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6000" windowWidth="2190" windowHeight="1110" tabRatio="774" firstSheet="20" activeTab="26"/>
  </bookViews>
  <sheets>
    <sheet name="Revision" sheetId="65" r:id="rId1"/>
    <sheet name="ZAPP" sheetId="23" r:id="rId2"/>
    <sheet name="ZCMP" sheetId="35" r:id="rId3"/>
    <sheet name="ZBIZ" sheetId="50" r:id="rId4"/>
    <sheet name="ZBRC" sheetId="36" r:id="rId5"/>
    <sheet name="ZBUM" sheetId="37" r:id="rId6"/>
    <sheet name="ZDUM" sheetId="48" r:id="rId7"/>
    <sheet name="ZVUM" sheetId="68" r:id="rId8"/>
    <sheet name="ZWUM" sheetId="76" r:id="rId9"/>
    <sheet name="ZCCM" sheetId="72" r:id="rId10"/>
    <sheet name="ZGUA" sheetId="66" r:id="rId11"/>
    <sheet name="ZPGM" sheetId="24" r:id="rId12"/>
    <sheet name="ZMNU" sheetId="25" r:id="rId13"/>
    <sheet name="ZAUT" sheetId="26" r:id="rId14"/>
    <sheet name="ZUG1" sheetId="27" r:id="rId15"/>
    <sheet name="ZUG2" sheetId="28" r:id="rId16"/>
    <sheet name="ZUSR" sheetId="22" r:id="rId17"/>
    <sheet name="ZDIC" sheetId="18" r:id="rId18"/>
    <sheet name="ZVAR" sheetId="29" r:id="rId19"/>
    <sheet name="ZERR" sheetId="75" r:id="rId20"/>
    <sheet name="GEMP" sheetId="74" r:id="rId21"/>
    <sheet name="GCT1" sheetId="33" r:id="rId22"/>
    <sheet name="GCT2" sheetId="39" r:id="rId23"/>
    <sheet name="GCUC - Sync" sheetId="40" r:id="rId24"/>
    <sheet name="GDM1" sheetId="41" r:id="rId25"/>
    <sheet name="GDM2" sheetId="42" r:id="rId26"/>
    <sheet name="GDM3" sheetId="43" r:id="rId27"/>
    <sheet name="GDEP" sheetId="45" r:id="rId28"/>
    <sheet name="GDIV" sheetId="44" r:id="rId29"/>
    <sheet name="GOG1" sheetId="51" r:id="rId30"/>
    <sheet name="GOG2" sheetId="71" r:id="rId31"/>
    <sheet name="GSGM" sheetId="73" r:id="rId32"/>
    <sheet name="GCCA" sheetId="46" r:id="rId33"/>
    <sheet name="GCUR" sheetId="47" r:id="rId34"/>
    <sheet name="GEXR" sheetId="69" r:id="rId35"/>
    <sheet name="GTOP" sheetId="62" r:id="rId36"/>
    <sheet name="GBUD" sheetId="64" r:id="rId37"/>
    <sheet name="GRES" sheetId="67" r:id="rId38"/>
    <sheet name="PVMA - Sync" sheetId="53" r:id="rId39"/>
    <sheet name="IIMA - Sync" sheetId="54" r:id="rId40"/>
    <sheet name="ICON" sheetId="63" r:id="rId41"/>
    <sheet name="WDC1" sheetId="58" r:id="rId42"/>
    <sheet name="WDC2" sheetId="59" r:id="rId43"/>
    <sheet name="WAR1" sheetId="60" r:id="rId44"/>
    <sheet name="WAR2" sheetId="61" r:id="rId45"/>
  </sheets>
  <externalReferences>
    <externalReference r:id="rId46"/>
  </externalReferences>
  <definedNames>
    <definedName name="_xlnm._FilterDatabase" localSheetId="20" hidden="1">GEMP!$AK$1:$BO$110</definedName>
    <definedName name="_xlnm._FilterDatabase" localSheetId="11" hidden="1">ZPGM!$A$1:$AZ$9</definedName>
  </definedNames>
  <calcPr calcId="144525"/>
</workbook>
</file>

<file path=xl/calcChain.xml><?xml version="1.0" encoding="utf-8"?>
<calcChain xmlns="http://schemas.openxmlformats.org/spreadsheetml/2006/main">
  <c r="AH19" i="43" l="1"/>
  <c r="AG19" i="43"/>
  <c r="AM19" i="43" s="1"/>
  <c r="AV128" i="39" l="1"/>
  <c r="AU128" i="39"/>
  <c r="AV127" i="39"/>
  <c r="AU127" i="39"/>
  <c r="AV126" i="39"/>
  <c r="AU126" i="39"/>
  <c r="AV125" i="39"/>
  <c r="AU125" i="39"/>
  <c r="AV124" i="39"/>
  <c r="AU124" i="39"/>
  <c r="AV123" i="39"/>
  <c r="AU123" i="39"/>
  <c r="AV122" i="39"/>
  <c r="AU122" i="39"/>
  <c r="AV121" i="39"/>
  <c r="AU121" i="39"/>
  <c r="AV120" i="39"/>
  <c r="AU120" i="39"/>
  <c r="AV119" i="39"/>
  <c r="AU119" i="39"/>
  <c r="AV118" i="39"/>
  <c r="AU118" i="39"/>
  <c r="AV117" i="39"/>
  <c r="AU117" i="39"/>
  <c r="AS27" i="41"/>
  <c r="AR27" i="41"/>
  <c r="BA117" i="39" l="1"/>
  <c r="BA118" i="39"/>
  <c r="BA119" i="39"/>
  <c r="BA120" i="39"/>
  <c r="BA121" i="39"/>
  <c r="BA122" i="39"/>
  <c r="BA123" i="39"/>
  <c r="BA124" i="39"/>
  <c r="BA125" i="39"/>
  <c r="BA126" i="39"/>
  <c r="BA127" i="39"/>
  <c r="BA128" i="39"/>
  <c r="AX27" i="41"/>
  <c r="AU41" i="24" l="1"/>
  <c r="AT41" i="24"/>
  <c r="AP41" i="24"/>
  <c r="AO41" i="24"/>
  <c r="AQ41" i="24" l="1"/>
  <c r="AZ41" i="24" s="1"/>
  <c r="AV116" i="39"/>
  <c r="AU116" i="39"/>
  <c r="AV115" i="39"/>
  <c r="AU115" i="39"/>
  <c r="BA115" i="39" l="1"/>
  <c r="BA116" i="39"/>
  <c r="AR94" i="26"/>
  <c r="AQ94" i="26"/>
  <c r="AY71" i="25"/>
  <c r="AX71" i="25"/>
  <c r="AU71" i="25"/>
  <c r="AT71" i="25"/>
  <c r="AQ72" i="25"/>
  <c r="AT72" i="25"/>
  <c r="AU72" i="25"/>
  <c r="AX72" i="25"/>
  <c r="AY72" i="25"/>
  <c r="AT73" i="25"/>
  <c r="AU73" i="25"/>
  <c r="AX73" i="25"/>
  <c r="AY73" i="25"/>
  <c r="AP74" i="25"/>
  <c r="AT74" i="25"/>
  <c r="AU74" i="25"/>
  <c r="AX74" i="25"/>
  <c r="AY74" i="25"/>
  <c r="AP75" i="25"/>
  <c r="AP76" i="25" s="1"/>
  <c r="AP77" i="25" s="1"/>
  <c r="AT75" i="25"/>
  <c r="AU75" i="25"/>
  <c r="AX75" i="25"/>
  <c r="AY75" i="25"/>
  <c r="AT76" i="25"/>
  <c r="AU76" i="25"/>
  <c r="AX76" i="25"/>
  <c r="AY76" i="25"/>
  <c r="AT77" i="25"/>
  <c r="AU77" i="25"/>
  <c r="AX77" i="25"/>
  <c r="AY77" i="25"/>
  <c r="AQ78" i="25"/>
  <c r="AT78" i="25"/>
  <c r="AU78" i="25"/>
  <c r="AX78" i="25"/>
  <c r="AY78" i="25"/>
  <c r="AT79" i="25"/>
  <c r="AU79" i="25"/>
  <c r="AX79" i="25"/>
  <c r="AY79" i="25"/>
  <c r="AP80" i="25"/>
  <c r="AP81" i="25" s="1"/>
  <c r="AP82" i="25" s="1"/>
  <c r="AP83" i="25" s="1"/>
  <c r="AP84" i="25" s="1"/>
  <c r="AP85" i="25" s="1"/>
  <c r="AP86" i="25" s="1"/>
  <c r="AP87" i="25" s="1"/>
  <c r="AP88" i="25" s="1"/>
  <c r="AT80" i="25"/>
  <c r="AU80" i="25"/>
  <c r="AX80" i="25"/>
  <c r="AY80" i="25"/>
  <c r="AT81" i="25"/>
  <c r="AU81" i="25"/>
  <c r="AX81" i="25"/>
  <c r="AY81" i="25"/>
  <c r="AT82" i="25"/>
  <c r="AU82" i="25"/>
  <c r="AX82" i="25"/>
  <c r="AY82" i="25"/>
  <c r="AT83" i="25"/>
  <c r="AU83" i="25"/>
  <c r="AX83" i="25"/>
  <c r="AY83" i="25"/>
  <c r="AT84" i="25"/>
  <c r="AU84" i="25"/>
  <c r="AX84" i="25"/>
  <c r="AY84" i="25"/>
  <c r="AT85" i="25"/>
  <c r="AU85" i="25"/>
  <c r="AX85" i="25"/>
  <c r="AY85" i="25"/>
  <c r="AT86" i="25"/>
  <c r="AU86" i="25"/>
  <c r="AX86" i="25"/>
  <c r="AY86" i="25"/>
  <c r="AT87" i="25"/>
  <c r="AU87" i="25"/>
  <c r="AX87" i="25"/>
  <c r="AY87" i="25"/>
  <c r="AT88" i="25"/>
  <c r="AU88" i="25"/>
  <c r="AX88" i="25"/>
  <c r="AY88" i="25"/>
  <c r="AQ89" i="25"/>
  <c r="AT89" i="25"/>
  <c r="AU89" i="25"/>
  <c r="AX89" i="25"/>
  <c r="AY89" i="25"/>
  <c r="AT90" i="25"/>
  <c r="AU90" i="25"/>
  <c r="AX90" i="25"/>
  <c r="AY90" i="25"/>
  <c r="AP91" i="25"/>
  <c r="AP92" i="25" s="1"/>
  <c r="AP93" i="25" s="1"/>
  <c r="AP94" i="25" s="1"/>
  <c r="AT91" i="25"/>
  <c r="AU91" i="25"/>
  <c r="AX91" i="25"/>
  <c r="AY91" i="25"/>
  <c r="AT92" i="25"/>
  <c r="AU92" i="25"/>
  <c r="AX92" i="25"/>
  <c r="AY92" i="25"/>
  <c r="AT93" i="25"/>
  <c r="AU93" i="25"/>
  <c r="AX93" i="25"/>
  <c r="AY93" i="25"/>
  <c r="AT94" i="25"/>
  <c r="AU94" i="25"/>
  <c r="AX94" i="25"/>
  <c r="AY94" i="25"/>
  <c r="AW94" i="26" l="1"/>
  <c r="BD72" i="25"/>
  <c r="BD89" i="25"/>
  <c r="BD78" i="25"/>
  <c r="AQ90" i="25"/>
  <c r="AQ79" i="25"/>
  <c r="AQ73" i="25"/>
  <c r="AU29" i="29"/>
  <c r="AT29" i="29"/>
  <c r="AU28" i="29"/>
  <c r="AT28" i="29"/>
  <c r="AU27" i="29"/>
  <c r="AT27" i="29"/>
  <c r="AO27" i="29"/>
  <c r="AO28" i="29" s="1"/>
  <c r="AL27" i="29"/>
  <c r="AM73" i="25" l="1"/>
  <c r="BD73" i="25" s="1"/>
  <c r="AQ74" i="25"/>
  <c r="AM90" i="25"/>
  <c r="BD90" i="25" s="1"/>
  <c r="AQ91" i="25"/>
  <c r="AM79" i="25"/>
  <c r="BD79" i="25" s="1"/>
  <c r="AQ80" i="25"/>
  <c r="BA27" i="29"/>
  <c r="AL28" i="29"/>
  <c r="BA28" i="29" s="1"/>
  <c r="AO29" i="29"/>
  <c r="AL29" i="29" s="1"/>
  <c r="BA29" i="29" s="1"/>
  <c r="AR93" i="26"/>
  <c r="AQ93" i="26"/>
  <c r="AR92" i="26"/>
  <c r="AQ92" i="26"/>
  <c r="AT53" i="25"/>
  <c r="AU53" i="25"/>
  <c r="AX53" i="25"/>
  <c r="AY53" i="25"/>
  <c r="AQ54" i="25"/>
  <c r="AT54" i="25"/>
  <c r="AU54" i="25"/>
  <c r="AX54" i="25"/>
  <c r="AY54" i="25"/>
  <c r="AT55" i="25"/>
  <c r="AU55" i="25"/>
  <c r="AX55" i="25"/>
  <c r="AY55" i="25"/>
  <c r="AP56" i="25"/>
  <c r="AP57" i="25" s="1"/>
  <c r="AT56" i="25"/>
  <c r="AU56" i="25"/>
  <c r="AX56" i="25"/>
  <c r="AY56" i="25"/>
  <c r="AT57" i="25"/>
  <c r="AU57" i="25"/>
  <c r="AX57" i="25"/>
  <c r="AY57" i="25"/>
  <c r="AQ58" i="25"/>
  <c r="AQ59" i="25" s="1"/>
  <c r="AT58" i="25"/>
  <c r="AU58" i="25"/>
  <c r="AX58" i="25"/>
  <c r="AY58" i="25"/>
  <c r="AT59" i="25"/>
  <c r="AU59" i="25"/>
  <c r="AX59" i="25"/>
  <c r="AY59" i="25"/>
  <c r="AP60" i="25"/>
  <c r="AT60" i="25"/>
  <c r="AU60" i="25"/>
  <c r="AX60" i="25"/>
  <c r="AY60" i="25"/>
  <c r="AP61" i="25"/>
  <c r="AP62" i="25" s="1"/>
  <c r="AP63" i="25" s="1"/>
  <c r="AP64" i="25" s="1"/>
  <c r="AP65" i="25" s="1"/>
  <c r="AT61" i="25"/>
  <c r="AU61" i="25"/>
  <c r="AX61" i="25"/>
  <c r="AY61" i="25"/>
  <c r="AT62" i="25"/>
  <c r="AU62" i="25"/>
  <c r="AX62" i="25"/>
  <c r="AY62" i="25"/>
  <c r="AT63" i="25"/>
  <c r="AU63" i="25"/>
  <c r="AX63" i="25"/>
  <c r="AY63" i="25"/>
  <c r="AT64" i="25"/>
  <c r="AU64" i="25"/>
  <c r="AX64" i="25"/>
  <c r="AY64" i="25"/>
  <c r="AT65" i="25"/>
  <c r="AU65" i="25"/>
  <c r="AX65" i="25"/>
  <c r="AY65" i="25"/>
  <c r="AQ66" i="25"/>
  <c r="AQ67" i="25" s="1"/>
  <c r="AT66" i="25"/>
  <c r="AU66" i="25"/>
  <c r="AX66" i="25"/>
  <c r="AY66" i="25"/>
  <c r="AT67" i="25"/>
  <c r="AU67" i="25"/>
  <c r="AX67" i="25"/>
  <c r="AY67" i="25"/>
  <c r="AT68" i="25"/>
  <c r="AU68" i="25"/>
  <c r="AX68" i="25"/>
  <c r="AY68" i="25"/>
  <c r="AQ69" i="25"/>
  <c r="AT69" i="25"/>
  <c r="AU69" i="25"/>
  <c r="AX69" i="25"/>
  <c r="AY69" i="25"/>
  <c r="AT70" i="25"/>
  <c r="AU70" i="25"/>
  <c r="AX70" i="25"/>
  <c r="AY70" i="25"/>
  <c r="AU42" i="24"/>
  <c r="AT42" i="24"/>
  <c r="AP42" i="24"/>
  <c r="AQ42" i="24" s="1"/>
  <c r="AO42" i="24"/>
  <c r="AO43" i="24"/>
  <c r="AP43" i="24"/>
  <c r="AQ43" i="24"/>
  <c r="AT43" i="24"/>
  <c r="AU43" i="24"/>
  <c r="AO44" i="24"/>
  <c r="AP44" i="24"/>
  <c r="AQ44" i="24" s="1"/>
  <c r="AT44" i="24"/>
  <c r="AU44" i="24"/>
  <c r="AO45" i="24"/>
  <c r="AP45" i="24"/>
  <c r="AQ45" i="24"/>
  <c r="AT45" i="24"/>
  <c r="AU45" i="24"/>
  <c r="AO46" i="24"/>
  <c r="AP46" i="24"/>
  <c r="AQ46" i="24" s="1"/>
  <c r="AT46" i="24"/>
  <c r="AU46" i="24"/>
  <c r="AO47" i="24"/>
  <c r="AP47" i="24"/>
  <c r="AQ47" i="24"/>
  <c r="AT47" i="24"/>
  <c r="AU47" i="24"/>
  <c r="AO48" i="24"/>
  <c r="AP48" i="24"/>
  <c r="AQ48" i="24" s="1"/>
  <c r="AT48" i="24"/>
  <c r="AU48" i="24"/>
  <c r="AO49" i="24"/>
  <c r="AP49" i="24"/>
  <c r="AQ49" i="24"/>
  <c r="AT49" i="24"/>
  <c r="AU49" i="24"/>
  <c r="AO50" i="24"/>
  <c r="AP50" i="24"/>
  <c r="AQ50" i="24" s="1"/>
  <c r="AT50" i="24"/>
  <c r="AU50" i="24"/>
  <c r="AO51" i="24"/>
  <c r="AP51" i="24"/>
  <c r="AQ51" i="24"/>
  <c r="AT51" i="24"/>
  <c r="AU51" i="24"/>
  <c r="AO52" i="24"/>
  <c r="AP52" i="24"/>
  <c r="AQ52" i="24" s="1"/>
  <c r="AT52" i="24"/>
  <c r="AU52" i="24"/>
  <c r="AO53" i="24"/>
  <c r="AP53" i="24"/>
  <c r="AQ53" i="24"/>
  <c r="AT53" i="24"/>
  <c r="AU53" i="24"/>
  <c r="AO54" i="24"/>
  <c r="AQ54" i="24"/>
  <c r="AT54" i="24"/>
  <c r="AU54" i="24"/>
  <c r="AO55" i="24"/>
  <c r="AP55" i="24"/>
  <c r="AQ55" i="24" s="1"/>
  <c r="AT55" i="24"/>
  <c r="AU55" i="24"/>
  <c r="AO56" i="24"/>
  <c r="AP56" i="24"/>
  <c r="AQ56" i="24"/>
  <c r="AT56" i="24"/>
  <c r="AU56" i="24"/>
  <c r="AO57" i="24"/>
  <c r="AP57" i="24"/>
  <c r="AQ57" i="24" s="1"/>
  <c r="AT57" i="24"/>
  <c r="AU57" i="24"/>
  <c r="AO58" i="24"/>
  <c r="AP58" i="24"/>
  <c r="AQ58" i="24"/>
  <c r="AT58" i="24"/>
  <c r="AU58" i="24"/>
  <c r="AO59" i="24"/>
  <c r="AP59" i="24"/>
  <c r="AQ59" i="24" s="1"/>
  <c r="AT59" i="24"/>
  <c r="AU59" i="24"/>
  <c r="AO60" i="24"/>
  <c r="AP60" i="24"/>
  <c r="AQ60" i="24"/>
  <c r="AT60" i="24"/>
  <c r="AU60" i="24"/>
  <c r="AO61" i="24"/>
  <c r="AP61" i="24"/>
  <c r="AQ61" i="24" s="1"/>
  <c r="AT61" i="24"/>
  <c r="AU61" i="24"/>
  <c r="AO62" i="24"/>
  <c r="AP62" i="24"/>
  <c r="AQ62" i="24"/>
  <c r="AT62" i="24"/>
  <c r="AU62" i="24"/>
  <c r="AO63" i="24"/>
  <c r="AP63" i="24"/>
  <c r="AQ63" i="24" s="1"/>
  <c r="AT63" i="24"/>
  <c r="AU63" i="24"/>
  <c r="AO64" i="24"/>
  <c r="AP64" i="24"/>
  <c r="AQ64" i="24"/>
  <c r="AT64" i="24"/>
  <c r="AU64" i="24"/>
  <c r="AO65" i="24"/>
  <c r="AP65" i="24"/>
  <c r="AQ65" i="24" s="1"/>
  <c r="AT65" i="24"/>
  <c r="AU65" i="24"/>
  <c r="AO66" i="24"/>
  <c r="AP66" i="24"/>
  <c r="AQ66" i="24"/>
  <c r="AT66" i="24"/>
  <c r="AU66" i="24"/>
  <c r="AO67" i="24"/>
  <c r="AQ67" i="24" s="1"/>
  <c r="AP67" i="24"/>
  <c r="AT67" i="24"/>
  <c r="AU67" i="24"/>
  <c r="AO68" i="24"/>
  <c r="AP68" i="24"/>
  <c r="AQ68" i="24"/>
  <c r="AT68" i="24"/>
  <c r="AU68" i="24"/>
  <c r="AO69" i="24"/>
  <c r="AQ69" i="24" s="1"/>
  <c r="AP69" i="24"/>
  <c r="AT69" i="24"/>
  <c r="AU69" i="24"/>
  <c r="AO70" i="24"/>
  <c r="AP70" i="24"/>
  <c r="AQ70" i="24"/>
  <c r="AT70" i="24"/>
  <c r="AU70" i="24"/>
  <c r="AO71" i="24"/>
  <c r="AQ71" i="24" s="1"/>
  <c r="AP71" i="24"/>
  <c r="AT71" i="24"/>
  <c r="AU71" i="24"/>
  <c r="AO72" i="24"/>
  <c r="AP72" i="24"/>
  <c r="AQ72" i="24"/>
  <c r="AT72" i="24"/>
  <c r="AU72" i="24"/>
  <c r="AO73" i="24"/>
  <c r="AQ73" i="24"/>
  <c r="AT73" i="24"/>
  <c r="AU73" i="24"/>
  <c r="AO74" i="24"/>
  <c r="AQ74" i="24"/>
  <c r="AT74" i="24"/>
  <c r="AU74" i="24"/>
  <c r="AO75" i="24"/>
  <c r="AQ75" i="24"/>
  <c r="AT75" i="24"/>
  <c r="AU75" i="24"/>
  <c r="AO76" i="24"/>
  <c r="AQ76" i="24"/>
  <c r="AT76" i="24"/>
  <c r="AU76" i="24"/>
  <c r="AO77" i="24"/>
  <c r="AQ77" i="24"/>
  <c r="AT77" i="24"/>
  <c r="AU77" i="24"/>
  <c r="AH18" i="43"/>
  <c r="AG18" i="43"/>
  <c r="AH17" i="43"/>
  <c r="AG17" i="43"/>
  <c r="AH16" i="43"/>
  <c r="AG16" i="43"/>
  <c r="AQ81" i="25" l="1"/>
  <c r="AM80" i="25"/>
  <c r="BD80" i="25" s="1"/>
  <c r="AQ75" i="25"/>
  <c r="AM74" i="25"/>
  <c r="BD74" i="25" s="1"/>
  <c r="AQ92" i="25"/>
  <c r="AM91" i="25"/>
  <c r="BD91" i="25" s="1"/>
  <c r="AW93" i="26"/>
  <c r="AW92" i="26"/>
  <c r="BD54" i="25"/>
  <c r="BD69" i="25"/>
  <c r="AQ60" i="25"/>
  <c r="AQ61" i="25" s="1"/>
  <c r="AQ62" i="25" s="1"/>
  <c r="AQ63" i="25" s="1"/>
  <c r="AQ64" i="25" s="1"/>
  <c r="AQ65" i="25" s="1"/>
  <c r="AM65" i="25" s="1"/>
  <c r="BD65" i="25" s="1"/>
  <c r="AM59" i="25"/>
  <c r="BD59" i="25" s="1"/>
  <c r="AM67" i="25"/>
  <c r="BD67" i="25" s="1"/>
  <c r="AQ68" i="25"/>
  <c r="AM68" i="25" s="1"/>
  <c r="BD68" i="25" s="1"/>
  <c r="AM62" i="25"/>
  <c r="BD62" i="25" s="1"/>
  <c r="AQ70" i="25"/>
  <c r="AZ69" i="24"/>
  <c r="BD66" i="25"/>
  <c r="AQ55" i="25"/>
  <c r="BD58" i="25"/>
  <c r="AZ42" i="24"/>
  <c r="AZ66" i="24"/>
  <c r="AZ58" i="24"/>
  <c r="AZ50" i="24"/>
  <c r="AZ67" i="24"/>
  <c r="AZ77" i="24"/>
  <c r="AZ73" i="24"/>
  <c r="AZ59" i="24"/>
  <c r="AZ49" i="24"/>
  <c r="AZ76" i="24"/>
  <c r="AZ75" i="24"/>
  <c r="AZ74" i="24"/>
  <c r="AZ72" i="24"/>
  <c r="AZ65" i="24"/>
  <c r="AZ57" i="24"/>
  <c r="AZ56" i="24"/>
  <c r="AZ48" i="24"/>
  <c r="AZ70" i="24"/>
  <c r="AZ63" i="24"/>
  <c r="AZ62" i="24"/>
  <c r="AZ55" i="24"/>
  <c r="AZ54" i="24"/>
  <c r="AZ53" i="24"/>
  <c r="AZ46" i="24"/>
  <c r="AZ45" i="24"/>
  <c r="AZ64" i="24"/>
  <c r="AZ47" i="24"/>
  <c r="AM18" i="43"/>
  <c r="AZ71" i="24"/>
  <c r="AZ68" i="24"/>
  <c r="AZ61" i="24"/>
  <c r="AZ60" i="24"/>
  <c r="AZ52" i="24"/>
  <c r="AZ51" i="24"/>
  <c r="AZ44" i="24"/>
  <c r="AZ43" i="24"/>
  <c r="AM17" i="43"/>
  <c r="AM16" i="43"/>
  <c r="AS26" i="41"/>
  <c r="AR26" i="41"/>
  <c r="AS25" i="41"/>
  <c r="AR25" i="41"/>
  <c r="AS24" i="41"/>
  <c r="AR24" i="41"/>
  <c r="AM60" i="25" l="1"/>
  <c r="BD60" i="25" s="1"/>
  <c r="AM70" i="25"/>
  <c r="BD70" i="25" s="1"/>
  <c r="AQ71" i="25"/>
  <c r="AM71" i="25" s="1"/>
  <c r="BD71" i="25" s="1"/>
  <c r="AM63" i="25"/>
  <c r="BD63" i="25" s="1"/>
  <c r="AM64" i="25"/>
  <c r="BD64" i="25" s="1"/>
  <c r="AQ76" i="25"/>
  <c r="AM75" i="25"/>
  <c r="BD75" i="25" s="1"/>
  <c r="AQ93" i="25"/>
  <c r="AM92" i="25"/>
  <c r="BD92" i="25" s="1"/>
  <c r="AQ82" i="25"/>
  <c r="AM81" i="25"/>
  <c r="BD81" i="25" s="1"/>
  <c r="AX24" i="41"/>
  <c r="AM61" i="25"/>
  <c r="BD61" i="25" s="1"/>
  <c r="AM55" i="25"/>
  <c r="BD55" i="25" s="1"/>
  <c r="AQ56" i="25"/>
  <c r="AX26" i="41"/>
  <c r="AX25" i="41"/>
  <c r="AZ8" i="36"/>
  <c r="BA8" i="36"/>
  <c r="AZ9" i="36"/>
  <c r="BA9" i="36"/>
  <c r="AZ10" i="36"/>
  <c r="BA10" i="36"/>
  <c r="AZ11" i="36"/>
  <c r="BA11" i="36"/>
  <c r="AZ12" i="36"/>
  <c r="BA12" i="36"/>
  <c r="AZ13" i="36"/>
  <c r="BA13" i="36"/>
  <c r="AZ14" i="36"/>
  <c r="BA14" i="36"/>
  <c r="AZ15" i="36"/>
  <c r="BA15" i="36"/>
  <c r="AZ16" i="36"/>
  <c r="BA16" i="36"/>
  <c r="AZ17" i="36"/>
  <c r="BA17" i="36"/>
  <c r="AZ18" i="36"/>
  <c r="BA18" i="36"/>
  <c r="AZ19" i="36"/>
  <c r="BA19" i="36"/>
  <c r="AZ20" i="36"/>
  <c r="BA20" i="36"/>
  <c r="AZ21" i="36"/>
  <c r="BA21" i="36"/>
  <c r="AZ22" i="36"/>
  <c r="BA22" i="36"/>
  <c r="AZ23" i="36"/>
  <c r="BA23" i="36"/>
  <c r="AZ24" i="36"/>
  <c r="BA24" i="36"/>
  <c r="AZ25" i="36"/>
  <c r="BA25" i="36"/>
  <c r="AZ26" i="36"/>
  <c r="BA26" i="36"/>
  <c r="AZ27" i="36"/>
  <c r="BA27" i="36"/>
  <c r="AZ28" i="36"/>
  <c r="BA28" i="36"/>
  <c r="AZ29" i="36"/>
  <c r="BA29" i="36"/>
  <c r="AZ30" i="36"/>
  <c r="BA30" i="36"/>
  <c r="AZ31" i="36"/>
  <c r="BA31" i="36"/>
  <c r="AZ32" i="36"/>
  <c r="BA32" i="36"/>
  <c r="AZ33" i="36"/>
  <c r="BA33" i="36"/>
  <c r="AZ34" i="36"/>
  <c r="BA34" i="36"/>
  <c r="AZ35" i="36"/>
  <c r="BA35" i="36"/>
  <c r="AZ36" i="36"/>
  <c r="BA36" i="36"/>
  <c r="AZ37" i="36"/>
  <c r="BA37" i="36"/>
  <c r="AZ38" i="36"/>
  <c r="BA38" i="36"/>
  <c r="AZ39" i="36"/>
  <c r="BA39" i="36"/>
  <c r="AZ40" i="36"/>
  <c r="BA40" i="36"/>
  <c r="AZ41" i="36"/>
  <c r="BA41" i="36"/>
  <c r="AZ42" i="36"/>
  <c r="BA42" i="36"/>
  <c r="AZ43" i="36"/>
  <c r="BA43" i="36"/>
  <c r="AZ44" i="36"/>
  <c r="BA44" i="36"/>
  <c r="AZ45" i="36"/>
  <c r="BA45" i="36"/>
  <c r="AZ46" i="36"/>
  <c r="BA46" i="36"/>
  <c r="AZ47" i="36"/>
  <c r="BA47" i="36"/>
  <c r="AZ48" i="36"/>
  <c r="BA48" i="36"/>
  <c r="AZ49" i="36"/>
  <c r="BA49" i="36"/>
  <c r="AZ50" i="36"/>
  <c r="BA50" i="36"/>
  <c r="AZ51" i="36"/>
  <c r="BA51" i="36"/>
  <c r="AQ94" i="25" l="1"/>
  <c r="AM94" i="25" s="1"/>
  <c r="BD94" i="25" s="1"/>
  <c r="AM93" i="25"/>
  <c r="BD93" i="25" s="1"/>
  <c r="AQ83" i="25"/>
  <c r="AM82" i="25"/>
  <c r="BD82" i="25" s="1"/>
  <c r="AQ77" i="25"/>
  <c r="AM77" i="25" s="1"/>
  <c r="BD77" i="25" s="1"/>
  <c r="AM76" i="25"/>
  <c r="BD76" i="25" s="1"/>
  <c r="AQ57" i="25"/>
  <c r="AM57" i="25" s="1"/>
  <c r="BD57" i="25" s="1"/>
  <c r="AM56" i="25"/>
  <c r="BD56" i="25" s="1"/>
  <c r="BF23" i="36"/>
  <c r="BF8" i="36"/>
  <c r="BF31" i="36"/>
  <c r="BF27" i="36"/>
  <c r="BF25" i="36"/>
  <c r="BF40" i="36"/>
  <c r="BF38" i="36"/>
  <c r="BF36" i="36"/>
  <c r="BF32" i="36"/>
  <c r="BF24" i="36"/>
  <c r="BF47" i="36"/>
  <c r="BF48" i="36"/>
  <c r="BF15" i="36"/>
  <c r="BF11" i="36"/>
  <c r="BF43" i="36"/>
  <c r="BF41" i="36"/>
  <c r="BF39" i="36"/>
  <c r="BF22" i="36"/>
  <c r="BF20" i="36"/>
  <c r="BF16" i="36"/>
  <c r="BF9" i="36"/>
  <c r="BF49" i="36"/>
  <c r="BF46" i="36"/>
  <c r="BF35" i="36"/>
  <c r="BF33" i="36"/>
  <c r="BF30" i="36"/>
  <c r="BF28" i="36"/>
  <c r="BF19" i="36"/>
  <c r="BF17" i="36"/>
  <c r="BF14" i="36"/>
  <c r="BF12" i="36"/>
  <c r="BF51" i="36"/>
  <c r="BF44" i="36"/>
  <c r="BF42" i="36"/>
  <c r="BF37" i="36"/>
  <c r="BF34" i="36"/>
  <c r="BF29" i="36"/>
  <c r="BF26" i="36"/>
  <c r="BF21" i="36"/>
  <c r="BF18" i="36"/>
  <c r="BF13" i="36"/>
  <c r="BF10" i="36"/>
  <c r="BF50" i="36"/>
  <c r="BF45" i="36"/>
  <c r="AQ84" i="25" l="1"/>
  <c r="AM83" i="25"/>
  <c r="BD83" i="25" s="1"/>
  <c r="AU40" i="24"/>
  <c r="AT40" i="24"/>
  <c r="AQ40" i="24"/>
  <c r="AP40" i="24"/>
  <c r="AO40" i="24"/>
  <c r="AU39" i="24"/>
  <c r="AT39" i="24"/>
  <c r="AP39" i="24"/>
  <c r="AQ39" i="24" s="1"/>
  <c r="AO39" i="24"/>
  <c r="AU38" i="24"/>
  <c r="AT38" i="24"/>
  <c r="AQ38" i="24"/>
  <c r="AP38" i="24"/>
  <c r="AO38" i="24"/>
  <c r="AU37" i="24"/>
  <c r="AT37" i="24"/>
  <c r="AP37" i="24"/>
  <c r="AQ37" i="24" s="1"/>
  <c r="AO37" i="24"/>
  <c r="AU36" i="24"/>
  <c r="AT36" i="24"/>
  <c r="AQ36" i="24"/>
  <c r="AP36" i="24"/>
  <c r="AO36" i="24"/>
  <c r="AU35" i="24"/>
  <c r="AT35" i="24"/>
  <c r="AP35" i="24"/>
  <c r="AQ35" i="24" s="1"/>
  <c r="AO35" i="24"/>
  <c r="AU34" i="24"/>
  <c r="AT34" i="24"/>
  <c r="AQ34" i="24"/>
  <c r="AP34" i="24"/>
  <c r="AO34" i="24"/>
  <c r="AU33" i="24"/>
  <c r="AT33" i="24"/>
  <c r="AP33" i="24"/>
  <c r="AQ33" i="24" s="1"/>
  <c r="AO33" i="24"/>
  <c r="AU32" i="24"/>
  <c r="AT32" i="24"/>
  <c r="AQ32" i="24"/>
  <c r="AP32" i="24"/>
  <c r="AO32" i="24"/>
  <c r="AU31" i="24"/>
  <c r="AT31" i="24"/>
  <c r="AP31" i="24"/>
  <c r="AQ31" i="24" s="1"/>
  <c r="AO31" i="24"/>
  <c r="AU30" i="24"/>
  <c r="AT30" i="24"/>
  <c r="AQ30" i="24"/>
  <c r="AP30" i="24"/>
  <c r="AO30" i="24"/>
  <c r="AU29" i="24"/>
  <c r="AT29" i="24"/>
  <c r="AP29" i="24"/>
  <c r="AQ29" i="24" s="1"/>
  <c r="AO29" i="24"/>
  <c r="AU28" i="24"/>
  <c r="AT28" i="24"/>
  <c r="AQ28" i="24"/>
  <c r="AP28" i="24"/>
  <c r="AO28" i="24"/>
  <c r="AU27" i="24"/>
  <c r="AT27" i="24"/>
  <c r="AP27" i="24"/>
  <c r="AQ27" i="24" s="1"/>
  <c r="AO27" i="24"/>
  <c r="AU26" i="24"/>
  <c r="AT26" i="24"/>
  <c r="AQ26" i="24"/>
  <c r="AP26" i="24"/>
  <c r="AO26" i="24"/>
  <c r="AU25" i="24"/>
  <c r="AT25" i="24"/>
  <c r="AP25" i="24"/>
  <c r="AQ25" i="24" s="1"/>
  <c r="AO25" i="24"/>
  <c r="AU24" i="24"/>
  <c r="AT24" i="24"/>
  <c r="AQ24" i="24"/>
  <c r="AO24" i="24"/>
  <c r="AU23" i="24"/>
  <c r="AT23" i="24"/>
  <c r="AQ23" i="24"/>
  <c r="AO23" i="24"/>
  <c r="AU22" i="24"/>
  <c r="AT22" i="24"/>
  <c r="AP22" i="24"/>
  <c r="AO22" i="24"/>
  <c r="AU21" i="24"/>
  <c r="AT21" i="24"/>
  <c r="AP21" i="24"/>
  <c r="AO21" i="24"/>
  <c r="AQ21" i="24" s="1"/>
  <c r="AU20" i="24"/>
  <c r="AT20" i="24"/>
  <c r="AP20" i="24"/>
  <c r="AQ20" i="24" s="1"/>
  <c r="AO20" i="24"/>
  <c r="AU19" i="24"/>
  <c r="AT19" i="24"/>
  <c r="AP19" i="24"/>
  <c r="AO19" i="24"/>
  <c r="AQ19" i="24" s="1"/>
  <c r="AU18" i="24"/>
  <c r="AT18" i="24"/>
  <c r="AO18" i="24"/>
  <c r="AQ18" i="24" s="1"/>
  <c r="AU17" i="24"/>
  <c r="AT17" i="24"/>
  <c r="AQ17" i="24"/>
  <c r="AO17" i="24"/>
  <c r="AU16" i="24"/>
  <c r="AT16" i="24"/>
  <c r="AP16" i="24"/>
  <c r="AO16" i="24"/>
  <c r="AQ16" i="24" s="1"/>
  <c r="AQ22" i="24" l="1"/>
  <c r="AQ85" i="25"/>
  <c r="AM84" i="25"/>
  <c r="BD84" i="25" s="1"/>
  <c r="AZ17" i="24"/>
  <c r="AZ21" i="24"/>
  <c r="AZ22" i="24"/>
  <c r="AZ23" i="24"/>
  <c r="AZ24" i="24"/>
  <c r="AZ25" i="24"/>
  <c r="AZ32" i="24"/>
  <c r="AZ33" i="24"/>
  <c r="AZ40" i="24"/>
  <c r="AZ19" i="24"/>
  <c r="AZ20" i="24"/>
  <c r="AZ30" i="24"/>
  <c r="AZ31" i="24"/>
  <c r="AZ38" i="24"/>
  <c r="AZ39" i="24"/>
  <c r="AZ26" i="24"/>
  <c r="AZ27" i="24"/>
  <c r="AZ34" i="24"/>
  <c r="AZ35" i="24"/>
  <c r="AZ16" i="24"/>
  <c r="AZ18" i="24"/>
  <c r="AZ28" i="24"/>
  <c r="AZ29" i="24"/>
  <c r="AZ36" i="24"/>
  <c r="AZ37" i="24"/>
  <c r="AQ86" i="25" l="1"/>
  <c r="AM85" i="25"/>
  <c r="BD85" i="25" s="1"/>
  <c r="O14" i="76"/>
  <c r="N14" i="76"/>
  <c r="AU9" i="76"/>
  <c r="AU8" i="76"/>
  <c r="AU7" i="76"/>
  <c r="AU6" i="76"/>
  <c r="AT3" i="76"/>
  <c r="AS3" i="76"/>
  <c r="AR3" i="76"/>
  <c r="AQ3" i="76"/>
  <c r="AP3" i="76"/>
  <c r="AO3" i="76"/>
  <c r="AN3" i="76"/>
  <c r="AM3" i="76"/>
  <c r="AL3" i="76"/>
  <c r="AK3" i="76"/>
  <c r="S14" i="76"/>
  <c r="AC13" i="76"/>
  <c r="AB13" i="76"/>
  <c r="L13" i="76"/>
  <c r="J13" i="76"/>
  <c r="I13" i="76"/>
  <c r="H13" i="76"/>
  <c r="G13" i="76"/>
  <c r="F13" i="76"/>
  <c r="E13" i="76"/>
  <c r="Y13" i="76" s="1"/>
  <c r="B13" i="76"/>
  <c r="D13" i="76" s="1"/>
  <c r="AC12" i="76"/>
  <c r="AB12" i="76"/>
  <c r="L12" i="76"/>
  <c r="J12" i="76"/>
  <c r="I12" i="76"/>
  <c r="H12" i="76"/>
  <c r="G12" i="76"/>
  <c r="F12" i="76"/>
  <c r="E12" i="76"/>
  <c r="Y12" i="76" s="1"/>
  <c r="B12" i="76"/>
  <c r="D12" i="76" s="1"/>
  <c r="AC11" i="76"/>
  <c r="AB11" i="76"/>
  <c r="L11" i="76"/>
  <c r="J11" i="76"/>
  <c r="I11" i="76"/>
  <c r="H11" i="76"/>
  <c r="G11" i="76"/>
  <c r="F11" i="76"/>
  <c r="E11" i="76"/>
  <c r="Y11" i="76" s="1"/>
  <c r="B11" i="76"/>
  <c r="D11" i="76" s="1"/>
  <c r="AC10" i="76"/>
  <c r="AB10" i="76"/>
  <c r="L10" i="76"/>
  <c r="J10" i="76"/>
  <c r="I10" i="76"/>
  <c r="H10" i="76"/>
  <c r="G10" i="76"/>
  <c r="F10" i="76"/>
  <c r="E10" i="76"/>
  <c r="Y10" i="76" s="1"/>
  <c r="B10" i="76"/>
  <c r="D10" i="76" s="1"/>
  <c r="AC9" i="76"/>
  <c r="AB9" i="76"/>
  <c r="L9" i="76"/>
  <c r="J9" i="76"/>
  <c r="I9" i="76"/>
  <c r="H9" i="76"/>
  <c r="G9" i="76"/>
  <c r="F9" i="76"/>
  <c r="E9" i="76"/>
  <c r="Y9" i="76" s="1"/>
  <c r="B9" i="76"/>
  <c r="D9" i="76" s="1"/>
  <c r="AC8" i="76"/>
  <c r="AB8" i="76"/>
  <c r="L8" i="76"/>
  <c r="J8" i="76"/>
  <c r="I8" i="76"/>
  <c r="H8" i="76"/>
  <c r="G8" i="76"/>
  <c r="F8" i="76"/>
  <c r="E8" i="76"/>
  <c r="Y8" i="76" s="1"/>
  <c r="B8" i="76"/>
  <c r="D8" i="76" s="1"/>
  <c r="AC7" i="76"/>
  <c r="AB7" i="76"/>
  <c r="L7" i="76"/>
  <c r="J7" i="76"/>
  <c r="I7" i="76"/>
  <c r="H7" i="76"/>
  <c r="G7" i="76"/>
  <c r="F7" i="76"/>
  <c r="E7" i="76"/>
  <c r="Y7" i="76" s="1"/>
  <c r="B7" i="76"/>
  <c r="D7" i="76" s="1"/>
  <c r="AQ87" i="25" l="1"/>
  <c r="AM86" i="25"/>
  <c r="BD86" i="25" s="1"/>
  <c r="R8" i="76"/>
  <c r="R10" i="76"/>
  <c r="R12" i="76"/>
  <c r="S7" i="76"/>
  <c r="X7" i="76"/>
  <c r="AH7" i="76" s="1"/>
  <c r="S9" i="76"/>
  <c r="X9" i="76"/>
  <c r="AH9" i="76" s="1"/>
  <c r="S11" i="76"/>
  <c r="X11" i="76"/>
  <c r="AH11" i="76" s="1"/>
  <c r="X13" i="76"/>
  <c r="AH13" i="76" s="1"/>
  <c r="S13" i="76"/>
  <c r="R7" i="76"/>
  <c r="R9" i="76"/>
  <c r="R11" i="76"/>
  <c r="R13" i="76"/>
  <c r="X8" i="76"/>
  <c r="AH8" i="76" s="1"/>
  <c r="S8" i="76"/>
  <c r="X10" i="76"/>
  <c r="AH10" i="76" s="1"/>
  <c r="S10" i="76"/>
  <c r="S12" i="76"/>
  <c r="X12" i="76"/>
  <c r="AH12" i="76" s="1"/>
  <c r="Q7" i="76"/>
  <c r="Q8" i="76"/>
  <c r="Q9" i="76"/>
  <c r="Q10" i="76"/>
  <c r="Q11" i="76"/>
  <c r="Q12" i="76"/>
  <c r="Q13" i="76"/>
  <c r="M7" i="76"/>
  <c r="O7" i="76" s="1"/>
  <c r="M8" i="76"/>
  <c r="N8" i="76" s="1"/>
  <c r="M9" i="76"/>
  <c r="N9" i="76" s="1"/>
  <c r="M10" i="76"/>
  <c r="O10" i="76" s="1"/>
  <c r="M11" i="76"/>
  <c r="O11" i="76" s="1"/>
  <c r="M12" i="76"/>
  <c r="O12" i="76" s="1"/>
  <c r="M13" i="76"/>
  <c r="N13" i="76" s="1"/>
  <c r="AR91" i="26"/>
  <c r="AQ91" i="26"/>
  <c r="AT25" i="25"/>
  <c r="AU25" i="25"/>
  <c r="AX25" i="25"/>
  <c r="AY25" i="25"/>
  <c r="AT26" i="25"/>
  <c r="AU26" i="25"/>
  <c r="AX26" i="25"/>
  <c r="AY26" i="25"/>
  <c r="AT27" i="25"/>
  <c r="AU27" i="25"/>
  <c r="AX27" i="25"/>
  <c r="AY27" i="25"/>
  <c r="AT28" i="25"/>
  <c r="AU28" i="25"/>
  <c r="AX28" i="25"/>
  <c r="AY28" i="25"/>
  <c r="AT29" i="25"/>
  <c r="AU29" i="25"/>
  <c r="AX29" i="25"/>
  <c r="AY29" i="25"/>
  <c r="AT30" i="25"/>
  <c r="AU30" i="25"/>
  <c r="AX30" i="25"/>
  <c r="AY30" i="25"/>
  <c r="AT31" i="25"/>
  <c r="AU31" i="25"/>
  <c r="AX31" i="25"/>
  <c r="AY31" i="25"/>
  <c r="AQ41" i="25"/>
  <c r="AQ42" i="25" s="1"/>
  <c r="AT41" i="25"/>
  <c r="AU41" i="25"/>
  <c r="AX41" i="25"/>
  <c r="AY41" i="25"/>
  <c r="AT42" i="25"/>
  <c r="AU42" i="25"/>
  <c r="AX42" i="25"/>
  <c r="AY42" i="25"/>
  <c r="AP43" i="25"/>
  <c r="AT43" i="25"/>
  <c r="AU43" i="25"/>
  <c r="AX43" i="25"/>
  <c r="AY43" i="25"/>
  <c r="AP44" i="25"/>
  <c r="AP45" i="25" s="1"/>
  <c r="AP46" i="25" s="1"/>
  <c r="AP47" i="25" s="1"/>
  <c r="AP48" i="25" s="1"/>
  <c r="AP49" i="25" s="1"/>
  <c r="AP50" i="25" s="1"/>
  <c r="AP51" i="25" s="1"/>
  <c r="AT44" i="25"/>
  <c r="AU44" i="25"/>
  <c r="AX44" i="25"/>
  <c r="AY44" i="25"/>
  <c r="AT45" i="25"/>
  <c r="AU45" i="25"/>
  <c r="AX45" i="25"/>
  <c r="AY45" i="25"/>
  <c r="AT46" i="25"/>
  <c r="AU46" i="25"/>
  <c r="AX46" i="25"/>
  <c r="AY46" i="25"/>
  <c r="AT47" i="25"/>
  <c r="AU47" i="25"/>
  <c r="AX47" i="25"/>
  <c r="AY47" i="25"/>
  <c r="AT48" i="25"/>
  <c r="AU48" i="25"/>
  <c r="AX48" i="25"/>
  <c r="AY48" i="25"/>
  <c r="AT49" i="25"/>
  <c r="AU49" i="25"/>
  <c r="AX49" i="25"/>
  <c r="AY49" i="25"/>
  <c r="AT50" i="25"/>
  <c r="AU50" i="25"/>
  <c r="AX50" i="25"/>
  <c r="AY50" i="25"/>
  <c r="AT51" i="25"/>
  <c r="AU51" i="25"/>
  <c r="AX51" i="25"/>
  <c r="AY51" i="25"/>
  <c r="AQ32" i="25"/>
  <c r="AT32" i="25"/>
  <c r="AU32" i="25"/>
  <c r="AX32" i="25"/>
  <c r="AY32" i="25"/>
  <c r="AT33" i="25"/>
  <c r="AU33" i="25"/>
  <c r="AX33" i="25"/>
  <c r="AY33" i="25"/>
  <c r="AT34" i="25"/>
  <c r="AU34" i="25"/>
  <c r="AX34" i="25"/>
  <c r="AY34" i="25"/>
  <c r="AT35" i="25"/>
  <c r="AU35" i="25"/>
  <c r="AX35" i="25"/>
  <c r="AY35" i="25"/>
  <c r="AP36" i="25"/>
  <c r="AT36" i="25"/>
  <c r="AU36" i="25"/>
  <c r="AX36" i="25"/>
  <c r="AY36" i="25"/>
  <c r="AP37" i="25"/>
  <c r="AP38" i="25" s="1"/>
  <c r="AP39" i="25" s="1"/>
  <c r="AP40" i="25" s="1"/>
  <c r="AT37" i="25"/>
  <c r="AU37" i="25"/>
  <c r="AX37" i="25"/>
  <c r="AY37" i="25"/>
  <c r="AT38" i="25"/>
  <c r="AU38" i="25"/>
  <c r="AX38" i="25"/>
  <c r="AY38" i="25"/>
  <c r="AT39" i="25"/>
  <c r="AU39" i="25"/>
  <c r="AX39" i="25"/>
  <c r="AY39" i="25"/>
  <c r="AT40" i="25"/>
  <c r="AU40" i="25"/>
  <c r="AX40" i="25"/>
  <c r="AY40" i="25"/>
  <c r="AQ52" i="25"/>
  <c r="AQ53" i="25" s="1"/>
  <c r="AM53" i="25" s="1"/>
  <c r="BD53" i="25" s="1"/>
  <c r="AT52" i="25"/>
  <c r="AU52" i="25"/>
  <c r="AX52" i="25"/>
  <c r="AY52" i="25"/>
  <c r="AQ88" i="25" l="1"/>
  <c r="AM88" i="25" s="1"/>
  <c r="BD88" i="25" s="1"/>
  <c r="AM87" i="25"/>
  <c r="BD87" i="25" s="1"/>
  <c r="O8" i="76"/>
  <c r="N11" i="76"/>
  <c r="N12" i="76"/>
  <c r="N7" i="76"/>
  <c r="O13" i="76"/>
  <c r="AW91" i="26"/>
  <c r="N10" i="76"/>
  <c r="O9" i="76"/>
  <c r="BD41" i="25"/>
  <c r="BD32" i="25"/>
  <c r="BD52" i="25"/>
  <c r="AM42" i="25"/>
  <c r="BD42" i="25" s="1"/>
  <c r="AQ43" i="25"/>
  <c r="AQ33" i="25"/>
  <c r="AH15" i="43"/>
  <c r="AG15" i="43"/>
  <c r="AH14" i="43"/>
  <c r="AG14" i="43"/>
  <c r="AH13" i="43"/>
  <c r="AG13" i="43"/>
  <c r="AM43" i="25" l="1"/>
  <c r="BD43" i="25" s="1"/>
  <c r="AQ44" i="25"/>
  <c r="AM33" i="25"/>
  <c r="BD33" i="25" s="1"/>
  <c r="AQ34" i="25"/>
  <c r="AM13" i="43"/>
  <c r="AM15" i="43"/>
  <c r="AM14" i="43"/>
  <c r="AR90" i="26"/>
  <c r="AQ90" i="26"/>
  <c r="AR89" i="26"/>
  <c r="AQ89" i="26"/>
  <c r="AR88" i="26"/>
  <c r="AQ88" i="26"/>
  <c r="AR87" i="26"/>
  <c r="AQ87" i="26"/>
  <c r="AR86" i="26"/>
  <c r="AQ86" i="26"/>
  <c r="AY19" i="25"/>
  <c r="AX19" i="25"/>
  <c r="AU19" i="25"/>
  <c r="AT19" i="25"/>
  <c r="AP20" i="25"/>
  <c r="AT20" i="25"/>
  <c r="AU20" i="25"/>
  <c r="AX20" i="25"/>
  <c r="AY20" i="25"/>
  <c r="AP21" i="25"/>
  <c r="AT21" i="25"/>
  <c r="AU21" i="25"/>
  <c r="AX21" i="25"/>
  <c r="AY21" i="25"/>
  <c r="AT22" i="25"/>
  <c r="AU22" i="25"/>
  <c r="AX22" i="25"/>
  <c r="AY22" i="25"/>
  <c r="AT23" i="25"/>
  <c r="AU23" i="25"/>
  <c r="AX23" i="25"/>
  <c r="AY23" i="25"/>
  <c r="AT24" i="25"/>
  <c r="AU24" i="25"/>
  <c r="AX24" i="25"/>
  <c r="AY24" i="25"/>
  <c r="AP25" i="28"/>
  <c r="AO25" i="28"/>
  <c r="AP24" i="28"/>
  <c r="AO24" i="28"/>
  <c r="AY30" i="22"/>
  <c r="AX30" i="22"/>
  <c r="AY29" i="22"/>
  <c r="AX29" i="22"/>
  <c r="AY28" i="22"/>
  <c r="AX28" i="22"/>
  <c r="AY27" i="22"/>
  <c r="AX27" i="22"/>
  <c r="AY26" i="22"/>
  <c r="AX26" i="22"/>
  <c r="AY25" i="22"/>
  <c r="AX25" i="22"/>
  <c r="AY24" i="22"/>
  <c r="AX24" i="22"/>
  <c r="AY23" i="22"/>
  <c r="AX23" i="22"/>
  <c r="AY22" i="22"/>
  <c r="AX22" i="22"/>
  <c r="AY21" i="22"/>
  <c r="AX21" i="22"/>
  <c r="AY20" i="22"/>
  <c r="AX20" i="22"/>
  <c r="AY19" i="22"/>
  <c r="AX19" i="22"/>
  <c r="AY18" i="22"/>
  <c r="AX18" i="22"/>
  <c r="AY17" i="22"/>
  <c r="AX17" i="22"/>
  <c r="AY16" i="22"/>
  <c r="AX16" i="22"/>
  <c r="AP23" i="28"/>
  <c r="AO23" i="28"/>
  <c r="AP22" i="28"/>
  <c r="AO22" i="28"/>
  <c r="AP21" i="28"/>
  <c r="AO21" i="28"/>
  <c r="AP20" i="28"/>
  <c r="AO20" i="28"/>
  <c r="AP19" i="28"/>
  <c r="AO19" i="28"/>
  <c r="AP18" i="28"/>
  <c r="AO18" i="28"/>
  <c r="AP17" i="28"/>
  <c r="AO17" i="28"/>
  <c r="AP16" i="28"/>
  <c r="AO16" i="28"/>
  <c r="AP15" i="28"/>
  <c r="AO15" i="28"/>
  <c r="AP14" i="28"/>
  <c r="AO14" i="28"/>
  <c r="AP13" i="28"/>
  <c r="AO13" i="28"/>
  <c r="AP12" i="28"/>
  <c r="AO12" i="28"/>
  <c r="AQ8" i="27"/>
  <c r="AP8" i="27"/>
  <c r="AM34" i="25" l="1"/>
  <c r="BD34" i="25" s="1"/>
  <c r="AQ35" i="25"/>
  <c r="AM44" i="25"/>
  <c r="BD44" i="25" s="1"/>
  <c r="AQ45" i="25"/>
  <c r="AW90" i="26"/>
  <c r="AW89" i="26"/>
  <c r="AW88" i="26"/>
  <c r="AW87" i="26"/>
  <c r="AW86" i="26"/>
  <c r="AP22" i="25"/>
  <c r="BD28" i="22"/>
  <c r="BD30" i="22"/>
  <c r="AU25" i="28"/>
  <c r="AU24" i="28"/>
  <c r="AU17" i="28"/>
  <c r="AU21" i="28"/>
  <c r="BD23" i="22"/>
  <c r="AU14" i="28"/>
  <c r="BD16" i="22"/>
  <c r="BD18" i="22"/>
  <c r="BD20" i="22"/>
  <c r="BD24" i="22"/>
  <c r="BD26" i="22"/>
  <c r="BD17" i="22"/>
  <c r="BD25" i="22"/>
  <c r="AU16" i="28"/>
  <c r="AU18" i="28"/>
  <c r="AU20" i="28"/>
  <c r="AU22" i="28"/>
  <c r="BD19" i="22"/>
  <c r="BD21" i="22"/>
  <c r="AU23" i="28"/>
  <c r="BD22" i="22"/>
  <c r="BD27" i="22"/>
  <c r="BD29" i="22"/>
  <c r="AU13" i="28"/>
  <c r="AU15" i="28"/>
  <c r="AU12" i="28"/>
  <c r="AU19" i="28"/>
  <c r="AV8" i="27"/>
  <c r="AM45" i="25" l="1"/>
  <c r="BD45" i="25" s="1"/>
  <c r="AQ46" i="25"/>
  <c r="AQ36" i="25"/>
  <c r="AM35" i="25"/>
  <c r="BD35" i="25" s="1"/>
  <c r="AP23" i="25"/>
  <c r="AT18" i="25"/>
  <c r="AT17" i="25"/>
  <c r="AT16" i="25"/>
  <c r="AT15" i="25"/>
  <c r="AT14" i="25"/>
  <c r="AT13" i="25"/>
  <c r="AT12" i="25"/>
  <c r="AT11" i="25"/>
  <c r="AT10" i="25"/>
  <c r="AT9" i="25"/>
  <c r="AT8" i="25"/>
  <c r="AT7" i="25"/>
  <c r="AT6" i="25"/>
  <c r="AT5" i="25"/>
  <c r="AT4" i="25"/>
  <c r="AT3" i="25"/>
  <c r="AT2" i="25"/>
  <c r="AM46" i="25" l="1"/>
  <c r="BD46" i="25" s="1"/>
  <c r="AQ47" i="25"/>
  <c r="AQ37" i="25"/>
  <c r="AM36" i="25"/>
  <c r="BD36" i="25" s="1"/>
  <c r="AP24" i="25"/>
  <c r="AP25" i="25" s="1"/>
  <c r="AR85" i="26"/>
  <c r="AQ85" i="26"/>
  <c r="AP26" i="25" l="1"/>
  <c r="AM47" i="25"/>
  <c r="BD47" i="25" s="1"/>
  <c r="AQ48" i="25"/>
  <c r="AQ38" i="25"/>
  <c r="AM37" i="25"/>
  <c r="BD37" i="25" s="1"/>
  <c r="AW85" i="26"/>
  <c r="AR84" i="26"/>
  <c r="AQ84" i="26"/>
  <c r="AR83" i="26"/>
  <c r="AQ83" i="26"/>
  <c r="AR82" i="26"/>
  <c r="AQ82" i="26"/>
  <c r="AR81" i="26"/>
  <c r="AQ81" i="26"/>
  <c r="AR80" i="26"/>
  <c r="AQ80" i="26"/>
  <c r="AR79" i="26"/>
  <c r="AQ79" i="26"/>
  <c r="AR78" i="26"/>
  <c r="AQ78" i="26"/>
  <c r="AR77" i="26"/>
  <c r="AQ77" i="26"/>
  <c r="AR76" i="26"/>
  <c r="AQ76" i="26"/>
  <c r="AY16" i="25"/>
  <c r="AX16" i="25"/>
  <c r="AU16" i="25"/>
  <c r="AU15" i="24"/>
  <c r="AT15" i="24"/>
  <c r="AO15" i="24"/>
  <c r="AP27" i="25" l="1"/>
  <c r="AQ39" i="25"/>
  <c r="AM38" i="25"/>
  <c r="BD38" i="25" s="1"/>
  <c r="AM48" i="25"/>
  <c r="BD48" i="25" s="1"/>
  <c r="AQ49" i="25"/>
  <c r="AW76" i="26"/>
  <c r="AW84" i="26"/>
  <c r="AW77" i="26"/>
  <c r="AW79" i="26"/>
  <c r="AW83" i="26"/>
  <c r="AW82" i="26"/>
  <c r="AW78" i="26"/>
  <c r="AW80" i="26"/>
  <c r="AW81" i="26"/>
  <c r="AQ15" i="24"/>
  <c r="AZ15" i="24" s="1"/>
  <c r="AN7" i="37"/>
  <c r="AO7" i="37"/>
  <c r="AN8" i="37"/>
  <c r="AO8" i="37"/>
  <c r="AN9" i="37"/>
  <c r="AO9" i="37"/>
  <c r="AN10" i="37"/>
  <c r="AO10" i="37"/>
  <c r="AN11" i="37"/>
  <c r="AO11" i="37"/>
  <c r="AN12" i="37"/>
  <c r="AO12" i="37"/>
  <c r="AN13" i="37"/>
  <c r="AO13" i="37"/>
  <c r="AN14" i="37"/>
  <c r="AO14" i="37"/>
  <c r="AN15" i="37"/>
  <c r="AO15" i="37"/>
  <c r="AN16" i="37"/>
  <c r="AO16" i="37"/>
  <c r="AN17" i="37"/>
  <c r="AO17" i="37"/>
  <c r="AN18" i="37"/>
  <c r="AO18" i="37"/>
  <c r="AN19" i="37"/>
  <c r="AO19" i="37"/>
  <c r="AN20" i="37"/>
  <c r="AO20" i="37"/>
  <c r="AN21" i="37"/>
  <c r="AO21" i="37"/>
  <c r="AN22" i="37"/>
  <c r="AO22" i="37"/>
  <c r="AN23" i="37"/>
  <c r="AO23" i="37"/>
  <c r="AN24" i="37"/>
  <c r="AO24" i="37"/>
  <c r="AN25" i="37"/>
  <c r="AO25" i="37"/>
  <c r="AN26" i="37"/>
  <c r="AO26" i="37"/>
  <c r="AN27" i="37"/>
  <c r="AO27" i="37"/>
  <c r="AN28" i="37"/>
  <c r="AO28" i="37"/>
  <c r="AN29" i="37"/>
  <c r="AO29" i="37"/>
  <c r="AN30" i="37"/>
  <c r="AO30" i="37"/>
  <c r="AN31" i="37"/>
  <c r="AO31" i="37"/>
  <c r="AN32" i="37"/>
  <c r="AO32" i="37"/>
  <c r="AN33" i="37"/>
  <c r="AO33" i="37"/>
  <c r="AN34" i="37"/>
  <c r="AO34" i="37"/>
  <c r="AN35" i="37"/>
  <c r="AO35" i="37"/>
  <c r="AN36" i="37"/>
  <c r="AO36" i="37"/>
  <c r="AN37" i="37"/>
  <c r="AO37" i="37"/>
  <c r="AN38" i="37"/>
  <c r="AO38" i="37"/>
  <c r="AN39" i="37"/>
  <c r="AO39" i="37"/>
  <c r="AN40" i="37"/>
  <c r="AO40" i="37"/>
  <c r="AN41" i="37"/>
  <c r="AO41" i="37"/>
  <c r="AN42" i="37"/>
  <c r="AO42" i="37"/>
  <c r="AN43" i="37"/>
  <c r="AO43" i="37"/>
  <c r="AN44" i="37"/>
  <c r="AO44" i="37"/>
  <c r="AN45" i="37"/>
  <c r="AO45" i="37"/>
  <c r="AN46" i="37"/>
  <c r="AO46" i="37"/>
  <c r="AN47" i="37"/>
  <c r="AO47" i="37"/>
  <c r="AN48" i="37"/>
  <c r="AO48" i="37"/>
  <c r="AN49" i="37"/>
  <c r="AO49" i="37"/>
  <c r="AN50" i="37"/>
  <c r="AO50" i="37"/>
  <c r="AU85" i="29"/>
  <c r="AT85" i="29"/>
  <c r="AU84" i="29"/>
  <c r="AT84" i="29"/>
  <c r="AZ7" i="36"/>
  <c r="BA7" i="36"/>
  <c r="AP28" i="25" l="1"/>
  <c r="AM49" i="25"/>
  <c r="BD49" i="25" s="1"/>
  <c r="AQ50" i="25"/>
  <c r="AQ40" i="25"/>
  <c r="AM40" i="25" s="1"/>
  <c r="BD40" i="25" s="1"/>
  <c r="AM39" i="25"/>
  <c r="BD39" i="25" s="1"/>
  <c r="AT24" i="37"/>
  <c r="AT16" i="37"/>
  <c r="AT29" i="37"/>
  <c r="AT17" i="37"/>
  <c r="AT45" i="37"/>
  <c r="AT49" i="37"/>
  <c r="AT42" i="37"/>
  <c r="AT34" i="37"/>
  <c r="AT10" i="37"/>
  <c r="AT48" i="37"/>
  <c r="AT43" i="37"/>
  <c r="AT41" i="37"/>
  <c r="AT37" i="37"/>
  <c r="AT35" i="37"/>
  <c r="AT13" i="37"/>
  <c r="AT11" i="37"/>
  <c r="AT9" i="37"/>
  <c r="AT33" i="37"/>
  <c r="AT26" i="37"/>
  <c r="AT18" i="37"/>
  <c r="AT8" i="37"/>
  <c r="AT50" i="37"/>
  <c r="AT40" i="37"/>
  <c r="AT32" i="37"/>
  <c r="AT27" i="37"/>
  <c r="AT25" i="37"/>
  <c r="AT21" i="37"/>
  <c r="AT19" i="37"/>
  <c r="AT47" i="37"/>
  <c r="AT38" i="37"/>
  <c r="AT36" i="37"/>
  <c r="AT31" i="37"/>
  <c r="AT22" i="37"/>
  <c r="AT20" i="37"/>
  <c r="AT15" i="37"/>
  <c r="AT46" i="37"/>
  <c r="AT44" i="37"/>
  <c r="AT39" i="37"/>
  <c r="AT30" i="37"/>
  <c r="AT28" i="37"/>
  <c r="AT23" i="37"/>
  <c r="AT14" i="37"/>
  <c r="AT12" i="37"/>
  <c r="AT7" i="37"/>
  <c r="BA85" i="29"/>
  <c r="BA84" i="29"/>
  <c r="BF7" i="36"/>
  <c r="AT25" i="29"/>
  <c r="AU25" i="29"/>
  <c r="AT26" i="29"/>
  <c r="AU26" i="29"/>
  <c r="AL30" i="29"/>
  <c r="AT30" i="29"/>
  <c r="AU30" i="29"/>
  <c r="AL31" i="29"/>
  <c r="AO31" i="29"/>
  <c r="AT31" i="29"/>
  <c r="AU31" i="29"/>
  <c r="AL32" i="29"/>
  <c r="AT32" i="29"/>
  <c r="AU32" i="29"/>
  <c r="AL33" i="29"/>
  <c r="AO33" i="29"/>
  <c r="AT33" i="29"/>
  <c r="AU33" i="29"/>
  <c r="AL34" i="29"/>
  <c r="AT34" i="29"/>
  <c r="AU34" i="29"/>
  <c r="AO35" i="29"/>
  <c r="AL35" i="29" s="1"/>
  <c r="AT35" i="29"/>
  <c r="AU35" i="29"/>
  <c r="AL36" i="29"/>
  <c r="AT36" i="29"/>
  <c r="AU36" i="29"/>
  <c r="AL37" i="29"/>
  <c r="AT37" i="29"/>
  <c r="AU37" i="29"/>
  <c r="AL38" i="29"/>
  <c r="AT38" i="29"/>
  <c r="AU38" i="29"/>
  <c r="AL39" i="29"/>
  <c r="AT39" i="29"/>
  <c r="AU39" i="29"/>
  <c r="AL40" i="29"/>
  <c r="AT40" i="29"/>
  <c r="AU40" i="29"/>
  <c r="AL41" i="29"/>
  <c r="AT41" i="29"/>
  <c r="AU41" i="29"/>
  <c r="AL42" i="29"/>
  <c r="AT42" i="29"/>
  <c r="AU42" i="29"/>
  <c r="AO43" i="29"/>
  <c r="AL43" i="29" s="1"/>
  <c r="AT43" i="29"/>
  <c r="AU43" i="29"/>
  <c r="AT44" i="29"/>
  <c r="AU44" i="29"/>
  <c r="AL45" i="29"/>
  <c r="AT45" i="29"/>
  <c r="AU45" i="29"/>
  <c r="AL46" i="29"/>
  <c r="AO46" i="29"/>
  <c r="AT46" i="29"/>
  <c r="AU46" i="29"/>
  <c r="AL47" i="29"/>
  <c r="AT47" i="29"/>
  <c r="AU47" i="29"/>
  <c r="AO48" i="29"/>
  <c r="AL48" i="29" s="1"/>
  <c r="AT48" i="29"/>
  <c r="AU48" i="29"/>
  <c r="AL49" i="29"/>
  <c r="AT49" i="29"/>
  <c r="AU49" i="29"/>
  <c r="AL50" i="29"/>
  <c r="AT50" i="29"/>
  <c r="AU50" i="29"/>
  <c r="AL51" i="29"/>
  <c r="AT51" i="29"/>
  <c r="AU51" i="29"/>
  <c r="AL52" i="29"/>
  <c r="AT52" i="29"/>
  <c r="AU52" i="29"/>
  <c r="AL53" i="29"/>
  <c r="AT53" i="29"/>
  <c r="AU53" i="29"/>
  <c r="AL54" i="29"/>
  <c r="AT54" i="29"/>
  <c r="AU54" i="29"/>
  <c r="AL55" i="29"/>
  <c r="AT55" i="29"/>
  <c r="AU55" i="29"/>
  <c r="AL56" i="29"/>
  <c r="AT56" i="29"/>
  <c r="AU56" i="29"/>
  <c r="AL57" i="29"/>
  <c r="AT57" i="29"/>
  <c r="AU57" i="29"/>
  <c r="AL58" i="29"/>
  <c r="AT58" i="29"/>
  <c r="AU58" i="29"/>
  <c r="AL59" i="29"/>
  <c r="AT59" i="29"/>
  <c r="AU59" i="29"/>
  <c r="AL60" i="29"/>
  <c r="AT60" i="29"/>
  <c r="AU60" i="29"/>
  <c r="AL61" i="29"/>
  <c r="AT61" i="29"/>
  <c r="AU61" i="29"/>
  <c r="AL62" i="29"/>
  <c r="AT62" i="29"/>
  <c r="AU62" i="29"/>
  <c r="AL63" i="29"/>
  <c r="AT63" i="29"/>
  <c r="AU63" i="29"/>
  <c r="AL64" i="29"/>
  <c r="AT64" i="29"/>
  <c r="AU64" i="29"/>
  <c r="AL65" i="29"/>
  <c r="AT65" i="29"/>
  <c r="AU65" i="29"/>
  <c r="AL66" i="29"/>
  <c r="AT66" i="29"/>
  <c r="AU66" i="29"/>
  <c r="AL67" i="29"/>
  <c r="AT67" i="29"/>
  <c r="AU67" i="29"/>
  <c r="AL68" i="29"/>
  <c r="AT68" i="29"/>
  <c r="AU68" i="29"/>
  <c r="AL69" i="29"/>
  <c r="AT69" i="29"/>
  <c r="AU69" i="29"/>
  <c r="AL70" i="29"/>
  <c r="AT70" i="29"/>
  <c r="AU70" i="29"/>
  <c r="AL71" i="29"/>
  <c r="AT71" i="29"/>
  <c r="AU71" i="29"/>
  <c r="AL72" i="29"/>
  <c r="AT72" i="29"/>
  <c r="AU72" i="29"/>
  <c r="AL73" i="29"/>
  <c r="AT73" i="29"/>
  <c r="AU73" i="29"/>
  <c r="AL74" i="29"/>
  <c r="AT74" i="29"/>
  <c r="AU74" i="29"/>
  <c r="AL75" i="29"/>
  <c r="AT75" i="29"/>
  <c r="AU75" i="29"/>
  <c r="AO76" i="29"/>
  <c r="AL76" i="29" s="1"/>
  <c r="AT76" i="29"/>
  <c r="AU76" i="29"/>
  <c r="AL77" i="29"/>
  <c r="AT77" i="29"/>
  <c r="AU77" i="29"/>
  <c r="AL78" i="29"/>
  <c r="AO78" i="29"/>
  <c r="AT78" i="29"/>
  <c r="AU78" i="29"/>
  <c r="AL79" i="29"/>
  <c r="AT79" i="29"/>
  <c r="AU79" i="29"/>
  <c r="AL80" i="29"/>
  <c r="AO80" i="29"/>
  <c r="AT80" i="29"/>
  <c r="AU80" i="29"/>
  <c r="AO81" i="29"/>
  <c r="AL81" i="29" s="1"/>
  <c r="AT81" i="29"/>
  <c r="AU81" i="29"/>
  <c r="AL82" i="29"/>
  <c r="AT82" i="29"/>
  <c r="AU82" i="29"/>
  <c r="AO83" i="29"/>
  <c r="AL83" i="29" s="1"/>
  <c r="AT83" i="29"/>
  <c r="AU83" i="29"/>
  <c r="AN20" i="41"/>
  <c r="AR20" i="41"/>
  <c r="AS20" i="41"/>
  <c r="AN21" i="41"/>
  <c r="AR21" i="41"/>
  <c r="AS21" i="41"/>
  <c r="AN22" i="41"/>
  <c r="AR22" i="41"/>
  <c r="AS22" i="41"/>
  <c r="AN23" i="41"/>
  <c r="AR23" i="41"/>
  <c r="AS23" i="41"/>
  <c r="AP29" i="25" l="1"/>
  <c r="AM50" i="25"/>
  <c r="BD50" i="25" s="1"/>
  <c r="AQ51" i="25"/>
  <c r="AM51" i="25" s="1"/>
  <c r="BD51" i="25" s="1"/>
  <c r="BA32" i="29"/>
  <c r="BA45" i="29"/>
  <c r="BA33" i="29"/>
  <c r="BA80" i="29"/>
  <c r="BA77" i="29"/>
  <c r="BA73" i="29"/>
  <c r="BA69" i="29"/>
  <c r="BA65" i="29"/>
  <c r="BA61" i="29"/>
  <c r="BA57" i="29"/>
  <c r="BA53" i="29"/>
  <c r="BA49" i="29"/>
  <c r="BA46" i="29"/>
  <c r="BA31" i="29"/>
  <c r="BA40" i="29"/>
  <c r="BA36" i="29"/>
  <c r="BA81" i="29"/>
  <c r="BA79" i="29"/>
  <c r="BA78" i="29"/>
  <c r="BA74" i="29"/>
  <c r="BA70" i="29"/>
  <c r="BA66" i="29"/>
  <c r="BA62" i="29"/>
  <c r="BA58" i="29"/>
  <c r="BA54" i="29"/>
  <c r="BA50" i="29"/>
  <c r="BA47" i="29"/>
  <c r="BA41" i="29"/>
  <c r="BA37" i="29"/>
  <c r="BA34" i="29"/>
  <c r="BA30" i="29"/>
  <c r="BA82" i="29"/>
  <c r="BA75" i="29"/>
  <c r="BA71" i="29"/>
  <c r="BA67" i="29"/>
  <c r="BA63" i="29"/>
  <c r="BA59" i="29"/>
  <c r="BA55" i="29"/>
  <c r="BA51" i="29"/>
  <c r="BA42" i="29"/>
  <c r="BA38" i="29"/>
  <c r="BA83" i="29"/>
  <c r="BA76" i="29"/>
  <c r="BA72" i="29"/>
  <c r="BA68" i="29"/>
  <c r="BA64" i="29"/>
  <c r="BA60" i="29"/>
  <c r="BA56" i="29"/>
  <c r="BA52" i="29"/>
  <c r="BA48" i="29"/>
  <c r="BA43" i="29"/>
  <c r="BA39" i="29"/>
  <c r="BA35" i="29"/>
  <c r="AO44" i="29"/>
  <c r="AL44" i="29" s="1"/>
  <c r="BA44" i="29" s="1"/>
  <c r="AX23" i="41"/>
  <c r="AX21" i="41"/>
  <c r="AX22" i="41"/>
  <c r="AX20" i="41"/>
  <c r="AP30" i="25" l="1"/>
  <c r="BQ3" i="74"/>
  <c r="BP3" i="74"/>
  <c r="BO3" i="74"/>
  <c r="BN3" i="74"/>
  <c r="BM3" i="74"/>
  <c r="BL3" i="74"/>
  <c r="BK3" i="74"/>
  <c r="BJ3" i="74"/>
  <c r="BI3" i="74"/>
  <c r="BH3" i="74"/>
  <c r="BG3" i="74"/>
  <c r="BF3" i="74"/>
  <c r="BE3" i="74"/>
  <c r="BD3" i="74"/>
  <c r="BC3" i="74"/>
  <c r="BB3" i="74"/>
  <c r="BA3" i="74"/>
  <c r="AZ3" i="74"/>
  <c r="AY3" i="74"/>
  <c r="AX3" i="74"/>
  <c r="AW3" i="74"/>
  <c r="AV3" i="74"/>
  <c r="AU3" i="74"/>
  <c r="AT3" i="74"/>
  <c r="AS3" i="74"/>
  <c r="AR3" i="74"/>
  <c r="AQ3" i="74"/>
  <c r="AP3" i="74"/>
  <c r="AO3" i="74"/>
  <c r="AN3" i="74"/>
  <c r="AM3" i="74"/>
  <c r="AL3" i="74"/>
  <c r="AK3" i="74"/>
  <c r="AK4" i="74" s="1"/>
  <c r="BL6" i="74"/>
  <c r="BM6" i="74"/>
  <c r="BL7" i="74"/>
  <c r="BM7" i="74"/>
  <c r="BL8" i="74"/>
  <c r="BM8" i="74"/>
  <c r="BL9" i="74"/>
  <c r="BM9" i="74"/>
  <c r="BL10" i="74"/>
  <c r="BM10" i="74"/>
  <c r="BL11" i="74"/>
  <c r="BM11" i="74"/>
  <c r="BL12" i="74"/>
  <c r="BM12" i="74"/>
  <c r="BL13" i="74"/>
  <c r="BM13" i="74"/>
  <c r="AS17" i="45"/>
  <c r="AR17" i="45"/>
  <c r="AS16" i="45"/>
  <c r="AR16" i="45"/>
  <c r="AS15" i="45"/>
  <c r="AR15" i="45"/>
  <c r="AS14" i="45"/>
  <c r="AR14" i="45"/>
  <c r="AS13" i="45"/>
  <c r="AR13" i="45"/>
  <c r="AS12" i="45"/>
  <c r="AR12" i="45"/>
  <c r="AS11" i="45"/>
  <c r="AR11" i="45"/>
  <c r="AS10" i="45"/>
  <c r="AR10" i="45"/>
  <c r="AS9" i="45"/>
  <c r="AR9" i="45"/>
  <c r="AS8" i="45"/>
  <c r="AR8" i="45"/>
  <c r="AS7" i="45"/>
  <c r="AR7" i="45"/>
  <c r="AS6" i="45"/>
  <c r="AR6" i="45"/>
  <c r="AR75" i="26"/>
  <c r="AQ75" i="26"/>
  <c r="AP31" i="25" l="1"/>
  <c r="BR13" i="74"/>
  <c r="BR11" i="74"/>
  <c r="BR9" i="74"/>
  <c r="BR7" i="74"/>
  <c r="BR10" i="74"/>
  <c r="BR12" i="74"/>
  <c r="BR8" i="74"/>
  <c r="BR6" i="74"/>
  <c r="AL4" i="74"/>
  <c r="AM4" i="74" s="1"/>
  <c r="AN4" i="74" s="1"/>
  <c r="AO4" i="74" s="1"/>
  <c r="AP4" i="74" s="1"/>
  <c r="AQ4" i="74" s="1"/>
  <c r="AR4" i="74" s="1"/>
  <c r="AS4" i="74" s="1"/>
  <c r="AT4" i="74" s="1"/>
  <c r="AU4" i="74" s="1"/>
  <c r="AV4" i="74" s="1"/>
  <c r="AW4" i="74" s="1"/>
  <c r="AX4" i="74" s="1"/>
  <c r="AY4" i="74" s="1"/>
  <c r="AZ4" i="74" s="1"/>
  <c r="BA4" i="74" s="1"/>
  <c r="BB4" i="74" s="1"/>
  <c r="BC4" i="74" s="1"/>
  <c r="BD4" i="74" s="1"/>
  <c r="BE4" i="74" s="1"/>
  <c r="BF4" i="74" s="1"/>
  <c r="BG4" i="74" s="1"/>
  <c r="BH4" i="74" s="1"/>
  <c r="BI4" i="74" s="1"/>
  <c r="BJ4" i="74" s="1"/>
  <c r="BK4" i="74" s="1"/>
  <c r="BL4" i="74" s="1"/>
  <c r="BM4" i="74" s="1"/>
  <c r="BN4" i="74" s="1"/>
  <c r="BO4" i="74" s="1"/>
  <c r="BP4" i="74" s="1"/>
  <c r="BQ4" i="74" s="1"/>
  <c r="AX7" i="45"/>
  <c r="AX9" i="45"/>
  <c r="AX11" i="45"/>
  <c r="AX13" i="45"/>
  <c r="AX15" i="45"/>
  <c r="AX17" i="45"/>
  <c r="AX10" i="45"/>
  <c r="AX16" i="45"/>
  <c r="AX8" i="45"/>
  <c r="AX14" i="45"/>
  <c r="AX12" i="45"/>
  <c r="AX6" i="45"/>
  <c r="AW75" i="26"/>
  <c r="AY15" i="22"/>
  <c r="AX15" i="22"/>
  <c r="AY14" i="22"/>
  <c r="AX14" i="22"/>
  <c r="AP11" i="28"/>
  <c r="AO11" i="28"/>
  <c r="AP10" i="28"/>
  <c r="AO10" i="28"/>
  <c r="AQ7" i="27"/>
  <c r="AP7" i="27"/>
  <c r="AP9" i="28"/>
  <c r="AO9" i="28"/>
  <c r="AP8" i="28"/>
  <c r="AO8" i="28"/>
  <c r="AP7" i="28"/>
  <c r="AO7" i="28"/>
  <c r="AQ6" i="27"/>
  <c r="AP6" i="27"/>
  <c r="AY13" i="22"/>
  <c r="AX13" i="22"/>
  <c r="AY12" i="22"/>
  <c r="AX12" i="22"/>
  <c r="AY11" i="22"/>
  <c r="AX11" i="22"/>
  <c r="BD15" i="22" l="1"/>
  <c r="BD14" i="22"/>
  <c r="AU11" i="28"/>
  <c r="AU10" i="28"/>
  <c r="AU7" i="28"/>
  <c r="AU9" i="28"/>
  <c r="AV7" i="27"/>
  <c r="AV6" i="27"/>
  <c r="AU8" i="28"/>
  <c r="BD13" i="22"/>
  <c r="BD12" i="22"/>
  <c r="BD11" i="22"/>
  <c r="AS3" i="37" l="1"/>
  <c r="AR3" i="37"/>
  <c r="AQ3" i="37"/>
  <c r="AP3" i="37"/>
  <c r="AO3" i="37"/>
  <c r="AN3" i="37"/>
  <c r="AM3" i="37"/>
  <c r="AL3" i="37"/>
  <c r="AK3" i="37"/>
  <c r="AJ3" i="37"/>
  <c r="AJ4" i="37" s="1"/>
  <c r="AK4" i="37" l="1"/>
  <c r="AL4" i="37" s="1"/>
  <c r="AM4" i="37" s="1"/>
  <c r="AN4" i="37" s="1"/>
  <c r="AO4" i="37" s="1"/>
  <c r="AP4" i="37" s="1"/>
  <c r="AQ4" i="37" s="1"/>
  <c r="AR4" i="37" s="1"/>
  <c r="AS4" i="37" s="1"/>
  <c r="AN14" i="41" l="1"/>
  <c r="AN13" i="41"/>
  <c r="AN12" i="41"/>
  <c r="AN11" i="41"/>
  <c r="AN19" i="41"/>
  <c r="AN18" i="41"/>
  <c r="AN10" i="41"/>
  <c r="AN9" i="41"/>
  <c r="AN8" i="41"/>
  <c r="AU24" i="29"/>
  <c r="AT24" i="29"/>
  <c r="AU23" i="29"/>
  <c r="AT23" i="29"/>
  <c r="AV114" i="39"/>
  <c r="AU114" i="39"/>
  <c r="AP114" i="39"/>
  <c r="AV113" i="39"/>
  <c r="AU113" i="39"/>
  <c r="BA113" i="39" l="1"/>
  <c r="BA114" i="39"/>
  <c r="AS6" i="62"/>
  <c r="AR6" i="62"/>
  <c r="AU18" i="33"/>
  <c r="AT18" i="33"/>
  <c r="AX6" i="62" l="1"/>
  <c r="AZ18" i="33"/>
  <c r="AV112" i="39"/>
  <c r="AU112" i="39"/>
  <c r="AV111" i="39"/>
  <c r="AU111" i="39"/>
  <c r="AP111" i="39"/>
  <c r="AP112" i="39" s="1"/>
  <c r="AV110" i="39"/>
  <c r="AU110" i="39"/>
  <c r="AV109" i="39"/>
  <c r="AU109" i="39"/>
  <c r="AP110" i="39"/>
  <c r="AU17" i="33"/>
  <c r="AT17" i="33"/>
  <c r="BA112" i="39" l="1"/>
  <c r="BA111" i="39"/>
  <c r="BA110" i="39"/>
  <c r="BA109" i="39"/>
  <c r="AZ17" i="33"/>
  <c r="AV108" i="39"/>
  <c r="AU108" i="39"/>
  <c r="AP108" i="39"/>
  <c r="AP104" i="39"/>
  <c r="AP105" i="39" s="1"/>
  <c r="AP106" i="39" s="1"/>
  <c r="AP107" i="39" s="1"/>
  <c r="AP103" i="39"/>
  <c r="AV107" i="39"/>
  <c r="AU107" i="39"/>
  <c r="AV106" i="39"/>
  <c r="AU106" i="39"/>
  <c r="AV105" i="39"/>
  <c r="AU105" i="39"/>
  <c r="AV104" i="39"/>
  <c r="AU104" i="39"/>
  <c r="AV103" i="39"/>
  <c r="AU103" i="39"/>
  <c r="AV102" i="39"/>
  <c r="AU102" i="39"/>
  <c r="AU16" i="33"/>
  <c r="AT16" i="33"/>
  <c r="N1" i="39"/>
  <c r="BA108" i="39" l="1"/>
  <c r="AZ16" i="33"/>
  <c r="BA103" i="39"/>
  <c r="BA102" i="39"/>
  <c r="BA105" i="39"/>
  <c r="BA107" i="39"/>
  <c r="BA104" i="39"/>
  <c r="BA106" i="39"/>
  <c r="AV101" i="39"/>
  <c r="AU101" i="39"/>
  <c r="AV100" i="39"/>
  <c r="AU100" i="39"/>
  <c r="AV99" i="39"/>
  <c r="AU99" i="39"/>
  <c r="AV98" i="39"/>
  <c r="AU98" i="39"/>
  <c r="AV97" i="39"/>
  <c r="AU97" i="39"/>
  <c r="AV96" i="39"/>
  <c r="AU96" i="39"/>
  <c r="AV95" i="39"/>
  <c r="AU95" i="39"/>
  <c r="AV94" i="39"/>
  <c r="AU94" i="39"/>
  <c r="AV93" i="39"/>
  <c r="AU93" i="39"/>
  <c r="AV92" i="39"/>
  <c r="AU92" i="39"/>
  <c r="AV91" i="39"/>
  <c r="AU91" i="39"/>
  <c r="AV90" i="39"/>
  <c r="AU90" i="39"/>
  <c r="AV89" i="39"/>
  <c r="AU89" i="39"/>
  <c r="AV88" i="39"/>
  <c r="AU88" i="39"/>
  <c r="AV87" i="39"/>
  <c r="AU87" i="39"/>
  <c r="AV86" i="39"/>
  <c r="AU86" i="39"/>
  <c r="AV85" i="39"/>
  <c r="AU85" i="39"/>
  <c r="AV84" i="39"/>
  <c r="AU84" i="39"/>
  <c r="AV83" i="39"/>
  <c r="AU83" i="39"/>
  <c r="AV82" i="39"/>
  <c r="AU82" i="39"/>
  <c r="AV81" i="39"/>
  <c r="AU81" i="39"/>
  <c r="AV80" i="39"/>
  <c r="AU80" i="39"/>
  <c r="AV79" i="39"/>
  <c r="AU79" i="39"/>
  <c r="AV78" i="39"/>
  <c r="AU78" i="39"/>
  <c r="AV77" i="39"/>
  <c r="AU77" i="39"/>
  <c r="AV76" i="39"/>
  <c r="AU76" i="39"/>
  <c r="AV75" i="39"/>
  <c r="AU75" i="39"/>
  <c r="AV74" i="39"/>
  <c r="AU74" i="39"/>
  <c r="AV73" i="39"/>
  <c r="AU73" i="39"/>
  <c r="AV72" i="39"/>
  <c r="AU72" i="39"/>
  <c r="AV71" i="39"/>
  <c r="AU71" i="39"/>
  <c r="AV70" i="39"/>
  <c r="AU70" i="39"/>
  <c r="AV69" i="39"/>
  <c r="AU69" i="39"/>
  <c r="AV68" i="39"/>
  <c r="AU68" i="39"/>
  <c r="AV67" i="39"/>
  <c r="AU67" i="39"/>
  <c r="AV66" i="39"/>
  <c r="AU66" i="39"/>
  <c r="AV65" i="39"/>
  <c r="AU65" i="39"/>
  <c r="AV64" i="39"/>
  <c r="AU64" i="39"/>
  <c r="AV63" i="39"/>
  <c r="AU63" i="39"/>
  <c r="AV62" i="39"/>
  <c r="AU62" i="39"/>
  <c r="AV61" i="39"/>
  <c r="AU61" i="39"/>
  <c r="AV60" i="39"/>
  <c r="AU60" i="39"/>
  <c r="AV59" i="39"/>
  <c r="AU59" i="39"/>
  <c r="AV58" i="39"/>
  <c r="AU58" i="39"/>
  <c r="AV57" i="39"/>
  <c r="AU57" i="39"/>
  <c r="AV56" i="39"/>
  <c r="AU56" i="39"/>
  <c r="AV55" i="39"/>
  <c r="AU55" i="39"/>
  <c r="AV54" i="39"/>
  <c r="AU54" i="39"/>
  <c r="AV53" i="39"/>
  <c r="AU53" i="39"/>
  <c r="AV52" i="39"/>
  <c r="AU52" i="39"/>
  <c r="AV51" i="39"/>
  <c r="AU51" i="39"/>
  <c r="AV50" i="39"/>
  <c r="AU50" i="39"/>
  <c r="AV49" i="39"/>
  <c r="AU49" i="39"/>
  <c r="AV48" i="39"/>
  <c r="AU48" i="39"/>
  <c r="AV47" i="39"/>
  <c r="AU47" i="39"/>
  <c r="AV46" i="39"/>
  <c r="AU46" i="39"/>
  <c r="AV45" i="39"/>
  <c r="AU45" i="39"/>
  <c r="AV44" i="39"/>
  <c r="AU44" i="39"/>
  <c r="AV43" i="39"/>
  <c r="AU43" i="39"/>
  <c r="AV42" i="39"/>
  <c r="AU42" i="39"/>
  <c r="AV41" i="39"/>
  <c r="AU41" i="39"/>
  <c r="AV40" i="39"/>
  <c r="AU40" i="39"/>
  <c r="AV39" i="39"/>
  <c r="AU39" i="39"/>
  <c r="AV38" i="39"/>
  <c r="AU38" i="39"/>
  <c r="AV37" i="39"/>
  <c r="AU37" i="39"/>
  <c r="AV36" i="39"/>
  <c r="AU36" i="39"/>
  <c r="AV35" i="39"/>
  <c r="AU35" i="39"/>
  <c r="AV34" i="39"/>
  <c r="AU34" i="39"/>
  <c r="AV33" i="39"/>
  <c r="AU33" i="39"/>
  <c r="AV32" i="39"/>
  <c r="AU32" i="39"/>
  <c r="AV31" i="39"/>
  <c r="AU31" i="39"/>
  <c r="AV30" i="39"/>
  <c r="AU30" i="39"/>
  <c r="AV29" i="39"/>
  <c r="AU29" i="39"/>
  <c r="AV28" i="39"/>
  <c r="AU28" i="39"/>
  <c r="AV27" i="39"/>
  <c r="AU27" i="39"/>
  <c r="AV26" i="39"/>
  <c r="AU26" i="39"/>
  <c r="AV25" i="39"/>
  <c r="AU25" i="39"/>
  <c r="AV24" i="39"/>
  <c r="AU24" i="39"/>
  <c r="AV23" i="39"/>
  <c r="AU23" i="39"/>
  <c r="AV22" i="39"/>
  <c r="AU22" i="39"/>
  <c r="AV21" i="39"/>
  <c r="AU21" i="39"/>
  <c r="AV20" i="39"/>
  <c r="AU20" i="39"/>
  <c r="AV19" i="39"/>
  <c r="AU19" i="39"/>
  <c r="AV18" i="39"/>
  <c r="AU18" i="39"/>
  <c r="AV17" i="39"/>
  <c r="AU17" i="39"/>
  <c r="AV16" i="39"/>
  <c r="AU16" i="39"/>
  <c r="AV15" i="39"/>
  <c r="AU15" i="39"/>
  <c r="AV14" i="39"/>
  <c r="AU14" i="39"/>
  <c r="AV13" i="39"/>
  <c r="AU13" i="39"/>
  <c r="AV12" i="39"/>
  <c r="AU12" i="39"/>
  <c r="AV11" i="39"/>
  <c r="AU11" i="39"/>
  <c r="AV10" i="39"/>
  <c r="AU10" i="39"/>
  <c r="AV9" i="39"/>
  <c r="AU9" i="39"/>
  <c r="AV8" i="39"/>
  <c r="AU8" i="39"/>
  <c r="AV7" i="39"/>
  <c r="AU7" i="39"/>
  <c r="AV6" i="39"/>
  <c r="AU6" i="39"/>
  <c r="AV5" i="39"/>
  <c r="AU5" i="39"/>
  <c r="AV4" i="39"/>
  <c r="AU4" i="39"/>
  <c r="AV3" i="39"/>
  <c r="AU3" i="39"/>
  <c r="AV2" i="39"/>
  <c r="AU2" i="39"/>
  <c r="AU15" i="33"/>
  <c r="AT15" i="33"/>
  <c r="AU14" i="33"/>
  <c r="AT14" i="33"/>
  <c r="AU13" i="33"/>
  <c r="AT13" i="33"/>
  <c r="AU12" i="33"/>
  <c r="AT12" i="33"/>
  <c r="AU11" i="33"/>
  <c r="AT11" i="33"/>
  <c r="AU10" i="33"/>
  <c r="AT10" i="33"/>
  <c r="BA5" i="39" l="1"/>
  <c r="BA9" i="39"/>
  <c r="BA13" i="39"/>
  <c r="BA17" i="39"/>
  <c r="BA85" i="39"/>
  <c r="BA89" i="39"/>
  <c r="BA97" i="39"/>
  <c r="BA101" i="39"/>
  <c r="BA2" i="39"/>
  <c r="BA6" i="39"/>
  <c r="BA8" i="39"/>
  <c r="BA10" i="39"/>
  <c r="BA12" i="39"/>
  <c r="BA14" i="39"/>
  <c r="BA16" i="39"/>
  <c r="BA18" i="39"/>
  <c r="BA84" i="39"/>
  <c r="BA59" i="39"/>
  <c r="BA20" i="39"/>
  <c r="BA34" i="39"/>
  <c r="BA38" i="39"/>
  <c r="BA40" i="39"/>
  <c r="BA42" i="39"/>
  <c r="BA44" i="39"/>
  <c r="BA46" i="39"/>
  <c r="BA48" i="39"/>
  <c r="BA50" i="39"/>
  <c r="BA54" i="39"/>
  <c r="BA56" i="39"/>
  <c r="BA58" i="39"/>
  <c r="BA60" i="39"/>
  <c r="BA62" i="39"/>
  <c r="BA64" i="39"/>
  <c r="BA66" i="39"/>
  <c r="BA68" i="39"/>
  <c r="BA74" i="39"/>
  <c r="BA76" i="39"/>
  <c r="BA78" i="39"/>
  <c r="BA80" i="39"/>
  <c r="BA82" i="39"/>
  <c r="BA21" i="39"/>
  <c r="BA25" i="39"/>
  <c r="BA29" i="39"/>
  <c r="BA33" i="39"/>
  <c r="BA37" i="39"/>
  <c r="BA41" i="39"/>
  <c r="BA45" i="39"/>
  <c r="BA49" i="39"/>
  <c r="BA69" i="39"/>
  <c r="BA73" i="39"/>
  <c r="BA81" i="39"/>
  <c r="BA88" i="39"/>
  <c r="BA100" i="39"/>
  <c r="BA27" i="39"/>
  <c r="BA52" i="39"/>
  <c r="BA95" i="39"/>
  <c r="BA11" i="39"/>
  <c r="BA36" i="39"/>
  <c r="BA79" i="39"/>
  <c r="BA4" i="39"/>
  <c r="BA22" i="39"/>
  <c r="BA24" i="39"/>
  <c r="BA26" i="39"/>
  <c r="BA28" i="39"/>
  <c r="BA30" i="39"/>
  <c r="BA32" i="39"/>
  <c r="BA43" i="39"/>
  <c r="BA53" i="39"/>
  <c r="BA57" i="39"/>
  <c r="BA61" i="39"/>
  <c r="BA65" i="39"/>
  <c r="BA72" i="39"/>
  <c r="BA90" i="39"/>
  <c r="BA92" i="39"/>
  <c r="BA94" i="39"/>
  <c r="BA96" i="39"/>
  <c r="BA98" i="39"/>
  <c r="BA47" i="39"/>
  <c r="BA63" i="39"/>
  <c r="BA83" i="39"/>
  <c r="BA99" i="39"/>
  <c r="BA3" i="39"/>
  <c r="BA51" i="39"/>
  <c r="BA71" i="39"/>
  <c r="BA87" i="39"/>
  <c r="BA15" i="39"/>
  <c r="BA31" i="39"/>
  <c r="BA67" i="39"/>
  <c r="BA19" i="39"/>
  <c r="BA35" i="39"/>
  <c r="BA7" i="39"/>
  <c r="BA23" i="39"/>
  <c r="BA39" i="39"/>
  <c r="BA55" i="39"/>
  <c r="BA70" i="39"/>
  <c r="BA75" i="39"/>
  <c r="BA77" i="39"/>
  <c r="BA86" i="39"/>
  <c r="BA91" i="39"/>
  <c r="BA93" i="39"/>
  <c r="AZ10" i="33"/>
  <c r="AZ11" i="33"/>
  <c r="AZ13" i="33"/>
  <c r="AZ15" i="33"/>
  <c r="AZ12" i="33"/>
  <c r="AZ14" i="33"/>
  <c r="BE3" i="36" l="1"/>
  <c r="BD3" i="36"/>
  <c r="BC3" i="36"/>
  <c r="BB3" i="36"/>
  <c r="BA3" i="36"/>
  <c r="AZ3" i="36"/>
  <c r="AY3" i="36"/>
  <c r="AX3" i="36"/>
  <c r="AW3" i="36"/>
  <c r="AV3" i="36"/>
  <c r="AU3" i="36"/>
  <c r="AT3" i="36"/>
  <c r="AS3" i="36"/>
  <c r="AR3" i="36"/>
  <c r="AQ3" i="36"/>
  <c r="AP3" i="36"/>
  <c r="AO3" i="36"/>
  <c r="AN3" i="36"/>
  <c r="AM3" i="36"/>
  <c r="AL3" i="36"/>
  <c r="AK3" i="36"/>
  <c r="AJ3" i="36"/>
  <c r="AJ4" i="36" s="1"/>
  <c r="AZ6" i="36"/>
  <c r="BA6" i="36"/>
  <c r="AR74" i="26"/>
  <c r="AQ74" i="26"/>
  <c r="AR73" i="26"/>
  <c r="AQ73" i="26"/>
  <c r="AU15" i="25"/>
  <c r="AU14" i="25"/>
  <c r="AU13" i="25"/>
  <c r="AU12" i="25"/>
  <c r="AU11" i="25"/>
  <c r="AU10" i="25"/>
  <c r="AU9" i="25"/>
  <c r="AQ17" i="25"/>
  <c r="AU17" i="25"/>
  <c r="AX17" i="25"/>
  <c r="AY17" i="25"/>
  <c r="AU18" i="25"/>
  <c r="AX18" i="25"/>
  <c r="AY18" i="25"/>
  <c r="BD17" i="25" l="1"/>
  <c r="BF6" i="36"/>
  <c r="AK4" i="36"/>
  <c r="AL4" i="36" s="1"/>
  <c r="AM4" i="36" s="1"/>
  <c r="AN4" i="36" s="1"/>
  <c r="AO4" i="36" s="1"/>
  <c r="AP4" i="36" s="1"/>
  <c r="AQ4" i="36" s="1"/>
  <c r="AR4" i="36" s="1"/>
  <c r="AS4" i="36" s="1"/>
  <c r="AT4" i="36" s="1"/>
  <c r="AU4" i="36" s="1"/>
  <c r="AV4" i="36" s="1"/>
  <c r="AW4" i="36" s="1"/>
  <c r="AX4" i="36" s="1"/>
  <c r="AY4" i="36" s="1"/>
  <c r="AZ4" i="36" s="1"/>
  <c r="BA4" i="36" s="1"/>
  <c r="BB4" i="36" s="1"/>
  <c r="BC4" i="36" s="1"/>
  <c r="BD4" i="36" s="1"/>
  <c r="BE4" i="36" s="1"/>
  <c r="AW74" i="26"/>
  <c r="AW73" i="26"/>
  <c r="AQ18" i="25"/>
  <c r="AQ19" i="25" s="1"/>
  <c r="AP14" i="24"/>
  <c r="AO13" i="24"/>
  <c r="AP13" i="24"/>
  <c r="AT13" i="24"/>
  <c r="AU13" i="24"/>
  <c r="AO14" i="24"/>
  <c r="AQ14" i="24" s="1"/>
  <c r="AT14" i="24"/>
  <c r="AU14" i="24"/>
  <c r="AP10" i="24"/>
  <c r="AP9" i="24"/>
  <c r="AP8" i="24"/>
  <c r="AP7" i="24"/>
  <c r="AQ7" i="24" s="1"/>
  <c r="AP6" i="24"/>
  <c r="AP5" i="24"/>
  <c r="AP4" i="24"/>
  <c r="AP3" i="24"/>
  <c r="AO12" i="24"/>
  <c r="AT12" i="24"/>
  <c r="AU12" i="24"/>
  <c r="AO8" i="24"/>
  <c r="AT8" i="24"/>
  <c r="AU8" i="24"/>
  <c r="AO9" i="24"/>
  <c r="AQ9" i="24"/>
  <c r="AT9" i="24"/>
  <c r="AU9" i="24"/>
  <c r="AO10" i="24"/>
  <c r="AT10" i="24"/>
  <c r="AU10" i="24"/>
  <c r="AO11" i="24"/>
  <c r="AQ11" i="24" s="1"/>
  <c r="AT11" i="24"/>
  <c r="AU11" i="24"/>
  <c r="AU7" i="24"/>
  <c r="AT7" i="24"/>
  <c r="AO7" i="24"/>
  <c r="AU6" i="24"/>
  <c r="AT6" i="24"/>
  <c r="AO6" i="24"/>
  <c r="AQ5" i="27"/>
  <c r="AP5" i="27"/>
  <c r="AQ4" i="27"/>
  <c r="AP4" i="27"/>
  <c r="J21" i="25"/>
  <c r="I21" i="25"/>
  <c r="H21" i="25"/>
  <c r="G21" i="25"/>
  <c r="F21" i="25"/>
  <c r="E21" i="25"/>
  <c r="Y21" i="25" s="1"/>
  <c r="J20" i="25"/>
  <c r="I20" i="25"/>
  <c r="H20" i="25"/>
  <c r="G20" i="25"/>
  <c r="F20" i="25"/>
  <c r="E20" i="25"/>
  <c r="Y20" i="25" s="1"/>
  <c r="J19" i="25"/>
  <c r="I19" i="25"/>
  <c r="H19" i="25"/>
  <c r="G19" i="25"/>
  <c r="F19" i="25"/>
  <c r="E19" i="25"/>
  <c r="Y19" i="25" s="1"/>
  <c r="J18" i="25"/>
  <c r="I18" i="25"/>
  <c r="H18" i="25"/>
  <c r="G18" i="25"/>
  <c r="F18" i="25"/>
  <c r="E18" i="25"/>
  <c r="Y18" i="25" s="1"/>
  <c r="J17" i="25"/>
  <c r="I17" i="25"/>
  <c r="H17" i="25"/>
  <c r="G17" i="25"/>
  <c r="F17" i="25"/>
  <c r="E17" i="25"/>
  <c r="Y17" i="25" s="1"/>
  <c r="J16" i="25"/>
  <c r="I16" i="25"/>
  <c r="H16" i="25"/>
  <c r="G16" i="25"/>
  <c r="F16" i="25"/>
  <c r="E16" i="25"/>
  <c r="Y16" i="25" s="1"/>
  <c r="J15" i="25"/>
  <c r="I15" i="25"/>
  <c r="H15" i="25"/>
  <c r="G15" i="25"/>
  <c r="F15" i="25"/>
  <c r="E15" i="25"/>
  <c r="J14" i="25"/>
  <c r="I14" i="25"/>
  <c r="H14" i="25"/>
  <c r="G14" i="25"/>
  <c r="F14" i="25"/>
  <c r="E14" i="25"/>
  <c r="Y14" i="25" s="1"/>
  <c r="J13" i="25"/>
  <c r="I13" i="25"/>
  <c r="H13" i="25"/>
  <c r="G13" i="25"/>
  <c r="F13" i="25"/>
  <c r="E13" i="25"/>
  <c r="Y13" i="25" s="1"/>
  <c r="J12" i="25"/>
  <c r="I12" i="25"/>
  <c r="H12" i="25"/>
  <c r="G12" i="25"/>
  <c r="F12" i="25"/>
  <c r="E12" i="25"/>
  <c r="Y12" i="25" s="1"/>
  <c r="J11" i="25"/>
  <c r="I11" i="25"/>
  <c r="H11" i="25"/>
  <c r="G11" i="25"/>
  <c r="F11" i="25"/>
  <c r="E11" i="25"/>
  <c r="Y11" i="25" s="1"/>
  <c r="J10" i="25"/>
  <c r="I10" i="25"/>
  <c r="H10" i="25"/>
  <c r="G10" i="25"/>
  <c r="F10" i="25"/>
  <c r="E10" i="25"/>
  <c r="Y10" i="25" s="1"/>
  <c r="J9" i="25"/>
  <c r="I9" i="25"/>
  <c r="H9" i="25"/>
  <c r="G9" i="25"/>
  <c r="F9" i="25"/>
  <c r="E9" i="25"/>
  <c r="Y9" i="25" s="1"/>
  <c r="J8" i="25"/>
  <c r="I8" i="25"/>
  <c r="H8" i="25"/>
  <c r="G8" i="25"/>
  <c r="F8" i="25"/>
  <c r="E8" i="25"/>
  <c r="Y8" i="25" s="1"/>
  <c r="J7" i="25"/>
  <c r="I7" i="25"/>
  <c r="H7" i="25"/>
  <c r="G7" i="25"/>
  <c r="F7" i="25"/>
  <c r="E7" i="25"/>
  <c r="Y7" i="25" s="1"/>
  <c r="J6" i="25"/>
  <c r="I6" i="25"/>
  <c r="H6" i="25"/>
  <c r="G6" i="25"/>
  <c r="F6" i="25"/>
  <c r="E6" i="25"/>
  <c r="Y6" i="25" s="1"/>
  <c r="J5" i="25"/>
  <c r="I5" i="25"/>
  <c r="H5" i="25"/>
  <c r="G5" i="25"/>
  <c r="F5" i="25"/>
  <c r="E5" i="25"/>
  <c r="J4" i="25"/>
  <c r="I4" i="25"/>
  <c r="H4" i="25"/>
  <c r="G4" i="25"/>
  <c r="F4" i="25"/>
  <c r="E4" i="25"/>
  <c r="J3" i="25"/>
  <c r="I3" i="25"/>
  <c r="H3" i="25"/>
  <c r="G3" i="25"/>
  <c r="F3" i="25"/>
  <c r="E3" i="25"/>
  <c r="J16" i="24"/>
  <c r="I16" i="24"/>
  <c r="M16" i="24" s="1"/>
  <c r="H16" i="24"/>
  <c r="G16" i="24"/>
  <c r="F16" i="24"/>
  <c r="E16" i="24"/>
  <c r="Y16" i="24" s="1"/>
  <c r="J15" i="24"/>
  <c r="I15" i="24"/>
  <c r="M15" i="24" s="1"/>
  <c r="H15" i="24"/>
  <c r="G15" i="24"/>
  <c r="F15" i="24"/>
  <c r="E15" i="24"/>
  <c r="Y15" i="24" s="1"/>
  <c r="J14" i="24"/>
  <c r="I14" i="24"/>
  <c r="M14" i="24" s="1"/>
  <c r="H14" i="24"/>
  <c r="G14" i="24"/>
  <c r="F14" i="24"/>
  <c r="E14" i="24"/>
  <c r="Y14" i="24" s="1"/>
  <c r="J13" i="24"/>
  <c r="I13" i="24"/>
  <c r="M13" i="24" s="1"/>
  <c r="H13" i="24"/>
  <c r="G13" i="24"/>
  <c r="F13" i="24"/>
  <c r="E13" i="24"/>
  <c r="Y13" i="24" s="1"/>
  <c r="J12" i="24"/>
  <c r="I12" i="24"/>
  <c r="M12" i="24" s="1"/>
  <c r="H12" i="24"/>
  <c r="G12" i="24"/>
  <c r="F12" i="24"/>
  <c r="E12" i="24"/>
  <c r="Y12" i="24" s="1"/>
  <c r="J11" i="24"/>
  <c r="I11" i="24"/>
  <c r="M11" i="24" s="1"/>
  <c r="H11" i="24"/>
  <c r="G11" i="24"/>
  <c r="F11" i="24"/>
  <c r="E11" i="24"/>
  <c r="Y11" i="24" s="1"/>
  <c r="J10" i="24"/>
  <c r="I10" i="24"/>
  <c r="M10" i="24" s="1"/>
  <c r="H10" i="24"/>
  <c r="G10" i="24"/>
  <c r="F10" i="24"/>
  <c r="E10" i="24"/>
  <c r="Y10" i="24" s="1"/>
  <c r="J9" i="24"/>
  <c r="I9" i="24"/>
  <c r="M9" i="24" s="1"/>
  <c r="H9" i="24"/>
  <c r="G9" i="24"/>
  <c r="F9" i="24"/>
  <c r="E9" i="24"/>
  <c r="Y9" i="24" s="1"/>
  <c r="J8" i="24"/>
  <c r="I8" i="24"/>
  <c r="M8" i="24" s="1"/>
  <c r="H8" i="24"/>
  <c r="G8" i="24"/>
  <c r="F8" i="24"/>
  <c r="E8" i="24"/>
  <c r="Y8" i="24" s="1"/>
  <c r="J7" i="24"/>
  <c r="I7" i="24"/>
  <c r="M7" i="24" s="1"/>
  <c r="H7" i="24"/>
  <c r="G7" i="24"/>
  <c r="F7" i="24"/>
  <c r="E7" i="24"/>
  <c r="Y7" i="24" s="1"/>
  <c r="J6" i="24"/>
  <c r="I6" i="24"/>
  <c r="M6" i="24" s="1"/>
  <c r="H6" i="24"/>
  <c r="G6" i="24"/>
  <c r="F6" i="24"/>
  <c r="E6" i="24"/>
  <c r="Y6" i="24" s="1"/>
  <c r="J5" i="24"/>
  <c r="I5" i="24"/>
  <c r="M5" i="24" s="1"/>
  <c r="H5" i="24"/>
  <c r="G5" i="24"/>
  <c r="F5" i="24"/>
  <c r="E5" i="24"/>
  <c r="Y5" i="24" s="1"/>
  <c r="J4" i="24"/>
  <c r="I4" i="24"/>
  <c r="M4" i="24" s="1"/>
  <c r="H4" i="24"/>
  <c r="G4" i="24"/>
  <c r="F4" i="24"/>
  <c r="E4" i="24"/>
  <c r="Y4" i="24" s="1"/>
  <c r="J3" i="24"/>
  <c r="I3" i="24"/>
  <c r="M3" i="24" s="1"/>
  <c r="H3" i="24"/>
  <c r="G3" i="24"/>
  <c r="F3" i="24"/>
  <c r="E3" i="24"/>
  <c r="Y3" i="24" s="1"/>
  <c r="B21" i="25"/>
  <c r="D21" i="25" s="1"/>
  <c r="B20" i="25"/>
  <c r="D20" i="25" s="1"/>
  <c r="B19" i="25"/>
  <c r="D19" i="25" s="1"/>
  <c r="B18" i="25"/>
  <c r="D18" i="25" s="1"/>
  <c r="B17" i="25"/>
  <c r="D17" i="25" s="1"/>
  <c r="B16" i="25"/>
  <c r="D16" i="25" s="1"/>
  <c r="B15" i="25"/>
  <c r="D15" i="25" s="1"/>
  <c r="B14" i="25"/>
  <c r="D14" i="25" s="1"/>
  <c r="B13" i="25"/>
  <c r="D13" i="25" s="1"/>
  <c r="S13" i="25" s="1"/>
  <c r="B12" i="25"/>
  <c r="D12" i="25" s="1"/>
  <c r="B11" i="25"/>
  <c r="D11" i="25" s="1"/>
  <c r="X11" i="25" s="1"/>
  <c r="B10" i="25"/>
  <c r="D10" i="25" s="1"/>
  <c r="B9" i="25"/>
  <c r="D9" i="25" s="1"/>
  <c r="S9" i="25" s="1"/>
  <c r="B8" i="25"/>
  <c r="D8" i="25" s="1"/>
  <c r="B7" i="25"/>
  <c r="D7" i="25" s="1"/>
  <c r="X7" i="25" s="1"/>
  <c r="B6" i="25"/>
  <c r="D6" i="25" s="1"/>
  <c r="B5" i="25"/>
  <c r="D5" i="25" s="1"/>
  <c r="O25" i="25" s="1"/>
  <c r="B4" i="25"/>
  <c r="D4" i="25" s="1"/>
  <c r="B3" i="25"/>
  <c r="D3" i="25" s="1"/>
  <c r="S23" i="25" s="1"/>
  <c r="B16" i="24"/>
  <c r="D16" i="24" s="1"/>
  <c r="S16" i="24" s="1"/>
  <c r="B15" i="24"/>
  <c r="D15" i="24" s="1"/>
  <c r="S15" i="24" s="1"/>
  <c r="B14" i="24"/>
  <c r="D14" i="24" s="1"/>
  <c r="S14" i="24" s="1"/>
  <c r="B13" i="24"/>
  <c r="D13" i="24" s="1"/>
  <c r="S13" i="24" s="1"/>
  <c r="B12" i="24"/>
  <c r="D12" i="24" s="1"/>
  <c r="S12" i="24" s="1"/>
  <c r="B11" i="24"/>
  <c r="D11" i="24" s="1"/>
  <c r="S11" i="24" s="1"/>
  <c r="B10" i="24"/>
  <c r="D10" i="24" s="1"/>
  <c r="S10" i="24" s="1"/>
  <c r="B9" i="24"/>
  <c r="D9" i="24" s="1"/>
  <c r="S9" i="24" s="1"/>
  <c r="B8" i="24"/>
  <c r="D8" i="24" s="1"/>
  <c r="S8" i="24" s="1"/>
  <c r="B7" i="24"/>
  <c r="D7" i="24" s="1"/>
  <c r="B6" i="24"/>
  <c r="D6" i="24" s="1"/>
  <c r="B5" i="24"/>
  <c r="D5" i="24" s="1"/>
  <c r="B4" i="24"/>
  <c r="D4" i="24" s="1"/>
  <c r="N19" i="24" s="1"/>
  <c r="B3" i="24"/>
  <c r="D3" i="24" s="1"/>
  <c r="E2" i="24"/>
  <c r="E2" i="25"/>
  <c r="S22" i="25"/>
  <c r="O22" i="25"/>
  <c r="N22" i="25"/>
  <c r="AC21" i="25"/>
  <c r="AB21" i="25"/>
  <c r="L21" i="25"/>
  <c r="AC20" i="25"/>
  <c r="AB20" i="25"/>
  <c r="L20" i="25"/>
  <c r="AC19" i="25"/>
  <c r="AB19" i="25"/>
  <c r="L19" i="25"/>
  <c r="AC18" i="25"/>
  <c r="AB18" i="25"/>
  <c r="L18" i="25"/>
  <c r="AC17" i="25"/>
  <c r="AB17" i="25"/>
  <c r="L17" i="25"/>
  <c r="AC16" i="25"/>
  <c r="AB16" i="25"/>
  <c r="L16" i="25"/>
  <c r="AC15" i="25"/>
  <c r="AB15" i="25"/>
  <c r="L15" i="25"/>
  <c r="Y15" i="25"/>
  <c r="AC14" i="25"/>
  <c r="AB14" i="25"/>
  <c r="L14" i="25"/>
  <c r="AC13" i="25"/>
  <c r="AB13" i="25"/>
  <c r="L13" i="25"/>
  <c r="AC12" i="25"/>
  <c r="AB12" i="25"/>
  <c r="L12" i="25"/>
  <c r="AC11" i="25"/>
  <c r="AB11" i="25"/>
  <c r="L11" i="25"/>
  <c r="AC10" i="25"/>
  <c r="AB10" i="25"/>
  <c r="L10" i="25"/>
  <c r="AC9" i="25"/>
  <c r="AB9" i="25"/>
  <c r="L9" i="25"/>
  <c r="AC8" i="25"/>
  <c r="AB8" i="25"/>
  <c r="L8" i="25"/>
  <c r="AC7" i="25"/>
  <c r="AB7" i="25"/>
  <c r="L7" i="25"/>
  <c r="AC6" i="25"/>
  <c r="AB6" i="25"/>
  <c r="L6" i="25"/>
  <c r="AC5" i="25"/>
  <c r="AB5" i="25"/>
  <c r="L5" i="25"/>
  <c r="AC4" i="25"/>
  <c r="AB4" i="25"/>
  <c r="L4" i="25"/>
  <c r="AC3" i="25"/>
  <c r="AB3" i="25"/>
  <c r="L3" i="25"/>
  <c r="O2" i="25"/>
  <c r="N2" i="25"/>
  <c r="N1" i="25"/>
  <c r="S17" i="24"/>
  <c r="O17" i="24"/>
  <c r="N17" i="24"/>
  <c r="AC16" i="24"/>
  <c r="AB16" i="24"/>
  <c r="L16" i="24"/>
  <c r="AC15" i="24"/>
  <c r="AB15" i="24"/>
  <c r="L15" i="24"/>
  <c r="AC14" i="24"/>
  <c r="AB14" i="24"/>
  <c r="L14" i="24"/>
  <c r="AC13" i="24"/>
  <c r="AB13" i="24"/>
  <c r="L13" i="24"/>
  <c r="AC12" i="24"/>
  <c r="AB12" i="24"/>
  <c r="L12" i="24"/>
  <c r="AC11" i="24"/>
  <c r="AB11" i="24"/>
  <c r="L11" i="24"/>
  <c r="AC10" i="24"/>
  <c r="AB10" i="24"/>
  <c r="L10" i="24"/>
  <c r="AC9" i="24"/>
  <c r="AB9" i="24"/>
  <c r="L9" i="24"/>
  <c r="AC8" i="24"/>
  <c r="AB8" i="24"/>
  <c r="L8" i="24"/>
  <c r="AC7" i="24"/>
  <c r="AB7" i="24"/>
  <c r="L7" i="24"/>
  <c r="AC6" i="24"/>
  <c r="AB6" i="24"/>
  <c r="L6" i="24"/>
  <c r="AC5" i="24"/>
  <c r="AB5" i="24"/>
  <c r="L5" i="24"/>
  <c r="AC4" i="24"/>
  <c r="AB4" i="24"/>
  <c r="L4" i="24"/>
  <c r="AC3" i="24"/>
  <c r="AB3" i="24"/>
  <c r="L3" i="24"/>
  <c r="O2" i="24"/>
  <c r="N2" i="24"/>
  <c r="N1" i="24"/>
  <c r="AQ20" i="25" l="1"/>
  <c r="AM19" i="25"/>
  <c r="BD19" i="25" s="1"/>
  <c r="AZ7" i="24"/>
  <c r="AZ11" i="24"/>
  <c r="AZ14" i="24"/>
  <c r="AZ9" i="24"/>
  <c r="R17" i="25"/>
  <c r="R21" i="25"/>
  <c r="R15" i="25"/>
  <c r="O20" i="24"/>
  <c r="O5" i="24"/>
  <c r="R19" i="25"/>
  <c r="S26" i="25"/>
  <c r="R6" i="25"/>
  <c r="O4" i="24"/>
  <c r="S11" i="25"/>
  <c r="S6" i="25"/>
  <c r="S7" i="25"/>
  <c r="O8" i="24"/>
  <c r="R16" i="25"/>
  <c r="R18" i="25"/>
  <c r="R20" i="25"/>
  <c r="AM18" i="25"/>
  <c r="BD18" i="25" s="1"/>
  <c r="AQ13" i="24"/>
  <c r="AZ13" i="24" s="1"/>
  <c r="AQ12" i="24"/>
  <c r="AZ12" i="24" s="1"/>
  <c r="AQ10" i="24"/>
  <c r="AZ10" i="24" s="1"/>
  <c r="AQ8" i="24"/>
  <c r="AZ8" i="24" s="1"/>
  <c r="AQ6" i="24"/>
  <c r="AZ6" i="24" s="1"/>
  <c r="AV4" i="27"/>
  <c r="AV5" i="27"/>
  <c r="S3" i="24"/>
  <c r="X3" i="24"/>
  <c r="AH3" i="24" s="1"/>
  <c r="O3" i="24"/>
  <c r="S7" i="24"/>
  <c r="X7" i="24"/>
  <c r="AH7" i="24" s="1"/>
  <c r="O7" i="24"/>
  <c r="S21" i="24"/>
  <c r="X6" i="24"/>
  <c r="AH6" i="24" s="1"/>
  <c r="O6" i="24"/>
  <c r="X8" i="25"/>
  <c r="AH8" i="25" s="1"/>
  <c r="S8" i="25"/>
  <c r="X10" i="25"/>
  <c r="AH10" i="25" s="1"/>
  <c r="S10" i="25"/>
  <c r="N24" i="25"/>
  <c r="X4" i="25"/>
  <c r="S4" i="25"/>
  <c r="X12" i="25"/>
  <c r="AH12" i="25" s="1"/>
  <c r="S12" i="25"/>
  <c r="X14" i="25"/>
  <c r="S14" i="25"/>
  <c r="X13" i="25"/>
  <c r="AH13" i="25" s="1"/>
  <c r="X9" i="25"/>
  <c r="AH9" i="25" s="1"/>
  <c r="S3" i="25"/>
  <c r="S5" i="25"/>
  <c r="X4" i="24"/>
  <c r="AH4" i="24" s="1"/>
  <c r="X5" i="24"/>
  <c r="AH5" i="24" s="1"/>
  <c r="X8" i="24"/>
  <c r="AH8" i="24" s="1"/>
  <c r="X3" i="25"/>
  <c r="X5" i="25"/>
  <c r="X6" i="25"/>
  <c r="AH6" i="25" s="1"/>
  <c r="AH14" i="25"/>
  <c r="Y4" i="25"/>
  <c r="Q4" i="25"/>
  <c r="R4" i="25"/>
  <c r="M4" i="25"/>
  <c r="N4" i="25" s="1"/>
  <c r="O4" i="25"/>
  <c r="AH7" i="25"/>
  <c r="AH11" i="25"/>
  <c r="S16" i="25"/>
  <c r="X16" i="25"/>
  <c r="AH16" i="25" s="1"/>
  <c r="S18" i="25"/>
  <c r="X18" i="25"/>
  <c r="AH18" i="25" s="1"/>
  <c r="S20" i="25"/>
  <c r="X20" i="25"/>
  <c r="AH20" i="25" s="1"/>
  <c r="Y3" i="25"/>
  <c r="Q3" i="25"/>
  <c r="R3" i="25"/>
  <c r="M3" i="25"/>
  <c r="N3" i="25" s="1"/>
  <c r="O3" i="25"/>
  <c r="Y5" i="25"/>
  <c r="Q5" i="25"/>
  <c r="R5" i="25"/>
  <c r="M5" i="25"/>
  <c r="N5" i="25" s="1"/>
  <c r="O5" i="25"/>
  <c r="S15" i="25"/>
  <c r="X15" i="25"/>
  <c r="AH15" i="25" s="1"/>
  <c r="S17" i="25"/>
  <c r="X17" i="25"/>
  <c r="AH17" i="25" s="1"/>
  <c r="S19" i="25"/>
  <c r="X19" i="25"/>
  <c r="AH19" i="25" s="1"/>
  <c r="S21" i="25"/>
  <c r="X21" i="25"/>
  <c r="AH21" i="25" s="1"/>
  <c r="N23" i="25"/>
  <c r="O24" i="25"/>
  <c r="S25" i="25"/>
  <c r="Q6" i="25"/>
  <c r="Q7" i="25"/>
  <c r="Q8" i="25"/>
  <c r="Q9" i="25"/>
  <c r="Q10" i="25"/>
  <c r="Q11" i="25"/>
  <c r="Q12" i="25"/>
  <c r="Q13" i="25"/>
  <c r="Q14" i="25"/>
  <c r="Q15" i="25"/>
  <c r="Q16" i="25"/>
  <c r="Q17" i="25"/>
  <c r="Q18" i="25"/>
  <c r="Q19" i="25"/>
  <c r="Q20" i="25"/>
  <c r="Q21" i="25"/>
  <c r="O23" i="25"/>
  <c r="S24" i="25"/>
  <c r="N26" i="25"/>
  <c r="O6" i="25"/>
  <c r="M6" i="25"/>
  <c r="N6" i="25" s="1"/>
  <c r="M7" i="25"/>
  <c r="N7" i="25" s="1"/>
  <c r="R7" i="25"/>
  <c r="M8" i="25"/>
  <c r="O8" i="25" s="1"/>
  <c r="R8" i="25"/>
  <c r="M9" i="25"/>
  <c r="N9" i="25" s="1"/>
  <c r="R9" i="25"/>
  <c r="M10" i="25"/>
  <c r="N10" i="25" s="1"/>
  <c r="R10" i="25"/>
  <c r="M11" i="25"/>
  <c r="N11" i="25" s="1"/>
  <c r="R11" i="25"/>
  <c r="M12" i="25"/>
  <c r="O12" i="25" s="1"/>
  <c r="R12" i="25"/>
  <c r="M13" i="25"/>
  <c r="N13" i="25" s="1"/>
  <c r="R13" i="25"/>
  <c r="M14" i="25"/>
  <c r="O14" i="25" s="1"/>
  <c r="R14" i="25"/>
  <c r="M15" i="25"/>
  <c r="O15" i="25" s="1"/>
  <c r="M16" i="25"/>
  <c r="N16" i="25" s="1"/>
  <c r="M17" i="25"/>
  <c r="O17" i="25" s="1"/>
  <c r="M18" i="25"/>
  <c r="N18" i="25" s="1"/>
  <c r="M19" i="25"/>
  <c r="O19" i="25" s="1"/>
  <c r="M20" i="25"/>
  <c r="N20" i="25" s="1"/>
  <c r="M21" i="25"/>
  <c r="O21" i="25" s="1"/>
  <c r="N25" i="25"/>
  <c r="O26" i="25"/>
  <c r="O9" i="24"/>
  <c r="X9" i="24"/>
  <c r="AH9" i="24" s="1"/>
  <c r="O10" i="24"/>
  <c r="X10" i="24"/>
  <c r="AH10" i="24" s="1"/>
  <c r="O11" i="24"/>
  <c r="X11" i="24"/>
  <c r="AH11" i="24" s="1"/>
  <c r="O12" i="24"/>
  <c r="X12" i="24"/>
  <c r="AH12" i="24" s="1"/>
  <c r="O13" i="24"/>
  <c r="X13" i="24"/>
  <c r="AH13" i="24" s="1"/>
  <c r="O14" i="24"/>
  <c r="X14" i="24"/>
  <c r="AH14" i="24" s="1"/>
  <c r="O15" i="24"/>
  <c r="X15" i="24"/>
  <c r="AH15" i="24" s="1"/>
  <c r="O16" i="24"/>
  <c r="X16" i="24"/>
  <c r="AH16" i="24" s="1"/>
  <c r="N18" i="24"/>
  <c r="O19" i="24"/>
  <c r="S20" i="24"/>
  <c r="Q3" i="24"/>
  <c r="Q4" i="24"/>
  <c r="Q5" i="24"/>
  <c r="Q6" i="24"/>
  <c r="Q7" i="24"/>
  <c r="Q8" i="24"/>
  <c r="Q9" i="24"/>
  <c r="Q10" i="24"/>
  <c r="Q11" i="24"/>
  <c r="Q12" i="24"/>
  <c r="Q13" i="24"/>
  <c r="Q14" i="24"/>
  <c r="Q15" i="24"/>
  <c r="Q16" i="24"/>
  <c r="O18" i="24"/>
  <c r="S19" i="24"/>
  <c r="N21" i="24"/>
  <c r="R3" i="24"/>
  <c r="R4" i="24"/>
  <c r="R5" i="24"/>
  <c r="R6" i="24"/>
  <c r="R7" i="24"/>
  <c r="R8" i="24"/>
  <c r="R9" i="24"/>
  <c r="R10" i="24"/>
  <c r="R11" i="24"/>
  <c r="R12" i="24"/>
  <c r="R13" i="24"/>
  <c r="R14" i="24"/>
  <c r="R15" i="24"/>
  <c r="R16" i="24"/>
  <c r="S18" i="24"/>
  <c r="N20" i="24"/>
  <c r="O21" i="24"/>
  <c r="N3" i="24"/>
  <c r="N4" i="24"/>
  <c r="S4" i="24"/>
  <c r="N5" i="24"/>
  <c r="S5" i="24"/>
  <c r="N6" i="24"/>
  <c r="S6" i="24"/>
  <c r="N7" i="24"/>
  <c r="N8" i="24"/>
  <c r="N9" i="24"/>
  <c r="N10" i="24"/>
  <c r="N11" i="24"/>
  <c r="N12" i="24"/>
  <c r="N13" i="24"/>
  <c r="N14" i="24"/>
  <c r="N15" i="24"/>
  <c r="N16" i="24"/>
  <c r="AQ21" i="25" l="1"/>
  <c r="AM20" i="25"/>
  <c r="BD20" i="25" s="1"/>
  <c r="AH4" i="25"/>
  <c r="AH5" i="25"/>
  <c r="N14" i="25"/>
  <c r="N12" i="25"/>
  <c r="AH3" i="25"/>
  <c r="O18" i="25"/>
  <c r="O9" i="25"/>
  <c r="O7" i="25"/>
  <c r="N21" i="25"/>
  <c r="N19" i="25"/>
  <c r="N17" i="25"/>
  <c r="N15" i="25"/>
  <c r="N8" i="25"/>
  <c r="O10" i="25"/>
  <c r="O20" i="25"/>
  <c r="O16" i="25"/>
  <c r="O13" i="25"/>
  <c r="O11" i="25"/>
  <c r="AQ22" i="25" l="1"/>
  <c r="AM21" i="25"/>
  <c r="BD21" i="25" s="1"/>
  <c r="AQ23" i="25" l="1"/>
  <c r="AM22" i="25"/>
  <c r="BD22" i="25" s="1"/>
  <c r="AQ24" i="25" l="1"/>
  <c r="AQ25" i="25" s="1"/>
  <c r="AM23" i="25"/>
  <c r="BD23" i="25" s="1"/>
  <c r="BC6" i="35"/>
  <c r="BB6" i="35"/>
  <c r="AY10" i="22"/>
  <c r="AX10" i="22"/>
  <c r="AY9" i="22"/>
  <c r="AX9" i="22"/>
  <c r="AY8" i="22"/>
  <c r="AX8" i="22"/>
  <c r="AY7" i="22"/>
  <c r="AX7" i="22"/>
  <c r="AP6" i="28"/>
  <c r="AO6" i="28"/>
  <c r="AP5" i="28"/>
  <c r="AO5" i="28"/>
  <c r="AP4" i="28"/>
  <c r="AO4" i="28"/>
  <c r="AP3" i="28"/>
  <c r="AO3" i="28"/>
  <c r="B9" i="23"/>
  <c r="D9" i="23" s="1"/>
  <c r="E9" i="23"/>
  <c r="Y9" i="23" s="1"/>
  <c r="F9" i="23"/>
  <c r="G9" i="23"/>
  <c r="H9" i="23"/>
  <c r="I9" i="23"/>
  <c r="J9" i="23"/>
  <c r="L9" i="23"/>
  <c r="AB9" i="23"/>
  <c r="AC9" i="23"/>
  <c r="AR9" i="23"/>
  <c r="AS9" i="23"/>
  <c r="B10" i="23"/>
  <c r="D10" i="23" s="1"/>
  <c r="E10" i="23"/>
  <c r="Y10" i="23" s="1"/>
  <c r="F10" i="23"/>
  <c r="G10" i="23"/>
  <c r="H10" i="23"/>
  <c r="I10" i="23"/>
  <c r="M10" i="23" s="1"/>
  <c r="J10" i="23"/>
  <c r="L10" i="23"/>
  <c r="AB10" i="23"/>
  <c r="AC10" i="23"/>
  <c r="AR10" i="23"/>
  <c r="AS10" i="23"/>
  <c r="J19" i="61"/>
  <c r="I19" i="61"/>
  <c r="H19" i="61"/>
  <c r="G19" i="61"/>
  <c r="F19" i="61"/>
  <c r="E19" i="61"/>
  <c r="J18" i="61"/>
  <c r="I18" i="61"/>
  <c r="H18" i="61"/>
  <c r="G18" i="61"/>
  <c r="F18" i="61"/>
  <c r="E18" i="61"/>
  <c r="J17" i="61"/>
  <c r="I17" i="61"/>
  <c r="H17" i="61"/>
  <c r="G17" i="61"/>
  <c r="F17" i="61"/>
  <c r="E17" i="61"/>
  <c r="J16" i="61"/>
  <c r="I16" i="61"/>
  <c r="H16" i="61"/>
  <c r="G16" i="61"/>
  <c r="F16" i="61"/>
  <c r="E16" i="61"/>
  <c r="J15" i="61"/>
  <c r="I15" i="61"/>
  <c r="H15" i="61"/>
  <c r="G15" i="61"/>
  <c r="F15" i="61"/>
  <c r="E15" i="61"/>
  <c r="J14" i="61"/>
  <c r="I14" i="61"/>
  <c r="H14" i="61"/>
  <c r="G14" i="61"/>
  <c r="F14" i="61"/>
  <c r="E14" i="61"/>
  <c r="J13" i="61"/>
  <c r="I13" i="61"/>
  <c r="H13" i="61"/>
  <c r="G13" i="61"/>
  <c r="F13" i="61"/>
  <c r="E13" i="61"/>
  <c r="J12" i="61"/>
  <c r="I12" i="61"/>
  <c r="H12" i="61"/>
  <c r="G12" i="61"/>
  <c r="F12" i="61"/>
  <c r="E12" i="61"/>
  <c r="J11" i="61"/>
  <c r="I11" i="61"/>
  <c r="H11" i="61"/>
  <c r="G11" i="61"/>
  <c r="F11" i="61"/>
  <c r="E11" i="61"/>
  <c r="J10" i="61"/>
  <c r="I10" i="61"/>
  <c r="H10" i="61"/>
  <c r="G10" i="61"/>
  <c r="F10" i="61"/>
  <c r="E10" i="61"/>
  <c r="J9" i="61"/>
  <c r="I9" i="61"/>
  <c r="H9" i="61"/>
  <c r="G9" i="61"/>
  <c r="F9" i="61"/>
  <c r="E9" i="61"/>
  <c r="J8" i="61"/>
  <c r="I8" i="61"/>
  <c r="H8" i="61"/>
  <c r="G8" i="61"/>
  <c r="F8" i="61"/>
  <c r="E8" i="61"/>
  <c r="J7" i="61"/>
  <c r="I7" i="61"/>
  <c r="H7" i="61"/>
  <c r="G7" i="61"/>
  <c r="F7" i="61"/>
  <c r="E7" i="61"/>
  <c r="J6" i="61"/>
  <c r="I6" i="61"/>
  <c r="H6" i="61"/>
  <c r="G6" i="61"/>
  <c r="F6" i="61"/>
  <c r="E6" i="61"/>
  <c r="J5" i="61"/>
  <c r="I5" i="61"/>
  <c r="H5" i="61"/>
  <c r="G5" i="61"/>
  <c r="F5" i="61"/>
  <c r="E5" i="61"/>
  <c r="J4" i="61"/>
  <c r="I4" i="61"/>
  <c r="H4" i="61"/>
  <c r="G4" i="61"/>
  <c r="F4" i="61"/>
  <c r="E4" i="61"/>
  <c r="J3" i="61"/>
  <c r="I3" i="61"/>
  <c r="H3" i="61"/>
  <c r="G3" i="61"/>
  <c r="F3" i="61"/>
  <c r="E3" i="61"/>
  <c r="J19" i="60"/>
  <c r="I19" i="60"/>
  <c r="H19" i="60"/>
  <c r="G19" i="60"/>
  <c r="F19" i="60"/>
  <c r="E19" i="60"/>
  <c r="J18" i="60"/>
  <c r="I18" i="60"/>
  <c r="H18" i="60"/>
  <c r="G18" i="60"/>
  <c r="F18" i="60"/>
  <c r="E18" i="60"/>
  <c r="J17" i="60"/>
  <c r="I17" i="60"/>
  <c r="H17" i="60"/>
  <c r="G17" i="60"/>
  <c r="F17" i="60"/>
  <c r="E17" i="60"/>
  <c r="J16" i="60"/>
  <c r="I16" i="60"/>
  <c r="H16" i="60"/>
  <c r="G16" i="60"/>
  <c r="F16" i="60"/>
  <c r="E16" i="60"/>
  <c r="J15" i="60"/>
  <c r="I15" i="60"/>
  <c r="H15" i="60"/>
  <c r="G15" i="60"/>
  <c r="F15" i="60"/>
  <c r="E15" i="60"/>
  <c r="J14" i="60"/>
  <c r="I14" i="60"/>
  <c r="H14" i="60"/>
  <c r="G14" i="60"/>
  <c r="F14" i="60"/>
  <c r="E14" i="60"/>
  <c r="J13" i="60"/>
  <c r="I13" i="60"/>
  <c r="H13" i="60"/>
  <c r="G13" i="60"/>
  <c r="F13" i="60"/>
  <c r="E13" i="60"/>
  <c r="J12" i="60"/>
  <c r="I12" i="60"/>
  <c r="H12" i="60"/>
  <c r="G12" i="60"/>
  <c r="F12" i="60"/>
  <c r="E12" i="60"/>
  <c r="J11" i="60"/>
  <c r="I11" i="60"/>
  <c r="H11" i="60"/>
  <c r="G11" i="60"/>
  <c r="F11" i="60"/>
  <c r="E11" i="60"/>
  <c r="J10" i="60"/>
  <c r="I10" i="60"/>
  <c r="H10" i="60"/>
  <c r="G10" i="60"/>
  <c r="F10" i="60"/>
  <c r="E10" i="60"/>
  <c r="J9" i="60"/>
  <c r="I9" i="60"/>
  <c r="H9" i="60"/>
  <c r="G9" i="60"/>
  <c r="F9" i="60"/>
  <c r="E9" i="60"/>
  <c r="J8" i="60"/>
  <c r="I8" i="60"/>
  <c r="H8" i="60"/>
  <c r="G8" i="60"/>
  <c r="F8" i="60"/>
  <c r="E8" i="60"/>
  <c r="J7" i="60"/>
  <c r="I7" i="60"/>
  <c r="H7" i="60"/>
  <c r="G7" i="60"/>
  <c r="F7" i="60"/>
  <c r="E7" i="60"/>
  <c r="J6" i="60"/>
  <c r="I6" i="60"/>
  <c r="H6" i="60"/>
  <c r="G6" i="60"/>
  <c r="F6" i="60"/>
  <c r="E6" i="60"/>
  <c r="J5" i="60"/>
  <c r="I5" i="60"/>
  <c r="H5" i="60"/>
  <c r="G5" i="60"/>
  <c r="F5" i="60"/>
  <c r="E5" i="60"/>
  <c r="J4" i="60"/>
  <c r="I4" i="60"/>
  <c r="H4" i="60"/>
  <c r="G4" i="60"/>
  <c r="F4" i="60"/>
  <c r="E4" i="60"/>
  <c r="J3" i="60"/>
  <c r="I3" i="60"/>
  <c r="H3" i="60"/>
  <c r="G3" i="60"/>
  <c r="F3" i="60"/>
  <c r="E3" i="60"/>
  <c r="J16" i="59"/>
  <c r="I16" i="59"/>
  <c r="H16" i="59"/>
  <c r="G16" i="59"/>
  <c r="F16" i="59"/>
  <c r="E16" i="59"/>
  <c r="J15" i="59"/>
  <c r="I15" i="59"/>
  <c r="H15" i="59"/>
  <c r="G15" i="59"/>
  <c r="F15" i="59"/>
  <c r="E15" i="59"/>
  <c r="J14" i="59"/>
  <c r="I14" i="59"/>
  <c r="H14" i="59"/>
  <c r="G14" i="59"/>
  <c r="F14" i="59"/>
  <c r="E14" i="59"/>
  <c r="J13" i="59"/>
  <c r="I13" i="59"/>
  <c r="H13" i="59"/>
  <c r="G13" i="59"/>
  <c r="F13" i="59"/>
  <c r="E13" i="59"/>
  <c r="J12" i="59"/>
  <c r="I12" i="59"/>
  <c r="H12" i="59"/>
  <c r="G12" i="59"/>
  <c r="F12" i="59"/>
  <c r="E12" i="59"/>
  <c r="J11" i="59"/>
  <c r="I11" i="59"/>
  <c r="H11" i="59"/>
  <c r="G11" i="59"/>
  <c r="F11" i="59"/>
  <c r="E11" i="59"/>
  <c r="J10" i="59"/>
  <c r="I10" i="59"/>
  <c r="H10" i="59"/>
  <c r="G10" i="59"/>
  <c r="F10" i="59"/>
  <c r="E10" i="59"/>
  <c r="J9" i="59"/>
  <c r="I9" i="59"/>
  <c r="H9" i="59"/>
  <c r="G9" i="59"/>
  <c r="F9" i="59"/>
  <c r="E9" i="59"/>
  <c r="J8" i="59"/>
  <c r="I8" i="59"/>
  <c r="H8" i="59"/>
  <c r="G8" i="59"/>
  <c r="F8" i="59"/>
  <c r="E8" i="59"/>
  <c r="J7" i="59"/>
  <c r="I7" i="59"/>
  <c r="H7" i="59"/>
  <c r="G7" i="59"/>
  <c r="F7" i="59"/>
  <c r="E7" i="59"/>
  <c r="J6" i="59"/>
  <c r="I6" i="59"/>
  <c r="H6" i="59"/>
  <c r="G6" i="59"/>
  <c r="F6" i="59"/>
  <c r="E6" i="59"/>
  <c r="J5" i="59"/>
  <c r="I5" i="59"/>
  <c r="H5" i="59"/>
  <c r="G5" i="59"/>
  <c r="F5" i="59"/>
  <c r="E5" i="59"/>
  <c r="J4" i="59"/>
  <c r="I4" i="59"/>
  <c r="H4" i="59"/>
  <c r="G4" i="59"/>
  <c r="F4" i="59"/>
  <c r="E4" i="59"/>
  <c r="J3" i="59"/>
  <c r="I3" i="59"/>
  <c r="H3" i="59"/>
  <c r="G3" i="59"/>
  <c r="F3" i="59"/>
  <c r="E3" i="59"/>
  <c r="J14" i="58"/>
  <c r="I14" i="58"/>
  <c r="H14" i="58"/>
  <c r="G14" i="58"/>
  <c r="F14" i="58"/>
  <c r="E14" i="58"/>
  <c r="J13" i="58"/>
  <c r="I13" i="58"/>
  <c r="H13" i="58"/>
  <c r="G13" i="58"/>
  <c r="F13" i="58"/>
  <c r="E13" i="58"/>
  <c r="J12" i="58"/>
  <c r="I12" i="58"/>
  <c r="H12" i="58"/>
  <c r="G12" i="58"/>
  <c r="F12" i="58"/>
  <c r="E12" i="58"/>
  <c r="J11" i="58"/>
  <c r="I11" i="58"/>
  <c r="H11" i="58"/>
  <c r="G11" i="58"/>
  <c r="F11" i="58"/>
  <c r="E11" i="58"/>
  <c r="J10" i="58"/>
  <c r="I10" i="58"/>
  <c r="H10" i="58"/>
  <c r="G10" i="58"/>
  <c r="F10" i="58"/>
  <c r="E10" i="58"/>
  <c r="J9" i="58"/>
  <c r="I9" i="58"/>
  <c r="H9" i="58"/>
  <c r="G9" i="58"/>
  <c r="F9" i="58"/>
  <c r="E9" i="58"/>
  <c r="J8" i="58"/>
  <c r="I8" i="58"/>
  <c r="H8" i="58"/>
  <c r="G8" i="58"/>
  <c r="F8" i="58"/>
  <c r="E8" i="58"/>
  <c r="J7" i="58"/>
  <c r="I7" i="58"/>
  <c r="H7" i="58"/>
  <c r="G7" i="58"/>
  <c r="F7" i="58"/>
  <c r="E7" i="58"/>
  <c r="J6" i="58"/>
  <c r="I6" i="58"/>
  <c r="H6" i="58"/>
  <c r="G6" i="58"/>
  <c r="F6" i="58"/>
  <c r="E6" i="58"/>
  <c r="J5" i="58"/>
  <c r="I5" i="58"/>
  <c r="H5" i="58"/>
  <c r="G5" i="58"/>
  <c r="F5" i="58"/>
  <c r="E5" i="58"/>
  <c r="J4" i="58"/>
  <c r="I4" i="58"/>
  <c r="H4" i="58"/>
  <c r="G4" i="58"/>
  <c r="F4" i="58"/>
  <c r="E4" i="58"/>
  <c r="J3" i="58"/>
  <c r="I3" i="58"/>
  <c r="H3" i="58"/>
  <c r="G3" i="58"/>
  <c r="F3" i="58"/>
  <c r="E3" i="58"/>
  <c r="J17" i="63"/>
  <c r="I17" i="63"/>
  <c r="H17" i="63"/>
  <c r="G17" i="63"/>
  <c r="F17" i="63"/>
  <c r="E17" i="63"/>
  <c r="J16" i="63"/>
  <c r="I16" i="63"/>
  <c r="H16" i="63"/>
  <c r="G16" i="63"/>
  <c r="F16" i="63"/>
  <c r="E16" i="63"/>
  <c r="J15" i="63"/>
  <c r="I15" i="63"/>
  <c r="H15" i="63"/>
  <c r="G15" i="63"/>
  <c r="F15" i="63"/>
  <c r="E15" i="63"/>
  <c r="J14" i="63"/>
  <c r="I14" i="63"/>
  <c r="H14" i="63"/>
  <c r="G14" i="63"/>
  <c r="F14" i="63"/>
  <c r="E14" i="63"/>
  <c r="J13" i="63"/>
  <c r="I13" i="63"/>
  <c r="H13" i="63"/>
  <c r="G13" i="63"/>
  <c r="F13" i="63"/>
  <c r="E13" i="63"/>
  <c r="J12" i="63"/>
  <c r="I12" i="63"/>
  <c r="H12" i="63"/>
  <c r="G12" i="63"/>
  <c r="F12" i="63"/>
  <c r="E12" i="63"/>
  <c r="J11" i="63"/>
  <c r="I11" i="63"/>
  <c r="H11" i="63"/>
  <c r="G11" i="63"/>
  <c r="F11" i="63"/>
  <c r="E11" i="63"/>
  <c r="J10" i="63"/>
  <c r="I10" i="63"/>
  <c r="H10" i="63"/>
  <c r="G10" i="63"/>
  <c r="F10" i="63"/>
  <c r="E10" i="63"/>
  <c r="J9" i="63"/>
  <c r="I9" i="63"/>
  <c r="H9" i="63"/>
  <c r="G9" i="63"/>
  <c r="F9" i="63"/>
  <c r="E9" i="63"/>
  <c r="J8" i="63"/>
  <c r="I8" i="63"/>
  <c r="H8" i="63"/>
  <c r="G8" i="63"/>
  <c r="F8" i="63"/>
  <c r="E8" i="63"/>
  <c r="J7" i="63"/>
  <c r="I7" i="63"/>
  <c r="H7" i="63"/>
  <c r="G7" i="63"/>
  <c r="F7" i="63"/>
  <c r="E7" i="63"/>
  <c r="J6" i="63"/>
  <c r="I6" i="63"/>
  <c r="H6" i="63"/>
  <c r="G6" i="63"/>
  <c r="F6" i="63"/>
  <c r="E6" i="63"/>
  <c r="J5" i="63"/>
  <c r="I5" i="63"/>
  <c r="H5" i="63"/>
  <c r="G5" i="63"/>
  <c r="F5" i="63"/>
  <c r="E5" i="63"/>
  <c r="J4" i="63"/>
  <c r="I4" i="63"/>
  <c r="H4" i="63"/>
  <c r="G4" i="63"/>
  <c r="F4" i="63"/>
  <c r="E4" i="63"/>
  <c r="J3" i="63"/>
  <c r="I3" i="63"/>
  <c r="H3" i="63"/>
  <c r="G3" i="63"/>
  <c r="F3" i="63"/>
  <c r="E3" i="63"/>
  <c r="K38" i="54"/>
  <c r="J38" i="54"/>
  <c r="I38" i="54"/>
  <c r="H38" i="54"/>
  <c r="G38" i="54"/>
  <c r="F38" i="54"/>
  <c r="K37" i="54"/>
  <c r="J37" i="54"/>
  <c r="I37" i="54"/>
  <c r="H37" i="54"/>
  <c r="G37" i="54"/>
  <c r="F37" i="54"/>
  <c r="K36" i="54"/>
  <c r="J36" i="54"/>
  <c r="I36" i="54"/>
  <c r="H36" i="54"/>
  <c r="G36" i="54"/>
  <c r="F36" i="54"/>
  <c r="K35" i="54"/>
  <c r="J35" i="54"/>
  <c r="I35" i="54"/>
  <c r="H35" i="54"/>
  <c r="G35" i="54"/>
  <c r="F35" i="54"/>
  <c r="K34" i="54"/>
  <c r="J34" i="54"/>
  <c r="I34" i="54"/>
  <c r="H34" i="54"/>
  <c r="G34" i="54"/>
  <c r="F34" i="54"/>
  <c r="K33" i="54"/>
  <c r="J33" i="54"/>
  <c r="I33" i="54"/>
  <c r="H33" i="54"/>
  <c r="G33" i="54"/>
  <c r="F33" i="54"/>
  <c r="K32" i="54"/>
  <c r="J32" i="54"/>
  <c r="I32" i="54"/>
  <c r="H32" i="54"/>
  <c r="G32" i="54"/>
  <c r="F32" i="54"/>
  <c r="K31" i="54"/>
  <c r="J31" i="54"/>
  <c r="I31" i="54"/>
  <c r="H31" i="54"/>
  <c r="G31" i="54"/>
  <c r="F31" i="54"/>
  <c r="K30" i="54"/>
  <c r="J30" i="54"/>
  <c r="I30" i="54"/>
  <c r="H30" i="54"/>
  <c r="G30" i="54"/>
  <c r="F30" i="54"/>
  <c r="K29" i="54"/>
  <c r="J29" i="54"/>
  <c r="I29" i="54"/>
  <c r="H29" i="54"/>
  <c r="G29" i="54"/>
  <c r="F29" i="54"/>
  <c r="K28" i="54"/>
  <c r="J28" i="54"/>
  <c r="I28" i="54"/>
  <c r="H28" i="54"/>
  <c r="G28" i="54"/>
  <c r="F28" i="54"/>
  <c r="K27" i="54"/>
  <c r="J27" i="54"/>
  <c r="I27" i="54"/>
  <c r="H27" i="54"/>
  <c r="G27" i="54"/>
  <c r="F27" i="54"/>
  <c r="K26" i="54"/>
  <c r="J26" i="54"/>
  <c r="I26" i="54"/>
  <c r="H26" i="54"/>
  <c r="G26" i="54"/>
  <c r="F26" i="54"/>
  <c r="K25" i="54"/>
  <c r="J25" i="54"/>
  <c r="I25" i="54"/>
  <c r="H25" i="54"/>
  <c r="G25" i="54"/>
  <c r="F25" i="54"/>
  <c r="K24" i="54"/>
  <c r="J24" i="54"/>
  <c r="I24" i="54"/>
  <c r="H24" i="54"/>
  <c r="G24" i="54"/>
  <c r="F24" i="54"/>
  <c r="K23" i="54"/>
  <c r="J23" i="54"/>
  <c r="I23" i="54"/>
  <c r="H23" i="54"/>
  <c r="G23" i="54"/>
  <c r="F23" i="54"/>
  <c r="K22" i="54"/>
  <c r="J22" i="54"/>
  <c r="I22" i="54"/>
  <c r="H22" i="54"/>
  <c r="G22" i="54"/>
  <c r="F22" i="54"/>
  <c r="K21" i="54"/>
  <c r="J21" i="54"/>
  <c r="I21" i="54"/>
  <c r="H21" i="54"/>
  <c r="G21" i="54"/>
  <c r="F21" i="54"/>
  <c r="K20" i="54"/>
  <c r="J20" i="54"/>
  <c r="I20" i="54"/>
  <c r="H20" i="54"/>
  <c r="G20" i="54"/>
  <c r="F20" i="54"/>
  <c r="K19" i="54"/>
  <c r="J19" i="54"/>
  <c r="I19" i="54"/>
  <c r="H19" i="54"/>
  <c r="G19" i="54"/>
  <c r="F19" i="54"/>
  <c r="K18" i="54"/>
  <c r="J18" i="54"/>
  <c r="I18" i="54"/>
  <c r="H18" i="54"/>
  <c r="G18" i="54"/>
  <c r="F18" i="54"/>
  <c r="K17" i="54"/>
  <c r="J17" i="54"/>
  <c r="I17" i="54"/>
  <c r="H17" i="54"/>
  <c r="G17" i="54"/>
  <c r="F17" i="54"/>
  <c r="K16" i="54"/>
  <c r="J16" i="54"/>
  <c r="I16" i="54"/>
  <c r="H16" i="54"/>
  <c r="G16" i="54"/>
  <c r="F16" i="54"/>
  <c r="K15" i="54"/>
  <c r="J15" i="54"/>
  <c r="I15" i="54"/>
  <c r="H15" i="54"/>
  <c r="G15" i="54"/>
  <c r="F15" i="54"/>
  <c r="K14" i="54"/>
  <c r="J14" i="54"/>
  <c r="I14" i="54"/>
  <c r="H14" i="54"/>
  <c r="G14" i="54"/>
  <c r="F14" i="54"/>
  <c r="K13" i="54"/>
  <c r="J13" i="54"/>
  <c r="I13" i="54"/>
  <c r="H13" i="54"/>
  <c r="G13" i="54"/>
  <c r="F13" i="54"/>
  <c r="K12" i="54"/>
  <c r="J12" i="54"/>
  <c r="I12" i="54"/>
  <c r="H12" i="54"/>
  <c r="G12" i="54"/>
  <c r="F12" i="54"/>
  <c r="K11" i="54"/>
  <c r="J11" i="54"/>
  <c r="I11" i="54"/>
  <c r="H11" i="54"/>
  <c r="G11" i="54"/>
  <c r="F11" i="54"/>
  <c r="K10" i="54"/>
  <c r="J10" i="54"/>
  <c r="I10" i="54"/>
  <c r="H10" i="54"/>
  <c r="G10" i="54"/>
  <c r="F10" i="54"/>
  <c r="K9" i="54"/>
  <c r="J9" i="54"/>
  <c r="I9" i="54"/>
  <c r="H9" i="54"/>
  <c r="G9" i="54"/>
  <c r="F9" i="54"/>
  <c r="K8" i="54"/>
  <c r="J8" i="54"/>
  <c r="I8" i="54"/>
  <c r="H8" i="54"/>
  <c r="G8" i="54"/>
  <c r="F8" i="54"/>
  <c r="K7" i="54"/>
  <c r="J7" i="54"/>
  <c r="I7" i="54"/>
  <c r="H7" i="54"/>
  <c r="G7" i="54"/>
  <c r="F7" i="54"/>
  <c r="K6" i="54"/>
  <c r="J6" i="54"/>
  <c r="I6" i="54"/>
  <c r="H6" i="54"/>
  <c r="G6" i="54"/>
  <c r="F6" i="54"/>
  <c r="K5" i="54"/>
  <c r="J5" i="54"/>
  <c r="I5" i="54"/>
  <c r="H5" i="54"/>
  <c r="G5" i="54"/>
  <c r="F5" i="54"/>
  <c r="K4" i="54"/>
  <c r="J4" i="54"/>
  <c r="I4" i="54"/>
  <c r="H4" i="54"/>
  <c r="G4" i="54"/>
  <c r="F4" i="54"/>
  <c r="K3" i="54"/>
  <c r="J3" i="54"/>
  <c r="I3" i="54"/>
  <c r="H3" i="54"/>
  <c r="G3" i="54"/>
  <c r="F3" i="54"/>
  <c r="K34" i="53"/>
  <c r="J34" i="53"/>
  <c r="I34" i="53"/>
  <c r="H34" i="53"/>
  <c r="G34" i="53"/>
  <c r="F34" i="53"/>
  <c r="K33" i="53"/>
  <c r="J33" i="53"/>
  <c r="I33" i="53"/>
  <c r="H33" i="53"/>
  <c r="G33" i="53"/>
  <c r="F33" i="53"/>
  <c r="K32" i="53"/>
  <c r="J32" i="53"/>
  <c r="I32" i="53"/>
  <c r="H32" i="53"/>
  <c r="G32" i="53"/>
  <c r="F32" i="53"/>
  <c r="K31" i="53"/>
  <c r="J31" i="53"/>
  <c r="I31" i="53"/>
  <c r="H31" i="53"/>
  <c r="G31" i="53"/>
  <c r="F31" i="53"/>
  <c r="K30" i="53"/>
  <c r="J30" i="53"/>
  <c r="I30" i="53"/>
  <c r="H30" i="53"/>
  <c r="G30" i="53"/>
  <c r="F30" i="53"/>
  <c r="K29" i="53"/>
  <c r="J29" i="53"/>
  <c r="I29" i="53"/>
  <c r="H29" i="53"/>
  <c r="G29" i="53"/>
  <c r="F29" i="53"/>
  <c r="K28" i="53"/>
  <c r="J28" i="53"/>
  <c r="I28" i="53"/>
  <c r="H28" i="53"/>
  <c r="G28" i="53"/>
  <c r="F28" i="53"/>
  <c r="K27" i="53"/>
  <c r="J27" i="53"/>
  <c r="I27" i="53"/>
  <c r="H27" i="53"/>
  <c r="G27" i="53"/>
  <c r="F27" i="53"/>
  <c r="K26" i="53"/>
  <c r="J26" i="53"/>
  <c r="I26" i="53"/>
  <c r="H26" i="53"/>
  <c r="G26" i="53"/>
  <c r="F26" i="53"/>
  <c r="K25" i="53"/>
  <c r="J25" i="53"/>
  <c r="I25" i="53"/>
  <c r="H25" i="53"/>
  <c r="G25" i="53"/>
  <c r="F25" i="53"/>
  <c r="K24" i="53"/>
  <c r="J24" i="53"/>
  <c r="I24" i="53"/>
  <c r="H24" i="53"/>
  <c r="G24" i="53"/>
  <c r="F24" i="53"/>
  <c r="K23" i="53"/>
  <c r="J23" i="53"/>
  <c r="I23" i="53"/>
  <c r="H23" i="53"/>
  <c r="G23" i="53"/>
  <c r="F23" i="53"/>
  <c r="K22" i="53"/>
  <c r="J22" i="53"/>
  <c r="I22" i="53"/>
  <c r="H22" i="53"/>
  <c r="G22" i="53"/>
  <c r="F22" i="53"/>
  <c r="K21" i="53"/>
  <c r="J21" i="53"/>
  <c r="I21" i="53"/>
  <c r="H21" i="53"/>
  <c r="G21" i="53"/>
  <c r="F21" i="53"/>
  <c r="K20" i="53"/>
  <c r="J20" i="53"/>
  <c r="I20" i="53"/>
  <c r="H20" i="53"/>
  <c r="G20" i="53"/>
  <c r="F20" i="53"/>
  <c r="K19" i="53"/>
  <c r="J19" i="53"/>
  <c r="I19" i="53"/>
  <c r="H19" i="53"/>
  <c r="G19" i="53"/>
  <c r="F19" i="53"/>
  <c r="K18" i="53"/>
  <c r="J18" i="53"/>
  <c r="I18" i="53"/>
  <c r="H18" i="53"/>
  <c r="G18" i="53"/>
  <c r="F18" i="53"/>
  <c r="K17" i="53"/>
  <c r="J17" i="53"/>
  <c r="I17" i="53"/>
  <c r="H17" i="53"/>
  <c r="G17" i="53"/>
  <c r="F17" i="53"/>
  <c r="K16" i="53"/>
  <c r="J16" i="53"/>
  <c r="I16" i="53"/>
  <c r="H16" i="53"/>
  <c r="G16" i="53"/>
  <c r="F16" i="53"/>
  <c r="K15" i="53"/>
  <c r="J15" i="53"/>
  <c r="I15" i="53"/>
  <c r="H15" i="53"/>
  <c r="G15" i="53"/>
  <c r="F15" i="53"/>
  <c r="K14" i="53"/>
  <c r="J14" i="53"/>
  <c r="I14" i="53"/>
  <c r="H14" i="53"/>
  <c r="G14" i="53"/>
  <c r="F14" i="53"/>
  <c r="K13" i="53"/>
  <c r="J13" i="53"/>
  <c r="I13" i="53"/>
  <c r="H13" i="53"/>
  <c r="G13" i="53"/>
  <c r="F13" i="53"/>
  <c r="K12" i="53"/>
  <c r="J12" i="53"/>
  <c r="I12" i="53"/>
  <c r="H12" i="53"/>
  <c r="G12" i="53"/>
  <c r="F12" i="53"/>
  <c r="K11" i="53"/>
  <c r="J11" i="53"/>
  <c r="I11" i="53"/>
  <c r="H11" i="53"/>
  <c r="G11" i="53"/>
  <c r="F11" i="53"/>
  <c r="K10" i="53"/>
  <c r="J10" i="53"/>
  <c r="I10" i="53"/>
  <c r="H10" i="53"/>
  <c r="G10" i="53"/>
  <c r="F10" i="53"/>
  <c r="K9" i="53"/>
  <c r="J9" i="53"/>
  <c r="I9" i="53"/>
  <c r="H9" i="53"/>
  <c r="G9" i="53"/>
  <c r="F9" i="53"/>
  <c r="K8" i="53"/>
  <c r="J8" i="53"/>
  <c r="I8" i="53"/>
  <c r="H8" i="53"/>
  <c r="G8" i="53"/>
  <c r="F8" i="53"/>
  <c r="K7" i="53"/>
  <c r="J7" i="53"/>
  <c r="I7" i="53"/>
  <c r="H7" i="53"/>
  <c r="G7" i="53"/>
  <c r="F7" i="53"/>
  <c r="K6" i="53"/>
  <c r="J6" i="53"/>
  <c r="I6" i="53"/>
  <c r="H6" i="53"/>
  <c r="G6" i="53"/>
  <c r="F6" i="53"/>
  <c r="K5" i="53"/>
  <c r="J5" i="53"/>
  <c r="I5" i="53"/>
  <c r="H5" i="53"/>
  <c r="G5" i="53"/>
  <c r="F5" i="53"/>
  <c r="K4" i="53"/>
  <c r="J4" i="53"/>
  <c r="I4" i="53"/>
  <c r="H4" i="53"/>
  <c r="G4" i="53"/>
  <c r="F4" i="53"/>
  <c r="K3" i="53"/>
  <c r="J3" i="53"/>
  <c r="I3" i="53"/>
  <c r="H3" i="53"/>
  <c r="G3" i="53"/>
  <c r="F3" i="53"/>
  <c r="J15" i="67"/>
  <c r="I15" i="67"/>
  <c r="H15" i="67"/>
  <c r="G15" i="67"/>
  <c r="F15" i="67"/>
  <c r="E15" i="67"/>
  <c r="J14" i="67"/>
  <c r="I14" i="67"/>
  <c r="H14" i="67"/>
  <c r="G14" i="67"/>
  <c r="F14" i="67"/>
  <c r="E14" i="67"/>
  <c r="J13" i="67"/>
  <c r="I13" i="67"/>
  <c r="H13" i="67"/>
  <c r="G13" i="67"/>
  <c r="F13" i="67"/>
  <c r="E13" i="67"/>
  <c r="J12" i="67"/>
  <c r="I12" i="67"/>
  <c r="H12" i="67"/>
  <c r="G12" i="67"/>
  <c r="F12" i="67"/>
  <c r="E12" i="67"/>
  <c r="J11" i="67"/>
  <c r="I11" i="67"/>
  <c r="H11" i="67"/>
  <c r="G11" i="67"/>
  <c r="F11" i="67"/>
  <c r="E11" i="67"/>
  <c r="J10" i="67"/>
  <c r="I10" i="67"/>
  <c r="H10" i="67"/>
  <c r="G10" i="67"/>
  <c r="F10" i="67"/>
  <c r="E10" i="67"/>
  <c r="J9" i="67"/>
  <c r="I9" i="67"/>
  <c r="H9" i="67"/>
  <c r="G9" i="67"/>
  <c r="F9" i="67"/>
  <c r="E9" i="67"/>
  <c r="J8" i="67"/>
  <c r="I8" i="67"/>
  <c r="H8" i="67"/>
  <c r="G8" i="67"/>
  <c r="F8" i="67"/>
  <c r="E8" i="67"/>
  <c r="J7" i="67"/>
  <c r="I7" i="67"/>
  <c r="H7" i="67"/>
  <c r="G7" i="67"/>
  <c r="F7" i="67"/>
  <c r="E7" i="67"/>
  <c r="J6" i="67"/>
  <c r="I6" i="67"/>
  <c r="H6" i="67"/>
  <c r="G6" i="67"/>
  <c r="F6" i="67"/>
  <c r="E6" i="67"/>
  <c r="J5" i="67"/>
  <c r="I5" i="67"/>
  <c r="H5" i="67"/>
  <c r="G5" i="67"/>
  <c r="F5" i="67"/>
  <c r="E5" i="67"/>
  <c r="J4" i="67"/>
  <c r="I4" i="67"/>
  <c r="H4" i="67"/>
  <c r="G4" i="67"/>
  <c r="F4" i="67"/>
  <c r="E4" i="67"/>
  <c r="J3" i="67"/>
  <c r="I3" i="67"/>
  <c r="H3" i="67"/>
  <c r="G3" i="67"/>
  <c r="F3" i="67"/>
  <c r="E3" i="67"/>
  <c r="J14" i="64"/>
  <c r="I14" i="64"/>
  <c r="H14" i="64"/>
  <c r="G14" i="64"/>
  <c r="F14" i="64"/>
  <c r="E14" i="64"/>
  <c r="J13" i="64"/>
  <c r="I13" i="64"/>
  <c r="H13" i="64"/>
  <c r="G13" i="64"/>
  <c r="F13" i="64"/>
  <c r="E13" i="64"/>
  <c r="J12" i="64"/>
  <c r="I12" i="64"/>
  <c r="H12" i="64"/>
  <c r="G12" i="64"/>
  <c r="F12" i="64"/>
  <c r="E12" i="64"/>
  <c r="J11" i="64"/>
  <c r="I11" i="64"/>
  <c r="H11" i="64"/>
  <c r="G11" i="64"/>
  <c r="F11" i="64"/>
  <c r="E11" i="64"/>
  <c r="J10" i="64"/>
  <c r="I10" i="64"/>
  <c r="H10" i="64"/>
  <c r="G10" i="64"/>
  <c r="F10" i="64"/>
  <c r="E10" i="64"/>
  <c r="J9" i="64"/>
  <c r="I9" i="64"/>
  <c r="H9" i="64"/>
  <c r="G9" i="64"/>
  <c r="F9" i="64"/>
  <c r="E9" i="64"/>
  <c r="J8" i="64"/>
  <c r="I8" i="64"/>
  <c r="H8" i="64"/>
  <c r="G8" i="64"/>
  <c r="F8" i="64"/>
  <c r="E8" i="64"/>
  <c r="J7" i="64"/>
  <c r="I7" i="64"/>
  <c r="H7" i="64"/>
  <c r="G7" i="64"/>
  <c r="F7" i="64"/>
  <c r="E7" i="64"/>
  <c r="J6" i="64"/>
  <c r="I6" i="64"/>
  <c r="H6" i="64"/>
  <c r="G6" i="64"/>
  <c r="F6" i="64"/>
  <c r="E6" i="64"/>
  <c r="J5" i="64"/>
  <c r="I5" i="64"/>
  <c r="H5" i="64"/>
  <c r="G5" i="64"/>
  <c r="F5" i="64"/>
  <c r="E5" i="64"/>
  <c r="J4" i="64"/>
  <c r="I4" i="64"/>
  <c r="H4" i="64"/>
  <c r="G4" i="64"/>
  <c r="F4" i="64"/>
  <c r="E4" i="64"/>
  <c r="J3" i="64"/>
  <c r="I3" i="64"/>
  <c r="H3" i="64"/>
  <c r="G3" i="64"/>
  <c r="F3" i="64"/>
  <c r="E3" i="64"/>
  <c r="J15" i="62"/>
  <c r="I15" i="62"/>
  <c r="H15" i="62"/>
  <c r="G15" i="62"/>
  <c r="F15" i="62"/>
  <c r="E15" i="62"/>
  <c r="J14" i="62"/>
  <c r="I14" i="62"/>
  <c r="H14" i="62"/>
  <c r="G14" i="62"/>
  <c r="F14" i="62"/>
  <c r="E14" i="62"/>
  <c r="J13" i="62"/>
  <c r="I13" i="62"/>
  <c r="H13" i="62"/>
  <c r="G13" i="62"/>
  <c r="F13" i="62"/>
  <c r="E13" i="62"/>
  <c r="J12" i="62"/>
  <c r="I12" i="62"/>
  <c r="H12" i="62"/>
  <c r="G12" i="62"/>
  <c r="F12" i="62"/>
  <c r="E12" i="62"/>
  <c r="J11" i="62"/>
  <c r="I11" i="62"/>
  <c r="H11" i="62"/>
  <c r="G11" i="62"/>
  <c r="F11" i="62"/>
  <c r="E11" i="62"/>
  <c r="J10" i="62"/>
  <c r="I10" i="62"/>
  <c r="H10" i="62"/>
  <c r="G10" i="62"/>
  <c r="F10" i="62"/>
  <c r="E10" i="62"/>
  <c r="J9" i="62"/>
  <c r="I9" i="62"/>
  <c r="H9" i="62"/>
  <c r="G9" i="62"/>
  <c r="F9" i="62"/>
  <c r="E9" i="62"/>
  <c r="J8" i="62"/>
  <c r="I8" i="62"/>
  <c r="H8" i="62"/>
  <c r="G8" i="62"/>
  <c r="F8" i="62"/>
  <c r="E8" i="62"/>
  <c r="J7" i="62"/>
  <c r="I7" i="62"/>
  <c r="H7" i="62"/>
  <c r="G7" i="62"/>
  <c r="F7" i="62"/>
  <c r="E7" i="62"/>
  <c r="J6" i="62"/>
  <c r="I6" i="62"/>
  <c r="H6" i="62"/>
  <c r="G6" i="62"/>
  <c r="F6" i="62"/>
  <c r="E6" i="62"/>
  <c r="J5" i="62"/>
  <c r="I5" i="62"/>
  <c r="H5" i="62"/>
  <c r="G5" i="62"/>
  <c r="F5" i="62"/>
  <c r="E5" i="62"/>
  <c r="J4" i="62"/>
  <c r="I4" i="62"/>
  <c r="H4" i="62"/>
  <c r="G4" i="62"/>
  <c r="F4" i="62"/>
  <c r="E4" i="62"/>
  <c r="J3" i="62"/>
  <c r="I3" i="62"/>
  <c r="H3" i="62"/>
  <c r="G3" i="62"/>
  <c r="F3" i="62"/>
  <c r="E3" i="62"/>
  <c r="J15" i="69"/>
  <c r="I15" i="69"/>
  <c r="H15" i="69"/>
  <c r="G15" i="69"/>
  <c r="F15" i="69"/>
  <c r="E15" i="69"/>
  <c r="J14" i="69"/>
  <c r="I14" i="69"/>
  <c r="H14" i="69"/>
  <c r="G14" i="69"/>
  <c r="F14" i="69"/>
  <c r="E14" i="69"/>
  <c r="J13" i="69"/>
  <c r="I13" i="69"/>
  <c r="H13" i="69"/>
  <c r="G13" i="69"/>
  <c r="F13" i="69"/>
  <c r="E13" i="69"/>
  <c r="J12" i="69"/>
  <c r="I12" i="69"/>
  <c r="H12" i="69"/>
  <c r="G12" i="69"/>
  <c r="F12" i="69"/>
  <c r="E12" i="69"/>
  <c r="J11" i="69"/>
  <c r="I11" i="69"/>
  <c r="H11" i="69"/>
  <c r="G11" i="69"/>
  <c r="F11" i="69"/>
  <c r="E11" i="69"/>
  <c r="J10" i="69"/>
  <c r="I10" i="69"/>
  <c r="H10" i="69"/>
  <c r="G10" i="69"/>
  <c r="F10" i="69"/>
  <c r="E10" i="69"/>
  <c r="J9" i="69"/>
  <c r="I9" i="69"/>
  <c r="H9" i="69"/>
  <c r="G9" i="69"/>
  <c r="F9" i="69"/>
  <c r="E9" i="69"/>
  <c r="J8" i="69"/>
  <c r="I8" i="69"/>
  <c r="H8" i="69"/>
  <c r="G8" i="69"/>
  <c r="F8" i="69"/>
  <c r="E8" i="69"/>
  <c r="J7" i="69"/>
  <c r="I7" i="69"/>
  <c r="H7" i="69"/>
  <c r="G7" i="69"/>
  <c r="F7" i="69"/>
  <c r="E7" i="69"/>
  <c r="J6" i="69"/>
  <c r="I6" i="69"/>
  <c r="H6" i="69"/>
  <c r="G6" i="69"/>
  <c r="F6" i="69"/>
  <c r="E6" i="69"/>
  <c r="J5" i="69"/>
  <c r="I5" i="69"/>
  <c r="H5" i="69"/>
  <c r="G5" i="69"/>
  <c r="F5" i="69"/>
  <c r="E5" i="69"/>
  <c r="J4" i="69"/>
  <c r="I4" i="69"/>
  <c r="H4" i="69"/>
  <c r="G4" i="69"/>
  <c r="F4" i="69"/>
  <c r="E4" i="69"/>
  <c r="J3" i="69"/>
  <c r="I3" i="69"/>
  <c r="H3" i="69"/>
  <c r="G3" i="69"/>
  <c r="F3" i="69"/>
  <c r="E3" i="69"/>
  <c r="J14" i="47"/>
  <c r="I14" i="47"/>
  <c r="H14" i="47"/>
  <c r="G14" i="47"/>
  <c r="F14" i="47"/>
  <c r="E14" i="47"/>
  <c r="J13" i="47"/>
  <c r="I13" i="47"/>
  <c r="H13" i="47"/>
  <c r="G13" i="47"/>
  <c r="F13" i="47"/>
  <c r="E13" i="47"/>
  <c r="J12" i="47"/>
  <c r="I12" i="47"/>
  <c r="H12" i="47"/>
  <c r="G12" i="47"/>
  <c r="F12" i="47"/>
  <c r="E12" i="47"/>
  <c r="J11" i="47"/>
  <c r="I11" i="47"/>
  <c r="H11" i="47"/>
  <c r="G11" i="47"/>
  <c r="F11" i="47"/>
  <c r="E11" i="47"/>
  <c r="J10" i="47"/>
  <c r="I10" i="47"/>
  <c r="H10" i="47"/>
  <c r="G10" i="47"/>
  <c r="F10" i="47"/>
  <c r="E10" i="47"/>
  <c r="J9" i="47"/>
  <c r="I9" i="47"/>
  <c r="H9" i="47"/>
  <c r="G9" i="47"/>
  <c r="F9" i="47"/>
  <c r="E9" i="47"/>
  <c r="J8" i="47"/>
  <c r="I8" i="47"/>
  <c r="H8" i="47"/>
  <c r="G8" i="47"/>
  <c r="F8" i="47"/>
  <c r="E8" i="47"/>
  <c r="J7" i="47"/>
  <c r="I7" i="47"/>
  <c r="H7" i="47"/>
  <c r="G7" i="47"/>
  <c r="F7" i="47"/>
  <c r="E7" i="47"/>
  <c r="J6" i="47"/>
  <c r="I6" i="47"/>
  <c r="H6" i="47"/>
  <c r="G6" i="47"/>
  <c r="F6" i="47"/>
  <c r="E6" i="47"/>
  <c r="J5" i="47"/>
  <c r="I5" i="47"/>
  <c r="H5" i="47"/>
  <c r="G5" i="47"/>
  <c r="F5" i="47"/>
  <c r="E5" i="47"/>
  <c r="J4" i="47"/>
  <c r="I4" i="47"/>
  <c r="H4" i="47"/>
  <c r="G4" i="47"/>
  <c r="F4" i="47"/>
  <c r="E4" i="47"/>
  <c r="J3" i="47"/>
  <c r="I3" i="47"/>
  <c r="H3" i="47"/>
  <c r="G3" i="47"/>
  <c r="F3" i="47"/>
  <c r="E3" i="47"/>
  <c r="J14" i="46"/>
  <c r="I14" i="46"/>
  <c r="H14" i="46"/>
  <c r="G14" i="46"/>
  <c r="F14" i="46"/>
  <c r="E14" i="46"/>
  <c r="J13" i="46"/>
  <c r="I13" i="46"/>
  <c r="H13" i="46"/>
  <c r="G13" i="46"/>
  <c r="F13" i="46"/>
  <c r="E13" i="46"/>
  <c r="J12" i="46"/>
  <c r="I12" i="46"/>
  <c r="H12" i="46"/>
  <c r="G12" i="46"/>
  <c r="F12" i="46"/>
  <c r="E12" i="46"/>
  <c r="J11" i="46"/>
  <c r="I11" i="46"/>
  <c r="H11" i="46"/>
  <c r="G11" i="46"/>
  <c r="F11" i="46"/>
  <c r="E11" i="46"/>
  <c r="J10" i="46"/>
  <c r="I10" i="46"/>
  <c r="H10" i="46"/>
  <c r="G10" i="46"/>
  <c r="F10" i="46"/>
  <c r="E10" i="46"/>
  <c r="J9" i="46"/>
  <c r="I9" i="46"/>
  <c r="H9" i="46"/>
  <c r="G9" i="46"/>
  <c r="F9" i="46"/>
  <c r="E9" i="46"/>
  <c r="J8" i="46"/>
  <c r="I8" i="46"/>
  <c r="H8" i="46"/>
  <c r="G8" i="46"/>
  <c r="F8" i="46"/>
  <c r="E8" i="46"/>
  <c r="J7" i="46"/>
  <c r="I7" i="46"/>
  <c r="H7" i="46"/>
  <c r="G7" i="46"/>
  <c r="F7" i="46"/>
  <c r="E7" i="46"/>
  <c r="J6" i="46"/>
  <c r="I6" i="46"/>
  <c r="H6" i="46"/>
  <c r="G6" i="46"/>
  <c r="F6" i="46"/>
  <c r="E6" i="46"/>
  <c r="J5" i="46"/>
  <c r="I5" i="46"/>
  <c r="H5" i="46"/>
  <c r="G5" i="46"/>
  <c r="F5" i="46"/>
  <c r="E5" i="46"/>
  <c r="J4" i="46"/>
  <c r="I4" i="46"/>
  <c r="H4" i="46"/>
  <c r="G4" i="46"/>
  <c r="F4" i="46"/>
  <c r="E4" i="46"/>
  <c r="J3" i="46"/>
  <c r="I3" i="46"/>
  <c r="H3" i="46"/>
  <c r="G3" i="46"/>
  <c r="F3" i="46"/>
  <c r="E3" i="46"/>
  <c r="J15" i="73"/>
  <c r="I15" i="73"/>
  <c r="H15" i="73"/>
  <c r="G15" i="73"/>
  <c r="F15" i="73"/>
  <c r="E15" i="73"/>
  <c r="J14" i="73"/>
  <c r="I14" i="73"/>
  <c r="H14" i="73"/>
  <c r="G14" i="73"/>
  <c r="F14" i="73"/>
  <c r="E14" i="73"/>
  <c r="J13" i="73"/>
  <c r="I13" i="73"/>
  <c r="H13" i="73"/>
  <c r="G13" i="73"/>
  <c r="F13" i="73"/>
  <c r="E13" i="73"/>
  <c r="J12" i="73"/>
  <c r="I12" i="73"/>
  <c r="H12" i="73"/>
  <c r="G12" i="73"/>
  <c r="F12" i="73"/>
  <c r="E12" i="73"/>
  <c r="J11" i="73"/>
  <c r="I11" i="73"/>
  <c r="H11" i="73"/>
  <c r="G11" i="73"/>
  <c r="F11" i="73"/>
  <c r="E11" i="73"/>
  <c r="J10" i="73"/>
  <c r="I10" i="73"/>
  <c r="H10" i="73"/>
  <c r="G10" i="73"/>
  <c r="F10" i="73"/>
  <c r="E10" i="73"/>
  <c r="J9" i="73"/>
  <c r="I9" i="73"/>
  <c r="H9" i="73"/>
  <c r="G9" i="73"/>
  <c r="F9" i="73"/>
  <c r="E9" i="73"/>
  <c r="J8" i="73"/>
  <c r="I8" i="73"/>
  <c r="H8" i="73"/>
  <c r="G8" i="73"/>
  <c r="F8" i="73"/>
  <c r="E8" i="73"/>
  <c r="J7" i="73"/>
  <c r="I7" i="73"/>
  <c r="H7" i="73"/>
  <c r="G7" i="73"/>
  <c r="F7" i="73"/>
  <c r="E7" i="73"/>
  <c r="J6" i="73"/>
  <c r="I6" i="73"/>
  <c r="H6" i="73"/>
  <c r="G6" i="73"/>
  <c r="F6" i="73"/>
  <c r="E6" i="73"/>
  <c r="J5" i="73"/>
  <c r="I5" i="73"/>
  <c r="H5" i="73"/>
  <c r="G5" i="73"/>
  <c r="F5" i="73"/>
  <c r="E5" i="73"/>
  <c r="J4" i="73"/>
  <c r="I4" i="73"/>
  <c r="H4" i="73"/>
  <c r="G4" i="73"/>
  <c r="F4" i="73"/>
  <c r="E4" i="73"/>
  <c r="J3" i="73"/>
  <c r="I3" i="73"/>
  <c r="H3" i="73"/>
  <c r="G3" i="73"/>
  <c r="F3" i="73"/>
  <c r="E3" i="73"/>
  <c r="J15" i="71"/>
  <c r="I15" i="71"/>
  <c r="H15" i="71"/>
  <c r="G15" i="71"/>
  <c r="F15" i="71"/>
  <c r="E15" i="71"/>
  <c r="J14" i="71"/>
  <c r="I14" i="71"/>
  <c r="H14" i="71"/>
  <c r="G14" i="71"/>
  <c r="F14" i="71"/>
  <c r="E14" i="71"/>
  <c r="J13" i="71"/>
  <c r="I13" i="71"/>
  <c r="H13" i="71"/>
  <c r="G13" i="71"/>
  <c r="F13" i="71"/>
  <c r="E13" i="71"/>
  <c r="J12" i="71"/>
  <c r="I12" i="71"/>
  <c r="H12" i="71"/>
  <c r="G12" i="71"/>
  <c r="F12" i="71"/>
  <c r="E12" i="71"/>
  <c r="J11" i="71"/>
  <c r="I11" i="71"/>
  <c r="H11" i="71"/>
  <c r="G11" i="71"/>
  <c r="F11" i="71"/>
  <c r="E11" i="71"/>
  <c r="J10" i="71"/>
  <c r="I10" i="71"/>
  <c r="H10" i="71"/>
  <c r="G10" i="71"/>
  <c r="F10" i="71"/>
  <c r="E10" i="71"/>
  <c r="J9" i="71"/>
  <c r="I9" i="71"/>
  <c r="H9" i="71"/>
  <c r="G9" i="71"/>
  <c r="F9" i="71"/>
  <c r="E9" i="71"/>
  <c r="J8" i="71"/>
  <c r="I8" i="71"/>
  <c r="H8" i="71"/>
  <c r="G8" i="71"/>
  <c r="F8" i="71"/>
  <c r="E8" i="71"/>
  <c r="J7" i="71"/>
  <c r="I7" i="71"/>
  <c r="H7" i="71"/>
  <c r="G7" i="71"/>
  <c r="F7" i="71"/>
  <c r="E7" i="71"/>
  <c r="J6" i="71"/>
  <c r="I6" i="71"/>
  <c r="H6" i="71"/>
  <c r="G6" i="71"/>
  <c r="F6" i="71"/>
  <c r="E6" i="71"/>
  <c r="J5" i="71"/>
  <c r="I5" i="71"/>
  <c r="H5" i="71"/>
  <c r="G5" i="71"/>
  <c r="F5" i="71"/>
  <c r="E5" i="71"/>
  <c r="J4" i="71"/>
  <c r="I4" i="71"/>
  <c r="H4" i="71"/>
  <c r="G4" i="71"/>
  <c r="F4" i="71"/>
  <c r="E4" i="71"/>
  <c r="J3" i="71"/>
  <c r="I3" i="71"/>
  <c r="H3" i="71"/>
  <c r="G3" i="71"/>
  <c r="F3" i="71"/>
  <c r="E3" i="71"/>
  <c r="J16" i="51"/>
  <c r="I16" i="51"/>
  <c r="H16" i="51"/>
  <c r="G16" i="51"/>
  <c r="F16" i="51"/>
  <c r="E16" i="51"/>
  <c r="J15" i="51"/>
  <c r="I15" i="51"/>
  <c r="H15" i="51"/>
  <c r="G15" i="51"/>
  <c r="F15" i="51"/>
  <c r="E15" i="51"/>
  <c r="J14" i="51"/>
  <c r="I14" i="51"/>
  <c r="H14" i="51"/>
  <c r="G14" i="51"/>
  <c r="F14" i="51"/>
  <c r="E14" i="51"/>
  <c r="J13" i="51"/>
  <c r="I13" i="51"/>
  <c r="H13" i="51"/>
  <c r="G13" i="51"/>
  <c r="F13" i="51"/>
  <c r="E13" i="51"/>
  <c r="J12" i="51"/>
  <c r="I12" i="51"/>
  <c r="H12" i="51"/>
  <c r="G12" i="51"/>
  <c r="F12" i="51"/>
  <c r="E12" i="51"/>
  <c r="J11" i="51"/>
  <c r="I11" i="51"/>
  <c r="H11" i="51"/>
  <c r="G11" i="51"/>
  <c r="F11" i="51"/>
  <c r="E11" i="51"/>
  <c r="J10" i="51"/>
  <c r="I10" i="51"/>
  <c r="H10" i="51"/>
  <c r="G10" i="51"/>
  <c r="F10" i="51"/>
  <c r="E10" i="51"/>
  <c r="J9" i="51"/>
  <c r="I9" i="51"/>
  <c r="H9" i="51"/>
  <c r="G9" i="51"/>
  <c r="F9" i="51"/>
  <c r="E9" i="51"/>
  <c r="J8" i="51"/>
  <c r="I8" i="51"/>
  <c r="H8" i="51"/>
  <c r="G8" i="51"/>
  <c r="F8" i="51"/>
  <c r="E8" i="51"/>
  <c r="J7" i="51"/>
  <c r="I7" i="51"/>
  <c r="H7" i="51"/>
  <c r="G7" i="51"/>
  <c r="F7" i="51"/>
  <c r="E7" i="51"/>
  <c r="J6" i="51"/>
  <c r="I6" i="51"/>
  <c r="H6" i="51"/>
  <c r="G6" i="51"/>
  <c r="F6" i="51"/>
  <c r="E6" i="51"/>
  <c r="J5" i="51"/>
  <c r="I5" i="51"/>
  <c r="H5" i="51"/>
  <c r="G5" i="51"/>
  <c r="F5" i="51"/>
  <c r="E5" i="51"/>
  <c r="J4" i="51"/>
  <c r="I4" i="51"/>
  <c r="H4" i="51"/>
  <c r="G4" i="51"/>
  <c r="F4" i="51"/>
  <c r="E4" i="51"/>
  <c r="J3" i="51"/>
  <c r="I3" i="51"/>
  <c r="H3" i="51"/>
  <c r="G3" i="51"/>
  <c r="F3" i="51"/>
  <c r="E3" i="51"/>
  <c r="J16" i="44"/>
  <c r="I16" i="44"/>
  <c r="H16" i="44"/>
  <c r="G16" i="44"/>
  <c r="F16" i="44"/>
  <c r="E16" i="44"/>
  <c r="J15" i="44"/>
  <c r="I15" i="44"/>
  <c r="H15" i="44"/>
  <c r="G15" i="44"/>
  <c r="F15" i="44"/>
  <c r="E15" i="44"/>
  <c r="J14" i="44"/>
  <c r="I14" i="44"/>
  <c r="H14" i="44"/>
  <c r="G14" i="44"/>
  <c r="F14" i="44"/>
  <c r="E14" i="44"/>
  <c r="J13" i="44"/>
  <c r="I13" i="44"/>
  <c r="H13" i="44"/>
  <c r="G13" i="44"/>
  <c r="F13" i="44"/>
  <c r="E13" i="44"/>
  <c r="J12" i="44"/>
  <c r="I12" i="44"/>
  <c r="H12" i="44"/>
  <c r="G12" i="44"/>
  <c r="F12" i="44"/>
  <c r="E12" i="44"/>
  <c r="J11" i="44"/>
  <c r="I11" i="44"/>
  <c r="H11" i="44"/>
  <c r="G11" i="44"/>
  <c r="F11" i="44"/>
  <c r="E11" i="44"/>
  <c r="J10" i="44"/>
  <c r="I10" i="44"/>
  <c r="H10" i="44"/>
  <c r="G10" i="44"/>
  <c r="F10" i="44"/>
  <c r="E10" i="44"/>
  <c r="J9" i="44"/>
  <c r="I9" i="44"/>
  <c r="H9" i="44"/>
  <c r="G9" i="44"/>
  <c r="F9" i="44"/>
  <c r="E9" i="44"/>
  <c r="J8" i="44"/>
  <c r="I8" i="44"/>
  <c r="H8" i="44"/>
  <c r="G8" i="44"/>
  <c r="F8" i="44"/>
  <c r="E8" i="44"/>
  <c r="J7" i="44"/>
  <c r="I7" i="44"/>
  <c r="H7" i="44"/>
  <c r="G7" i="44"/>
  <c r="F7" i="44"/>
  <c r="E7" i="44"/>
  <c r="J6" i="44"/>
  <c r="I6" i="44"/>
  <c r="H6" i="44"/>
  <c r="G6" i="44"/>
  <c r="F6" i="44"/>
  <c r="E6" i="44"/>
  <c r="J5" i="44"/>
  <c r="I5" i="44"/>
  <c r="H5" i="44"/>
  <c r="G5" i="44"/>
  <c r="F5" i="44"/>
  <c r="E5" i="44"/>
  <c r="J4" i="44"/>
  <c r="I4" i="44"/>
  <c r="H4" i="44"/>
  <c r="G4" i="44"/>
  <c r="F4" i="44"/>
  <c r="E4" i="44"/>
  <c r="J3" i="44"/>
  <c r="I3" i="44"/>
  <c r="H3" i="44"/>
  <c r="G3" i="44"/>
  <c r="F3" i="44"/>
  <c r="E3" i="44"/>
  <c r="J15" i="45"/>
  <c r="I15" i="45"/>
  <c r="H15" i="45"/>
  <c r="G15" i="45"/>
  <c r="F15" i="45"/>
  <c r="E15" i="45"/>
  <c r="J14" i="45"/>
  <c r="I14" i="45"/>
  <c r="H14" i="45"/>
  <c r="G14" i="45"/>
  <c r="F14" i="45"/>
  <c r="E14" i="45"/>
  <c r="J13" i="45"/>
  <c r="I13" i="45"/>
  <c r="H13" i="45"/>
  <c r="G13" i="45"/>
  <c r="F13" i="45"/>
  <c r="E13" i="45"/>
  <c r="J12" i="45"/>
  <c r="I12" i="45"/>
  <c r="H12" i="45"/>
  <c r="G12" i="45"/>
  <c r="F12" i="45"/>
  <c r="E12" i="45"/>
  <c r="J11" i="45"/>
  <c r="I11" i="45"/>
  <c r="H11" i="45"/>
  <c r="G11" i="45"/>
  <c r="F11" i="45"/>
  <c r="E11" i="45"/>
  <c r="J10" i="45"/>
  <c r="I10" i="45"/>
  <c r="H10" i="45"/>
  <c r="G10" i="45"/>
  <c r="F10" i="45"/>
  <c r="E10" i="45"/>
  <c r="J9" i="45"/>
  <c r="I9" i="45"/>
  <c r="H9" i="45"/>
  <c r="G9" i="45"/>
  <c r="F9" i="45"/>
  <c r="E9" i="45"/>
  <c r="J8" i="45"/>
  <c r="I8" i="45"/>
  <c r="H8" i="45"/>
  <c r="G8" i="45"/>
  <c r="F8" i="45"/>
  <c r="E8" i="45"/>
  <c r="J7" i="45"/>
  <c r="I7" i="45"/>
  <c r="H7" i="45"/>
  <c r="G7" i="45"/>
  <c r="F7" i="45"/>
  <c r="E7" i="45"/>
  <c r="J6" i="45"/>
  <c r="I6" i="45"/>
  <c r="H6" i="45"/>
  <c r="G6" i="45"/>
  <c r="F6" i="45"/>
  <c r="E6" i="45"/>
  <c r="J5" i="45"/>
  <c r="I5" i="45"/>
  <c r="H5" i="45"/>
  <c r="G5" i="45"/>
  <c r="F5" i="45"/>
  <c r="E5" i="45"/>
  <c r="J4" i="45"/>
  <c r="I4" i="45"/>
  <c r="H4" i="45"/>
  <c r="G4" i="45"/>
  <c r="F4" i="45"/>
  <c r="E4" i="45"/>
  <c r="J3" i="45"/>
  <c r="I3" i="45"/>
  <c r="H3" i="45"/>
  <c r="G3" i="45"/>
  <c r="F3" i="45"/>
  <c r="E3" i="45"/>
  <c r="J18" i="43"/>
  <c r="I18" i="43"/>
  <c r="H18" i="43"/>
  <c r="G18" i="43"/>
  <c r="F18" i="43"/>
  <c r="E18" i="43"/>
  <c r="J17" i="43"/>
  <c r="I17" i="43"/>
  <c r="H17" i="43"/>
  <c r="G17" i="43"/>
  <c r="F17" i="43"/>
  <c r="E17" i="43"/>
  <c r="J16" i="43"/>
  <c r="I16" i="43"/>
  <c r="H16" i="43"/>
  <c r="G16" i="43"/>
  <c r="F16" i="43"/>
  <c r="E16" i="43"/>
  <c r="J15" i="43"/>
  <c r="I15" i="43"/>
  <c r="H15" i="43"/>
  <c r="G15" i="43"/>
  <c r="F15" i="43"/>
  <c r="E15" i="43"/>
  <c r="J14" i="43"/>
  <c r="I14" i="43"/>
  <c r="H14" i="43"/>
  <c r="G14" i="43"/>
  <c r="F14" i="43"/>
  <c r="E14" i="43"/>
  <c r="J13" i="43"/>
  <c r="I13" i="43"/>
  <c r="H13" i="43"/>
  <c r="G13" i="43"/>
  <c r="F13" i="43"/>
  <c r="E13" i="43"/>
  <c r="J12" i="43"/>
  <c r="I12" i="43"/>
  <c r="H12" i="43"/>
  <c r="G12" i="43"/>
  <c r="F12" i="43"/>
  <c r="E12" i="43"/>
  <c r="J11" i="43"/>
  <c r="I11" i="43"/>
  <c r="H11" i="43"/>
  <c r="G11" i="43"/>
  <c r="F11" i="43"/>
  <c r="E11" i="43"/>
  <c r="J10" i="43"/>
  <c r="I10" i="43"/>
  <c r="H10" i="43"/>
  <c r="G10" i="43"/>
  <c r="F10" i="43"/>
  <c r="E10" i="43"/>
  <c r="J9" i="43"/>
  <c r="I9" i="43"/>
  <c r="H9" i="43"/>
  <c r="G9" i="43"/>
  <c r="F9" i="43"/>
  <c r="E9" i="43"/>
  <c r="J8" i="43"/>
  <c r="I8" i="43"/>
  <c r="H8" i="43"/>
  <c r="G8" i="43"/>
  <c r="F8" i="43"/>
  <c r="E8" i="43"/>
  <c r="J7" i="43"/>
  <c r="I7" i="43"/>
  <c r="H7" i="43"/>
  <c r="G7" i="43"/>
  <c r="F7" i="43"/>
  <c r="E7" i="43"/>
  <c r="J6" i="43"/>
  <c r="I6" i="43"/>
  <c r="H6" i="43"/>
  <c r="G6" i="43"/>
  <c r="F6" i="43"/>
  <c r="E6" i="43"/>
  <c r="J5" i="43"/>
  <c r="I5" i="43"/>
  <c r="H5" i="43"/>
  <c r="G5" i="43"/>
  <c r="F5" i="43"/>
  <c r="E5" i="43"/>
  <c r="J4" i="43"/>
  <c r="I4" i="43"/>
  <c r="H4" i="43"/>
  <c r="G4" i="43"/>
  <c r="F4" i="43"/>
  <c r="E4" i="43"/>
  <c r="J3" i="43"/>
  <c r="I3" i="43"/>
  <c r="H3" i="43"/>
  <c r="G3" i="43"/>
  <c r="F3" i="43"/>
  <c r="E3" i="43"/>
  <c r="J16" i="42"/>
  <c r="I16" i="42"/>
  <c r="H16" i="42"/>
  <c r="G16" i="42"/>
  <c r="F16" i="42"/>
  <c r="E16" i="42"/>
  <c r="J15" i="42"/>
  <c r="I15" i="42"/>
  <c r="H15" i="42"/>
  <c r="G15" i="42"/>
  <c r="F15" i="42"/>
  <c r="E15" i="42"/>
  <c r="J14" i="42"/>
  <c r="I14" i="42"/>
  <c r="H14" i="42"/>
  <c r="G14" i="42"/>
  <c r="F14" i="42"/>
  <c r="E14" i="42"/>
  <c r="J13" i="42"/>
  <c r="I13" i="42"/>
  <c r="H13" i="42"/>
  <c r="G13" i="42"/>
  <c r="F13" i="42"/>
  <c r="E13" i="42"/>
  <c r="J12" i="42"/>
  <c r="I12" i="42"/>
  <c r="H12" i="42"/>
  <c r="G12" i="42"/>
  <c r="F12" i="42"/>
  <c r="E12" i="42"/>
  <c r="J11" i="42"/>
  <c r="I11" i="42"/>
  <c r="H11" i="42"/>
  <c r="G11" i="42"/>
  <c r="F11" i="42"/>
  <c r="E11" i="42"/>
  <c r="J10" i="42"/>
  <c r="I10" i="42"/>
  <c r="H10" i="42"/>
  <c r="G10" i="42"/>
  <c r="F10" i="42"/>
  <c r="E10" i="42"/>
  <c r="J9" i="42"/>
  <c r="I9" i="42"/>
  <c r="H9" i="42"/>
  <c r="G9" i="42"/>
  <c r="F9" i="42"/>
  <c r="E9" i="42"/>
  <c r="J8" i="42"/>
  <c r="I8" i="42"/>
  <c r="H8" i="42"/>
  <c r="G8" i="42"/>
  <c r="F8" i="42"/>
  <c r="E8" i="42"/>
  <c r="J7" i="42"/>
  <c r="I7" i="42"/>
  <c r="H7" i="42"/>
  <c r="G7" i="42"/>
  <c r="F7" i="42"/>
  <c r="E7" i="42"/>
  <c r="J6" i="42"/>
  <c r="I6" i="42"/>
  <c r="H6" i="42"/>
  <c r="G6" i="42"/>
  <c r="F6" i="42"/>
  <c r="E6" i="42"/>
  <c r="J5" i="42"/>
  <c r="I5" i="42"/>
  <c r="H5" i="42"/>
  <c r="G5" i="42"/>
  <c r="F5" i="42"/>
  <c r="E5" i="42"/>
  <c r="J4" i="42"/>
  <c r="I4" i="42"/>
  <c r="H4" i="42"/>
  <c r="G4" i="42"/>
  <c r="F4" i="42"/>
  <c r="E4" i="42"/>
  <c r="J3" i="42"/>
  <c r="I3" i="42"/>
  <c r="H3" i="42"/>
  <c r="G3" i="42"/>
  <c r="F3" i="42"/>
  <c r="E3" i="42"/>
  <c r="J15" i="41"/>
  <c r="I15" i="41"/>
  <c r="H15" i="41"/>
  <c r="G15" i="41"/>
  <c r="F15" i="41"/>
  <c r="E15" i="41"/>
  <c r="J14" i="41"/>
  <c r="I14" i="41"/>
  <c r="H14" i="41"/>
  <c r="G14" i="41"/>
  <c r="F14" i="41"/>
  <c r="E14" i="41"/>
  <c r="J13" i="41"/>
  <c r="I13" i="41"/>
  <c r="H13" i="41"/>
  <c r="G13" i="41"/>
  <c r="F13" i="41"/>
  <c r="E13" i="41"/>
  <c r="J12" i="41"/>
  <c r="I12" i="41"/>
  <c r="H12" i="41"/>
  <c r="G12" i="41"/>
  <c r="F12" i="41"/>
  <c r="E12" i="41"/>
  <c r="J11" i="41"/>
  <c r="I11" i="41"/>
  <c r="H11" i="41"/>
  <c r="G11" i="41"/>
  <c r="F11" i="41"/>
  <c r="E11" i="41"/>
  <c r="J10" i="41"/>
  <c r="I10" i="41"/>
  <c r="H10" i="41"/>
  <c r="G10" i="41"/>
  <c r="F10" i="41"/>
  <c r="E10" i="41"/>
  <c r="J9" i="41"/>
  <c r="I9" i="41"/>
  <c r="H9" i="41"/>
  <c r="G9" i="41"/>
  <c r="F9" i="41"/>
  <c r="E9" i="41"/>
  <c r="J8" i="41"/>
  <c r="I8" i="41"/>
  <c r="H8" i="41"/>
  <c r="G8" i="41"/>
  <c r="F8" i="41"/>
  <c r="E8" i="41"/>
  <c r="J7" i="41"/>
  <c r="I7" i="41"/>
  <c r="H7" i="41"/>
  <c r="G7" i="41"/>
  <c r="F7" i="41"/>
  <c r="E7" i="41"/>
  <c r="J6" i="41"/>
  <c r="I6" i="41"/>
  <c r="H6" i="41"/>
  <c r="G6" i="41"/>
  <c r="F6" i="41"/>
  <c r="E6" i="41"/>
  <c r="J5" i="41"/>
  <c r="I5" i="41"/>
  <c r="H5" i="41"/>
  <c r="G5" i="41"/>
  <c r="F5" i="41"/>
  <c r="E5" i="41"/>
  <c r="J4" i="41"/>
  <c r="I4" i="41"/>
  <c r="H4" i="41"/>
  <c r="G4" i="41"/>
  <c r="F4" i="41"/>
  <c r="E4" i="41"/>
  <c r="J3" i="41"/>
  <c r="I3" i="41"/>
  <c r="H3" i="41"/>
  <c r="G3" i="41"/>
  <c r="F3" i="41"/>
  <c r="E3" i="41"/>
  <c r="K17" i="40"/>
  <c r="J17" i="40"/>
  <c r="I17" i="40"/>
  <c r="H17" i="40"/>
  <c r="G17" i="40"/>
  <c r="F17" i="40"/>
  <c r="K16" i="40"/>
  <c r="J16" i="40"/>
  <c r="I16" i="40"/>
  <c r="H16" i="40"/>
  <c r="G16" i="40"/>
  <c r="F16" i="40"/>
  <c r="K15" i="40"/>
  <c r="J15" i="40"/>
  <c r="I15" i="40"/>
  <c r="H15" i="40"/>
  <c r="G15" i="40"/>
  <c r="F15" i="40"/>
  <c r="K14" i="40"/>
  <c r="J14" i="40"/>
  <c r="I14" i="40"/>
  <c r="H14" i="40"/>
  <c r="G14" i="40"/>
  <c r="F14" i="40"/>
  <c r="K13" i="40"/>
  <c r="J13" i="40"/>
  <c r="I13" i="40"/>
  <c r="H13" i="40"/>
  <c r="G13" i="40"/>
  <c r="F13" i="40"/>
  <c r="K12" i="40"/>
  <c r="J12" i="40"/>
  <c r="I12" i="40"/>
  <c r="H12" i="40"/>
  <c r="G12" i="40"/>
  <c r="F12" i="40"/>
  <c r="K11" i="40"/>
  <c r="J11" i="40"/>
  <c r="I11" i="40"/>
  <c r="H11" i="40"/>
  <c r="G11" i="40"/>
  <c r="F11" i="40"/>
  <c r="K10" i="40"/>
  <c r="J10" i="40"/>
  <c r="I10" i="40"/>
  <c r="H10" i="40"/>
  <c r="G10" i="40"/>
  <c r="F10" i="40"/>
  <c r="K9" i="40"/>
  <c r="J9" i="40"/>
  <c r="I9" i="40"/>
  <c r="H9" i="40"/>
  <c r="G9" i="40"/>
  <c r="F9" i="40"/>
  <c r="K8" i="40"/>
  <c r="J8" i="40"/>
  <c r="I8" i="40"/>
  <c r="H8" i="40"/>
  <c r="G8" i="40"/>
  <c r="F8" i="40"/>
  <c r="K7" i="40"/>
  <c r="J7" i="40"/>
  <c r="I7" i="40"/>
  <c r="H7" i="40"/>
  <c r="G7" i="40"/>
  <c r="F7" i="40"/>
  <c r="K6" i="40"/>
  <c r="J6" i="40"/>
  <c r="I6" i="40"/>
  <c r="H6" i="40"/>
  <c r="G6" i="40"/>
  <c r="F6" i="40"/>
  <c r="K5" i="40"/>
  <c r="J5" i="40"/>
  <c r="I5" i="40"/>
  <c r="H5" i="40"/>
  <c r="G5" i="40"/>
  <c r="F5" i="40"/>
  <c r="K4" i="40"/>
  <c r="J4" i="40"/>
  <c r="I4" i="40"/>
  <c r="H4" i="40"/>
  <c r="G4" i="40"/>
  <c r="F4" i="40"/>
  <c r="K3" i="40"/>
  <c r="J3" i="40"/>
  <c r="I3" i="40"/>
  <c r="H3" i="40"/>
  <c r="G3" i="40"/>
  <c r="F3" i="40"/>
  <c r="J15" i="39"/>
  <c r="I15" i="39"/>
  <c r="H15" i="39"/>
  <c r="G15" i="39"/>
  <c r="F15" i="39"/>
  <c r="E15" i="39"/>
  <c r="J14" i="39"/>
  <c r="I14" i="39"/>
  <c r="H14" i="39"/>
  <c r="G14" i="39"/>
  <c r="F14" i="39"/>
  <c r="E14" i="39"/>
  <c r="J13" i="39"/>
  <c r="I13" i="39"/>
  <c r="H13" i="39"/>
  <c r="G13" i="39"/>
  <c r="F13" i="39"/>
  <c r="E13" i="39"/>
  <c r="J12" i="39"/>
  <c r="I12" i="39"/>
  <c r="H12" i="39"/>
  <c r="G12" i="39"/>
  <c r="F12" i="39"/>
  <c r="E12" i="39"/>
  <c r="J11" i="39"/>
  <c r="I11" i="39"/>
  <c r="H11" i="39"/>
  <c r="G11" i="39"/>
  <c r="F11" i="39"/>
  <c r="E11" i="39"/>
  <c r="J10" i="39"/>
  <c r="I10" i="39"/>
  <c r="H10" i="39"/>
  <c r="G10" i="39"/>
  <c r="F10" i="39"/>
  <c r="E10" i="39"/>
  <c r="J9" i="39"/>
  <c r="I9" i="39"/>
  <c r="H9" i="39"/>
  <c r="G9" i="39"/>
  <c r="F9" i="39"/>
  <c r="E9" i="39"/>
  <c r="J8" i="39"/>
  <c r="I8" i="39"/>
  <c r="H8" i="39"/>
  <c r="G8" i="39"/>
  <c r="F8" i="39"/>
  <c r="E8" i="39"/>
  <c r="J7" i="39"/>
  <c r="I7" i="39"/>
  <c r="H7" i="39"/>
  <c r="G7" i="39"/>
  <c r="F7" i="39"/>
  <c r="E7" i="39"/>
  <c r="J6" i="39"/>
  <c r="I6" i="39"/>
  <c r="H6" i="39"/>
  <c r="G6" i="39"/>
  <c r="F6" i="39"/>
  <c r="E6" i="39"/>
  <c r="J5" i="39"/>
  <c r="I5" i="39"/>
  <c r="H5" i="39"/>
  <c r="G5" i="39"/>
  <c r="F5" i="39"/>
  <c r="E5" i="39"/>
  <c r="J4" i="39"/>
  <c r="I4" i="39"/>
  <c r="H4" i="39"/>
  <c r="G4" i="39"/>
  <c r="F4" i="39"/>
  <c r="E4" i="39"/>
  <c r="J3" i="39"/>
  <c r="I3" i="39"/>
  <c r="H3" i="39"/>
  <c r="G3" i="39"/>
  <c r="F3" i="39"/>
  <c r="E3" i="39"/>
  <c r="J17" i="33"/>
  <c r="I17" i="33"/>
  <c r="H17" i="33"/>
  <c r="G17" i="33"/>
  <c r="F17" i="33"/>
  <c r="E17" i="33"/>
  <c r="J16" i="33"/>
  <c r="I16" i="33"/>
  <c r="H16" i="33"/>
  <c r="G16" i="33"/>
  <c r="F16" i="33"/>
  <c r="E16" i="33"/>
  <c r="J15" i="33"/>
  <c r="I15" i="33"/>
  <c r="H15" i="33"/>
  <c r="G15" i="33"/>
  <c r="F15" i="33"/>
  <c r="E15" i="33"/>
  <c r="J14" i="33"/>
  <c r="I14" i="33"/>
  <c r="H14" i="33"/>
  <c r="G14" i="33"/>
  <c r="F14" i="33"/>
  <c r="E14" i="33"/>
  <c r="J13" i="33"/>
  <c r="I13" i="33"/>
  <c r="H13" i="33"/>
  <c r="G13" i="33"/>
  <c r="F13" i="33"/>
  <c r="E13" i="33"/>
  <c r="J12" i="33"/>
  <c r="I12" i="33"/>
  <c r="H12" i="33"/>
  <c r="G12" i="33"/>
  <c r="F12" i="33"/>
  <c r="E12" i="33"/>
  <c r="J11" i="33"/>
  <c r="I11" i="33"/>
  <c r="H11" i="33"/>
  <c r="G11" i="33"/>
  <c r="F11" i="33"/>
  <c r="E11" i="33"/>
  <c r="J10" i="33"/>
  <c r="I10" i="33"/>
  <c r="H10" i="33"/>
  <c r="G10" i="33"/>
  <c r="F10" i="33"/>
  <c r="E10" i="33"/>
  <c r="J9" i="33"/>
  <c r="I9" i="33"/>
  <c r="H9" i="33"/>
  <c r="G9" i="33"/>
  <c r="F9" i="33"/>
  <c r="E9" i="33"/>
  <c r="J8" i="33"/>
  <c r="I8" i="33"/>
  <c r="H8" i="33"/>
  <c r="G8" i="33"/>
  <c r="F8" i="33"/>
  <c r="E8" i="33"/>
  <c r="J7" i="33"/>
  <c r="I7" i="33"/>
  <c r="H7" i="33"/>
  <c r="G7" i="33"/>
  <c r="F7" i="33"/>
  <c r="E7" i="33"/>
  <c r="J6" i="33"/>
  <c r="I6" i="33"/>
  <c r="H6" i="33"/>
  <c r="G6" i="33"/>
  <c r="F6" i="33"/>
  <c r="E6" i="33"/>
  <c r="J5" i="33"/>
  <c r="I5" i="33"/>
  <c r="H5" i="33"/>
  <c r="G5" i="33"/>
  <c r="F5" i="33"/>
  <c r="E5" i="33"/>
  <c r="J4" i="33"/>
  <c r="I4" i="33"/>
  <c r="H4" i="33"/>
  <c r="G4" i="33"/>
  <c r="F4" i="33"/>
  <c r="E4" i="33"/>
  <c r="J3" i="33"/>
  <c r="I3" i="33"/>
  <c r="H3" i="33"/>
  <c r="G3" i="33"/>
  <c r="F3" i="33"/>
  <c r="E3" i="33"/>
  <c r="J35" i="74"/>
  <c r="I35" i="74"/>
  <c r="H35" i="74"/>
  <c r="G35" i="74"/>
  <c r="F35" i="74"/>
  <c r="E35" i="74"/>
  <c r="J34" i="74"/>
  <c r="I34" i="74"/>
  <c r="H34" i="74"/>
  <c r="G34" i="74"/>
  <c r="F34" i="74"/>
  <c r="E34" i="74"/>
  <c r="J33" i="74"/>
  <c r="I33" i="74"/>
  <c r="H33" i="74"/>
  <c r="G33" i="74"/>
  <c r="F33" i="74"/>
  <c r="E33" i="74"/>
  <c r="J32" i="74"/>
  <c r="I32" i="74"/>
  <c r="H32" i="74"/>
  <c r="G32" i="74"/>
  <c r="F32" i="74"/>
  <c r="E32" i="74"/>
  <c r="J31" i="74"/>
  <c r="I31" i="74"/>
  <c r="H31" i="74"/>
  <c r="G31" i="74"/>
  <c r="F31" i="74"/>
  <c r="E31" i="74"/>
  <c r="J30" i="74"/>
  <c r="I30" i="74"/>
  <c r="H30" i="74"/>
  <c r="G30" i="74"/>
  <c r="F30" i="74"/>
  <c r="E30" i="74"/>
  <c r="J29" i="74"/>
  <c r="I29" i="74"/>
  <c r="H29" i="74"/>
  <c r="G29" i="74"/>
  <c r="F29" i="74"/>
  <c r="E29" i="74"/>
  <c r="J28" i="74"/>
  <c r="I28" i="74"/>
  <c r="H28" i="74"/>
  <c r="G28" i="74"/>
  <c r="F28" i="74"/>
  <c r="E28" i="74"/>
  <c r="J27" i="74"/>
  <c r="I27" i="74"/>
  <c r="H27" i="74"/>
  <c r="G27" i="74"/>
  <c r="F27" i="74"/>
  <c r="E27" i="74"/>
  <c r="J26" i="74"/>
  <c r="I26" i="74"/>
  <c r="H26" i="74"/>
  <c r="G26" i="74"/>
  <c r="F26" i="74"/>
  <c r="E26" i="74"/>
  <c r="J25" i="74"/>
  <c r="I25" i="74"/>
  <c r="H25" i="74"/>
  <c r="G25" i="74"/>
  <c r="F25" i="74"/>
  <c r="E25" i="74"/>
  <c r="J24" i="74"/>
  <c r="I24" i="74"/>
  <c r="H24" i="74"/>
  <c r="G24" i="74"/>
  <c r="F24" i="74"/>
  <c r="E24" i="74"/>
  <c r="J23" i="74"/>
  <c r="I23" i="74"/>
  <c r="H23" i="74"/>
  <c r="G23" i="74"/>
  <c r="F23" i="74"/>
  <c r="E23" i="74"/>
  <c r="J22" i="74"/>
  <c r="I22" i="74"/>
  <c r="H22" i="74"/>
  <c r="G22" i="74"/>
  <c r="F22" i="74"/>
  <c r="E22" i="74"/>
  <c r="J21" i="74"/>
  <c r="I21" i="74"/>
  <c r="H21" i="74"/>
  <c r="G21" i="74"/>
  <c r="F21" i="74"/>
  <c r="E21" i="74"/>
  <c r="J20" i="74"/>
  <c r="I20" i="74"/>
  <c r="H20" i="74"/>
  <c r="G20" i="74"/>
  <c r="F20" i="74"/>
  <c r="E20" i="74"/>
  <c r="J19" i="74"/>
  <c r="I19" i="74"/>
  <c r="H19" i="74"/>
  <c r="G19" i="74"/>
  <c r="F19" i="74"/>
  <c r="E19" i="74"/>
  <c r="J18" i="74"/>
  <c r="I18" i="74"/>
  <c r="H18" i="74"/>
  <c r="G18" i="74"/>
  <c r="F18" i="74"/>
  <c r="E18" i="74"/>
  <c r="J17" i="74"/>
  <c r="I17" i="74"/>
  <c r="H17" i="74"/>
  <c r="G17" i="74"/>
  <c r="F17" i="74"/>
  <c r="E17" i="74"/>
  <c r="J16" i="74"/>
  <c r="I16" i="74"/>
  <c r="H16" i="74"/>
  <c r="G16" i="74"/>
  <c r="F16" i="74"/>
  <c r="E16" i="74"/>
  <c r="J15" i="74"/>
  <c r="I15" i="74"/>
  <c r="H15" i="74"/>
  <c r="G15" i="74"/>
  <c r="F15" i="74"/>
  <c r="E15" i="74"/>
  <c r="J14" i="74"/>
  <c r="I14" i="74"/>
  <c r="H14" i="74"/>
  <c r="G14" i="74"/>
  <c r="F14" i="74"/>
  <c r="E14" i="74"/>
  <c r="J13" i="74"/>
  <c r="I13" i="74"/>
  <c r="H13" i="74"/>
  <c r="G13" i="74"/>
  <c r="F13" i="74"/>
  <c r="E13" i="74"/>
  <c r="J12" i="74"/>
  <c r="I12" i="74"/>
  <c r="H12" i="74"/>
  <c r="G12" i="74"/>
  <c r="F12" i="74"/>
  <c r="E12" i="74"/>
  <c r="J11" i="74"/>
  <c r="I11" i="74"/>
  <c r="H11" i="74"/>
  <c r="G11" i="74"/>
  <c r="F11" i="74"/>
  <c r="E11" i="74"/>
  <c r="J10" i="74"/>
  <c r="I10" i="74"/>
  <c r="H10" i="74"/>
  <c r="G10" i="74"/>
  <c r="F10" i="74"/>
  <c r="E10" i="74"/>
  <c r="J9" i="74"/>
  <c r="I9" i="74"/>
  <c r="H9" i="74"/>
  <c r="G9" i="74"/>
  <c r="F9" i="74"/>
  <c r="E9" i="74"/>
  <c r="J8" i="74"/>
  <c r="I8" i="74"/>
  <c r="H8" i="74"/>
  <c r="G8" i="74"/>
  <c r="F8" i="74"/>
  <c r="E8" i="74"/>
  <c r="J7" i="74"/>
  <c r="I7" i="74"/>
  <c r="H7" i="74"/>
  <c r="G7" i="74"/>
  <c r="F7" i="74"/>
  <c r="E7" i="74"/>
  <c r="J6" i="74"/>
  <c r="I6" i="74"/>
  <c r="H6" i="74"/>
  <c r="G6" i="74"/>
  <c r="F6" i="74"/>
  <c r="E6" i="74"/>
  <c r="J5" i="74"/>
  <c r="I5" i="74"/>
  <c r="H5" i="74"/>
  <c r="G5" i="74"/>
  <c r="F5" i="74"/>
  <c r="E5" i="74"/>
  <c r="J4" i="74"/>
  <c r="I4" i="74"/>
  <c r="H4" i="74"/>
  <c r="G4" i="74"/>
  <c r="F4" i="74"/>
  <c r="E4" i="74"/>
  <c r="J3" i="74"/>
  <c r="I3" i="74"/>
  <c r="H3" i="74"/>
  <c r="G3" i="74"/>
  <c r="F3" i="74"/>
  <c r="E3" i="74"/>
  <c r="J10" i="75"/>
  <c r="I10" i="75"/>
  <c r="H10" i="75"/>
  <c r="G10" i="75"/>
  <c r="F10" i="75"/>
  <c r="E10" i="75"/>
  <c r="J9" i="75"/>
  <c r="I9" i="75"/>
  <c r="H9" i="75"/>
  <c r="G9" i="75"/>
  <c r="F9" i="75"/>
  <c r="E9" i="75"/>
  <c r="J8" i="75"/>
  <c r="I8" i="75"/>
  <c r="H8" i="75"/>
  <c r="G8" i="75"/>
  <c r="F8" i="75"/>
  <c r="E8" i="75"/>
  <c r="J7" i="75"/>
  <c r="I7" i="75"/>
  <c r="H7" i="75"/>
  <c r="G7" i="75"/>
  <c r="F7" i="75"/>
  <c r="E7" i="75"/>
  <c r="J6" i="75"/>
  <c r="I6" i="75"/>
  <c r="H6" i="75"/>
  <c r="G6" i="75"/>
  <c r="F6" i="75"/>
  <c r="E6" i="75"/>
  <c r="J5" i="75"/>
  <c r="I5" i="75"/>
  <c r="H5" i="75"/>
  <c r="G5" i="75"/>
  <c r="F5" i="75"/>
  <c r="E5" i="75"/>
  <c r="J4" i="75"/>
  <c r="I4" i="75"/>
  <c r="H4" i="75"/>
  <c r="G4" i="75"/>
  <c r="F4" i="75"/>
  <c r="E4" i="75"/>
  <c r="J3" i="75"/>
  <c r="I3" i="75"/>
  <c r="H3" i="75"/>
  <c r="G3" i="75"/>
  <c r="F3" i="75"/>
  <c r="E3" i="75"/>
  <c r="J17" i="29"/>
  <c r="I17" i="29"/>
  <c r="H17" i="29"/>
  <c r="G17" i="29"/>
  <c r="F17" i="29"/>
  <c r="E17" i="29"/>
  <c r="J16" i="29"/>
  <c r="I16" i="29"/>
  <c r="H16" i="29"/>
  <c r="G16" i="29"/>
  <c r="F16" i="29"/>
  <c r="E16" i="29"/>
  <c r="J15" i="29"/>
  <c r="I15" i="29"/>
  <c r="H15" i="29"/>
  <c r="G15" i="29"/>
  <c r="F15" i="29"/>
  <c r="E15" i="29"/>
  <c r="J14" i="29"/>
  <c r="I14" i="29"/>
  <c r="H14" i="29"/>
  <c r="G14" i="29"/>
  <c r="F14" i="29"/>
  <c r="E14" i="29"/>
  <c r="J13" i="29"/>
  <c r="I13" i="29"/>
  <c r="H13" i="29"/>
  <c r="G13" i="29"/>
  <c r="F13" i="29"/>
  <c r="E13" i="29"/>
  <c r="J12" i="29"/>
  <c r="I12" i="29"/>
  <c r="H12" i="29"/>
  <c r="G12" i="29"/>
  <c r="F12" i="29"/>
  <c r="E12" i="29"/>
  <c r="J11" i="29"/>
  <c r="I11" i="29"/>
  <c r="H11" i="29"/>
  <c r="G11" i="29"/>
  <c r="F11" i="29"/>
  <c r="E11" i="29"/>
  <c r="J10" i="29"/>
  <c r="I10" i="29"/>
  <c r="H10" i="29"/>
  <c r="G10" i="29"/>
  <c r="F10" i="29"/>
  <c r="E10" i="29"/>
  <c r="J9" i="29"/>
  <c r="I9" i="29"/>
  <c r="H9" i="29"/>
  <c r="G9" i="29"/>
  <c r="F9" i="29"/>
  <c r="E9" i="29"/>
  <c r="J8" i="29"/>
  <c r="I8" i="29"/>
  <c r="H8" i="29"/>
  <c r="G8" i="29"/>
  <c r="F8" i="29"/>
  <c r="E8" i="29"/>
  <c r="J7" i="29"/>
  <c r="I7" i="29"/>
  <c r="H7" i="29"/>
  <c r="G7" i="29"/>
  <c r="F7" i="29"/>
  <c r="E7" i="29"/>
  <c r="J6" i="29"/>
  <c r="I6" i="29"/>
  <c r="H6" i="29"/>
  <c r="G6" i="29"/>
  <c r="F6" i="29"/>
  <c r="E6" i="29"/>
  <c r="J5" i="29"/>
  <c r="I5" i="29"/>
  <c r="H5" i="29"/>
  <c r="G5" i="29"/>
  <c r="F5" i="29"/>
  <c r="E5" i="29"/>
  <c r="J4" i="29"/>
  <c r="I4" i="29"/>
  <c r="H4" i="29"/>
  <c r="G4" i="29"/>
  <c r="F4" i="29"/>
  <c r="E4" i="29"/>
  <c r="J3" i="29"/>
  <c r="I3" i="29"/>
  <c r="H3" i="29"/>
  <c r="G3" i="29"/>
  <c r="F3" i="29"/>
  <c r="E3" i="29"/>
  <c r="J16" i="18"/>
  <c r="I16" i="18"/>
  <c r="H16" i="18"/>
  <c r="G16" i="18"/>
  <c r="F16" i="18"/>
  <c r="E16" i="18"/>
  <c r="J15" i="18"/>
  <c r="I15" i="18"/>
  <c r="H15" i="18"/>
  <c r="G15" i="18"/>
  <c r="F15" i="18"/>
  <c r="E15" i="18"/>
  <c r="J14" i="18"/>
  <c r="I14" i="18"/>
  <c r="H14" i="18"/>
  <c r="G14" i="18"/>
  <c r="F14" i="18"/>
  <c r="E14" i="18"/>
  <c r="J13" i="18"/>
  <c r="I13" i="18"/>
  <c r="H13" i="18"/>
  <c r="G13" i="18"/>
  <c r="F13" i="18"/>
  <c r="E13" i="18"/>
  <c r="J12" i="18"/>
  <c r="I12" i="18"/>
  <c r="H12" i="18"/>
  <c r="G12" i="18"/>
  <c r="F12" i="18"/>
  <c r="E12" i="18"/>
  <c r="J11" i="18"/>
  <c r="I11" i="18"/>
  <c r="H11" i="18"/>
  <c r="G11" i="18"/>
  <c r="F11" i="18"/>
  <c r="E11" i="18"/>
  <c r="J10" i="18"/>
  <c r="I10" i="18"/>
  <c r="H10" i="18"/>
  <c r="G10" i="18"/>
  <c r="F10" i="18"/>
  <c r="E10" i="18"/>
  <c r="J9" i="18"/>
  <c r="I9" i="18"/>
  <c r="H9" i="18"/>
  <c r="G9" i="18"/>
  <c r="F9" i="18"/>
  <c r="E9" i="18"/>
  <c r="J8" i="18"/>
  <c r="I8" i="18"/>
  <c r="H8" i="18"/>
  <c r="G8" i="18"/>
  <c r="F8" i="18"/>
  <c r="E8" i="18"/>
  <c r="J7" i="18"/>
  <c r="I7" i="18"/>
  <c r="H7" i="18"/>
  <c r="G7" i="18"/>
  <c r="F7" i="18"/>
  <c r="E7" i="18"/>
  <c r="J6" i="18"/>
  <c r="I6" i="18"/>
  <c r="H6" i="18"/>
  <c r="G6" i="18"/>
  <c r="F6" i="18"/>
  <c r="E6" i="18"/>
  <c r="J5" i="18"/>
  <c r="I5" i="18"/>
  <c r="H5" i="18"/>
  <c r="G5" i="18"/>
  <c r="F5" i="18"/>
  <c r="E5" i="18"/>
  <c r="J4" i="18"/>
  <c r="I4" i="18"/>
  <c r="H4" i="18"/>
  <c r="G4" i="18"/>
  <c r="F4" i="18"/>
  <c r="E4" i="18"/>
  <c r="J3" i="18"/>
  <c r="I3" i="18"/>
  <c r="H3" i="18"/>
  <c r="G3" i="18"/>
  <c r="F3" i="18"/>
  <c r="E3" i="18"/>
  <c r="J23" i="22"/>
  <c r="I23" i="22"/>
  <c r="H23" i="22"/>
  <c r="G23" i="22"/>
  <c r="F23" i="22"/>
  <c r="E23" i="22"/>
  <c r="J22" i="22"/>
  <c r="I22" i="22"/>
  <c r="H22" i="22"/>
  <c r="G22" i="22"/>
  <c r="F22" i="22"/>
  <c r="E22" i="22"/>
  <c r="J21" i="22"/>
  <c r="I21" i="22"/>
  <c r="H21" i="22"/>
  <c r="G21" i="22"/>
  <c r="F21" i="22"/>
  <c r="E21" i="22"/>
  <c r="J20" i="22"/>
  <c r="I20" i="22"/>
  <c r="H20" i="22"/>
  <c r="G20" i="22"/>
  <c r="F20" i="22"/>
  <c r="E20" i="22"/>
  <c r="J19" i="22"/>
  <c r="I19" i="22"/>
  <c r="H19" i="22"/>
  <c r="G19" i="22"/>
  <c r="F19" i="22"/>
  <c r="E19" i="22"/>
  <c r="J18" i="22"/>
  <c r="I18" i="22"/>
  <c r="H18" i="22"/>
  <c r="G18" i="22"/>
  <c r="F18" i="22"/>
  <c r="E18" i="22"/>
  <c r="J17" i="22"/>
  <c r="I17" i="22"/>
  <c r="H17" i="22"/>
  <c r="G17" i="22"/>
  <c r="F17" i="22"/>
  <c r="E17" i="22"/>
  <c r="J16" i="22"/>
  <c r="I16" i="22"/>
  <c r="H16" i="22"/>
  <c r="G16" i="22"/>
  <c r="F16" i="22"/>
  <c r="E16" i="22"/>
  <c r="J15" i="22"/>
  <c r="I15" i="22"/>
  <c r="H15" i="22"/>
  <c r="G15" i="22"/>
  <c r="F15" i="22"/>
  <c r="E15" i="22"/>
  <c r="J14" i="22"/>
  <c r="I14" i="22"/>
  <c r="H14" i="22"/>
  <c r="G14" i="22"/>
  <c r="F14" i="22"/>
  <c r="E14" i="22"/>
  <c r="J13" i="22"/>
  <c r="I13" i="22"/>
  <c r="H13" i="22"/>
  <c r="G13" i="22"/>
  <c r="F13" i="22"/>
  <c r="E13" i="22"/>
  <c r="J12" i="22"/>
  <c r="I12" i="22"/>
  <c r="H12" i="22"/>
  <c r="G12" i="22"/>
  <c r="F12" i="22"/>
  <c r="E12" i="22"/>
  <c r="J11" i="22"/>
  <c r="I11" i="22"/>
  <c r="H11" i="22"/>
  <c r="G11" i="22"/>
  <c r="F11" i="22"/>
  <c r="E11" i="22"/>
  <c r="J10" i="22"/>
  <c r="I10" i="22"/>
  <c r="H10" i="22"/>
  <c r="G10" i="22"/>
  <c r="F10" i="22"/>
  <c r="E10" i="22"/>
  <c r="J9" i="22"/>
  <c r="I9" i="22"/>
  <c r="H9" i="22"/>
  <c r="G9" i="22"/>
  <c r="F9" i="22"/>
  <c r="E9" i="22"/>
  <c r="J8" i="22"/>
  <c r="I8" i="22"/>
  <c r="H8" i="22"/>
  <c r="G8" i="22"/>
  <c r="F8" i="22"/>
  <c r="E8" i="22"/>
  <c r="J7" i="22"/>
  <c r="I7" i="22"/>
  <c r="H7" i="22"/>
  <c r="G7" i="22"/>
  <c r="F7" i="22"/>
  <c r="E7" i="22"/>
  <c r="J6" i="22"/>
  <c r="I6" i="22"/>
  <c r="H6" i="22"/>
  <c r="G6" i="22"/>
  <c r="F6" i="22"/>
  <c r="E6" i="22"/>
  <c r="J5" i="22"/>
  <c r="I5" i="22"/>
  <c r="H5" i="22"/>
  <c r="G5" i="22"/>
  <c r="F5" i="22"/>
  <c r="E5" i="22"/>
  <c r="J4" i="22"/>
  <c r="I4" i="22"/>
  <c r="H4" i="22"/>
  <c r="G4" i="22"/>
  <c r="F4" i="22"/>
  <c r="E4" i="22"/>
  <c r="J3" i="22"/>
  <c r="I3" i="22"/>
  <c r="H3" i="22"/>
  <c r="G3" i="22"/>
  <c r="F3" i="22"/>
  <c r="E3" i="22"/>
  <c r="J13" i="28"/>
  <c r="I13" i="28"/>
  <c r="H13" i="28"/>
  <c r="G13" i="28"/>
  <c r="F13" i="28"/>
  <c r="E13" i="28"/>
  <c r="J12" i="28"/>
  <c r="I12" i="28"/>
  <c r="H12" i="28"/>
  <c r="G12" i="28"/>
  <c r="F12" i="28"/>
  <c r="E12" i="28"/>
  <c r="J11" i="28"/>
  <c r="I11" i="28"/>
  <c r="H11" i="28"/>
  <c r="G11" i="28"/>
  <c r="F11" i="28"/>
  <c r="E11" i="28"/>
  <c r="J10" i="28"/>
  <c r="I10" i="28"/>
  <c r="H10" i="28"/>
  <c r="G10" i="28"/>
  <c r="F10" i="28"/>
  <c r="E10" i="28"/>
  <c r="J9" i="28"/>
  <c r="I9" i="28"/>
  <c r="H9" i="28"/>
  <c r="G9" i="28"/>
  <c r="F9" i="28"/>
  <c r="E9" i="28"/>
  <c r="J8" i="28"/>
  <c r="I8" i="28"/>
  <c r="H8" i="28"/>
  <c r="G8" i="28"/>
  <c r="F8" i="28"/>
  <c r="E8" i="28"/>
  <c r="J7" i="28"/>
  <c r="I7" i="28"/>
  <c r="H7" i="28"/>
  <c r="G7" i="28"/>
  <c r="F7" i="28"/>
  <c r="E7" i="28"/>
  <c r="J6" i="28"/>
  <c r="I6" i="28"/>
  <c r="H6" i="28"/>
  <c r="G6" i="28"/>
  <c r="F6" i="28"/>
  <c r="E6" i="28"/>
  <c r="J5" i="28"/>
  <c r="I5" i="28"/>
  <c r="H5" i="28"/>
  <c r="G5" i="28"/>
  <c r="F5" i="28"/>
  <c r="E5" i="28"/>
  <c r="J4" i="28"/>
  <c r="I4" i="28"/>
  <c r="H4" i="28"/>
  <c r="G4" i="28"/>
  <c r="F4" i="28"/>
  <c r="E4" i="28"/>
  <c r="J3" i="28"/>
  <c r="I3" i="28"/>
  <c r="H3" i="28"/>
  <c r="G3" i="28"/>
  <c r="F3" i="28"/>
  <c r="E3" i="28"/>
  <c r="J14" i="27"/>
  <c r="I14" i="27"/>
  <c r="H14" i="27"/>
  <c r="G14" i="27"/>
  <c r="F14" i="27"/>
  <c r="E14" i="27"/>
  <c r="J13" i="27"/>
  <c r="I13" i="27"/>
  <c r="H13" i="27"/>
  <c r="G13" i="27"/>
  <c r="F13" i="27"/>
  <c r="E13" i="27"/>
  <c r="J12" i="27"/>
  <c r="I12" i="27"/>
  <c r="H12" i="27"/>
  <c r="G12" i="27"/>
  <c r="F12" i="27"/>
  <c r="E12" i="27"/>
  <c r="J11" i="27"/>
  <c r="I11" i="27"/>
  <c r="H11" i="27"/>
  <c r="G11" i="27"/>
  <c r="F11" i="27"/>
  <c r="E11" i="27"/>
  <c r="J10" i="27"/>
  <c r="I10" i="27"/>
  <c r="H10" i="27"/>
  <c r="G10" i="27"/>
  <c r="F10" i="27"/>
  <c r="E10" i="27"/>
  <c r="J9" i="27"/>
  <c r="I9" i="27"/>
  <c r="H9" i="27"/>
  <c r="G9" i="27"/>
  <c r="F9" i="27"/>
  <c r="E9" i="27"/>
  <c r="J8" i="27"/>
  <c r="I8" i="27"/>
  <c r="H8" i="27"/>
  <c r="G8" i="27"/>
  <c r="F8" i="27"/>
  <c r="E8" i="27"/>
  <c r="J7" i="27"/>
  <c r="I7" i="27"/>
  <c r="H7" i="27"/>
  <c r="G7" i="27"/>
  <c r="F7" i="27"/>
  <c r="E7" i="27"/>
  <c r="J6" i="27"/>
  <c r="I6" i="27"/>
  <c r="H6" i="27"/>
  <c r="G6" i="27"/>
  <c r="F6" i="27"/>
  <c r="E6" i="27"/>
  <c r="J5" i="27"/>
  <c r="I5" i="27"/>
  <c r="H5" i="27"/>
  <c r="G5" i="27"/>
  <c r="F5" i="27"/>
  <c r="E5" i="27"/>
  <c r="J4" i="27"/>
  <c r="I4" i="27"/>
  <c r="H4" i="27"/>
  <c r="G4" i="27"/>
  <c r="F4" i="27"/>
  <c r="E4" i="27"/>
  <c r="J3" i="27"/>
  <c r="I3" i="27"/>
  <c r="H3" i="27"/>
  <c r="G3" i="27"/>
  <c r="F3" i="27"/>
  <c r="E3" i="27"/>
  <c r="J15" i="26"/>
  <c r="I15" i="26"/>
  <c r="H15" i="26"/>
  <c r="G15" i="26"/>
  <c r="F15" i="26"/>
  <c r="E15" i="26"/>
  <c r="J14" i="26"/>
  <c r="I14" i="26"/>
  <c r="H14" i="26"/>
  <c r="G14" i="26"/>
  <c r="F14" i="26"/>
  <c r="E14" i="26"/>
  <c r="J13" i="26"/>
  <c r="I13" i="26"/>
  <c r="H13" i="26"/>
  <c r="G13" i="26"/>
  <c r="F13" i="26"/>
  <c r="E13" i="26"/>
  <c r="J12" i="26"/>
  <c r="I12" i="26"/>
  <c r="H12" i="26"/>
  <c r="G12" i="26"/>
  <c r="F12" i="26"/>
  <c r="E12" i="26"/>
  <c r="J11" i="26"/>
  <c r="I11" i="26"/>
  <c r="H11" i="26"/>
  <c r="G11" i="26"/>
  <c r="F11" i="26"/>
  <c r="E11" i="26"/>
  <c r="J10" i="26"/>
  <c r="I10" i="26"/>
  <c r="H10" i="26"/>
  <c r="G10" i="26"/>
  <c r="F10" i="26"/>
  <c r="E10" i="26"/>
  <c r="J9" i="26"/>
  <c r="I9" i="26"/>
  <c r="H9" i="26"/>
  <c r="G9" i="26"/>
  <c r="F9" i="26"/>
  <c r="E9" i="26"/>
  <c r="J8" i="26"/>
  <c r="I8" i="26"/>
  <c r="H8" i="26"/>
  <c r="G8" i="26"/>
  <c r="F8" i="26"/>
  <c r="E8" i="26"/>
  <c r="J7" i="26"/>
  <c r="I7" i="26"/>
  <c r="H7" i="26"/>
  <c r="G7" i="26"/>
  <c r="F7" i="26"/>
  <c r="E7" i="26"/>
  <c r="J6" i="26"/>
  <c r="I6" i="26"/>
  <c r="H6" i="26"/>
  <c r="G6" i="26"/>
  <c r="F6" i="26"/>
  <c r="E6" i="26"/>
  <c r="J5" i="26"/>
  <c r="I5" i="26"/>
  <c r="H5" i="26"/>
  <c r="G5" i="26"/>
  <c r="F5" i="26"/>
  <c r="E5" i="26"/>
  <c r="J4" i="26"/>
  <c r="I4" i="26"/>
  <c r="H4" i="26"/>
  <c r="G4" i="26"/>
  <c r="F4" i="26"/>
  <c r="E4" i="26"/>
  <c r="J3" i="26"/>
  <c r="I3" i="26"/>
  <c r="H3" i="26"/>
  <c r="G3" i="26"/>
  <c r="F3" i="26"/>
  <c r="E3" i="26"/>
  <c r="J16" i="66"/>
  <c r="I16" i="66"/>
  <c r="H16" i="66"/>
  <c r="G16" i="66"/>
  <c r="F16" i="66"/>
  <c r="E16" i="66"/>
  <c r="J15" i="66"/>
  <c r="I15" i="66"/>
  <c r="H15" i="66"/>
  <c r="G15" i="66"/>
  <c r="F15" i="66"/>
  <c r="E15" i="66"/>
  <c r="J14" i="66"/>
  <c r="I14" i="66"/>
  <c r="H14" i="66"/>
  <c r="G14" i="66"/>
  <c r="F14" i="66"/>
  <c r="E14" i="66"/>
  <c r="J13" i="66"/>
  <c r="I13" i="66"/>
  <c r="H13" i="66"/>
  <c r="G13" i="66"/>
  <c r="F13" i="66"/>
  <c r="E13" i="66"/>
  <c r="J12" i="66"/>
  <c r="I12" i="66"/>
  <c r="H12" i="66"/>
  <c r="G12" i="66"/>
  <c r="F12" i="66"/>
  <c r="E12" i="66"/>
  <c r="J11" i="66"/>
  <c r="I11" i="66"/>
  <c r="H11" i="66"/>
  <c r="G11" i="66"/>
  <c r="F11" i="66"/>
  <c r="E11" i="66"/>
  <c r="J10" i="66"/>
  <c r="I10" i="66"/>
  <c r="H10" i="66"/>
  <c r="G10" i="66"/>
  <c r="F10" i="66"/>
  <c r="E10" i="66"/>
  <c r="J9" i="66"/>
  <c r="I9" i="66"/>
  <c r="H9" i="66"/>
  <c r="G9" i="66"/>
  <c r="F9" i="66"/>
  <c r="E9" i="66"/>
  <c r="J8" i="66"/>
  <c r="I8" i="66"/>
  <c r="H8" i="66"/>
  <c r="G8" i="66"/>
  <c r="F8" i="66"/>
  <c r="E8" i="66"/>
  <c r="J7" i="66"/>
  <c r="I7" i="66"/>
  <c r="H7" i="66"/>
  <c r="G7" i="66"/>
  <c r="F7" i="66"/>
  <c r="E7" i="66"/>
  <c r="J6" i="66"/>
  <c r="I6" i="66"/>
  <c r="H6" i="66"/>
  <c r="G6" i="66"/>
  <c r="F6" i="66"/>
  <c r="E6" i="66"/>
  <c r="J5" i="66"/>
  <c r="I5" i="66"/>
  <c r="H5" i="66"/>
  <c r="G5" i="66"/>
  <c r="F5" i="66"/>
  <c r="E5" i="66"/>
  <c r="J4" i="66"/>
  <c r="I4" i="66"/>
  <c r="H4" i="66"/>
  <c r="G4" i="66"/>
  <c r="F4" i="66"/>
  <c r="E4" i="66"/>
  <c r="J3" i="66"/>
  <c r="I3" i="66"/>
  <c r="H3" i="66"/>
  <c r="G3" i="66"/>
  <c r="F3" i="66"/>
  <c r="E3" i="66"/>
  <c r="J13" i="72"/>
  <c r="I13" i="72"/>
  <c r="H13" i="72"/>
  <c r="G13" i="72"/>
  <c r="F13" i="72"/>
  <c r="E13" i="72"/>
  <c r="J12" i="72"/>
  <c r="I12" i="72"/>
  <c r="H12" i="72"/>
  <c r="G12" i="72"/>
  <c r="F12" i="72"/>
  <c r="E12" i="72"/>
  <c r="J11" i="72"/>
  <c r="I11" i="72"/>
  <c r="H11" i="72"/>
  <c r="G11" i="72"/>
  <c r="F11" i="72"/>
  <c r="E11" i="72"/>
  <c r="J10" i="72"/>
  <c r="I10" i="72"/>
  <c r="H10" i="72"/>
  <c r="G10" i="72"/>
  <c r="F10" i="72"/>
  <c r="E10" i="72"/>
  <c r="J9" i="72"/>
  <c r="I9" i="72"/>
  <c r="H9" i="72"/>
  <c r="G9" i="72"/>
  <c r="F9" i="72"/>
  <c r="E9" i="72"/>
  <c r="J8" i="72"/>
  <c r="I8" i="72"/>
  <c r="H8" i="72"/>
  <c r="G8" i="72"/>
  <c r="F8" i="72"/>
  <c r="E8" i="72"/>
  <c r="J7" i="72"/>
  <c r="I7" i="72"/>
  <c r="H7" i="72"/>
  <c r="G7" i="72"/>
  <c r="F7" i="72"/>
  <c r="E7" i="72"/>
  <c r="J6" i="72"/>
  <c r="I6" i="72"/>
  <c r="H6" i="72"/>
  <c r="G6" i="72"/>
  <c r="F6" i="72"/>
  <c r="E6" i="72"/>
  <c r="J5" i="72"/>
  <c r="I5" i="72"/>
  <c r="H5" i="72"/>
  <c r="G5" i="72"/>
  <c r="F5" i="72"/>
  <c r="E5" i="72"/>
  <c r="J4" i="72"/>
  <c r="I4" i="72"/>
  <c r="H4" i="72"/>
  <c r="G4" i="72"/>
  <c r="F4" i="72"/>
  <c r="E4" i="72"/>
  <c r="J3" i="72"/>
  <c r="I3" i="72"/>
  <c r="H3" i="72"/>
  <c r="G3" i="72"/>
  <c r="F3" i="72"/>
  <c r="E3" i="72"/>
  <c r="J6" i="76"/>
  <c r="I6" i="76"/>
  <c r="H6" i="76"/>
  <c r="G6" i="76"/>
  <c r="F6" i="76"/>
  <c r="E6" i="76"/>
  <c r="J5" i="76"/>
  <c r="I5" i="76"/>
  <c r="H5" i="76"/>
  <c r="G5" i="76"/>
  <c r="F5" i="76"/>
  <c r="E5" i="76"/>
  <c r="J4" i="76"/>
  <c r="I4" i="76"/>
  <c r="H4" i="76"/>
  <c r="G4" i="76"/>
  <c r="F4" i="76"/>
  <c r="E4" i="76"/>
  <c r="J3" i="76"/>
  <c r="I3" i="76"/>
  <c r="H3" i="76"/>
  <c r="G3" i="76"/>
  <c r="F3" i="76"/>
  <c r="E3" i="76"/>
  <c r="J13" i="68"/>
  <c r="I13" i="68"/>
  <c r="H13" i="68"/>
  <c r="G13" i="68"/>
  <c r="F13" i="68"/>
  <c r="E13" i="68"/>
  <c r="J12" i="68"/>
  <c r="I12" i="68"/>
  <c r="H12" i="68"/>
  <c r="G12" i="68"/>
  <c r="F12" i="68"/>
  <c r="E12" i="68"/>
  <c r="J11" i="68"/>
  <c r="I11" i="68"/>
  <c r="H11" i="68"/>
  <c r="G11" i="68"/>
  <c r="F11" i="68"/>
  <c r="E11" i="68"/>
  <c r="J10" i="68"/>
  <c r="I10" i="68"/>
  <c r="H10" i="68"/>
  <c r="G10" i="68"/>
  <c r="F10" i="68"/>
  <c r="E10" i="68"/>
  <c r="J9" i="68"/>
  <c r="I9" i="68"/>
  <c r="H9" i="68"/>
  <c r="G9" i="68"/>
  <c r="F9" i="68"/>
  <c r="E9" i="68"/>
  <c r="J8" i="68"/>
  <c r="I8" i="68"/>
  <c r="H8" i="68"/>
  <c r="G8" i="68"/>
  <c r="F8" i="68"/>
  <c r="E8" i="68"/>
  <c r="J7" i="68"/>
  <c r="I7" i="68"/>
  <c r="H7" i="68"/>
  <c r="G7" i="68"/>
  <c r="F7" i="68"/>
  <c r="E7" i="68"/>
  <c r="J6" i="68"/>
  <c r="I6" i="68"/>
  <c r="H6" i="68"/>
  <c r="G6" i="68"/>
  <c r="F6" i="68"/>
  <c r="E6" i="68"/>
  <c r="J5" i="68"/>
  <c r="I5" i="68"/>
  <c r="H5" i="68"/>
  <c r="G5" i="68"/>
  <c r="F5" i="68"/>
  <c r="E5" i="68"/>
  <c r="J4" i="68"/>
  <c r="I4" i="68"/>
  <c r="H4" i="68"/>
  <c r="G4" i="68"/>
  <c r="F4" i="68"/>
  <c r="E4" i="68"/>
  <c r="J3" i="68"/>
  <c r="I3" i="68"/>
  <c r="H3" i="68"/>
  <c r="G3" i="68"/>
  <c r="F3" i="68"/>
  <c r="E3" i="68"/>
  <c r="J13" i="48"/>
  <c r="I13" i="48"/>
  <c r="H13" i="48"/>
  <c r="G13" i="48"/>
  <c r="F13" i="48"/>
  <c r="E13" i="48"/>
  <c r="J12" i="48"/>
  <c r="I12" i="48"/>
  <c r="H12" i="48"/>
  <c r="G12" i="48"/>
  <c r="F12" i="48"/>
  <c r="E12" i="48"/>
  <c r="J11" i="48"/>
  <c r="I11" i="48"/>
  <c r="H11" i="48"/>
  <c r="G11" i="48"/>
  <c r="F11" i="48"/>
  <c r="E11" i="48"/>
  <c r="J10" i="48"/>
  <c r="I10" i="48"/>
  <c r="H10" i="48"/>
  <c r="G10" i="48"/>
  <c r="F10" i="48"/>
  <c r="E10" i="48"/>
  <c r="J9" i="48"/>
  <c r="I9" i="48"/>
  <c r="H9" i="48"/>
  <c r="G9" i="48"/>
  <c r="F9" i="48"/>
  <c r="E9" i="48"/>
  <c r="J8" i="48"/>
  <c r="I8" i="48"/>
  <c r="H8" i="48"/>
  <c r="G8" i="48"/>
  <c r="F8" i="48"/>
  <c r="E8" i="48"/>
  <c r="J7" i="48"/>
  <c r="I7" i="48"/>
  <c r="H7" i="48"/>
  <c r="G7" i="48"/>
  <c r="F7" i="48"/>
  <c r="E7" i="48"/>
  <c r="J6" i="48"/>
  <c r="I6" i="48"/>
  <c r="H6" i="48"/>
  <c r="G6" i="48"/>
  <c r="F6" i="48"/>
  <c r="E6" i="48"/>
  <c r="J5" i="48"/>
  <c r="I5" i="48"/>
  <c r="H5" i="48"/>
  <c r="G5" i="48"/>
  <c r="F5" i="48"/>
  <c r="E5" i="48"/>
  <c r="J4" i="48"/>
  <c r="I4" i="48"/>
  <c r="H4" i="48"/>
  <c r="G4" i="48"/>
  <c r="F4" i="48"/>
  <c r="E4" i="48"/>
  <c r="J3" i="48"/>
  <c r="I3" i="48"/>
  <c r="H3" i="48"/>
  <c r="G3" i="48"/>
  <c r="F3" i="48"/>
  <c r="E3" i="48"/>
  <c r="J12" i="37"/>
  <c r="I12" i="37"/>
  <c r="H12" i="37"/>
  <c r="G12" i="37"/>
  <c r="F12" i="37"/>
  <c r="E12" i="37"/>
  <c r="J11" i="37"/>
  <c r="I11" i="37"/>
  <c r="H11" i="37"/>
  <c r="G11" i="37"/>
  <c r="F11" i="37"/>
  <c r="E11" i="37"/>
  <c r="J10" i="37"/>
  <c r="I10" i="37"/>
  <c r="H10" i="37"/>
  <c r="G10" i="37"/>
  <c r="F10" i="37"/>
  <c r="E10" i="37"/>
  <c r="J9" i="37"/>
  <c r="I9" i="37"/>
  <c r="H9" i="37"/>
  <c r="G9" i="37"/>
  <c r="F9" i="37"/>
  <c r="E9" i="37"/>
  <c r="J8" i="37"/>
  <c r="I8" i="37"/>
  <c r="H8" i="37"/>
  <c r="G8" i="37"/>
  <c r="F8" i="37"/>
  <c r="E8" i="37"/>
  <c r="J7" i="37"/>
  <c r="I7" i="37"/>
  <c r="H7" i="37"/>
  <c r="G7" i="37"/>
  <c r="F7" i="37"/>
  <c r="E7" i="37"/>
  <c r="J6" i="37"/>
  <c r="I6" i="37"/>
  <c r="H6" i="37"/>
  <c r="G6" i="37"/>
  <c r="F6" i="37"/>
  <c r="E6" i="37"/>
  <c r="J5" i="37"/>
  <c r="I5" i="37"/>
  <c r="H5" i="37"/>
  <c r="G5" i="37"/>
  <c r="F5" i="37"/>
  <c r="E5" i="37"/>
  <c r="J4" i="37"/>
  <c r="I4" i="37"/>
  <c r="H4" i="37"/>
  <c r="G4" i="37"/>
  <c r="F4" i="37"/>
  <c r="E4" i="37"/>
  <c r="J3" i="37"/>
  <c r="I3" i="37"/>
  <c r="H3" i="37"/>
  <c r="G3" i="37"/>
  <c r="F3" i="37"/>
  <c r="E3" i="37"/>
  <c r="J24" i="36"/>
  <c r="I24" i="36"/>
  <c r="H24" i="36"/>
  <c r="G24" i="36"/>
  <c r="F24" i="36"/>
  <c r="E24" i="36"/>
  <c r="J23" i="36"/>
  <c r="I23" i="36"/>
  <c r="H23" i="36"/>
  <c r="G23" i="36"/>
  <c r="F23" i="36"/>
  <c r="E23" i="36"/>
  <c r="J22" i="36"/>
  <c r="I22" i="36"/>
  <c r="H22" i="36"/>
  <c r="G22" i="36"/>
  <c r="F22" i="36"/>
  <c r="E22" i="36"/>
  <c r="J21" i="36"/>
  <c r="I21" i="36"/>
  <c r="H21" i="36"/>
  <c r="G21" i="36"/>
  <c r="F21" i="36"/>
  <c r="E21" i="36"/>
  <c r="J20" i="36"/>
  <c r="I20" i="36"/>
  <c r="H20" i="36"/>
  <c r="G20" i="36"/>
  <c r="F20" i="36"/>
  <c r="E20" i="36"/>
  <c r="J19" i="36"/>
  <c r="I19" i="36"/>
  <c r="H19" i="36"/>
  <c r="G19" i="36"/>
  <c r="F19" i="36"/>
  <c r="E19" i="36"/>
  <c r="J18" i="36"/>
  <c r="I18" i="36"/>
  <c r="H18" i="36"/>
  <c r="G18" i="36"/>
  <c r="F18" i="36"/>
  <c r="E18" i="36"/>
  <c r="J17" i="36"/>
  <c r="I17" i="36"/>
  <c r="H17" i="36"/>
  <c r="G17" i="36"/>
  <c r="F17" i="36"/>
  <c r="E17" i="36"/>
  <c r="J16" i="36"/>
  <c r="I16" i="36"/>
  <c r="H16" i="36"/>
  <c r="G16" i="36"/>
  <c r="F16" i="36"/>
  <c r="E16" i="36"/>
  <c r="J15" i="36"/>
  <c r="I15" i="36"/>
  <c r="H15" i="36"/>
  <c r="G15" i="36"/>
  <c r="F15" i="36"/>
  <c r="E15" i="36"/>
  <c r="J14" i="36"/>
  <c r="I14" i="36"/>
  <c r="H14" i="36"/>
  <c r="G14" i="36"/>
  <c r="F14" i="36"/>
  <c r="E14" i="36"/>
  <c r="J13" i="36"/>
  <c r="I13" i="36"/>
  <c r="H13" i="36"/>
  <c r="G13" i="36"/>
  <c r="F13" i="36"/>
  <c r="E13" i="36"/>
  <c r="J12" i="36"/>
  <c r="I12" i="36"/>
  <c r="H12" i="36"/>
  <c r="G12" i="36"/>
  <c r="F12" i="36"/>
  <c r="E12" i="36"/>
  <c r="J11" i="36"/>
  <c r="I11" i="36"/>
  <c r="H11" i="36"/>
  <c r="G11" i="36"/>
  <c r="F11" i="36"/>
  <c r="E11" i="36"/>
  <c r="J10" i="36"/>
  <c r="I10" i="36"/>
  <c r="H10" i="36"/>
  <c r="G10" i="36"/>
  <c r="F10" i="36"/>
  <c r="E10" i="36"/>
  <c r="J9" i="36"/>
  <c r="I9" i="36"/>
  <c r="H9" i="36"/>
  <c r="G9" i="36"/>
  <c r="F9" i="36"/>
  <c r="E9" i="36"/>
  <c r="J8" i="36"/>
  <c r="I8" i="36"/>
  <c r="H8" i="36"/>
  <c r="G8" i="36"/>
  <c r="F8" i="36"/>
  <c r="E8" i="36"/>
  <c r="J7" i="36"/>
  <c r="I7" i="36"/>
  <c r="H7" i="36"/>
  <c r="G7" i="36"/>
  <c r="F7" i="36"/>
  <c r="E7" i="36"/>
  <c r="J6" i="36"/>
  <c r="I6" i="36"/>
  <c r="H6" i="36"/>
  <c r="G6" i="36"/>
  <c r="F6" i="36"/>
  <c r="E6" i="36"/>
  <c r="J5" i="36"/>
  <c r="I5" i="36"/>
  <c r="H5" i="36"/>
  <c r="G5" i="36"/>
  <c r="F5" i="36"/>
  <c r="E5" i="36"/>
  <c r="J4" i="36"/>
  <c r="I4" i="36"/>
  <c r="H4" i="36"/>
  <c r="G4" i="36"/>
  <c r="F4" i="36"/>
  <c r="E4" i="36"/>
  <c r="J3" i="36"/>
  <c r="I3" i="36"/>
  <c r="H3" i="36"/>
  <c r="G3" i="36"/>
  <c r="F3" i="36"/>
  <c r="E3" i="36"/>
  <c r="J14" i="50"/>
  <c r="I14" i="50"/>
  <c r="H14" i="50"/>
  <c r="G14" i="50"/>
  <c r="F14" i="50"/>
  <c r="E14" i="50"/>
  <c r="J13" i="50"/>
  <c r="I13" i="50"/>
  <c r="H13" i="50"/>
  <c r="G13" i="50"/>
  <c r="F13" i="50"/>
  <c r="E13" i="50"/>
  <c r="J12" i="50"/>
  <c r="I12" i="50"/>
  <c r="H12" i="50"/>
  <c r="G12" i="50"/>
  <c r="F12" i="50"/>
  <c r="E12" i="50"/>
  <c r="J11" i="50"/>
  <c r="I11" i="50"/>
  <c r="H11" i="50"/>
  <c r="G11" i="50"/>
  <c r="F11" i="50"/>
  <c r="E11" i="50"/>
  <c r="J10" i="50"/>
  <c r="I10" i="50"/>
  <c r="H10" i="50"/>
  <c r="G10" i="50"/>
  <c r="F10" i="50"/>
  <c r="E10" i="50"/>
  <c r="J9" i="50"/>
  <c r="I9" i="50"/>
  <c r="H9" i="50"/>
  <c r="G9" i="50"/>
  <c r="F9" i="50"/>
  <c r="E9" i="50"/>
  <c r="J8" i="50"/>
  <c r="I8" i="50"/>
  <c r="H8" i="50"/>
  <c r="G8" i="50"/>
  <c r="F8" i="50"/>
  <c r="E8" i="50"/>
  <c r="J7" i="50"/>
  <c r="I7" i="50"/>
  <c r="H7" i="50"/>
  <c r="G7" i="50"/>
  <c r="F7" i="50"/>
  <c r="E7" i="50"/>
  <c r="J6" i="50"/>
  <c r="I6" i="50"/>
  <c r="H6" i="50"/>
  <c r="G6" i="50"/>
  <c r="F6" i="50"/>
  <c r="E6" i="50"/>
  <c r="J5" i="50"/>
  <c r="I5" i="50"/>
  <c r="H5" i="50"/>
  <c r="G5" i="50"/>
  <c r="F5" i="50"/>
  <c r="E5" i="50"/>
  <c r="J4" i="50"/>
  <c r="I4" i="50"/>
  <c r="H4" i="50"/>
  <c r="G4" i="50"/>
  <c r="F4" i="50"/>
  <c r="E4" i="50"/>
  <c r="J3" i="50"/>
  <c r="I3" i="50"/>
  <c r="H3" i="50"/>
  <c r="G3" i="50"/>
  <c r="F3" i="50"/>
  <c r="E3" i="50"/>
  <c r="J24" i="35"/>
  <c r="I24" i="35"/>
  <c r="H24" i="35"/>
  <c r="G24" i="35"/>
  <c r="F24" i="35"/>
  <c r="E24" i="35"/>
  <c r="J23" i="35"/>
  <c r="I23" i="35"/>
  <c r="H23" i="35"/>
  <c r="G23" i="35"/>
  <c r="F23" i="35"/>
  <c r="E23" i="35"/>
  <c r="J22" i="35"/>
  <c r="I22" i="35"/>
  <c r="H22" i="35"/>
  <c r="G22" i="35"/>
  <c r="F22" i="35"/>
  <c r="E22" i="35"/>
  <c r="J21" i="35"/>
  <c r="I21" i="35"/>
  <c r="H21" i="35"/>
  <c r="G21" i="35"/>
  <c r="F21" i="35"/>
  <c r="E21" i="35"/>
  <c r="J20" i="35"/>
  <c r="I20" i="35"/>
  <c r="H20" i="35"/>
  <c r="G20" i="35"/>
  <c r="F20" i="35"/>
  <c r="E20" i="35"/>
  <c r="J19" i="35"/>
  <c r="I19" i="35"/>
  <c r="H19" i="35"/>
  <c r="G19" i="35"/>
  <c r="F19" i="35"/>
  <c r="E19" i="35"/>
  <c r="J18" i="35"/>
  <c r="I18" i="35"/>
  <c r="H18" i="35"/>
  <c r="G18" i="35"/>
  <c r="F18" i="35"/>
  <c r="E18" i="35"/>
  <c r="J17" i="35"/>
  <c r="I17" i="35"/>
  <c r="H17" i="35"/>
  <c r="G17" i="35"/>
  <c r="F17" i="35"/>
  <c r="E17" i="35"/>
  <c r="J16" i="35"/>
  <c r="I16" i="35"/>
  <c r="H16" i="35"/>
  <c r="G16" i="35"/>
  <c r="F16" i="35"/>
  <c r="E16" i="35"/>
  <c r="J15" i="35"/>
  <c r="I15" i="35"/>
  <c r="H15" i="35"/>
  <c r="G15" i="35"/>
  <c r="F15" i="35"/>
  <c r="E15" i="35"/>
  <c r="J14" i="35"/>
  <c r="I14" i="35"/>
  <c r="H14" i="35"/>
  <c r="G14" i="35"/>
  <c r="F14" i="35"/>
  <c r="E14" i="35"/>
  <c r="J13" i="35"/>
  <c r="I13" i="35"/>
  <c r="H13" i="35"/>
  <c r="G13" i="35"/>
  <c r="F13" i="35"/>
  <c r="E13" i="35"/>
  <c r="J12" i="35"/>
  <c r="I12" i="35"/>
  <c r="H12" i="35"/>
  <c r="G12" i="35"/>
  <c r="F12" i="35"/>
  <c r="E12" i="35"/>
  <c r="J11" i="35"/>
  <c r="I11" i="35"/>
  <c r="H11" i="35"/>
  <c r="G11" i="35"/>
  <c r="F11" i="35"/>
  <c r="E11" i="35"/>
  <c r="J10" i="35"/>
  <c r="I10" i="35"/>
  <c r="H10" i="35"/>
  <c r="G10" i="35"/>
  <c r="F10" i="35"/>
  <c r="E10" i="35"/>
  <c r="J9" i="35"/>
  <c r="I9" i="35"/>
  <c r="H9" i="35"/>
  <c r="G9" i="35"/>
  <c r="F9" i="35"/>
  <c r="E9" i="35"/>
  <c r="J8" i="35"/>
  <c r="I8" i="35"/>
  <c r="H8" i="35"/>
  <c r="G8" i="35"/>
  <c r="F8" i="35"/>
  <c r="E8" i="35"/>
  <c r="J7" i="35"/>
  <c r="I7" i="35"/>
  <c r="H7" i="35"/>
  <c r="G7" i="35"/>
  <c r="F7" i="35"/>
  <c r="E7" i="35"/>
  <c r="J6" i="35"/>
  <c r="I6" i="35"/>
  <c r="H6" i="35"/>
  <c r="G6" i="35"/>
  <c r="F6" i="35"/>
  <c r="E6" i="35"/>
  <c r="J5" i="35"/>
  <c r="I5" i="35"/>
  <c r="H5" i="35"/>
  <c r="G5" i="35"/>
  <c r="F5" i="35"/>
  <c r="E5" i="35"/>
  <c r="J4" i="35"/>
  <c r="I4" i="35"/>
  <c r="H4" i="35"/>
  <c r="G4" i="35"/>
  <c r="F4" i="35"/>
  <c r="E4" i="35"/>
  <c r="J3" i="35"/>
  <c r="I3" i="35"/>
  <c r="H3" i="35"/>
  <c r="G3" i="35"/>
  <c r="F3" i="35"/>
  <c r="E3" i="35"/>
  <c r="J16" i="23"/>
  <c r="I16" i="23"/>
  <c r="H16" i="23"/>
  <c r="G16" i="23"/>
  <c r="F16" i="23"/>
  <c r="E16" i="23"/>
  <c r="J15" i="23"/>
  <c r="I15" i="23"/>
  <c r="H15" i="23"/>
  <c r="G15" i="23"/>
  <c r="F15" i="23"/>
  <c r="E15" i="23"/>
  <c r="J14" i="23"/>
  <c r="I14" i="23"/>
  <c r="H14" i="23"/>
  <c r="G14" i="23"/>
  <c r="F14" i="23"/>
  <c r="E14" i="23"/>
  <c r="J13" i="23"/>
  <c r="I13" i="23"/>
  <c r="H13" i="23"/>
  <c r="G13" i="23"/>
  <c r="F13" i="23"/>
  <c r="E13" i="23"/>
  <c r="J12" i="23"/>
  <c r="I12" i="23"/>
  <c r="H12" i="23"/>
  <c r="G12" i="23"/>
  <c r="F12" i="23"/>
  <c r="E12" i="23"/>
  <c r="J11" i="23"/>
  <c r="I11" i="23"/>
  <c r="H11" i="23"/>
  <c r="G11" i="23"/>
  <c r="F11" i="23"/>
  <c r="E11" i="23"/>
  <c r="J8" i="23"/>
  <c r="I8" i="23"/>
  <c r="H8" i="23"/>
  <c r="G8" i="23"/>
  <c r="F8" i="23"/>
  <c r="E8" i="23"/>
  <c r="J7" i="23"/>
  <c r="I7" i="23"/>
  <c r="H7" i="23"/>
  <c r="G7" i="23"/>
  <c r="F7" i="23"/>
  <c r="E7" i="23"/>
  <c r="J6" i="23"/>
  <c r="I6" i="23"/>
  <c r="H6" i="23"/>
  <c r="G6" i="23"/>
  <c r="F6" i="23"/>
  <c r="E6" i="23"/>
  <c r="J5" i="23"/>
  <c r="I5" i="23"/>
  <c r="H5" i="23"/>
  <c r="G5" i="23"/>
  <c r="F5" i="23"/>
  <c r="E5" i="23"/>
  <c r="J4" i="23"/>
  <c r="I4" i="23"/>
  <c r="H4" i="23"/>
  <c r="G4" i="23"/>
  <c r="F4" i="23"/>
  <c r="E4" i="23"/>
  <c r="J3" i="23"/>
  <c r="I3" i="23"/>
  <c r="H3" i="23"/>
  <c r="G3" i="23"/>
  <c r="F3" i="23"/>
  <c r="E3" i="23"/>
  <c r="B19" i="61"/>
  <c r="B18" i="61"/>
  <c r="B17" i="61"/>
  <c r="B16" i="61"/>
  <c r="B15" i="61"/>
  <c r="B14" i="61"/>
  <c r="B13" i="61"/>
  <c r="B12" i="61"/>
  <c r="B11" i="61"/>
  <c r="B10" i="61"/>
  <c r="B9" i="61"/>
  <c r="B8" i="61"/>
  <c r="B7" i="61"/>
  <c r="B6" i="61"/>
  <c r="B5" i="61"/>
  <c r="B4" i="61"/>
  <c r="B3" i="61"/>
  <c r="E2" i="61"/>
  <c r="B19" i="60"/>
  <c r="B18" i="60"/>
  <c r="B17" i="60"/>
  <c r="B16" i="60"/>
  <c r="B15" i="60"/>
  <c r="B14" i="60"/>
  <c r="B13" i="60"/>
  <c r="B12" i="60"/>
  <c r="B11" i="60"/>
  <c r="B10" i="60"/>
  <c r="B9" i="60"/>
  <c r="B8" i="60"/>
  <c r="B7" i="60"/>
  <c r="B6" i="60"/>
  <c r="B5" i="60"/>
  <c r="B4" i="60"/>
  <c r="B3" i="60"/>
  <c r="E2" i="60"/>
  <c r="B16" i="59"/>
  <c r="B15" i="59"/>
  <c r="B14" i="59"/>
  <c r="B13" i="59"/>
  <c r="B12" i="59"/>
  <c r="B11" i="59"/>
  <c r="B10" i="59"/>
  <c r="B9" i="59"/>
  <c r="B8" i="59"/>
  <c r="B7" i="59"/>
  <c r="B6" i="59"/>
  <c r="B5" i="59"/>
  <c r="B4" i="59"/>
  <c r="B3" i="59"/>
  <c r="E2" i="59"/>
  <c r="B14" i="58"/>
  <c r="B13" i="58"/>
  <c r="B12" i="58"/>
  <c r="B11" i="58"/>
  <c r="B10" i="58"/>
  <c r="B9" i="58"/>
  <c r="B8" i="58"/>
  <c r="B7" i="58"/>
  <c r="B6" i="58"/>
  <c r="B5" i="58"/>
  <c r="B4" i="58"/>
  <c r="B3" i="58"/>
  <c r="E2" i="58"/>
  <c r="B17" i="63"/>
  <c r="B16" i="63"/>
  <c r="B15" i="63"/>
  <c r="B14" i="63"/>
  <c r="B13" i="63"/>
  <c r="B12" i="63"/>
  <c r="B11" i="63"/>
  <c r="B10" i="63"/>
  <c r="B9" i="63"/>
  <c r="B8" i="63"/>
  <c r="B7" i="63"/>
  <c r="B6" i="63"/>
  <c r="B5" i="63"/>
  <c r="B4" i="63"/>
  <c r="B3" i="63"/>
  <c r="E2" i="63"/>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3" i="54"/>
  <c r="F2" i="54"/>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7" i="53"/>
  <c r="B6" i="53"/>
  <c r="B5" i="53"/>
  <c r="B4" i="53"/>
  <c r="B3" i="53"/>
  <c r="F2" i="53"/>
  <c r="B15" i="67"/>
  <c r="B14" i="67"/>
  <c r="B13" i="67"/>
  <c r="B12" i="67"/>
  <c r="B11" i="67"/>
  <c r="B10" i="67"/>
  <c r="B9" i="67"/>
  <c r="B8" i="67"/>
  <c r="B7" i="67"/>
  <c r="B6" i="67"/>
  <c r="B5" i="67"/>
  <c r="B4" i="67"/>
  <c r="B3" i="67"/>
  <c r="E2" i="67"/>
  <c r="B14" i="64"/>
  <c r="B13" i="64"/>
  <c r="B12" i="64"/>
  <c r="B11" i="64"/>
  <c r="B10" i="64"/>
  <c r="B9" i="64"/>
  <c r="B8" i="64"/>
  <c r="B7" i="64"/>
  <c r="B6" i="64"/>
  <c r="B5" i="64"/>
  <c r="B4" i="64"/>
  <c r="B3" i="64"/>
  <c r="E2" i="64"/>
  <c r="B15" i="62"/>
  <c r="B14" i="62"/>
  <c r="B13" i="62"/>
  <c r="B12" i="62"/>
  <c r="B11" i="62"/>
  <c r="B10" i="62"/>
  <c r="B9" i="62"/>
  <c r="B8" i="62"/>
  <c r="B7" i="62"/>
  <c r="B6" i="62"/>
  <c r="B5" i="62"/>
  <c r="B4" i="62"/>
  <c r="B3" i="62"/>
  <c r="E2" i="62"/>
  <c r="B15" i="69"/>
  <c r="B14" i="69"/>
  <c r="B13" i="69"/>
  <c r="B12" i="69"/>
  <c r="B11" i="69"/>
  <c r="B10" i="69"/>
  <c r="B9" i="69"/>
  <c r="B8" i="69"/>
  <c r="B7" i="69"/>
  <c r="B6" i="69"/>
  <c r="B5" i="69"/>
  <c r="B4" i="69"/>
  <c r="B3" i="69"/>
  <c r="E2" i="69"/>
  <c r="B14" i="47"/>
  <c r="B13" i="47"/>
  <c r="B12" i="47"/>
  <c r="B11" i="47"/>
  <c r="B10" i="47"/>
  <c r="B9" i="47"/>
  <c r="B8" i="47"/>
  <c r="B7" i="47"/>
  <c r="B6" i="47"/>
  <c r="B5" i="47"/>
  <c r="B4" i="47"/>
  <c r="B3" i="47"/>
  <c r="E2" i="47"/>
  <c r="B14" i="46"/>
  <c r="B13" i="46"/>
  <c r="B12" i="46"/>
  <c r="B11" i="46"/>
  <c r="B10" i="46"/>
  <c r="B9" i="46"/>
  <c r="B8" i="46"/>
  <c r="B7" i="46"/>
  <c r="B6" i="46"/>
  <c r="B5" i="46"/>
  <c r="B4" i="46"/>
  <c r="B3" i="46"/>
  <c r="E2" i="46"/>
  <c r="B15" i="73"/>
  <c r="B14" i="73"/>
  <c r="B13" i="73"/>
  <c r="B12" i="73"/>
  <c r="B11" i="73"/>
  <c r="B10" i="73"/>
  <c r="B9" i="73"/>
  <c r="B8" i="73"/>
  <c r="B7" i="73"/>
  <c r="B6" i="73"/>
  <c r="B5" i="73"/>
  <c r="B4" i="73"/>
  <c r="B3" i="73"/>
  <c r="E2" i="73"/>
  <c r="B15" i="71"/>
  <c r="B14" i="71"/>
  <c r="B13" i="71"/>
  <c r="B12" i="71"/>
  <c r="B11" i="71"/>
  <c r="B10" i="71"/>
  <c r="B9" i="71"/>
  <c r="B8" i="71"/>
  <c r="B7" i="71"/>
  <c r="B6" i="71"/>
  <c r="B5" i="71"/>
  <c r="B4" i="71"/>
  <c r="B3" i="71"/>
  <c r="E2" i="71"/>
  <c r="B16" i="51"/>
  <c r="B15" i="51"/>
  <c r="B14" i="51"/>
  <c r="B13" i="51"/>
  <c r="B12" i="51"/>
  <c r="B11" i="51"/>
  <c r="B10" i="51"/>
  <c r="B9" i="51"/>
  <c r="B8" i="51"/>
  <c r="B7" i="51"/>
  <c r="B6" i="51"/>
  <c r="B5" i="51"/>
  <c r="B4" i="51"/>
  <c r="B3" i="51"/>
  <c r="E2" i="51"/>
  <c r="B16" i="44"/>
  <c r="B15" i="44"/>
  <c r="B14" i="44"/>
  <c r="B13" i="44"/>
  <c r="B12" i="44"/>
  <c r="B11" i="44"/>
  <c r="B10" i="44"/>
  <c r="B9" i="44"/>
  <c r="B8" i="44"/>
  <c r="B7" i="44"/>
  <c r="B6" i="44"/>
  <c r="B5" i="44"/>
  <c r="B4" i="44"/>
  <c r="B3" i="44"/>
  <c r="E2" i="44"/>
  <c r="B15" i="45"/>
  <c r="B14" i="45"/>
  <c r="B13" i="45"/>
  <c r="B12" i="45"/>
  <c r="B11" i="45"/>
  <c r="B10" i="45"/>
  <c r="B9" i="45"/>
  <c r="B8" i="45"/>
  <c r="B7" i="45"/>
  <c r="B6" i="45"/>
  <c r="B5" i="45"/>
  <c r="B4" i="45"/>
  <c r="B3" i="45"/>
  <c r="E2" i="45"/>
  <c r="B18" i="43"/>
  <c r="B17" i="43"/>
  <c r="B16" i="43"/>
  <c r="B15" i="43"/>
  <c r="B14" i="43"/>
  <c r="B13" i="43"/>
  <c r="B12" i="43"/>
  <c r="B11" i="43"/>
  <c r="B10" i="43"/>
  <c r="B9" i="43"/>
  <c r="B8" i="43"/>
  <c r="B7" i="43"/>
  <c r="B6" i="43"/>
  <c r="B5" i="43"/>
  <c r="B4" i="43"/>
  <c r="B3" i="43"/>
  <c r="E2" i="43"/>
  <c r="B16" i="42"/>
  <c r="B15" i="42"/>
  <c r="B14" i="42"/>
  <c r="B13" i="42"/>
  <c r="B12" i="42"/>
  <c r="B11" i="42"/>
  <c r="B10" i="42"/>
  <c r="B9" i="42"/>
  <c r="B8" i="42"/>
  <c r="B7" i="42"/>
  <c r="B6" i="42"/>
  <c r="B5" i="42"/>
  <c r="B4" i="42"/>
  <c r="B3" i="42"/>
  <c r="E2" i="42"/>
  <c r="B15" i="41"/>
  <c r="B14" i="41"/>
  <c r="B13" i="41"/>
  <c r="B12" i="41"/>
  <c r="B11" i="41"/>
  <c r="B10" i="41"/>
  <c r="B9" i="41"/>
  <c r="B8" i="41"/>
  <c r="B7" i="41"/>
  <c r="B6" i="41"/>
  <c r="B5" i="41"/>
  <c r="B4" i="41"/>
  <c r="B3" i="41"/>
  <c r="E2" i="41"/>
  <c r="B17" i="40"/>
  <c r="B16" i="40"/>
  <c r="B15" i="40"/>
  <c r="B14" i="40"/>
  <c r="B13" i="40"/>
  <c r="B12" i="40"/>
  <c r="B11" i="40"/>
  <c r="B10" i="40"/>
  <c r="B9" i="40"/>
  <c r="B8" i="40"/>
  <c r="B7" i="40"/>
  <c r="B6" i="40"/>
  <c r="B5" i="40"/>
  <c r="B4" i="40"/>
  <c r="B3" i="40"/>
  <c r="F2" i="40"/>
  <c r="B15" i="39"/>
  <c r="B14" i="39"/>
  <c r="B13" i="39"/>
  <c r="B12" i="39"/>
  <c r="B11" i="39"/>
  <c r="B10" i="39"/>
  <c r="B9" i="39"/>
  <c r="B8" i="39"/>
  <c r="B7" i="39"/>
  <c r="B6" i="39"/>
  <c r="B5" i="39"/>
  <c r="B4" i="39"/>
  <c r="B3" i="39"/>
  <c r="E2" i="39"/>
  <c r="B17" i="33"/>
  <c r="B16" i="33"/>
  <c r="B15" i="33"/>
  <c r="B14" i="33"/>
  <c r="B13" i="33"/>
  <c r="B12" i="33"/>
  <c r="B11" i="33"/>
  <c r="B10" i="33"/>
  <c r="B9" i="33"/>
  <c r="B8" i="33"/>
  <c r="B7" i="33"/>
  <c r="B6" i="33"/>
  <c r="B5" i="33"/>
  <c r="B4" i="33"/>
  <c r="B3" i="33"/>
  <c r="E2" i="33"/>
  <c r="B35" i="74"/>
  <c r="B34" i="74"/>
  <c r="B33" i="74"/>
  <c r="B32" i="74"/>
  <c r="B31" i="74"/>
  <c r="B30" i="74"/>
  <c r="B29" i="74"/>
  <c r="B28" i="74"/>
  <c r="B27" i="74"/>
  <c r="B26" i="74"/>
  <c r="B25" i="74"/>
  <c r="B24" i="74"/>
  <c r="B23" i="74"/>
  <c r="B22" i="74"/>
  <c r="B21" i="74"/>
  <c r="B20" i="74"/>
  <c r="B19" i="74"/>
  <c r="B18" i="74"/>
  <c r="B17" i="74"/>
  <c r="B16" i="74"/>
  <c r="B15" i="74"/>
  <c r="B14" i="74"/>
  <c r="B13" i="74"/>
  <c r="B12" i="74"/>
  <c r="B11" i="74"/>
  <c r="B10" i="74"/>
  <c r="B9" i="74"/>
  <c r="B8" i="74"/>
  <c r="B7" i="74"/>
  <c r="B6" i="74"/>
  <c r="B5" i="74"/>
  <c r="B4" i="74"/>
  <c r="B3" i="74"/>
  <c r="E2" i="74"/>
  <c r="B10" i="75"/>
  <c r="B9" i="75"/>
  <c r="B8" i="75"/>
  <c r="B7" i="75"/>
  <c r="B6" i="75"/>
  <c r="B5" i="75"/>
  <c r="B4" i="75"/>
  <c r="B3" i="75"/>
  <c r="E2" i="75"/>
  <c r="B17" i="29"/>
  <c r="B16" i="29"/>
  <c r="B15" i="29"/>
  <c r="B14" i="29"/>
  <c r="B13" i="29"/>
  <c r="B12" i="29"/>
  <c r="B11" i="29"/>
  <c r="B10" i="29"/>
  <c r="B9" i="29"/>
  <c r="B8" i="29"/>
  <c r="B7" i="29"/>
  <c r="B6" i="29"/>
  <c r="B5" i="29"/>
  <c r="B4" i="29"/>
  <c r="B3" i="29"/>
  <c r="E2" i="29"/>
  <c r="B16" i="18"/>
  <c r="B15" i="18"/>
  <c r="B14" i="18"/>
  <c r="B13" i="18"/>
  <c r="B12" i="18"/>
  <c r="B11" i="18"/>
  <c r="B10" i="18"/>
  <c r="B9" i="18"/>
  <c r="B8" i="18"/>
  <c r="B7" i="18"/>
  <c r="B6" i="18"/>
  <c r="B5" i="18"/>
  <c r="B4" i="18"/>
  <c r="B3" i="18"/>
  <c r="E2" i="18"/>
  <c r="B23" i="22"/>
  <c r="B22" i="22"/>
  <c r="B21" i="22"/>
  <c r="B20" i="22"/>
  <c r="B19" i="22"/>
  <c r="B18" i="22"/>
  <c r="B17" i="22"/>
  <c r="B16" i="22"/>
  <c r="B15" i="22"/>
  <c r="B14" i="22"/>
  <c r="B13" i="22"/>
  <c r="B12" i="22"/>
  <c r="B11" i="22"/>
  <c r="B10" i="22"/>
  <c r="B9" i="22"/>
  <c r="B8" i="22"/>
  <c r="B7" i="22"/>
  <c r="B6" i="22"/>
  <c r="B5" i="22"/>
  <c r="B4" i="22"/>
  <c r="B3" i="22"/>
  <c r="E2" i="22"/>
  <c r="B13" i="28"/>
  <c r="B12" i="28"/>
  <c r="B11" i="28"/>
  <c r="B10" i="28"/>
  <c r="B9" i="28"/>
  <c r="B8" i="28"/>
  <c r="B7" i="28"/>
  <c r="B6" i="28"/>
  <c r="B5" i="28"/>
  <c r="B4" i="28"/>
  <c r="B3" i="28"/>
  <c r="E2" i="28"/>
  <c r="B14" i="27"/>
  <c r="B13" i="27"/>
  <c r="B12" i="27"/>
  <c r="B11" i="27"/>
  <c r="B10" i="27"/>
  <c r="B9" i="27"/>
  <c r="B8" i="27"/>
  <c r="B7" i="27"/>
  <c r="B6" i="27"/>
  <c r="B5" i="27"/>
  <c r="B4" i="27"/>
  <c r="B3" i="27"/>
  <c r="E2" i="27"/>
  <c r="B15" i="26"/>
  <c r="B14" i="26"/>
  <c r="B13" i="26"/>
  <c r="B12" i="26"/>
  <c r="B11" i="26"/>
  <c r="B10" i="26"/>
  <c r="B9" i="26"/>
  <c r="B8" i="26"/>
  <c r="B7" i="26"/>
  <c r="B6" i="26"/>
  <c r="B5" i="26"/>
  <c r="B4" i="26"/>
  <c r="B3" i="26"/>
  <c r="E2" i="26"/>
  <c r="B16" i="66"/>
  <c r="B15" i="66"/>
  <c r="B14" i="66"/>
  <c r="B13" i="66"/>
  <c r="B12" i="66"/>
  <c r="B11" i="66"/>
  <c r="B10" i="66"/>
  <c r="B9" i="66"/>
  <c r="B8" i="66"/>
  <c r="B7" i="66"/>
  <c r="B6" i="66"/>
  <c r="B5" i="66"/>
  <c r="B4" i="66"/>
  <c r="B3" i="66"/>
  <c r="E2" i="66"/>
  <c r="B13" i="72"/>
  <c r="B12" i="72"/>
  <c r="B11" i="72"/>
  <c r="B10" i="72"/>
  <c r="B9" i="72"/>
  <c r="B8" i="72"/>
  <c r="B7" i="72"/>
  <c r="B6" i="72"/>
  <c r="B5" i="72"/>
  <c r="B4" i="72"/>
  <c r="B3" i="72"/>
  <c r="E2" i="72"/>
  <c r="B6" i="76"/>
  <c r="B5" i="76"/>
  <c r="B4" i="76"/>
  <c r="B3" i="76"/>
  <c r="E2" i="76"/>
  <c r="B13" i="68"/>
  <c r="B12" i="68"/>
  <c r="B11" i="68"/>
  <c r="B10" i="68"/>
  <c r="B9" i="68"/>
  <c r="B8" i="68"/>
  <c r="B7" i="68"/>
  <c r="B6" i="68"/>
  <c r="B5" i="68"/>
  <c r="B4" i="68"/>
  <c r="B3" i="68"/>
  <c r="E2" i="68"/>
  <c r="B13" i="48"/>
  <c r="B12" i="48"/>
  <c r="B11" i="48"/>
  <c r="B10" i="48"/>
  <c r="B9" i="48"/>
  <c r="B8" i="48"/>
  <c r="B7" i="48"/>
  <c r="B6" i="48"/>
  <c r="B5" i="48"/>
  <c r="B4" i="48"/>
  <c r="B3" i="48"/>
  <c r="E2" i="48"/>
  <c r="B12" i="37"/>
  <c r="B11" i="37"/>
  <c r="B10" i="37"/>
  <c r="B9" i="37"/>
  <c r="B8" i="37"/>
  <c r="B7" i="37"/>
  <c r="B6" i="37"/>
  <c r="B5" i="37"/>
  <c r="B4" i="37"/>
  <c r="B3" i="37"/>
  <c r="E2" i="37"/>
  <c r="B24" i="36"/>
  <c r="B23" i="36"/>
  <c r="B22" i="36"/>
  <c r="B21" i="36"/>
  <c r="B20" i="36"/>
  <c r="B19" i="36"/>
  <c r="B18" i="36"/>
  <c r="B17" i="36"/>
  <c r="B16" i="36"/>
  <c r="B15" i="36"/>
  <c r="B14" i="36"/>
  <c r="B13" i="36"/>
  <c r="B12" i="36"/>
  <c r="B11" i="36"/>
  <c r="B10" i="36"/>
  <c r="B9" i="36"/>
  <c r="B8" i="36"/>
  <c r="B7" i="36"/>
  <c r="B6" i="36"/>
  <c r="B5" i="36"/>
  <c r="B4" i="36"/>
  <c r="B3" i="36"/>
  <c r="E2" i="36"/>
  <c r="B14" i="50"/>
  <c r="B13" i="50"/>
  <c r="B12" i="50"/>
  <c r="B11" i="50"/>
  <c r="B10" i="50"/>
  <c r="B9" i="50"/>
  <c r="B8" i="50"/>
  <c r="B7" i="50"/>
  <c r="B6" i="50"/>
  <c r="B5" i="50"/>
  <c r="B4" i="50"/>
  <c r="B3" i="50"/>
  <c r="E2" i="50"/>
  <c r="B24" i="35"/>
  <c r="B23" i="35"/>
  <c r="B22" i="35"/>
  <c r="B21" i="35"/>
  <c r="B20" i="35"/>
  <c r="B19" i="35"/>
  <c r="B18" i="35"/>
  <c r="B17" i="35"/>
  <c r="B16" i="35"/>
  <c r="B15" i="35"/>
  <c r="B14" i="35"/>
  <c r="B13" i="35"/>
  <c r="B12" i="35"/>
  <c r="B11" i="35"/>
  <c r="B10" i="35"/>
  <c r="B9" i="35"/>
  <c r="B8" i="35"/>
  <c r="B7" i="35"/>
  <c r="B6" i="35"/>
  <c r="B5" i="35"/>
  <c r="B4" i="35"/>
  <c r="B3" i="35"/>
  <c r="E2" i="35"/>
  <c r="B16" i="23"/>
  <c r="B15" i="23"/>
  <c r="B14" i="23"/>
  <c r="B13" i="23"/>
  <c r="B12" i="23"/>
  <c r="B11" i="23"/>
  <c r="B8" i="23"/>
  <c r="B7" i="23"/>
  <c r="B6" i="23"/>
  <c r="B5" i="23"/>
  <c r="B4" i="23"/>
  <c r="B3" i="23"/>
  <c r="E2" i="23"/>
  <c r="AQ26" i="25" l="1"/>
  <c r="AM25" i="25"/>
  <c r="BD25" i="25" s="1"/>
  <c r="AM24" i="25"/>
  <c r="BD24" i="25" s="1"/>
  <c r="R9" i="23"/>
  <c r="Q9" i="23"/>
  <c r="X9" i="23"/>
  <c r="AH9" i="23" s="1"/>
  <c r="M9" i="23"/>
  <c r="O9" i="23" s="1"/>
  <c r="AU6" i="28"/>
  <c r="AU5" i="28"/>
  <c r="BD7" i="22"/>
  <c r="BD9" i="22"/>
  <c r="BH6" i="35"/>
  <c r="BD8" i="22"/>
  <c r="BD10" i="22"/>
  <c r="AU4" i="28"/>
  <c r="AU3" i="28"/>
  <c r="AX10" i="23"/>
  <c r="AX9" i="23"/>
  <c r="N10" i="23"/>
  <c r="S10" i="23"/>
  <c r="O10" i="23"/>
  <c r="X10" i="23"/>
  <c r="AH10" i="23" s="1"/>
  <c r="Q10" i="23"/>
  <c r="S9" i="23"/>
  <c r="R10" i="23"/>
  <c r="AQ27" i="25" l="1"/>
  <c r="AM26" i="25"/>
  <c r="BD26" i="25" s="1"/>
  <c r="N9" i="23"/>
  <c r="AQ28" i="25" l="1"/>
  <c r="AM27" i="25"/>
  <c r="BD27" i="25" s="1"/>
  <c r="BR109" i="74"/>
  <c r="BR110" i="74"/>
  <c r="AQ29" i="25" l="1"/>
  <c r="AM28" i="25"/>
  <c r="BD28" i="25" s="1"/>
  <c r="AJ3" i="76"/>
  <c r="AJ4" i="76" s="1"/>
  <c r="AK4" i="76" s="1"/>
  <c r="AL4" i="76" s="1"/>
  <c r="AM4" i="76" s="1"/>
  <c r="AN4" i="76" s="1"/>
  <c r="AO4" i="76" s="1"/>
  <c r="AP4" i="76" s="1"/>
  <c r="AQ4" i="76" s="1"/>
  <c r="AR4" i="76" s="1"/>
  <c r="AS4" i="76" s="1"/>
  <c r="AT4" i="76" s="1"/>
  <c r="AC6" i="76"/>
  <c r="AB6" i="76"/>
  <c r="L6" i="76"/>
  <c r="M6" i="76"/>
  <c r="Y6" i="76"/>
  <c r="D6" i="76"/>
  <c r="AC5" i="76"/>
  <c r="AB5" i="76"/>
  <c r="L5" i="76"/>
  <c r="Y5" i="76"/>
  <c r="D5" i="76"/>
  <c r="AC4" i="76"/>
  <c r="AB4" i="76"/>
  <c r="L4" i="76"/>
  <c r="M4" i="76"/>
  <c r="Y4" i="76"/>
  <c r="D4" i="76"/>
  <c r="AC3" i="76"/>
  <c r="AB3" i="76"/>
  <c r="L3" i="76"/>
  <c r="Y3" i="76"/>
  <c r="O2" i="76"/>
  <c r="N2" i="76"/>
  <c r="N1" i="76"/>
  <c r="BC3" i="22"/>
  <c r="BB3" i="22"/>
  <c r="BA3" i="22"/>
  <c r="AZ3" i="22"/>
  <c r="AY3" i="22"/>
  <c r="AX3" i="22"/>
  <c r="AW3" i="22"/>
  <c r="AV3" i="22"/>
  <c r="AU3" i="22"/>
  <c r="AT3" i="22"/>
  <c r="AS3" i="22"/>
  <c r="AR3" i="22"/>
  <c r="AQ3" i="22"/>
  <c r="AP3" i="22"/>
  <c r="AO3" i="22"/>
  <c r="AN3" i="22"/>
  <c r="AM3" i="22"/>
  <c r="AL3" i="22"/>
  <c r="AK3" i="22"/>
  <c r="D3" i="76"/>
  <c r="AX6" i="22"/>
  <c r="AY6" i="22"/>
  <c r="D16" i="22"/>
  <c r="Y16" i="22"/>
  <c r="M16" i="22"/>
  <c r="L16" i="22"/>
  <c r="AB16" i="22"/>
  <c r="AC16" i="22"/>
  <c r="D17" i="22"/>
  <c r="Y17" i="22"/>
  <c r="M17" i="22"/>
  <c r="L17" i="22"/>
  <c r="AB17" i="22"/>
  <c r="AC17" i="22"/>
  <c r="D18" i="22"/>
  <c r="Y18" i="22"/>
  <c r="M18" i="22"/>
  <c r="L18" i="22"/>
  <c r="AB18" i="22"/>
  <c r="AC18" i="22"/>
  <c r="D19" i="22"/>
  <c r="Y19" i="22"/>
  <c r="M19" i="22"/>
  <c r="L19" i="22"/>
  <c r="AB19" i="22"/>
  <c r="AC19" i="22"/>
  <c r="D20" i="22"/>
  <c r="Y20" i="22"/>
  <c r="L20" i="22"/>
  <c r="AB20" i="22"/>
  <c r="AC20" i="22"/>
  <c r="D21" i="22"/>
  <c r="Y21" i="22"/>
  <c r="M21" i="22"/>
  <c r="L21" i="22"/>
  <c r="AB21" i="22"/>
  <c r="AC21" i="22"/>
  <c r="D22" i="22"/>
  <c r="Y22" i="22"/>
  <c r="M22" i="22"/>
  <c r="L22" i="22"/>
  <c r="AB22" i="22"/>
  <c r="AC22" i="22"/>
  <c r="D23" i="22"/>
  <c r="Y23" i="22"/>
  <c r="M23" i="22"/>
  <c r="L23" i="22"/>
  <c r="AB23" i="22"/>
  <c r="AC23" i="22"/>
  <c r="N24" i="22"/>
  <c r="O24" i="22"/>
  <c r="S24" i="22"/>
  <c r="AQ30" i="25" l="1"/>
  <c r="AM29" i="25"/>
  <c r="BD29" i="25" s="1"/>
  <c r="X5" i="76"/>
  <c r="N17" i="76"/>
  <c r="O17" i="76"/>
  <c r="S17" i="76"/>
  <c r="O18" i="76"/>
  <c r="N18" i="76"/>
  <c r="O16" i="76"/>
  <c r="N16" i="76"/>
  <c r="N15" i="76"/>
  <c r="O15" i="76"/>
  <c r="S16" i="76"/>
  <c r="S15" i="76"/>
  <c r="R5" i="76"/>
  <c r="X4" i="76"/>
  <c r="AH4" i="76" s="1"/>
  <c r="S5" i="76"/>
  <c r="S6" i="76"/>
  <c r="X6" i="76"/>
  <c r="AH6" i="76" s="1"/>
  <c r="O6" i="76"/>
  <c r="Q23" i="22"/>
  <c r="Q21" i="22"/>
  <c r="Q19" i="22"/>
  <c r="Q16" i="22"/>
  <c r="Q17" i="22"/>
  <c r="Q20" i="22"/>
  <c r="AH5" i="76"/>
  <c r="R4" i="76"/>
  <c r="N4" i="76"/>
  <c r="S4" i="76"/>
  <c r="O5" i="76"/>
  <c r="O4" i="76"/>
  <c r="Q5" i="76"/>
  <c r="R6" i="76"/>
  <c r="Q4" i="76"/>
  <c r="M5" i="76"/>
  <c r="N5" i="76" s="1"/>
  <c r="N6" i="76"/>
  <c r="Q6" i="76"/>
  <c r="X3" i="76"/>
  <c r="AH3" i="76" s="1"/>
  <c r="O3" i="76"/>
  <c r="S3" i="76"/>
  <c r="R3" i="76"/>
  <c r="Q3" i="76"/>
  <c r="M3" i="76"/>
  <c r="N3" i="76" s="1"/>
  <c r="BD6" i="22"/>
  <c r="Q22" i="22"/>
  <c r="R22" i="22"/>
  <c r="R20" i="22"/>
  <c r="Q18" i="22"/>
  <c r="R18" i="22"/>
  <c r="R16" i="22"/>
  <c r="M20" i="22"/>
  <c r="O20" i="22" s="1"/>
  <c r="R23" i="22"/>
  <c r="R21" i="22"/>
  <c r="R19" i="22"/>
  <c r="R17" i="22"/>
  <c r="X23" i="22"/>
  <c r="AH23" i="22" s="1"/>
  <c r="O23" i="22"/>
  <c r="X22" i="22"/>
  <c r="AH22" i="22" s="1"/>
  <c r="O22" i="22"/>
  <c r="X21" i="22"/>
  <c r="AH21" i="22" s="1"/>
  <c r="O21" i="22"/>
  <c r="X20" i="22"/>
  <c r="AH20" i="22" s="1"/>
  <c r="X19" i="22"/>
  <c r="AH19" i="22" s="1"/>
  <c r="O19" i="22"/>
  <c r="X18" i="22"/>
  <c r="AH18" i="22" s="1"/>
  <c r="O18" i="22"/>
  <c r="X17" i="22"/>
  <c r="AH17" i="22" s="1"/>
  <c r="O17" i="22"/>
  <c r="X16" i="22"/>
  <c r="AH16" i="22" s="1"/>
  <c r="O16" i="22"/>
  <c r="S23" i="22"/>
  <c r="N23" i="22"/>
  <c r="S22" i="22"/>
  <c r="N22" i="22"/>
  <c r="S21" i="22"/>
  <c r="N21" i="22"/>
  <c r="S20" i="22"/>
  <c r="S19" i="22"/>
  <c r="N19" i="22"/>
  <c r="S18" i="22"/>
  <c r="N18" i="22"/>
  <c r="S17" i="22"/>
  <c r="N17" i="22"/>
  <c r="S16" i="22"/>
  <c r="N16" i="22"/>
  <c r="AU22" i="29"/>
  <c r="AT22" i="29"/>
  <c r="AQ31" i="25" l="1"/>
  <c r="AM31" i="25" s="1"/>
  <c r="BD31" i="25" s="1"/>
  <c r="AM30" i="25"/>
  <c r="BD30" i="25" s="1"/>
  <c r="N20" i="22"/>
  <c r="AH12" i="43"/>
  <c r="AG12" i="43"/>
  <c r="AM12" i="43" l="1"/>
  <c r="D15" i="74" l="1"/>
  <c r="Z15" i="74"/>
  <c r="L15" i="74"/>
  <c r="AC15" i="74"/>
  <c r="AD15" i="74"/>
  <c r="D16" i="74"/>
  <c r="L16" i="74"/>
  <c r="AC16" i="74"/>
  <c r="AD16" i="74"/>
  <c r="D17" i="74"/>
  <c r="Z17" i="74"/>
  <c r="Q17" i="74"/>
  <c r="L17" i="74"/>
  <c r="AC17" i="74"/>
  <c r="AD17" i="74"/>
  <c r="D18" i="74"/>
  <c r="Y18" i="74" s="1"/>
  <c r="Z18" i="74"/>
  <c r="M18" i="74"/>
  <c r="L18" i="74"/>
  <c r="AC18" i="74"/>
  <c r="AD18" i="74"/>
  <c r="D19" i="74"/>
  <c r="Z19" i="74"/>
  <c r="L19" i="74"/>
  <c r="AC19" i="74"/>
  <c r="AD19" i="74"/>
  <c r="D20" i="74"/>
  <c r="L20" i="74"/>
  <c r="AC20" i="74"/>
  <c r="AD20" i="74"/>
  <c r="D21" i="74"/>
  <c r="Q21" i="74"/>
  <c r="L21" i="74"/>
  <c r="AC21" i="74"/>
  <c r="AD21" i="74"/>
  <c r="D22" i="74"/>
  <c r="Z22" i="74"/>
  <c r="M22" i="74"/>
  <c r="L22" i="74"/>
  <c r="AC22" i="74"/>
  <c r="AD22" i="74"/>
  <c r="D23" i="74"/>
  <c r="Z23" i="74"/>
  <c r="L23" i="74"/>
  <c r="AC23" i="74"/>
  <c r="AD23" i="74"/>
  <c r="D24" i="74"/>
  <c r="L24" i="74"/>
  <c r="AC24" i="74"/>
  <c r="AD24" i="74"/>
  <c r="D25" i="74"/>
  <c r="Z25" i="74"/>
  <c r="M25" i="74"/>
  <c r="L25" i="74"/>
  <c r="AC25" i="74"/>
  <c r="AD25" i="74"/>
  <c r="D26" i="74"/>
  <c r="Z26" i="74"/>
  <c r="Q26" i="74"/>
  <c r="L26" i="74"/>
  <c r="AC26" i="74"/>
  <c r="AD26" i="74"/>
  <c r="D27" i="74"/>
  <c r="Z27" i="74"/>
  <c r="L27" i="74"/>
  <c r="AC27" i="74"/>
  <c r="AD27" i="74"/>
  <c r="D28" i="74"/>
  <c r="L28" i="74"/>
  <c r="AC28" i="74"/>
  <c r="AD28" i="74"/>
  <c r="D29" i="74"/>
  <c r="Z29" i="74"/>
  <c r="M29" i="74"/>
  <c r="L29" i="74"/>
  <c r="AC29" i="74"/>
  <c r="AD29" i="74"/>
  <c r="D30" i="74"/>
  <c r="Y30" i="74" s="1"/>
  <c r="Z30" i="74"/>
  <c r="M30" i="74"/>
  <c r="L30" i="74"/>
  <c r="AC30" i="74"/>
  <c r="AD30" i="74"/>
  <c r="D31" i="74"/>
  <c r="Y31" i="74" s="1"/>
  <c r="Z31" i="74"/>
  <c r="L31" i="74"/>
  <c r="AC31" i="74"/>
  <c r="AD31" i="74"/>
  <c r="D32" i="74"/>
  <c r="L32" i="74"/>
  <c r="AC32" i="74"/>
  <c r="AD32" i="74"/>
  <c r="D33" i="74"/>
  <c r="L33" i="74"/>
  <c r="AC33" i="74"/>
  <c r="AD33" i="74"/>
  <c r="D34" i="74"/>
  <c r="Y34" i="74" s="1"/>
  <c r="Z34" i="74"/>
  <c r="M34" i="74"/>
  <c r="L34" i="74"/>
  <c r="AC34" i="74"/>
  <c r="AD34" i="74"/>
  <c r="D35" i="74"/>
  <c r="Y35" i="74" s="1"/>
  <c r="Z35" i="74"/>
  <c r="L35" i="74"/>
  <c r="AC35" i="74"/>
  <c r="AD35" i="74"/>
  <c r="N36" i="74"/>
  <c r="O36" i="74"/>
  <c r="Q18" i="74" l="1"/>
  <c r="Q25" i="74"/>
  <c r="Q34" i="74"/>
  <c r="P25" i="74"/>
  <c r="Q22" i="74"/>
  <c r="T15" i="74"/>
  <c r="T27" i="74"/>
  <c r="P29" i="74"/>
  <c r="P32" i="74"/>
  <c r="T21" i="74"/>
  <c r="P17" i="74"/>
  <c r="R17" i="74" s="1"/>
  <c r="Q29" i="74"/>
  <c r="M17" i="74"/>
  <c r="O17" i="74" s="1"/>
  <c r="O34" i="74"/>
  <c r="Q33" i="74"/>
  <c r="T33" i="74"/>
  <c r="Q30" i="74"/>
  <c r="P26" i="74"/>
  <c r="R26" i="74" s="1"/>
  <c r="P21" i="74"/>
  <c r="R21" i="74" s="1"/>
  <c r="AI18" i="74"/>
  <c r="M33" i="74"/>
  <c r="N33" i="74" s="1"/>
  <c r="AI30" i="74"/>
  <c r="O30" i="74"/>
  <c r="M26" i="74"/>
  <c r="O26" i="74" s="1"/>
  <c r="P23" i="74"/>
  <c r="M21" i="74"/>
  <c r="O21" i="74" s="1"/>
  <c r="P18" i="74"/>
  <c r="AI34" i="74"/>
  <c r="Z33" i="74"/>
  <c r="P27" i="74"/>
  <c r="T25" i="74"/>
  <c r="T23" i="74"/>
  <c r="P22" i="74"/>
  <c r="R22" i="74" s="1"/>
  <c r="Z21" i="74"/>
  <c r="P33" i="74"/>
  <c r="R33" i="74" s="1"/>
  <c r="P30" i="74"/>
  <c r="P34" i="74"/>
  <c r="T32" i="74"/>
  <c r="T29" i="74"/>
  <c r="T17" i="74"/>
  <c r="AI35" i="74"/>
  <c r="AI31" i="74"/>
  <c r="N22" i="74"/>
  <c r="O22" i="74"/>
  <c r="T22" i="74"/>
  <c r="Y19" i="74"/>
  <c r="AI19" i="74" s="1"/>
  <c r="T35" i="74"/>
  <c r="N34" i="74"/>
  <c r="Z32" i="74"/>
  <c r="M32" i="74"/>
  <c r="N32" i="74" s="1"/>
  <c r="Y32" i="74"/>
  <c r="T31" i="74"/>
  <c r="N30" i="74"/>
  <c r="Y27" i="74"/>
  <c r="AI27" i="74" s="1"/>
  <c r="T26" i="74"/>
  <c r="Y23" i="74"/>
  <c r="AI23" i="74" s="1"/>
  <c r="Y17" i="74"/>
  <c r="AI17" i="74" s="1"/>
  <c r="P16" i="74"/>
  <c r="M16" i="74"/>
  <c r="N16" i="74" s="1"/>
  <c r="Q16" i="74"/>
  <c r="T16" i="74"/>
  <c r="Z16" i="74"/>
  <c r="T34" i="74"/>
  <c r="Y33" i="74"/>
  <c r="T30" i="74"/>
  <c r="Y26" i="74"/>
  <c r="AI26" i="74" s="1"/>
  <c r="Y22" i="74"/>
  <c r="AI22" i="74" s="1"/>
  <c r="Y21" i="74"/>
  <c r="M20" i="74"/>
  <c r="N20" i="74" s="1"/>
  <c r="Q20" i="74"/>
  <c r="P20" i="74"/>
  <c r="T20" i="74"/>
  <c r="Z20" i="74"/>
  <c r="P15" i="74"/>
  <c r="P35" i="74"/>
  <c r="M35" i="74"/>
  <c r="N35" i="74" s="1"/>
  <c r="Q35" i="74"/>
  <c r="Q32" i="74"/>
  <c r="P31" i="74"/>
  <c r="M31" i="74"/>
  <c r="N31" i="74" s="1"/>
  <c r="Q31" i="74"/>
  <c r="N29" i="74"/>
  <c r="O29" i="74"/>
  <c r="Y29" i="74"/>
  <c r="AI29" i="74" s="1"/>
  <c r="P28" i="74"/>
  <c r="M28" i="74"/>
  <c r="N28" i="74" s="1"/>
  <c r="Q28" i="74"/>
  <c r="T28" i="74"/>
  <c r="Z28" i="74"/>
  <c r="N25" i="74"/>
  <c r="Y25" i="74"/>
  <c r="AI25" i="74" s="1"/>
  <c r="O25" i="74"/>
  <c r="M24" i="74"/>
  <c r="N24" i="74" s="1"/>
  <c r="Q24" i="74"/>
  <c r="P24" i="74"/>
  <c r="T24" i="74"/>
  <c r="Z24" i="74"/>
  <c r="T19" i="74"/>
  <c r="P19" i="74"/>
  <c r="N18" i="74"/>
  <c r="O18" i="74"/>
  <c r="T18" i="74"/>
  <c r="Y15" i="74"/>
  <c r="AI15" i="74" s="1"/>
  <c r="Y28" i="74"/>
  <c r="Q27" i="74"/>
  <c r="M27" i="74"/>
  <c r="O27" i="74" s="1"/>
  <c r="Y24" i="74"/>
  <c r="Q23" i="74"/>
  <c r="M23" i="74"/>
  <c r="O23" i="74" s="1"/>
  <c r="Y20" i="74"/>
  <c r="Q19" i="74"/>
  <c r="M19" i="74"/>
  <c r="O19" i="74" s="1"/>
  <c r="Y16" i="74"/>
  <c r="Q15" i="74"/>
  <c r="M15" i="74"/>
  <c r="O15" i="74" s="1"/>
  <c r="N21" i="74" l="1"/>
  <c r="R18" i="74"/>
  <c r="R25" i="74"/>
  <c r="O16" i="74"/>
  <c r="R34" i="74"/>
  <c r="AI20" i="74"/>
  <c r="R32" i="74"/>
  <c r="R29" i="74"/>
  <c r="N26" i="74"/>
  <c r="R23" i="74"/>
  <c r="O33" i="74"/>
  <c r="N17" i="74"/>
  <c r="R30" i="74"/>
  <c r="AI33" i="74"/>
  <c r="AI16" i="74"/>
  <c r="R27" i="74"/>
  <c r="R31" i="74"/>
  <c r="R35" i="74"/>
  <c r="AI21" i="74"/>
  <c r="R19" i="74"/>
  <c r="R20" i="74"/>
  <c r="N27" i="74"/>
  <c r="O20" i="74"/>
  <c r="R15" i="74"/>
  <c r="O28" i="74"/>
  <c r="AI28" i="74"/>
  <c r="R16" i="74"/>
  <c r="AI24" i="74"/>
  <c r="R28" i="74"/>
  <c r="O31" i="74"/>
  <c r="N23" i="74"/>
  <c r="AI32" i="74"/>
  <c r="N19" i="74"/>
  <c r="N15" i="74"/>
  <c r="R24" i="74"/>
  <c r="O35" i="74"/>
  <c r="O32" i="74"/>
  <c r="O24" i="74"/>
  <c r="AS19" i="41" l="1"/>
  <c r="AR19" i="41"/>
  <c r="AP17" i="29"/>
  <c r="AT17" i="29"/>
  <c r="AU17" i="29"/>
  <c r="AP18" i="29"/>
  <c r="AT18" i="29"/>
  <c r="AU18" i="29"/>
  <c r="AT19" i="29"/>
  <c r="AU19" i="29"/>
  <c r="AT20" i="29"/>
  <c r="AU20" i="29"/>
  <c r="AT21" i="29"/>
  <c r="AU21" i="29"/>
  <c r="AX9" i="25" l="1"/>
  <c r="AY9" i="25"/>
  <c r="AX10" i="25"/>
  <c r="AY10" i="25"/>
  <c r="AX11" i="25"/>
  <c r="AY11" i="25"/>
  <c r="AX12" i="25"/>
  <c r="AY12" i="25"/>
  <c r="AX13" i="25"/>
  <c r="AY13" i="25"/>
  <c r="AX14" i="25"/>
  <c r="AY14" i="25"/>
  <c r="AX15" i="25"/>
  <c r="AY15" i="25"/>
  <c r="D8" i="74" l="1"/>
  <c r="Y8" i="74" s="1"/>
  <c r="M8" i="74"/>
  <c r="L8" i="74"/>
  <c r="AC8" i="74"/>
  <c r="AD8" i="74"/>
  <c r="D9" i="74"/>
  <c r="L9" i="74"/>
  <c r="AC9" i="74"/>
  <c r="AD9" i="74"/>
  <c r="D10" i="74"/>
  <c r="Z10" i="74"/>
  <c r="M10" i="74"/>
  <c r="L10" i="74"/>
  <c r="AC10" i="74"/>
  <c r="AD10" i="74"/>
  <c r="D11" i="74"/>
  <c r="Z11" i="74"/>
  <c r="M11" i="74"/>
  <c r="L11" i="74"/>
  <c r="AC11" i="74"/>
  <c r="AD11" i="74"/>
  <c r="D12" i="74"/>
  <c r="Z12" i="74"/>
  <c r="Q12" i="74"/>
  <c r="L12" i="74"/>
  <c r="AC12" i="74"/>
  <c r="AD12" i="74"/>
  <c r="D13" i="74"/>
  <c r="L13" i="74"/>
  <c r="AC13" i="74"/>
  <c r="AD13" i="74"/>
  <c r="D14" i="74"/>
  <c r="Z14" i="74"/>
  <c r="Q14" i="74"/>
  <c r="L14" i="74"/>
  <c r="AC14" i="74"/>
  <c r="AD14" i="74"/>
  <c r="Q10" i="74" l="1"/>
  <c r="P10" i="74"/>
  <c r="T9" i="74"/>
  <c r="Y12" i="74"/>
  <c r="AI12" i="74" s="1"/>
  <c r="T12" i="74"/>
  <c r="T8" i="74"/>
  <c r="Q8" i="74"/>
  <c r="P14" i="74"/>
  <c r="R14" i="74" s="1"/>
  <c r="P8" i="74"/>
  <c r="N10" i="74"/>
  <c r="M14" i="74"/>
  <c r="N14" i="74" s="1"/>
  <c r="O8" i="74"/>
  <c r="P12" i="74"/>
  <c r="R12" i="74" s="1"/>
  <c r="P9" i="74"/>
  <c r="Z8" i="74"/>
  <c r="AI8" i="74" s="1"/>
  <c r="M12" i="74"/>
  <c r="O12" i="74" s="1"/>
  <c r="P11" i="74"/>
  <c r="Y13" i="74"/>
  <c r="T14" i="74"/>
  <c r="Y14" i="74"/>
  <c r="AI14" i="74" s="1"/>
  <c r="P13" i="74"/>
  <c r="M13" i="74"/>
  <c r="N13" i="74" s="1"/>
  <c r="Q13" i="74"/>
  <c r="T13" i="74"/>
  <c r="N11" i="74"/>
  <c r="O11" i="74"/>
  <c r="Y11" i="74"/>
  <c r="AI11" i="74" s="1"/>
  <c r="Y9" i="74"/>
  <c r="Z13" i="74"/>
  <c r="T11" i="74"/>
  <c r="Y10" i="74"/>
  <c r="AI10" i="74" s="1"/>
  <c r="Z9" i="74"/>
  <c r="Q9" i="74"/>
  <c r="M9" i="74"/>
  <c r="O9" i="74" s="1"/>
  <c r="N8" i="74"/>
  <c r="T10" i="74"/>
  <c r="O10" i="74"/>
  <c r="Q11" i="74"/>
  <c r="BG3" i="35"/>
  <c r="BF3" i="35"/>
  <c r="BE3" i="35"/>
  <c r="BD3" i="35"/>
  <c r="BC3" i="35"/>
  <c r="BB3" i="35"/>
  <c r="BA3" i="35"/>
  <c r="AZ3" i="35"/>
  <c r="AY3" i="35"/>
  <c r="AX3" i="35"/>
  <c r="AW3" i="35"/>
  <c r="AV3" i="35"/>
  <c r="AU3" i="35"/>
  <c r="AT3" i="35"/>
  <c r="AS3" i="35"/>
  <c r="AR3" i="35"/>
  <c r="AQ3" i="35"/>
  <c r="AP3" i="35"/>
  <c r="AO3" i="35"/>
  <c r="AN3" i="35"/>
  <c r="AM3" i="35"/>
  <c r="AL3" i="35"/>
  <c r="AK3" i="35"/>
  <c r="AJ3" i="35"/>
  <c r="AJ4" i="35" s="1"/>
  <c r="AJ3" i="22"/>
  <c r="AJ4" i="22" s="1"/>
  <c r="AK4" i="22" s="1"/>
  <c r="AL4" i="22" s="1"/>
  <c r="AM4" i="22" s="1"/>
  <c r="AN4" i="22" s="1"/>
  <c r="AO4" i="22" s="1"/>
  <c r="AP4" i="22" s="1"/>
  <c r="AQ4" i="22" s="1"/>
  <c r="AR4" i="22" s="1"/>
  <c r="AS4" i="22" s="1"/>
  <c r="AT4" i="22" s="1"/>
  <c r="AU4" i="22" s="1"/>
  <c r="AV4" i="22" s="1"/>
  <c r="AW4" i="22" s="1"/>
  <c r="AX4" i="22" s="1"/>
  <c r="AY4" i="22" s="1"/>
  <c r="AZ4" i="22" s="1"/>
  <c r="BA4" i="22" s="1"/>
  <c r="BB4" i="22" s="1"/>
  <c r="BC4" i="22" s="1"/>
  <c r="AO5" i="24"/>
  <c r="AO4" i="24"/>
  <c r="AO3" i="24"/>
  <c r="AO2" i="24"/>
  <c r="R9" i="74" l="1"/>
  <c r="R8" i="74"/>
  <c r="R10" i="74"/>
  <c r="R11" i="74"/>
  <c r="R13" i="74"/>
  <c r="O14" i="74"/>
  <c r="N12" i="74"/>
  <c r="N9" i="74"/>
  <c r="AI13" i="74"/>
  <c r="AI9" i="74"/>
  <c r="O13" i="74"/>
  <c r="AK4" i="35"/>
  <c r="AL4" i="35" s="1"/>
  <c r="AM4" i="35" s="1"/>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AH11" i="43" l="1"/>
  <c r="AG11" i="43"/>
  <c r="AS18" i="41"/>
  <c r="AR18" i="41"/>
  <c r="AX18" i="41" l="1"/>
  <c r="AC3" i="75" l="1"/>
  <c r="AB3" i="75"/>
  <c r="L3" i="75"/>
  <c r="Y3" i="75"/>
  <c r="D3" i="75"/>
  <c r="O12" i="75" s="1"/>
  <c r="S11" i="75"/>
  <c r="O11" i="75"/>
  <c r="N11" i="75"/>
  <c r="AC10" i="75"/>
  <c r="AB10" i="75"/>
  <c r="L10" i="75"/>
  <c r="D10" i="75"/>
  <c r="S10" i="75" s="1"/>
  <c r="AC9" i="75"/>
  <c r="AB9" i="75"/>
  <c r="L9" i="75"/>
  <c r="M9" i="75"/>
  <c r="Y9" i="75"/>
  <c r="D9" i="75"/>
  <c r="AC8" i="75"/>
  <c r="AB8" i="75"/>
  <c r="L8" i="75"/>
  <c r="M8" i="75"/>
  <c r="Y8" i="75"/>
  <c r="D8" i="75"/>
  <c r="AC7" i="75"/>
  <c r="AB7" i="75"/>
  <c r="L7" i="75"/>
  <c r="D7" i="75"/>
  <c r="AC6" i="75"/>
  <c r="AB6" i="75"/>
  <c r="L6" i="75"/>
  <c r="D6" i="75"/>
  <c r="S6" i="75" s="1"/>
  <c r="AC5" i="75"/>
  <c r="AB5" i="75"/>
  <c r="L5" i="75"/>
  <c r="Y5" i="75"/>
  <c r="D5" i="75"/>
  <c r="S5" i="75" s="1"/>
  <c r="AC4" i="75"/>
  <c r="AB4" i="75"/>
  <c r="L4" i="75"/>
  <c r="Y4" i="75"/>
  <c r="D4" i="75"/>
  <c r="S4" i="75" s="1"/>
  <c r="O2" i="75"/>
  <c r="N2" i="75"/>
  <c r="N1" i="75"/>
  <c r="N12" i="75" l="1"/>
  <c r="O13" i="75"/>
  <c r="N13" i="75"/>
  <c r="R3" i="75"/>
  <c r="X3" i="75"/>
  <c r="AH3" i="75" s="1"/>
  <c r="O3" i="75"/>
  <c r="S3" i="75"/>
  <c r="Q3" i="75"/>
  <c r="M3" i="75"/>
  <c r="N3" i="75" s="1"/>
  <c r="Q9" i="75"/>
  <c r="X9" i="75"/>
  <c r="AH9" i="75" s="1"/>
  <c r="Q7" i="75"/>
  <c r="Q6" i="75"/>
  <c r="Q5" i="75"/>
  <c r="Q4" i="75"/>
  <c r="O9" i="75"/>
  <c r="R10" i="75"/>
  <c r="X7" i="75"/>
  <c r="R4" i="75"/>
  <c r="M4" i="75"/>
  <c r="N4" i="75" s="1"/>
  <c r="S13" i="75"/>
  <c r="X5" i="75"/>
  <c r="AH5" i="75" s="1"/>
  <c r="Y6" i="75"/>
  <c r="S7" i="75"/>
  <c r="R5" i="75"/>
  <c r="M5" i="75"/>
  <c r="N5" i="75" s="1"/>
  <c r="S14" i="75"/>
  <c r="X6" i="75"/>
  <c r="Y7" i="75"/>
  <c r="X8" i="75"/>
  <c r="AH8" i="75" s="1"/>
  <c r="O8" i="75"/>
  <c r="S8" i="75"/>
  <c r="N8" i="75"/>
  <c r="R8" i="75"/>
  <c r="Q8" i="75"/>
  <c r="R6" i="75"/>
  <c r="M6" i="75"/>
  <c r="N6" i="75" s="1"/>
  <c r="S12" i="75"/>
  <c r="X4" i="75"/>
  <c r="AH4" i="75" s="1"/>
  <c r="O4" i="75"/>
  <c r="R7" i="75"/>
  <c r="M7" i="75"/>
  <c r="O7" i="75" s="1"/>
  <c r="X10" i="75"/>
  <c r="M10" i="75"/>
  <c r="O10" i="75" s="1"/>
  <c r="Y10" i="75"/>
  <c r="Q10" i="75"/>
  <c r="S9" i="75"/>
  <c r="N9" i="75"/>
  <c r="R9" i="75"/>
  <c r="O6" i="75" l="1"/>
  <c r="N10" i="75"/>
  <c r="O5" i="75"/>
  <c r="N7" i="75"/>
  <c r="AH6" i="75"/>
  <c r="AH10" i="75"/>
  <c r="AH7" i="75"/>
  <c r="AU9" i="33" l="1"/>
  <c r="AT9" i="33"/>
  <c r="AU8" i="33"/>
  <c r="AT8" i="33"/>
  <c r="AU7" i="33"/>
  <c r="AT7" i="33"/>
  <c r="AZ8" i="33" l="1"/>
  <c r="AZ7" i="33"/>
  <c r="AZ9" i="33"/>
  <c r="AT7" i="44" l="1"/>
  <c r="AS7" i="44"/>
  <c r="AT6" i="44"/>
  <c r="AS6" i="44"/>
  <c r="AX3" i="44"/>
  <c r="AW3" i="44"/>
  <c r="AV3" i="44"/>
  <c r="AU3" i="44"/>
  <c r="AT3" i="44"/>
  <c r="AS3" i="44"/>
  <c r="AR3" i="44"/>
  <c r="AQ3" i="44"/>
  <c r="AP3" i="44"/>
  <c r="AO3" i="44"/>
  <c r="AN3" i="44"/>
  <c r="AM3" i="44"/>
  <c r="AL3" i="44"/>
  <c r="AK3" i="44"/>
  <c r="AK4" i="44" s="1"/>
  <c r="AW3" i="45"/>
  <c r="AV3" i="45"/>
  <c r="AU3" i="45"/>
  <c r="AT3" i="45"/>
  <c r="AS3" i="45"/>
  <c r="AR3" i="45"/>
  <c r="AQ3" i="45"/>
  <c r="AP3" i="45"/>
  <c r="AO3" i="45"/>
  <c r="AN3" i="45"/>
  <c r="AM3" i="45"/>
  <c r="AL3" i="45"/>
  <c r="AK3" i="45"/>
  <c r="AK4" i="45" s="1"/>
  <c r="AD7" i="44"/>
  <c r="AC7" i="44"/>
  <c r="L7" i="44"/>
  <c r="Q7" i="44"/>
  <c r="Z7" i="44"/>
  <c r="D7" i="44"/>
  <c r="P7" i="44" l="1"/>
  <c r="R7" i="44" s="1"/>
  <c r="AL4" i="44"/>
  <c r="AM4" i="44" s="1"/>
  <c r="AN4" i="44" s="1"/>
  <c r="AO4" i="44" s="1"/>
  <c r="AP4" i="44" s="1"/>
  <c r="AQ4" i="44" s="1"/>
  <c r="AR4" i="44" s="1"/>
  <c r="AS4" i="44" s="1"/>
  <c r="AT4" i="44" s="1"/>
  <c r="AU4" i="44" s="1"/>
  <c r="AV4" i="44" s="1"/>
  <c r="AW4" i="44" s="1"/>
  <c r="AX4" i="44" s="1"/>
  <c r="AY7" i="44"/>
  <c r="AY6" i="44"/>
  <c r="AL4" i="45"/>
  <c r="AM4" i="45" s="1"/>
  <c r="AN4" i="45" s="1"/>
  <c r="AO4" i="45" s="1"/>
  <c r="AP4" i="45" s="1"/>
  <c r="AQ4" i="45" s="1"/>
  <c r="AR4" i="45" s="1"/>
  <c r="AS4" i="45" s="1"/>
  <c r="AT4" i="45" s="1"/>
  <c r="AU4" i="45" s="1"/>
  <c r="AV4" i="45" s="1"/>
  <c r="AW4" i="45" s="1"/>
  <c r="Y7" i="44"/>
  <c r="AI7" i="44" s="1"/>
  <c r="T7" i="44"/>
  <c r="M7" i="44"/>
  <c r="N7" i="44" s="1"/>
  <c r="O7" i="44" l="1"/>
  <c r="AS17" i="41" l="1"/>
  <c r="AR17" i="41"/>
  <c r="AS16" i="41"/>
  <c r="AR16" i="41"/>
  <c r="AS15" i="41"/>
  <c r="AR15" i="41"/>
  <c r="AR72" i="26" l="1"/>
  <c r="AQ72" i="26"/>
  <c r="AR71" i="26"/>
  <c r="AQ71" i="26"/>
  <c r="AR70" i="26"/>
  <c r="AQ70" i="26"/>
  <c r="AR69" i="26"/>
  <c r="AQ69" i="26"/>
  <c r="AR68" i="26"/>
  <c r="AQ68" i="26"/>
  <c r="AR67" i="26"/>
  <c r="AQ67" i="26"/>
  <c r="AR66" i="26"/>
  <c r="AQ66" i="26"/>
  <c r="AR65" i="26"/>
  <c r="AQ65" i="26"/>
  <c r="AR64" i="26"/>
  <c r="AQ64" i="26"/>
  <c r="AR63" i="26"/>
  <c r="AQ63" i="26"/>
  <c r="AR62" i="26"/>
  <c r="AQ62" i="26"/>
  <c r="AR61" i="26"/>
  <c r="AQ61" i="26"/>
  <c r="AR60" i="26"/>
  <c r="AQ60" i="26"/>
  <c r="AR59" i="26"/>
  <c r="AQ59" i="26"/>
  <c r="AR58" i="26"/>
  <c r="AQ58" i="26"/>
  <c r="AR57" i="26"/>
  <c r="AQ57" i="26"/>
  <c r="AR56" i="26"/>
  <c r="AQ56" i="26"/>
  <c r="AR55" i="26"/>
  <c r="AQ55" i="26"/>
  <c r="AR54" i="26"/>
  <c r="AQ54" i="26"/>
  <c r="AR53" i="26"/>
  <c r="AQ53" i="26"/>
  <c r="AR52" i="26"/>
  <c r="AQ52" i="26"/>
  <c r="AR51" i="26"/>
  <c r="AQ51" i="26"/>
  <c r="AR50" i="26"/>
  <c r="AQ50" i="26"/>
  <c r="AR49" i="26"/>
  <c r="AQ49" i="26"/>
  <c r="AR48" i="26"/>
  <c r="AQ48" i="26"/>
  <c r="AR47" i="26"/>
  <c r="AQ47" i="26"/>
  <c r="AR46" i="26"/>
  <c r="AQ46" i="26"/>
  <c r="AR45" i="26"/>
  <c r="AQ45" i="26"/>
  <c r="AR44" i="26"/>
  <c r="AQ44" i="26"/>
  <c r="AR43" i="26"/>
  <c r="AQ43" i="26"/>
  <c r="AR42" i="26"/>
  <c r="AQ42" i="26"/>
  <c r="AR41" i="26"/>
  <c r="AQ41" i="26"/>
  <c r="AR40" i="26"/>
  <c r="AQ40" i="26"/>
  <c r="AR39" i="26"/>
  <c r="AQ39" i="26"/>
  <c r="AR38" i="26"/>
  <c r="AQ38" i="26"/>
  <c r="AR37" i="26"/>
  <c r="AQ37" i="26"/>
  <c r="AR36" i="26"/>
  <c r="AQ36" i="26"/>
  <c r="AR35" i="26"/>
  <c r="AQ35" i="26"/>
  <c r="AR34" i="26"/>
  <c r="AQ34" i="26"/>
  <c r="AR33" i="26"/>
  <c r="AQ33" i="26"/>
  <c r="AR32" i="26"/>
  <c r="AQ32" i="26"/>
  <c r="AR31" i="26"/>
  <c r="AQ31" i="26"/>
  <c r="AR30" i="26"/>
  <c r="AQ30" i="26"/>
  <c r="AR29" i="26"/>
  <c r="AQ29" i="26"/>
  <c r="AR28" i="26"/>
  <c r="AQ28" i="26"/>
  <c r="AR27" i="26"/>
  <c r="AQ27" i="26"/>
  <c r="AR26" i="26"/>
  <c r="AQ26" i="26"/>
  <c r="AR25" i="26"/>
  <c r="AQ25" i="26"/>
  <c r="AR24" i="26"/>
  <c r="AQ24" i="26"/>
  <c r="AR23" i="26"/>
  <c r="AQ23" i="26"/>
  <c r="AR22" i="26"/>
  <c r="AQ22" i="26"/>
  <c r="AR21" i="26"/>
  <c r="AQ21" i="26"/>
  <c r="AR20" i="26"/>
  <c r="AQ20" i="26"/>
  <c r="AR19" i="26"/>
  <c r="AQ19" i="26"/>
  <c r="AR18" i="26"/>
  <c r="AQ18" i="26"/>
  <c r="AR17" i="26"/>
  <c r="AQ17" i="26"/>
  <c r="AR16" i="26"/>
  <c r="AQ16" i="26"/>
  <c r="AR15" i="26"/>
  <c r="AQ15" i="26"/>
  <c r="AR14" i="26"/>
  <c r="AQ14" i="26"/>
  <c r="AR13" i="26"/>
  <c r="AQ13" i="26"/>
  <c r="AR12" i="26"/>
  <c r="AQ12" i="26"/>
  <c r="AR11" i="26"/>
  <c r="AQ11" i="26"/>
  <c r="AR10" i="26"/>
  <c r="AQ10" i="26"/>
  <c r="AR9" i="26"/>
  <c r="AQ9" i="26"/>
  <c r="AR8" i="26"/>
  <c r="AQ8" i="26"/>
  <c r="AR7" i="26"/>
  <c r="AQ7" i="26"/>
  <c r="AR6" i="26"/>
  <c r="AQ6" i="26"/>
  <c r="AR5" i="26"/>
  <c r="AQ5" i="26"/>
  <c r="AR4" i="26"/>
  <c r="AQ4" i="26"/>
  <c r="AR3" i="26"/>
  <c r="AQ3" i="26"/>
  <c r="AY8" i="25" l="1"/>
  <c r="AX8" i="25"/>
  <c r="AY7" i="25"/>
  <c r="AX7" i="25"/>
  <c r="AY6" i="25"/>
  <c r="AX6" i="25"/>
  <c r="AY5" i="25"/>
  <c r="AX5" i="25"/>
  <c r="AY4" i="25"/>
  <c r="AX4" i="25"/>
  <c r="AY3" i="25"/>
  <c r="AX3" i="25"/>
  <c r="AU8" i="25"/>
  <c r="AU7" i="25"/>
  <c r="AU6" i="25"/>
  <c r="AU5" i="25"/>
  <c r="AU4" i="25"/>
  <c r="AU3" i="25"/>
  <c r="AU2" i="25"/>
  <c r="AP4" i="25"/>
  <c r="AP5" i="25" s="1"/>
  <c r="AP6" i="25" s="1"/>
  <c r="AP7" i="25" s="1"/>
  <c r="AP8" i="25" s="1"/>
  <c r="AP9" i="25" s="1"/>
  <c r="AP10" i="25" s="1"/>
  <c r="AP11" i="25" s="1"/>
  <c r="AP12" i="25" s="1"/>
  <c r="AP13" i="25" s="1"/>
  <c r="AP14" i="25" s="1"/>
  <c r="AP15" i="25" s="1"/>
  <c r="AP16" i="25" s="1"/>
  <c r="AU5" i="24"/>
  <c r="AT5" i="24"/>
  <c r="AU4" i="24"/>
  <c r="AT4" i="24"/>
  <c r="AU3" i="24"/>
  <c r="AT3" i="24"/>
  <c r="AQ5" i="24"/>
  <c r="AQ4" i="24"/>
  <c r="AQ3" i="24"/>
  <c r="AP2" i="24"/>
  <c r="AQ2" i="24" s="1"/>
  <c r="AZ3" i="24" l="1"/>
  <c r="AZ5" i="24"/>
  <c r="AZ4" i="24"/>
  <c r="AS8" i="23"/>
  <c r="AR8" i="23"/>
  <c r="AX8" i="23" l="1"/>
  <c r="D11" i="22" l="1"/>
  <c r="S11" i="22" s="1"/>
  <c r="M11" i="22"/>
  <c r="L11" i="22"/>
  <c r="AB11" i="22"/>
  <c r="AC11" i="22"/>
  <c r="AD7" i="74"/>
  <c r="AC7" i="74"/>
  <c r="L7" i="74"/>
  <c r="AD6" i="74"/>
  <c r="AC6" i="74"/>
  <c r="L6" i="74"/>
  <c r="AD5" i="74"/>
  <c r="AC5" i="74"/>
  <c r="L5" i="74"/>
  <c r="AD4" i="74"/>
  <c r="AC4" i="74"/>
  <c r="L4" i="74"/>
  <c r="D7" i="74"/>
  <c r="Y7" i="74" s="1"/>
  <c r="Z6" i="74"/>
  <c r="D6" i="74"/>
  <c r="M5" i="74"/>
  <c r="Z5" i="74"/>
  <c r="D5" i="74"/>
  <c r="M4" i="74"/>
  <c r="Z4" i="74"/>
  <c r="D4" i="74"/>
  <c r="L3" i="74"/>
  <c r="Z3" i="74"/>
  <c r="D3" i="74"/>
  <c r="O37" i="74" s="1"/>
  <c r="AD3" i="74"/>
  <c r="AC3" i="74"/>
  <c r="R2" i="74"/>
  <c r="O2" i="74"/>
  <c r="N2" i="74"/>
  <c r="N1" i="74"/>
  <c r="N39" i="74" l="1"/>
  <c r="O39" i="74"/>
  <c r="O38" i="74"/>
  <c r="N38" i="74"/>
  <c r="N37" i="74"/>
  <c r="Y6" i="74"/>
  <c r="AI6" i="74" s="1"/>
  <c r="Y4" i="74"/>
  <c r="AI4" i="74" s="1"/>
  <c r="P3" i="74"/>
  <c r="Q11" i="22"/>
  <c r="P7" i="74"/>
  <c r="T7" i="74"/>
  <c r="Q5" i="74"/>
  <c r="N11" i="22"/>
  <c r="O11" i="22"/>
  <c r="R11" i="22"/>
  <c r="X11" i="22"/>
  <c r="Y11" i="22"/>
  <c r="T5" i="74"/>
  <c r="P6" i="74"/>
  <c r="T4" i="74"/>
  <c r="O4" i="74"/>
  <c r="M7" i="74"/>
  <c r="O7" i="74" s="1"/>
  <c r="P4" i="74"/>
  <c r="O5" i="74"/>
  <c r="Q7" i="74"/>
  <c r="Y5" i="74"/>
  <c r="AI5" i="74" s="1"/>
  <c r="Z7" i="74"/>
  <c r="AI7" i="74" s="1"/>
  <c r="N4" i="74"/>
  <c r="Q3" i="74"/>
  <c r="Q4" i="74"/>
  <c r="P5" i="74"/>
  <c r="Q6" i="74"/>
  <c r="M6" i="74"/>
  <c r="O6" i="74" s="1"/>
  <c r="T6" i="74"/>
  <c r="N5" i="74"/>
  <c r="Y3" i="74"/>
  <c r="AI3" i="74" s="1"/>
  <c r="T3" i="74"/>
  <c r="O3" i="74"/>
  <c r="M3" i="74"/>
  <c r="N3" i="74" s="1"/>
  <c r="R3" i="74" l="1"/>
  <c r="R4" i="74"/>
  <c r="R7" i="74"/>
  <c r="N7" i="74"/>
  <c r="R5" i="74"/>
  <c r="R6" i="74"/>
  <c r="AH11" i="22"/>
  <c r="N6" i="74"/>
  <c r="AC13" i="22" l="1"/>
  <c r="AB13" i="22"/>
  <c r="L13" i="22"/>
  <c r="M13" i="22"/>
  <c r="Y13" i="22"/>
  <c r="D13" i="22"/>
  <c r="AC14" i="22"/>
  <c r="AB14" i="22"/>
  <c r="L14" i="22"/>
  <c r="Y14" i="22"/>
  <c r="D14" i="22"/>
  <c r="AC12" i="22"/>
  <c r="AB12" i="22"/>
  <c r="L12" i="22"/>
  <c r="M12" i="22"/>
  <c r="Y12" i="22"/>
  <c r="D12" i="22"/>
  <c r="AW3" i="71"/>
  <c r="AV3" i="71"/>
  <c r="AU3" i="71"/>
  <c r="AT3" i="71"/>
  <c r="AS3" i="71"/>
  <c r="AR3" i="71"/>
  <c r="AQ3" i="71"/>
  <c r="AP3" i="71"/>
  <c r="AO3" i="71"/>
  <c r="AN3" i="71"/>
  <c r="AM3" i="71"/>
  <c r="AL3" i="71"/>
  <c r="AK3" i="71"/>
  <c r="AK4" i="71" s="1"/>
  <c r="AT11" i="51"/>
  <c r="AS11" i="51"/>
  <c r="AT10" i="51"/>
  <c r="AS10" i="51"/>
  <c r="AT13" i="51"/>
  <c r="AS13" i="51"/>
  <c r="AT12" i="51"/>
  <c r="AS12" i="51"/>
  <c r="AT9" i="51"/>
  <c r="AS9" i="51"/>
  <c r="AT8" i="51"/>
  <c r="AS8" i="51"/>
  <c r="AT7" i="51"/>
  <c r="AS7" i="51"/>
  <c r="AT6" i="51"/>
  <c r="AS6" i="51"/>
  <c r="AX3" i="51"/>
  <c r="AW3" i="51"/>
  <c r="AV3" i="51"/>
  <c r="AU3" i="51"/>
  <c r="AT3" i="51"/>
  <c r="AS3" i="51"/>
  <c r="AR3" i="51"/>
  <c r="AQ3" i="51"/>
  <c r="AP3" i="51"/>
  <c r="AO3" i="51"/>
  <c r="AN3" i="51"/>
  <c r="AM3" i="51"/>
  <c r="AL3" i="51"/>
  <c r="AK3" i="51"/>
  <c r="AK4" i="51" s="1"/>
  <c r="X13" i="22" l="1"/>
  <c r="AH13" i="22" s="1"/>
  <c r="O13" i="22"/>
  <c r="S13" i="22"/>
  <c r="N13" i="22"/>
  <c r="R13" i="22"/>
  <c r="Q13" i="22"/>
  <c r="X14" i="22"/>
  <c r="AH14" i="22" s="1"/>
  <c r="S14" i="22"/>
  <c r="R14" i="22"/>
  <c r="Q14" i="22"/>
  <c r="M14" i="22"/>
  <c r="O14" i="22" s="1"/>
  <c r="X12" i="22"/>
  <c r="AH12" i="22" s="1"/>
  <c r="O12" i="22"/>
  <c r="Q12" i="22"/>
  <c r="S12" i="22"/>
  <c r="N12" i="22"/>
  <c r="R12" i="22"/>
  <c r="AL4" i="71"/>
  <c r="AM4" i="71" s="1"/>
  <c r="AN4" i="71" s="1"/>
  <c r="AO4" i="71" s="1"/>
  <c r="AP4" i="71" s="1"/>
  <c r="AQ4" i="71" s="1"/>
  <c r="AR4" i="71" s="1"/>
  <c r="AS4" i="71" s="1"/>
  <c r="AT4" i="71" s="1"/>
  <c r="AU4" i="71" s="1"/>
  <c r="AV4" i="71" s="1"/>
  <c r="AW4" i="71" s="1"/>
  <c r="AY13" i="51"/>
  <c r="AY11" i="51"/>
  <c r="AY12" i="51"/>
  <c r="AY9" i="51"/>
  <c r="AY8" i="51"/>
  <c r="AY7" i="51"/>
  <c r="AY10" i="51"/>
  <c r="AY6" i="51"/>
  <c r="AL4" i="51"/>
  <c r="AM4" i="51" s="1"/>
  <c r="AN4" i="51" s="1"/>
  <c r="AO4" i="51" s="1"/>
  <c r="AP4" i="51" s="1"/>
  <c r="AQ4" i="51" s="1"/>
  <c r="AR4" i="51" s="1"/>
  <c r="AS4" i="51" s="1"/>
  <c r="AT4" i="51" s="1"/>
  <c r="AU4" i="51" s="1"/>
  <c r="AV4" i="51" s="1"/>
  <c r="AW4" i="51" s="1"/>
  <c r="AX4" i="51" s="1"/>
  <c r="N14" i="22" l="1"/>
  <c r="L7" i="71" l="1"/>
  <c r="Q7" i="71"/>
  <c r="AS7" i="71"/>
  <c r="AR7" i="71"/>
  <c r="AD7" i="71"/>
  <c r="AC7" i="71"/>
  <c r="Z7" i="71"/>
  <c r="D7" i="71"/>
  <c r="AD10" i="61"/>
  <c r="AC10" i="61"/>
  <c r="L10" i="61"/>
  <c r="D10" i="61"/>
  <c r="Y10" i="61" s="1"/>
  <c r="AD9" i="61"/>
  <c r="AC9" i="61"/>
  <c r="L9" i="61"/>
  <c r="Z9" i="61"/>
  <c r="D9" i="61"/>
  <c r="Y9" i="61" s="1"/>
  <c r="AD7" i="51"/>
  <c r="AC7" i="51"/>
  <c r="L7" i="51"/>
  <c r="D7" i="51"/>
  <c r="Y7" i="51" s="1"/>
  <c r="AD8" i="51"/>
  <c r="AC8" i="51"/>
  <c r="L8" i="51"/>
  <c r="D8" i="51"/>
  <c r="Y8" i="51" s="1"/>
  <c r="T7" i="51" l="1"/>
  <c r="P7" i="71"/>
  <c r="R7" i="71" s="1"/>
  <c r="T7" i="71"/>
  <c r="P9" i="61"/>
  <c r="M7" i="71"/>
  <c r="O7" i="71" s="1"/>
  <c r="AX7" i="71"/>
  <c r="P10" i="61"/>
  <c r="P7" i="51"/>
  <c r="M9" i="61"/>
  <c r="N9" i="61" s="1"/>
  <c r="Y7" i="71"/>
  <c r="AI7" i="71" s="1"/>
  <c r="T10" i="61"/>
  <c r="Q10" i="61"/>
  <c r="Z10" i="61"/>
  <c r="AI10" i="61" s="1"/>
  <c r="M10" i="61"/>
  <c r="N10" i="61" s="1"/>
  <c r="AI9" i="61"/>
  <c r="T9" i="61"/>
  <c r="Q9" i="61"/>
  <c r="Z7" i="51"/>
  <c r="AI7" i="51" s="1"/>
  <c r="Q7" i="51"/>
  <c r="M7" i="51"/>
  <c r="N7" i="51" s="1"/>
  <c r="P8" i="51"/>
  <c r="T8" i="51"/>
  <c r="Z8" i="51"/>
  <c r="AI8" i="51" s="1"/>
  <c r="Q8" i="51"/>
  <c r="M8" i="51"/>
  <c r="N8" i="51" s="1"/>
  <c r="N7" i="71" l="1"/>
  <c r="R9" i="61"/>
  <c r="O9" i="61"/>
  <c r="R10" i="61"/>
  <c r="R7" i="51"/>
  <c r="R8" i="51"/>
  <c r="O8" i="51"/>
  <c r="O10" i="61"/>
  <c r="O7" i="51"/>
  <c r="AS14" i="41"/>
  <c r="AR14" i="41"/>
  <c r="AX14" i="41" l="1"/>
  <c r="AS13" i="41" l="1"/>
  <c r="AR13" i="41"/>
  <c r="Z3" i="39" l="1"/>
  <c r="M3" i="39"/>
  <c r="L3" i="39"/>
  <c r="AC3" i="39"/>
  <c r="AD3" i="39"/>
  <c r="P3" i="39" l="1"/>
  <c r="Q3" i="39"/>
  <c r="AK5" i="41" l="1"/>
  <c r="AK6" i="41" s="1"/>
  <c r="O17" i="73" l="1"/>
  <c r="N17" i="73"/>
  <c r="R17" i="73" s="1"/>
  <c r="O16" i="73"/>
  <c r="N16" i="73"/>
  <c r="AD15" i="73"/>
  <c r="AC15" i="73"/>
  <c r="L15" i="73"/>
  <c r="Q15" i="73"/>
  <c r="D15" i="73"/>
  <c r="AD14" i="73"/>
  <c r="AC14" i="73"/>
  <c r="L14" i="73"/>
  <c r="Z14" i="73"/>
  <c r="D14" i="73"/>
  <c r="Y14" i="73" s="1"/>
  <c r="AD13" i="73"/>
  <c r="AC13" i="73"/>
  <c r="L13" i="73"/>
  <c r="Z13" i="73"/>
  <c r="D13" i="73"/>
  <c r="AD12" i="73"/>
  <c r="AC12" i="73"/>
  <c r="L12" i="73"/>
  <c r="Z12" i="73"/>
  <c r="D12" i="73"/>
  <c r="AD11" i="73"/>
  <c r="AC11" i="73"/>
  <c r="L11" i="73"/>
  <c r="D11" i="73"/>
  <c r="AD10" i="73"/>
  <c r="AC10" i="73"/>
  <c r="L10" i="73"/>
  <c r="Z10" i="73"/>
  <c r="D10" i="73"/>
  <c r="Y10" i="73" s="1"/>
  <c r="AD9" i="73"/>
  <c r="AC9" i="73"/>
  <c r="L9" i="73"/>
  <c r="Z9" i="73"/>
  <c r="D9" i="73"/>
  <c r="AD8" i="73"/>
  <c r="AC8" i="73"/>
  <c r="L8" i="73"/>
  <c r="Q8" i="73"/>
  <c r="Z8" i="73"/>
  <c r="D8" i="73"/>
  <c r="AD7" i="73"/>
  <c r="AC7" i="73"/>
  <c r="L7" i="73"/>
  <c r="Q7" i="73"/>
  <c r="Z7" i="73"/>
  <c r="D7" i="73"/>
  <c r="AD6" i="73"/>
  <c r="AC6" i="73"/>
  <c r="L6" i="73"/>
  <c r="Q6" i="73"/>
  <c r="Z6" i="73"/>
  <c r="D6" i="73"/>
  <c r="AD5" i="73"/>
  <c r="AC5" i="73"/>
  <c r="L5" i="73"/>
  <c r="Q5" i="73"/>
  <c r="Z5" i="73"/>
  <c r="D5" i="73"/>
  <c r="AD4" i="73"/>
  <c r="AC4" i="73"/>
  <c r="L4" i="73"/>
  <c r="M4" i="73"/>
  <c r="Z4" i="73"/>
  <c r="D4" i="73"/>
  <c r="Y4" i="73" s="1"/>
  <c r="AD3" i="73"/>
  <c r="AC3" i="73"/>
  <c r="L3" i="73"/>
  <c r="M3" i="73"/>
  <c r="Z3" i="73"/>
  <c r="D3" i="73"/>
  <c r="O18" i="73" s="1"/>
  <c r="R2" i="73"/>
  <c r="O2" i="73"/>
  <c r="N2" i="73"/>
  <c r="N1" i="73"/>
  <c r="S14" i="72"/>
  <c r="O14" i="72"/>
  <c r="N14" i="72"/>
  <c r="AC13" i="72"/>
  <c r="AB13" i="72"/>
  <c r="L13" i="72"/>
  <c r="Y13" i="72"/>
  <c r="D13" i="72"/>
  <c r="AC12" i="72"/>
  <c r="AB12" i="72"/>
  <c r="L12" i="72"/>
  <c r="Y12" i="72"/>
  <c r="D12" i="72"/>
  <c r="AC11" i="72"/>
  <c r="AB11" i="72"/>
  <c r="L11" i="72"/>
  <c r="Y11" i="72"/>
  <c r="D11" i="72"/>
  <c r="AC10" i="72"/>
  <c r="AB10" i="72"/>
  <c r="L10" i="72"/>
  <c r="Y10" i="72"/>
  <c r="D10" i="72"/>
  <c r="AC9" i="72"/>
  <c r="AB9" i="72"/>
  <c r="L9" i="72"/>
  <c r="Y9" i="72"/>
  <c r="D9" i="72"/>
  <c r="AC8" i="72"/>
  <c r="AB8" i="72"/>
  <c r="L8" i="72"/>
  <c r="Y8" i="72"/>
  <c r="D8" i="72"/>
  <c r="AC7" i="72"/>
  <c r="AB7" i="72"/>
  <c r="L7" i="72"/>
  <c r="Y7" i="72"/>
  <c r="D7" i="72"/>
  <c r="AC6" i="72"/>
  <c r="AB6" i="72"/>
  <c r="L6" i="72"/>
  <c r="Y6" i="72"/>
  <c r="D6" i="72"/>
  <c r="AC5" i="72"/>
  <c r="AB5" i="72"/>
  <c r="L5" i="72"/>
  <c r="Y5" i="72"/>
  <c r="D5" i="72"/>
  <c r="AC4" i="72"/>
  <c r="AB4" i="72"/>
  <c r="L4" i="72"/>
  <c r="Y4" i="72"/>
  <c r="D4" i="72"/>
  <c r="AC3" i="72"/>
  <c r="AB3" i="72"/>
  <c r="L3" i="72"/>
  <c r="Y3" i="72"/>
  <c r="D3" i="72"/>
  <c r="O2" i="72"/>
  <c r="N2" i="72"/>
  <c r="N1" i="72"/>
  <c r="P11" i="73" l="1"/>
  <c r="T12" i="73"/>
  <c r="P12" i="73"/>
  <c r="Q10" i="73"/>
  <c r="P14" i="73"/>
  <c r="Q9" i="73"/>
  <c r="M12" i="73"/>
  <c r="O12" i="73" s="1"/>
  <c r="M10" i="73"/>
  <c r="O10" i="73" s="1"/>
  <c r="M14" i="73"/>
  <c r="N14" i="73" s="1"/>
  <c r="P3" i="73"/>
  <c r="P4" i="73"/>
  <c r="Q4" i="73"/>
  <c r="M5" i="73"/>
  <c r="N5" i="73" s="1"/>
  <c r="Q14" i="73"/>
  <c r="P15" i="73"/>
  <c r="R15" i="73" s="1"/>
  <c r="Q3" i="73"/>
  <c r="Q12" i="73"/>
  <c r="P5" i="73"/>
  <c r="R5" i="73" s="1"/>
  <c r="P10" i="73"/>
  <c r="Q11" i="73"/>
  <c r="Q13" i="73"/>
  <c r="AI10" i="73"/>
  <c r="AI14" i="73"/>
  <c r="R3" i="72"/>
  <c r="R5" i="72"/>
  <c r="R7" i="72"/>
  <c r="R9" i="72"/>
  <c r="R11" i="72"/>
  <c r="R13" i="72"/>
  <c r="T11" i="73"/>
  <c r="T15" i="73"/>
  <c r="AI4" i="73"/>
  <c r="T5" i="73"/>
  <c r="T3" i="73"/>
  <c r="Y13" i="73"/>
  <c r="AI13" i="73" s="1"/>
  <c r="Y15" i="73"/>
  <c r="Y6" i="73"/>
  <c r="AI6" i="73" s="1"/>
  <c r="O6" i="73"/>
  <c r="Y7" i="73"/>
  <c r="AI7" i="73" s="1"/>
  <c r="Y8" i="73"/>
  <c r="AI8" i="73" s="1"/>
  <c r="Y9" i="73"/>
  <c r="AI9" i="73" s="1"/>
  <c r="Y11" i="73"/>
  <c r="O3" i="73"/>
  <c r="O5" i="73"/>
  <c r="Y3" i="73"/>
  <c r="AI3" i="73" s="1"/>
  <c r="N4" i="73"/>
  <c r="Y5" i="73"/>
  <c r="AI5" i="73" s="1"/>
  <c r="T6" i="73"/>
  <c r="T7" i="73"/>
  <c r="T8" i="73"/>
  <c r="T9" i="73"/>
  <c r="M11" i="73"/>
  <c r="O11" i="73" s="1"/>
  <c r="Z11" i="73"/>
  <c r="Y12" i="73"/>
  <c r="AI12" i="73" s="1"/>
  <c r="T13" i="73"/>
  <c r="M15" i="73"/>
  <c r="O15" i="73" s="1"/>
  <c r="Z15" i="73"/>
  <c r="N19" i="73"/>
  <c r="R19" i="73" s="1"/>
  <c r="O4" i="73"/>
  <c r="T4" i="73"/>
  <c r="P6" i="73"/>
  <c r="R6" i="73" s="1"/>
  <c r="P7" i="73"/>
  <c r="R7" i="73" s="1"/>
  <c r="P8" i="73"/>
  <c r="R8" i="73" s="1"/>
  <c r="P9" i="73"/>
  <c r="T10" i="73"/>
  <c r="P13" i="73"/>
  <c r="T14" i="73"/>
  <c r="N18" i="73"/>
  <c r="R18" i="73" s="1"/>
  <c r="O19" i="73"/>
  <c r="N3" i="73"/>
  <c r="M6" i="73"/>
  <c r="N6" i="73" s="1"/>
  <c r="M7" i="73"/>
  <c r="O7" i="73" s="1"/>
  <c r="M8" i="73"/>
  <c r="N8" i="73" s="1"/>
  <c r="M9" i="73"/>
  <c r="O9" i="73" s="1"/>
  <c r="M13" i="73"/>
  <c r="O13" i="73" s="1"/>
  <c r="O16" i="72"/>
  <c r="S4" i="72"/>
  <c r="S16" i="72"/>
  <c r="X4" i="72"/>
  <c r="AH4" i="72" s="1"/>
  <c r="O4" i="72"/>
  <c r="N16" i="72"/>
  <c r="O18" i="72"/>
  <c r="S17" i="72"/>
  <c r="S6" i="72"/>
  <c r="N18" i="72"/>
  <c r="X6" i="72"/>
  <c r="AH6" i="72" s="1"/>
  <c r="O6" i="72"/>
  <c r="S8" i="72"/>
  <c r="X8" i="72"/>
  <c r="AH8" i="72" s="1"/>
  <c r="S10" i="72"/>
  <c r="X10" i="72"/>
  <c r="AH10" i="72" s="1"/>
  <c r="X12" i="72"/>
  <c r="AH12" i="72" s="1"/>
  <c r="S12" i="72"/>
  <c r="R4" i="72"/>
  <c r="R6" i="72"/>
  <c r="R8" i="72"/>
  <c r="R10" i="72"/>
  <c r="R12" i="72"/>
  <c r="S15" i="72"/>
  <c r="N15" i="72"/>
  <c r="O15" i="72"/>
  <c r="X3" i="72"/>
  <c r="AH3" i="72" s="1"/>
  <c r="O3" i="72"/>
  <c r="S3" i="72"/>
  <c r="N17" i="72"/>
  <c r="O17" i="72"/>
  <c r="X5" i="72"/>
  <c r="AH5" i="72" s="1"/>
  <c r="O5" i="72"/>
  <c r="S5" i="72"/>
  <c r="X7" i="72"/>
  <c r="AH7" i="72" s="1"/>
  <c r="S7" i="72"/>
  <c r="X9" i="72"/>
  <c r="AH9" i="72" s="1"/>
  <c r="S9" i="72"/>
  <c r="X11" i="72"/>
  <c r="AH11" i="72" s="1"/>
  <c r="S11" i="72"/>
  <c r="X13" i="72"/>
  <c r="AH13" i="72" s="1"/>
  <c r="S13" i="72"/>
  <c r="Q5" i="72"/>
  <c r="Q6" i="72"/>
  <c r="Q7" i="72"/>
  <c r="Q8" i="72"/>
  <c r="Q9" i="72"/>
  <c r="Q10" i="72"/>
  <c r="Q11" i="72"/>
  <c r="Q12" i="72"/>
  <c r="Q13" i="72"/>
  <c r="Q3" i="72"/>
  <c r="Q4" i="72"/>
  <c r="M3" i="72"/>
  <c r="N3" i="72" s="1"/>
  <c r="M4" i="72"/>
  <c r="N4" i="72" s="1"/>
  <c r="M5" i="72"/>
  <c r="N5" i="72" s="1"/>
  <c r="M6" i="72"/>
  <c r="N6" i="72" s="1"/>
  <c r="M7" i="72"/>
  <c r="N7" i="72" s="1"/>
  <c r="M8" i="72"/>
  <c r="O8" i="72" s="1"/>
  <c r="M9" i="72"/>
  <c r="O9" i="72" s="1"/>
  <c r="M10" i="72"/>
  <c r="O10" i="72" s="1"/>
  <c r="M11" i="72"/>
  <c r="N11" i="72" s="1"/>
  <c r="M12" i="72"/>
  <c r="N12" i="72" s="1"/>
  <c r="M13" i="72"/>
  <c r="O13" i="72" s="1"/>
  <c r="AS8" i="71"/>
  <c r="AR8" i="71"/>
  <c r="AX8" i="71" l="1"/>
  <c r="R14" i="73"/>
  <c r="O14" i="73"/>
  <c r="R11" i="73"/>
  <c r="R4" i="73"/>
  <c r="R3" i="73"/>
  <c r="N10" i="73"/>
  <c r="R12" i="73"/>
  <c r="R10" i="73"/>
  <c r="R9" i="73"/>
  <c r="N12" i="73"/>
  <c r="O8" i="73"/>
  <c r="AI11" i="73"/>
  <c r="O12" i="72"/>
  <c r="N13" i="72"/>
  <c r="R13" i="73"/>
  <c r="N9" i="72"/>
  <c r="N8" i="72"/>
  <c r="AI15" i="73"/>
  <c r="N10" i="72"/>
  <c r="N9" i="73"/>
  <c r="N7" i="73"/>
  <c r="N13" i="73"/>
  <c r="N11" i="73"/>
  <c r="N15" i="73"/>
  <c r="O11" i="72"/>
  <c r="O7" i="72"/>
  <c r="AE7" i="42"/>
  <c r="AD7" i="42"/>
  <c r="AD6" i="42"/>
  <c r="AE6" i="42"/>
  <c r="AI3" i="42"/>
  <c r="AH3" i="42"/>
  <c r="AG3" i="42"/>
  <c r="AF3" i="42"/>
  <c r="AE3" i="42"/>
  <c r="AD3" i="42"/>
  <c r="AC3" i="42"/>
  <c r="AB3" i="42"/>
  <c r="AA3" i="42"/>
  <c r="Z3" i="42"/>
  <c r="Y3" i="42"/>
  <c r="X3" i="42"/>
  <c r="W3" i="42"/>
  <c r="V3" i="42"/>
  <c r="V4" i="42" s="1"/>
  <c r="AS12" i="41"/>
  <c r="AR12" i="41"/>
  <c r="AS11" i="41"/>
  <c r="AR11" i="41"/>
  <c r="AJ7" i="42" l="1"/>
  <c r="AJ6" i="42"/>
  <c r="W4" i="42"/>
  <c r="X4" i="42" s="1"/>
  <c r="Y4" i="42" s="1"/>
  <c r="Z4" i="42" s="1"/>
  <c r="AA4" i="42" s="1"/>
  <c r="AB4" i="42" s="1"/>
  <c r="AC4" i="42" s="1"/>
  <c r="AD4" i="42" s="1"/>
  <c r="AE4" i="42" s="1"/>
  <c r="AF4" i="42" s="1"/>
  <c r="AG4" i="42" s="1"/>
  <c r="AH4" i="42" s="1"/>
  <c r="AI4" i="42" s="1"/>
  <c r="AS6" i="71" l="1"/>
  <c r="AR6" i="71"/>
  <c r="O16" i="71"/>
  <c r="N16" i="71"/>
  <c r="AD15" i="71"/>
  <c r="AC15" i="71"/>
  <c r="L15" i="71"/>
  <c r="Q15" i="71"/>
  <c r="D15" i="71"/>
  <c r="AD14" i="71"/>
  <c r="AC14" i="71"/>
  <c r="L14" i="71"/>
  <c r="M14" i="71"/>
  <c r="Z14" i="71"/>
  <c r="D14" i="71"/>
  <c r="Y14" i="71" s="1"/>
  <c r="AD13" i="71"/>
  <c r="AC13" i="71"/>
  <c r="L13" i="71"/>
  <c r="Z13" i="71"/>
  <c r="D13" i="71"/>
  <c r="AD12" i="71"/>
  <c r="AC12" i="71"/>
  <c r="L12" i="71"/>
  <c r="Q12" i="71"/>
  <c r="Z12" i="71"/>
  <c r="D12" i="71"/>
  <c r="AD11" i="71"/>
  <c r="AC11" i="71"/>
  <c r="L11" i="71"/>
  <c r="D11" i="71"/>
  <c r="AD10" i="71"/>
  <c r="AC10" i="71"/>
  <c r="L10" i="71"/>
  <c r="M10" i="71"/>
  <c r="Z10" i="71"/>
  <c r="D10" i="71"/>
  <c r="Y10" i="71" s="1"/>
  <c r="AD9" i="71"/>
  <c r="AC9" i="71"/>
  <c r="L9" i="71"/>
  <c r="Z9" i="71"/>
  <c r="D9" i="71"/>
  <c r="AD8" i="71"/>
  <c r="AC8" i="71"/>
  <c r="L8" i="71"/>
  <c r="Q8" i="71"/>
  <c r="Z8" i="71"/>
  <c r="D8" i="71"/>
  <c r="AD6" i="71"/>
  <c r="AC6" i="71"/>
  <c r="L6" i="71"/>
  <c r="Q6" i="71"/>
  <c r="D6" i="71"/>
  <c r="AD5" i="71"/>
  <c r="AC5" i="71"/>
  <c r="L5" i="71"/>
  <c r="Q5" i="71"/>
  <c r="Z5" i="71"/>
  <c r="D5" i="71"/>
  <c r="AD4" i="71"/>
  <c r="AC4" i="71"/>
  <c r="L4" i="71"/>
  <c r="M4" i="71"/>
  <c r="Z4" i="71"/>
  <c r="D4" i="71"/>
  <c r="AD3" i="71"/>
  <c r="AC3" i="71"/>
  <c r="L3" i="71"/>
  <c r="Q3" i="71"/>
  <c r="D3" i="71"/>
  <c r="R2" i="71"/>
  <c r="O2" i="71"/>
  <c r="N2" i="71"/>
  <c r="N1" i="71"/>
  <c r="O17" i="71" l="1"/>
  <c r="N17" i="71"/>
  <c r="R17" i="71" s="1"/>
  <c r="O18" i="71"/>
  <c r="N18" i="71"/>
  <c r="R18" i="71" s="1"/>
  <c r="O19" i="71"/>
  <c r="N19" i="71"/>
  <c r="R19" i="71" s="1"/>
  <c r="O20" i="71"/>
  <c r="N20" i="71"/>
  <c r="AX6" i="71"/>
  <c r="T12" i="71"/>
  <c r="Q9" i="71"/>
  <c r="Q11" i="71"/>
  <c r="P11" i="71"/>
  <c r="Q13" i="71"/>
  <c r="Q10" i="71"/>
  <c r="P10" i="71"/>
  <c r="T14" i="71"/>
  <c r="P14" i="71"/>
  <c r="Q14" i="71"/>
  <c r="P15" i="71"/>
  <c r="R15" i="71" s="1"/>
  <c r="AI14" i="71"/>
  <c r="AI10" i="71"/>
  <c r="Y13" i="71"/>
  <c r="AI13" i="71" s="1"/>
  <c r="Y9" i="71"/>
  <c r="AI9" i="71" s="1"/>
  <c r="Y11" i="71"/>
  <c r="T15" i="71"/>
  <c r="T8" i="71"/>
  <c r="Y8" i="71"/>
  <c r="AI8" i="71" s="1"/>
  <c r="Y15" i="71"/>
  <c r="T11" i="71"/>
  <c r="P8" i="71"/>
  <c r="R8" i="71" s="1"/>
  <c r="T9" i="71"/>
  <c r="N10" i="71"/>
  <c r="M11" i="71"/>
  <c r="O11" i="71" s="1"/>
  <c r="Z11" i="71"/>
  <c r="P12" i="71"/>
  <c r="R12" i="71" s="1"/>
  <c r="Y12" i="71"/>
  <c r="AI12" i="71" s="1"/>
  <c r="T13" i="71"/>
  <c r="N14" i="71"/>
  <c r="M15" i="71"/>
  <c r="N15" i="71" s="1"/>
  <c r="Z15" i="71"/>
  <c r="M8" i="71"/>
  <c r="O8" i="71" s="1"/>
  <c r="P9" i="71"/>
  <c r="O10" i="71"/>
  <c r="T10" i="71"/>
  <c r="M12" i="71"/>
  <c r="O12" i="71" s="1"/>
  <c r="P13" i="71"/>
  <c r="O14" i="71"/>
  <c r="M9" i="71"/>
  <c r="O9" i="71" s="1"/>
  <c r="M13" i="71"/>
  <c r="N13" i="71" s="1"/>
  <c r="O6" i="71"/>
  <c r="Y6" i="71"/>
  <c r="T6" i="71"/>
  <c r="P6" i="71"/>
  <c r="R6" i="71" s="1"/>
  <c r="M6" i="71"/>
  <c r="N6" i="71" s="1"/>
  <c r="Z6" i="71"/>
  <c r="T3" i="71"/>
  <c r="Z3" i="71"/>
  <c r="P4" i="71"/>
  <c r="M3" i="71"/>
  <c r="N3" i="71" s="1"/>
  <c r="Q4" i="71"/>
  <c r="P3" i="71"/>
  <c r="R3" i="71" s="1"/>
  <c r="M5" i="71"/>
  <c r="N5" i="71" s="1"/>
  <c r="P5" i="71"/>
  <c r="R5" i="71" s="1"/>
  <c r="N4" i="71"/>
  <c r="Y4" i="71"/>
  <c r="AI4" i="71" s="1"/>
  <c r="T4" i="71"/>
  <c r="O4" i="71"/>
  <c r="Y5" i="71"/>
  <c r="AI5" i="71" s="1"/>
  <c r="T5" i="71"/>
  <c r="O5" i="71"/>
  <c r="Y3" i="71"/>
  <c r="O3" i="71"/>
  <c r="N12" i="71" l="1"/>
  <c r="R9" i="71"/>
  <c r="R11" i="71"/>
  <c r="R14" i="71"/>
  <c r="R10" i="71"/>
  <c r="R13" i="71"/>
  <c r="AI15" i="71"/>
  <c r="R4" i="71"/>
  <c r="O15" i="71"/>
  <c r="N8" i="71"/>
  <c r="N11" i="71"/>
  <c r="N9" i="71"/>
  <c r="O13" i="71"/>
  <c r="AI11" i="71"/>
  <c r="AI6" i="71"/>
  <c r="AI3" i="71"/>
  <c r="AR8" i="58" l="1"/>
  <c r="AQ8" i="58"/>
  <c r="AR7" i="58"/>
  <c r="AQ7" i="58"/>
  <c r="AR6" i="58"/>
  <c r="AQ6" i="58"/>
  <c r="AV3" i="58"/>
  <c r="AU3" i="58"/>
  <c r="AT3" i="58"/>
  <c r="AS3" i="58"/>
  <c r="AR3" i="58"/>
  <c r="AQ3" i="58"/>
  <c r="AP3" i="58"/>
  <c r="AO3" i="58"/>
  <c r="AN3" i="58"/>
  <c r="AM3" i="58"/>
  <c r="AL3" i="58"/>
  <c r="AK3" i="58"/>
  <c r="AK4" i="58" s="1"/>
  <c r="AW6" i="58" l="1"/>
  <c r="AW8" i="58"/>
  <c r="AW7" i="58"/>
  <c r="AL4" i="58"/>
  <c r="AM4" i="58" s="1"/>
  <c r="AN4" i="58" s="1"/>
  <c r="AO4" i="58" s="1"/>
  <c r="AP4" i="58" s="1"/>
  <c r="AQ4" i="58" s="1"/>
  <c r="AR4" i="58" s="1"/>
  <c r="AS4" i="58" s="1"/>
  <c r="AT4" i="58" s="1"/>
  <c r="AU4" i="58" s="1"/>
  <c r="AV4" i="58" s="1"/>
  <c r="D15" i="22" l="1"/>
  <c r="Y15" i="22"/>
  <c r="M15" i="22"/>
  <c r="L15" i="22"/>
  <c r="AB15" i="22"/>
  <c r="AC15" i="22"/>
  <c r="N15" i="22" l="1"/>
  <c r="S15" i="22"/>
  <c r="O15" i="22"/>
  <c r="X15" i="22"/>
  <c r="AH15" i="22" s="1"/>
  <c r="Q15" i="22"/>
  <c r="R15" i="22"/>
  <c r="AH10" i="43" l="1"/>
  <c r="AG10" i="43"/>
  <c r="AS10" i="41"/>
  <c r="AR10" i="41"/>
  <c r="AM10" i="43" l="1"/>
  <c r="AX10" i="41"/>
  <c r="AW46" i="26"/>
  <c r="AW42" i="26"/>
  <c r="AW41" i="26" l="1"/>
  <c r="AW45" i="26"/>
  <c r="AW39" i="26"/>
  <c r="AW40" i="26"/>
  <c r="AW44" i="26"/>
  <c r="AW43" i="26"/>
  <c r="AH9" i="43" l="1"/>
  <c r="AG9" i="43"/>
  <c r="AS9" i="41"/>
  <c r="AR9" i="41"/>
  <c r="AX9" i="41" l="1"/>
  <c r="AQ3" i="27" l="1"/>
  <c r="AP3" i="27"/>
  <c r="AW33" i="26" l="1"/>
  <c r="AW35" i="26"/>
  <c r="AW34" i="26"/>
  <c r="AW36" i="26"/>
  <c r="AV3" i="27"/>
  <c r="AS31" i="69" l="1"/>
  <c r="AR31" i="69"/>
  <c r="AS30" i="69"/>
  <c r="AR30" i="69"/>
  <c r="AS29" i="69"/>
  <c r="AR29" i="69"/>
  <c r="AS28" i="69"/>
  <c r="AR28" i="69"/>
  <c r="AS27" i="69"/>
  <c r="AR27" i="69"/>
  <c r="AS26" i="69"/>
  <c r="AR26" i="69"/>
  <c r="AS25" i="69"/>
  <c r="AR25" i="69"/>
  <c r="AS24" i="69"/>
  <c r="AR24" i="69"/>
  <c r="AS23" i="69"/>
  <c r="AR23" i="69"/>
  <c r="AS22" i="69"/>
  <c r="AR22" i="69"/>
  <c r="AS21" i="69"/>
  <c r="AR21" i="69"/>
  <c r="AS20" i="69"/>
  <c r="AR20" i="69"/>
  <c r="AS19" i="69"/>
  <c r="AR19" i="69"/>
  <c r="AS18" i="69"/>
  <c r="AR18" i="69"/>
  <c r="AS17" i="69"/>
  <c r="AR17" i="69"/>
  <c r="AS16" i="69"/>
  <c r="AR16" i="69"/>
  <c r="AS15" i="69"/>
  <c r="AR15" i="69"/>
  <c r="AS14" i="69"/>
  <c r="AR14" i="69"/>
  <c r="AS13" i="69"/>
  <c r="AR13" i="69"/>
  <c r="AS12" i="69"/>
  <c r="AR12" i="69"/>
  <c r="AS11" i="69"/>
  <c r="AR11" i="69"/>
  <c r="AS10" i="69"/>
  <c r="AR10" i="69"/>
  <c r="AS9" i="69"/>
  <c r="AR9" i="69"/>
  <c r="AS8" i="69"/>
  <c r="AR8" i="69"/>
  <c r="AS7" i="69"/>
  <c r="AR7" i="69"/>
  <c r="AS6" i="69"/>
  <c r="AR6" i="69"/>
  <c r="AW3" i="69"/>
  <c r="AV3" i="69"/>
  <c r="AU3" i="69"/>
  <c r="AT3" i="69"/>
  <c r="AS3" i="69"/>
  <c r="AR3" i="69"/>
  <c r="AQ3" i="69"/>
  <c r="AP3" i="69"/>
  <c r="AO3" i="69"/>
  <c r="AN3" i="69"/>
  <c r="AM3" i="69"/>
  <c r="AL3" i="69"/>
  <c r="AK3" i="69"/>
  <c r="AK4" i="69" s="1"/>
  <c r="D7" i="69"/>
  <c r="Z7" i="69"/>
  <c r="L7" i="69"/>
  <c r="AC7" i="69"/>
  <c r="AD7" i="69"/>
  <c r="D8" i="69"/>
  <c r="L8" i="69"/>
  <c r="AC8" i="69"/>
  <c r="AD8" i="69"/>
  <c r="D9" i="69"/>
  <c r="Z9" i="69"/>
  <c r="M9" i="69"/>
  <c r="L9" i="69"/>
  <c r="AC9" i="69"/>
  <c r="AD9" i="69"/>
  <c r="D10" i="69"/>
  <c r="Z10" i="69"/>
  <c r="M10" i="69"/>
  <c r="L10" i="69"/>
  <c r="AC10" i="69"/>
  <c r="AD10" i="69"/>
  <c r="D11" i="69"/>
  <c r="Y11" i="69" s="1"/>
  <c r="Z11" i="69"/>
  <c r="L11" i="69"/>
  <c r="AC11" i="69"/>
  <c r="AD11" i="69"/>
  <c r="D12" i="69"/>
  <c r="L12" i="69"/>
  <c r="AC12" i="69"/>
  <c r="AD12" i="69"/>
  <c r="D13" i="69"/>
  <c r="Z13" i="69"/>
  <c r="M13" i="69"/>
  <c r="L13" i="69"/>
  <c r="AC13" i="69"/>
  <c r="AD13" i="69"/>
  <c r="D14" i="69"/>
  <c r="Z14" i="69"/>
  <c r="M14" i="69"/>
  <c r="L14" i="69"/>
  <c r="AC14" i="69"/>
  <c r="AD14" i="69"/>
  <c r="D15" i="69"/>
  <c r="Y15" i="69" s="1"/>
  <c r="Z15" i="69"/>
  <c r="L15" i="69"/>
  <c r="AC15" i="69"/>
  <c r="AD15" i="69"/>
  <c r="N16" i="69"/>
  <c r="O16" i="69"/>
  <c r="Q9" i="69" l="1"/>
  <c r="Q13" i="69"/>
  <c r="P9" i="69"/>
  <c r="P15" i="69"/>
  <c r="T12" i="69"/>
  <c r="AX11" i="69"/>
  <c r="AX13" i="69"/>
  <c r="AX15" i="69"/>
  <c r="AX17" i="69"/>
  <c r="AX21" i="69"/>
  <c r="AX27" i="69"/>
  <c r="AX29" i="69"/>
  <c r="AX31" i="69"/>
  <c r="AX22" i="69"/>
  <c r="AX16" i="69"/>
  <c r="AX12" i="69"/>
  <c r="AX9" i="69"/>
  <c r="AX28" i="69"/>
  <c r="AX18" i="69"/>
  <c r="AX25" i="69"/>
  <c r="AX7" i="69"/>
  <c r="AX14" i="69"/>
  <c r="AX23" i="69"/>
  <c r="AX30" i="69"/>
  <c r="AX20" i="69"/>
  <c r="AX8" i="69"/>
  <c r="AX10" i="69"/>
  <c r="AX19" i="69"/>
  <c r="AX24" i="69"/>
  <c r="AX26" i="69"/>
  <c r="Y7" i="69"/>
  <c r="AI7" i="69" s="1"/>
  <c r="T7" i="69"/>
  <c r="N13" i="69"/>
  <c r="T15" i="69"/>
  <c r="P11" i="69"/>
  <c r="P10" i="69"/>
  <c r="P8" i="69"/>
  <c r="T8" i="69"/>
  <c r="P7" i="69"/>
  <c r="N9" i="69"/>
  <c r="P14" i="69"/>
  <c r="P12" i="69"/>
  <c r="P13" i="69"/>
  <c r="T11" i="69"/>
  <c r="AX6" i="69"/>
  <c r="AL4" i="69"/>
  <c r="AM4" i="69" s="1"/>
  <c r="AN4" i="69" s="1"/>
  <c r="AO4" i="69" s="1"/>
  <c r="AP4" i="69" s="1"/>
  <c r="AQ4" i="69" s="1"/>
  <c r="AR4" i="69" s="1"/>
  <c r="AS4" i="69" s="1"/>
  <c r="AT4" i="69" s="1"/>
  <c r="AU4" i="69" s="1"/>
  <c r="AV4" i="69" s="1"/>
  <c r="AW4" i="69" s="1"/>
  <c r="AI15" i="69"/>
  <c r="N14" i="69"/>
  <c r="O14" i="69"/>
  <c r="T14" i="69"/>
  <c r="Y14" i="69"/>
  <c r="AI14" i="69" s="1"/>
  <c r="N10" i="69"/>
  <c r="O10" i="69"/>
  <c r="T10" i="69"/>
  <c r="Y10" i="69"/>
  <c r="AI10" i="69" s="1"/>
  <c r="AI11" i="69"/>
  <c r="Y13" i="69"/>
  <c r="AI13" i="69" s="1"/>
  <c r="Z12" i="69"/>
  <c r="Q12" i="69"/>
  <c r="M12" i="69"/>
  <c r="N12" i="69" s="1"/>
  <c r="Y9" i="69"/>
  <c r="AI9" i="69" s="1"/>
  <c r="Z8" i="69"/>
  <c r="Q8" i="69"/>
  <c r="M8" i="69"/>
  <c r="N8" i="69" s="1"/>
  <c r="Q15" i="69"/>
  <c r="M15" i="69"/>
  <c r="T13" i="69"/>
  <c r="O13" i="69"/>
  <c r="Y12" i="69"/>
  <c r="Q11" i="69"/>
  <c r="M11" i="69"/>
  <c r="T9" i="69"/>
  <c r="O9" i="69"/>
  <c r="Y8" i="69"/>
  <c r="Q7" i="69"/>
  <c r="M7" i="69"/>
  <c r="Q14" i="69"/>
  <c r="R14" i="69" s="1"/>
  <c r="Q10" i="69"/>
  <c r="AI8" i="69" l="1"/>
  <c r="R9" i="69"/>
  <c r="R13" i="69"/>
  <c r="R10" i="69"/>
  <c r="R15" i="69"/>
  <c r="R11" i="69"/>
  <c r="AI12" i="69"/>
  <c r="R7" i="69"/>
  <c r="R12" i="69"/>
  <c r="R8" i="69"/>
  <c r="N7" i="69"/>
  <c r="O7" i="69"/>
  <c r="N11" i="69"/>
  <c r="O11" i="69"/>
  <c r="O12" i="69"/>
  <c r="N15" i="69"/>
  <c r="O15" i="69"/>
  <c r="O8" i="69"/>
  <c r="AD6" i="69" l="1"/>
  <c r="AC6" i="69"/>
  <c r="L6" i="69"/>
  <c r="Z6" i="69"/>
  <c r="D6" i="69"/>
  <c r="N20" i="69" s="1"/>
  <c r="AD5" i="69"/>
  <c r="AC5" i="69"/>
  <c r="L5" i="69"/>
  <c r="M5" i="69"/>
  <c r="D5" i="69"/>
  <c r="N19" i="69" s="1"/>
  <c r="AD4" i="69"/>
  <c r="AC4" i="69"/>
  <c r="L4" i="69"/>
  <c r="Z4" i="69"/>
  <c r="D4" i="69"/>
  <c r="N18" i="69" s="1"/>
  <c r="AD3" i="69"/>
  <c r="AC3" i="69"/>
  <c r="L3" i="69"/>
  <c r="Z3" i="69"/>
  <c r="D3" i="69"/>
  <c r="R2" i="69"/>
  <c r="O2" i="69"/>
  <c r="N2" i="69"/>
  <c r="N1" i="69"/>
  <c r="O17" i="69" l="1"/>
  <c r="N17" i="69"/>
  <c r="R17" i="69" s="1"/>
  <c r="R18" i="69"/>
  <c r="O18" i="69"/>
  <c r="R19" i="69"/>
  <c r="O19" i="69"/>
  <c r="P4" i="69"/>
  <c r="Q6" i="69"/>
  <c r="P6" i="69"/>
  <c r="AX32" i="69"/>
  <c r="M4" i="69"/>
  <c r="N4" i="69" s="1"/>
  <c r="M6" i="69"/>
  <c r="O6" i="69" s="1"/>
  <c r="Q4" i="69"/>
  <c r="Y3" i="69"/>
  <c r="AI3" i="69" s="1"/>
  <c r="O5" i="69"/>
  <c r="Y5" i="69"/>
  <c r="N5" i="69"/>
  <c r="Q3" i="69"/>
  <c r="M3" i="69"/>
  <c r="N3" i="69" s="1"/>
  <c r="O3" i="69"/>
  <c r="T5" i="69"/>
  <c r="T6" i="69"/>
  <c r="P3" i="69"/>
  <c r="Y4" i="69"/>
  <c r="AI4" i="69" s="1"/>
  <c r="P5" i="69"/>
  <c r="Z5" i="69"/>
  <c r="Y6" i="69"/>
  <c r="AI6" i="69" s="1"/>
  <c r="T4" i="69"/>
  <c r="Q5" i="69"/>
  <c r="T3" i="69"/>
  <c r="O4" i="69"/>
  <c r="R4" i="69" l="1"/>
  <c r="N6" i="69"/>
  <c r="R6" i="69"/>
  <c r="R5" i="69"/>
  <c r="R3" i="69"/>
  <c r="AI5" i="69"/>
  <c r="AW3" i="62" l="1"/>
  <c r="AV3" i="62"/>
  <c r="AU3" i="62"/>
  <c r="AT3" i="62"/>
  <c r="AS3" i="62"/>
  <c r="AR3" i="62"/>
  <c r="AQ3" i="62"/>
  <c r="AP3" i="62"/>
  <c r="AO3" i="62"/>
  <c r="AN3" i="62"/>
  <c r="AM3" i="62"/>
  <c r="AL3" i="62"/>
  <c r="AK3" i="62"/>
  <c r="AK4" i="62" s="1"/>
  <c r="AL4" i="62" l="1"/>
  <c r="AM4" i="62" s="1"/>
  <c r="AN4" i="62" s="1"/>
  <c r="AO4" i="62" s="1"/>
  <c r="AP4" i="62" s="1"/>
  <c r="AQ4" i="62" s="1"/>
  <c r="AR4" i="62" s="1"/>
  <c r="AS4" i="62" s="1"/>
  <c r="AT4" i="62" s="1"/>
  <c r="AU4" i="62" s="1"/>
  <c r="AV4" i="62" s="1"/>
  <c r="AW4" i="62" s="1"/>
  <c r="AS7" i="23" l="1"/>
  <c r="AR7" i="23"/>
  <c r="S14" i="68" l="1"/>
  <c r="O14" i="68"/>
  <c r="N14" i="68"/>
  <c r="AC13" i="68"/>
  <c r="AB13" i="68"/>
  <c r="L13" i="68"/>
  <c r="D13" i="68"/>
  <c r="S13" i="68" s="1"/>
  <c r="AC12" i="68"/>
  <c r="AB12" i="68"/>
  <c r="L12" i="68"/>
  <c r="D12" i="68"/>
  <c r="S12" i="68" s="1"/>
  <c r="AC11" i="68"/>
  <c r="AB11" i="68"/>
  <c r="L11" i="68"/>
  <c r="D11" i="68"/>
  <c r="S11" i="68" s="1"/>
  <c r="AC10" i="68"/>
  <c r="AB10" i="68"/>
  <c r="L10" i="68"/>
  <c r="D10" i="68"/>
  <c r="S10" i="68" s="1"/>
  <c r="AC9" i="68"/>
  <c r="AB9" i="68"/>
  <c r="L9" i="68"/>
  <c r="D9" i="68"/>
  <c r="S9" i="68" s="1"/>
  <c r="AC8" i="68"/>
  <c r="AB8" i="68"/>
  <c r="L8" i="68"/>
  <c r="D8" i="68"/>
  <c r="S8" i="68" s="1"/>
  <c r="AC7" i="68"/>
  <c r="AB7" i="68"/>
  <c r="L7" i="68"/>
  <c r="D7" i="68"/>
  <c r="S7" i="68" s="1"/>
  <c r="AC6" i="68"/>
  <c r="AB6" i="68"/>
  <c r="L6" i="68"/>
  <c r="D6" i="68"/>
  <c r="AC5" i="68"/>
  <c r="AB5" i="68"/>
  <c r="L5" i="68"/>
  <c r="D5" i="68"/>
  <c r="N17" i="68" s="1"/>
  <c r="AC4" i="68"/>
  <c r="AB4" i="68"/>
  <c r="L4" i="68"/>
  <c r="D4" i="68"/>
  <c r="N16" i="68" s="1"/>
  <c r="AC3" i="68"/>
  <c r="AB3" i="68"/>
  <c r="L3" i="68"/>
  <c r="D3" i="68"/>
  <c r="X3" i="68" s="1"/>
  <c r="O2" i="68"/>
  <c r="N2" i="68"/>
  <c r="N1" i="68"/>
  <c r="S3" i="68" l="1"/>
  <c r="O3" i="68"/>
  <c r="X4" i="68"/>
  <c r="S4" i="68"/>
  <c r="X5" i="68"/>
  <c r="Y3" i="68"/>
  <c r="AH3" i="68" s="1"/>
  <c r="Q3" i="68"/>
  <c r="O18" i="68"/>
  <c r="N18" i="68"/>
  <c r="S17" i="68"/>
  <c r="R7" i="68"/>
  <c r="M7" i="68"/>
  <c r="O7" i="68" s="1"/>
  <c r="Y8" i="68"/>
  <c r="Q8" i="68"/>
  <c r="Y9" i="68"/>
  <c r="Q9" i="68"/>
  <c r="Y10" i="68"/>
  <c r="Q10" i="68"/>
  <c r="Y11" i="68"/>
  <c r="Q11" i="68"/>
  <c r="Y12" i="68"/>
  <c r="Q12" i="68"/>
  <c r="Y13" i="68"/>
  <c r="Q13" i="68"/>
  <c r="Y6" i="68"/>
  <c r="Q6" i="68"/>
  <c r="Y5" i="68"/>
  <c r="Q5" i="68"/>
  <c r="R5" i="68"/>
  <c r="M5" i="68"/>
  <c r="N5" i="68" s="1"/>
  <c r="O5" i="68"/>
  <c r="S6" i="68"/>
  <c r="R3" i="68"/>
  <c r="M3" i="68"/>
  <c r="N3" i="68" s="1"/>
  <c r="Y7" i="68"/>
  <c r="Q7" i="68"/>
  <c r="R8" i="68"/>
  <c r="M8" i="68"/>
  <c r="N8" i="68" s="1"/>
  <c r="R9" i="68"/>
  <c r="M9" i="68"/>
  <c r="O9" i="68" s="1"/>
  <c r="R10" i="68"/>
  <c r="M10" i="68"/>
  <c r="O10" i="68" s="1"/>
  <c r="R11" i="68"/>
  <c r="M11" i="68"/>
  <c r="N11" i="68" s="1"/>
  <c r="R12" i="68"/>
  <c r="M12" i="68"/>
  <c r="N12" i="68" s="1"/>
  <c r="R13" i="68"/>
  <c r="M13" i="68"/>
  <c r="O13" i="68" s="1"/>
  <c r="R6" i="68"/>
  <c r="M6" i="68"/>
  <c r="N6" i="68" s="1"/>
  <c r="O6" i="68"/>
  <c r="S16" i="68"/>
  <c r="O16" i="68"/>
  <c r="S15" i="68"/>
  <c r="O15" i="68"/>
  <c r="N15" i="68"/>
  <c r="Y4" i="68"/>
  <c r="Q4" i="68"/>
  <c r="R4" i="68"/>
  <c r="M4" i="68"/>
  <c r="N4" i="68" s="1"/>
  <c r="O4" i="68"/>
  <c r="S5" i="68"/>
  <c r="X6" i="68"/>
  <c r="X7" i="68"/>
  <c r="X8" i="68"/>
  <c r="AH8" i="68" s="1"/>
  <c r="O8" i="68"/>
  <c r="X9" i="68"/>
  <c r="N9" i="68"/>
  <c r="X10" i="68"/>
  <c r="AH10" i="68" s="1"/>
  <c r="N10" i="68"/>
  <c r="X11" i="68"/>
  <c r="AH11" i="68" s="1"/>
  <c r="O11" i="68"/>
  <c r="X12" i="68"/>
  <c r="AH12" i="68" s="1"/>
  <c r="O12" i="68"/>
  <c r="X13" i="68"/>
  <c r="O17" i="68"/>
  <c r="AW72" i="26"/>
  <c r="AW71" i="26"/>
  <c r="AW70" i="26"/>
  <c r="AW69" i="26"/>
  <c r="AW68" i="26"/>
  <c r="AW67" i="26"/>
  <c r="AW66" i="26"/>
  <c r="AW65" i="26"/>
  <c r="AW64" i="26"/>
  <c r="AW63" i="26"/>
  <c r="AW62" i="26"/>
  <c r="AW61" i="26"/>
  <c r="AW60" i="26"/>
  <c r="AW59" i="26"/>
  <c r="AW58" i="26"/>
  <c r="AW57" i="26"/>
  <c r="AW56" i="26"/>
  <c r="AW55" i="26"/>
  <c r="AW54" i="26"/>
  <c r="AW53" i="26"/>
  <c r="AW52" i="26"/>
  <c r="AW51" i="26"/>
  <c r="AW50" i="26"/>
  <c r="AW49" i="26"/>
  <c r="AW48" i="26"/>
  <c r="AW47" i="26"/>
  <c r="AW38" i="26"/>
  <c r="AW37" i="26"/>
  <c r="AW32" i="26"/>
  <c r="AW31" i="26"/>
  <c r="AW30" i="26"/>
  <c r="AW29" i="26"/>
  <c r="AW28" i="26"/>
  <c r="AH7" i="68" l="1"/>
  <c r="AH6" i="68"/>
  <c r="AH5" i="68"/>
  <c r="AH4" i="68"/>
  <c r="N7" i="68"/>
  <c r="N13" i="68"/>
  <c r="AH13" i="68"/>
  <c r="AH9" i="68"/>
  <c r="AW14" i="26"/>
  <c r="AW16" i="26"/>
  <c r="AW18" i="26"/>
  <c r="AW20" i="26"/>
  <c r="AW22" i="26"/>
  <c r="AW24" i="26"/>
  <c r="AW26" i="26"/>
  <c r="AW23" i="26"/>
  <c r="AW27" i="26"/>
  <c r="AW13" i="26"/>
  <c r="AW15" i="26"/>
  <c r="AW17" i="26"/>
  <c r="AW19" i="26"/>
  <c r="AW21" i="26"/>
  <c r="AW25" i="26"/>
  <c r="AS6" i="23" l="1"/>
  <c r="AR6" i="23"/>
  <c r="AS5" i="23"/>
  <c r="AR5" i="23"/>
  <c r="AS4" i="23"/>
  <c r="AR4" i="23"/>
  <c r="AX5" i="23" l="1"/>
  <c r="AX4" i="23"/>
  <c r="D10" i="33" l="1"/>
  <c r="Z10" i="33"/>
  <c r="L10" i="33"/>
  <c r="AC10" i="33"/>
  <c r="AD10" i="33"/>
  <c r="D11" i="33"/>
  <c r="M11" i="33"/>
  <c r="L11" i="33"/>
  <c r="AC11" i="33"/>
  <c r="AD11" i="33"/>
  <c r="D12" i="33"/>
  <c r="Z12" i="33"/>
  <c r="L12" i="33"/>
  <c r="AC12" i="33"/>
  <c r="AD12" i="33"/>
  <c r="D13" i="33"/>
  <c r="Z13" i="33"/>
  <c r="M13" i="33"/>
  <c r="L13" i="33"/>
  <c r="AC13" i="33"/>
  <c r="AD13" i="33"/>
  <c r="D14" i="33"/>
  <c r="Z14" i="33"/>
  <c r="L14" i="33"/>
  <c r="AC14" i="33"/>
  <c r="AD14" i="33"/>
  <c r="D15" i="33"/>
  <c r="M15" i="33"/>
  <c r="L15" i="33"/>
  <c r="AC15" i="33"/>
  <c r="AD15" i="33"/>
  <c r="D16" i="33"/>
  <c r="Z16" i="33"/>
  <c r="M16" i="33"/>
  <c r="L16" i="33"/>
  <c r="AC16" i="33"/>
  <c r="AD16" i="33"/>
  <c r="D17" i="33"/>
  <c r="Z17" i="33"/>
  <c r="M17" i="33"/>
  <c r="L17" i="33"/>
  <c r="AC17" i="33"/>
  <c r="AD17" i="33"/>
  <c r="N18" i="33"/>
  <c r="O18" i="33"/>
  <c r="AU6" i="33"/>
  <c r="AT6" i="33"/>
  <c r="Q17" i="33" l="1"/>
  <c r="P12" i="33"/>
  <c r="P10" i="33"/>
  <c r="O15" i="33"/>
  <c r="P17" i="33"/>
  <c r="R17" i="33" s="1"/>
  <c r="P16" i="33"/>
  <c r="Q12" i="33"/>
  <c r="Q16" i="33"/>
  <c r="T15" i="33"/>
  <c r="P13" i="33"/>
  <c r="P14" i="33"/>
  <c r="Q13" i="33"/>
  <c r="M12" i="33"/>
  <c r="N12" i="33" s="1"/>
  <c r="T16" i="33"/>
  <c r="T11" i="33"/>
  <c r="N16" i="33"/>
  <c r="T12" i="33"/>
  <c r="O11" i="33"/>
  <c r="AZ6" i="33"/>
  <c r="T17" i="33"/>
  <c r="Y17" i="33"/>
  <c r="AI17" i="33" s="1"/>
  <c r="N17" i="33"/>
  <c r="O17" i="33"/>
  <c r="Y14" i="33"/>
  <c r="AI14" i="33" s="1"/>
  <c r="T14" i="33"/>
  <c r="O13" i="33"/>
  <c r="T13" i="33"/>
  <c r="N13" i="33"/>
  <c r="Y13" i="33"/>
  <c r="AI13" i="33" s="1"/>
  <c r="Y10" i="33"/>
  <c r="AI10" i="33" s="1"/>
  <c r="T10" i="33"/>
  <c r="N11" i="33"/>
  <c r="O16" i="33"/>
  <c r="Y15" i="33"/>
  <c r="P15" i="33"/>
  <c r="Q14" i="33"/>
  <c r="M14" i="33"/>
  <c r="N14" i="33" s="1"/>
  <c r="Y11" i="33"/>
  <c r="P11" i="33"/>
  <c r="Q10" i="33"/>
  <c r="M10" i="33"/>
  <c r="N10" i="33" s="1"/>
  <c r="N15" i="33"/>
  <c r="Y16" i="33"/>
  <c r="AI16" i="33" s="1"/>
  <c r="Z15" i="33"/>
  <c r="Q15" i="33"/>
  <c r="Y12" i="33"/>
  <c r="AI12" i="33" s="1"/>
  <c r="Z11" i="33"/>
  <c r="Q11" i="33"/>
  <c r="AU16" i="29"/>
  <c r="AT16" i="29"/>
  <c r="AP16" i="29"/>
  <c r="AU15" i="29"/>
  <c r="AT15" i="29"/>
  <c r="AP15" i="29"/>
  <c r="AU14" i="29"/>
  <c r="AT14" i="29"/>
  <c r="AP14" i="29"/>
  <c r="AU13" i="29"/>
  <c r="AT13" i="29"/>
  <c r="AP13" i="29"/>
  <c r="AO13" i="29"/>
  <c r="AU12" i="29"/>
  <c r="AT12" i="29"/>
  <c r="AP12" i="29"/>
  <c r="AL12" i="29"/>
  <c r="AU11" i="29"/>
  <c r="AT11" i="29"/>
  <c r="AL11" i="29"/>
  <c r="AU10" i="29"/>
  <c r="AT10" i="29"/>
  <c r="AL10" i="29"/>
  <c r="AU9" i="29"/>
  <c r="AT9" i="29"/>
  <c r="AL9" i="29"/>
  <c r="AU8" i="29"/>
  <c r="AT8" i="29"/>
  <c r="AL8" i="29"/>
  <c r="AU7" i="29"/>
  <c r="AT7" i="29"/>
  <c r="AL7" i="29"/>
  <c r="AU6" i="29"/>
  <c r="AT6" i="29"/>
  <c r="AL6" i="29"/>
  <c r="AU5" i="29"/>
  <c r="AT5" i="29"/>
  <c r="AL5" i="29"/>
  <c r="AU4" i="29"/>
  <c r="AT4" i="29"/>
  <c r="AL4" i="29"/>
  <c r="AU3" i="29"/>
  <c r="AT3" i="29"/>
  <c r="AL3" i="29"/>
  <c r="AP2" i="28"/>
  <c r="AO2" i="28"/>
  <c r="AQ2" i="27"/>
  <c r="AP2" i="27"/>
  <c r="AR2" i="26"/>
  <c r="AQ2" i="26"/>
  <c r="AY2" i="25"/>
  <c r="AX2" i="25"/>
  <c r="AU2" i="24"/>
  <c r="AT2" i="24"/>
  <c r="AS3" i="23"/>
  <c r="AR3" i="23"/>
  <c r="D3" i="39"/>
  <c r="AL13" i="29" l="1"/>
  <c r="BA13" i="29" s="1"/>
  <c r="AO14" i="29"/>
  <c r="AO15" i="29" s="1"/>
  <c r="AO16" i="29" s="1"/>
  <c r="AO17" i="29" s="1"/>
  <c r="AO18" i="29" s="1"/>
  <c r="AO19" i="29" s="1"/>
  <c r="AO20" i="29" s="1"/>
  <c r="AO21" i="29" s="1"/>
  <c r="AO22" i="29" s="1"/>
  <c r="AO23" i="29" s="1"/>
  <c r="N3" i="39"/>
  <c r="T3" i="39"/>
  <c r="O3" i="39"/>
  <c r="Y3" i="39"/>
  <c r="R3" i="39"/>
  <c r="BA5" i="29"/>
  <c r="BA9" i="29"/>
  <c r="BA6" i="29"/>
  <c r="BA10" i="29"/>
  <c r="BA4" i="29"/>
  <c r="BA8" i="29"/>
  <c r="BA7" i="29"/>
  <c r="BA11" i="29"/>
  <c r="BA12" i="29"/>
  <c r="AW3" i="26"/>
  <c r="AW4" i="26"/>
  <c r="AW6" i="26"/>
  <c r="AW8" i="26"/>
  <c r="AW10" i="26"/>
  <c r="AW12" i="26"/>
  <c r="AW5" i="26"/>
  <c r="AW7" i="26"/>
  <c r="AW9" i="26"/>
  <c r="AW11" i="26"/>
  <c r="R12" i="33"/>
  <c r="R10" i="33"/>
  <c r="R14" i="33"/>
  <c r="O12" i="33"/>
  <c r="R13" i="33"/>
  <c r="R16" i="33"/>
  <c r="AI11" i="33"/>
  <c r="R15" i="33"/>
  <c r="O10" i="33"/>
  <c r="O14" i="33"/>
  <c r="R11" i="33"/>
  <c r="AI15" i="33"/>
  <c r="AL23" i="29" l="1"/>
  <c r="BA23" i="29" s="1"/>
  <c r="AO24" i="29"/>
  <c r="AM29" i="54"/>
  <c r="AE29" i="54"/>
  <c r="AD29" i="54"/>
  <c r="M29" i="54"/>
  <c r="R29" i="54"/>
  <c r="AA29" i="54"/>
  <c r="D29" i="54"/>
  <c r="AM26" i="54"/>
  <c r="AE26" i="54"/>
  <c r="AD26" i="54"/>
  <c r="M26" i="54"/>
  <c r="AA26" i="54"/>
  <c r="D26" i="54"/>
  <c r="AM25" i="54"/>
  <c r="AE25" i="54"/>
  <c r="AD25" i="54"/>
  <c r="M25" i="54"/>
  <c r="AA25" i="54"/>
  <c r="D25" i="54"/>
  <c r="Z25" i="54" s="1"/>
  <c r="D26" i="53"/>
  <c r="AM26" i="53"/>
  <c r="AE26" i="53"/>
  <c r="AD26" i="53"/>
  <c r="M26" i="53"/>
  <c r="R26" i="53"/>
  <c r="AA26" i="53"/>
  <c r="AL24" i="29" l="1"/>
  <c r="BA24" i="29" s="1"/>
  <c r="AO25" i="29"/>
  <c r="Q25" i="54"/>
  <c r="AL29" i="54"/>
  <c r="Z29" i="54"/>
  <c r="AJ29" i="54" s="1"/>
  <c r="Q29" i="54"/>
  <c r="S29" i="54" s="1"/>
  <c r="N29" i="54"/>
  <c r="P29" i="54" s="1"/>
  <c r="U29" i="54"/>
  <c r="AJ25" i="54"/>
  <c r="R26" i="54"/>
  <c r="AL26" i="54"/>
  <c r="Z26" i="54"/>
  <c r="AJ26" i="54" s="1"/>
  <c r="N25" i="54"/>
  <c r="P25" i="54" s="1"/>
  <c r="R25" i="54"/>
  <c r="U25" i="54"/>
  <c r="AL25" i="54"/>
  <c r="Q26" i="54"/>
  <c r="N26" i="54"/>
  <c r="P26" i="54" s="1"/>
  <c r="U26" i="54"/>
  <c r="AL26" i="53"/>
  <c r="Z26" i="53"/>
  <c r="AJ26" i="53" s="1"/>
  <c r="Q26" i="53"/>
  <c r="S26" i="53" s="1"/>
  <c r="N26" i="53"/>
  <c r="O26" i="53" s="1"/>
  <c r="U26" i="53"/>
  <c r="AL25" i="29" l="1"/>
  <c r="BA25" i="29" s="1"/>
  <c r="AO26" i="29"/>
  <c r="AL26" i="29" s="1"/>
  <c r="BA26" i="29" s="1"/>
  <c r="AL14" i="29"/>
  <c r="BA14" i="29" s="1"/>
  <c r="S26" i="54"/>
  <c r="S25" i="54"/>
  <c r="O25" i="54"/>
  <c r="O29" i="54"/>
  <c r="O26" i="54"/>
  <c r="P26" i="53"/>
  <c r="AL15" i="29" l="1"/>
  <c r="BA15" i="29" s="1"/>
  <c r="AV5" i="67"/>
  <c r="AU5" i="67"/>
  <c r="AT5" i="67"/>
  <c r="AS5" i="67"/>
  <c r="AR5" i="67"/>
  <c r="AQ5" i="67"/>
  <c r="AP5" i="67"/>
  <c r="AO5" i="67"/>
  <c r="AN5" i="67"/>
  <c r="AM5" i="67"/>
  <c r="AL5" i="67"/>
  <c r="AK5" i="67"/>
  <c r="AD5" i="67"/>
  <c r="AC5" i="67"/>
  <c r="L5" i="67"/>
  <c r="Q5" i="67"/>
  <c r="Z5" i="67"/>
  <c r="D5" i="67"/>
  <c r="O16" i="67"/>
  <c r="N16" i="67"/>
  <c r="AD15" i="67"/>
  <c r="AC15" i="67"/>
  <c r="L15" i="67"/>
  <c r="Z15" i="67"/>
  <c r="D15" i="67"/>
  <c r="AD14" i="67"/>
  <c r="AC14" i="67"/>
  <c r="L14" i="67"/>
  <c r="Z14" i="67"/>
  <c r="D14" i="67"/>
  <c r="AD13" i="67"/>
  <c r="AC13" i="67"/>
  <c r="L13" i="67"/>
  <c r="Z13" i="67"/>
  <c r="D13" i="67"/>
  <c r="AD12" i="67"/>
  <c r="AC12" i="67"/>
  <c r="L12" i="67"/>
  <c r="Q12" i="67"/>
  <c r="Z12" i="67"/>
  <c r="D12" i="67"/>
  <c r="AD11" i="67"/>
  <c r="AC11" i="67"/>
  <c r="L11" i="67"/>
  <c r="Z11" i="67"/>
  <c r="D11" i="67"/>
  <c r="AD10" i="67"/>
  <c r="AC10" i="67"/>
  <c r="L10" i="67"/>
  <c r="Z10" i="67"/>
  <c r="D10" i="67"/>
  <c r="AR9" i="67"/>
  <c r="AQ9" i="67"/>
  <c r="AD9" i="67"/>
  <c r="AC9" i="67"/>
  <c r="L9" i="67"/>
  <c r="Z9" i="67"/>
  <c r="D9" i="67"/>
  <c r="AD8" i="67"/>
  <c r="AC8" i="67"/>
  <c r="L8" i="67"/>
  <c r="Z8" i="67"/>
  <c r="D8" i="67"/>
  <c r="Y8" i="67" s="1"/>
  <c r="AD7" i="67"/>
  <c r="AC7" i="67"/>
  <c r="L7" i="67"/>
  <c r="Q7" i="67"/>
  <c r="Z7" i="67"/>
  <c r="D7" i="67"/>
  <c r="AD6" i="67"/>
  <c r="AC6" i="67"/>
  <c r="L6" i="67"/>
  <c r="Z6" i="67"/>
  <c r="D6" i="67"/>
  <c r="O19" i="67" s="1"/>
  <c r="AV4" i="67"/>
  <c r="AV6" i="67" s="1"/>
  <c r="AU4" i="67"/>
  <c r="AU6" i="67" s="1"/>
  <c r="AT4" i="67"/>
  <c r="AT6" i="67" s="1"/>
  <c r="AS4" i="67"/>
  <c r="AS6" i="67" s="1"/>
  <c r="AR4" i="67"/>
  <c r="AR6" i="67" s="1"/>
  <c r="AQ4" i="67"/>
  <c r="AQ6" i="67" s="1"/>
  <c r="AP4" i="67"/>
  <c r="AP6" i="67" s="1"/>
  <c r="AO4" i="67"/>
  <c r="AO6" i="67" s="1"/>
  <c r="AN4" i="67"/>
  <c r="AN6" i="67" s="1"/>
  <c r="AM4" i="67"/>
  <c r="AM6" i="67" s="1"/>
  <c r="AL4" i="67"/>
  <c r="AL6" i="67" s="1"/>
  <c r="AK4" i="67"/>
  <c r="AK6" i="67" s="1"/>
  <c r="AK7" i="67" s="1"/>
  <c r="AD4" i="67"/>
  <c r="AC4" i="67"/>
  <c r="L4" i="67"/>
  <c r="Q4" i="67"/>
  <c r="Z4" i="67"/>
  <c r="D4" i="67"/>
  <c r="AD3" i="67"/>
  <c r="AC3" i="67"/>
  <c r="L3" i="67"/>
  <c r="M3" i="67"/>
  <c r="Z3" i="67"/>
  <c r="D3" i="67"/>
  <c r="O17" i="67" s="1"/>
  <c r="R2" i="67"/>
  <c r="O2" i="67"/>
  <c r="N2" i="67"/>
  <c r="N1" i="67"/>
  <c r="AC8" i="66"/>
  <c r="AB8" i="66"/>
  <c r="L8" i="66"/>
  <c r="Y8" i="66"/>
  <c r="D8" i="66"/>
  <c r="AC9" i="66"/>
  <c r="AB9" i="66"/>
  <c r="L9" i="66"/>
  <c r="Y9" i="66"/>
  <c r="D9" i="66"/>
  <c r="AC7" i="66"/>
  <c r="AB7" i="66"/>
  <c r="L7" i="66"/>
  <c r="Y7" i="66"/>
  <c r="D7" i="66"/>
  <c r="O22" i="66" s="1"/>
  <c r="O17" i="66"/>
  <c r="N17" i="66"/>
  <c r="AC16" i="66"/>
  <c r="AB16" i="66"/>
  <c r="L16" i="66"/>
  <c r="Y16" i="66"/>
  <c r="D16" i="66"/>
  <c r="AC15" i="66"/>
  <c r="AB15" i="66"/>
  <c r="L15" i="66"/>
  <c r="Y15" i="66"/>
  <c r="D15" i="66"/>
  <c r="AC14" i="66"/>
  <c r="AB14" i="66"/>
  <c r="L14" i="66"/>
  <c r="Y14" i="66"/>
  <c r="D14" i="66"/>
  <c r="AC13" i="66"/>
  <c r="AB13" i="66"/>
  <c r="L13" i="66"/>
  <c r="Y13" i="66"/>
  <c r="D13" i="66"/>
  <c r="AC12" i="66"/>
  <c r="AB12" i="66"/>
  <c r="L12" i="66"/>
  <c r="Y12" i="66"/>
  <c r="D12" i="66"/>
  <c r="AC11" i="66"/>
  <c r="AB11" i="66"/>
  <c r="L11" i="66"/>
  <c r="Y11" i="66"/>
  <c r="D11" i="66"/>
  <c r="AC10" i="66"/>
  <c r="AB10" i="66"/>
  <c r="L10" i="66"/>
  <c r="Y10" i="66"/>
  <c r="D10" i="66"/>
  <c r="AC6" i="66"/>
  <c r="AB6" i="66"/>
  <c r="L6" i="66"/>
  <c r="Y6" i="66"/>
  <c r="D6" i="66"/>
  <c r="AC5" i="66"/>
  <c r="AB5" i="66"/>
  <c r="L5" i="66"/>
  <c r="Y5" i="66"/>
  <c r="D5" i="66"/>
  <c r="AC4" i="66"/>
  <c r="AB4" i="66"/>
  <c r="L4" i="66"/>
  <c r="Y4" i="66"/>
  <c r="D4" i="66"/>
  <c r="AC3" i="66"/>
  <c r="AB3" i="66"/>
  <c r="L3" i="66"/>
  <c r="Y3" i="66"/>
  <c r="D3" i="66"/>
  <c r="O2" i="66"/>
  <c r="N2" i="66"/>
  <c r="N1" i="66"/>
  <c r="AM10" i="54"/>
  <c r="AE10" i="54"/>
  <c r="AD10" i="54"/>
  <c r="M10" i="54"/>
  <c r="R10" i="54"/>
  <c r="AA10" i="54"/>
  <c r="D10" i="54"/>
  <c r="AM9" i="54"/>
  <c r="AE9" i="54"/>
  <c r="AD9" i="54"/>
  <c r="M9" i="54"/>
  <c r="AA9" i="54"/>
  <c r="D9" i="54"/>
  <c r="Z9" i="54" s="1"/>
  <c r="O15" i="64"/>
  <c r="N15" i="64"/>
  <c r="AD14" i="64"/>
  <c r="AC14" i="64"/>
  <c r="L14" i="64"/>
  <c r="Z14" i="64"/>
  <c r="D14" i="64"/>
  <c r="AD13" i="64"/>
  <c r="AC13" i="64"/>
  <c r="L13" i="64"/>
  <c r="Z13" i="64"/>
  <c r="D13" i="64"/>
  <c r="AD12" i="64"/>
  <c r="AC12" i="64"/>
  <c r="L12" i="64"/>
  <c r="Z12" i="64"/>
  <c r="D12" i="64"/>
  <c r="AD11" i="64"/>
  <c r="AC11" i="64"/>
  <c r="L11" i="64"/>
  <c r="Z11" i="64"/>
  <c r="D11" i="64"/>
  <c r="AD10" i="64"/>
  <c r="AC10" i="64"/>
  <c r="L10" i="64"/>
  <c r="Z10" i="64"/>
  <c r="D10" i="64"/>
  <c r="AD9" i="64"/>
  <c r="AC9" i="64"/>
  <c r="L9" i="64"/>
  <c r="Z9" i="64"/>
  <c r="D9" i="64"/>
  <c r="AR8" i="64"/>
  <c r="AQ8" i="64"/>
  <c r="AD8" i="64"/>
  <c r="AC8" i="64"/>
  <c r="L8" i="64"/>
  <c r="Z8" i="64"/>
  <c r="D8" i="64"/>
  <c r="AD7" i="64"/>
  <c r="AC7" i="64"/>
  <c r="L7" i="64"/>
  <c r="Z7" i="64"/>
  <c r="D7" i="64"/>
  <c r="AD6" i="64"/>
  <c r="AC6" i="64"/>
  <c r="L6" i="64"/>
  <c r="M6" i="64"/>
  <c r="Z6" i="64"/>
  <c r="D6" i="64"/>
  <c r="AD5" i="64"/>
  <c r="AC5" i="64"/>
  <c r="L5" i="64"/>
  <c r="Z5" i="64"/>
  <c r="D5" i="64"/>
  <c r="AV4" i="64"/>
  <c r="AV5" i="64" s="1"/>
  <c r="AU4" i="64"/>
  <c r="AU5" i="64" s="1"/>
  <c r="AT4" i="64"/>
  <c r="AT5" i="64" s="1"/>
  <c r="AS4" i="64"/>
  <c r="AS5" i="64" s="1"/>
  <c r="AR4" i="64"/>
  <c r="AR5" i="64" s="1"/>
  <c r="AQ4" i="64"/>
  <c r="AQ5" i="64" s="1"/>
  <c r="AP4" i="64"/>
  <c r="AP5" i="64" s="1"/>
  <c r="AO4" i="64"/>
  <c r="AO5" i="64" s="1"/>
  <c r="AN4" i="64"/>
  <c r="AN5" i="64" s="1"/>
  <c r="AM4" i="64"/>
  <c r="AM5" i="64" s="1"/>
  <c r="AL4" i="64"/>
  <c r="AL5" i="64" s="1"/>
  <c r="AK4" i="64"/>
  <c r="AK5" i="64" s="1"/>
  <c r="AK6" i="64" s="1"/>
  <c r="AD4" i="64"/>
  <c r="AC4" i="64"/>
  <c r="L4" i="64"/>
  <c r="Z4" i="64"/>
  <c r="D4" i="64"/>
  <c r="N17" i="64" s="1"/>
  <c r="R17" i="64" s="1"/>
  <c r="AD3" i="64"/>
  <c r="AC3" i="64"/>
  <c r="L3" i="64"/>
  <c r="Q3" i="64"/>
  <c r="Z3" i="64"/>
  <c r="D3" i="64"/>
  <c r="R2" i="64"/>
  <c r="O2" i="64"/>
  <c r="N2" i="64"/>
  <c r="N1" i="64"/>
  <c r="AL16" i="29" l="1"/>
  <c r="BA16" i="29" s="1"/>
  <c r="Q10" i="67"/>
  <c r="P11" i="67"/>
  <c r="P13" i="67"/>
  <c r="O5" i="67"/>
  <c r="Y5" i="67"/>
  <c r="AI5" i="67" s="1"/>
  <c r="P5" i="67"/>
  <c r="R5" i="67" s="1"/>
  <c r="P3" i="67"/>
  <c r="Q3" i="67"/>
  <c r="P6" i="67"/>
  <c r="P8" i="67"/>
  <c r="Q9" i="67"/>
  <c r="Q14" i="67"/>
  <c r="P15" i="67"/>
  <c r="M5" i="67"/>
  <c r="N5" i="67" s="1"/>
  <c r="T5" i="67"/>
  <c r="AW9" i="67"/>
  <c r="Y7" i="67"/>
  <c r="AI7" i="67" s="1"/>
  <c r="Y11" i="67"/>
  <c r="AI11" i="67" s="1"/>
  <c r="Y15" i="67"/>
  <c r="AI15" i="67" s="1"/>
  <c r="N18" i="67"/>
  <c r="R18" i="67" s="1"/>
  <c r="O4" i="67"/>
  <c r="O18" i="67"/>
  <c r="Y4" i="67"/>
  <c r="AI4" i="67" s="1"/>
  <c r="Y9" i="67"/>
  <c r="AI9" i="67" s="1"/>
  <c r="Y13" i="67"/>
  <c r="AI13" i="67" s="1"/>
  <c r="AL7" i="67"/>
  <c r="AM7" i="67" s="1"/>
  <c r="AN7" i="67" s="1"/>
  <c r="AO7" i="67" s="1"/>
  <c r="AP7" i="67" s="1"/>
  <c r="AQ7" i="67" s="1"/>
  <c r="AR7" i="67" s="1"/>
  <c r="AS7" i="67" s="1"/>
  <c r="AT7" i="67" s="1"/>
  <c r="AU7" i="67" s="1"/>
  <c r="AV7" i="67" s="1"/>
  <c r="AI8" i="67"/>
  <c r="O3" i="67"/>
  <c r="T3" i="67"/>
  <c r="P4" i="67"/>
  <c r="R4" i="67" s="1"/>
  <c r="M6" i="67"/>
  <c r="N6" i="67" s="1"/>
  <c r="O6" i="67"/>
  <c r="Q6" i="67"/>
  <c r="T6" i="67"/>
  <c r="P7" i="67"/>
  <c r="R7" i="67" s="1"/>
  <c r="M8" i="67"/>
  <c r="O8" i="67" s="1"/>
  <c r="Q8" i="67"/>
  <c r="T8" i="67"/>
  <c r="P9" i="67"/>
  <c r="R9" i="67" s="1"/>
  <c r="P10" i="67"/>
  <c r="Y10" i="67"/>
  <c r="AI10" i="67" s="1"/>
  <c r="M11" i="67"/>
  <c r="O11" i="67" s="1"/>
  <c r="Q11" i="67"/>
  <c r="T11" i="67"/>
  <c r="P12" i="67"/>
  <c r="R12" i="67" s="1"/>
  <c r="Y12" i="67"/>
  <c r="AI12" i="67" s="1"/>
  <c r="M13" i="67"/>
  <c r="O13" i="67" s="1"/>
  <c r="Q13" i="67"/>
  <c r="T13" i="67"/>
  <c r="P14" i="67"/>
  <c r="Y14" i="67"/>
  <c r="AI14" i="67" s="1"/>
  <c r="M15" i="67"/>
  <c r="O15" i="67" s="1"/>
  <c r="Q15" i="67"/>
  <c r="T15" i="67"/>
  <c r="N17" i="67"/>
  <c r="R17" i="67" s="1"/>
  <c r="N19" i="67"/>
  <c r="R19" i="67" s="1"/>
  <c r="N3" i="67"/>
  <c r="Y3" i="67"/>
  <c r="AI3" i="67" s="1"/>
  <c r="M4" i="67"/>
  <c r="N4" i="67" s="1"/>
  <c r="T4" i="67"/>
  <c r="Y6" i="67"/>
  <c r="AI6" i="67" s="1"/>
  <c r="M7" i="67"/>
  <c r="N7" i="67" s="1"/>
  <c r="T7" i="67"/>
  <c r="M9" i="67"/>
  <c r="N9" i="67" s="1"/>
  <c r="T9" i="67"/>
  <c r="M10" i="67"/>
  <c r="O10" i="67" s="1"/>
  <c r="T10" i="67"/>
  <c r="M12" i="67"/>
  <c r="N12" i="67" s="1"/>
  <c r="T12" i="67"/>
  <c r="M14" i="67"/>
  <c r="O14" i="67" s="1"/>
  <c r="T14" i="67"/>
  <c r="N22" i="66"/>
  <c r="T6" i="64"/>
  <c r="R8" i="66"/>
  <c r="S8" i="66"/>
  <c r="X8" i="66"/>
  <c r="AH8" i="66" s="1"/>
  <c r="R9" i="66"/>
  <c r="M8" i="66"/>
  <c r="N8" i="66" s="1"/>
  <c r="Q8" i="66"/>
  <c r="S9" i="66"/>
  <c r="X9" i="66"/>
  <c r="AH9" i="66" s="1"/>
  <c r="M9" i="66"/>
  <c r="N9" i="66" s="1"/>
  <c r="Q9" i="66"/>
  <c r="R7" i="66"/>
  <c r="S7" i="66"/>
  <c r="X7" i="66"/>
  <c r="AH7" i="66" s="1"/>
  <c r="M7" i="66"/>
  <c r="N7" i="66" s="1"/>
  <c r="Q7" i="66"/>
  <c r="T10" i="64"/>
  <c r="Q9" i="54"/>
  <c r="R3" i="66"/>
  <c r="R4" i="66"/>
  <c r="R5" i="66"/>
  <c r="R6" i="66"/>
  <c r="R10" i="66"/>
  <c r="R11" i="66"/>
  <c r="R12" i="66"/>
  <c r="R13" i="66"/>
  <c r="R14" i="66"/>
  <c r="R15" i="66"/>
  <c r="R16" i="66"/>
  <c r="O18" i="66"/>
  <c r="S3" i="66"/>
  <c r="N18" i="66"/>
  <c r="X3" i="66"/>
  <c r="AH3" i="66" s="1"/>
  <c r="O3" i="66"/>
  <c r="N19" i="66"/>
  <c r="S4" i="66"/>
  <c r="O19" i="66"/>
  <c r="X4" i="66"/>
  <c r="AH4" i="66" s="1"/>
  <c r="O4" i="66"/>
  <c r="O20" i="66"/>
  <c r="S5" i="66"/>
  <c r="N20" i="66"/>
  <c r="X5" i="66"/>
  <c r="AH5" i="66" s="1"/>
  <c r="O5" i="66"/>
  <c r="N21" i="66"/>
  <c r="S6" i="66"/>
  <c r="O21" i="66"/>
  <c r="X6" i="66"/>
  <c r="AH6" i="66" s="1"/>
  <c r="O6" i="66"/>
  <c r="S10" i="66"/>
  <c r="X10" i="66"/>
  <c r="AH10" i="66" s="1"/>
  <c r="S11" i="66"/>
  <c r="X11" i="66"/>
  <c r="AH11" i="66" s="1"/>
  <c r="S12" i="66"/>
  <c r="X12" i="66"/>
  <c r="AH12" i="66" s="1"/>
  <c r="S13" i="66"/>
  <c r="X13" i="66"/>
  <c r="AH13" i="66" s="1"/>
  <c r="S14" i="66"/>
  <c r="X14" i="66"/>
  <c r="AH14" i="66" s="1"/>
  <c r="S15" i="66"/>
  <c r="X15" i="66"/>
  <c r="AH15" i="66" s="1"/>
  <c r="S16" i="66"/>
  <c r="X16" i="66"/>
  <c r="AH16" i="66" s="1"/>
  <c r="M3" i="66"/>
  <c r="N3" i="66" s="1"/>
  <c r="M4" i="66"/>
  <c r="N4" i="66" s="1"/>
  <c r="M5" i="66"/>
  <c r="N5" i="66" s="1"/>
  <c r="M6" i="66"/>
  <c r="N6" i="66" s="1"/>
  <c r="M10" i="66"/>
  <c r="N10" i="66" s="1"/>
  <c r="M11" i="66"/>
  <c r="N11" i="66" s="1"/>
  <c r="M12" i="66"/>
  <c r="N12" i="66" s="1"/>
  <c r="M13" i="66"/>
  <c r="N13" i="66" s="1"/>
  <c r="M14" i="66"/>
  <c r="N14" i="66" s="1"/>
  <c r="M15" i="66"/>
  <c r="N15" i="66" s="1"/>
  <c r="M16" i="66"/>
  <c r="N16" i="66" s="1"/>
  <c r="Q3" i="66"/>
  <c r="Q4" i="66"/>
  <c r="Q5" i="66"/>
  <c r="Q6" i="66"/>
  <c r="Q10" i="66"/>
  <c r="Q11" i="66"/>
  <c r="Q12" i="66"/>
  <c r="Q13" i="66"/>
  <c r="Q14" i="66"/>
  <c r="Q15" i="66"/>
  <c r="Q16" i="66"/>
  <c r="P5" i="64"/>
  <c r="P8" i="64"/>
  <c r="P9" i="64"/>
  <c r="T12" i="64"/>
  <c r="Q12" i="64"/>
  <c r="P13" i="64"/>
  <c r="P14" i="64"/>
  <c r="AJ9" i="54"/>
  <c r="AL10" i="54"/>
  <c r="Z10" i="54"/>
  <c r="AJ10" i="54" s="1"/>
  <c r="N9" i="54"/>
  <c r="P9" i="54" s="1"/>
  <c r="R9" i="54"/>
  <c r="U9" i="54"/>
  <c r="AL9" i="54"/>
  <c r="Q10" i="54"/>
  <c r="S10" i="54" s="1"/>
  <c r="N10" i="54"/>
  <c r="P10" i="54" s="1"/>
  <c r="U10" i="54"/>
  <c r="P10" i="64"/>
  <c r="P11" i="64"/>
  <c r="P4" i="64"/>
  <c r="Q4" i="64"/>
  <c r="Q10" i="64"/>
  <c r="M10" i="64"/>
  <c r="O10" i="64" s="1"/>
  <c r="T11" i="64"/>
  <c r="M11" i="64"/>
  <c r="N11" i="64" s="1"/>
  <c r="P12" i="64"/>
  <c r="T13" i="64"/>
  <c r="Q13" i="64"/>
  <c r="M13" i="64"/>
  <c r="N13" i="64" s="1"/>
  <c r="T14" i="64"/>
  <c r="M14" i="64"/>
  <c r="O14" i="64" s="1"/>
  <c r="M4" i="64"/>
  <c r="N4" i="64" s="1"/>
  <c r="P7" i="64"/>
  <c r="T8" i="64"/>
  <c r="Q8" i="64"/>
  <c r="M8" i="64"/>
  <c r="N8" i="64" s="1"/>
  <c r="AW8" i="64"/>
  <c r="T9" i="64"/>
  <c r="Q9" i="64"/>
  <c r="M9" i="64"/>
  <c r="N9" i="64" s="1"/>
  <c r="Q11" i="64"/>
  <c r="M12" i="64"/>
  <c r="N12" i="64" s="1"/>
  <c r="Q14" i="64"/>
  <c r="P6" i="64"/>
  <c r="Q6" i="64"/>
  <c r="AL6" i="64"/>
  <c r="AM6" i="64" s="1"/>
  <c r="AN6" i="64" s="1"/>
  <c r="AO6" i="64" s="1"/>
  <c r="AP6" i="64" s="1"/>
  <c r="AQ6" i="64" s="1"/>
  <c r="AR6" i="64" s="1"/>
  <c r="AS6" i="64" s="1"/>
  <c r="AT6" i="64" s="1"/>
  <c r="AU6" i="64" s="1"/>
  <c r="AV6" i="64" s="1"/>
  <c r="N16" i="64"/>
  <c r="R16" i="64" s="1"/>
  <c r="O16" i="64"/>
  <c r="O3" i="64"/>
  <c r="Y3" i="64"/>
  <c r="AI3" i="64" s="1"/>
  <c r="N18" i="64"/>
  <c r="R18" i="64" s="1"/>
  <c r="Y5" i="64"/>
  <c r="AI5" i="64" s="1"/>
  <c r="O18" i="64"/>
  <c r="O5" i="64"/>
  <c r="Y7" i="64"/>
  <c r="AI7" i="64" s="1"/>
  <c r="P3" i="64"/>
  <c r="R3" i="64" s="1"/>
  <c r="M3" i="64"/>
  <c r="N3" i="64" s="1"/>
  <c r="T3" i="64"/>
  <c r="Y4" i="64"/>
  <c r="AI4" i="64" s="1"/>
  <c r="M5" i="64"/>
  <c r="N5" i="64" s="1"/>
  <c r="Q5" i="64"/>
  <c r="T5" i="64"/>
  <c r="N6" i="64"/>
  <c r="Y6" i="64"/>
  <c r="AI6" i="64" s="1"/>
  <c r="M7" i="64"/>
  <c r="O7" i="64" s="1"/>
  <c r="Q7" i="64"/>
  <c r="T7" i="64"/>
  <c r="Y8" i="64"/>
  <c r="AI8" i="64" s="1"/>
  <c r="Y9" i="64"/>
  <c r="AI9" i="64" s="1"/>
  <c r="R10" i="64"/>
  <c r="Y10" i="64"/>
  <c r="AI10" i="64" s="1"/>
  <c r="Y11" i="64"/>
  <c r="AI11" i="64" s="1"/>
  <c r="Y12" i="64"/>
  <c r="AI12" i="64" s="1"/>
  <c r="Y13" i="64"/>
  <c r="AI13" i="64" s="1"/>
  <c r="Y14" i="64"/>
  <c r="AI14" i="64" s="1"/>
  <c r="O17" i="64"/>
  <c r="O4" i="64"/>
  <c r="T4" i="64"/>
  <c r="O6" i="64"/>
  <c r="AL17" i="29" l="1"/>
  <c r="BA17" i="29" s="1"/>
  <c r="S9" i="54"/>
  <c r="R13" i="67"/>
  <c r="R3" i="67"/>
  <c r="R8" i="67"/>
  <c r="R11" i="67"/>
  <c r="N14" i="64"/>
  <c r="N10" i="64"/>
  <c r="R13" i="64"/>
  <c r="N8" i="67"/>
  <c r="R14" i="67"/>
  <c r="O13" i="64"/>
  <c r="O11" i="64"/>
  <c r="R7" i="64"/>
  <c r="R12" i="64"/>
  <c r="R6" i="67"/>
  <c r="R11" i="64"/>
  <c r="O8" i="64"/>
  <c r="R15" i="67"/>
  <c r="R9" i="64"/>
  <c r="R10" i="67"/>
  <c r="O12" i="64"/>
  <c r="O9" i="64"/>
  <c r="R5" i="64"/>
  <c r="N14" i="67"/>
  <c r="N10" i="67"/>
  <c r="O12" i="67"/>
  <c r="N13" i="67"/>
  <c r="O9" i="67"/>
  <c r="N15" i="67"/>
  <c r="N11" i="67"/>
  <c r="O7" i="67"/>
  <c r="R14" i="64"/>
  <c r="O8" i="66"/>
  <c r="O9" i="66"/>
  <c r="R6" i="64"/>
  <c r="O9" i="54"/>
  <c r="O7" i="66"/>
  <c r="R4" i="64"/>
  <c r="R8" i="64"/>
  <c r="O16" i="66"/>
  <c r="O15" i="66"/>
  <c r="O14" i="66"/>
  <c r="O13" i="66"/>
  <c r="O12" i="66"/>
  <c r="O11" i="66"/>
  <c r="O10" i="66"/>
  <c r="O10" i="54"/>
  <c r="N7" i="64"/>
  <c r="AL18" i="29" l="1"/>
  <c r="BA18" i="29" s="1"/>
  <c r="O18" i="63"/>
  <c r="N18" i="63"/>
  <c r="AD17" i="63"/>
  <c r="AC17" i="63"/>
  <c r="L17" i="63"/>
  <c r="Q17" i="63"/>
  <c r="Z17" i="63"/>
  <c r="D17" i="63"/>
  <c r="AD16" i="63"/>
  <c r="AC16" i="63"/>
  <c r="L16" i="63"/>
  <c r="Z16" i="63"/>
  <c r="D16" i="63"/>
  <c r="Y16" i="63" s="1"/>
  <c r="AD15" i="63"/>
  <c r="AC15" i="63"/>
  <c r="L15" i="63"/>
  <c r="Z15" i="63"/>
  <c r="D15" i="63"/>
  <c r="AD14" i="63"/>
  <c r="AC14" i="63"/>
  <c r="L14" i="63"/>
  <c r="Z14" i="63"/>
  <c r="D14" i="63"/>
  <c r="Y14" i="63" s="1"/>
  <c r="AD13" i="63"/>
  <c r="AC13" i="63"/>
  <c r="L13" i="63"/>
  <c r="Z13" i="63"/>
  <c r="D13" i="63"/>
  <c r="AD12" i="63"/>
  <c r="AC12" i="63"/>
  <c r="L12" i="63"/>
  <c r="M12" i="63"/>
  <c r="Z12" i="63"/>
  <c r="D12" i="63"/>
  <c r="Y12" i="63" s="1"/>
  <c r="AD11" i="63"/>
  <c r="AC11" i="63"/>
  <c r="L11" i="63"/>
  <c r="Z11" i="63"/>
  <c r="D11" i="63"/>
  <c r="AD10" i="63"/>
  <c r="AC10" i="63"/>
  <c r="L10" i="63"/>
  <c r="Z10" i="63"/>
  <c r="D10" i="63"/>
  <c r="Y10" i="63" s="1"/>
  <c r="AD9" i="63"/>
  <c r="AC9" i="63"/>
  <c r="L9" i="63"/>
  <c r="Z9" i="63"/>
  <c r="D9" i="63"/>
  <c r="AD8" i="63"/>
  <c r="AC8" i="63"/>
  <c r="L8" i="63"/>
  <c r="Z8" i="63"/>
  <c r="D8" i="63"/>
  <c r="AD7" i="63"/>
  <c r="AC7" i="63"/>
  <c r="L7" i="63"/>
  <c r="Z7" i="63"/>
  <c r="D7" i="63"/>
  <c r="O23" i="63" s="1"/>
  <c r="AD6" i="63"/>
  <c r="AC6" i="63"/>
  <c r="L6" i="63"/>
  <c r="Z6" i="63"/>
  <c r="D6" i="63"/>
  <c r="AD5" i="63"/>
  <c r="AC5" i="63"/>
  <c r="L5" i="63"/>
  <c r="Z5" i="63"/>
  <c r="D5" i="63"/>
  <c r="N21" i="63" s="1"/>
  <c r="R21" i="63" s="1"/>
  <c r="AD4" i="63"/>
  <c r="AC4" i="63"/>
  <c r="L4" i="63"/>
  <c r="Z4" i="63"/>
  <c r="D4" i="63"/>
  <c r="AD3" i="63"/>
  <c r="AC3" i="63"/>
  <c r="L3" i="63"/>
  <c r="Z3" i="63"/>
  <c r="D3" i="63"/>
  <c r="N19" i="63" s="1"/>
  <c r="R19" i="63" s="1"/>
  <c r="R2" i="63"/>
  <c r="O2" i="63"/>
  <c r="N2" i="63"/>
  <c r="N1" i="63"/>
  <c r="AD7" i="62"/>
  <c r="AC7" i="62"/>
  <c r="L7" i="62"/>
  <c r="Z7" i="62"/>
  <c r="D7" i="62"/>
  <c r="O16" i="62"/>
  <c r="N16" i="62"/>
  <c r="AD15" i="62"/>
  <c r="AC15" i="62"/>
  <c r="L15" i="62"/>
  <c r="Q15" i="62"/>
  <c r="Z15" i="62"/>
  <c r="D15" i="62"/>
  <c r="AD14" i="62"/>
  <c r="AC14" i="62"/>
  <c r="L14" i="62"/>
  <c r="Z14" i="62"/>
  <c r="D14" i="62"/>
  <c r="AD13" i="62"/>
  <c r="AC13" i="62"/>
  <c r="L13" i="62"/>
  <c r="Z13" i="62"/>
  <c r="D13" i="62"/>
  <c r="AD12" i="62"/>
  <c r="AC12" i="62"/>
  <c r="L12" i="62"/>
  <c r="Q12" i="62"/>
  <c r="Z12" i="62"/>
  <c r="D12" i="62"/>
  <c r="AD11" i="62"/>
  <c r="AC11" i="62"/>
  <c r="L11" i="62"/>
  <c r="Z11" i="62"/>
  <c r="D11" i="62"/>
  <c r="AD10" i="62"/>
  <c r="AC10" i="62"/>
  <c r="L10" i="62"/>
  <c r="Z10" i="62"/>
  <c r="D10" i="62"/>
  <c r="AD9" i="62"/>
  <c r="AC9" i="62"/>
  <c r="L9" i="62"/>
  <c r="Z9" i="62"/>
  <c r="D9" i="62"/>
  <c r="AD8" i="62"/>
  <c r="AC8" i="62"/>
  <c r="L8" i="62"/>
  <c r="M8" i="62"/>
  <c r="Z8" i="62"/>
  <c r="D8" i="62"/>
  <c r="Y8" i="62" s="1"/>
  <c r="AD6" i="62"/>
  <c r="AC6" i="62"/>
  <c r="L6" i="62"/>
  <c r="Q6" i="62"/>
  <c r="Z6" i="62"/>
  <c r="D6" i="62"/>
  <c r="AD5" i="62"/>
  <c r="AC5" i="62"/>
  <c r="L5" i="62"/>
  <c r="Z5" i="62"/>
  <c r="D5" i="62"/>
  <c r="N19" i="62" s="1"/>
  <c r="R19" i="62" s="1"/>
  <c r="AD4" i="62"/>
  <c r="AC4" i="62"/>
  <c r="L4" i="62"/>
  <c r="Q4" i="62"/>
  <c r="Z4" i="62"/>
  <c r="D4" i="62"/>
  <c r="AD3" i="62"/>
  <c r="AC3" i="62"/>
  <c r="L3" i="62"/>
  <c r="Z3" i="62"/>
  <c r="D3" i="62"/>
  <c r="N17" i="62" s="1"/>
  <c r="R17" i="62" s="1"/>
  <c r="R2" i="62"/>
  <c r="O2" i="62"/>
  <c r="N2" i="62"/>
  <c r="N1" i="62"/>
  <c r="AL19" i="29" l="1"/>
  <c r="BA19" i="29" s="1"/>
  <c r="P14" i="63"/>
  <c r="Q15" i="63"/>
  <c r="P16" i="63"/>
  <c r="N23" i="63"/>
  <c r="R23" i="63" s="1"/>
  <c r="P4" i="63"/>
  <c r="P5" i="63"/>
  <c r="T9" i="63"/>
  <c r="Q12" i="63"/>
  <c r="P3" i="63"/>
  <c r="Q3" i="63"/>
  <c r="M5" i="63"/>
  <c r="N5" i="63" s="1"/>
  <c r="P6" i="63"/>
  <c r="P7" i="63"/>
  <c r="P8" i="63"/>
  <c r="P9" i="63"/>
  <c r="P10" i="63"/>
  <c r="Q11" i="63"/>
  <c r="P12" i="63"/>
  <c r="Q13" i="63"/>
  <c r="M14" i="63"/>
  <c r="N14" i="63" s="1"/>
  <c r="Q16" i="63"/>
  <c r="M16" i="63"/>
  <c r="O16" i="63" s="1"/>
  <c r="M3" i="63"/>
  <c r="N3" i="63" s="1"/>
  <c r="Q5" i="63"/>
  <c r="M9" i="63"/>
  <c r="N9" i="63" s="1"/>
  <c r="Q14" i="63"/>
  <c r="Q9" i="63"/>
  <c r="AI12" i="63"/>
  <c r="Q7" i="63"/>
  <c r="T7" i="63"/>
  <c r="M7" i="63"/>
  <c r="N7" i="63" s="1"/>
  <c r="O20" i="63"/>
  <c r="Y4" i="63"/>
  <c r="AI4" i="63" s="1"/>
  <c r="N20" i="63"/>
  <c r="R20" i="63" s="1"/>
  <c r="O4" i="63"/>
  <c r="O22" i="63"/>
  <c r="Y6" i="63"/>
  <c r="AI6" i="63" s="1"/>
  <c r="N22" i="63"/>
  <c r="R22" i="63" s="1"/>
  <c r="O6" i="63"/>
  <c r="Y8" i="63"/>
  <c r="AI8" i="63" s="1"/>
  <c r="Y13" i="63"/>
  <c r="AI13" i="63" s="1"/>
  <c r="AI16" i="63"/>
  <c r="Y11" i="63"/>
  <c r="AI11" i="63" s="1"/>
  <c r="Y15" i="63"/>
  <c r="AI15" i="63" s="1"/>
  <c r="Y17" i="63"/>
  <c r="AI17" i="63" s="1"/>
  <c r="AI10" i="63"/>
  <c r="AI14" i="63"/>
  <c r="Y3" i="63"/>
  <c r="AI3" i="63" s="1"/>
  <c r="M4" i="63"/>
  <c r="N4" i="63" s="1"/>
  <c r="Q4" i="63"/>
  <c r="T4" i="63"/>
  <c r="Y5" i="63"/>
  <c r="AI5" i="63" s="1"/>
  <c r="M6" i="63"/>
  <c r="N6" i="63" s="1"/>
  <c r="Q6" i="63"/>
  <c r="T6" i="63"/>
  <c r="Y7" i="63"/>
  <c r="AI7" i="63" s="1"/>
  <c r="M8" i="63"/>
  <c r="O8" i="63" s="1"/>
  <c r="Q8" i="63"/>
  <c r="T8" i="63"/>
  <c r="Y9" i="63"/>
  <c r="AI9" i="63" s="1"/>
  <c r="M10" i="63"/>
  <c r="O10" i="63" s="1"/>
  <c r="Q10" i="63"/>
  <c r="T10" i="63"/>
  <c r="P11" i="63"/>
  <c r="O12" i="63"/>
  <c r="T12" i="63"/>
  <c r="P13" i="63"/>
  <c r="T14" i="63"/>
  <c r="P15" i="63"/>
  <c r="T16" i="63"/>
  <c r="P17" i="63"/>
  <c r="R17" i="63" s="1"/>
  <c r="O19" i="63"/>
  <c r="O21" i="63"/>
  <c r="O3" i="63"/>
  <c r="T3" i="63"/>
  <c r="O5" i="63"/>
  <c r="T5" i="63"/>
  <c r="M11" i="63"/>
  <c r="O11" i="63" s="1"/>
  <c r="T11" i="63"/>
  <c r="N12" i="63"/>
  <c r="M13" i="63"/>
  <c r="N13" i="63" s="1"/>
  <c r="T13" i="63"/>
  <c r="M15" i="63"/>
  <c r="O15" i="63" s="1"/>
  <c r="T15" i="63"/>
  <c r="M17" i="63"/>
  <c r="O17" i="63" s="1"/>
  <c r="T17" i="63"/>
  <c r="Q7" i="62"/>
  <c r="P3" i="62"/>
  <c r="Y7" i="62"/>
  <c r="AI7" i="62" s="1"/>
  <c r="P7" i="62"/>
  <c r="Q3" i="62"/>
  <c r="M3" i="62"/>
  <c r="N3" i="62" s="1"/>
  <c r="P5" i="62"/>
  <c r="P8" i="62"/>
  <c r="Q8" i="62"/>
  <c r="Q9" i="62"/>
  <c r="Q10" i="62"/>
  <c r="Q11" i="62"/>
  <c r="Q13" i="62"/>
  <c r="Q14" i="62"/>
  <c r="M7" i="62"/>
  <c r="N7" i="62" s="1"/>
  <c r="T7" i="62"/>
  <c r="M5" i="62"/>
  <c r="N5" i="62" s="1"/>
  <c r="Q5" i="62"/>
  <c r="Y6" i="62"/>
  <c r="AI6" i="62" s="1"/>
  <c r="N18" i="62"/>
  <c r="R18" i="62" s="1"/>
  <c r="O4" i="62"/>
  <c r="O18" i="62"/>
  <c r="Y4" i="62"/>
  <c r="AI4" i="62" s="1"/>
  <c r="Y9" i="62"/>
  <c r="AI9" i="62" s="1"/>
  <c r="Y10" i="62"/>
  <c r="AI10" i="62" s="1"/>
  <c r="Y11" i="62"/>
  <c r="AI11" i="62" s="1"/>
  <c r="Y12" i="62"/>
  <c r="AI12" i="62" s="1"/>
  <c r="Y13" i="62"/>
  <c r="AI13" i="62" s="1"/>
  <c r="Y14" i="62"/>
  <c r="AI14" i="62" s="1"/>
  <c r="Y15" i="62"/>
  <c r="AI15" i="62" s="1"/>
  <c r="AI8" i="62"/>
  <c r="T3" i="62"/>
  <c r="P4" i="62"/>
  <c r="R4" i="62" s="1"/>
  <c r="O5" i="62"/>
  <c r="T5" i="62"/>
  <c r="P6" i="62"/>
  <c r="R6" i="62" s="1"/>
  <c r="O8" i="62"/>
  <c r="T8" i="62"/>
  <c r="P9" i="62"/>
  <c r="P10" i="62"/>
  <c r="P11" i="62"/>
  <c r="P12" i="62"/>
  <c r="R12" i="62" s="1"/>
  <c r="P13" i="62"/>
  <c r="P14" i="62"/>
  <c r="P15" i="62"/>
  <c r="R15" i="62" s="1"/>
  <c r="O17" i="62"/>
  <c r="O19" i="62"/>
  <c r="O3" i="62"/>
  <c r="Y3" i="62"/>
  <c r="AI3" i="62" s="1"/>
  <c r="M4" i="62"/>
  <c r="N4" i="62" s="1"/>
  <c r="T4" i="62"/>
  <c r="Y5" i="62"/>
  <c r="AI5" i="62" s="1"/>
  <c r="M6" i="62"/>
  <c r="N6" i="62" s="1"/>
  <c r="T6" i="62"/>
  <c r="N8" i="62"/>
  <c r="M9" i="62"/>
  <c r="N9" i="62" s="1"/>
  <c r="T9" i="62"/>
  <c r="M10" i="62"/>
  <c r="N10" i="62" s="1"/>
  <c r="T10" i="62"/>
  <c r="M11" i="62"/>
  <c r="N11" i="62" s="1"/>
  <c r="T11" i="62"/>
  <c r="M12" i="62"/>
  <c r="N12" i="62" s="1"/>
  <c r="T12" i="62"/>
  <c r="M13" i="62"/>
  <c r="N13" i="62" s="1"/>
  <c r="T13" i="62"/>
  <c r="M14" i="62"/>
  <c r="N14" i="62" s="1"/>
  <c r="T14" i="62"/>
  <c r="M15" i="62"/>
  <c r="N15" i="62" s="1"/>
  <c r="T15" i="62"/>
  <c r="AL20" i="29" l="1"/>
  <c r="BA20" i="29" s="1"/>
  <c r="R14" i="62"/>
  <c r="R13" i="62"/>
  <c r="R15" i="63"/>
  <c r="R5" i="63"/>
  <c r="R12" i="63"/>
  <c r="R10" i="63"/>
  <c r="O14" i="63"/>
  <c r="R13" i="63"/>
  <c r="O9" i="63"/>
  <c r="R4" i="63"/>
  <c r="R14" i="63"/>
  <c r="R16" i="63"/>
  <c r="R8" i="63"/>
  <c r="R5" i="62"/>
  <c r="R3" i="63"/>
  <c r="N10" i="63"/>
  <c r="R11" i="63"/>
  <c r="R7" i="63"/>
  <c r="R9" i="63"/>
  <c r="R11" i="62"/>
  <c r="R9" i="62"/>
  <c r="R8" i="62"/>
  <c r="R3" i="62"/>
  <c r="N16" i="63"/>
  <c r="R6" i="63"/>
  <c r="O7" i="63"/>
  <c r="N17" i="63"/>
  <c r="N15" i="63"/>
  <c r="N11" i="63"/>
  <c r="O13" i="63"/>
  <c r="N8" i="63"/>
  <c r="R10" i="62"/>
  <c r="R7" i="62"/>
  <c r="O7" i="62"/>
  <c r="O13" i="62"/>
  <c r="O12" i="62"/>
  <c r="O11" i="62"/>
  <c r="O10" i="62"/>
  <c r="O9" i="62"/>
  <c r="O6" i="62"/>
  <c r="O15" i="62"/>
  <c r="O14" i="62"/>
  <c r="AL21" i="29" l="1"/>
  <c r="BA21" i="29" s="1"/>
  <c r="O20" i="61"/>
  <c r="N20" i="61"/>
  <c r="AD19" i="61"/>
  <c r="AC19" i="61"/>
  <c r="L19" i="61"/>
  <c r="M19" i="61"/>
  <c r="Z19" i="61"/>
  <c r="D19" i="61"/>
  <c r="Y19" i="61" s="1"/>
  <c r="AD18" i="61"/>
  <c r="AC18" i="61"/>
  <c r="L18" i="61"/>
  <c r="Z18" i="61"/>
  <c r="D18" i="61"/>
  <c r="AD17" i="61"/>
  <c r="AC17" i="61"/>
  <c r="L17" i="61"/>
  <c r="Z17" i="61"/>
  <c r="D17" i="61"/>
  <c r="Y17" i="61" s="1"/>
  <c r="AD16" i="61"/>
  <c r="AC16" i="61"/>
  <c r="L16" i="61"/>
  <c r="Q16" i="61"/>
  <c r="Z16" i="61"/>
  <c r="D16" i="61"/>
  <c r="AD15" i="61"/>
  <c r="AC15" i="61"/>
  <c r="L15" i="61"/>
  <c r="Z15" i="61"/>
  <c r="D15" i="61"/>
  <c r="Y15" i="61" s="1"/>
  <c r="AD14" i="61"/>
  <c r="AC14" i="61"/>
  <c r="L14" i="61"/>
  <c r="Z14" i="61"/>
  <c r="D14" i="61"/>
  <c r="AD13" i="61"/>
  <c r="AC13" i="61"/>
  <c r="L13" i="61"/>
  <c r="M13" i="61"/>
  <c r="Z13" i="61"/>
  <c r="D13" i="61"/>
  <c r="Y13" i="61" s="1"/>
  <c r="AD12" i="61"/>
  <c r="AC12" i="61"/>
  <c r="L12" i="61"/>
  <c r="Q12" i="61"/>
  <c r="Z12" i="61"/>
  <c r="D12" i="61"/>
  <c r="AD11" i="61"/>
  <c r="AC11" i="61"/>
  <c r="L11" i="61"/>
  <c r="Z11" i="61"/>
  <c r="D11" i="61"/>
  <c r="Y11" i="61" s="1"/>
  <c r="AD8" i="61"/>
  <c r="AC8" i="61"/>
  <c r="L8" i="61"/>
  <c r="Q8" i="61"/>
  <c r="Z8" i="61"/>
  <c r="D8" i="61"/>
  <c r="AD7" i="61"/>
  <c r="AC7" i="61"/>
  <c r="L7" i="61"/>
  <c r="Z7" i="61"/>
  <c r="D7" i="61"/>
  <c r="Y7" i="61" s="1"/>
  <c r="AD6" i="61"/>
  <c r="AC6" i="61"/>
  <c r="L6" i="61"/>
  <c r="Z6" i="61"/>
  <c r="D6" i="61"/>
  <c r="AD5" i="61"/>
  <c r="AC5" i="61"/>
  <c r="L5" i="61"/>
  <c r="Z5" i="61"/>
  <c r="D5" i="61"/>
  <c r="O23" i="61" s="1"/>
  <c r="AD4" i="61"/>
  <c r="AC4" i="61"/>
  <c r="L4" i="61"/>
  <c r="Q4" i="61"/>
  <c r="Z4" i="61"/>
  <c r="D4" i="61"/>
  <c r="AD3" i="61"/>
  <c r="AC3" i="61"/>
  <c r="L3" i="61"/>
  <c r="M3" i="61"/>
  <c r="Z3" i="61"/>
  <c r="D3" i="61"/>
  <c r="O21" i="61" s="1"/>
  <c r="R2" i="61"/>
  <c r="O2" i="61"/>
  <c r="N2" i="61"/>
  <c r="N1" i="61"/>
  <c r="AD11" i="60"/>
  <c r="AC11" i="60"/>
  <c r="L11" i="60"/>
  <c r="Z11" i="60"/>
  <c r="D11" i="60"/>
  <c r="Y11" i="60" s="1"/>
  <c r="AD10" i="60"/>
  <c r="AC10" i="60"/>
  <c r="L10" i="60"/>
  <c r="Z10" i="60"/>
  <c r="D10" i="60"/>
  <c r="AD9" i="60"/>
  <c r="AC9" i="60"/>
  <c r="L9" i="60"/>
  <c r="Z9" i="60"/>
  <c r="D9" i="60"/>
  <c r="Y9" i="60" s="1"/>
  <c r="AD8" i="60"/>
  <c r="AC8" i="60"/>
  <c r="L8" i="60"/>
  <c r="Q8" i="60"/>
  <c r="Z8" i="60"/>
  <c r="D8" i="60"/>
  <c r="AD7" i="60"/>
  <c r="AC7" i="60"/>
  <c r="L7" i="60"/>
  <c r="Z7" i="60"/>
  <c r="D7" i="60"/>
  <c r="Y7" i="60" s="1"/>
  <c r="O20" i="60"/>
  <c r="N20" i="60"/>
  <c r="AD19" i="60"/>
  <c r="AC19" i="60"/>
  <c r="L19" i="60"/>
  <c r="Z19" i="60"/>
  <c r="D19" i="60"/>
  <c r="Y19" i="60" s="1"/>
  <c r="AD18" i="60"/>
  <c r="AC18" i="60"/>
  <c r="L18" i="60"/>
  <c r="Z18" i="60"/>
  <c r="D18" i="60"/>
  <c r="AD17" i="60"/>
  <c r="AC17" i="60"/>
  <c r="L17" i="60"/>
  <c r="Z17" i="60"/>
  <c r="D17" i="60"/>
  <c r="Y17" i="60" s="1"/>
  <c r="AD16" i="60"/>
  <c r="AC16" i="60"/>
  <c r="L16" i="60"/>
  <c r="Q16" i="60"/>
  <c r="Z16" i="60"/>
  <c r="D16" i="60"/>
  <c r="AD15" i="60"/>
  <c r="AC15" i="60"/>
  <c r="L15" i="60"/>
  <c r="Z15" i="60"/>
  <c r="D15" i="60"/>
  <c r="Y15" i="60" s="1"/>
  <c r="AD14" i="60"/>
  <c r="AC14" i="60"/>
  <c r="L14" i="60"/>
  <c r="Z14" i="60"/>
  <c r="D14" i="60"/>
  <c r="AD13" i="60"/>
  <c r="AC13" i="60"/>
  <c r="L13" i="60"/>
  <c r="Z13" i="60"/>
  <c r="D13" i="60"/>
  <c r="Y13" i="60" s="1"/>
  <c r="AD12" i="60"/>
  <c r="AC12" i="60"/>
  <c r="L12" i="60"/>
  <c r="Q12" i="60"/>
  <c r="Z12" i="60"/>
  <c r="D12" i="60"/>
  <c r="AD6" i="60"/>
  <c r="AC6" i="60"/>
  <c r="L6" i="60"/>
  <c r="Z6" i="60"/>
  <c r="D6" i="60"/>
  <c r="AD5" i="60"/>
  <c r="AC5" i="60"/>
  <c r="L5" i="60"/>
  <c r="Q5" i="60"/>
  <c r="Z5" i="60"/>
  <c r="D5" i="60"/>
  <c r="AD4" i="60"/>
  <c r="AC4" i="60"/>
  <c r="L4" i="60"/>
  <c r="Z4" i="60"/>
  <c r="D4" i="60"/>
  <c r="AD3" i="60"/>
  <c r="AC3" i="60"/>
  <c r="L3" i="60"/>
  <c r="Q3" i="60"/>
  <c r="Z3" i="60"/>
  <c r="D3" i="60"/>
  <c r="R2" i="60"/>
  <c r="O2" i="60"/>
  <c r="N2" i="60"/>
  <c r="N1" i="60"/>
  <c r="AD7" i="59"/>
  <c r="AC7" i="59"/>
  <c r="L7" i="59"/>
  <c r="Z7" i="59"/>
  <c r="D7" i="59"/>
  <c r="AD8" i="59"/>
  <c r="AC8" i="59"/>
  <c r="L8" i="59"/>
  <c r="Z8" i="59"/>
  <c r="D8" i="59"/>
  <c r="O17" i="59"/>
  <c r="N17" i="59"/>
  <c r="AD16" i="59"/>
  <c r="AC16" i="59"/>
  <c r="L16" i="59"/>
  <c r="Z16" i="59"/>
  <c r="D16" i="59"/>
  <c r="AD15" i="59"/>
  <c r="AC15" i="59"/>
  <c r="L15" i="59"/>
  <c r="M15" i="59"/>
  <c r="Z15" i="59"/>
  <c r="D15" i="59"/>
  <c r="AD14" i="59"/>
  <c r="AC14" i="59"/>
  <c r="L14" i="59"/>
  <c r="Z14" i="59"/>
  <c r="D14" i="59"/>
  <c r="AD13" i="59"/>
  <c r="AC13" i="59"/>
  <c r="L13" i="59"/>
  <c r="M13" i="59"/>
  <c r="Z13" i="59"/>
  <c r="D13" i="59"/>
  <c r="AD12" i="59"/>
  <c r="AC12" i="59"/>
  <c r="L12" i="59"/>
  <c r="Z12" i="59"/>
  <c r="D12" i="59"/>
  <c r="AD11" i="59"/>
  <c r="AC11" i="59"/>
  <c r="L11" i="59"/>
  <c r="M11" i="59"/>
  <c r="Z11" i="59"/>
  <c r="D11" i="59"/>
  <c r="AD10" i="59"/>
  <c r="AC10" i="59"/>
  <c r="L10" i="59"/>
  <c r="Z10" i="59"/>
  <c r="D10" i="59"/>
  <c r="AD9" i="59"/>
  <c r="AC9" i="59"/>
  <c r="L9" i="59"/>
  <c r="Z9" i="59"/>
  <c r="D9" i="59"/>
  <c r="AD6" i="59"/>
  <c r="AC6" i="59"/>
  <c r="L6" i="59"/>
  <c r="Z6" i="59"/>
  <c r="D6" i="59"/>
  <c r="O21" i="59" s="1"/>
  <c r="AD5" i="59"/>
  <c r="AC5" i="59"/>
  <c r="L5" i="59"/>
  <c r="M5" i="59"/>
  <c r="Z5" i="59"/>
  <c r="D5" i="59"/>
  <c r="O20" i="59" s="1"/>
  <c r="AD4" i="59"/>
  <c r="AC4" i="59"/>
  <c r="L4" i="59"/>
  <c r="Z4" i="59"/>
  <c r="D4" i="59"/>
  <c r="AD3" i="59"/>
  <c r="AC3" i="59"/>
  <c r="L3" i="59"/>
  <c r="Z3" i="59"/>
  <c r="D3" i="59"/>
  <c r="O18" i="59" s="1"/>
  <c r="R2" i="59"/>
  <c r="O2" i="59"/>
  <c r="N2" i="59"/>
  <c r="N1" i="59"/>
  <c r="O15" i="58"/>
  <c r="N15" i="58"/>
  <c r="AD14" i="58"/>
  <c r="AC14" i="58"/>
  <c r="L14" i="58"/>
  <c r="Q14" i="58"/>
  <c r="Z14" i="58"/>
  <c r="D14" i="58"/>
  <c r="AD13" i="58"/>
  <c r="AC13" i="58"/>
  <c r="L13" i="58"/>
  <c r="Z13" i="58"/>
  <c r="D13" i="58"/>
  <c r="Y13" i="58" s="1"/>
  <c r="AD12" i="58"/>
  <c r="AC12" i="58"/>
  <c r="L12" i="58"/>
  <c r="Z12" i="58"/>
  <c r="D12" i="58"/>
  <c r="AD11" i="58"/>
  <c r="AC11" i="58"/>
  <c r="L11" i="58"/>
  <c r="Z11" i="58"/>
  <c r="D11" i="58"/>
  <c r="AD10" i="58"/>
  <c r="AC10" i="58"/>
  <c r="L10" i="58"/>
  <c r="Z10" i="58"/>
  <c r="D10" i="58"/>
  <c r="AD9" i="58"/>
  <c r="AC9" i="58"/>
  <c r="L9" i="58"/>
  <c r="Z9" i="58"/>
  <c r="D9" i="58"/>
  <c r="Y9" i="58" s="1"/>
  <c r="AD8" i="58"/>
  <c r="AC8" i="58"/>
  <c r="L8" i="58"/>
  <c r="Z8" i="58"/>
  <c r="D8" i="58"/>
  <c r="AD7" i="58"/>
  <c r="AC7" i="58"/>
  <c r="L7" i="58"/>
  <c r="Z7" i="58"/>
  <c r="D7" i="58"/>
  <c r="AD6" i="58"/>
  <c r="AC6" i="58"/>
  <c r="L6" i="58"/>
  <c r="Z6" i="58"/>
  <c r="D6" i="58"/>
  <c r="AD5" i="58"/>
  <c r="AC5" i="58"/>
  <c r="L5" i="58"/>
  <c r="M5" i="58"/>
  <c r="Z5" i="58"/>
  <c r="D5" i="58"/>
  <c r="N18" i="58" s="1"/>
  <c r="R18" i="58" s="1"/>
  <c r="AD4" i="58"/>
  <c r="AC4" i="58"/>
  <c r="L4" i="58"/>
  <c r="Z4" i="58"/>
  <c r="D4" i="58"/>
  <c r="AD3" i="58"/>
  <c r="AC3" i="58"/>
  <c r="L3" i="58"/>
  <c r="M3" i="58"/>
  <c r="Z3" i="58"/>
  <c r="D3" i="58"/>
  <c r="N16" i="58" s="1"/>
  <c r="R16" i="58" s="1"/>
  <c r="R2" i="58"/>
  <c r="O2" i="58"/>
  <c r="N2" i="58"/>
  <c r="N1" i="58"/>
  <c r="P5" i="61" l="1"/>
  <c r="N21" i="59"/>
  <c r="R21" i="59" s="1"/>
  <c r="P11" i="60"/>
  <c r="Q13" i="61"/>
  <c r="P15" i="61"/>
  <c r="P17" i="61"/>
  <c r="Q18" i="61"/>
  <c r="AI19" i="61"/>
  <c r="Q5" i="61"/>
  <c r="P3" i="61"/>
  <c r="Q3" i="61"/>
  <c r="M5" i="61"/>
  <c r="N5" i="61" s="1"/>
  <c r="Q6" i="61"/>
  <c r="P7" i="61"/>
  <c r="P11" i="61"/>
  <c r="P13" i="61"/>
  <c r="Q14" i="61"/>
  <c r="Q15" i="61"/>
  <c r="M15" i="61"/>
  <c r="N15" i="61" s="1"/>
  <c r="Q17" i="61"/>
  <c r="M17" i="61"/>
  <c r="O17" i="61" s="1"/>
  <c r="P19" i="61"/>
  <c r="Q19" i="61"/>
  <c r="M11" i="61"/>
  <c r="O11" i="61" s="1"/>
  <c r="Q11" i="61"/>
  <c r="Q7" i="61"/>
  <c r="M7" i="61"/>
  <c r="O7" i="61" s="1"/>
  <c r="AI15" i="61"/>
  <c r="AI7" i="61"/>
  <c r="AI11" i="61"/>
  <c r="AI13" i="61"/>
  <c r="AI17" i="61"/>
  <c r="N22" i="61"/>
  <c r="R22" i="61" s="1"/>
  <c r="O4" i="61"/>
  <c r="O22" i="61"/>
  <c r="Y4" i="61"/>
  <c r="AI4" i="61" s="1"/>
  <c r="Y6" i="61"/>
  <c r="AI6" i="61" s="1"/>
  <c r="Y8" i="61"/>
  <c r="AI8" i="61" s="1"/>
  <c r="Y12" i="61"/>
  <c r="AI12" i="61" s="1"/>
  <c r="Y16" i="61"/>
  <c r="AI16" i="61" s="1"/>
  <c r="Y14" i="61"/>
  <c r="AI14" i="61" s="1"/>
  <c r="Y18" i="61"/>
  <c r="AI18" i="61" s="1"/>
  <c r="O3" i="61"/>
  <c r="T3" i="61"/>
  <c r="P4" i="61"/>
  <c r="R4" i="61" s="1"/>
  <c r="O5" i="61"/>
  <c r="T5" i="61"/>
  <c r="P6" i="61"/>
  <c r="T7" i="61"/>
  <c r="P8" i="61"/>
  <c r="R8" i="61" s="1"/>
  <c r="T11" i="61"/>
  <c r="P12" i="61"/>
  <c r="R12" i="61" s="1"/>
  <c r="O13" i="61"/>
  <c r="T13" i="61"/>
  <c r="P14" i="61"/>
  <c r="T15" i="61"/>
  <c r="P16" i="61"/>
  <c r="R16" i="61" s="1"/>
  <c r="T17" i="61"/>
  <c r="P18" i="61"/>
  <c r="O19" i="61"/>
  <c r="T19" i="61"/>
  <c r="N21" i="61"/>
  <c r="R21" i="61" s="1"/>
  <c r="N23" i="61"/>
  <c r="R23" i="61" s="1"/>
  <c r="N3" i="61"/>
  <c r="Y3" i="61"/>
  <c r="AI3" i="61" s="1"/>
  <c r="M4" i="61"/>
  <c r="N4" i="61" s="1"/>
  <c r="T4" i="61"/>
  <c r="Y5" i="61"/>
  <c r="AI5" i="61" s="1"/>
  <c r="M6" i="61"/>
  <c r="N6" i="61" s="1"/>
  <c r="T6" i="61"/>
  <c r="M8" i="61"/>
  <c r="N8" i="61" s="1"/>
  <c r="T8" i="61"/>
  <c r="M12" i="61"/>
  <c r="N12" i="61" s="1"/>
  <c r="T12" i="61"/>
  <c r="N13" i="61"/>
  <c r="M14" i="61"/>
  <c r="N14" i="61" s="1"/>
  <c r="T14" i="61"/>
  <c r="M16" i="61"/>
  <c r="N16" i="61" s="1"/>
  <c r="T16" i="61"/>
  <c r="M18" i="61"/>
  <c r="N18" i="61" s="1"/>
  <c r="T18" i="61"/>
  <c r="N19" i="61"/>
  <c r="Q10" i="60"/>
  <c r="P9" i="60"/>
  <c r="Q7" i="59"/>
  <c r="P17" i="60"/>
  <c r="Q18" i="60"/>
  <c r="P19" i="60"/>
  <c r="Q13" i="60"/>
  <c r="Q15" i="60"/>
  <c r="P7" i="60"/>
  <c r="Q7" i="60"/>
  <c r="AI11" i="60"/>
  <c r="M11" i="60"/>
  <c r="N11" i="60" s="1"/>
  <c r="AI7" i="60"/>
  <c r="M7" i="60"/>
  <c r="N7" i="60" s="1"/>
  <c r="AI9" i="60"/>
  <c r="Q9" i="60"/>
  <c r="M9" i="60"/>
  <c r="O9" i="60" s="1"/>
  <c r="Q11" i="60"/>
  <c r="Y8" i="60"/>
  <c r="AI8" i="60" s="1"/>
  <c r="Y10" i="60"/>
  <c r="AI10" i="60" s="1"/>
  <c r="T7" i="60"/>
  <c r="P8" i="60"/>
  <c r="R8" i="60" s="1"/>
  <c r="T9" i="60"/>
  <c r="P10" i="60"/>
  <c r="T11" i="60"/>
  <c r="P4" i="60"/>
  <c r="P6" i="60"/>
  <c r="P13" i="60"/>
  <c r="M8" i="60"/>
  <c r="N8" i="60" s="1"/>
  <c r="T8" i="60"/>
  <c r="M10" i="60"/>
  <c r="N10" i="60" s="1"/>
  <c r="T10" i="60"/>
  <c r="M4" i="60"/>
  <c r="N4" i="60" s="1"/>
  <c r="M13" i="60"/>
  <c r="O13" i="60" s="1"/>
  <c r="Q14" i="60"/>
  <c r="P15" i="60"/>
  <c r="Q17" i="60"/>
  <c r="M17" i="60"/>
  <c r="O17" i="60" s="1"/>
  <c r="AI19" i="60"/>
  <c r="M19" i="60"/>
  <c r="O19" i="60" s="1"/>
  <c r="Q4" i="60"/>
  <c r="M15" i="60"/>
  <c r="O15" i="60" s="1"/>
  <c r="Q19" i="60"/>
  <c r="AI15" i="60"/>
  <c r="AI17" i="60"/>
  <c r="Y16" i="60"/>
  <c r="AI16" i="60" s="1"/>
  <c r="AI13" i="60"/>
  <c r="O21" i="60"/>
  <c r="O3" i="60"/>
  <c r="N21" i="60"/>
  <c r="R21" i="60" s="1"/>
  <c r="Y3" i="60"/>
  <c r="AI3" i="60" s="1"/>
  <c r="N22" i="60"/>
  <c r="R22" i="60" s="1"/>
  <c r="Y4" i="60"/>
  <c r="AI4" i="60" s="1"/>
  <c r="O22" i="60"/>
  <c r="O4" i="60"/>
  <c r="O23" i="60"/>
  <c r="O5" i="60"/>
  <c r="N23" i="60"/>
  <c r="R23" i="60" s="1"/>
  <c r="Y5" i="60"/>
  <c r="AI5" i="60" s="1"/>
  <c r="Y6" i="60"/>
  <c r="AI6" i="60" s="1"/>
  <c r="Y12" i="60"/>
  <c r="AI12" i="60" s="1"/>
  <c r="Y14" i="60"/>
  <c r="AI14" i="60" s="1"/>
  <c r="Y18" i="60"/>
  <c r="AI18" i="60" s="1"/>
  <c r="P3" i="60"/>
  <c r="R3" i="60" s="1"/>
  <c r="T4" i="60"/>
  <c r="P5" i="60"/>
  <c r="R5" i="60" s="1"/>
  <c r="M6" i="60"/>
  <c r="N6" i="60" s="1"/>
  <c r="Q6" i="60"/>
  <c r="T6" i="60"/>
  <c r="P12" i="60"/>
  <c r="R12" i="60" s="1"/>
  <c r="T13" i="60"/>
  <c r="P14" i="60"/>
  <c r="T15" i="60"/>
  <c r="P16" i="60"/>
  <c r="R16" i="60" s="1"/>
  <c r="T17" i="60"/>
  <c r="P18" i="60"/>
  <c r="T19" i="60"/>
  <c r="M3" i="60"/>
  <c r="N3" i="60" s="1"/>
  <c r="T3" i="60"/>
  <c r="M5" i="60"/>
  <c r="N5" i="60" s="1"/>
  <c r="T5" i="60"/>
  <c r="M12" i="60"/>
  <c r="O12" i="60" s="1"/>
  <c r="T12" i="60"/>
  <c r="M14" i="60"/>
  <c r="O14" i="60" s="1"/>
  <c r="T14" i="60"/>
  <c r="M16" i="60"/>
  <c r="N16" i="60" s="1"/>
  <c r="T16" i="60"/>
  <c r="M18" i="60"/>
  <c r="O18" i="60" s="1"/>
  <c r="T18" i="60"/>
  <c r="Q8" i="59"/>
  <c r="T15" i="59"/>
  <c r="T11" i="59"/>
  <c r="Q11" i="59"/>
  <c r="Y7" i="59"/>
  <c r="AI7" i="59" s="1"/>
  <c r="P7" i="59"/>
  <c r="P3" i="59"/>
  <c r="P6" i="59"/>
  <c r="P9" i="59"/>
  <c r="T13" i="59"/>
  <c r="P14" i="59"/>
  <c r="Q15" i="59"/>
  <c r="M7" i="59"/>
  <c r="N7" i="59" s="1"/>
  <c r="T7" i="59"/>
  <c r="Y8" i="59"/>
  <c r="AI8" i="59" s="1"/>
  <c r="M3" i="59"/>
  <c r="N3" i="59" s="1"/>
  <c r="P4" i="59"/>
  <c r="P5" i="59"/>
  <c r="Q5" i="59"/>
  <c r="T9" i="59"/>
  <c r="M9" i="59"/>
  <c r="N9" i="59" s="1"/>
  <c r="P10" i="59"/>
  <c r="P11" i="59"/>
  <c r="P12" i="59"/>
  <c r="P8" i="59"/>
  <c r="R8" i="59" s="1"/>
  <c r="Q3" i="59"/>
  <c r="Q9" i="59"/>
  <c r="P13" i="59"/>
  <c r="Q13" i="59"/>
  <c r="P15" i="59"/>
  <c r="P16" i="59"/>
  <c r="M8" i="59"/>
  <c r="N8" i="59" s="1"/>
  <c r="T8" i="59"/>
  <c r="Y12" i="59"/>
  <c r="AI12" i="59" s="1"/>
  <c r="Y14" i="59"/>
  <c r="AI14" i="59" s="1"/>
  <c r="N19" i="59"/>
  <c r="R19" i="59" s="1"/>
  <c r="Y4" i="59"/>
  <c r="AI4" i="59" s="1"/>
  <c r="O19" i="59"/>
  <c r="O4" i="59"/>
  <c r="Y6" i="59"/>
  <c r="AI6" i="59" s="1"/>
  <c r="Y10" i="59"/>
  <c r="AI10" i="59" s="1"/>
  <c r="Y16" i="59"/>
  <c r="AI16" i="59" s="1"/>
  <c r="Y3" i="59"/>
  <c r="AI3" i="59" s="1"/>
  <c r="M4" i="59"/>
  <c r="N4" i="59" s="1"/>
  <c r="Q4" i="59"/>
  <c r="R4" i="59" s="1"/>
  <c r="T4" i="59"/>
  <c r="N5" i="59"/>
  <c r="Y5" i="59"/>
  <c r="AI5" i="59" s="1"/>
  <c r="M6" i="59"/>
  <c r="O6" i="59" s="1"/>
  <c r="Q6" i="59"/>
  <c r="T6" i="59"/>
  <c r="Y9" i="59"/>
  <c r="AI9" i="59" s="1"/>
  <c r="M10" i="59"/>
  <c r="O10" i="59" s="1"/>
  <c r="Q10" i="59"/>
  <c r="T10" i="59"/>
  <c r="N11" i="59"/>
  <c r="Y11" i="59"/>
  <c r="AI11" i="59" s="1"/>
  <c r="M12" i="59"/>
  <c r="O12" i="59" s="1"/>
  <c r="Q12" i="59"/>
  <c r="T12" i="59"/>
  <c r="N13" i="59"/>
  <c r="Y13" i="59"/>
  <c r="AI13" i="59" s="1"/>
  <c r="M14" i="59"/>
  <c r="O14" i="59" s="1"/>
  <c r="Q14" i="59"/>
  <c r="T14" i="59"/>
  <c r="N15" i="59"/>
  <c r="Y15" i="59"/>
  <c r="AI15" i="59" s="1"/>
  <c r="M16" i="59"/>
  <c r="O16" i="59" s="1"/>
  <c r="Q16" i="59"/>
  <c r="T16" i="59"/>
  <c r="N18" i="59"/>
  <c r="R18" i="59" s="1"/>
  <c r="N20" i="59"/>
  <c r="R20" i="59" s="1"/>
  <c r="O3" i="59"/>
  <c r="T3" i="59"/>
  <c r="O5" i="59"/>
  <c r="T5" i="59"/>
  <c r="O9" i="59"/>
  <c r="O11" i="59"/>
  <c r="O13" i="59"/>
  <c r="O15" i="59"/>
  <c r="P4" i="58"/>
  <c r="P7" i="58"/>
  <c r="Q8" i="58"/>
  <c r="P9" i="58"/>
  <c r="Q10" i="58"/>
  <c r="P11" i="58"/>
  <c r="Q12" i="58"/>
  <c r="P13" i="58"/>
  <c r="P3" i="58"/>
  <c r="Q3" i="58"/>
  <c r="P6" i="58"/>
  <c r="P5" i="58"/>
  <c r="Q5" i="58"/>
  <c r="AI9" i="58"/>
  <c r="Y6" i="58"/>
  <c r="AI6" i="58" s="1"/>
  <c r="Y10" i="58"/>
  <c r="AI10" i="58" s="1"/>
  <c r="Y11" i="58"/>
  <c r="AI11" i="58" s="1"/>
  <c r="Y12" i="58"/>
  <c r="AI12" i="58" s="1"/>
  <c r="O17" i="58"/>
  <c r="Y4" i="58"/>
  <c r="AI4" i="58" s="1"/>
  <c r="N17" i="58"/>
  <c r="R17" i="58" s="1"/>
  <c r="O4" i="58"/>
  <c r="Y7" i="58"/>
  <c r="AI7" i="58" s="1"/>
  <c r="Y8" i="58"/>
  <c r="AI8" i="58" s="1"/>
  <c r="Y14" i="58"/>
  <c r="AI14" i="58" s="1"/>
  <c r="AI13" i="58"/>
  <c r="N3" i="58"/>
  <c r="Y3" i="58"/>
  <c r="AI3" i="58" s="1"/>
  <c r="M4" i="58"/>
  <c r="N4" i="58" s="1"/>
  <c r="Q4" i="58"/>
  <c r="T4" i="58"/>
  <c r="N5" i="58"/>
  <c r="Y5" i="58"/>
  <c r="AI5" i="58" s="1"/>
  <c r="M6" i="58"/>
  <c r="N6" i="58" s="1"/>
  <c r="Q6" i="58"/>
  <c r="T6" i="58"/>
  <c r="M7" i="58"/>
  <c r="O7" i="58" s="1"/>
  <c r="Q7" i="58"/>
  <c r="R7" i="58" s="1"/>
  <c r="T7" i="58"/>
  <c r="P8" i="58"/>
  <c r="M9" i="58"/>
  <c r="O9" i="58" s="1"/>
  <c r="Q9" i="58"/>
  <c r="T9" i="58"/>
  <c r="P10" i="58"/>
  <c r="M11" i="58"/>
  <c r="N11" i="58" s="1"/>
  <c r="Q11" i="58"/>
  <c r="R11" i="58" s="1"/>
  <c r="T11" i="58"/>
  <c r="P12" i="58"/>
  <c r="M13" i="58"/>
  <c r="O13" i="58" s="1"/>
  <c r="Q13" i="58"/>
  <c r="T13" i="58"/>
  <c r="P14" i="58"/>
  <c r="R14" i="58" s="1"/>
  <c r="O16" i="58"/>
  <c r="O18" i="58"/>
  <c r="O3" i="58"/>
  <c r="T3" i="58"/>
  <c r="O5" i="58"/>
  <c r="T5" i="58"/>
  <c r="M8" i="58"/>
  <c r="N8" i="58" s="1"/>
  <c r="T8" i="58"/>
  <c r="N9" i="58"/>
  <c r="M10" i="58"/>
  <c r="N10" i="58" s="1"/>
  <c r="T10" i="58"/>
  <c r="M12" i="58"/>
  <c r="N12" i="58" s="1"/>
  <c r="T12" i="58"/>
  <c r="M14" i="58"/>
  <c r="N14" i="58" s="1"/>
  <c r="T14" i="58"/>
  <c r="AL22" i="29" l="1"/>
  <c r="BA22" i="29" s="1"/>
  <c r="R17" i="60"/>
  <c r="R7" i="61"/>
  <c r="R19" i="60"/>
  <c r="R13" i="61"/>
  <c r="R16" i="59"/>
  <c r="N7" i="61"/>
  <c r="O15" i="61"/>
  <c r="N19" i="60"/>
  <c r="N9" i="60"/>
  <c r="R5" i="61"/>
  <c r="R13" i="58"/>
  <c r="R9" i="58"/>
  <c r="R15" i="59"/>
  <c r="R13" i="60"/>
  <c r="O11" i="60"/>
  <c r="R9" i="59"/>
  <c r="N17" i="60"/>
  <c r="R18" i="60"/>
  <c r="R11" i="60"/>
  <c r="N17" i="61"/>
  <c r="R17" i="61"/>
  <c r="N11" i="61"/>
  <c r="R19" i="61"/>
  <c r="R3" i="61"/>
  <c r="R15" i="61"/>
  <c r="R15" i="60"/>
  <c r="R11" i="61"/>
  <c r="R7" i="59"/>
  <c r="R18" i="61"/>
  <c r="R14" i="61"/>
  <c r="R6" i="61"/>
  <c r="N13" i="60"/>
  <c r="R4" i="60"/>
  <c r="O18" i="61"/>
  <c r="O14" i="61"/>
  <c r="O16" i="61"/>
  <c r="O12" i="61"/>
  <c r="O8" i="61"/>
  <c r="O6" i="61"/>
  <c r="R10" i="60"/>
  <c r="R9" i="60"/>
  <c r="R14" i="60"/>
  <c r="R6" i="60"/>
  <c r="R7" i="60"/>
  <c r="R14" i="59"/>
  <c r="R13" i="59"/>
  <c r="R3" i="59"/>
  <c r="R5" i="59"/>
  <c r="N15" i="60"/>
  <c r="O7" i="60"/>
  <c r="O10" i="60"/>
  <c r="O8" i="60"/>
  <c r="R11" i="59"/>
  <c r="R3" i="58"/>
  <c r="N18" i="60"/>
  <c r="N14" i="60"/>
  <c r="N12" i="60"/>
  <c r="O6" i="60"/>
  <c r="O16" i="60"/>
  <c r="R12" i="58"/>
  <c r="R10" i="58"/>
  <c r="R8" i="58"/>
  <c r="R6" i="58"/>
  <c r="O6" i="58"/>
  <c r="O7" i="59"/>
  <c r="R12" i="59"/>
  <c r="R10" i="59"/>
  <c r="R6" i="59"/>
  <c r="O8" i="59"/>
  <c r="N16" i="59"/>
  <c r="N10" i="59"/>
  <c r="N6" i="59"/>
  <c r="N14" i="59"/>
  <c r="N12" i="59"/>
  <c r="R5" i="58"/>
  <c r="R4" i="58"/>
  <c r="O11" i="58"/>
  <c r="N13" i="58"/>
  <c r="O14" i="58"/>
  <c r="O8" i="58"/>
  <c r="N7" i="58"/>
  <c r="O12" i="58"/>
  <c r="O10" i="58"/>
  <c r="O1" i="54" l="1"/>
  <c r="O2" i="54"/>
  <c r="P2" i="54"/>
  <c r="S2" i="54"/>
  <c r="AL2" i="54"/>
  <c r="AM2" i="54"/>
  <c r="D3" i="54"/>
  <c r="AA3" i="54"/>
  <c r="N3" i="54"/>
  <c r="M3" i="54"/>
  <c r="AD3" i="54"/>
  <c r="AE3" i="54"/>
  <c r="AM3" i="54"/>
  <c r="D4" i="54"/>
  <c r="O41" i="54" s="1"/>
  <c r="S41" i="54" s="1"/>
  <c r="N4" i="54"/>
  <c r="M4" i="54"/>
  <c r="AD4" i="54"/>
  <c r="AE4" i="54"/>
  <c r="AM4" i="54"/>
  <c r="D5" i="54"/>
  <c r="AA5" i="54"/>
  <c r="N5" i="54"/>
  <c r="M5" i="54"/>
  <c r="AD5" i="54"/>
  <c r="AE5" i="54"/>
  <c r="AM5" i="54"/>
  <c r="D6" i="54"/>
  <c r="N6" i="54"/>
  <c r="M6" i="54"/>
  <c r="AD6" i="54"/>
  <c r="AE6" i="54"/>
  <c r="AM6" i="54"/>
  <c r="D7" i="54"/>
  <c r="AA7" i="54"/>
  <c r="N7" i="54"/>
  <c r="M7" i="54"/>
  <c r="AD7" i="54"/>
  <c r="AE7" i="54"/>
  <c r="AM7" i="54"/>
  <c r="D8" i="54"/>
  <c r="N8" i="54"/>
  <c r="M8" i="54"/>
  <c r="AD8" i="54"/>
  <c r="AE8" i="54"/>
  <c r="AM8" i="54"/>
  <c r="D11" i="54"/>
  <c r="AA11" i="54"/>
  <c r="N11" i="54"/>
  <c r="M11" i="54"/>
  <c r="AD11" i="54"/>
  <c r="AE11" i="54"/>
  <c r="AM11" i="54"/>
  <c r="D12" i="54"/>
  <c r="N12" i="54"/>
  <c r="M12" i="54"/>
  <c r="AD12" i="54"/>
  <c r="AE12" i="54"/>
  <c r="AM12" i="54"/>
  <c r="D13" i="54"/>
  <c r="AA13" i="54"/>
  <c r="N13" i="54"/>
  <c r="M13" i="54"/>
  <c r="AD13" i="54"/>
  <c r="AE13" i="54"/>
  <c r="AM13" i="54"/>
  <c r="D14" i="54"/>
  <c r="N14" i="54"/>
  <c r="M14" i="54"/>
  <c r="AD14" i="54"/>
  <c r="AE14" i="54"/>
  <c r="AM14" i="54"/>
  <c r="D15" i="54"/>
  <c r="AA15" i="54"/>
  <c r="N15" i="54"/>
  <c r="M15" i="54"/>
  <c r="AD15" i="54"/>
  <c r="AE15" i="54"/>
  <c r="AM15" i="54"/>
  <c r="D16" i="54"/>
  <c r="N16" i="54"/>
  <c r="M16" i="54"/>
  <c r="AD16" i="54"/>
  <c r="AE16" i="54"/>
  <c r="AM16" i="54"/>
  <c r="D17" i="54"/>
  <c r="AA17" i="54"/>
  <c r="N17" i="54"/>
  <c r="M17" i="54"/>
  <c r="AD17" i="54"/>
  <c r="AE17" i="54"/>
  <c r="AM17" i="54"/>
  <c r="D18" i="54"/>
  <c r="N18" i="54"/>
  <c r="M18" i="54"/>
  <c r="AD18" i="54"/>
  <c r="AE18" i="54"/>
  <c r="AM18" i="54"/>
  <c r="D19" i="54"/>
  <c r="AA19" i="54"/>
  <c r="N19" i="54"/>
  <c r="M19" i="54"/>
  <c r="AD19" i="54"/>
  <c r="AE19" i="54"/>
  <c r="AM19" i="54"/>
  <c r="D20" i="54"/>
  <c r="N20" i="54"/>
  <c r="M20" i="54"/>
  <c r="AD20" i="54"/>
  <c r="AE20" i="54"/>
  <c r="AM20" i="54"/>
  <c r="D21" i="54"/>
  <c r="AA21" i="54"/>
  <c r="N21" i="54"/>
  <c r="M21" i="54"/>
  <c r="AD21" i="54"/>
  <c r="AE21" i="54"/>
  <c r="AM21" i="54"/>
  <c r="D22" i="54"/>
  <c r="N22" i="54"/>
  <c r="M22" i="54"/>
  <c r="AD22" i="54"/>
  <c r="AE22" i="54"/>
  <c r="AM22" i="54"/>
  <c r="D23" i="54"/>
  <c r="AA23" i="54"/>
  <c r="N23" i="54"/>
  <c r="M23" i="54"/>
  <c r="AD23" i="54"/>
  <c r="AE23" i="54"/>
  <c r="AM23" i="54"/>
  <c r="D24" i="54"/>
  <c r="N24" i="54"/>
  <c r="M24" i="54"/>
  <c r="AD24" i="54"/>
  <c r="AE24" i="54"/>
  <c r="AM24" i="54"/>
  <c r="D27" i="54"/>
  <c r="AA27" i="54"/>
  <c r="N27" i="54"/>
  <c r="M27" i="54"/>
  <c r="AD27" i="54"/>
  <c r="AE27" i="54"/>
  <c r="AM27" i="54"/>
  <c r="D28" i="54"/>
  <c r="N28" i="54"/>
  <c r="M28" i="54"/>
  <c r="AD28" i="54"/>
  <c r="AE28" i="54"/>
  <c r="AM28" i="54"/>
  <c r="D30" i="54"/>
  <c r="AA30" i="54"/>
  <c r="N30" i="54"/>
  <c r="M30" i="54"/>
  <c r="AD30" i="54"/>
  <c r="AE30" i="54"/>
  <c r="AM30" i="54"/>
  <c r="D31" i="54"/>
  <c r="N31" i="54"/>
  <c r="M31" i="54"/>
  <c r="AD31" i="54"/>
  <c r="AE31" i="54"/>
  <c r="AM31" i="54"/>
  <c r="D32" i="54"/>
  <c r="AA32" i="54"/>
  <c r="N32" i="54"/>
  <c r="M32" i="54"/>
  <c r="AD32" i="54"/>
  <c r="AE32" i="54"/>
  <c r="AM32" i="54"/>
  <c r="D33" i="54"/>
  <c r="N33" i="54"/>
  <c r="M33" i="54"/>
  <c r="AD33" i="54"/>
  <c r="AE33" i="54"/>
  <c r="AM33" i="54"/>
  <c r="D34" i="54"/>
  <c r="AA34" i="54"/>
  <c r="N34" i="54"/>
  <c r="M34" i="54"/>
  <c r="AD34" i="54"/>
  <c r="AE34" i="54"/>
  <c r="AM34" i="54"/>
  <c r="D35" i="54"/>
  <c r="N35" i="54"/>
  <c r="M35" i="54"/>
  <c r="AD35" i="54"/>
  <c r="AE35" i="54"/>
  <c r="AM35" i="54"/>
  <c r="D36" i="54"/>
  <c r="AA36" i="54"/>
  <c r="N36" i="54"/>
  <c r="M36" i="54"/>
  <c r="AD36" i="54"/>
  <c r="AE36" i="54"/>
  <c r="AM36" i="54"/>
  <c r="D37" i="54"/>
  <c r="Z37" i="54" s="1"/>
  <c r="M37" i="54"/>
  <c r="AD37" i="54"/>
  <c r="AE37" i="54"/>
  <c r="AM37" i="54"/>
  <c r="D38" i="54"/>
  <c r="AA38" i="54"/>
  <c r="N38" i="54"/>
  <c r="M38" i="54"/>
  <c r="AD38" i="54"/>
  <c r="AE38" i="54"/>
  <c r="AM38" i="54"/>
  <c r="O39" i="54"/>
  <c r="P39" i="54"/>
  <c r="AM39" i="54"/>
  <c r="P40" i="54"/>
  <c r="O1" i="53"/>
  <c r="O2" i="53"/>
  <c r="P2" i="53"/>
  <c r="S2" i="53"/>
  <c r="AL2" i="53"/>
  <c r="AM2" i="53"/>
  <c r="D3" i="53"/>
  <c r="AA3" i="53"/>
  <c r="N3" i="53"/>
  <c r="M3" i="53"/>
  <c r="AD3" i="53"/>
  <c r="AE3" i="53"/>
  <c r="AM3" i="53"/>
  <c r="D4" i="53"/>
  <c r="Z4" i="53" s="1"/>
  <c r="M4" i="53"/>
  <c r="AD4" i="53"/>
  <c r="AE4" i="53"/>
  <c r="AM4" i="53"/>
  <c r="D5" i="53"/>
  <c r="AA5" i="53"/>
  <c r="N5" i="53"/>
  <c r="M5" i="53"/>
  <c r="AD5" i="53"/>
  <c r="AE5" i="53"/>
  <c r="AM5" i="53"/>
  <c r="D6" i="53"/>
  <c r="Z6" i="53" s="1"/>
  <c r="M6" i="53"/>
  <c r="AD6" i="53"/>
  <c r="AE6" i="53"/>
  <c r="AM6" i="53"/>
  <c r="D7" i="53"/>
  <c r="AA7" i="53"/>
  <c r="N7" i="53"/>
  <c r="M7" i="53"/>
  <c r="AD7" i="53"/>
  <c r="AE7" i="53"/>
  <c r="AM7" i="53"/>
  <c r="D8" i="53"/>
  <c r="Z8" i="53" s="1"/>
  <c r="M8" i="53"/>
  <c r="AD8" i="53"/>
  <c r="AE8" i="53"/>
  <c r="AM8" i="53"/>
  <c r="D9" i="53"/>
  <c r="AA9" i="53"/>
  <c r="N9" i="53"/>
  <c r="M9" i="53"/>
  <c r="AD9" i="53"/>
  <c r="AE9" i="53"/>
  <c r="AM9" i="53"/>
  <c r="D10" i="53"/>
  <c r="Z10" i="53" s="1"/>
  <c r="M10" i="53"/>
  <c r="AD10" i="53"/>
  <c r="AE10" i="53"/>
  <c r="AM10" i="53"/>
  <c r="D11" i="53"/>
  <c r="AA11" i="53"/>
  <c r="N11" i="53"/>
  <c r="M11" i="53"/>
  <c r="AD11" i="53"/>
  <c r="AE11" i="53"/>
  <c r="AM11" i="53"/>
  <c r="D12" i="53"/>
  <c r="Z12" i="53" s="1"/>
  <c r="M12" i="53"/>
  <c r="AD12" i="53"/>
  <c r="AE12" i="53"/>
  <c r="AM12" i="53"/>
  <c r="D13" i="53"/>
  <c r="AA13" i="53"/>
  <c r="N13" i="53"/>
  <c r="M13" i="53"/>
  <c r="AD13" i="53"/>
  <c r="AE13" i="53"/>
  <c r="AM13" i="53"/>
  <c r="D14" i="53"/>
  <c r="Z14" i="53" s="1"/>
  <c r="N14" i="53"/>
  <c r="M14" i="53"/>
  <c r="AD14" i="53"/>
  <c r="AE14" i="53"/>
  <c r="AM14" i="53"/>
  <c r="D15" i="53"/>
  <c r="AA15" i="53"/>
  <c r="N15" i="53"/>
  <c r="M15" i="53"/>
  <c r="AD15" i="53"/>
  <c r="AE15" i="53"/>
  <c r="AM15" i="53"/>
  <c r="D16" i="53"/>
  <c r="N16" i="53"/>
  <c r="M16" i="53"/>
  <c r="AD16" i="53"/>
  <c r="AE16" i="53"/>
  <c r="AM16" i="53"/>
  <c r="D17" i="53"/>
  <c r="AA17" i="53"/>
  <c r="N17" i="53"/>
  <c r="M17" i="53"/>
  <c r="AD17" i="53"/>
  <c r="AE17" i="53"/>
  <c r="AM17" i="53"/>
  <c r="D18" i="53"/>
  <c r="N18" i="53"/>
  <c r="M18" i="53"/>
  <c r="AD18" i="53"/>
  <c r="AE18" i="53"/>
  <c r="AM18" i="53"/>
  <c r="D19" i="53"/>
  <c r="AA19" i="53"/>
  <c r="N19" i="53"/>
  <c r="M19" i="53"/>
  <c r="AD19" i="53"/>
  <c r="AE19" i="53"/>
  <c r="AM19" i="53"/>
  <c r="D20" i="53"/>
  <c r="N20" i="53"/>
  <c r="M20" i="53"/>
  <c r="AD20" i="53"/>
  <c r="AE20" i="53"/>
  <c r="AM20" i="53"/>
  <c r="D21" i="53"/>
  <c r="AA21" i="53"/>
  <c r="N21" i="53"/>
  <c r="M21" i="53"/>
  <c r="AD21" i="53"/>
  <c r="AE21" i="53"/>
  <c r="AM21" i="53"/>
  <c r="D22" i="53"/>
  <c r="N22" i="53"/>
  <c r="M22" i="53"/>
  <c r="AD22" i="53"/>
  <c r="AE22" i="53"/>
  <c r="AM22" i="53"/>
  <c r="D23" i="53"/>
  <c r="AA23" i="53"/>
  <c r="N23" i="53"/>
  <c r="M23" i="53"/>
  <c r="AD23" i="53"/>
  <c r="AE23" i="53"/>
  <c r="AM23" i="53"/>
  <c r="D24" i="53"/>
  <c r="N24" i="53"/>
  <c r="M24" i="53"/>
  <c r="AD24" i="53"/>
  <c r="AE24" i="53"/>
  <c r="AM24" i="53"/>
  <c r="D25" i="53"/>
  <c r="AA25" i="53"/>
  <c r="N25" i="53"/>
  <c r="M25" i="53"/>
  <c r="AD25" i="53"/>
  <c r="AE25" i="53"/>
  <c r="AM25" i="53"/>
  <c r="D27" i="53"/>
  <c r="N27" i="53"/>
  <c r="M27" i="53"/>
  <c r="AD27" i="53"/>
  <c r="AE27" i="53"/>
  <c r="AM27" i="53"/>
  <c r="D28" i="53"/>
  <c r="AA28" i="53"/>
  <c r="N28" i="53"/>
  <c r="M28" i="53"/>
  <c r="AD28" i="53"/>
  <c r="AE28" i="53"/>
  <c r="AM28" i="53"/>
  <c r="D29" i="53"/>
  <c r="N29" i="53"/>
  <c r="M29" i="53"/>
  <c r="AD29" i="53"/>
  <c r="AE29" i="53"/>
  <c r="AM29" i="53"/>
  <c r="D30" i="53"/>
  <c r="AA30" i="53"/>
  <c r="N30" i="53"/>
  <c r="M30" i="53"/>
  <c r="AD30" i="53"/>
  <c r="AE30" i="53"/>
  <c r="AM30" i="53"/>
  <c r="D31" i="53"/>
  <c r="N31" i="53"/>
  <c r="M31" i="53"/>
  <c r="AD31" i="53"/>
  <c r="AE31" i="53"/>
  <c r="AM31" i="53"/>
  <c r="D32" i="53"/>
  <c r="AA32" i="53"/>
  <c r="N32" i="53"/>
  <c r="M32" i="53"/>
  <c r="AD32" i="53"/>
  <c r="AE32" i="53"/>
  <c r="AM32" i="53"/>
  <c r="D33" i="53"/>
  <c r="N33" i="53"/>
  <c r="M33" i="53"/>
  <c r="AD33" i="53"/>
  <c r="AE33" i="53"/>
  <c r="AM33" i="53"/>
  <c r="D34" i="53"/>
  <c r="AA34" i="53"/>
  <c r="N34" i="53"/>
  <c r="M34" i="53"/>
  <c r="AD34" i="53"/>
  <c r="AE34" i="53"/>
  <c r="AM34" i="53"/>
  <c r="O35" i="53"/>
  <c r="P35" i="53"/>
  <c r="AM35" i="53"/>
  <c r="P37" i="53" l="1"/>
  <c r="O37" i="53"/>
  <c r="S37" i="53" s="1"/>
  <c r="AL14" i="53"/>
  <c r="U24" i="53"/>
  <c r="U31" i="53"/>
  <c r="U16" i="53"/>
  <c r="U20" i="53"/>
  <c r="R23" i="54"/>
  <c r="R21" i="54"/>
  <c r="R19" i="54"/>
  <c r="R15" i="53"/>
  <c r="R5" i="54"/>
  <c r="Q8" i="53"/>
  <c r="R7" i="53"/>
  <c r="Q6" i="53"/>
  <c r="R5" i="53"/>
  <c r="R3" i="53"/>
  <c r="R38" i="54"/>
  <c r="Q37" i="54"/>
  <c r="Q36" i="54"/>
  <c r="Q12" i="53"/>
  <c r="R11" i="53"/>
  <c r="Q10" i="53"/>
  <c r="Q32" i="54"/>
  <c r="Q31" i="54"/>
  <c r="Q27" i="54"/>
  <c r="Q24" i="54"/>
  <c r="Q23" i="54"/>
  <c r="Q22" i="54"/>
  <c r="Q21" i="54"/>
  <c r="Q20" i="54"/>
  <c r="Q19" i="54"/>
  <c r="R17" i="54"/>
  <c r="R15" i="54"/>
  <c r="R13" i="54"/>
  <c r="R11" i="54"/>
  <c r="R7" i="54"/>
  <c r="R21" i="53"/>
  <c r="Q16" i="53"/>
  <c r="Q15" i="53"/>
  <c r="R3" i="54"/>
  <c r="Q35" i="54"/>
  <c r="R34" i="53"/>
  <c r="Q34" i="53"/>
  <c r="R25" i="53"/>
  <c r="R23" i="53"/>
  <c r="R19" i="53"/>
  <c r="R17" i="53"/>
  <c r="R13" i="53"/>
  <c r="R9" i="53"/>
  <c r="Q4" i="53"/>
  <c r="Q15" i="54"/>
  <c r="Q14" i="54"/>
  <c r="Q13" i="54"/>
  <c r="Q12" i="54"/>
  <c r="Q11" i="54"/>
  <c r="S11" i="54" s="1"/>
  <c r="Q8" i="54"/>
  <c r="Q6" i="54"/>
  <c r="Q5" i="54"/>
  <c r="Q4" i="54"/>
  <c r="Q3" i="54"/>
  <c r="S3" i="54" s="1"/>
  <c r="Q33" i="53"/>
  <c r="Q28" i="53"/>
  <c r="Q24" i="53"/>
  <c r="Q23" i="53"/>
  <c r="Q22" i="53"/>
  <c r="Q21" i="53"/>
  <c r="Q11" i="53"/>
  <c r="Q9" i="53"/>
  <c r="Q3" i="53"/>
  <c r="Q38" i="54"/>
  <c r="Q34" i="54"/>
  <c r="Q33" i="54"/>
  <c r="Q30" i="54"/>
  <c r="Q28" i="54"/>
  <c r="Q18" i="54"/>
  <c r="Q17" i="54"/>
  <c r="S17" i="54" s="1"/>
  <c r="Q16" i="54"/>
  <c r="Q7" i="54"/>
  <c r="Q32" i="53"/>
  <c r="Q30" i="53"/>
  <c r="O30" i="53"/>
  <c r="Q25" i="53"/>
  <c r="O25" i="53"/>
  <c r="Q20" i="53"/>
  <c r="Q19" i="53"/>
  <c r="O19" i="53"/>
  <c r="Q18" i="53"/>
  <c r="Q17" i="53"/>
  <c r="O17" i="53"/>
  <c r="Q14" i="53"/>
  <c r="Q13" i="53"/>
  <c r="Q7" i="53"/>
  <c r="Q5" i="53"/>
  <c r="R36" i="54"/>
  <c r="R34" i="54"/>
  <c r="R32" i="54"/>
  <c r="R30" i="54"/>
  <c r="R27" i="54"/>
  <c r="O23" i="53"/>
  <c r="O21" i="53"/>
  <c r="O15" i="53"/>
  <c r="U27" i="53"/>
  <c r="U22" i="53"/>
  <c r="U18" i="53"/>
  <c r="U14" i="53"/>
  <c r="O34" i="53"/>
  <c r="U34" i="53"/>
  <c r="AL34" i="53"/>
  <c r="O28" i="53"/>
  <c r="U28" i="53"/>
  <c r="AL28" i="53"/>
  <c r="P36" i="53"/>
  <c r="O36" i="53"/>
  <c r="S36" i="53" s="1"/>
  <c r="O32" i="53"/>
  <c r="U32" i="53"/>
  <c r="AL32" i="53"/>
  <c r="O38" i="53"/>
  <c r="S38" i="53" s="1"/>
  <c r="P38" i="53"/>
  <c r="O36" i="54"/>
  <c r="P36" i="54"/>
  <c r="U36" i="54"/>
  <c r="AL36" i="54"/>
  <c r="O34" i="54"/>
  <c r="P34" i="54"/>
  <c r="U34" i="54"/>
  <c r="AL34" i="54"/>
  <c r="O32" i="54"/>
  <c r="P32" i="54"/>
  <c r="U32" i="54"/>
  <c r="AL32" i="54"/>
  <c r="O30" i="54"/>
  <c r="P30" i="54"/>
  <c r="U30" i="54"/>
  <c r="AL30" i="54"/>
  <c r="O27" i="54"/>
  <c r="P27" i="54"/>
  <c r="U27" i="54"/>
  <c r="AL27" i="54"/>
  <c r="O23" i="54"/>
  <c r="P23" i="54"/>
  <c r="U23" i="54"/>
  <c r="AL23" i="54"/>
  <c r="O21" i="54"/>
  <c r="P21" i="54"/>
  <c r="U21" i="54"/>
  <c r="AL21" i="54"/>
  <c r="O19" i="54"/>
  <c r="P19" i="54"/>
  <c r="U19" i="54"/>
  <c r="AL19" i="54"/>
  <c r="O17" i="54"/>
  <c r="P17" i="54"/>
  <c r="U17" i="54"/>
  <c r="AL17" i="54"/>
  <c r="O15" i="54"/>
  <c r="P15" i="54"/>
  <c r="U15" i="54"/>
  <c r="AL15" i="54"/>
  <c r="O13" i="54"/>
  <c r="P13" i="54"/>
  <c r="U13" i="54"/>
  <c r="AL13" i="54"/>
  <c r="O11" i="54"/>
  <c r="P11" i="54"/>
  <c r="U11" i="54"/>
  <c r="AL11" i="54"/>
  <c r="O7" i="54"/>
  <c r="P7" i="54"/>
  <c r="U7" i="54"/>
  <c r="AL7" i="54"/>
  <c r="O5" i="54"/>
  <c r="P5" i="54"/>
  <c r="U5" i="54"/>
  <c r="AL5" i="54"/>
  <c r="O42" i="54"/>
  <c r="S42" i="54" s="1"/>
  <c r="P42" i="54"/>
  <c r="AL30" i="53"/>
  <c r="U30" i="53"/>
  <c r="AL25" i="53"/>
  <c r="U25" i="53"/>
  <c r="P25" i="53"/>
  <c r="AL23" i="53"/>
  <c r="U23" i="53"/>
  <c r="P23" i="53"/>
  <c r="AL21" i="53"/>
  <c r="U21" i="53"/>
  <c r="P21" i="53"/>
  <c r="AL19" i="53"/>
  <c r="U19" i="53"/>
  <c r="P19" i="53"/>
  <c r="AL17" i="53"/>
  <c r="U17" i="53"/>
  <c r="P17" i="53"/>
  <c r="AL15" i="53"/>
  <c r="U15" i="53"/>
  <c r="P15" i="53"/>
  <c r="U37" i="54"/>
  <c r="U35" i="54"/>
  <c r="U33" i="54"/>
  <c r="U31" i="54"/>
  <c r="U28" i="54"/>
  <c r="U24" i="54"/>
  <c r="U22" i="54"/>
  <c r="U20" i="54"/>
  <c r="U18" i="54"/>
  <c r="U16" i="54"/>
  <c r="U14" i="54"/>
  <c r="P29" i="53"/>
  <c r="AL29" i="53"/>
  <c r="O29" i="53"/>
  <c r="Z29" i="53"/>
  <c r="P31" i="53"/>
  <c r="AL31" i="53"/>
  <c r="O31" i="53"/>
  <c r="Z31" i="53"/>
  <c r="P27" i="53"/>
  <c r="AL27" i="53"/>
  <c r="O27" i="53"/>
  <c r="Z27" i="53"/>
  <c r="P24" i="53"/>
  <c r="AL24" i="53"/>
  <c r="O24" i="53"/>
  <c r="Z24" i="53"/>
  <c r="P22" i="53"/>
  <c r="AL22" i="53"/>
  <c r="O22" i="53"/>
  <c r="Z22" i="53"/>
  <c r="P20" i="53"/>
  <c r="AL20" i="53"/>
  <c r="O20" i="53"/>
  <c r="Z20" i="53"/>
  <c r="P18" i="53"/>
  <c r="AL18" i="53"/>
  <c r="O18" i="53"/>
  <c r="Z18" i="53"/>
  <c r="P16" i="53"/>
  <c r="AL16" i="53"/>
  <c r="O16" i="53"/>
  <c r="Z16" i="53"/>
  <c r="U33" i="53"/>
  <c r="U29" i="53"/>
  <c r="P33" i="53"/>
  <c r="AL33" i="53"/>
  <c r="O33" i="53"/>
  <c r="Z33" i="53"/>
  <c r="O13" i="53"/>
  <c r="Z13" i="53"/>
  <c r="AJ13" i="53" s="1"/>
  <c r="N12" i="53"/>
  <c r="O12" i="53" s="1"/>
  <c r="R12" i="53"/>
  <c r="U12" i="53"/>
  <c r="AA12" i="53"/>
  <c r="AJ12" i="53" s="1"/>
  <c r="O11" i="53"/>
  <c r="Z11" i="53"/>
  <c r="AJ11" i="53" s="1"/>
  <c r="N10" i="53"/>
  <c r="O10" i="53" s="1"/>
  <c r="R10" i="53"/>
  <c r="U10" i="53"/>
  <c r="AA10" i="53"/>
  <c r="AJ10" i="53" s="1"/>
  <c r="O9" i="53"/>
  <c r="Z9" i="53"/>
  <c r="AJ9" i="53" s="1"/>
  <c r="N8" i="53"/>
  <c r="O8" i="53" s="1"/>
  <c r="R8" i="53"/>
  <c r="U8" i="53"/>
  <c r="AA8" i="53"/>
  <c r="AJ8" i="53" s="1"/>
  <c r="O7" i="53"/>
  <c r="Z7" i="53"/>
  <c r="AJ7" i="53" s="1"/>
  <c r="N6" i="53"/>
  <c r="O6" i="53" s="1"/>
  <c r="R6" i="53"/>
  <c r="U6" i="53"/>
  <c r="AA6" i="53"/>
  <c r="AJ6" i="53" s="1"/>
  <c r="O5" i="53"/>
  <c r="Z5" i="53"/>
  <c r="AJ5" i="53" s="1"/>
  <c r="N4" i="53"/>
  <c r="O4" i="53" s="1"/>
  <c r="R4" i="53"/>
  <c r="U4" i="53"/>
  <c r="AA4" i="53"/>
  <c r="AJ4" i="53" s="1"/>
  <c r="O3" i="53"/>
  <c r="Z3" i="53"/>
  <c r="AJ3" i="53" s="1"/>
  <c r="O38" i="54"/>
  <c r="Z38" i="54"/>
  <c r="AJ38" i="54" s="1"/>
  <c r="N37" i="54"/>
  <c r="P37" i="54" s="1"/>
  <c r="R37" i="54"/>
  <c r="R32" i="53"/>
  <c r="P32" i="53"/>
  <c r="Q31" i="53"/>
  <c r="Q29" i="53"/>
  <c r="R28" i="53"/>
  <c r="P28" i="53"/>
  <c r="Q27" i="53"/>
  <c r="U12" i="54"/>
  <c r="U8" i="54"/>
  <c r="U6" i="54"/>
  <c r="U4" i="54"/>
  <c r="AL12" i="53"/>
  <c r="AL10" i="53"/>
  <c r="AL8" i="53"/>
  <c r="AL6" i="53"/>
  <c r="P4" i="53"/>
  <c r="AL4" i="53"/>
  <c r="AL37" i="54"/>
  <c r="P35" i="54"/>
  <c r="AL35" i="54"/>
  <c r="O35" i="54"/>
  <c r="Z35" i="54"/>
  <c r="P33" i="54"/>
  <c r="AL33" i="54"/>
  <c r="O33" i="54"/>
  <c r="Z33" i="54"/>
  <c r="P31" i="54"/>
  <c r="AL31" i="54"/>
  <c r="O31" i="54"/>
  <c r="Z31" i="54"/>
  <c r="P28" i="54"/>
  <c r="AL28" i="54"/>
  <c r="O28" i="54"/>
  <c r="Z28" i="54"/>
  <c r="P24" i="54"/>
  <c r="AL24" i="54"/>
  <c r="O24" i="54"/>
  <c r="Z24" i="54"/>
  <c r="P22" i="54"/>
  <c r="AL22" i="54"/>
  <c r="O22" i="54"/>
  <c r="Z22" i="54"/>
  <c r="P20" i="54"/>
  <c r="AL20" i="54"/>
  <c r="O20" i="54"/>
  <c r="Z20" i="54"/>
  <c r="P18" i="54"/>
  <c r="AL18" i="54"/>
  <c r="O18" i="54"/>
  <c r="Z18" i="54"/>
  <c r="P16" i="54"/>
  <c r="AL16" i="54"/>
  <c r="O16" i="54"/>
  <c r="Z16" i="54"/>
  <c r="P14" i="54"/>
  <c r="AL14" i="54"/>
  <c r="O14" i="54"/>
  <c r="Z14" i="54"/>
  <c r="P12" i="54"/>
  <c r="AL12" i="54"/>
  <c r="O12" i="54"/>
  <c r="Z12" i="54"/>
  <c r="P8" i="54"/>
  <c r="AL8" i="54"/>
  <c r="O8" i="54"/>
  <c r="Z8" i="54"/>
  <c r="P6" i="54"/>
  <c r="AL6" i="54"/>
  <c r="O6" i="54"/>
  <c r="Z6" i="54"/>
  <c r="P4" i="54"/>
  <c r="AL4" i="54"/>
  <c r="P41" i="54"/>
  <c r="O4" i="54"/>
  <c r="Z4" i="54"/>
  <c r="O3" i="54"/>
  <c r="Z3" i="54"/>
  <c r="AJ3" i="54" s="1"/>
  <c r="O40" i="54"/>
  <c r="S40" i="54" s="1"/>
  <c r="P3" i="54"/>
  <c r="U3" i="54"/>
  <c r="AL3" i="54"/>
  <c r="P34" i="53"/>
  <c r="R30" i="53"/>
  <c r="P30" i="53"/>
  <c r="Z34" i="53"/>
  <c r="AJ34" i="53" s="1"/>
  <c r="AA33" i="53"/>
  <c r="R33" i="53"/>
  <c r="Z32" i="53"/>
  <c r="AJ32" i="53" s="1"/>
  <c r="AA31" i="53"/>
  <c r="R31" i="53"/>
  <c r="Z30" i="53"/>
  <c r="AJ30" i="53" s="1"/>
  <c r="AA29" i="53"/>
  <c r="R29" i="53"/>
  <c r="Z28" i="53"/>
  <c r="AJ28" i="53" s="1"/>
  <c r="AA27" i="53"/>
  <c r="R27" i="53"/>
  <c r="Z25" i="53"/>
  <c r="AJ25" i="53" s="1"/>
  <c r="AA24" i="53"/>
  <c r="R24" i="53"/>
  <c r="Z23" i="53"/>
  <c r="AJ23" i="53" s="1"/>
  <c r="AA22" i="53"/>
  <c r="R22" i="53"/>
  <c r="Z21" i="53"/>
  <c r="AJ21" i="53" s="1"/>
  <c r="AA20" i="53"/>
  <c r="R20" i="53"/>
  <c r="Z19" i="53"/>
  <c r="AJ19" i="53" s="1"/>
  <c r="AA18" i="53"/>
  <c r="R18" i="53"/>
  <c r="Z17" i="53"/>
  <c r="AJ17" i="53" s="1"/>
  <c r="AA16" i="53"/>
  <c r="R16" i="53"/>
  <c r="Z15" i="53"/>
  <c r="AJ15" i="53" s="1"/>
  <c r="AA14" i="53"/>
  <c r="AJ14" i="53" s="1"/>
  <c r="R14" i="53"/>
  <c r="O14" i="53"/>
  <c r="P14" i="53"/>
  <c r="AL13" i="53"/>
  <c r="U13" i="53"/>
  <c r="P13" i="53"/>
  <c r="AL11" i="53"/>
  <c r="U11" i="53"/>
  <c r="P11" i="53"/>
  <c r="AL9" i="53"/>
  <c r="U9" i="53"/>
  <c r="P9" i="53"/>
  <c r="AL7" i="53"/>
  <c r="U7" i="53"/>
  <c r="P7" i="53"/>
  <c r="AL5" i="53"/>
  <c r="U5" i="53"/>
  <c r="P5" i="53"/>
  <c r="AL3" i="53"/>
  <c r="U3" i="53"/>
  <c r="P3" i="53"/>
  <c r="AL38" i="54"/>
  <c r="U38" i="54"/>
  <c r="P38" i="54"/>
  <c r="AA37" i="54"/>
  <c r="AJ37" i="54" s="1"/>
  <c r="Z36" i="54"/>
  <c r="AJ36" i="54" s="1"/>
  <c r="AA35" i="54"/>
  <c r="R35" i="54"/>
  <c r="Z34" i="54"/>
  <c r="AJ34" i="54" s="1"/>
  <c r="AA33" i="54"/>
  <c r="R33" i="54"/>
  <c r="Z32" i="54"/>
  <c r="AJ32" i="54" s="1"/>
  <c r="AA31" i="54"/>
  <c r="R31" i="54"/>
  <c r="Z30" i="54"/>
  <c r="AJ30" i="54" s="1"/>
  <c r="AA28" i="54"/>
  <c r="R28" i="54"/>
  <c r="Z27" i="54"/>
  <c r="AJ27" i="54" s="1"/>
  <c r="AA24" i="54"/>
  <c r="R24" i="54"/>
  <c r="Z23" i="54"/>
  <c r="AJ23" i="54" s="1"/>
  <c r="AA22" i="54"/>
  <c r="R22" i="54"/>
  <c r="Z21" i="54"/>
  <c r="AJ21" i="54" s="1"/>
  <c r="AA20" i="54"/>
  <c r="R20" i="54"/>
  <c r="Z19" i="54"/>
  <c r="AJ19" i="54" s="1"/>
  <c r="AA18" i="54"/>
  <c r="R18" i="54"/>
  <c r="Z17" i="54"/>
  <c r="AJ17" i="54" s="1"/>
  <c r="AA16" i="54"/>
  <c r="R16" i="54"/>
  <c r="Z15" i="54"/>
  <c r="AJ15" i="54" s="1"/>
  <c r="AA14" i="54"/>
  <c r="R14" i="54"/>
  <c r="Z13" i="54"/>
  <c r="AJ13" i="54" s="1"/>
  <c r="AA12" i="54"/>
  <c r="R12" i="54"/>
  <c r="Z11" i="54"/>
  <c r="AJ11" i="54" s="1"/>
  <c r="AA8" i="54"/>
  <c r="R8" i="54"/>
  <c r="Z7" i="54"/>
  <c r="AJ7" i="54" s="1"/>
  <c r="AA6" i="54"/>
  <c r="R6" i="54"/>
  <c r="Z5" i="54"/>
  <c r="AJ5" i="54" s="1"/>
  <c r="AA4" i="54"/>
  <c r="R4" i="54"/>
  <c r="S23" i="54" l="1"/>
  <c r="S11" i="53"/>
  <c r="S15" i="54"/>
  <c r="S19" i="54"/>
  <c r="S37" i="54"/>
  <c r="S4" i="53"/>
  <c r="S25" i="53"/>
  <c r="S7" i="54"/>
  <c r="S30" i="53"/>
  <c r="P12" i="53"/>
  <c r="S8" i="53"/>
  <c r="S5" i="53"/>
  <c r="S12" i="54"/>
  <c r="S22" i="54"/>
  <c r="S28" i="54"/>
  <c r="S33" i="54"/>
  <c r="S16" i="53"/>
  <c r="S20" i="53"/>
  <c r="S28" i="53"/>
  <c r="O37" i="54"/>
  <c r="P6" i="53"/>
  <c r="P8" i="53"/>
  <c r="P10" i="53"/>
  <c r="S8" i="54"/>
  <c r="S14" i="54"/>
  <c r="S20" i="54"/>
  <c r="S24" i="54"/>
  <c r="S31" i="54"/>
  <c r="S14" i="53"/>
  <c r="S12" i="53"/>
  <c r="S19" i="53"/>
  <c r="S3" i="53"/>
  <c r="S13" i="54"/>
  <c r="S23" i="53"/>
  <c r="S34" i="53"/>
  <c r="S15" i="53"/>
  <c r="S21" i="54"/>
  <c r="S17" i="53"/>
  <c r="S21" i="53"/>
  <c r="S32" i="53"/>
  <c r="S27" i="54"/>
  <c r="S32" i="54"/>
  <c r="S36" i="54"/>
  <c r="S7" i="53"/>
  <c r="S5" i="54"/>
  <c r="S30" i="54"/>
  <c r="S34" i="54"/>
  <c r="S4" i="54"/>
  <c r="S6" i="54"/>
  <c r="S16" i="54"/>
  <c r="S18" i="54"/>
  <c r="S35" i="54"/>
  <c r="S18" i="53"/>
  <c r="S22" i="53"/>
  <c r="S24" i="53"/>
  <c r="S33" i="53"/>
  <c r="S38" i="54"/>
  <c r="S9" i="53"/>
  <c r="S13" i="53"/>
  <c r="S6" i="53"/>
  <c r="S10" i="53"/>
  <c r="S27" i="53"/>
  <c r="S31" i="53"/>
  <c r="S29" i="53"/>
  <c r="AJ8" i="54"/>
  <c r="AJ14" i="54"/>
  <c r="AJ18" i="54"/>
  <c r="AJ22" i="54"/>
  <c r="AJ28" i="54"/>
  <c r="AJ33" i="54"/>
  <c r="AJ33" i="53"/>
  <c r="AJ18" i="53"/>
  <c r="AJ22" i="53"/>
  <c r="AJ27" i="53"/>
  <c r="AJ29" i="53"/>
  <c r="AJ4" i="54"/>
  <c r="AJ6" i="54"/>
  <c r="AJ12" i="54"/>
  <c r="AJ16" i="54"/>
  <c r="AJ20" i="54"/>
  <c r="AJ24" i="54"/>
  <c r="AJ31" i="54"/>
  <c r="AJ35" i="54"/>
  <c r="AJ16" i="53"/>
  <c r="AJ20" i="53"/>
  <c r="AJ24" i="53"/>
  <c r="AJ31" i="53"/>
  <c r="O17" i="51" l="1"/>
  <c r="N17" i="51"/>
  <c r="AD16" i="51"/>
  <c r="AC16" i="51"/>
  <c r="L16" i="51"/>
  <c r="M16" i="51"/>
  <c r="Z16" i="51"/>
  <c r="D16" i="51"/>
  <c r="Y16" i="51" s="1"/>
  <c r="AD15" i="51"/>
  <c r="AC15" i="51"/>
  <c r="L15" i="51"/>
  <c r="M15" i="51"/>
  <c r="Z15" i="51"/>
  <c r="D15" i="51"/>
  <c r="Y15" i="51" s="1"/>
  <c r="AD14" i="51"/>
  <c r="AC14" i="51"/>
  <c r="L14" i="51"/>
  <c r="Z14" i="51"/>
  <c r="D14" i="51"/>
  <c r="Y14" i="51" s="1"/>
  <c r="AD13" i="51"/>
  <c r="AC13" i="51"/>
  <c r="L13" i="51"/>
  <c r="M13" i="51"/>
  <c r="Z13" i="51"/>
  <c r="D13" i="51"/>
  <c r="Y13" i="51" s="1"/>
  <c r="AD12" i="51"/>
  <c r="AC12" i="51"/>
  <c r="L12" i="51"/>
  <c r="M12" i="51"/>
  <c r="Z12" i="51"/>
  <c r="D12" i="51"/>
  <c r="Y12" i="51" s="1"/>
  <c r="AD11" i="51"/>
  <c r="AC11" i="51"/>
  <c r="L11" i="51"/>
  <c r="Z11" i="51"/>
  <c r="D11" i="51"/>
  <c r="Y11" i="51" s="1"/>
  <c r="AD10" i="51"/>
  <c r="AC10" i="51"/>
  <c r="L10" i="51"/>
  <c r="Z10" i="51"/>
  <c r="D10" i="51"/>
  <c r="Y10" i="51" s="1"/>
  <c r="AD9" i="51"/>
  <c r="AC9" i="51"/>
  <c r="L9" i="51"/>
  <c r="Z9" i="51"/>
  <c r="D9" i="51"/>
  <c r="Y9" i="51" s="1"/>
  <c r="AD6" i="51"/>
  <c r="AC6" i="51"/>
  <c r="L6" i="51"/>
  <c r="Q6" i="51"/>
  <c r="Z6" i="51"/>
  <c r="D6" i="51"/>
  <c r="AD5" i="51"/>
  <c r="AC5" i="51"/>
  <c r="L5" i="51"/>
  <c r="Q5" i="51"/>
  <c r="Z5" i="51"/>
  <c r="D5" i="51"/>
  <c r="AD4" i="51"/>
  <c r="AC4" i="51"/>
  <c r="L4" i="51"/>
  <c r="Q4" i="51"/>
  <c r="Z4" i="51"/>
  <c r="D4" i="51"/>
  <c r="AD3" i="51"/>
  <c r="AC3" i="51"/>
  <c r="L3" i="51"/>
  <c r="M3" i="51"/>
  <c r="Z3" i="51"/>
  <c r="D3" i="51"/>
  <c r="R2" i="51"/>
  <c r="O2" i="51"/>
  <c r="N2" i="51"/>
  <c r="N1" i="51"/>
  <c r="P10" i="51" l="1"/>
  <c r="P11" i="51"/>
  <c r="Q12" i="51"/>
  <c r="P14" i="51"/>
  <c r="Q15" i="51"/>
  <c r="AI10" i="51"/>
  <c r="P3" i="51"/>
  <c r="Q3" i="51"/>
  <c r="P9" i="51"/>
  <c r="Q11" i="51"/>
  <c r="M11" i="51"/>
  <c r="O11" i="51" s="1"/>
  <c r="P12" i="51"/>
  <c r="P13" i="51"/>
  <c r="Q13" i="51"/>
  <c r="Q14" i="51"/>
  <c r="M14" i="51"/>
  <c r="N14" i="51" s="1"/>
  <c r="P15" i="51"/>
  <c r="R15" i="51" s="1"/>
  <c r="P16" i="51"/>
  <c r="Q16" i="51"/>
  <c r="AI12" i="51"/>
  <c r="AI15" i="51"/>
  <c r="AI11" i="51"/>
  <c r="AI13" i="51"/>
  <c r="AI14" i="51"/>
  <c r="AI16" i="51"/>
  <c r="O19" i="51"/>
  <c r="O4" i="51"/>
  <c r="N19" i="51"/>
  <c r="R19" i="51" s="1"/>
  <c r="Y4" i="51"/>
  <c r="AI4" i="51" s="1"/>
  <c r="O18" i="51"/>
  <c r="Y3" i="51"/>
  <c r="AI3" i="51" s="1"/>
  <c r="N3" i="51"/>
  <c r="N18" i="51"/>
  <c r="R18" i="51" s="1"/>
  <c r="T3" i="51"/>
  <c r="O3" i="51"/>
  <c r="O20" i="51"/>
  <c r="O5" i="51"/>
  <c r="N20" i="51"/>
  <c r="R20" i="51" s="1"/>
  <c r="Y5" i="51"/>
  <c r="AI5" i="51" s="1"/>
  <c r="Y6" i="51"/>
  <c r="AI6" i="51" s="1"/>
  <c r="AI9" i="51"/>
  <c r="P4" i="51"/>
  <c r="R4" i="51" s="1"/>
  <c r="P5" i="51"/>
  <c r="R5" i="51" s="1"/>
  <c r="P6" i="51"/>
  <c r="R6" i="51" s="1"/>
  <c r="M9" i="51"/>
  <c r="O9" i="51" s="1"/>
  <c r="Q9" i="51"/>
  <c r="T9" i="51"/>
  <c r="M10" i="51"/>
  <c r="O10" i="51" s="1"/>
  <c r="Q10" i="51"/>
  <c r="T10" i="51"/>
  <c r="T11" i="51"/>
  <c r="O12" i="51"/>
  <c r="T12" i="51"/>
  <c r="O13" i="51"/>
  <c r="T13" i="51"/>
  <c r="O14" i="51"/>
  <c r="T14" i="51"/>
  <c r="O15" i="51"/>
  <c r="T15" i="51"/>
  <c r="O16" i="51"/>
  <c r="T16" i="51"/>
  <c r="M4" i="51"/>
  <c r="N4" i="51" s="1"/>
  <c r="T4" i="51"/>
  <c r="M5" i="51"/>
  <c r="N5" i="51" s="1"/>
  <c r="T5" i="51"/>
  <c r="M6" i="51"/>
  <c r="O6" i="51" s="1"/>
  <c r="T6" i="51"/>
  <c r="N12" i="51"/>
  <c r="N13" i="51"/>
  <c r="N15" i="51"/>
  <c r="N16" i="51"/>
  <c r="R10" i="51" l="1"/>
  <c r="R11" i="51"/>
  <c r="R16" i="51"/>
  <c r="R14" i="51"/>
  <c r="R13" i="51"/>
  <c r="R12" i="51"/>
  <c r="R9" i="51"/>
  <c r="N9" i="51"/>
  <c r="R3" i="51"/>
  <c r="N11" i="51"/>
  <c r="N10" i="51"/>
  <c r="N6" i="51"/>
  <c r="AR10" i="50" l="1"/>
  <c r="AQ10" i="50"/>
  <c r="AR9" i="50"/>
  <c r="AQ9" i="50"/>
  <c r="AR8" i="50"/>
  <c r="AQ8" i="50"/>
  <c r="AV4" i="50"/>
  <c r="AV5" i="50" s="1"/>
  <c r="AU4" i="50"/>
  <c r="AU5" i="50" s="1"/>
  <c r="AT4" i="50"/>
  <c r="AT5" i="50" s="1"/>
  <c r="AS4" i="50"/>
  <c r="AS5" i="50" s="1"/>
  <c r="AR4" i="50"/>
  <c r="AR5" i="50" s="1"/>
  <c r="AQ4" i="50"/>
  <c r="AQ5" i="50" s="1"/>
  <c r="AP4" i="50"/>
  <c r="AP5" i="50" s="1"/>
  <c r="AO4" i="50"/>
  <c r="AO5" i="50" s="1"/>
  <c r="AN4" i="50"/>
  <c r="AN5" i="50" s="1"/>
  <c r="AM4" i="50"/>
  <c r="AM5" i="50" s="1"/>
  <c r="AL4" i="50"/>
  <c r="AL5" i="50" s="1"/>
  <c r="AK4" i="50"/>
  <c r="AK5" i="50" s="1"/>
  <c r="AK6" i="50" s="1"/>
  <c r="O15" i="50"/>
  <c r="N15" i="50"/>
  <c r="AD14" i="50"/>
  <c r="AC14" i="50"/>
  <c r="L14" i="50"/>
  <c r="Z14" i="50"/>
  <c r="D14" i="50"/>
  <c r="AD13" i="50"/>
  <c r="AC13" i="50"/>
  <c r="L13" i="50"/>
  <c r="Z13" i="50"/>
  <c r="D13" i="50"/>
  <c r="AD12" i="50"/>
  <c r="AC12" i="50"/>
  <c r="L12" i="50"/>
  <c r="Z12" i="50"/>
  <c r="D12" i="50"/>
  <c r="AD11" i="50"/>
  <c r="AC11" i="50"/>
  <c r="L11" i="50"/>
  <c r="Z11" i="50"/>
  <c r="D11" i="50"/>
  <c r="AD10" i="50"/>
  <c r="AC10" i="50"/>
  <c r="L10" i="50"/>
  <c r="Z10" i="50"/>
  <c r="D10" i="50"/>
  <c r="AD9" i="50"/>
  <c r="AC9" i="50"/>
  <c r="L9" i="50"/>
  <c r="Z9" i="50"/>
  <c r="D9" i="50"/>
  <c r="AD8" i="50"/>
  <c r="AC8" i="50"/>
  <c r="L8" i="50"/>
  <c r="Z8" i="50"/>
  <c r="D8" i="50"/>
  <c r="AD7" i="50"/>
  <c r="AC7" i="50"/>
  <c r="L7" i="50"/>
  <c r="Z7" i="50"/>
  <c r="D7" i="50"/>
  <c r="AD6" i="50"/>
  <c r="AC6" i="50"/>
  <c r="L6" i="50"/>
  <c r="Z6" i="50"/>
  <c r="D6" i="50"/>
  <c r="AD5" i="50"/>
  <c r="AC5" i="50"/>
  <c r="L5" i="50"/>
  <c r="Z5" i="50"/>
  <c r="D5" i="50"/>
  <c r="AD4" i="50"/>
  <c r="AC4" i="50"/>
  <c r="L4" i="50"/>
  <c r="Z4" i="50"/>
  <c r="D4" i="50"/>
  <c r="AD3" i="50"/>
  <c r="AC3" i="50"/>
  <c r="L3" i="50"/>
  <c r="Z3" i="50"/>
  <c r="D3" i="50"/>
  <c r="O16" i="50" s="1"/>
  <c r="R2" i="50"/>
  <c r="O2" i="50"/>
  <c r="N2" i="50"/>
  <c r="N1" i="50"/>
  <c r="P14" i="50" l="1"/>
  <c r="P3" i="50"/>
  <c r="AW8" i="50"/>
  <c r="AW9" i="50"/>
  <c r="AW10" i="50"/>
  <c r="AL6" i="50"/>
  <c r="AM6" i="50" s="1"/>
  <c r="AN6" i="50" s="1"/>
  <c r="AO6" i="50" s="1"/>
  <c r="AP6" i="50" s="1"/>
  <c r="AQ6" i="50" s="1"/>
  <c r="AR6" i="50" s="1"/>
  <c r="AS6" i="50" s="1"/>
  <c r="AT6" i="50" s="1"/>
  <c r="AU6" i="50" s="1"/>
  <c r="AV6" i="50" s="1"/>
  <c r="Q3" i="50"/>
  <c r="M3" i="50"/>
  <c r="N3" i="50" s="1"/>
  <c r="P5" i="50"/>
  <c r="P6" i="50"/>
  <c r="P7" i="50"/>
  <c r="P8" i="50"/>
  <c r="P9" i="50"/>
  <c r="P10" i="50"/>
  <c r="P11" i="50"/>
  <c r="P12" i="50"/>
  <c r="P13" i="50"/>
  <c r="Q5" i="50"/>
  <c r="M5" i="50"/>
  <c r="N5" i="50" s="1"/>
  <c r="P4" i="50"/>
  <c r="Y6" i="50"/>
  <c r="AI6" i="50" s="1"/>
  <c r="Y8" i="50"/>
  <c r="AI8" i="50" s="1"/>
  <c r="Y10" i="50"/>
  <c r="AI10" i="50" s="1"/>
  <c r="Y12" i="50"/>
  <c r="AI12" i="50" s="1"/>
  <c r="Y14" i="50"/>
  <c r="AI14" i="50" s="1"/>
  <c r="O17" i="50"/>
  <c r="Y4" i="50"/>
  <c r="AI4" i="50" s="1"/>
  <c r="N17" i="50"/>
  <c r="R17" i="50" s="1"/>
  <c r="O4" i="50"/>
  <c r="Y7" i="50"/>
  <c r="AI7" i="50" s="1"/>
  <c r="Y9" i="50"/>
  <c r="AI9" i="50" s="1"/>
  <c r="Y11" i="50"/>
  <c r="AI11" i="50" s="1"/>
  <c r="Y13" i="50"/>
  <c r="AI13" i="50" s="1"/>
  <c r="Y3" i="50"/>
  <c r="AI3" i="50" s="1"/>
  <c r="M4" i="50"/>
  <c r="N4" i="50" s="1"/>
  <c r="Q4" i="50"/>
  <c r="T4" i="50"/>
  <c r="Y5" i="50"/>
  <c r="AI5" i="50" s="1"/>
  <c r="M6" i="50"/>
  <c r="O6" i="50" s="1"/>
  <c r="Q6" i="50"/>
  <c r="T6" i="50"/>
  <c r="M7" i="50"/>
  <c r="O7" i="50" s="1"/>
  <c r="Q7" i="50"/>
  <c r="T7" i="50"/>
  <c r="M8" i="50"/>
  <c r="O8" i="50" s="1"/>
  <c r="Q8" i="50"/>
  <c r="T8" i="50"/>
  <c r="M9" i="50"/>
  <c r="O9" i="50" s="1"/>
  <c r="Q9" i="50"/>
  <c r="T9" i="50"/>
  <c r="M10" i="50"/>
  <c r="O10" i="50" s="1"/>
  <c r="Q10" i="50"/>
  <c r="T10" i="50"/>
  <c r="M11" i="50"/>
  <c r="O11" i="50" s="1"/>
  <c r="Q11" i="50"/>
  <c r="T11" i="50"/>
  <c r="M12" i="50"/>
  <c r="O12" i="50" s="1"/>
  <c r="Q12" i="50"/>
  <c r="T12" i="50"/>
  <c r="M13" i="50"/>
  <c r="O13" i="50" s="1"/>
  <c r="Q13" i="50"/>
  <c r="T13" i="50"/>
  <c r="M14" i="50"/>
  <c r="O14" i="50" s="1"/>
  <c r="Q14" i="50"/>
  <c r="T14" i="50"/>
  <c r="N16" i="50"/>
  <c r="R16" i="50" s="1"/>
  <c r="O3" i="50"/>
  <c r="T3" i="50"/>
  <c r="T5" i="50"/>
  <c r="R5" i="50" l="1"/>
  <c r="R14" i="50"/>
  <c r="R11" i="50"/>
  <c r="R7" i="50"/>
  <c r="R4" i="50"/>
  <c r="R12" i="50"/>
  <c r="R8" i="50"/>
  <c r="R3" i="50"/>
  <c r="R13" i="50"/>
  <c r="R9" i="50"/>
  <c r="O5" i="50"/>
  <c r="R10" i="50"/>
  <c r="R6" i="50"/>
  <c r="N14" i="50"/>
  <c r="N12" i="50"/>
  <c r="N10" i="50"/>
  <c r="N8" i="50"/>
  <c r="N6" i="50"/>
  <c r="N13" i="50"/>
  <c r="N11" i="50"/>
  <c r="N9" i="50"/>
  <c r="N7" i="50"/>
  <c r="D14" i="47" l="1"/>
  <c r="D13" i="47"/>
  <c r="D12" i="47"/>
  <c r="D11" i="47"/>
  <c r="D10" i="47"/>
  <c r="D9" i="47"/>
  <c r="D8" i="47"/>
  <c r="D7" i="47"/>
  <c r="D6" i="47"/>
  <c r="D4" i="47"/>
  <c r="D3" i="47"/>
  <c r="D14" i="46"/>
  <c r="D13" i="46"/>
  <c r="D12" i="46"/>
  <c r="D11" i="46"/>
  <c r="D10" i="46"/>
  <c r="D9" i="46"/>
  <c r="D8" i="46"/>
  <c r="D7" i="46"/>
  <c r="D6" i="46"/>
  <c r="D5" i="46"/>
  <c r="D4" i="46"/>
  <c r="D3" i="46"/>
  <c r="D14" i="45"/>
  <c r="D13" i="45"/>
  <c r="D12" i="45"/>
  <c r="D10" i="45"/>
  <c r="D9" i="45"/>
  <c r="D8" i="45"/>
  <c r="D7" i="45"/>
  <c r="D6" i="45"/>
  <c r="D5" i="45"/>
  <c r="D4" i="45"/>
  <c r="D3" i="45"/>
  <c r="D16" i="44"/>
  <c r="D15" i="44"/>
  <c r="D14" i="44"/>
  <c r="D13" i="44"/>
  <c r="D12" i="44"/>
  <c r="D11" i="44"/>
  <c r="D10" i="44"/>
  <c r="D9" i="44"/>
  <c r="D8" i="44"/>
  <c r="D6" i="44"/>
  <c r="D5" i="44"/>
  <c r="D4" i="44"/>
  <c r="O19" i="44" s="1"/>
  <c r="D3" i="44"/>
  <c r="D17" i="43"/>
  <c r="D16" i="43"/>
  <c r="D15" i="43"/>
  <c r="D14" i="43"/>
  <c r="D12" i="43"/>
  <c r="D11" i="43"/>
  <c r="D10" i="43"/>
  <c r="D9" i="43"/>
  <c r="D8" i="43"/>
  <c r="D7" i="43"/>
  <c r="D6" i="43"/>
  <c r="D5" i="43"/>
  <c r="D4" i="43"/>
  <c r="D3" i="43"/>
  <c r="D16" i="42"/>
  <c r="D15" i="42"/>
  <c r="D14" i="42"/>
  <c r="D13" i="42"/>
  <c r="D12" i="42"/>
  <c r="D11" i="42"/>
  <c r="D10" i="42"/>
  <c r="D9" i="42"/>
  <c r="D8" i="42"/>
  <c r="D7" i="42"/>
  <c r="D6" i="42"/>
  <c r="D5" i="42"/>
  <c r="D4" i="42"/>
  <c r="D3" i="42"/>
  <c r="N18" i="42" s="1"/>
  <c r="R18" i="42" s="1"/>
  <c r="D15" i="41"/>
  <c r="D14" i="41"/>
  <c r="D13" i="41"/>
  <c r="D12" i="41"/>
  <c r="D11" i="41"/>
  <c r="D10" i="41"/>
  <c r="D9" i="41"/>
  <c r="D8" i="41"/>
  <c r="D7" i="41"/>
  <c r="D6" i="41"/>
  <c r="D5" i="41"/>
  <c r="O19" i="41" s="1"/>
  <c r="D3" i="41"/>
  <c r="D17" i="40"/>
  <c r="D16" i="40"/>
  <c r="D15" i="40"/>
  <c r="D14" i="40"/>
  <c r="D13" i="40"/>
  <c r="D12" i="40"/>
  <c r="D11" i="40"/>
  <c r="D10" i="40"/>
  <c r="D9" i="40"/>
  <c r="D8" i="40"/>
  <c r="D7" i="40"/>
  <c r="D6" i="40"/>
  <c r="D5" i="40"/>
  <c r="D3" i="40"/>
  <c r="D15" i="39"/>
  <c r="D14" i="39"/>
  <c r="D13" i="39"/>
  <c r="D12" i="39"/>
  <c r="D11" i="39"/>
  <c r="D10" i="39"/>
  <c r="D9" i="39"/>
  <c r="D8" i="39"/>
  <c r="D7" i="39"/>
  <c r="D6" i="39"/>
  <c r="D5" i="39"/>
  <c r="D4" i="39"/>
  <c r="Q14" i="47"/>
  <c r="Z14" i="47"/>
  <c r="M13" i="47"/>
  <c r="Z13" i="47"/>
  <c r="Z12" i="47"/>
  <c r="Q11" i="47"/>
  <c r="Z11" i="47"/>
  <c r="M10" i="47"/>
  <c r="Z10" i="47"/>
  <c r="M9" i="47"/>
  <c r="Z9" i="47"/>
  <c r="M8" i="47"/>
  <c r="Z8" i="47"/>
  <c r="M7" i="47"/>
  <c r="Z7" i="47"/>
  <c r="Z6" i="47"/>
  <c r="M5" i="47"/>
  <c r="M4" i="47"/>
  <c r="Z4" i="47"/>
  <c r="Q3" i="47"/>
  <c r="M14" i="46"/>
  <c r="Z14" i="46"/>
  <c r="M12" i="46"/>
  <c r="Z12" i="46"/>
  <c r="Z10" i="46"/>
  <c r="M9" i="46"/>
  <c r="M7" i="46"/>
  <c r="Z7" i="46"/>
  <c r="M6" i="46"/>
  <c r="Q5" i="46"/>
  <c r="Z5" i="46"/>
  <c r="M4" i="46"/>
  <c r="M3" i="46"/>
  <c r="Z3" i="46"/>
  <c r="M15" i="45"/>
  <c r="M14" i="45"/>
  <c r="Z14" i="45"/>
  <c r="M13" i="45"/>
  <c r="Q12" i="45"/>
  <c r="Z12" i="45"/>
  <c r="M11" i="45"/>
  <c r="Z10" i="45"/>
  <c r="M9" i="45"/>
  <c r="Z8" i="45"/>
  <c r="M7" i="45"/>
  <c r="Z7" i="45"/>
  <c r="M6" i="45"/>
  <c r="Z6" i="45"/>
  <c r="M5" i="45"/>
  <c r="Z4" i="45"/>
  <c r="M3" i="45"/>
  <c r="Q16" i="44"/>
  <c r="Z16" i="44"/>
  <c r="M15" i="44"/>
  <c r="Z14" i="44"/>
  <c r="Z12" i="44"/>
  <c r="Z10" i="44"/>
  <c r="Q9" i="44"/>
  <c r="Z9" i="44"/>
  <c r="M4" i="44"/>
  <c r="Q3" i="44"/>
  <c r="Z3" i="44"/>
  <c r="M18" i="43"/>
  <c r="M16" i="43"/>
  <c r="M15" i="43"/>
  <c r="M14" i="43"/>
  <c r="M12" i="43"/>
  <c r="M11" i="43"/>
  <c r="M10" i="43"/>
  <c r="M8" i="43"/>
  <c r="M7" i="43"/>
  <c r="M6" i="43"/>
  <c r="M5" i="43"/>
  <c r="M4" i="43"/>
  <c r="M7" i="42"/>
  <c r="M6" i="42"/>
  <c r="M4" i="42"/>
  <c r="M13" i="41"/>
  <c r="M12" i="41"/>
  <c r="M11" i="41"/>
  <c r="M10" i="41"/>
  <c r="M9" i="41"/>
  <c r="M7" i="41"/>
  <c r="M6" i="41"/>
  <c r="Z6" i="41"/>
  <c r="Q5" i="41"/>
  <c r="Z5" i="41"/>
  <c r="Q3" i="41"/>
  <c r="Z3" i="41"/>
  <c r="N17" i="40"/>
  <c r="AA17" i="40"/>
  <c r="N16" i="40"/>
  <c r="AA15" i="40"/>
  <c r="N14" i="40"/>
  <c r="N13" i="40"/>
  <c r="AA13" i="40"/>
  <c r="N12" i="40"/>
  <c r="N11" i="40"/>
  <c r="AA11" i="40"/>
  <c r="N10" i="40"/>
  <c r="AA9" i="40"/>
  <c r="R7" i="40"/>
  <c r="AA5" i="40"/>
  <c r="AA3" i="40"/>
  <c r="M14" i="39"/>
  <c r="M13" i="39"/>
  <c r="M12" i="39"/>
  <c r="M11" i="39"/>
  <c r="M10" i="39"/>
  <c r="M9" i="39"/>
  <c r="M8" i="39"/>
  <c r="M7" i="39"/>
  <c r="M6" i="39"/>
  <c r="M5" i="39"/>
  <c r="Z5" i="39"/>
  <c r="M4" i="39"/>
  <c r="AC5" i="48"/>
  <c r="AB5" i="48"/>
  <c r="L5" i="48"/>
  <c r="Y5" i="48"/>
  <c r="D5" i="48"/>
  <c r="N17" i="48" s="1"/>
  <c r="S14" i="48"/>
  <c r="O14" i="48"/>
  <c r="N14" i="48"/>
  <c r="AC13" i="48"/>
  <c r="AB13" i="48"/>
  <c r="L13" i="48"/>
  <c r="Y13" i="48"/>
  <c r="D13" i="48"/>
  <c r="AC12" i="48"/>
  <c r="AB12" i="48"/>
  <c r="L12" i="48"/>
  <c r="Y12" i="48"/>
  <c r="D12" i="48"/>
  <c r="AC11" i="48"/>
  <c r="AB11" i="48"/>
  <c r="L11" i="48"/>
  <c r="Y11" i="48"/>
  <c r="D11" i="48"/>
  <c r="AC10" i="48"/>
  <c r="AB10" i="48"/>
  <c r="L10" i="48"/>
  <c r="Y10" i="48"/>
  <c r="D10" i="48"/>
  <c r="AC9" i="48"/>
  <c r="AB9" i="48"/>
  <c r="L9" i="48"/>
  <c r="Y9" i="48"/>
  <c r="D9" i="48"/>
  <c r="AC8" i="48"/>
  <c r="AB8" i="48"/>
  <c r="L8" i="48"/>
  <c r="Y8" i="48"/>
  <c r="D8" i="48"/>
  <c r="AC7" i="48"/>
  <c r="AB7" i="48"/>
  <c r="L7" i="48"/>
  <c r="Y7" i="48"/>
  <c r="D7" i="48"/>
  <c r="AC6" i="48"/>
  <c r="AB6" i="48"/>
  <c r="L6" i="48"/>
  <c r="M6" i="48"/>
  <c r="Y6" i="48"/>
  <c r="D6" i="48"/>
  <c r="N18" i="48" s="1"/>
  <c r="AC4" i="48"/>
  <c r="AB4" i="48"/>
  <c r="L4" i="48"/>
  <c r="Y4" i="48"/>
  <c r="D4" i="48"/>
  <c r="AC3" i="48"/>
  <c r="AB3" i="48"/>
  <c r="L3" i="48"/>
  <c r="M3" i="48"/>
  <c r="Y3" i="48"/>
  <c r="D3" i="48"/>
  <c r="O15" i="48" s="1"/>
  <c r="O2" i="48"/>
  <c r="N2" i="48"/>
  <c r="N1" i="48"/>
  <c r="R2" i="33"/>
  <c r="N1" i="47"/>
  <c r="N2" i="47"/>
  <c r="O2" i="47"/>
  <c r="R2" i="47"/>
  <c r="L3" i="47"/>
  <c r="Z3" i="47"/>
  <c r="AC3" i="47"/>
  <c r="AD3" i="47"/>
  <c r="L4" i="47"/>
  <c r="AC4" i="47"/>
  <c r="AD4" i="47"/>
  <c r="AK4" i="47"/>
  <c r="AK5" i="47" s="1"/>
  <c r="AK6" i="47" s="1"/>
  <c r="AL4" i="47"/>
  <c r="AL5" i="47" s="1"/>
  <c r="AM4" i="47"/>
  <c r="AM5" i="47" s="1"/>
  <c r="AN4" i="47"/>
  <c r="AN5" i="47" s="1"/>
  <c r="AO4" i="47"/>
  <c r="AO5" i="47" s="1"/>
  <c r="AP4" i="47"/>
  <c r="AP5" i="47" s="1"/>
  <c r="AQ4" i="47"/>
  <c r="AQ5" i="47" s="1"/>
  <c r="AR4" i="47"/>
  <c r="AR5" i="47" s="1"/>
  <c r="AS4" i="47"/>
  <c r="AS5" i="47" s="1"/>
  <c r="AT4" i="47"/>
  <c r="AT5" i="47" s="1"/>
  <c r="AU4" i="47"/>
  <c r="AU5" i="47" s="1"/>
  <c r="AV4" i="47"/>
  <c r="AV5" i="47" s="1"/>
  <c r="D5" i="47"/>
  <c r="L5" i="47"/>
  <c r="Z5" i="47"/>
  <c r="AC5" i="47"/>
  <c r="AD5" i="47"/>
  <c r="L6" i="47"/>
  <c r="AC6" i="47"/>
  <c r="AD6" i="47"/>
  <c r="L7" i="47"/>
  <c r="AC7" i="47"/>
  <c r="AD7" i="47"/>
  <c r="L8" i="47"/>
  <c r="AC8" i="47"/>
  <c r="AD8" i="47"/>
  <c r="AQ8" i="47"/>
  <c r="AR8" i="47"/>
  <c r="L9" i="47"/>
  <c r="AC9" i="47"/>
  <c r="AD9" i="47"/>
  <c r="AQ9" i="47"/>
  <c r="AR9" i="47"/>
  <c r="L10" i="47"/>
  <c r="AC10" i="47"/>
  <c r="AD10" i="47"/>
  <c r="AQ10" i="47"/>
  <c r="AR10" i="47"/>
  <c r="L11" i="47"/>
  <c r="M11" i="47"/>
  <c r="AC11" i="47"/>
  <c r="AD11" i="47"/>
  <c r="AQ11" i="47"/>
  <c r="AR11" i="47"/>
  <c r="L12" i="47"/>
  <c r="AC12" i="47"/>
  <c r="AD12" i="47"/>
  <c r="AQ12" i="47"/>
  <c r="AR12" i="47"/>
  <c r="L13" i="47"/>
  <c r="AC13" i="47"/>
  <c r="AD13" i="47"/>
  <c r="AQ13" i="47"/>
  <c r="AR13" i="47"/>
  <c r="L14" i="47"/>
  <c r="AC14" i="47"/>
  <c r="AD14" i="47"/>
  <c r="AQ14" i="47"/>
  <c r="AR14" i="47"/>
  <c r="N15" i="47"/>
  <c r="O15" i="47"/>
  <c r="AQ15" i="47"/>
  <c r="AR15" i="47"/>
  <c r="AQ16" i="47"/>
  <c r="AR16" i="47"/>
  <c r="AQ17" i="47"/>
  <c r="AR17" i="47"/>
  <c r="AQ18" i="47"/>
  <c r="AR18" i="47"/>
  <c r="AQ19" i="47"/>
  <c r="AR19" i="47"/>
  <c r="AQ20" i="47"/>
  <c r="AR20" i="47"/>
  <c r="AQ21" i="47"/>
  <c r="AR21" i="47"/>
  <c r="AQ22" i="47"/>
  <c r="AR22" i="47"/>
  <c r="AQ23" i="47"/>
  <c r="AR23" i="47"/>
  <c r="AQ24" i="47"/>
  <c r="AR24" i="47"/>
  <c r="AQ25" i="47"/>
  <c r="AR25" i="47"/>
  <c r="AQ26" i="47"/>
  <c r="AR26" i="47"/>
  <c r="AQ27" i="47"/>
  <c r="AR27" i="47"/>
  <c r="AQ28" i="47"/>
  <c r="AR28" i="47"/>
  <c r="AQ29" i="47"/>
  <c r="AR29" i="47"/>
  <c r="AQ30" i="47"/>
  <c r="AR30" i="47"/>
  <c r="AQ31" i="47"/>
  <c r="AR31" i="47"/>
  <c r="AQ32" i="47"/>
  <c r="AR32" i="47"/>
  <c r="N1" i="46"/>
  <c r="N2" i="46"/>
  <c r="O2" i="46"/>
  <c r="R2" i="46"/>
  <c r="L3" i="46"/>
  <c r="AC3" i="46"/>
  <c r="AD3" i="46"/>
  <c r="L4" i="46"/>
  <c r="AC4" i="46"/>
  <c r="AD4" i="46"/>
  <c r="AK4" i="46"/>
  <c r="AK5" i="46" s="1"/>
  <c r="AK6" i="46" s="1"/>
  <c r="AL4" i="46"/>
  <c r="AL5" i="46" s="1"/>
  <c r="AM4" i="46"/>
  <c r="AM5" i="46" s="1"/>
  <c r="AN4" i="46"/>
  <c r="AN5" i="46" s="1"/>
  <c r="AO4" i="46"/>
  <c r="AO5" i="46" s="1"/>
  <c r="AP4" i="46"/>
  <c r="AP5" i="46" s="1"/>
  <c r="AQ4" i="46"/>
  <c r="AQ5" i="46" s="1"/>
  <c r="AR4" i="46"/>
  <c r="AR5" i="46" s="1"/>
  <c r="AS4" i="46"/>
  <c r="AS5" i="46" s="1"/>
  <c r="AT4" i="46"/>
  <c r="AT5" i="46" s="1"/>
  <c r="AU4" i="46"/>
  <c r="AU5" i="46" s="1"/>
  <c r="AV4" i="46"/>
  <c r="AV5" i="46" s="1"/>
  <c r="L5" i="46"/>
  <c r="AC5" i="46"/>
  <c r="AD5" i="46"/>
  <c r="L6" i="46"/>
  <c r="AC6" i="46"/>
  <c r="AD6" i="46"/>
  <c r="L7" i="46"/>
  <c r="Q7" i="46"/>
  <c r="AC7" i="46"/>
  <c r="AD7" i="46"/>
  <c r="L8" i="46"/>
  <c r="AC8" i="46"/>
  <c r="AD8" i="46"/>
  <c r="AW8" i="46"/>
  <c r="L9" i="46"/>
  <c r="AC9" i="46"/>
  <c r="AD9" i="46"/>
  <c r="L10" i="46"/>
  <c r="AC10" i="46"/>
  <c r="AD10" i="46"/>
  <c r="M11" i="46"/>
  <c r="L11" i="46"/>
  <c r="AC11" i="46"/>
  <c r="AD11" i="46"/>
  <c r="L12" i="46"/>
  <c r="AC12" i="46"/>
  <c r="AD12" i="46"/>
  <c r="M13" i="46"/>
  <c r="L13" i="46"/>
  <c r="P13" i="46"/>
  <c r="AC13" i="46"/>
  <c r="AD13" i="46"/>
  <c r="L14" i="46"/>
  <c r="AC14" i="46"/>
  <c r="AD14" i="46"/>
  <c r="N15" i="46"/>
  <c r="O15" i="46"/>
  <c r="N1" i="45"/>
  <c r="N2" i="45"/>
  <c r="O2" i="45"/>
  <c r="R2" i="45"/>
  <c r="L3" i="45"/>
  <c r="AC3" i="45"/>
  <c r="AD3" i="45"/>
  <c r="L4" i="45"/>
  <c r="AC4" i="45"/>
  <c r="AD4" i="45"/>
  <c r="L5" i="45"/>
  <c r="AC5" i="45"/>
  <c r="AD5" i="45"/>
  <c r="L6" i="45"/>
  <c r="AC6" i="45"/>
  <c r="AD6" i="45"/>
  <c r="L7" i="45"/>
  <c r="AC7" i="45"/>
  <c r="AD7" i="45"/>
  <c r="L8" i="45"/>
  <c r="AC8" i="45"/>
  <c r="AD8" i="45"/>
  <c r="L9" i="45"/>
  <c r="AC9" i="45"/>
  <c r="AD9" i="45"/>
  <c r="L10" i="45"/>
  <c r="AC10" i="45"/>
  <c r="AD10" i="45"/>
  <c r="D11" i="45"/>
  <c r="L11" i="45"/>
  <c r="AC11" i="45"/>
  <c r="AD11" i="45"/>
  <c r="L12" i="45"/>
  <c r="AC12" i="45"/>
  <c r="AD12" i="45"/>
  <c r="L13" i="45"/>
  <c r="AC13" i="45"/>
  <c r="AD13" i="45"/>
  <c r="L14" i="45"/>
  <c r="AC14" i="45"/>
  <c r="AD14" i="45"/>
  <c r="D15" i="45"/>
  <c r="L15" i="45"/>
  <c r="AC15" i="45"/>
  <c r="AD15" i="45"/>
  <c r="N16" i="45"/>
  <c r="O16" i="45"/>
  <c r="N1" i="44"/>
  <c r="N2" i="44"/>
  <c r="O2" i="44"/>
  <c r="R2" i="44"/>
  <c r="L3" i="44"/>
  <c r="AC3" i="44"/>
  <c r="AD3" i="44"/>
  <c r="L4" i="44"/>
  <c r="AC4" i="44"/>
  <c r="AD4" i="44"/>
  <c r="L5" i="44"/>
  <c r="AC5" i="44"/>
  <c r="AD5" i="44"/>
  <c r="L6" i="44"/>
  <c r="AC6" i="44"/>
  <c r="AD6" i="44"/>
  <c r="L8" i="44"/>
  <c r="AC8" i="44"/>
  <c r="AD8" i="44"/>
  <c r="L9" i="44"/>
  <c r="M9" i="44"/>
  <c r="AC9" i="44"/>
  <c r="AD9" i="44"/>
  <c r="L10" i="44"/>
  <c r="AC10" i="44"/>
  <c r="AD10" i="44"/>
  <c r="M11" i="44"/>
  <c r="L11" i="44"/>
  <c r="P11" i="44"/>
  <c r="AC11" i="44"/>
  <c r="AD11" i="44"/>
  <c r="L12" i="44"/>
  <c r="AC12" i="44"/>
  <c r="AD12" i="44"/>
  <c r="M13" i="44"/>
  <c r="L13" i="44"/>
  <c r="P13" i="44"/>
  <c r="AC13" i="44"/>
  <c r="AD13" i="44"/>
  <c r="L14" i="44"/>
  <c r="AC14" i="44"/>
  <c r="AD14" i="44"/>
  <c r="L15" i="44"/>
  <c r="AC15" i="44"/>
  <c r="AD15" i="44"/>
  <c r="L16" i="44"/>
  <c r="AC16" i="44"/>
  <c r="AD16" i="44"/>
  <c r="N17" i="44"/>
  <c r="O17" i="44"/>
  <c r="N1" i="43"/>
  <c r="N2" i="43"/>
  <c r="O2" i="43"/>
  <c r="R2" i="43"/>
  <c r="L3" i="43"/>
  <c r="L4" i="43"/>
  <c r="L5" i="43"/>
  <c r="W5" i="43"/>
  <c r="W6" i="43" s="1"/>
  <c r="X5" i="43"/>
  <c r="Y5" i="43"/>
  <c r="Z5" i="43"/>
  <c r="AA5" i="43"/>
  <c r="AB5" i="43"/>
  <c r="AC5" i="43"/>
  <c r="AD5" i="43"/>
  <c r="AE5" i="43"/>
  <c r="AF5" i="43"/>
  <c r="AG5" i="43"/>
  <c r="AH5" i="43"/>
  <c r="AI5" i="43"/>
  <c r="AJ5" i="43"/>
  <c r="AK5" i="43"/>
  <c r="AL5" i="43"/>
  <c r="L6" i="43"/>
  <c r="L7" i="43"/>
  <c r="L8" i="43"/>
  <c r="AG8" i="43"/>
  <c r="AH8" i="43"/>
  <c r="L9" i="43"/>
  <c r="L10" i="43"/>
  <c r="L11" i="43"/>
  <c r="AM11" i="43"/>
  <c r="L12" i="43"/>
  <c r="D13" i="43"/>
  <c r="L13" i="43"/>
  <c r="L14" i="43"/>
  <c r="L15" i="43"/>
  <c r="L16" i="43"/>
  <c r="L17" i="43"/>
  <c r="D18" i="43"/>
  <c r="L18" i="43"/>
  <c r="N19" i="43"/>
  <c r="O19" i="43"/>
  <c r="AM20" i="43"/>
  <c r="AM21" i="43"/>
  <c r="AM22" i="43"/>
  <c r="AM23" i="43"/>
  <c r="AM24" i="43"/>
  <c r="N1" i="42"/>
  <c r="N2" i="42"/>
  <c r="O2" i="42"/>
  <c r="R2" i="42"/>
  <c r="L3" i="42"/>
  <c r="L4" i="42"/>
  <c r="L5" i="42"/>
  <c r="L6" i="42"/>
  <c r="L7" i="42"/>
  <c r="L8" i="42"/>
  <c r="L9" i="42"/>
  <c r="L10" i="42"/>
  <c r="L11" i="42"/>
  <c r="L12" i="42"/>
  <c r="L13" i="42"/>
  <c r="L14" i="42"/>
  <c r="L15" i="42"/>
  <c r="L16" i="42"/>
  <c r="N17" i="42"/>
  <c r="O17" i="42"/>
  <c r="N1" i="41"/>
  <c r="N2" i="41"/>
  <c r="O2" i="41"/>
  <c r="R2" i="41"/>
  <c r="L3" i="41"/>
  <c r="AC3" i="41"/>
  <c r="AD3" i="41"/>
  <c r="D4" i="41"/>
  <c r="L4" i="41"/>
  <c r="AC4" i="41"/>
  <c r="AD4" i="41"/>
  <c r="L5" i="41"/>
  <c r="AC5" i="41"/>
  <c r="AD5" i="41"/>
  <c r="AL5" i="41"/>
  <c r="AM5" i="41"/>
  <c r="AN5" i="41"/>
  <c r="AO5" i="41"/>
  <c r="AP5" i="41"/>
  <c r="AQ5" i="41"/>
  <c r="AR5" i="41"/>
  <c r="AS5" i="41"/>
  <c r="AT5" i="41"/>
  <c r="AU5" i="41"/>
  <c r="AV5" i="41"/>
  <c r="AW5" i="41"/>
  <c r="L6" i="41"/>
  <c r="AC6" i="41"/>
  <c r="AD6" i="41"/>
  <c r="L7" i="41"/>
  <c r="Z7" i="41"/>
  <c r="AC7" i="41"/>
  <c r="AD7" i="41"/>
  <c r="L8" i="41"/>
  <c r="AC8" i="41"/>
  <c r="AD8" i="41"/>
  <c r="AR8" i="41"/>
  <c r="AS8" i="41"/>
  <c r="L9" i="41"/>
  <c r="AC9" i="41"/>
  <c r="AD9" i="41"/>
  <c r="L10" i="41"/>
  <c r="AC10" i="41"/>
  <c r="AD10" i="41"/>
  <c r="L11" i="41"/>
  <c r="AC11" i="41"/>
  <c r="AD11" i="41"/>
  <c r="AX11" i="41"/>
  <c r="L12" i="41"/>
  <c r="AC12" i="41"/>
  <c r="AD12" i="41"/>
  <c r="AX12" i="41"/>
  <c r="L13" i="41"/>
  <c r="AC13" i="41"/>
  <c r="AD13" i="41"/>
  <c r="AX13" i="41"/>
  <c r="L14" i="41"/>
  <c r="AC14" i="41"/>
  <c r="AD14" i="41"/>
  <c r="M15" i="41"/>
  <c r="L15" i="41"/>
  <c r="AC15" i="41"/>
  <c r="AD15" i="41"/>
  <c r="AX15" i="41"/>
  <c r="N16" i="41"/>
  <c r="O16" i="41"/>
  <c r="AX16" i="41"/>
  <c r="AX17" i="41"/>
  <c r="AX19" i="41"/>
  <c r="O1" i="40"/>
  <c r="O2" i="40"/>
  <c r="P2" i="40"/>
  <c r="S2" i="40"/>
  <c r="M3" i="40"/>
  <c r="AD3" i="40"/>
  <c r="AE3" i="40"/>
  <c r="D4" i="40"/>
  <c r="N4" i="40"/>
  <c r="M4" i="40"/>
  <c r="AD4" i="40"/>
  <c r="AE4" i="40"/>
  <c r="M5" i="40"/>
  <c r="AD5" i="40"/>
  <c r="AE5" i="40"/>
  <c r="M6" i="40"/>
  <c r="AD6" i="40"/>
  <c r="AE6" i="40"/>
  <c r="M7" i="40"/>
  <c r="AA7" i="40"/>
  <c r="AD7" i="40"/>
  <c r="AE7" i="40"/>
  <c r="M8" i="40"/>
  <c r="AD8" i="40"/>
  <c r="AE8" i="40"/>
  <c r="M9" i="40"/>
  <c r="AD9" i="40"/>
  <c r="AE9" i="40"/>
  <c r="M10" i="40"/>
  <c r="AD10" i="40"/>
  <c r="AE10" i="40"/>
  <c r="M11" i="40"/>
  <c r="AD11" i="40"/>
  <c r="AE11" i="40"/>
  <c r="M12" i="40"/>
  <c r="AD12" i="40"/>
  <c r="AE12" i="40"/>
  <c r="M13" i="40"/>
  <c r="AD13" i="40"/>
  <c r="AE13" i="40"/>
  <c r="M14" i="40"/>
  <c r="AD14" i="40"/>
  <c r="AE14" i="40"/>
  <c r="M15" i="40"/>
  <c r="AD15" i="40"/>
  <c r="AE15" i="40"/>
  <c r="M16" i="40"/>
  <c r="AD16" i="40"/>
  <c r="AE16" i="40"/>
  <c r="M17" i="40"/>
  <c r="AD17" i="40"/>
  <c r="AE17" i="40"/>
  <c r="O18" i="40"/>
  <c r="P18" i="40"/>
  <c r="N2" i="39"/>
  <c r="O2" i="39"/>
  <c r="R2" i="39"/>
  <c r="AK2" i="39"/>
  <c r="L4" i="39"/>
  <c r="AC4" i="39"/>
  <c r="AD4" i="39"/>
  <c r="L5" i="39"/>
  <c r="Q5" i="39"/>
  <c r="AC5" i="39"/>
  <c r="AD5" i="39"/>
  <c r="L6" i="39"/>
  <c r="AC6" i="39"/>
  <c r="AD6" i="39"/>
  <c r="L7" i="39"/>
  <c r="AC7" i="39"/>
  <c r="AD7" i="39"/>
  <c r="L8" i="39"/>
  <c r="AC8" i="39"/>
  <c r="AD8" i="39"/>
  <c r="L9" i="39"/>
  <c r="AC9" i="39"/>
  <c r="AD9" i="39"/>
  <c r="L10" i="39"/>
  <c r="AC10" i="39"/>
  <c r="AD10" i="39"/>
  <c r="L11" i="39"/>
  <c r="AC11" i="39"/>
  <c r="AD11" i="39"/>
  <c r="L12" i="39"/>
  <c r="AC12" i="39"/>
  <c r="AD12" i="39"/>
  <c r="L13" i="39"/>
  <c r="AC13" i="39"/>
  <c r="AD13" i="39"/>
  <c r="L14" i="39"/>
  <c r="AC14" i="39"/>
  <c r="AD14" i="39"/>
  <c r="M15" i="39"/>
  <c r="L15" i="39"/>
  <c r="AC15" i="39"/>
  <c r="AD15" i="39"/>
  <c r="N16" i="39"/>
  <c r="O16" i="39"/>
  <c r="X6" i="43" l="1"/>
  <c r="Y6" i="43" s="1"/>
  <c r="Z6" i="43" s="1"/>
  <c r="T9" i="39"/>
  <c r="Y13" i="47"/>
  <c r="AI13" i="47" s="1"/>
  <c r="T13" i="47"/>
  <c r="P5" i="39"/>
  <c r="R5" i="39" s="1"/>
  <c r="T5" i="45"/>
  <c r="T7" i="41"/>
  <c r="M5" i="41"/>
  <c r="N5" i="41" s="1"/>
  <c r="M3" i="41"/>
  <c r="N3" i="41" s="1"/>
  <c r="Q9" i="40"/>
  <c r="R11" i="40"/>
  <c r="M12" i="45"/>
  <c r="O12" i="45" s="1"/>
  <c r="Q15" i="43"/>
  <c r="P11" i="43"/>
  <c r="P5" i="43"/>
  <c r="M14" i="47"/>
  <c r="O14" i="47" s="1"/>
  <c r="Q10" i="45"/>
  <c r="P3" i="46"/>
  <c r="T11" i="46"/>
  <c r="M3" i="47"/>
  <c r="N3" i="47" s="1"/>
  <c r="R9" i="40"/>
  <c r="Q11" i="40"/>
  <c r="R15" i="40"/>
  <c r="P4" i="41"/>
  <c r="P8" i="41"/>
  <c r="P14" i="41"/>
  <c r="P3" i="42"/>
  <c r="P5" i="42"/>
  <c r="P9" i="42"/>
  <c r="P11" i="42"/>
  <c r="P13" i="42"/>
  <c r="P15" i="42"/>
  <c r="P3" i="43"/>
  <c r="P9" i="43"/>
  <c r="P13" i="43"/>
  <c r="P17" i="43"/>
  <c r="P8" i="45"/>
  <c r="P10" i="45"/>
  <c r="Q10" i="47"/>
  <c r="Q3" i="40"/>
  <c r="R5" i="40"/>
  <c r="Q6" i="40"/>
  <c r="P8" i="44"/>
  <c r="P10" i="44"/>
  <c r="P12" i="44"/>
  <c r="Q14" i="44"/>
  <c r="P4" i="45"/>
  <c r="P8" i="46"/>
  <c r="Q10" i="46"/>
  <c r="T6" i="41"/>
  <c r="P15" i="44"/>
  <c r="P3" i="45"/>
  <c r="P9" i="46"/>
  <c r="P11" i="46"/>
  <c r="P3" i="47"/>
  <c r="R3" i="47" s="1"/>
  <c r="T13" i="43"/>
  <c r="P14" i="45"/>
  <c r="Q17" i="40"/>
  <c r="M14" i="41"/>
  <c r="N14" i="41" s="1"/>
  <c r="Q6" i="41"/>
  <c r="Q17" i="43"/>
  <c r="M3" i="44"/>
  <c r="N3" i="44" s="1"/>
  <c r="Q4" i="40"/>
  <c r="M10" i="44"/>
  <c r="O10" i="44" s="1"/>
  <c r="N15" i="40"/>
  <c r="O15" i="40" s="1"/>
  <c r="N7" i="40"/>
  <c r="O7" i="40" s="1"/>
  <c r="P12" i="41"/>
  <c r="M8" i="41"/>
  <c r="O8" i="41" s="1"/>
  <c r="P7" i="42"/>
  <c r="M5" i="42"/>
  <c r="N5" i="42" s="1"/>
  <c r="M17" i="43"/>
  <c r="O17" i="43" s="1"/>
  <c r="Q13" i="43"/>
  <c r="M10" i="45"/>
  <c r="O10" i="45" s="1"/>
  <c r="T8" i="45"/>
  <c r="R13" i="40"/>
  <c r="Q8" i="40"/>
  <c r="Q7" i="41"/>
  <c r="T11" i="45"/>
  <c r="Q10" i="40"/>
  <c r="Q14" i="40"/>
  <c r="P3" i="41"/>
  <c r="R3" i="41" s="1"/>
  <c r="P7" i="41"/>
  <c r="P9" i="41"/>
  <c r="P13" i="41"/>
  <c r="P4" i="42"/>
  <c r="P6" i="42"/>
  <c r="P10" i="42"/>
  <c r="P14" i="42"/>
  <c r="P4" i="43"/>
  <c r="P8" i="43"/>
  <c r="P14" i="43"/>
  <c r="P18" i="43"/>
  <c r="P4" i="44"/>
  <c r="P6" i="44"/>
  <c r="P7" i="45"/>
  <c r="P11" i="45"/>
  <c r="P15" i="45"/>
  <c r="P7" i="47"/>
  <c r="Q9" i="47"/>
  <c r="Q13" i="47"/>
  <c r="P3" i="40"/>
  <c r="T14" i="43"/>
  <c r="T15" i="45"/>
  <c r="Q7" i="45"/>
  <c r="P5" i="44"/>
  <c r="N8" i="40"/>
  <c r="O8" i="40" s="1"/>
  <c r="Q12" i="40"/>
  <c r="P5" i="41"/>
  <c r="R5" i="41" s="1"/>
  <c r="P11" i="41"/>
  <c r="P15" i="41"/>
  <c r="P8" i="42"/>
  <c r="P12" i="42"/>
  <c r="P16" i="42"/>
  <c r="P6" i="43"/>
  <c r="P10" i="43"/>
  <c r="P12" i="43"/>
  <c r="P16" i="43"/>
  <c r="P9" i="45"/>
  <c r="P13" i="45"/>
  <c r="P4" i="46"/>
  <c r="T13" i="41"/>
  <c r="T18" i="43"/>
  <c r="T16" i="43"/>
  <c r="T4" i="43"/>
  <c r="T13" i="39"/>
  <c r="N6" i="40"/>
  <c r="O6" i="40" s="1"/>
  <c r="M8" i="46"/>
  <c r="N8" i="46" s="1"/>
  <c r="P6" i="46"/>
  <c r="M8" i="44"/>
  <c r="N8" i="44" s="1"/>
  <c r="M10" i="46"/>
  <c r="N10" i="46" s="1"/>
  <c r="M5" i="46"/>
  <c r="N5" i="46" s="1"/>
  <c r="P9" i="44"/>
  <c r="R9" i="44" s="1"/>
  <c r="P5" i="45"/>
  <c r="P7" i="46"/>
  <c r="R7" i="46" s="1"/>
  <c r="P19" i="40"/>
  <c r="N5" i="40"/>
  <c r="O5" i="40" s="1"/>
  <c r="N3" i="40"/>
  <c r="O3" i="40" s="1"/>
  <c r="AL6" i="41"/>
  <c r="AM6" i="41" s="1"/>
  <c r="AN6" i="41" s="1"/>
  <c r="AO6" i="41" s="1"/>
  <c r="AP6" i="41" s="1"/>
  <c r="AQ6" i="41" s="1"/>
  <c r="AR6" i="41" s="1"/>
  <c r="AS6" i="41" s="1"/>
  <c r="AT6" i="41" s="1"/>
  <c r="AU6" i="41" s="1"/>
  <c r="AV6" i="41" s="1"/>
  <c r="AW6" i="41" s="1"/>
  <c r="M16" i="44"/>
  <c r="N16" i="44" s="1"/>
  <c r="P14" i="44"/>
  <c r="Q12" i="44"/>
  <c r="Q12" i="46"/>
  <c r="O11" i="47"/>
  <c r="M6" i="47"/>
  <c r="N6" i="47" s="1"/>
  <c r="Q6" i="47"/>
  <c r="M12" i="47"/>
  <c r="O12" i="47" s="1"/>
  <c r="Q12" i="47"/>
  <c r="U15" i="40"/>
  <c r="T14" i="44"/>
  <c r="Y11" i="47"/>
  <c r="AI11" i="47" s="1"/>
  <c r="T11" i="47"/>
  <c r="R17" i="40"/>
  <c r="U17" i="40"/>
  <c r="Q15" i="40"/>
  <c r="Q13" i="40"/>
  <c r="N9" i="40"/>
  <c r="P9" i="40" s="1"/>
  <c r="Q7" i="40"/>
  <c r="S7" i="40" s="1"/>
  <c r="P10" i="41"/>
  <c r="O4" i="41"/>
  <c r="M3" i="42"/>
  <c r="N3" i="42" s="1"/>
  <c r="M13" i="43"/>
  <c r="N13" i="43" s="1"/>
  <c r="Q11" i="43"/>
  <c r="Q9" i="43"/>
  <c r="P7" i="43"/>
  <c r="M12" i="44"/>
  <c r="O12" i="44" s="1"/>
  <c r="T10" i="44"/>
  <c r="Q14" i="45"/>
  <c r="Q8" i="45"/>
  <c r="Q6" i="45"/>
  <c r="M4" i="45"/>
  <c r="N4" i="45" s="1"/>
  <c r="Q14" i="46"/>
  <c r="P5" i="46"/>
  <c r="R5" i="46" s="1"/>
  <c r="Q3" i="46"/>
  <c r="O13" i="47"/>
  <c r="P5" i="47"/>
  <c r="U3" i="40"/>
  <c r="Q4" i="45"/>
  <c r="U11" i="40"/>
  <c r="Q5" i="40"/>
  <c r="R3" i="40"/>
  <c r="P6" i="41"/>
  <c r="P15" i="43"/>
  <c r="M9" i="43"/>
  <c r="N9" i="43" s="1"/>
  <c r="M3" i="43"/>
  <c r="N3" i="43" s="1"/>
  <c r="P16" i="44"/>
  <c r="R16" i="44" s="1"/>
  <c r="M14" i="44"/>
  <c r="O14" i="44" s="1"/>
  <c r="Q10" i="44"/>
  <c r="M5" i="44"/>
  <c r="N5" i="44" s="1"/>
  <c r="P3" i="44"/>
  <c r="R3" i="44" s="1"/>
  <c r="P12" i="45"/>
  <c r="R12" i="45" s="1"/>
  <c r="M8" i="45"/>
  <c r="N8" i="45" s="1"/>
  <c r="Q8" i="47"/>
  <c r="P4" i="47"/>
  <c r="T5" i="39"/>
  <c r="T7" i="39"/>
  <c r="T11" i="39"/>
  <c r="T15" i="39"/>
  <c r="U9" i="40"/>
  <c r="U13" i="40"/>
  <c r="T11" i="41"/>
  <c r="T15" i="41"/>
  <c r="T6" i="43"/>
  <c r="T10" i="43"/>
  <c r="T12" i="43"/>
  <c r="T12" i="44"/>
  <c r="T16" i="44"/>
  <c r="T10" i="45"/>
  <c r="T12" i="45"/>
  <c r="T14" i="45"/>
  <c r="T4" i="46"/>
  <c r="T8" i="46"/>
  <c r="P5" i="40"/>
  <c r="U5" i="40"/>
  <c r="O23" i="40"/>
  <c r="P7" i="40"/>
  <c r="U7" i="40"/>
  <c r="N17" i="41"/>
  <c r="R17" i="41" s="1"/>
  <c r="O3" i="41"/>
  <c r="T3" i="41"/>
  <c r="O17" i="41"/>
  <c r="N18" i="44"/>
  <c r="R18" i="44" s="1"/>
  <c r="O3" i="44"/>
  <c r="T3" i="44"/>
  <c r="Y9" i="47"/>
  <c r="AI9" i="47" s="1"/>
  <c r="T9" i="47"/>
  <c r="O9" i="47"/>
  <c r="N19" i="39"/>
  <c r="R19" i="39" s="1"/>
  <c r="O5" i="44"/>
  <c r="O7" i="41"/>
  <c r="N7" i="41"/>
  <c r="N7" i="42"/>
  <c r="T4" i="39"/>
  <c r="T6" i="39"/>
  <c r="T8" i="39"/>
  <c r="T10" i="39"/>
  <c r="T12" i="39"/>
  <c r="T14" i="39"/>
  <c r="U12" i="40"/>
  <c r="U14" i="40"/>
  <c r="U16" i="40"/>
  <c r="T8" i="41"/>
  <c r="T10" i="41"/>
  <c r="T12" i="41"/>
  <c r="T14" i="41"/>
  <c r="T4" i="42"/>
  <c r="T6" i="42"/>
  <c r="T8" i="42"/>
  <c r="T10" i="42"/>
  <c r="T12" i="42"/>
  <c r="T14" i="42"/>
  <c r="T16" i="42"/>
  <c r="T7" i="43"/>
  <c r="T11" i="43"/>
  <c r="T15" i="43"/>
  <c r="T17" i="43"/>
  <c r="T9" i="44"/>
  <c r="T13" i="44"/>
  <c r="T7" i="45"/>
  <c r="T7" i="46"/>
  <c r="T9" i="46"/>
  <c r="T13" i="46"/>
  <c r="N18" i="45"/>
  <c r="R18" i="45" s="1"/>
  <c r="O4" i="45"/>
  <c r="T4" i="45"/>
  <c r="O18" i="45"/>
  <c r="T9" i="43"/>
  <c r="N16" i="46"/>
  <c r="R16" i="46" s="1"/>
  <c r="O3" i="46"/>
  <c r="T3" i="46"/>
  <c r="O5" i="46"/>
  <c r="T5" i="46"/>
  <c r="N18" i="46"/>
  <c r="R18" i="46" s="1"/>
  <c r="O9" i="44"/>
  <c r="N6" i="45"/>
  <c r="N12" i="46"/>
  <c r="N10" i="47"/>
  <c r="N9" i="44"/>
  <c r="N14" i="46"/>
  <c r="N8" i="47"/>
  <c r="O21" i="42"/>
  <c r="O18" i="44"/>
  <c r="O18" i="46"/>
  <c r="O16" i="46"/>
  <c r="T12" i="47"/>
  <c r="T8" i="47"/>
  <c r="O8" i="47"/>
  <c r="T6" i="47"/>
  <c r="N17" i="39"/>
  <c r="R17" i="39" s="1"/>
  <c r="P21" i="40"/>
  <c r="P13" i="40"/>
  <c r="N22" i="42"/>
  <c r="R22" i="42" s="1"/>
  <c r="O19" i="42"/>
  <c r="O7" i="45"/>
  <c r="T14" i="47"/>
  <c r="T10" i="47"/>
  <c r="O10" i="47"/>
  <c r="AK5" i="39"/>
  <c r="AK3" i="39"/>
  <c r="P11" i="40"/>
  <c r="O18" i="41"/>
  <c r="O6" i="41"/>
  <c r="O23" i="42"/>
  <c r="O15" i="43"/>
  <c r="O11" i="43"/>
  <c r="N20" i="44"/>
  <c r="R20" i="44" s="1"/>
  <c r="O14" i="45"/>
  <c r="T6" i="45"/>
  <c r="O6" i="45"/>
  <c r="T14" i="46"/>
  <c r="O14" i="46"/>
  <c r="T12" i="46"/>
  <c r="O12" i="46"/>
  <c r="T10" i="46"/>
  <c r="O7" i="46"/>
  <c r="N5" i="39"/>
  <c r="O17" i="40"/>
  <c r="N13" i="47"/>
  <c r="N11" i="47"/>
  <c r="N9" i="47"/>
  <c r="O13" i="40"/>
  <c r="O11" i="40"/>
  <c r="N15" i="43"/>
  <c r="N11" i="43"/>
  <c r="N14" i="45"/>
  <c r="N7" i="45"/>
  <c r="Y6" i="45"/>
  <c r="AI6" i="45" s="1"/>
  <c r="Y14" i="46"/>
  <c r="AI14" i="46" s="1"/>
  <c r="Y12" i="46"/>
  <c r="AI12" i="46" s="1"/>
  <c r="Y10" i="46"/>
  <c r="AI10" i="46" s="1"/>
  <c r="N7" i="46"/>
  <c r="N3" i="46"/>
  <c r="Y14" i="47"/>
  <c r="AI14" i="47" s="1"/>
  <c r="Y12" i="47"/>
  <c r="AI12" i="47" s="1"/>
  <c r="Y10" i="47"/>
  <c r="AI10" i="47" s="1"/>
  <c r="Y8" i="47"/>
  <c r="AI8" i="47" s="1"/>
  <c r="Y6" i="47"/>
  <c r="AI6" i="47" s="1"/>
  <c r="O17" i="48"/>
  <c r="O18" i="48"/>
  <c r="R5" i="48"/>
  <c r="S5" i="48"/>
  <c r="X5" i="48"/>
  <c r="AH5" i="48" s="1"/>
  <c r="O5" i="48"/>
  <c r="M5" i="48"/>
  <c r="N5" i="48" s="1"/>
  <c r="Q5" i="48"/>
  <c r="AW9" i="47"/>
  <c r="AL6" i="47"/>
  <c r="AM6" i="47" s="1"/>
  <c r="AN6" i="47" s="1"/>
  <c r="AO6" i="47" s="1"/>
  <c r="AP6" i="47" s="1"/>
  <c r="AQ6" i="47" s="1"/>
  <c r="AR6" i="47" s="1"/>
  <c r="AS6" i="47" s="1"/>
  <c r="AT6" i="47" s="1"/>
  <c r="AU6" i="47" s="1"/>
  <c r="AV6" i="47" s="1"/>
  <c r="R7" i="48"/>
  <c r="R8" i="48"/>
  <c r="R9" i="48"/>
  <c r="S16" i="48"/>
  <c r="N16" i="48"/>
  <c r="S4" i="48"/>
  <c r="O16" i="48"/>
  <c r="X4" i="48"/>
  <c r="AH4" i="48" s="1"/>
  <c r="O4" i="48"/>
  <c r="S7" i="48"/>
  <c r="X7" i="48"/>
  <c r="AH7" i="48" s="1"/>
  <c r="S8" i="48"/>
  <c r="X8" i="48"/>
  <c r="AH8" i="48" s="1"/>
  <c r="S9" i="48"/>
  <c r="X9" i="48"/>
  <c r="AH9" i="48" s="1"/>
  <c r="S10" i="48"/>
  <c r="X10" i="48"/>
  <c r="AH10" i="48" s="1"/>
  <c r="S11" i="48"/>
  <c r="X11" i="48"/>
  <c r="AH11" i="48" s="1"/>
  <c r="S12" i="48"/>
  <c r="X12" i="48"/>
  <c r="AH12" i="48" s="1"/>
  <c r="S13" i="48"/>
  <c r="X13" i="48"/>
  <c r="AH13" i="48" s="1"/>
  <c r="R4" i="48"/>
  <c r="R10" i="48"/>
  <c r="R11" i="48"/>
  <c r="R12" i="48"/>
  <c r="R13" i="48"/>
  <c r="N3" i="48"/>
  <c r="Q3" i="48"/>
  <c r="S3" i="48"/>
  <c r="M4" i="48"/>
  <c r="N4" i="48" s="1"/>
  <c r="N6" i="48"/>
  <c r="Q6" i="48"/>
  <c r="S6" i="48"/>
  <c r="M7" i="48"/>
  <c r="N7" i="48" s="1"/>
  <c r="M8" i="48"/>
  <c r="N8" i="48" s="1"/>
  <c r="M9" i="48"/>
  <c r="N9" i="48" s="1"/>
  <c r="M10" i="48"/>
  <c r="N10" i="48" s="1"/>
  <c r="M11" i="48"/>
  <c r="N11" i="48" s="1"/>
  <c r="M12" i="48"/>
  <c r="N12" i="48" s="1"/>
  <c r="M13" i="48"/>
  <c r="N13" i="48" s="1"/>
  <c r="N15" i="48"/>
  <c r="S15" i="48"/>
  <c r="S17" i="48"/>
  <c r="O3" i="48"/>
  <c r="R3" i="48"/>
  <c r="X3" i="48"/>
  <c r="AH3" i="48" s="1"/>
  <c r="Q4" i="48"/>
  <c r="O6" i="48"/>
  <c r="R6" i="48"/>
  <c r="X6" i="48"/>
  <c r="AH6" i="48" s="1"/>
  <c r="Q7" i="48"/>
  <c r="Q8" i="48"/>
  <c r="Q9" i="48"/>
  <c r="Q10" i="48"/>
  <c r="Q11" i="48"/>
  <c r="Q12" i="48"/>
  <c r="Q13" i="48"/>
  <c r="AW10" i="47"/>
  <c r="AW8" i="47"/>
  <c r="AW14" i="47"/>
  <c r="AW12" i="47"/>
  <c r="AW13" i="47"/>
  <c r="AW11" i="47"/>
  <c r="AW21" i="47"/>
  <c r="AW19" i="47"/>
  <c r="AW18" i="47"/>
  <c r="AW17" i="47"/>
  <c r="AW16" i="47"/>
  <c r="AW15" i="47"/>
  <c r="AM8" i="43"/>
  <c r="AL6" i="46"/>
  <c r="AM6" i="46" s="1"/>
  <c r="AN6" i="46" s="1"/>
  <c r="AO6" i="46" s="1"/>
  <c r="AP6" i="46" s="1"/>
  <c r="AQ6" i="46" s="1"/>
  <c r="AR6" i="46" s="1"/>
  <c r="AS6" i="46" s="1"/>
  <c r="AT6" i="46" s="1"/>
  <c r="AU6" i="46" s="1"/>
  <c r="AV6" i="46" s="1"/>
  <c r="AW29" i="47"/>
  <c r="AW25" i="47"/>
  <c r="AX8" i="41"/>
  <c r="AM9" i="43"/>
  <c r="AW31" i="47"/>
  <c r="AW30" i="47"/>
  <c r="AW27" i="47"/>
  <c r="AW26" i="47"/>
  <c r="AW23" i="47"/>
  <c r="AW22" i="47"/>
  <c r="AW32" i="47"/>
  <c r="AW28" i="47"/>
  <c r="AW24" i="47"/>
  <c r="AW20" i="47"/>
  <c r="O15" i="41"/>
  <c r="N15" i="41"/>
  <c r="Y15" i="41"/>
  <c r="Y14" i="41"/>
  <c r="O13" i="41"/>
  <c r="N13" i="41"/>
  <c r="Y13" i="41"/>
  <c r="O12" i="41"/>
  <c r="N12" i="41"/>
  <c r="Y12" i="41"/>
  <c r="O11" i="41"/>
  <c r="N11" i="41"/>
  <c r="Y11" i="41"/>
  <c r="O10" i="41"/>
  <c r="N10" i="41"/>
  <c r="Y10" i="41"/>
  <c r="Y8" i="41"/>
  <c r="U10" i="40"/>
  <c r="U8" i="40"/>
  <c r="U6" i="40"/>
  <c r="U4" i="40"/>
  <c r="T9" i="41"/>
  <c r="O15" i="39"/>
  <c r="AK15" i="39"/>
  <c r="N15" i="39"/>
  <c r="Y15" i="39"/>
  <c r="O14" i="39"/>
  <c r="AK14" i="39"/>
  <c r="N14" i="39"/>
  <c r="Y14" i="39"/>
  <c r="O13" i="39"/>
  <c r="AK13" i="39"/>
  <c r="N13" i="39"/>
  <c r="Y13" i="39"/>
  <c r="O12" i="39"/>
  <c r="AK12" i="39"/>
  <c r="N12" i="39"/>
  <c r="Y12" i="39"/>
  <c r="O11" i="39"/>
  <c r="AK11" i="39"/>
  <c r="N11" i="39"/>
  <c r="Y11" i="39"/>
  <c r="O10" i="39"/>
  <c r="AK10" i="39"/>
  <c r="N10" i="39"/>
  <c r="Y10" i="39"/>
  <c r="O9" i="39"/>
  <c r="AK9" i="39"/>
  <c r="N9" i="39"/>
  <c r="Y9" i="39"/>
  <c r="O8" i="39"/>
  <c r="AK8" i="39"/>
  <c r="N8" i="39"/>
  <c r="Y8" i="39"/>
  <c r="O7" i="39"/>
  <c r="AK7" i="39"/>
  <c r="N7" i="39"/>
  <c r="Y7" i="39"/>
  <c r="O6" i="39"/>
  <c r="AK6" i="39"/>
  <c r="N20" i="39"/>
  <c r="R20" i="39" s="1"/>
  <c r="N6" i="39"/>
  <c r="Y6" i="39"/>
  <c r="O20" i="39"/>
  <c r="O4" i="39"/>
  <c r="AK4" i="39"/>
  <c r="N18" i="39"/>
  <c r="R18" i="39" s="1"/>
  <c r="N4" i="39"/>
  <c r="Y4" i="39"/>
  <c r="O18" i="39"/>
  <c r="P16" i="40"/>
  <c r="O16" i="40"/>
  <c r="Z16" i="40"/>
  <c r="P14" i="40"/>
  <c r="O14" i="40"/>
  <c r="Z14" i="40"/>
  <c r="P12" i="40"/>
  <c r="O12" i="40"/>
  <c r="Z12" i="40"/>
  <c r="P10" i="40"/>
  <c r="O10" i="40"/>
  <c r="Z10" i="40"/>
  <c r="P8" i="40"/>
  <c r="P24" i="40"/>
  <c r="O24" i="40"/>
  <c r="Z8" i="40"/>
  <c r="P6" i="40"/>
  <c r="P22" i="40"/>
  <c r="Z6" i="40"/>
  <c r="O22" i="40"/>
  <c r="P4" i="40"/>
  <c r="P20" i="40"/>
  <c r="O20" i="40"/>
  <c r="S20" i="40" s="1"/>
  <c r="O4" i="40"/>
  <c r="Z4" i="40"/>
  <c r="O9" i="41"/>
  <c r="N9" i="41"/>
  <c r="Y9" i="41"/>
  <c r="Y5" i="41"/>
  <c r="AI5" i="41" s="1"/>
  <c r="M16" i="42"/>
  <c r="O16" i="42" s="1"/>
  <c r="Q16" i="42"/>
  <c r="M14" i="42"/>
  <c r="N14" i="42" s="1"/>
  <c r="Q14" i="42"/>
  <c r="M12" i="42"/>
  <c r="O12" i="42" s="1"/>
  <c r="Q12" i="42"/>
  <c r="M10" i="42"/>
  <c r="N10" i="42" s="1"/>
  <c r="Q10" i="42"/>
  <c r="M8" i="42"/>
  <c r="N8" i="42" s="1"/>
  <c r="Q8" i="42"/>
  <c r="O7" i="42"/>
  <c r="O22" i="42"/>
  <c r="O5" i="42"/>
  <c r="O20" i="42"/>
  <c r="O3" i="42"/>
  <c r="O18" i="42"/>
  <c r="O8" i="43"/>
  <c r="N8" i="43"/>
  <c r="AB6" i="43"/>
  <c r="O5" i="43"/>
  <c r="O22" i="43"/>
  <c r="N5" i="43"/>
  <c r="N22" i="43"/>
  <c r="R22" i="43" s="1"/>
  <c r="O3" i="43"/>
  <c r="O20" i="43"/>
  <c r="N20" i="43"/>
  <c r="R20" i="43" s="1"/>
  <c r="O15" i="44"/>
  <c r="N15" i="44"/>
  <c r="Y15" i="44"/>
  <c r="O11" i="44"/>
  <c r="N11" i="44"/>
  <c r="Y11" i="44"/>
  <c r="Y8" i="44"/>
  <c r="P14" i="39"/>
  <c r="P12" i="39"/>
  <c r="P10" i="39"/>
  <c r="P8" i="39"/>
  <c r="O5" i="39"/>
  <c r="P4" i="39"/>
  <c r="Q16" i="40"/>
  <c r="N6" i="41"/>
  <c r="Y6" i="41"/>
  <c r="AI6" i="41" s="1"/>
  <c r="M4" i="41"/>
  <c r="N4" i="41" s="1"/>
  <c r="Q4" i="41"/>
  <c r="T4" i="41"/>
  <c r="Z4" i="41"/>
  <c r="Y3" i="41"/>
  <c r="AI3" i="41" s="1"/>
  <c r="M15" i="42"/>
  <c r="N15" i="42" s="1"/>
  <c r="Q15" i="42"/>
  <c r="M13" i="42"/>
  <c r="N13" i="42" s="1"/>
  <c r="Q13" i="42"/>
  <c r="M11" i="42"/>
  <c r="N11" i="42" s="1"/>
  <c r="Q11" i="42"/>
  <c r="M9" i="42"/>
  <c r="N9" i="42" s="1"/>
  <c r="Q9" i="42"/>
  <c r="O8" i="42"/>
  <c r="N23" i="42"/>
  <c r="R23" i="42" s="1"/>
  <c r="O6" i="42"/>
  <c r="N21" i="42"/>
  <c r="R21" i="42" s="1"/>
  <c r="N6" i="42"/>
  <c r="O4" i="42"/>
  <c r="N19" i="42"/>
  <c r="R19" i="42" s="1"/>
  <c r="N4" i="42"/>
  <c r="O18" i="43"/>
  <c r="N18" i="43"/>
  <c r="O16" i="43"/>
  <c r="N16" i="43"/>
  <c r="O14" i="43"/>
  <c r="N14" i="43"/>
  <c r="O12" i="43"/>
  <c r="N12" i="43"/>
  <c r="O10" i="43"/>
  <c r="N10" i="43"/>
  <c r="O7" i="43"/>
  <c r="N7" i="43"/>
  <c r="O6" i="43"/>
  <c r="O23" i="43"/>
  <c r="N6" i="43"/>
  <c r="N23" i="43"/>
  <c r="R23" i="43" s="1"/>
  <c r="O4" i="43"/>
  <c r="O21" i="43"/>
  <c r="N4" i="43"/>
  <c r="N21" i="43"/>
  <c r="R21" i="43" s="1"/>
  <c r="O13" i="44"/>
  <c r="N13" i="44"/>
  <c r="Y13" i="44"/>
  <c r="P15" i="39"/>
  <c r="P13" i="39"/>
  <c r="P11" i="39"/>
  <c r="P9" i="39"/>
  <c r="P7" i="39"/>
  <c r="P6" i="39"/>
  <c r="P17" i="40"/>
  <c r="O19" i="39"/>
  <c r="O17" i="39"/>
  <c r="Z15" i="39"/>
  <c r="Q15" i="39"/>
  <c r="Z14" i="39"/>
  <c r="Q14" i="39"/>
  <c r="Z13" i="39"/>
  <c r="Q13" i="39"/>
  <c r="Z12" i="39"/>
  <c r="Q12" i="39"/>
  <c r="Z11" i="39"/>
  <c r="Q11" i="39"/>
  <c r="Z10" i="39"/>
  <c r="Q10" i="39"/>
  <c r="Z9" i="39"/>
  <c r="Q9" i="39"/>
  <c r="Z8" i="39"/>
  <c r="Q8" i="39"/>
  <c r="Z7" i="39"/>
  <c r="Q7" i="39"/>
  <c r="Z6" i="39"/>
  <c r="Q6" i="39"/>
  <c r="Y5" i="39"/>
  <c r="AI5" i="39" s="1"/>
  <c r="Z4" i="39"/>
  <c r="Q4" i="39"/>
  <c r="AI3" i="39"/>
  <c r="P23" i="40"/>
  <c r="O21" i="40"/>
  <c r="S21" i="40" s="1"/>
  <c r="O19" i="40"/>
  <c r="S19" i="40" s="1"/>
  <c r="Z17" i="40"/>
  <c r="AJ17" i="40" s="1"/>
  <c r="AA16" i="40"/>
  <c r="R16" i="40"/>
  <c r="Z15" i="40"/>
  <c r="AJ15" i="40" s="1"/>
  <c r="AA14" i="40"/>
  <c r="R14" i="40"/>
  <c r="Z13" i="40"/>
  <c r="AJ13" i="40" s="1"/>
  <c r="AA12" i="40"/>
  <c r="R12" i="40"/>
  <c r="Z11" i="40"/>
  <c r="AJ11" i="40" s="1"/>
  <c r="AA10" i="40"/>
  <c r="R10" i="40"/>
  <c r="Z9" i="40"/>
  <c r="AJ9" i="40" s="1"/>
  <c r="AA8" i="40"/>
  <c r="R8" i="40"/>
  <c r="Z7" i="40"/>
  <c r="AJ7" i="40" s="1"/>
  <c r="AA6" i="40"/>
  <c r="R6" i="40"/>
  <c r="Z5" i="40"/>
  <c r="AJ5" i="40" s="1"/>
  <c r="AA4" i="40"/>
  <c r="R4" i="40"/>
  <c r="Z3" i="40"/>
  <c r="AJ3" i="40" s="1"/>
  <c r="N19" i="41"/>
  <c r="R19" i="41" s="1"/>
  <c r="N18" i="41"/>
  <c r="R18" i="41" s="1"/>
  <c r="Z15" i="41"/>
  <c r="Q15" i="41"/>
  <c r="Z14" i="41"/>
  <c r="Q14" i="41"/>
  <c r="Z13" i="41"/>
  <c r="Q13" i="41"/>
  <c r="Z12" i="41"/>
  <c r="Q12" i="41"/>
  <c r="Z11" i="41"/>
  <c r="Q11" i="41"/>
  <c r="Z10" i="41"/>
  <c r="Q10" i="41"/>
  <c r="Z9" i="41"/>
  <c r="Q9" i="41"/>
  <c r="Z8" i="41"/>
  <c r="Q8" i="41"/>
  <c r="Y7" i="41"/>
  <c r="AI7" i="41" s="1"/>
  <c r="T5" i="41"/>
  <c r="O5" i="41"/>
  <c r="Y4" i="41"/>
  <c r="N20" i="42"/>
  <c r="R20" i="42" s="1"/>
  <c r="T15" i="42"/>
  <c r="T13" i="42"/>
  <c r="T11" i="42"/>
  <c r="T9" i="42"/>
  <c r="T7" i="42"/>
  <c r="T5" i="42"/>
  <c r="T3" i="42"/>
  <c r="T8" i="43"/>
  <c r="T5" i="43"/>
  <c r="T3" i="43"/>
  <c r="T15" i="44"/>
  <c r="T11" i="44"/>
  <c r="T8" i="44"/>
  <c r="N4" i="44"/>
  <c r="Y4" i="44"/>
  <c r="O4" i="44"/>
  <c r="N13" i="45"/>
  <c r="Y13" i="45"/>
  <c r="O13" i="45"/>
  <c r="N9" i="45"/>
  <c r="Y9" i="45"/>
  <c r="O9" i="45"/>
  <c r="N3" i="45"/>
  <c r="Y3" i="45"/>
  <c r="O17" i="45"/>
  <c r="O3" i="45"/>
  <c r="N17" i="45"/>
  <c r="R17" i="45" s="1"/>
  <c r="N6" i="46"/>
  <c r="Y6" i="46"/>
  <c r="O6" i="46"/>
  <c r="M6" i="44"/>
  <c r="N6" i="44" s="1"/>
  <c r="Q6" i="44"/>
  <c r="T6" i="44"/>
  <c r="Z6" i="44"/>
  <c r="N15" i="45"/>
  <c r="Y15" i="45"/>
  <c r="O15" i="45"/>
  <c r="N11" i="45"/>
  <c r="Y11" i="45"/>
  <c r="O11" i="45"/>
  <c r="N5" i="45"/>
  <c r="Y5" i="45"/>
  <c r="O19" i="45"/>
  <c r="O5" i="45"/>
  <c r="N19" i="45"/>
  <c r="R19" i="45" s="1"/>
  <c r="N13" i="46"/>
  <c r="Y13" i="46"/>
  <c r="O13" i="46"/>
  <c r="N11" i="46"/>
  <c r="Y11" i="46"/>
  <c r="O11" i="46"/>
  <c r="N9" i="46"/>
  <c r="Y9" i="46"/>
  <c r="O9" i="46"/>
  <c r="Y8" i="46"/>
  <c r="N4" i="46"/>
  <c r="Y4" i="46"/>
  <c r="O17" i="46"/>
  <c r="O4" i="46"/>
  <c r="N17" i="46"/>
  <c r="R17" i="46" s="1"/>
  <c r="N7" i="47"/>
  <c r="Y7" i="47"/>
  <c r="AI7" i="47" s="1"/>
  <c r="O7" i="47"/>
  <c r="T7" i="47"/>
  <c r="N5" i="47"/>
  <c r="Y5" i="47"/>
  <c r="AI5" i="47" s="1"/>
  <c r="N18" i="47"/>
  <c r="R18" i="47" s="1"/>
  <c r="O5" i="47"/>
  <c r="T5" i="47"/>
  <c r="O18" i="47"/>
  <c r="O4" i="47"/>
  <c r="T4" i="47"/>
  <c r="N17" i="47"/>
  <c r="R17" i="47" s="1"/>
  <c r="N4" i="47"/>
  <c r="Y4" i="47"/>
  <c r="AI4" i="47" s="1"/>
  <c r="O17" i="47"/>
  <c r="Y3" i="47"/>
  <c r="AI3" i="47" s="1"/>
  <c r="N16" i="47"/>
  <c r="R16" i="47" s="1"/>
  <c r="O3" i="47"/>
  <c r="T3" i="47"/>
  <c r="O16" i="47"/>
  <c r="Q7" i="42"/>
  <c r="Q6" i="42"/>
  <c r="Q5" i="42"/>
  <c r="Q4" i="42"/>
  <c r="Q3" i="42"/>
  <c r="Q18" i="43"/>
  <c r="Q16" i="43"/>
  <c r="Q14" i="43"/>
  <c r="Q12" i="43"/>
  <c r="Q10" i="43"/>
  <c r="Q8" i="43"/>
  <c r="Q7" i="43"/>
  <c r="Q6" i="43"/>
  <c r="Q5" i="43"/>
  <c r="Q4" i="43"/>
  <c r="Q3" i="43"/>
  <c r="O20" i="44"/>
  <c r="N19" i="44"/>
  <c r="R19" i="44" s="1"/>
  <c r="Y16" i="44"/>
  <c r="AI16" i="44" s="1"/>
  <c r="Z15" i="44"/>
  <c r="Q15" i="44"/>
  <c r="Y14" i="44"/>
  <c r="AI14" i="44" s="1"/>
  <c r="Z13" i="44"/>
  <c r="Q13" i="44"/>
  <c r="R13" i="44" s="1"/>
  <c r="Y12" i="44"/>
  <c r="AI12" i="44" s="1"/>
  <c r="Z11" i="44"/>
  <c r="Q11" i="44"/>
  <c r="R11" i="44" s="1"/>
  <c r="Y10" i="44"/>
  <c r="AI10" i="44" s="1"/>
  <c r="Y9" i="44"/>
  <c r="AI9" i="44" s="1"/>
  <c r="Z8" i="44"/>
  <c r="Q8" i="44"/>
  <c r="Y6" i="44"/>
  <c r="Y5" i="44"/>
  <c r="T5" i="44"/>
  <c r="T4" i="44"/>
  <c r="T13" i="45"/>
  <c r="T9" i="45"/>
  <c r="T3" i="45"/>
  <c r="T6" i="46"/>
  <c r="Z5" i="44"/>
  <c r="Q5" i="44"/>
  <c r="Z4" i="44"/>
  <c r="Q4" i="44"/>
  <c r="Y3" i="44"/>
  <c r="AI3" i="44" s="1"/>
  <c r="Z15" i="45"/>
  <c r="Q15" i="45"/>
  <c r="Y14" i="45"/>
  <c r="AI14" i="45" s="1"/>
  <c r="Z13" i="45"/>
  <c r="Q13" i="45"/>
  <c r="Y12" i="45"/>
  <c r="AI12" i="45" s="1"/>
  <c r="Z11" i="45"/>
  <c r="Q11" i="45"/>
  <c r="Y10" i="45"/>
  <c r="AI10" i="45" s="1"/>
  <c r="Z9" i="45"/>
  <c r="Q9" i="45"/>
  <c r="Y8" i="45"/>
  <c r="AI8" i="45" s="1"/>
  <c r="Y7" i="45"/>
  <c r="AI7" i="45" s="1"/>
  <c r="P6" i="45"/>
  <c r="Z5" i="45"/>
  <c r="Q5" i="45"/>
  <c r="Y4" i="45"/>
  <c r="AI4" i="45" s="1"/>
  <c r="Z3" i="45"/>
  <c r="Q3" i="45"/>
  <c r="P14" i="46"/>
  <c r="Z13" i="46"/>
  <c r="Q13" i="46"/>
  <c r="R13" i="46" s="1"/>
  <c r="P12" i="46"/>
  <c r="Z11" i="46"/>
  <c r="Q11" i="46"/>
  <c r="P10" i="46"/>
  <c r="Z9" i="46"/>
  <c r="Q9" i="46"/>
  <c r="Z8" i="46"/>
  <c r="Q8" i="46"/>
  <c r="Y7" i="46"/>
  <c r="AI7" i="46" s="1"/>
  <c r="Z6" i="46"/>
  <c r="Q6" i="46"/>
  <c r="Y5" i="46"/>
  <c r="AI5" i="46" s="1"/>
  <c r="Z4" i="46"/>
  <c r="Q4" i="46"/>
  <c r="Y3" i="46"/>
  <c r="AI3" i="46" s="1"/>
  <c r="P14" i="47"/>
  <c r="R14" i="47" s="1"/>
  <c r="P13" i="47"/>
  <c r="P12" i="47"/>
  <c r="P11" i="47"/>
  <c r="R11" i="47" s="1"/>
  <c r="P10" i="47"/>
  <c r="P9" i="47"/>
  <c r="P8" i="47"/>
  <c r="Q7" i="47"/>
  <c r="P6" i="47"/>
  <c r="Q5" i="47"/>
  <c r="Q4" i="47"/>
  <c r="O16" i="44" l="1"/>
  <c r="R15" i="43"/>
  <c r="R9" i="43"/>
  <c r="R6" i="41"/>
  <c r="N14" i="47"/>
  <c r="R15" i="42"/>
  <c r="N12" i="45"/>
  <c r="R3" i="42"/>
  <c r="S9" i="40"/>
  <c r="S5" i="40"/>
  <c r="R10" i="45"/>
  <c r="S11" i="40"/>
  <c r="R5" i="43"/>
  <c r="R10" i="46"/>
  <c r="R9" i="42"/>
  <c r="R3" i="46"/>
  <c r="R11" i="43"/>
  <c r="R8" i="41"/>
  <c r="R9" i="47"/>
  <c r="R5" i="42"/>
  <c r="R10" i="44"/>
  <c r="R10" i="47"/>
  <c r="R3" i="45"/>
  <c r="R13" i="42"/>
  <c r="R4" i="41"/>
  <c r="R8" i="46"/>
  <c r="S15" i="40"/>
  <c r="R13" i="43"/>
  <c r="R17" i="43"/>
  <c r="R14" i="41"/>
  <c r="R11" i="42"/>
  <c r="R12" i="44"/>
  <c r="R3" i="43"/>
  <c r="S6" i="40"/>
  <c r="S3" i="40"/>
  <c r="R8" i="45"/>
  <c r="R14" i="44"/>
  <c r="R8" i="44"/>
  <c r="R4" i="45"/>
  <c r="R13" i="41"/>
  <c r="N8" i="41"/>
  <c r="R14" i="42"/>
  <c r="N10" i="44"/>
  <c r="R11" i="46"/>
  <c r="R9" i="46"/>
  <c r="S8" i="40"/>
  <c r="R15" i="44"/>
  <c r="R15" i="41"/>
  <c r="P15" i="40"/>
  <c r="R6" i="43"/>
  <c r="O8" i="44"/>
  <c r="O9" i="43"/>
  <c r="R4" i="46"/>
  <c r="R14" i="45"/>
  <c r="R18" i="43"/>
  <c r="O14" i="41"/>
  <c r="O9" i="40"/>
  <c r="N17" i="43"/>
  <c r="O10" i="46"/>
  <c r="R15" i="45"/>
  <c r="R10" i="42"/>
  <c r="S17" i="40"/>
  <c r="R14" i="43"/>
  <c r="R7" i="42"/>
  <c r="S4" i="40"/>
  <c r="N10" i="45"/>
  <c r="O8" i="46"/>
  <c r="R7" i="47"/>
  <c r="R13" i="45"/>
  <c r="R7" i="43"/>
  <c r="R6" i="44"/>
  <c r="O10" i="42"/>
  <c r="S10" i="40"/>
  <c r="S12" i="40"/>
  <c r="R8" i="42"/>
  <c r="S13" i="40"/>
  <c r="R7" i="41"/>
  <c r="R10" i="43"/>
  <c r="R9" i="41"/>
  <c r="N12" i="44"/>
  <c r="R4" i="47"/>
  <c r="R8" i="47"/>
  <c r="R9" i="45"/>
  <c r="R8" i="43"/>
  <c r="R6" i="42"/>
  <c r="R12" i="41"/>
  <c r="O6" i="47"/>
  <c r="R7" i="45"/>
  <c r="R12" i="47"/>
  <c r="R5" i="47"/>
  <c r="R13" i="47"/>
  <c r="R5" i="45"/>
  <c r="R11" i="45"/>
  <c r="AI4" i="41"/>
  <c r="R12" i="42"/>
  <c r="R16" i="42"/>
  <c r="N12" i="47"/>
  <c r="N14" i="44"/>
  <c r="R5" i="44"/>
  <c r="R11" i="41"/>
  <c r="O8" i="45"/>
  <c r="R12" i="46"/>
  <c r="R4" i="44"/>
  <c r="R4" i="43"/>
  <c r="R12" i="43"/>
  <c r="R16" i="43"/>
  <c r="R4" i="42"/>
  <c r="O14" i="42"/>
  <c r="R10" i="41"/>
  <c r="S14" i="40"/>
  <c r="R6" i="46"/>
  <c r="N12" i="42"/>
  <c r="N16" i="42"/>
  <c r="O13" i="43"/>
  <c r="R6" i="47"/>
  <c r="R6" i="45"/>
  <c r="R14" i="46"/>
  <c r="R7" i="39"/>
  <c r="R11" i="39"/>
  <c r="R15" i="39"/>
  <c r="R10" i="39"/>
  <c r="R14" i="39"/>
  <c r="S16" i="40"/>
  <c r="AI6" i="44"/>
  <c r="R6" i="39"/>
  <c r="R9" i="39"/>
  <c r="R13" i="39"/>
  <c r="R4" i="39"/>
  <c r="R8" i="39"/>
  <c r="R12" i="39"/>
  <c r="O13" i="48"/>
  <c r="O12" i="48"/>
  <c r="O11" i="48"/>
  <c r="O10" i="48"/>
  <c r="O9" i="48"/>
  <c r="O8" i="48"/>
  <c r="O7" i="48"/>
  <c r="O6" i="44"/>
  <c r="AI6" i="46"/>
  <c r="AI3" i="45"/>
  <c r="AI9" i="45"/>
  <c r="AI13" i="45"/>
  <c r="AI4" i="44"/>
  <c r="O11" i="42"/>
  <c r="O15" i="42"/>
  <c r="AJ10" i="40"/>
  <c r="AJ14" i="40"/>
  <c r="AI6" i="39"/>
  <c r="AI7" i="39"/>
  <c r="AI9" i="39"/>
  <c r="AI11" i="39"/>
  <c r="AI13" i="39"/>
  <c r="AI15" i="39"/>
  <c r="AI8" i="41"/>
  <c r="AI10" i="41"/>
  <c r="AI11" i="41"/>
  <c r="AI12" i="41"/>
  <c r="AI13" i="41"/>
  <c r="AI14" i="41"/>
  <c r="AI15" i="41"/>
  <c r="AD6" i="43"/>
  <c r="AA6" i="43"/>
  <c r="AI5" i="44"/>
  <c r="AI4" i="46"/>
  <c r="AI8" i="46"/>
  <c r="AI9" i="46"/>
  <c r="AI11" i="46"/>
  <c r="AI13" i="46"/>
  <c r="AI5" i="45"/>
  <c r="AI11" i="45"/>
  <c r="AI15" i="45"/>
  <c r="AI13" i="44"/>
  <c r="O9" i="42"/>
  <c r="O13" i="42"/>
  <c r="AI8" i="44"/>
  <c r="AI11" i="44"/>
  <c r="AI15" i="44"/>
  <c r="AI9" i="41"/>
  <c r="AJ4" i="40"/>
  <c r="AJ6" i="40"/>
  <c r="AJ8" i="40"/>
  <c r="AJ12" i="40"/>
  <c r="AJ16" i="40"/>
  <c r="AI4" i="39"/>
  <c r="AI8" i="39"/>
  <c r="AI10" i="39"/>
  <c r="AI12" i="39"/>
  <c r="AI14" i="39"/>
  <c r="AC6" i="43" l="1"/>
  <c r="AF6" i="43" s="1"/>
  <c r="AG6" i="43" s="1"/>
  <c r="AH6" i="43" s="1"/>
  <c r="AI6" i="43" s="1"/>
  <c r="AJ6" i="43" s="1"/>
  <c r="AK6" i="43" s="1"/>
  <c r="AL6" i="43" s="1"/>
  <c r="AE6" i="43"/>
  <c r="AX12" i="23" l="1"/>
  <c r="AX11" i="23"/>
  <c r="AO6" i="37" l="1"/>
  <c r="AN6" i="37"/>
  <c r="AC6" i="37"/>
  <c r="AB6" i="37"/>
  <c r="L6" i="37"/>
  <c r="Y6" i="37"/>
  <c r="D6" i="37"/>
  <c r="AC18" i="36"/>
  <c r="AB18" i="36"/>
  <c r="L18" i="36"/>
  <c r="Y18" i="36"/>
  <c r="D18" i="36"/>
  <c r="AC18" i="35"/>
  <c r="AB18" i="35"/>
  <c r="L18" i="35"/>
  <c r="Y18" i="35"/>
  <c r="D18" i="35"/>
  <c r="S13" i="37"/>
  <c r="O13" i="37"/>
  <c r="N13" i="37"/>
  <c r="S25" i="36"/>
  <c r="O25" i="36"/>
  <c r="N25" i="36"/>
  <c r="O2" i="36"/>
  <c r="N2" i="36"/>
  <c r="N1" i="36"/>
  <c r="AC12" i="37"/>
  <c r="AB12" i="37"/>
  <c r="L12" i="37"/>
  <c r="Y12" i="37"/>
  <c r="D12" i="37"/>
  <c r="AC11" i="37"/>
  <c r="AB11" i="37"/>
  <c r="L11" i="37"/>
  <c r="Y11" i="37"/>
  <c r="D11" i="37"/>
  <c r="AC10" i="37"/>
  <c r="AB10" i="37"/>
  <c r="L10" i="37"/>
  <c r="Y10" i="37"/>
  <c r="D10" i="37"/>
  <c r="AC9" i="37"/>
  <c r="AB9" i="37"/>
  <c r="L9" i="37"/>
  <c r="Y9" i="37"/>
  <c r="D9" i="37"/>
  <c r="AC8" i="37"/>
  <c r="AB8" i="37"/>
  <c r="L8" i="37"/>
  <c r="Y8" i="37"/>
  <c r="D8" i="37"/>
  <c r="AC7" i="37"/>
  <c r="AB7" i="37"/>
  <c r="L7" i="37"/>
  <c r="Y7" i="37"/>
  <c r="D7" i="37"/>
  <c r="AC5" i="37"/>
  <c r="AB5" i="37"/>
  <c r="L5" i="37"/>
  <c r="Y5" i="37"/>
  <c r="D5" i="37"/>
  <c r="N16" i="37" s="1"/>
  <c r="AC4" i="37"/>
  <c r="AB4" i="37"/>
  <c r="L4" i="37"/>
  <c r="Y4" i="37"/>
  <c r="D4" i="37"/>
  <c r="O15" i="37" s="1"/>
  <c r="AC3" i="37"/>
  <c r="AB3" i="37"/>
  <c r="L3" i="37"/>
  <c r="Y3" i="37"/>
  <c r="D3" i="37"/>
  <c r="S14" i="37" s="1"/>
  <c r="O2" i="37"/>
  <c r="N2" i="37"/>
  <c r="N1" i="37"/>
  <c r="AC5" i="36"/>
  <c r="AB5" i="36"/>
  <c r="L5" i="36"/>
  <c r="Y5" i="36"/>
  <c r="D5" i="36"/>
  <c r="S5" i="36" s="1"/>
  <c r="AC24" i="36"/>
  <c r="AB24" i="36"/>
  <c r="L24" i="36"/>
  <c r="Y24" i="36"/>
  <c r="D24" i="36"/>
  <c r="S24" i="36" s="1"/>
  <c r="AC23" i="36"/>
  <c r="AB23" i="36"/>
  <c r="L23" i="36"/>
  <c r="Y23" i="36"/>
  <c r="D23" i="36"/>
  <c r="S23" i="36" s="1"/>
  <c r="AC22" i="36"/>
  <c r="AB22" i="36"/>
  <c r="L22" i="36"/>
  <c r="Y22" i="36"/>
  <c r="D22" i="36"/>
  <c r="S22" i="36" s="1"/>
  <c r="AC21" i="36"/>
  <c r="AB21" i="36"/>
  <c r="L21" i="36"/>
  <c r="Y21" i="36"/>
  <c r="D21" i="36"/>
  <c r="S21" i="36" s="1"/>
  <c r="AC20" i="36"/>
  <c r="AB20" i="36"/>
  <c r="L20" i="36"/>
  <c r="Y20" i="36"/>
  <c r="D20" i="36"/>
  <c r="S20" i="36" s="1"/>
  <c r="AC19" i="36"/>
  <c r="AB19" i="36"/>
  <c r="L19" i="36"/>
  <c r="Y19" i="36"/>
  <c r="D19" i="36"/>
  <c r="S19" i="36" s="1"/>
  <c r="AC17" i="36"/>
  <c r="AB17" i="36"/>
  <c r="L17" i="36"/>
  <c r="Y17" i="36"/>
  <c r="D17" i="36"/>
  <c r="S17" i="36" s="1"/>
  <c r="AC16" i="36"/>
  <c r="AB16" i="36"/>
  <c r="L16" i="36"/>
  <c r="Y16" i="36"/>
  <c r="D16" i="36"/>
  <c r="S16" i="36" s="1"/>
  <c r="AC15" i="36"/>
  <c r="AB15" i="36"/>
  <c r="L15" i="36"/>
  <c r="Y15" i="36"/>
  <c r="D15" i="36"/>
  <c r="S15" i="36" s="1"/>
  <c r="AC14" i="36"/>
  <c r="AB14" i="36"/>
  <c r="L14" i="36"/>
  <c r="Y14" i="36"/>
  <c r="D14" i="36"/>
  <c r="S14" i="36" s="1"/>
  <c r="AC13" i="36"/>
  <c r="AB13" i="36"/>
  <c r="L13" i="36"/>
  <c r="Y13" i="36"/>
  <c r="D13" i="36"/>
  <c r="S13" i="36" s="1"/>
  <c r="AC12" i="36"/>
  <c r="AB12" i="36"/>
  <c r="L12" i="36"/>
  <c r="Y12" i="36"/>
  <c r="D12" i="36"/>
  <c r="S12" i="36" s="1"/>
  <c r="AC11" i="36"/>
  <c r="AB11" i="36"/>
  <c r="L11" i="36"/>
  <c r="Y11" i="36"/>
  <c r="D11" i="36"/>
  <c r="S11" i="36" s="1"/>
  <c r="AC10" i="36"/>
  <c r="AB10" i="36"/>
  <c r="L10" i="36"/>
  <c r="Y10" i="36"/>
  <c r="D10" i="36"/>
  <c r="S10" i="36" s="1"/>
  <c r="AC9" i="36"/>
  <c r="AB9" i="36"/>
  <c r="L9" i="36"/>
  <c r="D9" i="36"/>
  <c r="S9" i="36" s="1"/>
  <c r="AC8" i="36"/>
  <c r="AB8" i="36"/>
  <c r="L8" i="36"/>
  <c r="D8" i="36"/>
  <c r="S8" i="36" s="1"/>
  <c r="AC7" i="36"/>
  <c r="AB7" i="36"/>
  <c r="L7" i="36"/>
  <c r="Y7" i="36"/>
  <c r="D7" i="36"/>
  <c r="S7" i="36" s="1"/>
  <c r="AC6" i="36"/>
  <c r="AB6" i="36"/>
  <c r="L6" i="36"/>
  <c r="Y6" i="36"/>
  <c r="D6" i="36"/>
  <c r="S6" i="36" s="1"/>
  <c r="AC4" i="36"/>
  <c r="AB4" i="36"/>
  <c r="L4" i="36"/>
  <c r="Y4" i="36"/>
  <c r="D4" i="36"/>
  <c r="AC3" i="36"/>
  <c r="AB3" i="36"/>
  <c r="L3" i="36"/>
  <c r="Y3" i="36"/>
  <c r="D3" i="36"/>
  <c r="O26" i="36" s="1"/>
  <c r="AC16" i="35"/>
  <c r="AB16" i="35"/>
  <c r="L16" i="35"/>
  <c r="Y16" i="35"/>
  <c r="D16" i="35"/>
  <c r="AC15" i="35"/>
  <c r="AB15" i="35"/>
  <c r="L15" i="35"/>
  <c r="Y15" i="35"/>
  <c r="D15" i="35"/>
  <c r="AC14" i="35"/>
  <c r="AB14" i="35"/>
  <c r="L14" i="35"/>
  <c r="Y14" i="35"/>
  <c r="D14" i="35"/>
  <c r="AC13" i="35"/>
  <c r="AB13" i="35"/>
  <c r="L13" i="35"/>
  <c r="Y13" i="35"/>
  <c r="D13" i="35"/>
  <c r="AC12" i="35"/>
  <c r="AB12" i="35"/>
  <c r="L12" i="35"/>
  <c r="Y12" i="35"/>
  <c r="D12" i="35"/>
  <c r="AC17" i="35"/>
  <c r="AB17" i="35"/>
  <c r="L17" i="35"/>
  <c r="Y17" i="35"/>
  <c r="D17" i="35"/>
  <c r="AC11" i="35"/>
  <c r="AB11" i="35"/>
  <c r="L11" i="35"/>
  <c r="Y11" i="35"/>
  <c r="D11" i="35"/>
  <c r="AC10" i="35"/>
  <c r="AB10" i="35"/>
  <c r="L10" i="35"/>
  <c r="Y10" i="35"/>
  <c r="D10" i="35"/>
  <c r="S25" i="35"/>
  <c r="O25" i="35"/>
  <c r="N25" i="35"/>
  <c r="AC24" i="35"/>
  <c r="AB24" i="35"/>
  <c r="L24" i="35"/>
  <c r="Y24" i="35"/>
  <c r="D24" i="35"/>
  <c r="AC23" i="35"/>
  <c r="AB23" i="35"/>
  <c r="L23" i="35"/>
  <c r="Y23" i="35"/>
  <c r="D23" i="35"/>
  <c r="AC22" i="35"/>
  <c r="AB22" i="35"/>
  <c r="L22" i="35"/>
  <c r="Y22" i="35"/>
  <c r="D22" i="35"/>
  <c r="AC21" i="35"/>
  <c r="AB21" i="35"/>
  <c r="L21" i="35"/>
  <c r="Y21" i="35"/>
  <c r="D21" i="35"/>
  <c r="AC20" i="35"/>
  <c r="AB20" i="35"/>
  <c r="L20" i="35"/>
  <c r="Y20" i="35"/>
  <c r="D20" i="35"/>
  <c r="AC19" i="35"/>
  <c r="AB19" i="35"/>
  <c r="L19" i="35"/>
  <c r="Y19" i="35"/>
  <c r="D19" i="35"/>
  <c r="AC9" i="35"/>
  <c r="AB9" i="35"/>
  <c r="L9" i="35"/>
  <c r="M9" i="35"/>
  <c r="Y9" i="35"/>
  <c r="D9" i="35"/>
  <c r="X9" i="35" s="1"/>
  <c r="AC8" i="35"/>
  <c r="AB8" i="35"/>
  <c r="L8" i="35"/>
  <c r="Y8" i="35"/>
  <c r="D8" i="35"/>
  <c r="AC7" i="35"/>
  <c r="AB7" i="35"/>
  <c r="L7" i="35"/>
  <c r="Y7" i="35"/>
  <c r="D7" i="35"/>
  <c r="AC6" i="35"/>
  <c r="AB6" i="35"/>
  <c r="L6" i="35"/>
  <c r="M6" i="35"/>
  <c r="Y6" i="35"/>
  <c r="D6" i="35"/>
  <c r="AC5" i="35"/>
  <c r="AB5" i="35"/>
  <c r="L5" i="35"/>
  <c r="Y5" i="35"/>
  <c r="D5" i="35"/>
  <c r="AC4" i="35"/>
  <c r="AB4" i="35"/>
  <c r="L4" i="35"/>
  <c r="M4" i="35"/>
  <c r="Y4" i="35"/>
  <c r="D4" i="35"/>
  <c r="AC3" i="35"/>
  <c r="AB3" i="35"/>
  <c r="L3" i="35"/>
  <c r="Y3" i="35"/>
  <c r="D3" i="35"/>
  <c r="O2" i="35"/>
  <c r="N2" i="35"/>
  <c r="N1" i="35"/>
  <c r="AT6" i="37" l="1"/>
  <c r="S27" i="36"/>
  <c r="N27" i="36"/>
  <c r="O14" i="37"/>
  <c r="S15" i="37"/>
  <c r="N15" i="37"/>
  <c r="O16" i="37"/>
  <c r="S26" i="36"/>
  <c r="Q8" i="36"/>
  <c r="Q9" i="36"/>
  <c r="N26" i="36"/>
  <c r="S3" i="36"/>
  <c r="R6" i="37"/>
  <c r="S6" i="37"/>
  <c r="X6" i="37"/>
  <c r="AH6" i="37" s="1"/>
  <c r="M6" i="37"/>
  <c r="N6" i="37" s="1"/>
  <c r="Q6" i="37"/>
  <c r="N14" i="37"/>
  <c r="S16" i="37"/>
  <c r="R18" i="36"/>
  <c r="S18" i="36"/>
  <c r="X18" i="36"/>
  <c r="AH18" i="36" s="1"/>
  <c r="M18" i="36"/>
  <c r="N18" i="36" s="1"/>
  <c r="Q18" i="36"/>
  <c r="Q4" i="36"/>
  <c r="Q6" i="36"/>
  <c r="Q11" i="36"/>
  <c r="Q13" i="36"/>
  <c r="Q15" i="36"/>
  <c r="Q19" i="36"/>
  <c r="Q21" i="36"/>
  <c r="Q23" i="36"/>
  <c r="O3" i="36"/>
  <c r="O4" i="36"/>
  <c r="O27" i="36"/>
  <c r="S4" i="36"/>
  <c r="Q5" i="36"/>
  <c r="Q7" i="36"/>
  <c r="Q10" i="36"/>
  <c r="Q12" i="36"/>
  <c r="Q14" i="36"/>
  <c r="Q16" i="36"/>
  <c r="Q17" i="36"/>
  <c r="Q20" i="36"/>
  <c r="Q22" i="36"/>
  <c r="Q24" i="36"/>
  <c r="Q19" i="35"/>
  <c r="Q21" i="35"/>
  <c r="Q23" i="35"/>
  <c r="R18" i="35"/>
  <c r="S18" i="35"/>
  <c r="X18" i="35"/>
  <c r="AH18" i="35" s="1"/>
  <c r="M18" i="35"/>
  <c r="N18" i="35" s="1"/>
  <c r="Q18" i="35"/>
  <c r="Q4" i="35"/>
  <c r="Q6" i="35"/>
  <c r="Q9" i="35"/>
  <c r="Q11" i="35"/>
  <c r="Q13" i="35"/>
  <c r="Q15" i="35"/>
  <c r="Q17" i="35"/>
  <c r="Q20" i="35"/>
  <c r="Q22" i="35"/>
  <c r="Q24" i="35"/>
  <c r="Q5" i="35"/>
  <c r="Q7" i="35"/>
  <c r="Q8" i="35"/>
  <c r="Q10" i="35"/>
  <c r="Q12" i="35"/>
  <c r="Q14" i="35"/>
  <c r="Q16" i="35"/>
  <c r="R3" i="37"/>
  <c r="R4" i="37"/>
  <c r="R5" i="37"/>
  <c r="R7" i="37"/>
  <c r="R8" i="37"/>
  <c r="R9" i="37"/>
  <c r="R10" i="37"/>
  <c r="R11" i="37"/>
  <c r="S3" i="37"/>
  <c r="X3" i="37"/>
  <c r="AH3" i="37" s="1"/>
  <c r="O3" i="37"/>
  <c r="S4" i="37"/>
  <c r="X4" i="37"/>
  <c r="AH4" i="37" s="1"/>
  <c r="S5" i="37"/>
  <c r="X5" i="37"/>
  <c r="AH5" i="37" s="1"/>
  <c r="S7" i="37"/>
  <c r="X7" i="37"/>
  <c r="AH7" i="37" s="1"/>
  <c r="S8" i="37"/>
  <c r="X8" i="37"/>
  <c r="AH8" i="37" s="1"/>
  <c r="S9" i="37"/>
  <c r="X9" i="37"/>
  <c r="AH9" i="37" s="1"/>
  <c r="S10" i="37"/>
  <c r="X10" i="37"/>
  <c r="AH10" i="37" s="1"/>
  <c r="S11" i="37"/>
  <c r="X11" i="37"/>
  <c r="AH11" i="37" s="1"/>
  <c r="S12" i="37"/>
  <c r="X12" i="37"/>
  <c r="AH12" i="37" s="1"/>
  <c r="R12" i="37"/>
  <c r="M3" i="37"/>
  <c r="N3" i="37" s="1"/>
  <c r="M4" i="37"/>
  <c r="N4" i="37" s="1"/>
  <c r="M5" i="37"/>
  <c r="N5" i="37" s="1"/>
  <c r="M7" i="37"/>
  <c r="N7" i="37" s="1"/>
  <c r="M8" i="37"/>
  <c r="N8" i="37" s="1"/>
  <c r="M9" i="37"/>
  <c r="N9" i="37" s="1"/>
  <c r="M10" i="37"/>
  <c r="N10" i="37" s="1"/>
  <c r="M11" i="37"/>
  <c r="N11" i="37" s="1"/>
  <c r="M12" i="37"/>
  <c r="N12" i="37" s="1"/>
  <c r="Q3" i="37"/>
  <c r="Q4" i="37"/>
  <c r="Q5" i="37"/>
  <c r="Q7" i="37"/>
  <c r="Q8" i="37"/>
  <c r="Q9" i="37"/>
  <c r="Q10" i="37"/>
  <c r="Q11" i="37"/>
  <c r="Q12" i="37"/>
  <c r="R5" i="36"/>
  <c r="X5" i="36"/>
  <c r="AH5" i="36" s="1"/>
  <c r="M5" i="36"/>
  <c r="N5" i="36" s="1"/>
  <c r="R3" i="36"/>
  <c r="R4" i="36"/>
  <c r="R6" i="36"/>
  <c r="R7" i="36"/>
  <c r="R8" i="36"/>
  <c r="R9" i="36"/>
  <c r="R10" i="36"/>
  <c r="R11" i="36"/>
  <c r="R12" i="36"/>
  <c r="R13" i="36"/>
  <c r="R14" i="36"/>
  <c r="R15" i="36"/>
  <c r="R16" i="36"/>
  <c r="R17" i="36"/>
  <c r="R19" i="36"/>
  <c r="R20" i="36"/>
  <c r="R21" i="36"/>
  <c r="R22" i="36"/>
  <c r="R23" i="36"/>
  <c r="X3" i="36"/>
  <c r="AH3" i="36" s="1"/>
  <c r="X4" i="36"/>
  <c r="AH4" i="36" s="1"/>
  <c r="X6" i="36"/>
  <c r="AH6" i="36" s="1"/>
  <c r="X7" i="36"/>
  <c r="AH7" i="36" s="1"/>
  <c r="X8" i="36"/>
  <c r="X9" i="36"/>
  <c r="X10" i="36"/>
  <c r="AH10" i="36" s="1"/>
  <c r="X11" i="36"/>
  <c r="AH11" i="36" s="1"/>
  <c r="X12" i="36"/>
  <c r="AH12" i="36" s="1"/>
  <c r="X13" i="36"/>
  <c r="AH13" i="36" s="1"/>
  <c r="X14" i="36"/>
  <c r="AH14" i="36" s="1"/>
  <c r="X15" i="36"/>
  <c r="AH15" i="36" s="1"/>
  <c r="X16" i="36"/>
  <c r="AH16" i="36" s="1"/>
  <c r="X17" i="36"/>
  <c r="AH17" i="36" s="1"/>
  <c r="X19" i="36"/>
  <c r="AH19" i="36" s="1"/>
  <c r="X20" i="36"/>
  <c r="AH20" i="36" s="1"/>
  <c r="X21" i="36"/>
  <c r="AH21" i="36" s="1"/>
  <c r="X22" i="36"/>
  <c r="AH22" i="36" s="1"/>
  <c r="X23" i="36"/>
  <c r="AH23" i="36" s="1"/>
  <c r="X24" i="36"/>
  <c r="AH24" i="36" s="1"/>
  <c r="R24" i="36"/>
  <c r="Q3" i="36"/>
  <c r="Y8" i="36"/>
  <c r="Y9" i="36"/>
  <c r="M3" i="36"/>
  <c r="N3" i="36" s="1"/>
  <c r="M4" i="36"/>
  <c r="N4" i="36" s="1"/>
  <c r="M6" i="36"/>
  <c r="O6" i="36" s="1"/>
  <c r="M7" i="36"/>
  <c r="N7" i="36" s="1"/>
  <c r="M8" i="36"/>
  <c r="N8" i="36" s="1"/>
  <c r="M9" i="36"/>
  <c r="O9" i="36" s="1"/>
  <c r="M10" i="36"/>
  <c r="N10" i="36" s="1"/>
  <c r="M11" i="36"/>
  <c r="N11" i="36" s="1"/>
  <c r="M12" i="36"/>
  <c r="N12" i="36" s="1"/>
  <c r="M13" i="36"/>
  <c r="O13" i="36" s="1"/>
  <c r="M14" i="36"/>
  <c r="N14" i="36" s="1"/>
  <c r="M15" i="36"/>
  <c r="N15" i="36" s="1"/>
  <c r="M16" i="36"/>
  <c r="N16" i="36" s="1"/>
  <c r="M17" i="36"/>
  <c r="N17" i="36" s="1"/>
  <c r="M19" i="36"/>
  <c r="O19" i="36" s="1"/>
  <c r="M20" i="36"/>
  <c r="N20" i="36" s="1"/>
  <c r="M21" i="36"/>
  <c r="N21" i="36" s="1"/>
  <c r="M22" i="36"/>
  <c r="N22" i="36" s="1"/>
  <c r="M23" i="36"/>
  <c r="O23" i="36" s="1"/>
  <c r="M24" i="36"/>
  <c r="N24" i="36" s="1"/>
  <c r="R16" i="35"/>
  <c r="X16" i="35"/>
  <c r="AH16" i="35" s="1"/>
  <c r="S16" i="35"/>
  <c r="M16" i="35"/>
  <c r="O16" i="35" s="1"/>
  <c r="R15" i="35"/>
  <c r="X15" i="35"/>
  <c r="AH15" i="35" s="1"/>
  <c r="S15" i="35"/>
  <c r="M15" i="35"/>
  <c r="O15" i="35" s="1"/>
  <c r="R14" i="35"/>
  <c r="X14" i="35"/>
  <c r="AH14" i="35" s="1"/>
  <c r="S14" i="35"/>
  <c r="M14" i="35"/>
  <c r="O14" i="35" s="1"/>
  <c r="R13" i="35"/>
  <c r="X13" i="35"/>
  <c r="AH13" i="35" s="1"/>
  <c r="S13" i="35"/>
  <c r="M13" i="35"/>
  <c r="O13" i="35" s="1"/>
  <c r="X12" i="35"/>
  <c r="AH12" i="35" s="1"/>
  <c r="S12" i="35"/>
  <c r="R12" i="35"/>
  <c r="M12" i="35"/>
  <c r="O12" i="35" s="1"/>
  <c r="R11" i="35"/>
  <c r="R17" i="35"/>
  <c r="X11" i="35"/>
  <c r="AH11" i="35" s="1"/>
  <c r="S11" i="35"/>
  <c r="X17" i="35"/>
  <c r="AH17" i="35" s="1"/>
  <c r="S17" i="35"/>
  <c r="M11" i="35"/>
  <c r="O11" i="35" s="1"/>
  <c r="M17" i="35"/>
  <c r="O17" i="35" s="1"/>
  <c r="X10" i="35"/>
  <c r="AH10" i="35" s="1"/>
  <c r="S10" i="35"/>
  <c r="R10" i="35"/>
  <c r="M10" i="35"/>
  <c r="O10" i="35" s="1"/>
  <c r="O6" i="35"/>
  <c r="AH9" i="35"/>
  <c r="R3" i="35"/>
  <c r="R5" i="35"/>
  <c r="R7" i="35"/>
  <c r="R8" i="35"/>
  <c r="R19" i="35"/>
  <c r="R20" i="35"/>
  <c r="R21" i="35"/>
  <c r="R22" i="35"/>
  <c r="R23" i="35"/>
  <c r="R24" i="35"/>
  <c r="O26" i="35"/>
  <c r="S3" i="35"/>
  <c r="S26" i="35"/>
  <c r="N26" i="35"/>
  <c r="X3" i="35"/>
  <c r="AH3" i="35" s="1"/>
  <c r="O3" i="35"/>
  <c r="X5" i="35"/>
  <c r="AH5" i="35" s="1"/>
  <c r="S5" i="35"/>
  <c r="S7" i="35"/>
  <c r="X7" i="35"/>
  <c r="AH7" i="35" s="1"/>
  <c r="X8" i="35"/>
  <c r="AH8" i="35" s="1"/>
  <c r="S8" i="35"/>
  <c r="S19" i="35"/>
  <c r="X19" i="35"/>
  <c r="AH19" i="35" s="1"/>
  <c r="S20" i="35"/>
  <c r="X20" i="35"/>
  <c r="AH20" i="35" s="1"/>
  <c r="S21" i="35"/>
  <c r="X21" i="35"/>
  <c r="AH21" i="35" s="1"/>
  <c r="S22" i="35"/>
  <c r="X22" i="35"/>
  <c r="AH22" i="35" s="1"/>
  <c r="S23" i="35"/>
  <c r="X23" i="35"/>
  <c r="AH23" i="35" s="1"/>
  <c r="S24" i="35"/>
  <c r="X24" i="35"/>
  <c r="AH24" i="35" s="1"/>
  <c r="Q3" i="35"/>
  <c r="R6" i="35"/>
  <c r="X6" i="35"/>
  <c r="AH6" i="35" s="1"/>
  <c r="M3" i="35"/>
  <c r="N3" i="35" s="1"/>
  <c r="N4" i="35"/>
  <c r="S4" i="35"/>
  <c r="M5" i="35"/>
  <c r="N5" i="35" s="1"/>
  <c r="N6" i="35"/>
  <c r="S6" i="35"/>
  <c r="M7" i="35"/>
  <c r="N7" i="35" s="1"/>
  <c r="M8" i="35"/>
  <c r="O8" i="35" s="1"/>
  <c r="N9" i="35"/>
  <c r="S9" i="35"/>
  <c r="M19" i="35"/>
  <c r="N19" i="35" s="1"/>
  <c r="M20" i="35"/>
  <c r="N20" i="35" s="1"/>
  <c r="M21" i="35"/>
  <c r="N21" i="35" s="1"/>
  <c r="M22" i="35"/>
  <c r="N22" i="35" s="1"/>
  <c r="M23" i="35"/>
  <c r="N23" i="35" s="1"/>
  <c r="M24" i="35"/>
  <c r="N24" i="35" s="1"/>
  <c r="O4" i="35"/>
  <c r="R4" i="35"/>
  <c r="X4" i="35"/>
  <c r="AH4" i="35" s="1"/>
  <c r="O9" i="35"/>
  <c r="R9" i="35"/>
  <c r="O6" i="37" l="1"/>
  <c r="O18" i="36"/>
  <c r="O22" i="36"/>
  <c r="O17" i="36"/>
  <c r="O15" i="36"/>
  <c r="O11" i="36"/>
  <c r="O8" i="36"/>
  <c r="O5" i="36"/>
  <c r="O21" i="36"/>
  <c r="O16" i="36"/>
  <c r="O12" i="36"/>
  <c r="N23" i="36"/>
  <c r="N19" i="36"/>
  <c r="N13" i="36"/>
  <c r="N9" i="36"/>
  <c r="N6" i="36"/>
  <c r="O24" i="36"/>
  <c r="O20" i="36"/>
  <c r="O14" i="36"/>
  <c r="O10" i="36"/>
  <c r="O7" i="36"/>
  <c r="O18" i="35"/>
  <c r="O12" i="37"/>
  <c r="O11" i="37"/>
  <c r="O10" i="37"/>
  <c r="O9" i="37"/>
  <c r="O8" i="37"/>
  <c r="O7" i="37"/>
  <c r="O5" i="37"/>
  <c r="O4" i="37"/>
  <c r="AH9" i="36"/>
  <c r="AH8" i="36"/>
  <c r="N16" i="35"/>
  <c r="N15" i="35"/>
  <c r="N14" i="35"/>
  <c r="N13" i="35"/>
  <c r="N12" i="35"/>
  <c r="O5" i="35"/>
  <c r="N17" i="35"/>
  <c r="N11" i="35"/>
  <c r="N10" i="35"/>
  <c r="O24" i="35"/>
  <c r="O23" i="35"/>
  <c r="O22" i="35"/>
  <c r="O21" i="35"/>
  <c r="O20" i="35"/>
  <c r="O19" i="35"/>
  <c r="N8" i="35"/>
  <c r="O7" i="35"/>
  <c r="N1" i="23" l="1"/>
  <c r="N1" i="26"/>
  <c r="N1" i="27"/>
  <c r="N1" i="28"/>
  <c r="N1" i="22"/>
  <c r="N1" i="18"/>
  <c r="N1" i="29"/>
  <c r="N1" i="33"/>
  <c r="AC8" i="23"/>
  <c r="AB8" i="23"/>
  <c r="L8" i="23"/>
  <c r="Y8" i="23"/>
  <c r="D8" i="23"/>
  <c r="S18" i="29"/>
  <c r="S14" i="28"/>
  <c r="S15" i="27"/>
  <c r="S17" i="18"/>
  <c r="S16" i="26"/>
  <c r="S17" i="23"/>
  <c r="Q3" i="33" l="1"/>
  <c r="P3" i="33"/>
  <c r="Q4" i="33"/>
  <c r="P4" i="33"/>
  <c r="Q5" i="33"/>
  <c r="P5" i="33"/>
  <c r="Q6" i="33"/>
  <c r="P6" i="33"/>
  <c r="Q7" i="33"/>
  <c r="P7" i="33"/>
  <c r="Q8" i="33"/>
  <c r="P8" i="33"/>
  <c r="Q9" i="33"/>
  <c r="P9" i="33"/>
  <c r="R8" i="23"/>
  <c r="X8" i="23"/>
  <c r="AH8" i="23" s="1"/>
  <c r="S8" i="23"/>
  <c r="Q8" i="23"/>
  <c r="M8" i="23"/>
  <c r="O8" i="23" s="1"/>
  <c r="M7" i="23"/>
  <c r="Y7" i="23"/>
  <c r="D7" i="23"/>
  <c r="S7" i="23" s="1"/>
  <c r="AC7" i="23"/>
  <c r="AB7" i="23"/>
  <c r="L7" i="23"/>
  <c r="N8" i="23" l="1"/>
  <c r="R7" i="23"/>
  <c r="X7" i="23"/>
  <c r="AH7" i="23" s="1"/>
  <c r="O7" i="23"/>
  <c r="N7" i="23"/>
  <c r="Q7" i="23"/>
  <c r="AU2" i="28" l="1"/>
  <c r="AV2" i="27"/>
  <c r="AW2" i="26"/>
  <c r="AS2" i="23"/>
  <c r="AR2" i="23"/>
  <c r="AX3" i="23" l="1"/>
  <c r="AX6" i="23"/>
  <c r="AX7" i="23"/>
  <c r="AX2" i="23"/>
  <c r="AZ2" i="24"/>
  <c r="BA3" i="29" l="1"/>
  <c r="AC17" i="29"/>
  <c r="AB17" i="29"/>
  <c r="AD9" i="33"/>
  <c r="AC9" i="33"/>
  <c r="AD8" i="33"/>
  <c r="AC8" i="33"/>
  <c r="AD7" i="33"/>
  <c r="AC7" i="33"/>
  <c r="AD6" i="33"/>
  <c r="AC6" i="33"/>
  <c r="AD5" i="33"/>
  <c r="AC5" i="33"/>
  <c r="AD4" i="33"/>
  <c r="AC4" i="33"/>
  <c r="AD3" i="33"/>
  <c r="AC3" i="33"/>
  <c r="AC16" i="23"/>
  <c r="AB16" i="23"/>
  <c r="AC15" i="23"/>
  <c r="AB15" i="23"/>
  <c r="AC14" i="23"/>
  <c r="AB14" i="23"/>
  <c r="AC13" i="23"/>
  <c r="AB13" i="23"/>
  <c r="AC12" i="23"/>
  <c r="AB12" i="23"/>
  <c r="AC11" i="23"/>
  <c r="AB11" i="23"/>
  <c r="AC6" i="23"/>
  <c r="AB6" i="23"/>
  <c r="AC5" i="23"/>
  <c r="AB5" i="23"/>
  <c r="AC4" i="23"/>
  <c r="AB4" i="23"/>
  <c r="AC3" i="23"/>
  <c r="AB3" i="23"/>
  <c r="AC15" i="26"/>
  <c r="AB15" i="26"/>
  <c r="AC14" i="26"/>
  <c r="AB14" i="26"/>
  <c r="AC13" i="26"/>
  <c r="AB13" i="26"/>
  <c r="AC12" i="26"/>
  <c r="AB12" i="26"/>
  <c r="AC11" i="26"/>
  <c r="AB11" i="26"/>
  <c r="AC10" i="26"/>
  <c r="AB10" i="26"/>
  <c r="AC9" i="26"/>
  <c r="AB9" i="26"/>
  <c r="AC8" i="26"/>
  <c r="AB8" i="26"/>
  <c r="AC7" i="26"/>
  <c r="AB7" i="26"/>
  <c r="AC6" i="26"/>
  <c r="AB6" i="26"/>
  <c r="AC5" i="26"/>
  <c r="AB5" i="26"/>
  <c r="AC4" i="26"/>
  <c r="AB4" i="26"/>
  <c r="AC3" i="26"/>
  <c r="AB3" i="26"/>
  <c r="AC14" i="27"/>
  <c r="AB14" i="27"/>
  <c r="AC13" i="27"/>
  <c r="AB13" i="27"/>
  <c r="AC12" i="27"/>
  <c r="AB12" i="27"/>
  <c r="AC11" i="27"/>
  <c r="AB11" i="27"/>
  <c r="AC10" i="27"/>
  <c r="AB10" i="27"/>
  <c r="AC9" i="27"/>
  <c r="AB9" i="27"/>
  <c r="AC8" i="27"/>
  <c r="AB8" i="27"/>
  <c r="AC7" i="27"/>
  <c r="AB7" i="27"/>
  <c r="AC6" i="27"/>
  <c r="AB6" i="27"/>
  <c r="AC5" i="27"/>
  <c r="AB5" i="27"/>
  <c r="AC4" i="27"/>
  <c r="AB4" i="27"/>
  <c r="AC3" i="27"/>
  <c r="AB3" i="27"/>
  <c r="AC13" i="28"/>
  <c r="AB13" i="28"/>
  <c r="AC12" i="28"/>
  <c r="AB12" i="28"/>
  <c r="AC11" i="28"/>
  <c r="AB11" i="28"/>
  <c r="AC10" i="28"/>
  <c r="AB10" i="28"/>
  <c r="AC9" i="28"/>
  <c r="AB9" i="28"/>
  <c r="AC8" i="28"/>
  <c r="AB8" i="28"/>
  <c r="AC7" i="28"/>
  <c r="AB7" i="28"/>
  <c r="AC6" i="28"/>
  <c r="AB6" i="28"/>
  <c r="AC5" i="28"/>
  <c r="AB5" i="28"/>
  <c r="AC4" i="28"/>
  <c r="AB4" i="28"/>
  <c r="AC3" i="28"/>
  <c r="AB3" i="28"/>
  <c r="AC10" i="22"/>
  <c r="AB10" i="22"/>
  <c r="AC9" i="22"/>
  <c r="AB9" i="22"/>
  <c r="AC8" i="22"/>
  <c r="AB8" i="22"/>
  <c r="AC7" i="22"/>
  <c r="AB7" i="22"/>
  <c r="AC6" i="22"/>
  <c r="AB6" i="22"/>
  <c r="AC5" i="22"/>
  <c r="AB5" i="22"/>
  <c r="AC4" i="22"/>
  <c r="AB4" i="22"/>
  <c r="AC3" i="22"/>
  <c r="AB3" i="22"/>
  <c r="AC16" i="29"/>
  <c r="AB16" i="29"/>
  <c r="AC15" i="29"/>
  <c r="AB15" i="29"/>
  <c r="AC14" i="29"/>
  <c r="AB14" i="29"/>
  <c r="AC13" i="29"/>
  <c r="AB13" i="29"/>
  <c r="AC12" i="29"/>
  <c r="AB12" i="29"/>
  <c r="AC11" i="29"/>
  <c r="AB11" i="29"/>
  <c r="AC10" i="29"/>
  <c r="AB10" i="29"/>
  <c r="AC9" i="29"/>
  <c r="AB9" i="29"/>
  <c r="AC8" i="29"/>
  <c r="AB8" i="29"/>
  <c r="AC7" i="29"/>
  <c r="AB7" i="29"/>
  <c r="AC6" i="29"/>
  <c r="AB6" i="29"/>
  <c r="AC5" i="29"/>
  <c r="AB5" i="29"/>
  <c r="AC4" i="29"/>
  <c r="AB4" i="29"/>
  <c r="AC3" i="29"/>
  <c r="AB3" i="29"/>
  <c r="AC16" i="18"/>
  <c r="AB16" i="18"/>
  <c r="AC15" i="18"/>
  <c r="AB15" i="18"/>
  <c r="AC14" i="18"/>
  <c r="AB14" i="18"/>
  <c r="AC13" i="18"/>
  <c r="AB13" i="18"/>
  <c r="AC12" i="18"/>
  <c r="AB12" i="18"/>
  <c r="AC11" i="18"/>
  <c r="AB11" i="18"/>
  <c r="AC10" i="18"/>
  <c r="AB10" i="18"/>
  <c r="AC9" i="18"/>
  <c r="AB9" i="18"/>
  <c r="AC8" i="18"/>
  <c r="AB8" i="18"/>
  <c r="AC7" i="18"/>
  <c r="AB7" i="18"/>
  <c r="AC6" i="18"/>
  <c r="AB6" i="18"/>
  <c r="AC5" i="18"/>
  <c r="AB5" i="18"/>
  <c r="AC4" i="18"/>
  <c r="AB4" i="18"/>
  <c r="AC3" i="18"/>
  <c r="AB3" i="18"/>
  <c r="M9" i="33"/>
  <c r="Z9" i="33"/>
  <c r="D9" i="33"/>
  <c r="R9" i="33" s="1"/>
  <c r="M8" i="33"/>
  <c r="Z8" i="33"/>
  <c r="D8" i="33"/>
  <c r="R8" i="33" s="1"/>
  <c r="M7" i="33"/>
  <c r="Z7" i="33"/>
  <c r="D7" i="33"/>
  <c r="M6" i="33"/>
  <c r="Z6" i="33"/>
  <c r="D6" i="33"/>
  <c r="M5" i="33"/>
  <c r="Z5" i="33"/>
  <c r="D5" i="33"/>
  <c r="M4" i="33"/>
  <c r="Z4" i="33"/>
  <c r="D4" i="33"/>
  <c r="M3" i="33"/>
  <c r="Z3" i="33"/>
  <c r="D3" i="33"/>
  <c r="O2" i="33"/>
  <c r="N2" i="33"/>
  <c r="O17" i="18"/>
  <c r="N17" i="18"/>
  <c r="Y16" i="18"/>
  <c r="Y15" i="18"/>
  <c r="Y14" i="18"/>
  <c r="Y13" i="18"/>
  <c r="Y12" i="18"/>
  <c r="Y11" i="18"/>
  <c r="Y10" i="18"/>
  <c r="Y9" i="18"/>
  <c r="Y8" i="18"/>
  <c r="Y7" i="18"/>
  <c r="Y6" i="18"/>
  <c r="Y5" i="18"/>
  <c r="M4" i="18"/>
  <c r="Y4" i="18"/>
  <c r="D4" i="18"/>
  <c r="S19" i="18" s="1"/>
  <c r="Y3" i="18"/>
  <c r="O2" i="18"/>
  <c r="N2" i="18"/>
  <c r="O18" i="29"/>
  <c r="N18" i="29"/>
  <c r="Y17" i="29"/>
  <c r="Y16" i="29"/>
  <c r="Y15" i="29"/>
  <c r="Y14" i="29"/>
  <c r="Y13" i="29"/>
  <c r="Y12" i="29"/>
  <c r="Y11" i="29"/>
  <c r="Y10" i="29"/>
  <c r="Y9" i="29"/>
  <c r="Y8" i="29"/>
  <c r="Y7" i="29"/>
  <c r="Y6" i="29"/>
  <c r="Y5" i="29"/>
  <c r="M4" i="29"/>
  <c r="Y4" i="29"/>
  <c r="D4" i="29"/>
  <c r="S20" i="29" s="1"/>
  <c r="Y3" i="29"/>
  <c r="O2" i="29"/>
  <c r="N2" i="29"/>
  <c r="Y10" i="22"/>
  <c r="Y9" i="22"/>
  <c r="Y8" i="22"/>
  <c r="Y7" i="22"/>
  <c r="Y6" i="22"/>
  <c r="Y5" i="22"/>
  <c r="M4" i="22"/>
  <c r="Y4" i="22"/>
  <c r="D4" i="22"/>
  <c r="Y3" i="22"/>
  <c r="O2" i="22"/>
  <c r="N2" i="22"/>
  <c r="O14" i="28"/>
  <c r="N14" i="28"/>
  <c r="Y13" i="28"/>
  <c r="Y12" i="28"/>
  <c r="Y11" i="28"/>
  <c r="Y10" i="28"/>
  <c r="Y9" i="28"/>
  <c r="Y8" i="28"/>
  <c r="Y7" i="28"/>
  <c r="Y6" i="28"/>
  <c r="Y5" i="28"/>
  <c r="M4" i="28"/>
  <c r="Y4" i="28"/>
  <c r="D4" i="28"/>
  <c r="S16" i="28" s="1"/>
  <c r="Y3" i="28"/>
  <c r="O2" i="28"/>
  <c r="N2" i="28"/>
  <c r="Y14" i="27"/>
  <c r="Y13" i="27"/>
  <c r="Y12" i="27"/>
  <c r="Y11" i="27"/>
  <c r="Y10" i="27"/>
  <c r="Y9" i="27"/>
  <c r="Y8" i="27"/>
  <c r="Y7" i="27"/>
  <c r="Y6" i="27"/>
  <c r="Y5" i="27"/>
  <c r="M4" i="27"/>
  <c r="D4" i="27"/>
  <c r="S17" i="27" s="1"/>
  <c r="Y3" i="27"/>
  <c r="O2" i="27"/>
  <c r="N2" i="27"/>
  <c r="O16" i="26"/>
  <c r="N16" i="26"/>
  <c r="Y15" i="26"/>
  <c r="Y14" i="26"/>
  <c r="Y13" i="26"/>
  <c r="Y12" i="26"/>
  <c r="Y11" i="26"/>
  <c r="Y10" i="26"/>
  <c r="Y9" i="26"/>
  <c r="M8" i="26"/>
  <c r="D8" i="26"/>
  <c r="S8" i="26" s="1"/>
  <c r="Y7" i="26"/>
  <c r="Y6" i="26"/>
  <c r="Y5" i="26"/>
  <c r="M4" i="26"/>
  <c r="D4" i="26"/>
  <c r="S18" i="26" s="1"/>
  <c r="Y3" i="26"/>
  <c r="O2" i="26"/>
  <c r="N2" i="26"/>
  <c r="Y16" i="23"/>
  <c r="Y15" i="23"/>
  <c r="Y14" i="23"/>
  <c r="Y13" i="23"/>
  <c r="Y12" i="23"/>
  <c r="Y11" i="23"/>
  <c r="Y6" i="23"/>
  <c r="Y5" i="23"/>
  <c r="M4" i="23"/>
  <c r="D4" i="23"/>
  <c r="S19" i="23" s="1"/>
  <c r="Y3" i="23"/>
  <c r="O2" i="23"/>
  <c r="N2" i="23"/>
  <c r="O17" i="23"/>
  <c r="N17" i="23"/>
  <c r="O15" i="27"/>
  <c r="N15" i="27"/>
  <c r="L5" i="33"/>
  <c r="L8" i="33"/>
  <c r="L9" i="33"/>
  <c r="L7" i="33"/>
  <c r="L6" i="33"/>
  <c r="L4" i="33"/>
  <c r="L3" i="33"/>
  <c r="L8" i="26"/>
  <c r="L4" i="23"/>
  <c r="L4" i="26"/>
  <c r="L4" i="27"/>
  <c r="L4" i="28"/>
  <c r="L4" i="22"/>
  <c r="L4" i="29"/>
  <c r="L4" i="18"/>
  <c r="N20" i="33" l="1"/>
  <c r="O20" i="33"/>
  <c r="N19" i="33"/>
  <c r="O19" i="33"/>
  <c r="R7" i="33"/>
  <c r="R21" i="33"/>
  <c r="R6" i="33"/>
  <c r="R20" i="33"/>
  <c r="O21" i="33"/>
  <c r="N21" i="33"/>
  <c r="R19" i="33"/>
  <c r="R4" i="33"/>
  <c r="R3" i="33"/>
  <c r="R5" i="33"/>
  <c r="N17" i="27"/>
  <c r="S4" i="27"/>
  <c r="R4" i="27"/>
  <c r="S4" i="22"/>
  <c r="R4" i="22"/>
  <c r="Y7" i="33"/>
  <c r="AI7" i="33" s="1"/>
  <c r="S4" i="26"/>
  <c r="X4" i="28"/>
  <c r="AH4" i="28" s="1"/>
  <c r="S4" i="28"/>
  <c r="R4" i="28"/>
  <c r="X4" i="18"/>
  <c r="AH4" i="18" s="1"/>
  <c r="S4" i="18"/>
  <c r="R4" i="18"/>
  <c r="Y8" i="33"/>
  <c r="AI8" i="33" s="1"/>
  <c r="S4" i="29"/>
  <c r="Y9" i="33"/>
  <c r="AI9" i="33" s="1"/>
  <c r="S4" i="23"/>
  <c r="R4" i="23"/>
  <c r="R4" i="26"/>
  <c r="X8" i="26"/>
  <c r="R8" i="26"/>
  <c r="R4" i="29"/>
  <c r="O19" i="23"/>
  <c r="X4" i="23"/>
  <c r="Q4" i="23"/>
  <c r="O18" i="26"/>
  <c r="X4" i="26"/>
  <c r="X4" i="27"/>
  <c r="N20" i="29"/>
  <c r="X4" i="29"/>
  <c r="AH4" i="29" s="1"/>
  <c r="O20" i="29"/>
  <c r="Q4" i="26"/>
  <c r="Q8" i="26"/>
  <c r="Q4" i="27"/>
  <c r="X4" i="22"/>
  <c r="AH4" i="22" s="1"/>
  <c r="Y3" i="33"/>
  <c r="AI3" i="33" s="1"/>
  <c r="Y4" i="33"/>
  <c r="AI4" i="33" s="1"/>
  <c r="Y6" i="33"/>
  <c r="AI6" i="33" s="1"/>
  <c r="Y5" i="33"/>
  <c r="AI5" i="33" s="1"/>
  <c r="Y4" i="27"/>
  <c r="Y4" i="23"/>
  <c r="Y4" i="26"/>
  <c r="Y8" i="26"/>
  <c r="O16" i="28"/>
  <c r="N16" i="28"/>
  <c r="N19" i="18"/>
  <c r="O19" i="18"/>
  <c r="O17" i="27"/>
  <c r="N19" i="23"/>
  <c r="N18" i="26"/>
  <c r="Q4" i="29"/>
  <c r="T3" i="33"/>
  <c r="T5" i="33"/>
  <c r="T7" i="33"/>
  <c r="T9" i="33"/>
  <c r="Q4" i="28"/>
  <c r="Q4" i="22"/>
  <c r="Q4" i="18"/>
  <c r="T4" i="33"/>
  <c r="T6" i="33"/>
  <c r="T8" i="33"/>
  <c r="N5" i="33"/>
  <c r="O5" i="33"/>
  <c r="O8" i="26"/>
  <c r="N8" i="33"/>
  <c r="O8" i="33"/>
  <c r="N9" i="33"/>
  <c r="O4" i="27"/>
  <c r="O4" i="22"/>
  <c r="O4" i="29"/>
  <c r="O4" i="23"/>
  <c r="O4" i="26"/>
  <c r="O4" i="18"/>
  <c r="N7" i="33"/>
  <c r="O3" i="33"/>
  <c r="O4" i="33"/>
  <c r="O6" i="33"/>
  <c r="O7" i="33"/>
  <c r="O9" i="33"/>
  <c r="N3" i="33"/>
  <c r="N4" i="33"/>
  <c r="N6" i="33"/>
  <c r="O4" i="28"/>
  <c r="N8" i="26"/>
  <c r="N4" i="18"/>
  <c r="N4" i="22"/>
  <c r="N4" i="29"/>
  <c r="N4" i="28"/>
  <c r="N4" i="27"/>
  <c r="N4" i="23"/>
  <c r="N4" i="26"/>
  <c r="D5" i="23"/>
  <c r="S20" i="23" s="1"/>
  <c r="M17" i="29"/>
  <c r="M15" i="29"/>
  <c r="M14" i="29"/>
  <c r="M13" i="29"/>
  <c r="M12" i="29"/>
  <c r="M11" i="29"/>
  <c r="M10" i="29"/>
  <c r="M9" i="29"/>
  <c r="M8" i="29"/>
  <c r="M7" i="29"/>
  <c r="M6" i="29"/>
  <c r="M5" i="29"/>
  <c r="M3" i="29"/>
  <c r="M10" i="22"/>
  <c r="M9" i="22"/>
  <c r="M8" i="22"/>
  <c r="M7" i="22"/>
  <c r="M6" i="22"/>
  <c r="M5" i="22"/>
  <c r="M3" i="22"/>
  <c r="M13" i="28"/>
  <c r="M12" i="28"/>
  <c r="M11" i="28"/>
  <c r="M10" i="28"/>
  <c r="M9" i="28"/>
  <c r="M8" i="28"/>
  <c r="M7" i="28"/>
  <c r="M6" i="28"/>
  <c r="M5" i="28"/>
  <c r="M3" i="28"/>
  <c r="M14" i="27"/>
  <c r="M13" i="27"/>
  <c r="M12" i="27"/>
  <c r="M11" i="27"/>
  <c r="M10" i="27"/>
  <c r="M9" i="27"/>
  <c r="M8" i="27"/>
  <c r="M7" i="27"/>
  <c r="M6" i="27"/>
  <c r="M5" i="27"/>
  <c r="M3" i="27"/>
  <c r="M15" i="26"/>
  <c r="M14" i="26"/>
  <c r="M13" i="26"/>
  <c r="M12" i="26"/>
  <c r="M11" i="26"/>
  <c r="M10" i="26"/>
  <c r="M9" i="26"/>
  <c r="M7" i="26"/>
  <c r="M6" i="26"/>
  <c r="M5" i="26"/>
  <c r="M3" i="26"/>
  <c r="D16" i="18"/>
  <c r="D15" i="18"/>
  <c r="D14" i="18"/>
  <c r="D13" i="18"/>
  <c r="D12" i="18"/>
  <c r="D11" i="18"/>
  <c r="D10" i="18"/>
  <c r="D9" i="18"/>
  <c r="D8" i="18"/>
  <c r="D7" i="18"/>
  <c r="S22" i="18" s="1"/>
  <c r="D6" i="18"/>
  <c r="S21" i="18" s="1"/>
  <c r="D5" i="18"/>
  <c r="S20" i="18" s="1"/>
  <c r="D3" i="18"/>
  <c r="S18" i="18" s="1"/>
  <c r="D17" i="29"/>
  <c r="S17" i="29" s="1"/>
  <c r="D16" i="29"/>
  <c r="S16" i="29" s="1"/>
  <c r="D15" i="29"/>
  <c r="S15" i="29" s="1"/>
  <c r="D14" i="29"/>
  <c r="S14" i="29" s="1"/>
  <c r="D13" i="29"/>
  <c r="S13" i="29" s="1"/>
  <c r="D12" i="29"/>
  <c r="S12" i="29" s="1"/>
  <c r="D11" i="29"/>
  <c r="S11" i="29" s="1"/>
  <c r="D10" i="29"/>
  <c r="S10" i="29" s="1"/>
  <c r="D9" i="29"/>
  <c r="S9" i="29" s="1"/>
  <c r="D8" i="29"/>
  <c r="S8" i="29" s="1"/>
  <c r="D7" i="29"/>
  <c r="S7" i="29" s="1"/>
  <c r="D6" i="29"/>
  <c r="S6" i="29" s="1"/>
  <c r="D5" i="29"/>
  <c r="S21" i="29" s="1"/>
  <c r="D3" i="29"/>
  <c r="S19" i="29" s="1"/>
  <c r="D10" i="22"/>
  <c r="D9" i="22"/>
  <c r="D8" i="22"/>
  <c r="D7" i="22"/>
  <c r="S27" i="22" s="1"/>
  <c r="D6" i="22"/>
  <c r="D5" i="22"/>
  <c r="D3" i="22"/>
  <c r="D13" i="28"/>
  <c r="D12" i="28"/>
  <c r="D11" i="28"/>
  <c r="D10" i="28"/>
  <c r="D9" i="28"/>
  <c r="D8" i="28"/>
  <c r="D7" i="28"/>
  <c r="D6" i="28"/>
  <c r="S18" i="28" s="1"/>
  <c r="D5" i="28"/>
  <c r="S17" i="28" s="1"/>
  <c r="D3" i="28"/>
  <c r="S15" i="28" s="1"/>
  <c r="D14" i="27"/>
  <c r="D13" i="27"/>
  <c r="D12" i="27"/>
  <c r="D11" i="27"/>
  <c r="D10" i="27"/>
  <c r="D9" i="27"/>
  <c r="D8" i="27"/>
  <c r="D7" i="27"/>
  <c r="D6" i="27"/>
  <c r="S18" i="27" s="1"/>
  <c r="D5" i="27"/>
  <c r="D3" i="27"/>
  <c r="S16" i="27" s="1"/>
  <c r="D15" i="26"/>
  <c r="S15" i="26" s="1"/>
  <c r="D14" i="26"/>
  <c r="S14" i="26" s="1"/>
  <c r="D13" i="26"/>
  <c r="S13" i="26" s="1"/>
  <c r="D12" i="26"/>
  <c r="S12" i="26" s="1"/>
  <c r="D11" i="26"/>
  <c r="S11" i="26" s="1"/>
  <c r="D10" i="26"/>
  <c r="S10" i="26" s="1"/>
  <c r="D9" i="26"/>
  <c r="S9" i="26" s="1"/>
  <c r="D7" i="26"/>
  <c r="S21" i="26" s="1"/>
  <c r="D6" i="26"/>
  <c r="S20" i="26" s="1"/>
  <c r="D5" i="26"/>
  <c r="S19" i="26" s="1"/>
  <c r="D3" i="26"/>
  <c r="S17" i="26" s="1"/>
  <c r="M16" i="23"/>
  <c r="M15" i="23"/>
  <c r="M14" i="23"/>
  <c r="M13" i="23"/>
  <c r="M12" i="23"/>
  <c r="M11" i="23"/>
  <c r="M6" i="23"/>
  <c r="M5" i="23"/>
  <c r="M3" i="23"/>
  <c r="D16" i="23"/>
  <c r="S16" i="23" s="1"/>
  <c r="D15" i="23"/>
  <c r="S15" i="23" s="1"/>
  <c r="D14" i="23"/>
  <c r="S14" i="23" s="1"/>
  <c r="D13" i="23"/>
  <c r="S13" i="23" s="1"/>
  <c r="D12" i="23"/>
  <c r="S12" i="23" s="1"/>
  <c r="D11" i="23"/>
  <c r="S11" i="23" s="1"/>
  <c r="D6" i="23"/>
  <c r="S6" i="23" s="1"/>
  <c r="D3" i="23"/>
  <c r="S18" i="23" s="1"/>
  <c r="L17" i="29"/>
  <c r="L16" i="29"/>
  <c r="M16" i="29"/>
  <c r="L15" i="29"/>
  <c r="L14" i="29"/>
  <c r="L13" i="29"/>
  <c r="L12" i="29"/>
  <c r="L11" i="29"/>
  <c r="L10" i="29"/>
  <c r="L9" i="29"/>
  <c r="L8" i="29"/>
  <c r="L7" i="29"/>
  <c r="L6" i="29"/>
  <c r="L5" i="29"/>
  <c r="L3" i="29"/>
  <c r="L13" i="28"/>
  <c r="L12" i="28"/>
  <c r="L11" i="28"/>
  <c r="L10" i="28"/>
  <c r="L9" i="28"/>
  <c r="L8" i="28"/>
  <c r="L7" i="28"/>
  <c r="L6" i="28"/>
  <c r="L5" i="28"/>
  <c r="L3" i="28"/>
  <c r="L14" i="27"/>
  <c r="L13" i="27"/>
  <c r="L12" i="27"/>
  <c r="L11" i="27"/>
  <c r="L10" i="27"/>
  <c r="L9" i="27"/>
  <c r="L8" i="27"/>
  <c r="L7" i="27"/>
  <c r="L6" i="27"/>
  <c r="L5" i="27"/>
  <c r="L3" i="27"/>
  <c r="L15" i="26"/>
  <c r="L14" i="26"/>
  <c r="L13" i="26"/>
  <c r="L12" i="26"/>
  <c r="L11" i="26"/>
  <c r="L10" i="26"/>
  <c r="L9" i="26"/>
  <c r="L7" i="26"/>
  <c r="L6" i="26"/>
  <c r="L5" i="26"/>
  <c r="L3" i="26"/>
  <c r="L16" i="23"/>
  <c r="L15" i="23"/>
  <c r="L14" i="23"/>
  <c r="L13" i="23"/>
  <c r="L12" i="23"/>
  <c r="L11" i="23"/>
  <c r="L6" i="23"/>
  <c r="L5" i="23"/>
  <c r="L3" i="23"/>
  <c r="L10" i="22"/>
  <c r="L9" i="22"/>
  <c r="L8" i="22"/>
  <c r="L7" i="22"/>
  <c r="L6" i="22"/>
  <c r="L5" i="22"/>
  <c r="L3" i="22"/>
  <c r="S26" i="22" l="1"/>
  <c r="N27" i="22"/>
  <c r="O27" i="22"/>
  <c r="O26" i="22"/>
  <c r="S25" i="22"/>
  <c r="N26" i="22"/>
  <c r="O25" i="22"/>
  <c r="N25" i="22"/>
  <c r="S3" i="26"/>
  <c r="S6" i="26"/>
  <c r="X5" i="27"/>
  <c r="AH5" i="27" s="1"/>
  <c r="S5" i="27"/>
  <c r="R5" i="27"/>
  <c r="S7" i="27"/>
  <c r="R7" i="27"/>
  <c r="S9" i="27"/>
  <c r="R9" i="27"/>
  <c r="S11" i="27"/>
  <c r="R11" i="27"/>
  <c r="S13" i="27"/>
  <c r="R13" i="27"/>
  <c r="X3" i="28"/>
  <c r="AH3" i="28" s="1"/>
  <c r="S3" i="28"/>
  <c r="R3" i="28"/>
  <c r="X6" i="28"/>
  <c r="AH6" i="28" s="1"/>
  <c r="S6" i="28"/>
  <c r="R6" i="28"/>
  <c r="S8" i="28"/>
  <c r="R8" i="28"/>
  <c r="S10" i="28"/>
  <c r="R10" i="28"/>
  <c r="S12" i="28"/>
  <c r="R12" i="28"/>
  <c r="X3" i="22"/>
  <c r="AH3" i="22" s="1"/>
  <c r="S3" i="22"/>
  <c r="R3" i="22"/>
  <c r="S6" i="22"/>
  <c r="R6" i="22"/>
  <c r="S8" i="22"/>
  <c r="R8" i="22"/>
  <c r="S10" i="22"/>
  <c r="R10" i="22"/>
  <c r="S5" i="29"/>
  <c r="S5" i="18"/>
  <c r="R5" i="18"/>
  <c r="X7" i="18"/>
  <c r="AH7" i="18" s="1"/>
  <c r="S7" i="18"/>
  <c r="R7" i="18"/>
  <c r="S9" i="18"/>
  <c r="R9" i="18"/>
  <c r="S11" i="18"/>
  <c r="R11" i="18"/>
  <c r="S13" i="18"/>
  <c r="R13" i="18"/>
  <c r="S15" i="18"/>
  <c r="R15" i="18"/>
  <c r="S5" i="26"/>
  <c r="S7" i="26"/>
  <c r="X3" i="27"/>
  <c r="AH3" i="27" s="1"/>
  <c r="S3" i="27"/>
  <c r="R3" i="27"/>
  <c r="S6" i="27"/>
  <c r="R6" i="27"/>
  <c r="S8" i="27"/>
  <c r="R8" i="27"/>
  <c r="X10" i="27"/>
  <c r="AH10" i="27" s="1"/>
  <c r="S10" i="27"/>
  <c r="R10" i="27"/>
  <c r="S12" i="27"/>
  <c r="R12" i="27"/>
  <c r="S14" i="27"/>
  <c r="R14" i="27"/>
  <c r="X5" i="28"/>
  <c r="AH5" i="28" s="1"/>
  <c r="S5" i="28"/>
  <c r="R5" i="28"/>
  <c r="S7" i="28"/>
  <c r="R7" i="28"/>
  <c r="S9" i="28"/>
  <c r="R9" i="28"/>
  <c r="S11" i="28"/>
  <c r="R11" i="28"/>
  <c r="S13" i="28"/>
  <c r="R13" i="28"/>
  <c r="X5" i="22"/>
  <c r="AH5" i="22" s="1"/>
  <c r="S5" i="22"/>
  <c r="R5" i="22"/>
  <c r="S7" i="22"/>
  <c r="R7" i="22"/>
  <c r="S9" i="22"/>
  <c r="R9" i="22"/>
  <c r="S3" i="29"/>
  <c r="X3" i="18"/>
  <c r="AH3" i="18" s="1"/>
  <c r="S3" i="18"/>
  <c r="R3" i="18"/>
  <c r="X6" i="18"/>
  <c r="AH6" i="18" s="1"/>
  <c r="S6" i="18"/>
  <c r="R6" i="18"/>
  <c r="S8" i="18"/>
  <c r="R8" i="18"/>
  <c r="S10" i="18"/>
  <c r="R10" i="18"/>
  <c r="S12" i="18"/>
  <c r="R12" i="18"/>
  <c r="S14" i="18"/>
  <c r="R14" i="18"/>
  <c r="S16" i="18"/>
  <c r="R16" i="18"/>
  <c r="S5" i="23"/>
  <c r="S3" i="23"/>
  <c r="AH8" i="26"/>
  <c r="R3" i="23"/>
  <c r="R11" i="23"/>
  <c r="R13" i="23"/>
  <c r="R15" i="23"/>
  <c r="X3" i="26"/>
  <c r="AH3" i="26" s="1"/>
  <c r="R3" i="26"/>
  <c r="R6" i="26"/>
  <c r="R9" i="26"/>
  <c r="R11" i="26"/>
  <c r="R13" i="26"/>
  <c r="R15" i="26"/>
  <c r="R5" i="29"/>
  <c r="R7" i="29"/>
  <c r="R9" i="29"/>
  <c r="R11" i="29"/>
  <c r="R13" i="29"/>
  <c r="R15" i="29"/>
  <c r="R17" i="29"/>
  <c r="R6" i="23"/>
  <c r="R12" i="23"/>
  <c r="R14" i="23"/>
  <c r="R16" i="23"/>
  <c r="X5" i="26"/>
  <c r="AH5" i="26" s="1"/>
  <c r="R5" i="26"/>
  <c r="X7" i="26"/>
  <c r="AH7" i="26" s="1"/>
  <c r="R7" i="26"/>
  <c r="R10" i="26"/>
  <c r="R12" i="26"/>
  <c r="R14" i="26"/>
  <c r="X3" i="29"/>
  <c r="AH3" i="29" s="1"/>
  <c r="R3" i="29"/>
  <c r="R6" i="29"/>
  <c r="R8" i="29"/>
  <c r="R10" i="29"/>
  <c r="R12" i="29"/>
  <c r="R14" i="29"/>
  <c r="R16" i="29"/>
  <c r="R5" i="23"/>
  <c r="X5" i="23"/>
  <c r="AH5" i="23" s="1"/>
  <c r="X3" i="23"/>
  <c r="AH3" i="23" s="1"/>
  <c r="AH4" i="23"/>
  <c r="AH4" i="26"/>
  <c r="AH4" i="27"/>
  <c r="Q14" i="23"/>
  <c r="X14" i="23"/>
  <c r="AH14" i="23" s="1"/>
  <c r="Q6" i="26"/>
  <c r="X6" i="26"/>
  <c r="AH6" i="26" s="1"/>
  <c r="Q11" i="26"/>
  <c r="X11" i="26"/>
  <c r="AH11" i="26" s="1"/>
  <c r="Q9" i="27"/>
  <c r="X9" i="27"/>
  <c r="AH9" i="27" s="1"/>
  <c r="Q13" i="27"/>
  <c r="X13" i="27"/>
  <c r="AH13" i="27" s="1"/>
  <c r="Q10" i="28"/>
  <c r="X10" i="28"/>
  <c r="AH10" i="28" s="1"/>
  <c r="Q12" i="28"/>
  <c r="X12" i="28"/>
  <c r="AH12" i="28" s="1"/>
  <c r="Q6" i="22"/>
  <c r="X6" i="22"/>
  <c r="AH6" i="22" s="1"/>
  <c r="Q10" i="22"/>
  <c r="X10" i="22"/>
  <c r="AH10" i="22" s="1"/>
  <c r="Q5" i="29"/>
  <c r="X5" i="29"/>
  <c r="AH5" i="29" s="1"/>
  <c r="Q7" i="29"/>
  <c r="X7" i="29"/>
  <c r="AH7" i="29" s="1"/>
  <c r="Q9" i="29"/>
  <c r="X9" i="29"/>
  <c r="AH9" i="29" s="1"/>
  <c r="Q11" i="29"/>
  <c r="X11" i="29"/>
  <c r="AH11" i="29" s="1"/>
  <c r="Q13" i="29"/>
  <c r="X13" i="29"/>
  <c r="AH13" i="29" s="1"/>
  <c r="Q15" i="29"/>
  <c r="X15" i="29"/>
  <c r="AH15" i="29" s="1"/>
  <c r="Q17" i="29"/>
  <c r="X17" i="29"/>
  <c r="AH17" i="29" s="1"/>
  <c r="Q6" i="23"/>
  <c r="X6" i="23"/>
  <c r="AH6" i="23" s="1"/>
  <c r="Q12" i="23"/>
  <c r="X12" i="23"/>
  <c r="AH12" i="23" s="1"/>
  <c r="Q16" i="23"/>
  <c r="X16" i="23"/>
  <c r="AH16" i="23" s="1"/>
  <c r="Q9" i="26"/>
  <c r="X9" i="26"/>
  <c r="AH9" i="26" s="1"/>
  <c r="Q13" i="26"/>
  <c r="X13" i="26"/>
  <c r="AH13" i="26" s="1"/>
  <c r="Q15" i="26"/>
  <c r="X15" i="26"/>
  <c r="AH15" i="26" s="1"/>
  <c r="Q7" i="27"/>
  <c r="X7" i="27"/>
  <c r="AH7" i="27" s="1"/>
  <c r="Q11" i="27"/>
  <c r="X11" i="27"/>
  <c r="AH11" i="27" s="1"/>
  <c r="Q8" i="28"/>
  <c r="X8" i="28"/>
  <c r="AH8" i="28" s="1"/>
  <c r="Q8" i="22"/>
  <c r="X8" i="22"/>
  <c r="AH8" i="22" s="1"/>
  <c r="Q11" i="23"/>
  <c r="X11" i="23"/>
  <c r="AH11" i="23" s="1"/>
  <c r="Q13" i="23"/>
  <c r="X13" i="23"/>
  <c r="AH13" i="23" s="1"/>
  <c r="Q15" i="23"/>
  <c r="X15" i="23"/>
  <c r="AH15" i="23" s="1"/>
  <c r="Q10" i="26"/>
  <c r="X10" i="26"/>
  <c r="AH10" i="26" s="1"/>
  <c r="Q12" i="26"/>
  <c r="X12" i="26"/>
  <c r="AH12" i="26" s="1"/>
  <c r="Q14" i="26"/>
  <c r="X14" i="26"/>
  <c r="AH14" i="26" s="1"/>
  <c r="Q6" i="27"/>
  <c r="X6" i="27"/>
  <c r="AH6" i="27" s="1"/>
  <c r="Q8" i="27"/>
  <c r="X8" i="27"/>
  <c r="AH8" i="27" s="1"/>
  <c r="Q12" i="27"/>
  <c r="X12" i="27"/>
  <c r="AH12" i="27" s="1"/>
  <c r="Q14" i="27"/>
  <c r="X14" i="27"/>
  <c r="AH14" i="27" s="1"/>
  <c r="Q7" i="28"/>
  <c r="X7" i="28"/>
  <c r="AH7" i="28" s="1"/>
  <c r="Q9" i="28"/>
  <c r="X9" i="28"/>
  <c r="AH9" i="28" s="1"/>
  <c r="Q11" i="28"/>
  <c r="X11" i="28"/>
  <c r="AH11" i="28" s="1"/>
  <c r="Q13" i="28"/>
  <c r="X13" i="28"/>
  <c r="AH13" i="28" s="1"/>
  <c r="Q7" i="22"/>
  <c r="X7" i="22"/>
  <c r="AH7" i="22" s="1"/>
  <c r="Q9" i="22"/>
  <c r="X9" i="22"/>
  <c r="AH9" i="22" s="1"/>
  <c r="Q6" i="29"/>
  <c r="X6" i="29"/>
  <c r="AH6" i="29" s="1"/>
  <c r="Q8" i="29"/>
  <c r="X8" i="29"/>
  <c r="AH8" i="29" s="1"/>
  <c r="Q10" i="29"/>
  <c r="X10" i="29"/>
  <c r="AH10" i="29" s="1"/>
  <c r="Q12" i="29"/>
  <c r="X12" i="29"/>
  <c r="AH12" i="29" s="1"/>
  <c r="Q14" i="29"/>
  <c r="X14" i="29"/>
  <c r="AH14" i="29" s="1"/>
  <c r="Q16" i="29"/>
  <c r="X16" i="29"/>
  <c r="AH16" i="29" s="1"/>
  <c r="Q5" i="18"/>
  <c r="X5" i="18"/>
  <c r="AH5" i="18" s="1"/>
  <c r="Q9" i="18"/>
  <c r="X9" i="18"/>
  <c r="AH9" i="18" s="1"/>
  <c r="Q11" i="18"/>
  <c r="X11" i="18"/>
  <c r="AH11" i="18" s="1"/>
  <c r="Q13" i="18"/>
  <c r="X13" i="18"/>
  <c r="AH13" i="18" s="1"/>
  <c r="Q15" i="18"/>
  <c r="X15" i="18"/>
  <c r="AH15" i="18" s="1"/>
  <c r="Q8" i="18"/>
  <c r="X8" i="18"/>
  <c r="AH8" i="18" s="1"/>
  <c r="Q10" i="18"/>
  <c r="X10" i="18"/>
  <c r="AH10" i="18" s="1"/>
  <c r="Q12" i="18"/>
  <c r="X12" i="18"/>
  <c r="AH12" i="18" s="1"/>
  <c r="Q14" i="18"/>
  <c r="X14" i="18"/>
  <c r="AH14" i="18" s="1"/>
  <c r="Q16" i="18"/>
  <c r="X16" i="18"/>
  <c r="AH16" i="18" s="1"/>
  <c r="O18" i="23"/>
  <c r="N18" i="23"/>
  <c r="O19" i="26"/>
  <c r="N19" i="26"/>
  <c r="N21" i="26"/>
  <c r="O21" i="26"/>
  <c r="N16" i="27"/>
  <c r="O16" i="27"/>
  <c r="O17" i="28"/>
  <c r="N17" i="28"/>
  <c r="N19" i="29"/>
  <c r="O19" i="29"/>
  <c r="N18" i="18"/>
  <c r="O18" i="18"/>
  <c r="N21" i="18"/>
  <c r="O21" i="18"/>
  <c r="O20" i="23"/>
  <c r="N20" i="23"/>
  <c r="Q6" i="18"/>
  <c r="Q5" i="22"/>
  <c r="Q5" i="28"/>
  <c r="Q10" i="27"/>
  <c r="Q3" i="27"/>
  <c r="Q5" i="26"/>
  <c r="Q3" i="23"/>
  <c r="O17" i="26"/>
  <c r="N17" i="26"/>
  <c r="O20" i="26"/>
  <c r="N20" i="26"/>
  <c r="N18" i="27"/>
  <c r="O18" i="27"/>
  <c r="O15" i="28"/>
  <c r="N15" i="28"/>
  <c r="O18" i="28"/>
  <c r="N18" i="28"/>
  <c r="N21" i="29"/>
  <c r="O21" i="29"/>
  <c r="N20" i="18"/>
  <c r="O20" i="18"/>
  <c r="N22" i="18"/>
  <c r="O22" i="18"/>
  <c r="Q7" i="18"/>
  <c r="Q3" i="18"/>
  <c r="Q3" i="29"/>
  <c r="Q6" i="28"/>
  <c r="Q5" i="27"/>
  <c r="Q3" i="22"/>
  <c r="Q3" i="28"/>
  <c r="Q7" i="26"/>
  <c r="Q3" i="26"/>
  <c r="Q5" i="23"/>
  <c r="O7" i="27"/>
  <c r="O11" i="27"/>
  <c r="O8" i="28"/>
  <c r="O12" i="28"/>
  <c r="O8" i="22"/>
  <c r="O10" i="22"/>
  <c r="O7" i="29"/>
  <c r="O9" i="29"/>
  <c r="O11" i="29"/>
  <c r="O13" i="29"/>
  <c r="O15" i="29"/>
  <c r="O17" i="29"/>
  <c r="O9" i="26"/>
  <c r="O11" i="26"/>
  <c r="O13" i="26"/>
  <c r="O11" i="23"/>
  <c r="O13" i="23"/>
  <c r="O15" i="23"/>
  <c r="O12" i="26"/>
  <c r="O14" i="26"/>
  <c r="O6" i="27"/>
  <c r="O8" i="27"/>
  <c r="O10" i="27"/>
  <c r="O12" i="27"/>
  <c r="O14" i="27"/>
  <c r="O7" i="28"/>
  <c r="O9" i="28"/>
  <c r="O11" i="28"/>
  <c r="O13" i="28"/>
  <c r="O7" i="22"/>
  <c r="O6" i="29"/>
  <c r="O10" i="29"/>
  <c r="O14" i="29"/>
  <c r="O3" i="26"/>
  <c r="O6" i="26"/>
  <c r="O5" i="27"/>
  <c r="O3" i="22"/>
  <c r="O5" i="29"/>
  <c r="O5" i="23"/>
  <c r="O15" i="26"/>
  <c r="O9" i="27"/>
  <c r="O13" i="27"/>
  <c r="O6" i="22"/>
  <c r="O3" i="23"/>
  <c r="O5" i="26"/>
  <c r="O7" i="26"/>
  <c r="O3" i="27"/>
  <c r="O5" i="22"/>
  <c r="O3" i="29"/>
  <c r="O6" i="23"/>
  <c r="O12" i="23"/>
  <c r="O14" i="23"/>
  <c r="O16" i="23"/>
  <c r="O10" i="26"/>
  <c r="O9" i="22"/>
  <c r="O8" i="29"/>
  <c r="O12" i="29"/>
  <c r="O16" i="29"/>
  <c r="O3" i="28"/>
  <c r="O6" i="28"/>
  <c r="O10" i="28"/>
  <c r="O5" i="28"/>
  <c r="N6" i="29"/>
  <c r="N13" i="29"/>
  <c r="N15" i="29"/>
  <c r="N17" i="29"/>
  <c r="N3" i="29"/>
  <c r="N8" i="29"/>
  <c r="N9" i="29"/>
  <c r="N10" i="29"/>
  <c r="N11" i="29"/>
  <c r="N12" i="29"/>
  <c r="N14" i="29"/>
  <c r="N16" i="29"/>
  <c r="N5" i="29"/>
  <c r="N7" i="29"/>
  <c r="N9" i="28"/>
  <c r="N13" i="28"/>
  <c r="N3" i="28"/>
  <c r="N6" i="28"/>
  <c r="N7" i="28"/>
  <c r="N11" i="28"/>
  <c r="N5" i="28"/>
  <c r="N8" i="28"/>
  <c r="N10" i="28"/>
  <c r="N12" i="28"/>
  <c r="N7" i="27"/>
  <c r="N11" i="27"/>
  <c r="N5" i="27"/>
  <c r="N9" i="27"/>
  <c r="N13" i="27"/>
  <c r="N3" i="27"/>
  <c r="N6" i="27"/>
  <c r="N8" i="27"/>
  <c r="N10" i="27"/>
  <c r="N12" i="27"/>
  <c r="N14" i="27"/>
  <c r="N5" i="26"/>
  <c r="N6" i="26"/>
  <c r="N7" i="26"/>
  <c r="N9" i="26"/>
  <c r="N10" i="26"/>
  <c r="N15" i="26"/>
  <c r="N3" i="26"/>
  <c r="N11" i="26"/>
  <c r="N12" i="26"/>
  <c r="N13" i="26"/>
  <c r="N14" i="26"/>
  <c r="N3" i="23"/>
  <c r="N6" i="23"/>
  <c r="N11" i="23"/>
  <c r="N13" i="23"/>
  <c r="N15" i="23"/>
  <c r="N16" i="23"/>
  <c r="N12" i="23"/>
  <c r="N14" i="23"/>
  <c r="N5" i="23"/>
  <c r="N7" i="22"/>
  <c r="N5" i="22"/>
  <c r="N9" i="22"/>
  <c r="N3" i="22"/>
  <c r="N6" i="22"/>
  <c r="N8" i="22"/>
  <c r="N10" i="22"/>
  <c r="L16" i="18" l="1"/>
  <c r="L15" i="18"/>
  <c r="L14" i="18"/>
  <c r="L13" i="18"/>
  <c r="L12" i="18"/>
  <c r="M12" i="18"/>
  <c r="O12" i="18" s="1"/>
  <c r="L11" i="18"/>
  <c r="M11" i="18"/>
  <c r="O11" i="18" s="1"/>
  <c r="L10" i="18"/>
  <c r="L9" i="18"/>
  <c r="M9" i="18"/>
  <c r="O9" i="18" s="1"/>
  <c r="L8" i="18"/>
  <c r="L7" i="18"/>
  <c r="O7" i="18" s="1"/>
  <c r="L6" i="18"/>
  <c r="O6" i="18" s="1"/>
  <c r="M6" i="18"/>
  <c r="L5" i="18"/>
  <c r="O5" i="18" s="1"/>
  <c r="L3" i="18"/>
  <c r="O3" i="18" s="1"/>
  <c r="N6" i="18" l="1"/>
  <c r="N9" i="18"/>
  <c r="N11" i="18"/>
  <c r="N12" i="18"/>
  <c r="M3" i="18"/>
  <c r="N3" i="18" s="1"/>
  <c r="M5" i="18"/>
  <c r="N5" i="18" s="1"/>
  <c r="M7" i="18"/>
  <c r="N7" i="18" s="1"/>
  <c r="M8" i="18"/>
  <c r="M10" i="18"/>
  <c r="M13" i="18"/>
  <c r="M14" i="18"/>
  <c r="M15" i="18"/>
  <c r="M16" i="18"/>
  <c r="N8" i="18" l="1"/>
  <c r="O8" i="18"/>
  <c r="N16" i="18"/>
  <c r="O16" i="18"/>
  <c r="N15" i="18"/>
  <c r="O15" i="18"/>
  <c r="N14" i="18"/>
  <c r="O14" i="18"/>
  <c r="N13" i="18"/>
  <c r="O13" i="18"/>
  <c r="N10" i="18"/>
  <c r="O10" i="18"/>
  <c r="AQ2" i="25" l="1"/>
  <c r="BD2" i="25" s="1"/>
  <c r="AQ3" i="25" l="1"/>
  <c r="AQ4" i="25" s="1"/>
  <c r="AQ5" i="25" s="1"/>
  <c r="AQ6" i="25" s="1"/>
  <c r="AQ7" i="25" s="1"/>
  <c r="AQ8" i="25" s="1"/>
  <c r="AQ9" i="25" s="1"/>
  <c r="AQ10" i="25" l="1"/>
  <c r="AM9" i="25"/>
  <c r="BD9" i="25" s="1"/>
  <c r="AM3" i="25"/>
  <c r="BD3" i="25" s="1"/>
  <c r="AQ11" i="25" l="1"/>
  <c r="AM10" i="25"/>
  <c r="BD10" i="25" s="1"/>
  <c r="AM4" i="25"/>
  <c r="BD4" i="25" s="1"/>
  <c r="AQ12" i="25" l="1"/>
  <c r="AM11" i="25"/>
  <c r="BD11" i="25" s="1"/>
  <c r="AM5" i="25"/>
  <c r="BD5" i="25" s="1"/>
  <c r="AQ13" i="25" l="1"/>
  <c r="AM12" i="25"/>
  <c r="BD12" i="25" s="1"/>
  <c r="AM6" i="25"/>
  <c r="BD6" i="25" s="1"/>
  <c r="AQ14" i="25" l="1"/>
  <c r="AM13" i="25"/>
  <c r="BD13" i="25" s="1"/>
  <c r="AM7" i="25"/>
  <c r="BD7" i="25" s="1"/>
  <c r="AQ15" i="25" l="1"/>
  <c r="AM14" i="25"/>
  <c r="BD14" i="25" s="1"/>
  <c r="AM8" i="25"/>
  <c r="BD8" i="25" s="1"/>
  <c r="AM15" i="25" l="1"/>
  <c r="BD15" i="25" s="1"/>
  <c r="AQ16" i="25"/>
  <c r="AM16" i="25" s="1"/>
  <c r="BD16" i="25" s="1"/>
</calcChain>
</file>

<file path=xl/sharedStrings.xml><?xml version="1.0" encoding="utf-8"?>
<sst xmlns="http://schemas.openxmlformats.org/spreadsheetml/2006/main" count="11992" uniqueCount="1798">
  <si>
    <t>Rev#</t>
  </si>
  <si>
    <t>Field</t>
  </si>
  <si>
    <t>Type</t>
  </si>
  <si>
    <t>PK</t>
  </si>
  <si>
    <t>Null</t>
  </si>
  <si>
    <t>Default</t>
  </si>
  <si>
    <t>SQL Script</t>
  </si>
  <si>
    <t>Remark</t>
  </si>
  <si>
    <t>Extended SQL Script</t>
  </si>
  <si>
    <t xml:space="preserve"> </t>
  </si>
  <si>
    <t>K1</t>
  </si>
  <si>
    <t>))</t>
  </si>
  <si>
    <t>K2</t>
  </si>
  <si>
    <t>K3</t>
  </si>
  <si>
    <t>K4</t>
  </si>
  <si>
    <t>S</t>
  </si>
  <si>
    <t>EN</t>
  </si>
  <si>
    <t>CONO</t>
  </si>
  <si>
    <t>Screen Label (EN)</t>
  </si>
  <si>
    <t>Screen Label (ID)</t>
  </si>
  <si>
    <t>Report Label (EN)</t>
  </si>
  <si>
    <t>Report Label (ID)</t>
  </si>
  <si>
    <t>CTNO</t>
  </si>
  <si>
    <t>CRDT</t>
  </si>
  <si>
    <t>CRTM</t>
  </si>
  <si>
    <t>CRUS</t>
  </si>
  <si>
    <t>CHDT</t>
  </si>
  <si>
    <t>CHTM</t>
  </si>
  <si>
    <t>CHUS</t>
  </si>
  <si>
    <t>LGNO</t>
  </si>
  <si>
    <t>DITY</t>
  </si>
  <si>
    <t>FIEL</t>
  </si>
  <si>
    <t>REMA</t>
  </si>
  <si>
    <t>RCST</t>
  </si>
  <si>
    <t>LABL</t>
  </si>
  <si>
    <t>ZDIC</t>
  </si>
  <si>
    <t>ZUSR</t>
  </si>
  <si>
    <t>USNO</t>
  </si>
  <si>
    <t>USNA</t>
  </si>
  <si>
    <t>PSWD</t>
  </si>
  <si>
    <t>USTY</t>
  </si>
  <si>
    <t>HASH</t>
  </si>
  <si>
    <t>NICK</t>
  </si>
  <si>
    <t>ZAPP</t>
  </si>
  <si>
    <t>APNO</t>
  </si>
  <si>
    <t>APNA</t>
  </si>
  <si>
    <t>ZPGM</t>
  </si>
  <si>
    <t>PGNO</t>
  </si>
  <si>
    <t>PGNA</t>
  </si>
  <si>
    <t>ZMNU</t>
  </si>
  <si>
    <t>MENO</t>
  </si>
  <si>
    <t>MENA</t>
  </si>
  <si>
    <t>MEPA</t>
  </si>
  <si>
    <t>MESQ</t>
  </si>
  <si>
    <t>METY</t>
  </si>
  <si>
    <t>ZAUT</t>
  </si>
  <si>
    <t>UGNO</t>
  </si>
  <si>
    <t>ZUG1</t>
  </si>
  <si>
    <t>UGNA</t>
  </si>
  <si>
    <t>ZUG2</t>
  </si>
  <si>
    <t>ZVAR</t>
  </si>
  <si>
    <t>VANA</t>
  </si>
  <si>
    <t>VANO</t>
  </si>
  <si>
    <t>VATY</t>
  </si>
  <si>
    <t>VAVL</t>
  </si>
  <si>
    <t>VASQ</t>
  </si>
  <si>
    <t>Len</t>
  </si>
  <si>
    <t>PF</t>
  </si>
  <si>
    <t>D.Dict</t>
  </si>
  <si>
    <t>BRNO</t>
  </si>
  <si>
    <t>K5</t>
  </si>
  <si>
    <t>RIGH</t>
  </si>
  <si>
    <t>Oracle Script</t>
  </si>
  <si>
    <t>ZDCONO</t>
  </si>
  <si>
    <t>ZDLGNO</t>
  </si>
  <si>
    <t>ZDDITY</t>
  </si>
  <si>
    <t>ZDFIEL</t>
  </si>
  <si>
    <t>ZDLABL</t>
  </si>
  <si>
    <t>ZDREMA</t>
  </si>
  <si>
    <t>TBNA</t>
  </si>
  <si>
    <t>TBNO</t>
  </si>
  <si>
    <t>KYNO</t>
  </si>
  <si>
    <t>KYNA</t>
  </si>
  <si>
    <t>MRST</t>
  </si>
  <si>
    <t>RELI</t>
  </si>
  <si>
    <t>GCT1</t>
  </si>
  <si>
    <t>GCT2</t>
  </si>
  <si>
    <t>C</t>
  </si>
  <si>
    <t>SQL</t>
  </si>
  <si>
    <t>A</t>
  </si>
  <si>
    <t>ZDBRNO</t>
  </si>
  <si>
    <t>ZDRCST</t>
  </si>
  <si>
    <t>ZDCRDT</t>
  </si>
  <si>
    <t>ZDCRTM</t>
  </si>
  <si>
    <t>ZDCRUS</t>
  </si>
  <si>
    <t>ZDCHDT</t>
  </si>
  <si>
    <t>ZDCHTM</t>
  </si>
  <si>
    <t>ZDCHUS</t>
  </si>
  <si>
    <t>CACONO</t>
  </si>
  <si>
    <t>CABRNO</t>
  </si>
  <si>
    <t>CATBNO</t>
  </si>
  <si>
    <t>CATBNA</t>
  </si>
  <si>
    <t>CAREMA</t>
  </si>
  <si>
    <t>CARCST</t>
  </si>
  <si>
    <t>CACRDT</t>
  </si>
  <si>
    <t>CACRTM</t>
  </si>
  <si>
    <t>CACRUS</t>
  </si>
  <si>
    <t>CACHDT</t>
  </si>
  <si>
    <t>CACHTM</t>
  </si>
  <si>
    <t>CACHUS</t>
  </si>
  <si>
    <t>CBCONO</t>
  </si>
  <si>
    <t>CBBRNO</t>
  </si>
  <si>
    <t>CBTBNO</t>
  </si>
  <si>
    <t>CBKYNA</t>
  </si>
  <si>
    <t>CBKYNO</t>
  </si>
  <si>
    <t>CBREMA</t>
  </si>
  <si>
    <t>CBRCST</t>
  </si>
  <si>
    <t>CBCRDT</t>
  </si>
  <si>
    <t>CBCRTM</t>
  </si>
  <si>
    <t>CBCRUS</t>
  </si>
  <si>
    <t>CBCHDT</t>
  </si>
  <si>
    <t>CBCHTM</t>
  </si>
  <si>
    <t>CBCHUS</t>
  </si>
  <si>
    <t>K6</t>
  </si>
  <si>
    <t>B</t>
  </si>
  <si>
    <t>CNNO</t>
  </si>
  <si>
    <t>D</t>
  </si>
  <si>
    <t>Religion</t>
  </si>
  <si>
    <t>Marital Status</t>
  </si>
  <si>
    <t>ACTIVE</t>
  </si>
  <si>
    <t>INACTIVE</t>
  </si>
  <si>
    <t>Active</t>
  </si>
  <si>
    <t>Inactive</t>
  </si>
  <si>
    <t>M</t>
  </si>
  <si>
    <t>P</t>
  </si>
  <si>
    <t>H</t>
  </si>
  <si>
    <t>Hindu</t>
  </si>
  <si>
    <t>Single</t>
  </si>
  <si>
    <t>Married</t>
  </si>
  <si>
    <t>W</t>
  </si>
  <si>
    <t>Widow</t>
  </si>
  <si>
    <t>JKT</t>
  </si>
  <si>
    <t>Jakarta</t>
  </si>
  <si>
    <t>CKP</t>
  </si>
  <si>
    <t>Tangerang</t>
  </si>
  <si>
    <t>SDA</t>
  </si>
  <si>
    <t>ZRCONO</t>
  </si>
  <si>
    <t>ZRBRNO</t>
  </si>
  <si>
    <t>ZRVANO</t>
  </si>
  <si>
    <t>ZRVANA</t>
  </si>
  <si>
    <t>ZRVATY</t>
  </si>
  <si>
    <t>ZRVAVL</t>
  </si>
  <si>
    <t>ZRVASQ</t>
  </si>
  <si>
    <t>ZRREMA</t>
  </si>
  <si>
    <t>ZRRCST</t>
  </si>
  <si>
    <t>ZRCRDT</t>
  </si>
  <si>
    <t>ZRCRTM</t>
  </si>
  <si>
    <t>ZRCRUS</t>
  </si>
  <si>
    <t>ZRCHDT</t>
  </si>
  <si>
    <t>ZRCHTM</t>
  </si>
  <si>
    <t>ZRCHUS</t>
  </si>
  <si>
    <t>TBTY</t>
  </si>
  <si>
    <t>Variable</t>
  </si>
  <si>
    <t>ZACONO</t>
  </si>
  <si>
    <t>ZABRNO</t>
  </si>
  <si>
    <t>ZAAPNO</t>
  </si>
  <si>
    <t>ZAAPNA</t>
  </si>
  <si>
    <t>ZAREMA</t>
  </si>
  <si>
    <t>ZARCST</t>
  </si>
  <si>
    <t>ZACRDT</t>
  </si>
  <si>
    <t>ZACRTM</t>
  </si>
  <si>
    <t>ZACRUS</t>
  </si>
  <si>
    <t>ZACHDT</t>
  </si>
  <si>
    <t>ZACHTM</t>
  </si>
  <si>
    <t>ZACHUS</t>
  </si>
  <si>
    <t>ZPCONO</t>
  </si>
  <si>
    <t>ZPBRNO</t>
  </si>
  <si>
    <t>ZPAPNO</t>
  </si>
  <si>
    <t>ZPPGNO</t>
  </si>
  <si>
    <t>ZPPGNA</t>
  </si>
  <si>
    <t>ZPREMA</t>
  </si>
  <si>
    <t>ZPRCST</t>
  </si>
  <si>
    <t>ZPCRDT</t>
  </si>
  <si>
    <t>ZPCRTM</t>
  </si>
  <si>
    <t>ZPCRUS</t>
  </si>
  <si>
    <t>ZPCHDT</t>
  </si>
  <si>
    <t>ZPCHTM</t>
  </si>
  <si>
    <t>ZPCHUS</t>
  </si>
  <si>
    <t>M010</t>
  </si>
  <si>
    <t>ZMCONO</t>
  </si>
  <si>
    <t>ZMBRNO</t>
  </si>
  <si>
    <t>ZMAPNO</t>
  </si>
  <si>
    <t>ZMMENO</t>
  </si>
  <si>
    <t>ZMMENA</t>
  </si>
  <si>
    <t>ZMMETY</t>
  </si>
  <si>
    <t>ZMMEPA</t>
  </si>
  <si>
    <t>ZMMESQ</t>
  </si>
  <si>
    <t>ZMREMA</t>
  </si>
  <si>
    <t>ZMRCST</t>
  </si>
  <si>
    <t>ZMCRDT</t>
  </si>
  <si>
    <t>ZMCRTM</t>
  </si>
  <si>
    <t>ZMCRUS</t>
  </si>
  <si>
    <t>ZMCHDT</t>
  </si>
  <si>
    <t>ZMCHTM</t>
  </si>
  <si>
    <t>ZMCHUS</t>
  </si>
  <si>
    <t>ZMPGNO</t>
  </si>
  <si>
    <t>M010010</t>
  </si>
  <si>
    <t>M010020</t>
  </si>
  <si>
    <t>M010030</t>
  </si>
  <si>
    <t>M010040</t>
  </si>
  <si>
    <t>M010050</t>
  </si>
  <si>
    <t>M010060</t>
  </si>
  <si>
    <t>M010070</t>
  </si>
  <si>
    <t>M010080</t>
  </si>
  <si>
    <t>ZRUGNO</t>
  </si>
  <si>
    <t>ZRAPNO</t>
  </si>
  <si>
    <t>ZRMENO</t>
  </si>
  <si>
    <t>ZRRIGH</t>
  </si>
  <si>
    <t>ADMIN</t>
  </si>
  <si>
    <t>Z1CONO</t>
  </si>
  <si>
    <t>Z1BRNO</t>
  </si>
  <si>
    <t>Z1UGNO</t>
  </si>
  <si>
    <t>Z1UGNA</t>
  </si>
  <si>
    <t>Z1REMA</t>
  </si>
  <si>
    <t>Z1RCST</t>
  </si>
  <si>
    <t>Z1CRDT</t>
  </si>
  <si>
    <t>Z1CRTM</t>
  </si>
  <si>
    <t>Z1CRUS</t>
  </si>
  <si>
    <t>Z1CHDT</t>
  </si>
  <si>
    <t>Z1CHTM</t>
  </si>
  <si>
    <t>Z1CHUS</t>
  </si>
  <si>
    <t>System Administrator</t>
  </si>
  <si>
    <t>Z2CONO</t>
  </si>
  <si>
    <t>Z2BRNO</t>
  </si>
  <si>
    <t>Z2UGNO</t>
  </si>
  <si>
    <t>Z2USNO</t>
  </si>
  <si>
    <t>Z2RCST</t>
  </si>
  <si>
    <t>Z2CRDT</t>
  </si>
  <si>
    <t>Z2CRTM</t>
  </si>
  <si>
    <t>Z2CRUS</t>
  </si>
  <si>
    <t>Z2CHDT</t>
  </si>
  <si>
    <t>Z2CHTM</t>
  </si>
  <si>
    <t>Z2CHUS</t>
  </si>
  <si>
    <t>SYSADMIN</t>
  </si>
  <si>
    <t>ZUCONO</t>
  </si>
  <si>
    <t>ZUBRNO</t>
  </si>
  <si>
    <t>ZUUSNO</t>
  </si>
  <si>
    <t>ZUUSNA</t>
  </si>
  <si>
    <t>ZUNICK</t>
  </si>
  <si>
    <t>ZUPSWD</t>
  </si>
  <si>
    <t>ZUHASH</t>
  </si>
  <si>
    <t>ZUUSTY</t>
  </si>
  <si>
    <t>ZUREMA</t>
  </si>
  <si>
    <t>ZURCST</t>
  </si>
  <si>
    <t>ZUCRDT</t>
  </si>
  <si>
    <t>ZUCRTM</t>
  </si>
  <si>
    <t>ZUCRUS</t>
  </si>
  <si>
    <t>ZUCHDT</t>
  </si>
  <si>
    <t>ZUCHTM</t>
  </si>
  <si>
    <t>ZUCHUS</t>
  </si>
  <si>
    <t>AR Invoice Release</t>
  </si>
  <si>
    <t>PURL</t>
  </si>
  <si>
    <t>AURL</t>
  </si>
  <si>
    <t>ZAAURL</t>
  </si>
  <si>
    <t>ZPPURL</t>
  </si>
  <si>
    <t>Data Member</t>
  </si>
  <si>
    <t>Get Data</t>
  </si>
  <si>
    <t>"select "</t>
  </si>
  <si>
    <t>+ "";</t>
  </si>
  <si>
    <t>IURL</t>
  </si>
  <si>
    <t>ZMIURL</t>
  </si>
  <si>
    <t>ZAIURL</t>
  </si>
  <si>
    <t>aspx</t>
  </si>
  <si>
    <t>folder</t>
  </si>
  <si>
    <t>k</t>
  </si>
  <si>
    <t>PARM</t>
  </si>
  <si>
    <t>ZMPARM</t>
  </si>
  <si>
    <t>dpqyU4P0Wl13qUz8/k8nqw==</t>
  </si>
  <si>
    <t>IYohQoGHmT9P1Lw=</t>
  </si>
  <si>
    <t>ZM010</t>
  </si>
  <si>
    <t>Application</t>
  </si>
  <si>
    <t>ZM020</t>
  </si>
  <si>
    <t>Program</t>
  </si>
  <si>
    <t>ZM030</t>
  </si>
  <si>
    <t>Menu</t>
  </si>
  <si>
    <t>ZM040</t>
  </si>
  <si>
    <t>User</t>
  </si>
  <si>
    <t>ZM050</t>
  </si>
  <si>
    <t>User Group</t>
  </si>
  <si>
    <t>ZM060</t>
  </si>
  <si>
    <t>Common Table</t>
  </si>
  <si>
    <t>User Authority</t>
  </si>
  <si>
    <t>System</t>
  </si>
  <si>
    <t>ZCMP</t>
  </si>
  <si>
    <t>CONA</t>
  </si>
  <si>
    <t>ADR1</t>
  </si>
  <si>
    <t>ADR2</t>
  </si>
  <si>
    <t>ADR3</t>
  </si>
  <si>
    <t>NPWP</t>
  </si>
  <si>
    <t>PHN1</t>
  </si>
  <si>
    <t>PHN2</t>
  </si>
  <si>
    <t>EMAD</t>
  </si>
  <si>
    <t>NPKP</t>
  </si>
  <si>
    <t>FAX1</t>
  </si>
  <si>
    <t>FAX2</t>
  </si>
  <si>
    <t>ZBRC</t>
  </si>
  <si>
    <t>BRNA</t>
  </si>
  <si>
    <t>ZBUM</t>
  </si>
  <si>
    <t>ZCCONO</t>
  </si>
  <si>
    <t>ZCCONA</t>
  </si>
  <si>
    <t>ZCADR1</t>
  </si>
  <si>
    <t>ZCADR2</t>
  </si>
  <si>
    <t>ZCADR3</t>
  </si>
  <si>
    <t>ZCCTNO</t>
  </si>
  <si>
    <t>ZCCNNO</t>
  </si>
  <si>
    <t>ZCPHN1</t>
  </si>
  <si>
    <t>ZCPHN2</t>
  </si>
  <si>
    <t>ZCFAX1</t>
  </si>
  <si>
    <t>ZCFAX2</t>
  </si>
  <si>
    <t>ZCEMAD</t>
  </si>
  <si>
    <t>ZCNPWP</t>
  </si>
  <si>
    <t>ZCNPKP</t>
  </si>
  <si>
    <t>ZCREMA</t>
  </si>
  <si>
    <t>ZCCRDT</t>
  </si>
  <si>
    <t>ZCCRTM</t>
  </si>
  <si>
    <t>ZCCRUS</t>
  </si>
  <si>
    <t>ZCCHDT</t>
  </si>
  <si>
    <t>ZCCHTM</t>
  </si>
  <si>
    <t>ZCCHUS</t>
  </si>
  <si>
    <t>ZCRCST</t>
  </si>
  <si>
    <t>ZBCONO</t>
  </si>
  <si>
    <t>ZBBRNO</t>
  </si>
  <si>
    <t>ZBBRNA</t>
  </si>
  <si>
    <t>ZBADR1</t>
  </si>
  <si>
    <t>ZBADR2</t>
  </si>
  <si>
    <t>ZBADR3</t>
  </si>
  <si>
    <t>ZBCTNO</t>
  </si>
  <si>
    <t>ZBCNNO</t>
  </si>
  <si>
    <t>ZBPHN1</t>
  </si>
  <si>
    <t>ZBPHN2</t>
  </si>
  <si>
    <t>ZBFAX1</t>
  </si>
  <si>
    <t>ZBFAX2</t>
  </si>
  <si>
    <t>ZBEMAD</t>
  </si>
  <si>
    <t>ZBREMA</t>
  </si>
  <si>
    <t>ZBRCST</t>
  </si>
  <si>
    <t>ZBCRDT</t>
  </si>
  <si>
    <t>ZBCRTM</t>
  </si>
  <si>
    <t>ZBCRUS</t>
  </si>
  <si>
    <t>ZBCHDT</t>
  </si>
  <si>
    <t>ZBCHTM</t>
  </si>
  <si>
    <t>ZBCHUS</t>
  </si>
  <si>
    <t>ZVCONO</t>
  </si>
  <si>
    <t>ZVBRNO</t>
  </si>
  <si>
    <t>ZVUSNO</t>
  </si>
  <si>
    <t>ZVRCST</t>
  </si>
  <si>
    <t>ZVCRDT</t>
  </si>
  <si>
    <t>ZVCRTM</t>
  </si>
  <si>
    <t>ZVCRUS</t>
  </si>
  <si>
    <t>ZVCHDT</t>
  </si>
  <si>
    <t>ZVCHTM</t>
  </si>
  <si>
    <t>ZVCHUS</t>
  </si>
  <si>
    <t>VARCHAR</t>
  </si>
  <si>
    <t>NUMERIC</t>
  </si>
  <si>
    <t>System Setting</t>
  </si>
  <si>
    <t>HEADER</t>
  </si>
  <si>
    <t>Header</t>
  </si>
  <si>
    <t>Detail</t>
  </si>
  <si>
    <t>DETAIL</t>
  </si>
  <si>
    <t>ZM070</t>
  </si>
  <si>
    <t>ZM080</t>
  </si>
  <si>
    <t xml:space="preserve">     A*</t>
  </si>
  <si>
    <t>VEGR</t>
  </si>
  <si>
    <t>VCNO</t>
  </si>
  <si>
    <t>VETY</t>
  </si>
  <si>
    <t>AS400</t>
  </si>
  <si>
    <t>Dec</t>
  </si>
  <si>
    <t>)</t>
  </si>
  <si>
    <t>''SQLSYNCH''</t>
  </si>
  <si>
    <t>hour(curtime())*10000+minute(curtime())*100+second(curtime())</t>
  </si>
  <si>
    <t>year(curdate())*10000+month(curdate())*100+day(curdate())</t>
  </si>
  <si>
    <t>1</t>
  </si>
  <si>
    <t>''''</t>
  </si>
  <si>
    <t>Synchronize</t>
  </si>
  <si>
    <t>CCNVFC</t>
  </si>
  <si>
    <t>RATE</t>
  </si>
  <si>
    <t>CCRTYP</t>
  </si>
  <si>
    <t>RTTY</t>
  </si>
  <si>
    <t>CCTOCR</t>
  </si>
  <si>
    <t>CYTO</t>
  </si>
  <si>
    <t>CCFRCR</t>
  </si>
  <si>
    <t>CYFR</t>
  </si>
  <si>
    <t>CCNVDT</t>
  </si>
  <si>
    <t>EFDT</t>
  </si>
  <si>
    <t>GCCL01</t>
  </si>
  <si>
    <t>GCUC</t>
  </si>
  <si>
    <t>BPCS</t>
  </si>
  <si>
    <t>Y</t>
  </si>
  <si>
    <t>PIR</t>
  </si>
  <si>
    <t>DFLN</t>
  </si>
  <si>
    <t>DFRS</t>
  </si>
  <si>
    <t>DFPF</t>
  </si>
  <si>
    <t>AT8</t>
  </si>
  <si>
    <t>AS8</t>
  </si>
  <si>
    <t>AR8</t>
  </si>
  <si>
    <t>AQ8</t>
  </si>
  <si>
    <t>AP8</t>
  </si>
  <si>
    <t>AO8</t>
  </si>
  <si>
    <t>AN8</t>
  </si>
  <si>
    <t>AM8</t>
  </si>
  <si>
    <t>AL8</t>
  </si>
  <si>
    <t>AK8</t>
  </si>
  <si>
    <t>AJ8</t>
  </si>
  <si>
    <t>AI8</t>
  </si>
  <si>
    <t>AH8</t>
  </si>
  <si>
    <t>Change User</t>
  </si>
  <si>
    <t>Change Time</t>
  </si>
  <si>
    <t>Change Date</t>
  </si>
  <si>
    <t>Create User</t>
  </si>
  <si>
    <t>Create Time</t>
  </si>
  <si>
    <t>Create Date</t>
  </si>
  <si>
    <t>Record Status</t>
  </si>
  <si>
    <t>Document Last Temporary No</t>
  </si>
  <si>
    <t>Document Reset Every</t>
  </si>
  <si>
    <t>Document Format</t>
  </si>
  <si>
    <t>Document Format Code</t>
  </si>
  <si>
    <t>Branch Code</t>
  </si>
  <si>
    <t>Company Code</t>
  </si>
  <si>
    <t>GDM1</t>
  </si>
  <si>
    <t>D1CHUS</t>
  </si>
  <si>
    <t>D1CHTM</t>
  </si>
  <si>
    <t>D1CHDT</t>
  </si>
  <si>
    <t>D1CRUS</t>
  </si>
  <si>
    <t>D1CRTM</t>
  </si>
  <si>
    <t>D1CRDT</t>
  </si>
  <si>
    <t>D1RCST</t>
  </si>
  <si>
    <t>D1DFLN</t>
  </si>
  <si>
    <t>D1DFRS</t>
  </si>
  <si>
    <t>D1DFPF</t>
  </si>
  <si>
    <t>D1BRNO</t>
  </si>
  <si>
    <t>D1CONO</t>
  </si>
  <si>
    <t>DFLD</t>
  </si>
  <si>
    <t>PERD</t>
  </si>
  <si>
    <t>YEAR</t>
  </si>
  <si>
    <t>DFCK</t>
  </si>
  <si>
    <t>GDM2</t>
  </si>
  <si>
    <t>DFFS</t>
  </si>
  <si>
    <t>DFFK</t>
  </si>
  <si>
    <t>DFTN</t>
  </si>
  <si>
    <t>DFUT</t>
  </si>
  <si>
    <t>DFCA</t>
  </si>
  <si>
    <t>DFCC</t>
  </si>
  <si>
    <t>GDM3</t>
  </si>
  <si>
    <t>D3CHUS</t>
  </si>
  <si>
    <t>D3CHTM</t>
  </si>
  <si>
    <t>D3CHDT</t>
  </si>
  <si>
    <t>D3CRUS</t>
  </si>
  <si>
    <t>D3CRTM</t>
  </si>
  <si>
    <t>D3CRDT</t>
  </si>
  <si>
    <t>D3RCST</t>
  </si>
  <si>
    <t>D3DFFS</t>
  </si>
  <si>
    <t>D3DFFK</t>
  </si>
  <si>
    <t>D3DFTN</t>
  </si>
  <si>
    <t>D3DFUT</t>
  </si>
  <si>
    <t>D3DFCA</t>
  </si>
  <si>
    <t>D3DFCC</t>
  </si>
  <si>
    <t>D3DFNO</t>
  </si>
  <si>
    <t>D3BRNO</t>
  </si>
  <si>
    <t>D3CONO</t>
  </si>
  <si>
    <t>CCNO</t>
  </si>
  <si>
    <t>v1.3</t>
  </si>
  <si>
    <t>DINA</t>
  </si>
  <si>
    <t>DINO</t>
  </si>
  <si>
    <t>GDIV</t>
  </si>
  <si>
    <t>GCCHUS</t>
  </si>
  <si>
    <t>GCCHTM</t>
  </si>
  <si>
    <t>GCCHDT</t>
  </si>
  <si>
    <t>GCCRUS</t>
  </si>
  <si>
    <t>GCCRTM</t>
  </si>
  <si>
    <t>GCCRDT</t>
  </si>
  <si>
    <t>GCRCST</t>
  </si>
  <si>
    <t>GCREMA</t>
  </si>
  <si>
    <t>GCCCNO</t>
  </si>
  <si>
    <t>GCDINA</t>
  </si>
  <si>
    <t>GCDINO</t>
  </si>
  <si>
    <t>GCBRNO</t>
  </si>
  <si>
    <t>GCCONO</t>
  </si>
  <si>
    <t>DENA</t>
  </si>
  <si>
    <t>DENO</t>
  </si>
  <si>
    <t>GDEP</t>
  </si>
  <si>
    <t>GDCHUS</t>
  </si>
  <si>
    <t>GDCHTM</t>
  </si>
  <si>
    <t>GDCHDT</t>
  </si>
  <si>
    <t>GDCRUS</t>
  </si>
  <si>
    <t>GDCRTM</t>
  </si>
  <si>
    <t>GDCRDT</t>
  </si>
  <si>
    <t>GDRCST</t>
  </si>
  <si>
    <t>GDREMA</t>
  </si>
  <si>
    <t>GDCCNO</t>
  </si>
  <si>
    <t>GDDENA</t>
  </si>
  <si>
    <t>GDDENO</t>
  </si>
  <si>
    <t>GDBRNO</t>
  </si>
  <si>
    <t>GDCONO</t>
  </si>
  <si>
    <t>CCNA</t>
  </si>
  <si>
    <t>GCCA</t>
  </si>
  <si>
    <t>GFCHUS</t>
  </si>
  <si>
    <t>GFCHTM</t>
  </si>
  <si>
    <t>GFCHDT</t>
  </si>
  <si>
    <t>GFCRUS</t>
  </si>
  <si>
    <t>GFCRTM</t>
  </si>
  <si>
    <t>GFCRDT</t>
  </si>
  <si>
    <t>GFRCST</t>
  </si>
  <si>
    <t>GFREMA</t>
  </si>
  <si>
    <t>GFCCNA</t>
  </si>
  <si>
    <t>GFCCNO</t>
  </si>
  <si>
    <t>GFBRNO</t>
  </si>
  <si>
    <t>GFCONO</t>
  </si>
  <si>
    <t>CNY</t>
  </si>
  <si>
    <t>USD</t>
  </si>
  <si>
    <t>THB</t>
  </si>
  <si>
    <t>SGD</t>
  </si>
  <si>
    <t>SEK</t>
  </si>
  <si>
    <t>PHP</t>
  </si>
  <si>
    <t>NZD</t>
  </si>
  <si>
    <t>NOK</t>
  </si>
  <si>
    <t>MYR</t>
  </si>
  <si>
    <t>JPY</t>
  </si>
  <si>
    <t>HKD</t>
  </si>
  <si>
    <t>GBP</t>
  </si>
  <si>
    <t>EUR</t>
  </si>
  <si>
    <t>DKK</t>
  </si>
  <si>
    <t>CHF</t>
  </si>
  <si>
    <t>CAD</t>
  </si>
  <si>
    <t>BND</t>
  </si>
  <si>
    <t>AUD</t>
  </si>
  <si>
    <t>CYNA</t>
  </si>
  <si>
    <t>CYNO</t>
  </si>
  <si>
    <t>GCUR</t>
  </si>
  <si>
    <t>GGCHUS</t>
  </si>
  <si>
    <t>GGCHTM</t>
  </si>
  <si>
    <t>GGCHDT</t>
  </si>
  <si>
    <t>GGCRUS</t>
  </si>
  <si>
    <t>GGCRTM</t>
  </si>
  <si>
    <t>GGCRDT</t>
  </si>
  <si>
    <t>GGRCST</t>
  </si>
  <si>
    <t>GGREMA</t>
  </si>
  <si>
    <t>GGCYNA</t>
  </si>
  <si>
    <t>GGCYNO</t>
  </si>
  <si>
    <t>GGBRNO</t>
  </si>
  <si>
    <t>GGCONO</t>
  </si>
  <si>
    <t>ZDUM</t>
  </si>
  <si>
    <t>OGNO</t>
  </si>
  <si>
    <t>OGNA</t>
  </si>
  <si>
    <t>OGLV</t>
  </si>
  <si>
    <t>OGUP</t>
  </si>
  <si>
    <t>GOCONO</t>
  </si>
  <si>
    <t>GOBRNO</t>
  </si>
  <si>
    <t>GOOGNO</t>
  </si>
  <si>
    <t>GOOGNA</t>
  </si>
  <si>
    <t>GOOGLV</t>
  </si>
  <si>
    <t>GOOGUP</t>
  </si>
  <si>
    <t>GOREMA</t>
  </si>
  <si>
    <t>GORCST</t>
  </si>
  <si>
    <t>GOCRDT</t>
  </si>
  <si>
    <t>GOCRTM</t>
  </si>
  <si>
    <t>GOCRUS</t>
  </si>
  <si>
    <t>GOCHDT</t>
  </si>
  <si>
    <t>GOCHTM</t>
  </si>
  <si>
    <t>GOCHUS</t>
  </si>
  <si>
    <t>IMPORT</t>
  </si>
  <si>
    <t>PURCHASE</t>
  </si>
  <si>
    <t>DRAFT</t>
  </si>
  <si>
    <t>Draft</t>
  </si>
  <si>
    <t>DCST</t>
  </si>
  <si>
    <t>WAIT_APPROVE</t>
  </si>
  <si>
    <t>WA</t>
  </si>
  <si>
    <t>APPROVE</t>
  </si>
  <si>
    <t>WAIT_VOID</t>
  </si>
  <si>
    <t>WV</t>
  </si>
  <si>
    <t>VOID</t>
  </si>
  <si>
    <t>Void</t>
  </si>
  <si>
    <t>V</t>
  </si>
  <si>
    <t>AP Invoice Receipt</t>
  </si>
  <si>
    <t>DCTY</t>
  </si>
  <si>
    <t>SIR</t>
  </si>
  <si>
    <t>PPO</t>
  </si>
  <si>
    <t>Purchase Order</t>
  </si>
  <si>
    <t>PPR</t>
  </si>
  <si>
    <t>Purchase Request</t>
  </si>
  <si>
    <t>ZBIZ</t>
  </si>
  <si>
    <t>BUNO</t>
  </si>
  <si>
    <t>BUNA</t>
  </si>
  <si>
    <t>FLAG</t>
  </si>
  <si>
    <t>ZZCONO</t>
  </si>
  <si>
    <t>ZZBUNO</t>
  </si>
  <si>
    <t>ZZBUNA</t>
  </si>
  <si>
    <t>ZZFLAG</t>
  </si>
  <si>
    <t>ZZREMA</t>
  </si>
  <si>
    <t>ZZRCST</t>
  </si>
  <si>
    <t>ZZCRDT</t>
  </si>
  <si>
    <t>ZZCRTM</t>
  </si>
  <si>
    <t>ZZCRUS</t>
  </si>
  <si>
    <t>ZZCHDT</t>
  </si>
  <si>
    <t>ZZCHTM</t>
  </si>
  <si>
    <t>ZZCHUS</t>
  </si>
  <si>
    <t>HO</t>
  </si>
  <si>
    <t>AG</t>
  </si>
  <si>
    <t>FG</t>
  </si>
  <si>
    <t>Head Office</t>
  </si>
  <si>
    <t>Auto Glass</t>
  </si>
  <si>
    <t>Flat Glass</t>
  </si>
  <si>
    <t>VMBNKA</t>
  </si>
  <si>
    <t>BKAC</t>
  </si>
  <si>
    <t>VMBRNO</t>
  </si>
  <si>
    <t>BKNA</t>
  </si>
  <si>
    <t>VMBNKC</t>
  </si>
  <si>
    <t>BKNO</t>
  </si>
  <si>
    <t>VCON</t>
  </si>
  <si>
    <t>CPNA</t>
  </si>
  <si>
    <t>VCURR</t>
  </si>
  <si>
    <t>VMCLAS</t>
  </si>
  <si>
    <t>VTYPE</t>
  </si>
  <si>
    <t>VPAYTO</t>
  </si>
  <si>
    <t>PYTO</t>
  </si>
  <si>
    <t>VTERMS</t>
  </si>
  <si>
    <t>TPNO</t>
  </si>
  <si>
    <t>VPHONE</t>
  </si>
  <si>
    <t>VSTATE</t>
  </si>
  <si>
    <t>VCOUN</t>
  </si>
  <si>
    <t>VNDAD2</t>
  </si>
  <si>
    <t>VNDAD1</t>
  </si>
  <si>
    <t>VNDNAM</t>
  </si>
  <si>
    <t>VENA</t>
  </si>
  <si>
    <t>VENDOR</t>
  </si>
  <si>
    <t>VENO</t>
  </si>
  <si>
    <t>AVM</t>
  </si>
  <si>
    <t>PVMA</t>
  </si>
  <si>
    <t>IACST</t>
  </si>
  <si>
    <t>ITAC</t>
  </si>
  <si>
    <t>ISCST</t>
  </si>
  <si>
    <t>ITSC</t>
  </si>
  <si>
    <t>IMIN</t>
  </si>
  <si>
    <t>IUMRC</t>
  </si>
  <si>
    <t>SLUC</t>
  </si>
  <si>
    <t>IUMR</t>
  </si>
  <si>
    <t>SLUM</t>
  </si>
  <si>
    <t>IUMCN</t>
  </si>
  <si>
    <t>PUUC</t>
  </si>
  <si>
    <t>IUMP</t>
  </si>
  <si>
    <t>PUUM</t>
  </si>
  <si>
    <t>IUMS</t>
  </si>
  <si>
    <t>ITUM</t>
  </si>
  <si>
    <t>IVEN2</t>
  </si>
  <si>
    <t>VEN2</t>
  </si>
  <si>
    <t>IVEND</t>
  </si>
  <si>
    <t>IREF05</t>
  </si>
  <si>
    <t>ITG5</t>
  </si>
  <si>
    <t>IREF04</t>
  </si>
  <si>
    <t>ITG4</t>
  </si>
  <si>
    <t>IREF03</t>
  </si>
  <si>
    <t>ITG3</t>
  </si>
  <si>
    <t>IREF02</t>
  </si>
  <si>
    <t>ITG2</t>
  </si>
  <si>
    <t>IREF01</t>
  </si>
  <si>
    <t>ITG1</t>
  </si>
  <si>
    <t>ICLAS</t>
  </si>
  <si>
    <t>ITCL</t>
  </si>
  <si>
    <t>IITYP</t>
  </si>
  <si>
    <t>ITTY</t>
  </si>
  <si>
    <t>ITN2</t>
  </si>
  <si>
    <t>IDESC</t>
  </si>
  <si>
    <t>ITNA</t>
  </si>
  <si>
    <t>IPROD</t>
  </si>
  <si>
    <t>ITNO</t>
  </si>
  <si>
    <t>IIML01</t>
  </si>
  <si>
    <t>IIMA</t>
  </si>
  <si>
    <t>WHNO</t>
  </si>
  <si>
    <t>LONO</t>
  </si>
  <si>
    <t>WDC1</t>
  </si>
  <si>
    <t>DCNA</t>
  </si>
  <si>
    <t>WDC2</t>
  </si>
  <si>
    <t>LVAM</t>
  </si>
  <si>
    <t>AVQT</t>
  </si>
  <si>
    <t>WAR1</t>
  </si>
  <si>
    <t>AQDN</t>
  </si>
  <si>
    <t>AQDT</t>
  </si>
  <si>
    <t>AQBY</t>
  </si>
  <si>
    <t>AVST</t>
  </si>
  <si>
    <t>AQST</t>
  </si>
  <si>
    <t>AQAM</t>
  </si>
  <si>
    <t>WAR2</t>
  </si>
  <si>
    <t>AVBY</t>
  </si>
  <si>
    <t>RSNO</t>
  </si>
  <si>
    <t>GTOP</t>
  </si>
  <si>
    <t>TPNA</t>
  </si>
  <si>
    <t>TPDY</t>
  </si>
  <si>
    <t>GOG1</t>
  </si>
  <si>
    <t>GOG2</t>
  </si>
  <si>
    <t>ICON</t>
  </si>
  <si>
    <t>CBNO</t>
  </si>
  <si>
    <t>CBNA</t>
  </si>
  <si>
    <t>CBTY</t>
  </si>
  <si>
    <t>GBUD</t>
  </si>
  <si>
    <t>BDNO</t>
  </si>
  <si>
    <t>BDNA</t>
  </si>
  <si>
    <t>GUCONO</t>
  </si>
  <si>
    <t>GUBRNO</t>
  </si>
  <si>
    <t>GUBDNO</t>
  </si>
  <si>
    <t>GUBDNA</t>
  </si>
  <si>
    <t>GUREMA</t>
  </si>
  <si>
    <t>GURCST</t>
  </si>
  <si>
    <t>GUCRDT</t>
  </si>
  <si>
    <t>GUCRTM</t>
  </si>
  <si>
    <t>GUCRUS</t>
  </si>
  <si>
    <t>GUCHDT</t>
  </si>
  <si>
    <t>GUCHTM</t>
  </si>
  <si>
    <t>GUCHUS</t>
  </si>
  <si>
    <t>''AG''</t>
  </si>
  <si>
    <t>v2.5</t>
  </si>
  <si>
    <t>Program Name</t>
  </si>
  <si>
    <t>Description</t>
  </si>
  <si>
    <t>Specification by</t>
  </si>
  <si>
    <t>Revision Notes</t>
  </si>
  <si>
    <t>Database</t>
  </si>
  <si>
    <t>ZGUA</t>
  </si>
  <si>
    <t>AUNO</t>
  </si>
  <si>
    <t>AUTO</t>
  </si>
  <si>
    <t>REM1</t>
  </si>
  <si>
    <t>REM2</t>
  </si>
  <si>
    <t>GRES</t>
  </si>
  <si>
    <t>RSTB</t>
  </si>
  <si>
    <t>RSNA</t>
  </si>
  <si>
    <t>ITMN</t>
  </si>
  <si>
    <t>ITRO</t>
  </si>
  <si>
    <t>ITMX</t>
  </si>
  <si>
    <t>JG</t>
  </si>
  <si>
    <t>JG - General</t>
  </si>
  <si>
    <t>General Tables for JG</t>
  </si>
  <si>
    <t>''JG''</t>
  </si>
  <si>
    <t>Order Information</t>
  </si>
  <si>
    <t>Yarn Order Sheet</t>
  </si>
  <si>
    <t>YRO</t>
  </si>
  <si>
    <t>ZUOGNO</t>
  </si>
  <si>
    <t>KYN1</t>
  </si>
  <si>
    <t>KYN2</t>
  </si>
  <si>
    <t>CATBTY</t>
  </si>
  <si>
    <t>CAKYN1</t>
  </si>
  <si>
    <t>CAKYN2</t>
  </si>
  <si>
    <t>Country</t>
  </si>
  <si>
    <t>City</t>
  </si>
  <si>
    <t>ID</t>
  </si>
  <si>
    <t>Indonesia</t>
  </si>
  <si>
    <t>US</t>
  </si>
  <si>
    <t>United States of America</t>
  </si>
  <si>
    <t>JP</t>
  </si>
  <si>
    <t>Japan</t>
  </si>
  <si>
    <t>Cikampek</t>
  </si>
  <si>
    <t>BGR</t>
  </si>
  <si>
    <t>Bogor</t>
  </si>
  <si>
    <t>BDG</t>
  </si>
  <si>
    <t>Bandung</t>
  </si>
  <si>
    <t>PWK</t>
  </si>
  <si>
    <t>Purwakarta</t>
  </si>
  <si>
    <t>CKR</t>
  </si>
  <si>
    <t>Cikarang</t>
  </si>
  <si>
    <t>BKS</t>
  </si>
  <si>
    <t>Bekasi</t>
  </si>
  <si>
    <t>TGR</t>
  </si>
  <si>
    <t>SRP</t>
  </si>
  <si>
    <t>Serpong</t>
  </si>
  <si>
    <t>SBY</t>
  </si>
  <si>
    <t>Surabaya</t>
  </si>
  <si>
    <t>JMB</t>
  </si>
  <si>
    <t>Jember</t>
  </si>
  <si>
    <t>PRG</t>
  </si>
  <si>
    <t>Porong</t>
  </si>
  <si>
    <t>Sidoarjo</t>
  </si>
  <si>
    <t>SMG</t>
  </si>
  <si>
    <t>Semarang</t>
  </si>
  <si>
    <t>MARKETING</t>
  </si>
  <si>
    <t>GM010</t>
  </si>
  <si>
    <t>GM020</t>
  </si>
  <si>
    <t>GM030</t>
  </si>
  <si>
    <t>IM010</t>
  </si>
  <si>
    <t>IM020</t>
  </si>
  <si>
    <t>IM030</t>
  </si>
  <si>
    <t>Material Group</t>
  </si>
  <si>
    <t>IM040</t>
  </si>
  <si>
    <t>Master</t>
  </si>
  <si>
    <t>SM010</t>
  </si>
  <si>
    <t>PM010</t>
  </si>
  <si>
    <t>PM020</t>
  </si>
  <si>
    <t>Transaction</t>
  </si>
  <si>
    <t>ST010</t>
  </si>
  <si>
    <t>M020</t>
  </si>
  <si>
    <t>M040</t>
  </si>
  <si>
    <t>M020010</t>
  </si>
  <si>
    <t>M020020</t>
  </si>
  <si>
    <t>M020030</t>
  </si>
  <si>
    <t>M040010</t>
  </si>
  <si>
    <t>ZVUM</t>
  </si>
  <si>
    <t>GM040</t>
  </si>
  <si>
    <t>Cost Center</t>
  </si>
  <si>
    <t>GM050</t>
  </si>
  <si>
    <t>Division</t>
  </si>
  <si>
    <t>IM050</t>
  </si>
  <si>
    <t>M020040</t>
  </si>
  <si>
    <t>M020050</t>
  </si>
  <si>
    <t>BR</t>
  </si>
  <si>
    <t>CH</t>
  </si>
  <si>
    <t>British</t>
  </si>
  <si>
    <t>China</t>
  </si>
  <si>
    <t>IT</t>
  </si>
  <si>
    <t>GM</t>
  </si>
  <si>
    <t>ND</t>
  </si>
  <si>
    <t>Germany</t>
  </si>
  <si>
    <t>Netherlands</t>
  </si>
  <si>
    <t>Iceland</t>
  </si>
  <si>
    <t>IC</t>
  </si>
  <si>
    <t>Italy</t>
  </si>
  <si>
    <t>FR</t>
  </si>
  <si>
    <t>French</t>
  </si>
  <si>
    <t>OIF</t>
  </si>
  <si>
    <t>@DI1</t>
  </si>
  <si>
    <t>GTCONO</t>
  </si>
  <si>
    <t>GTBRNO</t>
  </si>
  <si>
    <t>GTTPNO</t>
  </si>
  <si>
    <t>GTTPNA</t>
  </si>
  <si>
    <t>GTTPDY</t>
  </si>
  <si>
    <t>GTREMA</t>
  </si>
  <si>
    <t>GTRCST</t>
  </si>
  <si>
    <t>GTCRDT</t>
  </si>
  <si>
    <t>GTCRTM</t>
  </si>
  <si>
    <t>GTCRUS</t>
  </si>
  <si>
    <t>GTCHDT</t>
  </si>
  <si>
    <t>GTCHTM</t>
  </si>
  <si>
    <t>GTCHUS</t>
  </si>
  <si>
    <t>AUSTRALIAN DOLLAR</t>
  </si>
  <si>
    <t>BRUNEI DOLLAR</t>
  </si>
  <si>
    <t>CANADIAN DOLLAR</t>
  </si>
  <si>
    <t>SWISS FRANC</t>
  </si>
  <si>
    <t>CHINA YUAN</t>
  </si>
  <si>
    <t>DANISH KRONE</t>
  </si>
  <si>
    <t>EURO</t>
  </si>
  <si>
    <t>BRITISH POUND</t>
  </si>
  <si>
    <t>HONGKONG DOLLAR</t>
  </si>
  <si>
    <t>JAPANESE YEN</t>
  </si>
  <si>
    <t>KRW</t>
  </si>
  <si>
    <t>KOREAN WON</t>
  </si>
  <si>
    <t>MALAYSIAN RINGGIT</t>
  </si>
  <si>
    <t>NORWEGIAN KRONE</t>
  </si>
  <si>
    <t>NEW ZEALAND DOLLAR</t>
  </si>
  <si>
    <t>PGK</t>
  </si>
  <si>
    <t>PAPUA N.G. KINA</t>
  </si>
  <si>
    <t>PHILIPPINES PESO</t>
  </si>
  <si>
    <t>SWEDISH KRONA</t>
  </si>
  <si>
    <t>SINGAPORE DOLLAR</t>
  </si>
  <si>
    <t>THAI BATH</t>
  </si>
  <si>
    <t>US DOLLAR</t>
  </si>
  <si>
    <t>LOCAL</t>
  </si>
  <si>
    <t>I</t>
  </si>
  <si>
    <t>L</t>
  </si>
  <si>
    <t>GR</t>
  </si>
  <si>
    <t>G</t>
  </si>
  <si>
    <t>Garment</t>
  </si>
  <si>
    <t>Sweater</t>
  </si>
  <si>
    <t>SCREEN</t>
  </si>
  <si>
    <t>REPORT</t>
  </si>
  <si>
    <t>R</t>
  </si>
  <si>
    <t>Screen</t>
  </si>
  <si>
    <t>Report</t>
  </si>
  <si>
    <t>English</t>
  </si>
  <si>
    <t>ZM090</t>
  </si>
  <si>
    <t>Dictionary</t>
  </si>
  <si>
    <t>M010090</t>
  </si>
  <si>
    <t>UMNO</t>
  </si>
  <si>
    <t>Pound</t>
  </si>
  <si>
    <t>GRCONO</t>
  </si>
  <si>
    <t>GRBRNO</t>
  </si>
  <si>
    <t>GRCYNO</t>
  </si>
  <si>
    <t>GREFDT</t>
  </si>
  <si>
    <t>GRRATE</t>
  </si>
  <si>
    <t>GRREMA</t>
  </si>
  <si>
    <t>GRRCST</t>
  </si>
  <si>
    <t>GRCRDT</t>
  </si>
  <si>
    <t>GRCRTM</t>
  </si>
  <si>
    <t>GRCRUS</t>
  </si>
  <si>
    <t>GRCHDT</t>
  </si>
  <si>
    <t>GRCHTM</t>
  </si>
  <si>
    <t>GRCHUS</t>
  </si>
  <si>
    <t>markets</t>
  </si>
  <si>
    <t>KR</t>
  </si>
  <si>
    <t>Korea</t>
  </si>
  <si>
    <t>POUND</t>
  </si>
  <si>
    <t>LBS</t>
  </si>
  <si>
    <t>YRN</t>
  </si>
  <si>
    <t>FBC</t>
  </si>
  <si>
    <t>OPR</t>
  </si>
  <si>
    <t>Order Production</t>
  </si>
  <si>
    <t>qb3gRiRuqOeYCsdrmLdmLA==</t>
  </si>
  <si>
    <t>tH3oGLI+gHFjMAI=</t>
  </si>
  <si>
    <t>lucky</t>
  </si>
  <si>
    <t>GM060</t>
  </si>
  <si>
    <t>F</t>
  </si>
  <si>
    <t>M030</t>
  </si>
  <si>
    <t>M020060</t>
  </si>
  <si>
    <t>M020070</t>
  </si>
  <si>
    <t>M020080</t>
  </si>
  <si>
    <t>M030010</t>
  </si>
  <si>
    <t>M030020</t>
  </si>
  <si>
    <t>Production Manager</t>
  </si>
  <si>
    <t>President Director</t>
  </si>
  <si>
    <t>KILOGRAM</t>
  </si>
  <si>
    <t>Kilogram</t>
  </si>
  <si>
    <t>KGS</t>
  </si>
  <si>
    <t>YCO</t>
  </si>
  <si>
    <t>Yarn Consumption</t>
  </si>
  <si>
    <t>EPNO</t>
  </si>
  <si>
    <t>Employee Position</t>
  </si>
  <si>
    <t>WDCONO</t>
  </si>
  <si>
    <t>WDBRNO</t>
  </si>
  <si>
    <t>WDDCTY</t>
  </si>
  <si>
    <t>WDDCNA</t>
  </si>
  <si>
    <t>WDREMA</t>
  </si>
  <si>
    <t>WDRCST</t>
  </si>
  <si>
    <t>WDCRDT</t>
  </si>
  <si>
    <t>WDCRTM</t>
  </si>
  <si>
    <t>WDCRUS</t>
  </si>
  <si>
    <t>WDCHDT</t>
  </si>
  <si>
    <t>WDCHTM</t>
  </si>
  <si>
    <t>WDCHUS</t>
  </si>
  <si>
    <t>MCU</t>
  </si>
  <si>
    <t>MSU</t>
  </si>
  <si>
    <t>D2CONO</t>
  </si>
  <si>
    <t>D2BRNO</t>
  </si>
  <si>
    <t>D2DCTY</t>
  </si>
  <si>
    <t>D2DFCK</t>
  </si>
  <si>
    <t>D2YEAR</t>
  </si>
  <si>
    <t>D2PERD</t>
  </si>
  <si>
    <t>D2DFLD</t>
  </si>
  <si>
    <t>D2RCST</t>
  </si>
  <si>
    <t>D2CRDT</t>
  </si>
  <si>
    <t>D2CRTM</t>
  </si>
  <si>
    <t>D2CRUS</t>
  </si>
  <si>
    <t>D2CHDT</t>
  </si>
  <si>
    <t>D2CHTM</t>
  </si>
  <si>
    <t>D2CHUS</t>
  </si>
  <si>
    <t>Customer Master</t>
  </si>
  <si>
    <t>Suplier Master</t>
  </si>
  <si>
    <t>desy</t>
  </si>
  <si>
    <t>ZCCM</t>
  </si>
  <si>
    <t>SGNO</t>
  </si>
  <si>
    <t>SGNA</t>
  </si>
  <si>
    <t>SIZE</t>
  </si>
  <si>
    <t>GSGM</t>
  </si>
  <si>
    <t>D1DCTY</t>
  </si>
  <si>
    <t>OPEN</t>
  </si>
  <si>
    <t>Open</t>
  </si>
  <si>
    <t>ORST</t>
  </si>
  <si>
    <t>O</t>
  </si>
  <si>
    <t>FINISH</t>
  </si>
  <si>
    <t>Finish</t>
  </si>
  <si>
    <t>CLOSE</t>
  </si>
  <si>
    <t>Close</t>
  </si>
  <si>
    <t>PRTY</t>
  </si>
  <si>
    <t>NORMAL</t>
  </si>
  <si>
    <t>URGENT</t>
  </si>
  <si>
    <t>Urgent</t>
  </si>
  <si>
    <t>Normal</t>
  </si>
  <si>
    <t>U</t>
  </si>
  <si>
    <t>N</t>
  </si>
  <si>
    <t>ITCA</t>
  </si>
  <si>
    <t>Awaiting Approval</t>
  </si>
  <si>
    <t>Approved</t>
  </si>
  <si>
    <t>Awaiting Void Approval</t>
  </si>
  <si>
    <t>AVTY</t>
  </si>
  <si>
    <t>ADUL</t>
  </si>
  <si>
    <t>MCD1</t>
  </si>
  <si>
    <t>Merchandiser Team 1</t>
  </si>
  <si>
    <t>MMA1</t>
  </si>
  <si>
    <t>Marketing Manager Team 1</t>
  </si>
  <si>
    <t>PRDI</t>
  </si>
  <si>
    <t>PDMA</t>
  </si>
  <si>
    <t>MCD2</t>
  </si>
  <si>
    <t>MMA2</t>
  </si>
  <si>
    <t>Merchandiser Team 2</t>
  </si>
  <si>
    <t>Marketing Manager Team 2</t>
  </si>
  <si>
    <t>MCD3</t>
  </si>
  <si>
    <t>MMA3</t>
  </si>
  <si>
    <t>Merchandiser Team 3</t>
  </si>
  <si>
    <t>Marketing Manager Team 3</t>
  </si>
  <si>
    <t>GPCONO</t>
  </si>
  <si>
    <t>GPBRNO</t>
  </si>
  <si>
    <t>GPOGNO</t>
  </si>
  <si>
    <t>GPUSNO</t>
  </si>
  <si>
    <t>GPAVTY</t>
  </si>
  <si>
    <t>GPREMA</t>
  </si>
  <si>
    <t>GPRCST</t>
  </si>
  <si>
    <t>GPCRDT</t>
  </si>
  <si>
    <t>GPCRTM</t>
  </si>
  <si>
    <t>GPCRUS</t>
  </si>
  <si>
    <t>GPCHDT</t>
  </si>
  <si>
    <t>GPCHTM</t>
  </si>
  <si>
    <t>GPCHUS</t>
  </si>
  <si>
    <t>SMA1</t>
  </si>
  <si>
    <t>EMNO</t>
  </si>
  <si>
    <t>BTCT</t>
  </si>
  <si>
    <t>BTDT</t>
  </si>
  <si>
    <t>GEND</t>
  </si>
  <si>
    <t>EDNO</t>
  </si>
  <si>
    <t>STDT</t>
  </si>
  <si>
    <t>EDDT</t>
  </si>
  <si>
    <t>TATY</t>
  </si>
  <si>
    <t>EMST</t>
  </si>
  <si>
    <t>Reason Code Normal</t>
  </si>
  <si>
    <t>NL</t>
  </si>
  <si>
    <t>Reason Code Picking List</t>
  </si>
  <si>
    <t>PL</t>
  </si>
  <si>
    <t>Reason Code Stock Taking</t>
  </si>
  <si>
    <t>ST</t>
  </si>
  <si>
    <t>Reason Code With Intransit</t>
  </si>
  <si>
    <t>WI</t>
  </si>
  <si>
    <t>Reason Code Closed Order</t>
  </si>
  <si>
    <t>CO</t>
  </si>
  <si>
    <t>TRTY</t>
  </si>
  <si>
    <t>PO</t>
  </si>
  <si>
    <t>SO</t>
  </si>
  <si>
    <t>DO</t>
  </si>
  <si>
    <t>PN</t>
  </si>
  <si>
    <t>SN</t>
  </si>
  <si>
    <t>TI</t>
  </si>
  <si>
    <t>TO</t>
  </si>
  <si>
    <t>IU</t>
  </si>
  <si>
    <t>CL</t>
  </si>
  <si>
    <t>Transaction Type Purchase Order</t>
  </si>
  <si>
    <t>Transaction Type Delivery Order</t>
  </si>
  <si>
    <t>Transaction Type Purchase Return</t>
  </si>
  <si>
    <t>Transaction Type Transfer In</t>
  </si>
  <si>
    <t>Transaction Type Transfer Out</t>
  </si>
  <si>
    <t>Transaction Type Adjustment</t>
  </si>
  <si>
    <t>Transaction Type Inventory Usage</t>
  </si>
  <si>
    <t>Transaction Type Closing</t>
  </si>
  <si>
    <t>Good Stock</t>
  </si>
  <si>
    <t>GD</t>
  </si>
  <si>
    <t>Bad Stock</t>
  </si>
  <si>
    <t>BS</t>
  </si>
  <si>
    <t>LOTY</t>
  </si>
  <si>
    <t>WHS</t>
  </si>
  <si>
    <t>Warehouse</t>
  </si>
  <si>
    <t>Employee Position Warehouse</t>
  </si>
  <si>
    <t>GEMP</t>
  </si>
  <si>
    <t>EMNA</t>
  </si>
  <si>
    <t>GECONO</t>
  </si>
  <si>
    <t>GEBRNO</t>
  </si>
  <si>
    <t>GEEMNO</t>
  </si>
  <si>
    <t>GEEMNA</t>
  </si>
  <si>
    <t>GEADR1</t>
  </si>
  <si>
    <t>GEADR2</t>
  </si>
  <si>
    <t>GEADR3</t>
  </si>
  <si>
    <t>GECNNO</t>
  </si>
  <si>
    <t>GEPHN1</t>
  </si>
  <si>
    <t>GEFAX1</t>
  </si>
  <si>
    <t>GENPWP</t>
  </si>
  <si>
    <t>GEEPNO</t>
  </si>
  <si>
    <t>GEBTCT</t>
  </si>
  <si>
    <t>GEBTDT</t>
  </si>
  <si>
    <t>GEGEND</t>
  </si>
  <si>
    <t>GEEDNO</t>
  </si>
  <si>
    <t>GERELI</t>
  </si>
  <si>
    <t>GESTDT</t>
  </si>
  <si>
    <t>GEEDDT</t>
  </si>
  <si>
    <t>GETATY</t>
  </si>
  <si>
    <t>GEEMST</t>
  </si>
  <si>
    <t>GEDENO</t>
  </si>
  <si>
    <t>GEDINO</t>
  </si>
  <si>
    <t>GEREMA</t>
  </si>
  <si>
    <t>GERCST</t>
  </si>
  <si>
    <t>GECRDT</t>
  </si>
  <si>
    <t>GECRTM</t>
  </si>
  <si>
    <t>GECRUS</t>
  </si>
  <si>
    <t>GECHDT</t>
  </si>
  <si>
    <t>GECHTM</t>
  </si>
  <si>
    <t>GECHUS</t>
  </si>
  <si>
    <t>DJB007</t>
  </si>
  <si>
    <t>DJB010</t>
  </si>
  <si>
    <t>DJB003</t>
  </si>
  <si>
    <t>DJB005</t>
  </si>
  <si>
    <t>DJB038</t>
  </si>
  <si>
    <t>DJB039</t>
  </si>
  <si>
    <t>DJB012</t>
  </si>
  <si>
    <t>DJB040</t>
  </si>
  <si>
    <t>CATIAH</t>
  </si>
  <si>
    <t>DEVI</t>
  </si>
  <si>
    <t>DIAN NOVIANTI</t>
  </si>
  <si>
    <t>IMRON T</t>
  </si>
  <si>
    <t>MARIA TITIN</t>
  </si>
  <si>
    <t>POPI FEBRIANI SIANTURI</t>
  </si>
  <si>
    <t>RIA BADRIA RAHMAN</t>
  </si>
  <si>
    <t>MUHAMMAD SYAHRUL</t>
  </si>
  <si>
    <t>JAKARTA</t>
  </si>
  <si>
    <t>PERUM PONDOK UNGU PERMAI BLOK</t>
  </si>
  <si>
    <t>AM 27/10 BEKASI UTARA</t>
  </si>
  <si>
    <t>JL.GURAMI 3/10 RT/RW 005/04</t>
  </si>
  <si>
    <t>PERUMNAS I TANGERANG</t>
  </si>
  <si>
    <t>FIN</t>
  </si>
  <si>
    <t>GEN</t>
  </si>
  <si>
    <t>INV</t>
  </si>
  <si>
    <t>PUR</t>
  </si>
  <si>
    <t>SAL</t>
  </si>
  <si>
    <t>SYS</t>
  </si>
  <si>
    <t>UTL</t>
  </si>
  <si>
    <t>MAN</t>
  </si>
  <si>
    <t>HRS</t>
  </si>
  <si>
    <t>Purchasing Applications</t>
  </si>
  <si>
    <t>Finance Applications</t>
  </si>
  <si>
    <t>Inventory Applications</t>
  </si>
  <si>
    <t>Sales Applications</t>
  </si>
  <si>
    <t>Utilities</t>
  </si>
  <si>
    <t>Manufacturing Applications</t>
  </si>
  <si>
    <t>Human Resource Applications</t>
  </si>
  <si>
    <t>General Master Applications</t>
  </si>
  <si>
    <t>Application Setup</t>
  </si>
  <si>
    <t>../Images/App/Setup.png</t>
  </si>
  <si>
    <t>../Images/App/General.png</t>
  </si>
  <si>
    <t>../Images/App/Inventory.png</t>
  </si>
  <si>
    <t>../Images/App/Purchasing.png</t>
  </si>
  <si>
    <t>../Images/App/Sales.png</t>
  </si>
  <si>
    <t>../Images/App/Finance.png</t>
  </si>
  <si>
    <t>../Images/App/Manufacturing.png</t>
  </si>
  <si>
    <t>../Images/App/Utilities.png</t>
  </si>
  <si>
    <t>../Images/App/HumanResource.png</t>
  </si>
  <si>
    <t>Location Type</t>
  </si>
  <si>
    <t>GM120</t>
  </si>
  <si>
    <t>Material Master</t>
  </si>
  <si>
    <t>IM070</t>
  </si>
  <si>
    <t>Master Warehouse</t>
  </si>
  <si>
    <t>IM080</t>
  </si>
  <si>
    <t>IR010</t>
  </si>
  <si>
    <t>IR020</t>
  </si>
  <si>
    <t>IR030</t>
  </si>
  <si>
    <t>IR040</t>
  </si>
  <si>
    <t>IR050</t>
  </si>
  <si>
    <t>IR090</t>
  </si>
  <si>
    <t>Inventory Adjustment Report</t>
  </si>
  <si>
    <t>IR100</t>
  </si>
  <si>
    <t>Stock Taking Report</t>
  </si>
  <si>
    <t>Stock Ledger Report</t>
  </si>
  <si>
    <t>Stock Location Report</t>
  </si>
  <si>
    <t>Stock Card</t>
  </si>
  <si>
    <t>IT010</t>
  </si>
  <si>
    <t>IT020</t>
  </si>
  <si>
    <t>IT030</t>
  </si>
  <si>
    <t>Purchase Receipt</t>
  </si>
  <si>
    <t>IT040</t>
  </si>
  <si>
    <t>Transfer Request</t>
  </si>
  <si>
    <t>IT050</t>
  </si>
  <si>
    <t>Transfer Out</t>
  </si>
  <si>
    <t>IT060</t>
  </si>
  <si>
    <t>Transfer In</t>
  </si>
  <si>
    <t>Inventory Adjustment</t>
  </si>
  <si>
    <t>Stock Taking</t>
  </si>
  <si>
    <t>Stock Taking Process</t>
  </si>
  <si>
    <t>PM030</t>
  </si>
  <si>
    <t>Purchase Price Master</t>
  </si>
  <si>
    <t>PT020</t>
  </si>
  <si>
    <t xml:space="preserve">Purchase Order </t>
  </si>
  <si>
    <t>PT050</t>
  </si>
  <si>
    <t>Purchase Return</t>
  </si>
  <si>
    <t>PT060</t>
  </si>
  <si>
    <t>PT070</t>
  </si>
  <si>
    <t>Debit Note</t>
  </si>
  <si>
    <t>ST020</t>
  </si>
  <si>
    <t>ST030</t>
  </si>
  <si>
    <t>ST040</t>
  </si>
  <si>
    <t>Sales Return</t>
  </si>
  <si>
    <t>Credit Note Release</t>
  </si>
  <si>
    <t>Company Master</t>
  </si>
  <si>
    <t>Currency Master</t>
  </si>
  <si>
    <t>Term Of Payment</t>
  </si>
  <si>
    <t>GM070</t>
  </si>
  <si>
    <t>Document Master</t>
  </si>
  <si>
    <t>GM080</t>
  </si>
  <si>
    <t>Organization Structure</t>
  </si>
  <si>
    <t>GM090</t>
  </si>
  <si>
    <t>GM100</t>
  </si>
  <si>
    <t>Country City Map</t>
  </si>
  <si>
    <t>GM110</t>
  </si>
  <si>
    <t>GM130</t>
  </si>
  <si>
    <t>IM060</t>
  </si>
  <si>
    <t>IR060</t>
  </si>
  <si>
    <t>IR070</t>
  </si>
  <si>
    <t>Transfer Out Report</t>
  </si>
  <si>
    <t>IR080</t>
  </si>
  <si>
    <t>Transfer In Report</t>
  </si>
  <si>
    <t>Master Supplier</t>
  </si>
  <si>
    <t>Supplier Type</t>
  </si>
  <si>
    <t>PT010</t>
  </si>
  <si>
    <t>PT030</t>
  </si>
  <si>
    <t>Master Buyer</t>
  </si>
  <si>
    <t>SR010</t>
  </si>
  <si>
    <t>Sales Report</t>
  </si>
  <si>
    <t>HM010</t>
  </si>
  <si>
    <t>HM020</t>
  </si>
  <si>
    <t>HM030</t>
  </si>
  <si>
    <t>Education</t>
  </si>
  <si>
    <t>HM040</t>
  </si>
  <si>
    <t>M021</t>
  </si>
  <si>
    <t>M022</t>
  </si>
  <si>
    <t>M031</t>
  </si>
  <si>
    <t>M042</t>
  </si>
  <si>
    <t>M041</t>
  </si>
  <si>
    <t>M050</t>
  </si>
  <si>
    <t>M070</t>
  </si>
  <si>
    <t>Transaction Type Customer Order</t>
  </si>
  <si>
    <t>Transaction Type Shop Order</t>
  </si>
  <si>
    <t>SR</t>
  </si>
  <si>
    <t>Transaction Type Shop Receipt</t>
  </si>
  <si>
    <t>Transaction Type Purchase Receipt</t>
  </si>
  <si>
    <t>AJ</t>
  </si>
  <si>
    <t>CN</t>
  </si>
  <si>
    <t>Transaction Type Shop Return</t>
  </si>
  <si>
    <t>Transaction Type Customer Return</t>
  </si>
  <si>
    <t>M010100</t>
  </si>
  <si>
    <t>M010110</t>
  </si>
  <si>
    <t>M010120</t>
  </si>
  <si>
    <t>M010130</t>
  </si>
  <si>
    <t>M022210</t>
  </si>
  <si>
    <t>M022220</t>
  </si>
  <si>
    <t>M022230</t>
  </si>
  <si>
    <t>M022240</t>
  </si>
  <si>
    <t>M022250</t>
  </si>
  <si>
    <t>M022260</t>
  </si>
  <si>
    <t>M022270</t>
  </si>
  <si>
    <t>M022280</t>
  </si>
  <si>
    <t>M022290</t>
  </si>
  <si>
    <t>M022300</t>
  </si>
  <si>
    <t>M021110</t>
  </si>
  <si>
    <t>M021120</t>
  </si>
  <si>
    <t>M021130</t>
  </si>
  <si>
    <t>M021140</t>
  </si>
  <si>
    <t>M021150</t>
  </si>
  <si>
    <t>M021160</t>
  </si>
  <si>
    <t>M030030</t>
  </si>
  <si>
    <t>M031110</t>
  </si>
  <si>
    <t>M031120</t>
  </si>
  <si>
    <t>M031130</t>
  </si>
  <si>
    <t>M031140</t>
  </si>
  <si>
    <t>M031150</t>
  </si>
  <si>
    <t>M031160</t>
  </si>
  <si>
    <t>M031170</t>
  </si>
  <si>
    <t>M042210</t>
  </si>
  <si>
    <t>M041110</t>
  </si>
  <si>
    <t>M041120</t>
  </si>
  <si>
    <t>M041130</t>
  </si>
  <si>
    <t>M041140</t>
  </si>
  <si>
    <t>M050010</t>
  </si>
  <si>
    <t>M050020</t>
  </si>
  <si>
    <t>M050030</t>
  </si>
  <si>
    <t>M050040</t>
  </si>
  <si>
    <t>M050050</t>
  </si>
  <si>
    <t>M050060</t>
  </si>
  <si>
    <t>M050070</t>
  </si>
  <si>
    <t>M050080</t>
  </si>
  <si>
    <t>M050090</t>
  </si>
  <si>
    <t>Reports</t>
  </si>
  <si>
    <t>Item Category</t>
  </si>
  <si>
    <t>TRQ</t>
  </si>
  <si>
    <t>TRI</t>
  </si>
  <si>
    <t>TRO</t>
  </si>
  <si>
    <t>GS</t>
  </si>
  <si>
    <t>Male</t>
  </si>
  <si>
    <t>Female</t>
  </si>
  <si>
    <t>S01</t>
  </si>
  <si>
    <t>S02</t>
  </si>
  <si>
    <t>S03</t>
  </si>
  <si>
    <t>S04</t>
  </si>
  <si>
    <t>S05</t>
  </si>
  <si>
    <t>SD</t>
  </si>
  <si>
    <t>SMP</t>
  </si>
  <si>
    <t>SMA/SMK</t>
  </si>
  <si>
    <t>S06</t>
  </si>
  <si>
    <t>S07</t>
  </si>
  <si>
    <t>STRATA-1</t>
  </si>
  <si>
    <t>STRATA-2</t>
  </si>
  <si>
    <t>STRATA-3</t>
  </si>
  <si>
    <t>E01</t>
  </si>
  <si>
    <t>E02</t>
  </si>
  <si>
    <t>E03</t>
  </si>
  <si>
    <t>E04</t>
  </si>
  <si>
    <t>Tetap</t>
  </si>
  <si>
    <t>Kontrak</t>
  </si>
  <si>
    <t>Freelance</t>
  </si>
  <si>
    <t>Outsource</t>
  </si>
  <si>
    <t>GCDENO</t>
  </si>
  <si>
    <t>Gender</t>
  </si>
  <si>
    <t>Education Level</t>
  </si>
  <si>
    <t>Employee Status</t>
  </si>
  <si>
    <t>ZERR</t>
  </si>
  <si>
    <t>ERTY</t>
  </si>
  <si>
    <t>ERDT</t>
  </si>
  <si>
    <t>ERSC</t>
  </si>
  <si>
    <t>EREM</t>
  </si>
  <si>
    <t>ERLN</t>
  </si>
  <si>
    <t>Read/Write</t>
  </si>
  <si>
    <t>Read</t>
  </si>
  <si>
    <t>PPN Percentage</t>
  </si>
  <si>
    <t>PPN</t>
  </si>
  <si>
    <t>PERCENT</t>
  </si>
  <si>
    <t>ZUEMNO</t>
  </si>
  <si>
    <t>ZUDENO</t>
  </si>
  <si>
    <t>ZUDINO</t>
  </si>
  <si>
    <t>PT. Djoni Jaya Busana</t>
  </si>
  <si>
    <t>DJB</t>
  </si>
  <si>
    <t>ZCCMFP</t>
  </si>
  <si>
    <t>ZCPRFP</t>
  </si>
  <si>
    <t>AKADEMI/DIPLOMA</t>
  </si>
  <si>
    <t>MEDAN</t>
  </si>
  <si>
    <t>COST CONTROL</t>
  </si>
  <si>
    <t>SECRETARY</t>
  </si>
  <si>
    <t>MARKETING DJB</t>
  </si>
  <si>
    <t>STOCK CONTROL DJB</t>
  </si>
  <si>
    <t>ADMIN PENJUALAN DJB</t>
  </si>
  <si>
    <t>CHIEF LEGAL</t>
  </si>
  <si>
    <t>UMUM</t>
  </si>
  <si>
    <t>GENERAL MANAGER DJB</t>
  </si>
  <si>
    <t>DESIGNER DJB</t>
  </si>
  <si>
    <t>DRIVER</t>
  </si>
  <si>
    <t>SECURITY</t>
  </si>
  <si>
    <t>GD01</t>
  </si>
  <si>
    <t>BD01</t>
  </si>
  <si>
    <t>BD02</t>
  </si>
  <si>
    <t>BD03</t>
  </si>
  <si>
    <t>BD04</t>
  </si>
  <si>
    <t>BD05</t>
  </si>
  <si>
    <t>BD06</t>
  </si>
  <si>
    <t>BD07</t>
  </si>
  <si>
    <t>BD08</t>
  </si>
  <si>
    <t>BD09</t>
  </si>
  <si>
    <t>GENICK</t>
  </si>
  <si>
    <t>GP001</t>
  </si>
  <si>
    <t>GP002</t>
  </si>
  <si>
    <t>GP003</t>
  </si>
  <si>
    <t>GP004</t>
  </si>
  <si>
    <t>GP005</t>
  </si>
  <si>
    <t>GP006</t>
  </si>
  <si>
    <t>GP007</t>
  </si>
  <si>
    <t>GP008</t>
  </si>
  <si>
    <t>GP009</t>
  </si>
  <si>
    <t>GP010</t>
  </si>
  <si>
    <t>GP011</t>
  </si>
  <si>
    <t>BP001</t>
  </si>
  <si>
    <t>GP012</t>
  </si>
  <si>
    <t>BP002</t>
  </si>
  <si>
    <t>GP013</t>
  </si>
  <si>
    <t>GP014</t>
  </si>
  <si>
    <t>GP015</t>
  </si>
  <si>
    <t>BP003</t>
  </si>
  <si>
    <t>BP004</t>
  </si>
  <si>
    <t>GP016</t>
  </si>
  <si>
    <t>GP017</t>
  </si>
  <si>
    <t>GP018</t>
  </si>
  <si>
    <t>GP019</t>
  </si>
  <si>
    <t>GP020</t>
  </si>
  <si>
    <t>BP005</t>
  </si>
  <si>
    <t>GP021</t>
  </si>
  <si>
    <t>GP022</t>
  </si>
  <si>
    <t>GP023</t>
  </si>
  <si>
    <t>GP024</t>
  </si>
  <si>
    <t>GP025</t>
  </si>
  <si>
    <t>BP006</t>
  </si>
  <si>
    <t>GP026</t>
  </si>
  <si>
    <t>GP027</t>
  </si>
  <si>
    <t>GP028</t>
  </si>
  <si>
    <t>GP029</t>
  </si>
  <si>
    <t>GP030</t>
  </si>
  <si>
    <t>GP031</t>
  </si>
  <si>
    <t>GP032</t>
  </si>
  <si>
    <t>GP033</t>
  </si>
  <si>
    <t>GP034</t>
  </si>
  <si>
    <t>GP035</t>
  </si>
  <si>
    <t>GP036</t>
  </si>
  <si>
    <t>GP037</t>
  </si>
  <si>
    <t>GP038</t>
  </si>
  <si>
    <t>GP039</t>
  </si>
  <si>
    <t>PURCHASE STAFF</t>
  </si>
  <si>
    <t>EKSPORT STAFF</t>
  </si>
  <si>
    <t>MESSENGER</t>
  </si>
  <si>
    <t>TAX STAFF</t>
  </si>
  <si>
    <t>ACCOUNTING STAFF</t>
  </si>
  <si>
    <t>IMPORT STAFF</t>
  </si>
  <si>
    <t>CASHIER CHIEF</t>
  </si>
  <si>
    <t>SUPERVISOR</t>
  </si>
  <si>
    <t>NEGOTIATOR CHIEF</t>
  </si>
  <si>
    <t>CASHIER STAFF</t>
  </si>
  <si>
    <t>SEKERTARIS DJB</t>
  </si>
  <si>
    <t>EKSPORT CHIEF</t>
  </si>
  <si>
    <t>CASHIER DJB</t>
  </si>
  <si>
    <t>PROGRAMMER</t>
  </si>
  <si>
    <t>FINANCE MANAGER</t>
  </si>
  <si>
    <t>OFFICE BOY</t>
  </si>
  <si>
    <t>ACCOUNTING CHIEF</t>
  </si>
  <si>
    <t>OPERATOR</t>
  </si>
  <si>
    <t>ASSISTANT GM</t>
  </si>
  <si>
    <t>HRD STAFF</t>
  </si>
  <si>
    <t>TAX MANAGER</t>
  </si>
  <si>
    <t>TECHNICAL SUPPORT</t>
  </si>
  <si>
    <t>PURCHASE MANAGER</t>
  </si>
  <si>
    <t>NEGOTIATOR STAFF</t>
  </si>
  <si>
    <t xml:space="preserve">GENERAL AFFAIR </t>
  </si>
  <si>
    <t>KENEK</t>
  </si>
  <si>
    <t>PROJECT MANAGER</t>
  </si>
  <si>
    <t>OFFICE GIRL</t>
  </si>
  <si>
    <t>SUPPORT</t>
  </si>
  <si>
    <t>IMPORT CHIEF</t>
  </si>
  <si>
    <t>FINANCE STAFF</t>
  </si>
  <si>
    <t>HRD MANAGER</t>
  </si>
  <si>
    <t>KURIR</t>
  </si>
  <si>
    <t>STAFF</t>
  </si>
  <si>
    <t>GP040</t>
  </si>
  <si>
    <t>GP041</t>
  </si>
  <si>
    <t>GP042</t>
  </si>
  <si>
    <t>GP043</t>
  </si>
  <si>
    <t>GP044</t>
  </si>
  <si>
    <t>GP045</t>
  </si>
  <si>
    <t>GP046</t>
  </si>
  <si>
    <t>MERCHANDISER</t>
  </si>
  <si>
    <t>MARKETING MANAGER</t>
  </si>
  <si>
    <t>PRODUCTION MANAGER</t>
  </si>
  <si>
    <t>PRESIDENT DIRECTOR</t>
  </si>
  <si>
    <t>EXECUTIVE DIRECTOR</t>
  </si>
  <si>
    <t>SYSTEM ADMINISTRATOR</t>
  </si>
  <si>
    <t>WAREHOUSE</t>
  </si>
  <si>
    <t>ARFB</t>
  </si>
  <si>
    <t>Driver</t>
  </si>
  <si>
    <t>CommonTable</t>
  </si>
  <si>
    <t>HM050</t>
  </si>
  <si>
    <t>Material Category</t>
  </si>
  <si>
    <t>POTY</t>
  </si>
  <si>
    <t>MaterialGroup</t>
  </si>
  <si>
    <t>PT040</t>
  </si>
  <si>
    <t>Quotation Request</t>
  </si>
  <si>
    <t>PRC</t>
  </si>
  <si>
    <t>Accecories Inquiry</t>
  </si>
  <si>
    <t>AIQ</t>
  </si>
  <si>
    <t>Import</t>
  </si>
  <si>
    <t>Local</t>
  </si>
  <si>
    <t>ACS</t>
  </si>
  <si>
    <t>GDS</t>
  </si>
  <si>
    <t>EMA1</t>
  </si>
  <si>
    <t>Islam</t>
  </si>
  <si>
    <t>Katholik</t>
  </si>
  <si>
    <t>Kristen</t>
  </si>
  <si>
    <t>Budha</t>
  </si>
  <si>
    <t>PORF</t>
  </si>
  <si>
    <t>DIR</t>
  </si>
  <si>
    <t>GRRF</t>
  </si>
  <si>
    <t>Direct</t>
  </si>
  <si>
    <t>@RF1</t>
  </si>
  <si>
    <t>Reference Type</t>
  </si>
  <si>
    <t>Goods</t>
  </si>
  <si>
    <t>PCS</t>
  </si>
  <si>
    <t>Pieces</t>
  </si>
  <si>
    <t>IAJ</t>
  </si>
  <si>
    <t>WHTY</t>
  </si>
  <si>
    <t>SWT</t>
  </si>
  <si>
    <t>WHGR</t>
  </si>
  <si>
    <t>whs2</t>
  </si>
  <si>
    <t>whs3</t>
  </si>
  <si>
    <t>whs4</t>
  </si>
  <si>
    <t>ZWUM</t>
  </si>
  <si>
    <t>Warehouse PIC 1</t>
  </si>
  <si>
    <t>Warehouse PIC 2</t>
  </si>
  <si>
    <t>ZNCONO</t>
  </si>
  <si>
    <t>ZNBRNO</t>
  </si>
  <si>
    <t>ZNUSNO</t>
  </si>
  <si>
    <t>ZNRCST</t>
  </si>
  <si>
    <t>ZNCRDT</t>
  </si>
  <si>
    <t>ZNCRTM</t>
  </si>
  <si>
    <t>ZNCRUS</t>
  </si>
  <si>
    <t>ZNCHDT</t>
  </si>
  <si>
    <t>ZNCHTM</t>
  </si>
  <si>
    <t>ZNCHUS</t>
  </si>
  <si>
    <t>GEEMA1</t>
  </si>
  <si>
    <t>Branch Master</t>
  </si>
  <si>
    <t>Master Location</t>
  </si>
  <si>
    <t>Sales Order</t>
  </si>
  <si>
    <t>Employee Master</t>
  </si>
  <si>
    <t>Warehouse Receipt Mapping</t>
  </si>
  <si>
    <t>City Master</t>
  </si>
  <si>
    <t>Country Master</t>
  </si>
  <si>
    <t>ACT</t>
  </si>
  <si>
    <t>Accounting</t>
  </si>
  <si>
    <t>Exchange Rate</t>
  </si>
  <si>
    <t>UOM Master</t>
  </si>
  <si>
    <t>C001</t>
  </si>
  <si>
    <t>SARINAH THAMRIN G2 BASIC</t>
  </si>
  <si>
    <t>C002</t>
  </si>
  <si>
    <t>JAVA THAMRIN G2 BASIC</t>
  </si>
  <si>
    <t>C003</t>
  </si>
  <si>
    <t>PASARAYA GRANDE BLOK M G2 BASIC</t>
  </si>
  <si>
    <t>C004</t>
  </si>
  <si>
    <t>GT. GN. SAHARI G2 BASIC</t>
  </si>
  <si>
    <t>C005</t>
  </si>
  <si>
    <t>MDS. PLUIT VILLAGE G2 BASIC</t>
  </si>
  <si>
    <t>C006</t>
  </si>
  <si>
    <t>MDS. TAMAN ANGGREK MALL G2 BASIC</t>
  </si>
  <si>
    <t>C007</t>
  </si>
  <si>
    <t>GT. DEPOK G2 BASIC</t>
  </si>
  <si>
    <t>C008</t>
  </si>
  <si>
    <t>SEIBU GRAND INDONESIA G2 BASIC</t>
  </si>
  <si>
    <t>C009</t>
  </si>
  <si>
    <t>STAR KELAPA GADING MALL G2 BASIC</t>
  </si>
  <si>
    <t>C010</t>
  </si>
  <si>
    <t>SOGO PONDOK INDAH MALL 2 G2 BASIC</t>
  </si>
  <si>
    <t>C011</t>
  </si>
  <si>
    <t>SOGO CENTRAL PARK G2 BASIC</t>
  </si>
  <si>
    <t>C012</t>
  </si>
  <si>
    <t>METRO TAMAN ANGGREK MALL G2 BASIC</t>
  </si>
  <si>
    <t>C013</t>
  </si>
  <si>
    <t>METRO PACIFIC PLACE G2 BASIC</t>
  </si>
  <si>
    <t>C014</t>
  </si>
  <si>
    <t>PASARAYA MANGGARAI G2 BASIC</t>
  </si>
  <si>
    <t>C015</t>
  </si>
  <si>
    <t>KERIS PURI G2 BASIC</t>
  </si>
  <si>
    <t>C016</t>
  </si>
  <si>
    <t>SOGO EMPORIUM PLUIT G2 BASIC</t>
  </si>
  <si>
    <t>C017</t>
  </si>
  <si>
    <t>METRO BANDUNG SUPER MALL G2 BASIC</t>
  </si>
  <si>
    <t>C018</t>
  </si>
  <si>
    <t>SOGO GALAXY SURABAYA G2 BASIC</t>
  </si>
  <si>
    <t>C019</t>
  </si>
  <si>
    <t>SOGO SUN PLAZA MEDAN G2 BASIC</t>
  </si>
  <si>
    <t>C020</t>
  </si>
  <si>
    <t>YUKI MEDAN G2 BASIC</t>
  </si>
  <si>
    <t>C021</t>
  </si>
  <si>
    <t>MDS URIP SUMOHARDJO PONTIANAK G2 BASIC</t>
  </si>
  <si>
    <t>C022</t>
  </si>
  <si>
    <t>SOGO TP IV SURABAYA G2 BASIC</t>
  </si>
  <si>
    <t>C023</t>
  </si>
  <si>
    <t>SOGO BALI COLLECTION NUSA DUA BALI G2 PLUS</t>
  </si>
  <si>
    <t>C024</t>
  </si>
  <si>
    <t>SOGO DISCOVERY MALL BALI G2 PLUS</t>
  </si>
  <si>
    <t>C025</t>
  </si>
  <si>
    <t>SOGO EMPORIUM PLUIT G2 PLUS</t>
  </si>
  <si>
    <t>C026</t>
  </si>
  <si>
    <t>SOGO TP IV SURABAYA G2 PLUS</t>
  </si>
  <si>
    <t>C027</t>
  </si>
  <si>
    <t>SOGO KELAPA GADING MALL G2 PLUS</t>
  </si>
  <si>
    <t>C028</t>
  </si>
  <si>
    <t>SOGO KELAPA GADING G2 BASIC</t>
  </si>
  <si>
    <t>C029</t>
  </si>
  <si>
    <t>MDS CITRA LAND G2 BASIC</t>
  </si>
  <si>
    <t>C030</t>
  </si>
  <si>
    <t>BAZAR CIKUPA</t>
  </si>
  <si>
    <t>C031</t>
  </si>
  <si>
    <t>BAZAR S. LIO</t>
  </si>
  <si>
    <t>C032</t>
  </si>
  <si>
    <t>SAMPLE S. LIO</t>
  </si>
  <si>
    <t>C033</t>
  </si>
  <si>
    <t>BAZAAR BELLAGIO</t>
  </si>
  <si>
    <t>C034</t>
  </si>
  <si>
    <t>CASH NORMAL</t>
  </si>
  <si>
    <t>C035</t>
  </si>
  <si>
    <t>SOGO CENTRAL PARK G2 PLUS</t>
  </si>
  <si>
    <t>C036</t>
  </si>
  <si>
    <t>SOGO SUN PLAZA MEDAN G2 PLUS</t>
  </si>
  <si>
    <t>C037</t>
  </si>
  <si>
    <t>SOGO GALAXY SURABAYA G2 PLUS</t>
  </si>
  <si>
    <t>C038</t>
  </si>
  <si>
    <t>METRO PIM</t>
  </si>
  <si>
    <t>C039</t>
  </si>
  <si>
    <t>METRO SENAYAN</t>
  </si>
  <si>
    <t>C040</t>
  </si>
  <si>
    <t>DIAMOND PALEMBANG</t>
  </si>
  <si>
    <t>C041</t>
  </si>
  <si>
    <t>BAZAR CITRALAND</t>
  </si>
  <si>
    <t>C042</t>
  </si>
  <si>
    <t>STAR BSD</t>
  </si>
  <si>
    <t>C043</t>
  </si>
  <si>
    <t>SOGO KASABLANKA G2 PLUS</t>
  </si>
  <si>
    <t>C044</t>
  </si>
  <si>
    <t>LOTUS CIBUBUR</t>
  </si>
  <si>
    <t>ZBCPNA</t>
  </si>
  <si>
    <t>-</t>
  </si>
  <si>
    <t>Plaza Bellagio Kuningan Mega Kuningan Barat Kav E4/3 Jak - Sel</t>
  </si>
  <si>
    <t>SUMMARECON MALL SERPONG JL. PAKULON BARAT TANGERANG BANTEN</t>
  </si>
  <si>
    <t>Cibubur</t>
  </si>
  <si>
    <t>Apparel</t>
  </si>
  <si>
    <t>APL</t>
  </si>
  <si>
    <t>Outlet</t>
  </si>
  <si>
    <t>OUTLET</t>
  </si>
  <si>
    <t>Size</t>
  </si>
  <si>
    <t>30 / XS</t>
  </si>
  <si>
    <t>31 / S</t>
  </si>
  <si>
    <t>32 / M</t>
  </si>
  <si>
    <t>33 / L</t>
  </si>
  <si>
    <t>34 / XL</t>
  </si>
  <si>
    <t>35 / XXL</t>
  </si>
  <si>
    <t>36 / F</t>
  </si>
  <si>
    <t>ITST</t>
  </si>
  <si>
    <t>Material Status</t>
  </si>
  <si>
    <t>IS001</t>
  </si>
  <si>
    <t>IS002</t>
  </si>
  <si>
    <t>IS003</t>
  </si>
  <si>
    <t>IS004</t>
  </si>
  <si>
    <t>CUGR</t>
  </si>
  <si>
    <t>Customer Group</t>
  </si>
  <si>
    <t>CG01</t>
  </si>
  <si>
    <t>CG02</t>
  </si>
  <si>
    <t>Retail</t>
  </si>
  <si>
    <t>Wholesaler</t>
  </si>
  <si>
    <t>TP0001</t>
  </si>
  <si>
    <t>No Termin</t>
  </si>
  <si>
    <t>Diskon 50%</t>
  </si>
  <si>
    <t>SP</t>
  </si>
  <si>
    <t>Best Buy</t>
  </si>
  <si>
    <t>SSO</t>
  </si>
  <si>
    <t>SSP</t>
  </si>
  <si>
    <t>Sales Price</t>
  </si>
  <si>
    <t>ST050</t>
  </si>
  <si>
    <t>M041150</t>
  </si>
  <si>
    <t>warehouse1</t>
  </si>
  <si>
    <t>warehouse2</t>
  </si>
  <si>
    <t>sales1</t>
  </si>
  <si>
    <t>sales2</t>
  </si>
  <si>
    <t>accounting1</t>
  </si>
  <si>
    <t>accounting2</t>
  </si>
  <si>
    <t>admin1</t>
  </si>
  <si>
    <t>Administrator</t>
  </si>
  <si>
    <t>ADM</t>
  </si>
  <si>
    <t>Sales</t>
  </si>
  <si>
    <t>SLS</t>
  </si>
  <si>
    <t>Purchase</t>
  </si>
  <si>
    <t>purchase1</t>
  </si>
  <si>
    <t>purchase2</t>
  </si>
  <si>
    <t>Purchase PIC 1</t>
  </si>
  <si>
    <t>Purchase PIC 2</t>
  </si>
  <si>
    <t>Sales PIC 1</t>
  </si>
  <si>
    <t>Sales PIC 2</t>
  </si>
  <si>
    <t>Accounting PIC 1</t>
  </si>
  <si>
    <t>Accounting PIC 2</t>
  </si>
  <si>
    <t>Administrator PIC 1</t>
  </si>
  <si>
    <t>GEXR</t>
  </si>
  <si>
    <t>ZM100</t>
  </si>
  <si>
    <t>User Branch Authority</t>
  </si>
  <si>
    <t>M050100</t>
  </si>
  <si>
    <t xml:space="preserve">SECRETARY </t>
  </si>
  <si>
    <t xml:space="preserve">MARKETING </t>
  </si>
  <si>
    <t xml:space="preserve">STOCK CONTROL </t>
  </si>
  <si>
    <t xml:space="preserve">ADMIN PENJUALAN </t>
  </si>
  <si>
    <t xml:space="preserve">GENERAL MANAGER </t>
  </si>
  <si>
    <t xml:space="preserve">DESIGNER </t>
  </si>
  <si>
    <t xml:space="preserve">ASISTEN GM </t>
  </si>
  <si>
    <t xml:space="preserve">HRD </t>
  </si>
  <si>
    <t xml:space="preserve">UMUM </t>
  </si>
  <si>
    <t>BD10</t>
  </si>
  <si>
    <t>GUDANG</t>
  </si>
  <si>
    <t>BD11</t>
  </si>
  <si>
    <t>FINANCE &amp; ACCOUNTING</t>
  </si>
  <si>
    <t>BD12</t>
  </si>
  <si>
    <t>IST</t>
  </si>
  <si>
    <t>PQR</t>
  </si>
  <si>
    <t>SSON</t>
  </si>
  <si>
    <t>Sales Order With Tax</t>
  </si>
  <si>
    <t>Sales Order No Tax</t>
  </si>
  <si>
    <t>H001</t>
  </si>
  <si>
    <t>HEAD OFFICE</t>
  </si>
  <si>
    <t>HO_WHS</t>
  </si>
  <si>
    <t>HO Warehouse</t>
  </si>
  <si>
    <t>Head Office Warehouse</t>
  </si>
  <si>
    <t>GDCA</t>
  </si>
  <si>
    <t>HO_BRANCH</t>
  </si>
  <si>
    <t>HO Branch</t>
  </si>
  <si>
    <t>Head Office As Sales Outlet</t>
  </si>
  <si>
    <t>Vendor Master</t>
  </si>
  <si>
    <t>Vendor Type</t>
  </si>
  <si>
    <t>SM020</t>
  </si>
  <si>
    <t>IM090</t>
  </si>
  <si>
    <t>Size Master</t>
  </si>
  <si>
    <t>GM140</t>
  </si>
  <si>
    <t>Article Status</t>
  </si>
  <si>
    <t>M010140</t>
  </si>
  <si>
    <t>M020090</t>
  </si>
  <si>
    <t>M040020</t>
  </si>
  <si>
    <t>M070010</t>
  </si>
  <si>
    <t>M070020</t>
  </si>
  <si>
    <t>M070030</t>
  </si>
  <si>
    <t>M070040</t>
  </si>
  <si>
    <t>M070050</t>
  </si>
  <si>
    <t>Finish Goods Receipt</t>
  </si>
  <si>
    <t>p2=APL</t>
  </si>
  <si>
    <t>p2=GDS</t>
  </si>
  <si>
    <t>M021170</t>
  </si>
  <si>
    <t>PPIC</t>
  </si>
  <si>
    <t>DESTIN</t>
  </si>
  <si>
    <t>DIDI</t>
  </si>
  <si>
    <t>ELYSA</t>
  </si>
  <si>
    <t>EMA</t>
  </si>
  <si>
    <t>ITA</t>
  </si>
  <si>
    <t>RINA</t>
  </si>
  <si>
    <t>RIRI</t>
  </si>
  <si>
    <t>RISMA</t>
  </si>
  <si>
    <t>SISKA</t>
  </si>
  <si>
    <t>SUWANDI</t>
  </si>
  <si>
    <t>TINI</t>
  </si>
  <si>
    <t>YANTI</t>
  </si>
  <si>
    <t>ANDILA</t>
  </si>
  <si>
    <t>Artikel Master</t>
  </si>
  <si>
    <t>Raw Material Master</t>
  </si>
  <si>
    <t>Category Master</t>
  </si>
  <si>
    <t>Sub Category Master</t>
  </si>
  <si>
    <t>Pattern</t>
  </si>
  <si>
    <t>Color</t>
  </si>
  <si>
    <t>p2=APL&amp;p3=1</t>
  </si>
  <si>
    <t>p2=APL&amp;p3=2</t>
  </si>
  <si>
    <t>p2=APL&amp;p3=3</t>
  </si>
  <si>
    <t>p2=APL&amp;p3=4</t>
  </si>
  <si>
    <t>M020100</t>
  </si>
  <si>
    <t>M020110</t>
  </si>
  <si>
    <t>M020120</t>
  </si>
  <si>
    <t>M020130</t>
  </si>
  <si>
    <t>p2=0</t>
  </si>
  <si>
    <t>p2=1</t>
  </si>
  <si>
    <t>M021180</t>
  </si>
  <si>
    <t>Transfer Request No Intransit</t>
  </si>
  <si>
    <t>@WH4</t>
  </si>
  <si>
    <t>IWHS</t>
  </si>
  <si>
    <t>HWWHNO</t>
  </si>
  <si>
    <t>@WH4-TI-@YY@MM-@N5</t>
  </si>
  <si>
    <t>@WH4-TQ-@YY@MM-@N5</t>
  </si>
  <si>
    <t>@WH4-TO-@YY@MM-@N5</t>
  </si>
  <si>
    <t>Stock Report</t>
  </si>
  <si>
    <t>Stock Mutation Report</t>
  </si>
  <si>
    <t>Quality</t>
  </si>
  <si>
    <t>p2=APL&amp;p3=5</t>
  </si>
  <si>
    <t>M020140</t>
  </si>
  <si>
    <t>ZM110</t>
  </si>
  <si>
    <t>User Warehouse Authority</t>
  </si>
  <si>
    <t>SR020</t>
  </si>
  <si>
    <t>Sales Price List</t>
  </si>
  <si>
    <t>Stock Value Report</t>
  </si>
  <si>
    <t>Gudang Cikupa Grade A</t>
  </si>
  <si>
    <t>TQH</t>
  </si>
  <si>
    <t>TIH</t>
  </si>
  <si>
    <t>TOH</t>
  </si>
  <si>
    <t>@WH4-QH-@YY@MM-@N5</t>
  </si>
  <si>
    <t>@WH4-QI-@YY@MM-@N5</t>
  </si>
  <si>
    <t>@WH4-QO-@YY@MM-@N5</t>
  </si>
  <si>
    <t>IP020</t>
  </si>
  <si>
    <t>Closing Manual</t>
  </si>
  <si>
    <t>Inventory Closing</t>
  </si>
  <si>
    <t>Utility</t>
  </si>
  <si>
    <t>M023</t>
  </si>
  <si>
    <t>M023310</t>
  </si>
  <si>
    <t>Transfer Request Non PPN</t>
  </si>
  <si>
    <t>Transfer In Non PPN</t>
  </si>
  <si>
    <t>Transfer Out Non PPN</t>
  </si>
  <si>
    <t>M042220</t>
  </si>
  <si>
    <t>ITBP</t>
  </si>
  <si>
    <t>Basic</t>
  </si>
  <si>
    <t>Plus</t>
  </si>
  <si>
    <t>IR110</t>
  </si>
  <si>
    <t>Stock Turnover</t>
  </si>
  <si>
    <t>BK</t>
  </si>
  <si>
    <t>BM</t>
  </si>
  <si>
    <t>JM</t>
  </si>
  <si>
    <t>KK</t>
  </si>
  <si>
    <t>KP</t>
  </si>
  <si>
    <t>SJ</t>
  </si>
  <si>
    <t>BBK</t>
  </si>
  <si>
    <t>BCB</t>
  </si>
  <si>
    <t>BCK</t>
  </si>
  <si>
    <t>BCM</t>
  </si>
  <si>
    <t>FGL-BCB</t>
  </si>
  <si>
    <t>FGL-BCK</t>
  </si>
  <si>
    <t>FGL-BCM</t>
  </si>
  <si>
    <t>FGL-BK</t>
  </si>
  <si>
    <t>FGL-BM</t>
  </si>
  <si>
    <t>FGL-JM</t>
  </si>
  <si>
    <t>FGL-JP</t>
  </si>
  <si>
    <t>FGL-KK</t>
  </si>
  <si>
    <t>FGL-KP</t>
  </si>
  <si>
    <t>FGL-SJ</t>
  </si>
  <si>
    <t>FGL</t>
  </si>
  <si>
    <t>@GL3/@MM@YY/@N6</t>
  </si>
  <si>
    <t>Bukti Bank Keluar</t>
  </si>
  <si>
    <t>Bukti Bank Masuk</t>
  </si>
  <si>
    <t xml:space="preserve">Jurnal Memorial </t>
  </si>
  <si>
    <t>Jurnal Kas Kecil Off</t>
  </si>
  <si>
    <t>Jurnal Kas Kecil Pab</t>
  </si>
  <si>
    <t>Jurnal Penjualan</t>
  </si>
  <si>
    <t>BCA Djoni Gunawan (rekening pribadi)</t>
  </si>
  <si>
    <t>BCA Djoni Jaya Busana (rekening perusahaan)</t>
  </si>
  <si>
    <t>BCA khusus untuk gaji (rekening payroll)</t>
  </si>
  <si>
    <t>u/ proses produksi</t>
  </si>
  <si>
    <t>u/ biaya</t>
  </si>
  <si>
    <t>AJP</t>
  </si>
  <si>
    <t>@GL3</t>
  </si>
  <si>
    <t>Doc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</si>
</sst>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
  </numFmts>
  <fonts count="13" x14ac:knownFonts="1">
    <font>
      <sz val="11"/>
      <color theme="1"/>
      <name val="Calibri"/>
      <family val="2"/>
      <scheme val="minor"/>
    </font>
    <font>
      <sz val="10"/>
      <color indexed="8"/>
      <name val="Arial"/>
      <family val="2"/>
    </font>
    <font>
      <sz val="11"/>
      <color theme="1"/>
      <name val="Calibri"/>
      <family val="2"/>
      <scheme val="minor"/>
    </font>
    <font>
      <sz val="8"/>
      <color theme="1"/>
      <name val="Verdana"/>
      <family val="2"/>
    </font>
    <font>
      <sz val="8"/>
      <color rgb="FF0000FF"/>
      <name val="Verdana"/>
      <family val="2"/>
    </font>
    <font>
      <b/>
      <sz val="8"/>
      <color theme="1"/>
      <name val="Verdana"/>
      <family val="2"/>
    </font>
    <font>
      <b/>
      <sz val="8"/>
      <color rgb="FF0000FF"/>
      <name val="Verdana"/>
      <family val="2"/>
    </font>
    <font>
      <sz val="8"/>
      <name val="Verdana"/>
      <family val="2"/>
    </font>
    <font>
      <b/>
      <sz val="11"/>
      <color theme="1"/>
      <name val="Calibri"/>
      <family val="2"/>
      <scheme val="minor"/>
    </font>
    <font>
      <b/>
      <sz val="8"/>
      <color rgb="FF0000FF"/>
      <name val="Tahoma"/>
      <family val="2"/>
    </font>
    <font>
      <b/>
      <sz val="8"/>
      <color theme="1"/>
      <name val="Tahoma"/>
      <family val="2"/>
    </font>
    <font>
      <sz val="8"/>
      <color rgb="FF0000FF"/>
      <name val="Tahoma"/>
      <family val="2"/>
    </font>
    <font>
      <sz val="8"/>
      <color theme="1"/>
      <name val="Tahoma"/>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43" fontId="2" fillId="0" borderId="0" applyFont="0" applyFill="0" applyBorder="0" applyAlignment="0" applyProtection="0"/>
  </cellStyleXfs>
  <cellXfs count="56">
    <xf numFmtId="0" fontId="0" fillId="0" borderId="0" xfId="0"/>
    <xf numFmtId="0" fontId="3" fillId="0" borderId="0" xfId="0" applyFont="1" applyFill="1" applyAlignment="1">
      <alignment vertical="center"/>
    </xf>
    <xf numFmtId="0" fontId="3" fillId="0" borderId="0" xfId="0" applyFont="1" applyFill="1" applyAlignment="1">
      <alignment horizontal="right" vertical="center"/>
    </xf>
    <xf numFmtId="0" fontId="3" fillId="0" borderId="0" xfId="0" applyFont="1" applyFill="1" applyAlignment="1">
      <alignment horizontal="left" vertical="center"/>
    </xf>
    <xf numFmtId="0" fontId="4" fillId="0" borderId="0" xfId="0" applyFont="1" applyFill="1" applyAlignment="1">
      <alignment vertical="center"/>
    </xf>
    <xf numFmtId="0" fontId="5" fillId="0" borderId="0" xfId="0" applyFont="1" applyFill="1" applyAlignment="1">
      <alignment vertical="center"/>
    </xf>
    <xf numFmtId="0" fontId="3" fillId="0" borderId="0" xfId="2" applyNumberFormat="1" applyFont="1" applyFill="1" applyAlignment="1">
      <alignment horizontal="left" vertical="center"/>
    </xf>
    <xf numFmtId="0" fontId="3" fillId="0" borderId="0" xfId="0" applyFont="1" applyAlignment="1">
      <alignment vertical="center"/>
    </xf>
    <xf numFmtId="0" fontId="3" fillId="0" borderId="0" xfId="0" applyFont="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right" vertical="center"/>
    </xf>
    <xf numFmtId="0" fontId="6" fillId="0" borderId="0" xfId="0" applyFont="1" applyFill="1" applyAlignment="1">
      <alignment vertical="center"/>
    </xf>
    <xf numFmtId="0" fontId="3" fillId="0" borderId="0" xfId="0" quotePrefix="1" applyFont="1" applyFill="1" applyAlignment="1">
      <alignment vertical="center"/>
    </xf>
    <xf numFmtId="43" fontId="3" fillId="0" borderId="0" xfId="2" applyFont="1" applyFill="1" applyAlignment="1">
      <alignment vertical="center"/>
    </xf>
    <xf numFmtId="0" fontId="3" fillId="0" borderId="0" xfId="0" quotePrefix="1" applyFont="1" applyAlignment="1">
      <alignment vertical="center"/>
    </xf>
    <xf numFmtId="0" fontId="7" fillId="0" borderId="0" xfId="0" applyFont="1" applyFill="1" applyAlignment="1">
      <alignment vertical="center"/>
    </xf>
    <xf numFmtId="0" fontId="3" fillId="0" borderId="0" xfId="0" applyFont="1" applyAlignment="1">
      <alignment vertical="top"/>
    </xf>
    <xf numFmtId="0" fontId="3" fillId="0" borderId="0" xfId="0" applyFont="1" applyAlignment="1">
      <alignment horizontal="left" vertical="top"/>
    </xf>
    <xf numFmtId="0" fontId="3" fillId="0" borderId="0" xfId="0" applyFont="1"/>
    <xf numFmtId="0" fontId="3" fillId="0" borderId="0" xfId="0" quotePrefix="1" applyFont="1" applyAlignment="1">
      <alignment vertical="top"/>
    </xf>
    <xf numFmtId="0" fontId="3" fillId="0" borderId="0" xfId="0" quotePrefix="1" applyFont="1" applyFill="1" applyAlignment="1">
      <alignment horizontal="left" vertical="center"/>
    </xf>
    <xf numFmtId="0" fontId="7" fillId="0" borderId="0" xfId="0" applyFont="1" applyAlignment="1">
      <alignment vertical="center"/>
    </xf>
    <xf numFmtId="0" fontId="3" fillId="0" borderId="0" xfId="0" applyFont="1" applyFill="1"/>
    <xf numFmtId="0" fontId="8" fillId="0" borderId="0" xfId="0" applyFont="1"/>
    <xf numFmtId="0" fontId="0" fillId="0" borderId="0" xfId="0" quotePrefix="1"/>
    <xf numFmtId="0" fontId="9" fillId="0" borderId="0" xfId="0" applyFont="1" applyFill="1" applyAlignment="1">
      <alignment vertical="center"/>
    </xf>
    <xf numFmtId="0" fontId="10" fillId="0" borderId="0" xfId="0" applyFont="1" applyFill="1" applyAlignment="1">
      <alignment vertical="center"/>
    </xf>
    <xf numFmtId="0" fontId="10" fillId="0" borderId="0" xfId="0" applyFont="1" applyFill="1" applyAlignment="1">
      <alignment horizontal="right" vertical="center"/>
    </xf>
    <xf numFmtId="0" fontId="10" fillId="0" borderId="0" xfId="0" applyFont="1" applyFill="1" applyAlignment="1">
      <alignment horizontal="left" vertical="center"/>
    </xf>
    <xf numFmtId="0" fontId="11" fillId="0" borderId="0" xfId="0" applyFont="1" applyFill="1" applyAlignment="1">
      <alignment vertical="center"/>
    </xf>
    <xf numFmtId="0" fontId="12" fillId="0" borderId="0" xfId="0" applyFont="1" applyFill="1" applyAlignment="1">
      <alignment vertical="center"/>
    </xf>
    <xf numFmtId="0" fontId="12" fillId="0" borderId="0" xfId="0" applyFont="1" applyFill="1" applyAlignment="1">
      <alignment horizontal="right" vertical="center"/>
    </xf>
    <xf numFmtId="0" fontId="12" fillId="0" borderId="0" xfId="0" applyFont="1" applyFill="1" applyAlignment="1">
      <alignment horizontal="left" vertical="center"/>
    </xf>
    <xf numFmtId="0" fontId="12" fillId="0" borderId="0" xfId="0" applyFont="1" applyAlignment="1">
      <alignment vertical="center"/>
    </xf>
    <xf numFmtId="0" fontId="12" fillId="0" borderId="0" xfId="2" applyNumberFormat="1" applyFont="1" applyFill="1" applyAlignment="1">
      <alignment horizontal="left" vertical="center"/>
    </xf>
    <xf numFmtId="0" fontId="12" fillId="0" borderId="0" xfId="0" quotePrefix="1" applyFont="1" applyFill="1" applyAlignment="1">
      <alignment vertical="center"/>
    </xf>
    <xf numFmtId="22" fontId="3" fillId="0" borderId="0" xfId="0" applyNumberFormat="1" applyFont="1" applyFill="1" applyAlignment="1">
      <alignment vertical="center"/>
    </xf>
    <xf numFmtId="0" fontId="0" fillId="0" borderId="0" xfId="0" applyFill="1"/>
    <xf numFmtId="0" fontId="0" fillId="0" borderId="0" xfId="0" applyFill="1" applyAlignment="1">
      <alignment horizontal="left"/>
    </xf>
    <xf numFmtId="0" fontId="5" fillId="0" borderId="0" xfId="0" applyFont="1" applyAlignment="1">
      <alignment vertical="center"/>
    </xf>
    <xf numFmtId="0" fontId="0" fillId="0" borderId="0" xfId="0" applyNumberFormat="1" applyFont="1" applyFill="1" applyAlignment="1">
      <alignment vertical="center" wrapText="1"/>
    </xf>
    <xf numFmtId="0" fontId="0" fillId="0" borderId="0" xfId="0" applyFont="1" applyAlignment="1"/>
    <xf numFmtId="0" fontId="0" fillId="0" borderId="0" xfId="0" applyAlignment="1"/>
    <xf numFmtId="164" fontId="0" fillId="0" borderId="0" xfId="0" applyNumberFormat="1" applyFont="1" applyFill="1" applyAlignment="1">
      <alignment vertical="center" wrapText="1"/>
    </xf>
    <xf numFmtId="0" fontId="0" fillId="0" borderId="0" xfId="0" applyAlignment="1">
      <alignment vertical="center"/>
    </xf>
    <xf numFmtId="0" fontId="3" fillId="0" borderId="0" xfId="0" applyNumberFormat="1" applyFont="1" applyAlignment="1">
      <alignment vertical="center"/>
    </xf>
    <xf numFmtId="1" fontId="3" fillId="0" borderId="0" xfId="0" applyNumberFormat="1" applyFont="1" applyAlignment="1">
      <alignment vertical="center"/>
    </xf>
    <xf numFmtId="0" fontId="0" fillId="0" borderId="0" xfId="0"/>
    <xf numFmtId="0" fontId="3" fillId="0" borderId="0" xfId="0" applyFont="1" applyFill="1" applyAlignment="1">
      <alignment vertical="center"/>
    </xf>
    <xf numFmtId="49" fontId="3" fillId="0" borderId="0" xfId="0" applyNumberFormat="1" applyFont="1" applyFill="1" applyAlignment="1">
      <alignment vertical="center"/>
    </xf>
    <xf numFmtId="49" fontId="0" fillId="0" borderId="0" xfId="0" applyNumberFormat="1" applyFill="1" applyAlignment="1">
      <alignment horizontal="left"/>
    </xf>
    <xf numFmtId="49" fontId="3" fillId="0" borderId="0" xfId="0" applyNumberFormat="1" applyFont="1" applyAlignment="1">
      <alignment vertical="center"/>
    </xf>
    <xf numFmtId="49" fontId="3" fillId="0" borderId="0" xfId="0" quotePrefix="1" applyNumberFormat="1" applyFont="1" applyFill="1" applyAlignment="1">
      <alignment vertical="center"/>
    </xf>
    <xf numFmtId="0" fontId="7" fillId="0" borderId="0" xfId="0" applyFont="1" applyFill="1" applyAlignment="1">
      <alignment horizontal="left" vertical="center"/>
    </xf>
    <xf numFmtId="0" fontId="7" fillId="0" borderId="0" xfId="0" quotePrefix="1" applyFont="1" applyFill="1" applyAlignment="1">
      <alignment vertical="center"/>
    </xf>
    <xf numFmtId="0" fontId="7" fillId="0" borderId="0" xfId="2" applyNumberFormat="1" applyFont="1" applyFill="1" applyAlignment="1">
      <alignment horizontal="left" vertical="center"/>
    </xf>
  </cellXfs>
  <cellStyles count="3">
    <cellStyle name="Comma" xfId="2" builtinId="3"/>
    <cellStyle name="Normal" xfId="0" builtinId="0"/>
    <cellStyle name="Normal 2" xfId="1"/>
  </cellStyles>
  <dxfs count="0"/>
  <tableStyles count="0" defaultTableStyle="TableStyleMedium9" defaultPivotStyle="PivotStyleLight16"/>
  <colors>
    <mruColors>
      <color rgb="FFFFFFCC"/>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JB%20-%20Data%20Dictionary%20v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tionary"/>
      <sheetName val="Data Dictionary"/>
      <sheetName val="Tables"/>
      <sheetName val="DDL Entity"/>
      <sheetName val="LookUp Entity"/>
    </sheetNames>
    <sheetDataSet>
      <sheetData sheetId="0"/>
      <sheetData sheetId="1">
        <row r="1">
          <cell r="B1" t="str">
            <v>DICTIONARY</v>
          </cell>
          <cell r="C1" t="str">
            <v>TYPE</v>
          </cell>
          <cell r="D1" t="str">
            <v>LEN</v>
          </cell>
          <cell r="E1" t="str">
            <v>BY</v>
          </cell>
          <cell r="F1" t="str">
            <v>SCREEN (EN)</v>
          </cell>
          <cell r="G1" t="str">
            <v>SCREEN (ID)</v>
          </cell>
          <cell r="H1" t="str">
            <v>REPORT (EN)</v>
          </cell>
          <cell r="I1" t="str">
            <v>REPORT (ID)</v>
          </cell>
        </row>
        <row r="2">
          <cell r="B2" t="str">
            <v>ACNO</v>
          </cell>
          <cell r="C2" t="str">
            <v>VARCHAR</v>
          </cell>
          <cell r="D2" t="str">
            <v>30</v>
          </cell>
          <cell r="E2" t="str">
            <v>VR</v>
          </cell>
          <cell r="F2" t="str">
            <v>Account No.</v>
          </cell>
          <cell r="G2" t="str">
            <v>Account No.</v>
          </cell>
          <cell r="H2" t="str">
            <v>Account No.</v>
          </cell>
          <cell r="I2" t="str">
            <v>Account No.</v>
          </cell>
        </row>
        <row r="3">
          <cell r="B3" t="str">
            <v>ACNA</v>
          </cell>
          <cell r="C3" t="str">
            <v>VARCHAR</v>
          </cell>
          <cell r="D3" t="str">
            <v>100</v>
          </cell>
          <cell r="E3" t="str">
            <v>VR</v>
          </cell>
          <cell r="F3" t="str">
            <v>Account Name</v>
          </cell>
          <cell r="G3" t="str">
            <v>Account Name</v>
          </cell>
          <cell r="H3" t="str">
            <v>Account Name</v>
          </cell>
          <cell r="I3" t="str">
            <v>Account Name</v>
          </cell>
        </row>
        <row r="4">
          <cell r="B4" t="str">
            <v>ADNA</v>
          </cell>
          <cell r="C4" t="str">
            <v>VARCHAR</v>
          </cell>
          <cell r="D4" t="str">
            <v>100</v>
          </cell>
          <cell r="E4" t="str">
            <v>VR</v>
          </cell>
          <cell r="F4" t="str">
            <v>Address Name</v>
          </cell>
          <cell r="G4" t="str">
            <v>Address Name</v>
          </cell>
          <cell r="H4" t="str">
            <v>Address Name</v>
          </cell>
          <cell r="I4" t="str">
            <v>Address Name</v>
          </cell>
        </row>
        <row r="5">
          <cell r="B5" t="str">
            <v>ADNO</v>
          </cell>
          <cell r="C5" t="str">
            <v>VARCHAR</v>
          </cell>
          <cell r="D5" t="str">
            <v>10</v>
          </cell>
          <cell r="E5" t="str">
            <v>VR</v>
          </cell>
          <cell r="F5" t="str">
            <v>Address Code</v>
          </cell>
          <cell r="G5" t="str">
            <v>Address Code</v>
          </cell>
          <cell r="H5" t="str">
            <v>Address Code</v>
          </cell>
          <cell r="I5" t="str">
            <v>Address Code</v>
          </cell>
        </row>
        <row r="6">
          <cell r="B6" t="str">
            <v>ADR1</v>
          </cell>
          <cell r="C6" t="str">
            <v>VARCHAR</v>
          </cell>
          <cell r="D6" t="str">
            <v>100</v>
          </cell>
          <cell r="E6" t="str">
            <v>VR</v>
          </cell>
          <cell r="F6" t="str">
            <v>Address Line 1</v>
          </cell>
          <cell r="G6" t="str">
            <v>Address Line 1</v>
          </cell>
          <cell r="H6" t="str">
            <v>Address Line 1</v>
          </cell>
          <cell r="I6" t="str">
            <v>Address Line 1</v>
          </cell>
        </row>
        <row r="7">
          <cell r="B7" t="str">
            <v>ADR2</v>
          </cell>
          <cell r="C7" t="str">
            <v>VARCHAR</v>
          </cell>
          <cell r="D7" t="str">
            <v>100</v>
          </cell>
          <cell r="E7" t="str">
            <v>VR</v>
          </cell>
          <cell r="F7" t="str">
            <v>Address Line 2</v>
          </cell>
          <cell r="G7" t="str">
            <v>Address Line 2</v>
          </cell>
          <cell r="H7" t="str">
            <v>Address Line 2</v>
          </cell>
          <cell r="I7" t="str">
            <v>Address Line 2</v>
          </cell>
        </row>
        <row r="8">
          <cell r="B8" t="str">
            <v>ADR3</v>
          </cell>
          <cell r="C8" t="str">
            <v>VARCHAR</v>
          </cell>
          <cell r="D8" t="str">
            <v>100</v>
          </cell>
          <cell r="E8" t="str">
            <v>VR</v>
          </cell>
          <cell r="F8" t="str">
            <v>Address Line 3</v>
          </cell>
          <cell r="G8" t="str">
            <v>Address Line 3</v>
          </cell>
          <cell r="H8" t="str">
            <v>Address Line 3</v>
          </cell>
          <cell r="I8" t="str">
            <v>Address Line 3</v>
          </cell>
        </row>
        <row r="9">
          <cell r="B9" t="str">
            <v>ADR4</v>
          </cell>
          <cell r="C9" t="str">
            <v>VARCHAR</v>
          </cell>
          <cell r="D9" t="str">
            <v>100</v>
          </cell>
          <cell r="E9" t="str">
            <v>VR</v>
          </cell>
          <cell r="F9" t="str">
            <v>Address Line 4</v>
          </cell>
          <cell r="G9" t="str">
            <v>Address Line 4</v>
          </cell>
          <cell r="H9" t="str">
            <v>Address Line 4</v>
          </cell>
          <cell r="I9" t="str">
            <v>Address Line 4</v>
          </cell>
        </row>
        <row r="10">
          <cell r="B10" t="str">
            <v>AINA</v>
          </cell>
          <cell r="C10" t="str">
            <v>VARCHAR</v>
          </cell>
          <cell r="D10" t="str">
            <v>100</v>
          </cell>
          <cell r="E10" t="str">
            <v>VR</v>
          </cell>
          <cell r="F10" t="str">
            <v>Alternate Material Name</v>
          </cell>
          <cell r="G10" t="str">
            <v>Alternate Material Name</v>
          </cell>
          <cell r="H10" t="str">
            <v>Alternate Material Name</v>
          </cell>
          <cell r="I10" t="str">
            <v>Alternate Material Name</v>
          </cell>
        </row>
        <row r="11">
          <cell r="B11" t="str">
            <v>AINO</v>
          </cell>
          <cell r="C11" t="str">
            <v>VARCHAR</v>
          </cell>
          <cell r="D11" t="str">
            <v>10</v>
          </cell>
          <cell r="E11" t="str">
            <v>VR</v>
          </cell>
          <cell r="F11" t="str">
            <v>Alternate Material Code</v>
          </cell>
          <cell r="G11" t="str">
            <v>Alternate Material Code</v>
          </cell>
          <cell r="H11" t="str">
            <v>Alternate Material Code</v>
          </cell>
          <cell r="I11" t="str">
            <v>Alternate Material Code</v>
          </cell>
        </row>
        <row r="12">
          <cell r="B12" t="str">
            <v>AJDN</v>
          </cell>
          <cell r="C12" t="str">
            <v>VARCHAR</v>
          </cell>
          <cell r="D12" t="str">
            <v>30</v>
          </cell>
          <cell r="E12" t="str">
            <v>VR</v>
          </cell>
          <cell r="F12" t="str">
            <v>Adjustment Doc No</v>
          </cell>
          <cell r="G12" t="str">
            <v>Adjustment Doc No</v>
          </cell>
          <cell r="H12" t="str">
            <v>Adjustment Doc No</v>
          </cell>
          <cell r="I12" t="str">
            <v>Adjustment Doc No</v>
          </cell>
        </row>
        <row r="13">
          <cell r="B13" t="str">
            <v>AJDT</v>
          </cell>
          <cell r="C13" t="str">
            <v>NUMERIC</v>
          </cell>
          <cell r="D13" t="str">
            <v>8, 0</v>
          </cell>
          <cell r="E13" t="str">
            <v>VR</v>
          </cell>
          <cell r="F13" t="str">
            <v>Adjustment Date</v>
          </cell>
          <cell r="G13" t="str">
            <v>Adjustment Date</v>
          </cell>
          <cell r="H13" t="str">
            <v>Adjustment Date</v>
          </cell>
          <cell r="I13" t="str">
            <v>Adjustment Date</v>
          </cell>
        </row>
        <row r="14">
          <cell r="B14" t="str">
            <v>AJLN</v>
          </cell>
          <cell r="C14" t="str">
            <v>NUMERIC</v>
          </cell>
          <cell r="D14" t="str">
            <v>5, 0</v>
          </cell>
          <cell r="E14" t="str">
            <v>VR</v>
          </cell>
          <cell r="F14" t="str">
            <v>Adjustment Line No</v>
          </cell>
          <cell r="G14" t="str">
            <v>Adjustment Line No</v>
          </cell>
          <cell r="H14" t="str">
            <v>Adjustment Line No</v>
          </cell>
          <cell r="I14" t="str">
            <v>Adjustment Line No</v>
          </cell>
        </row>
        <row r="15">
          <cell r="B15" t="str">
            <v>AJNO</v>
          </cell>
          <cell r="C15" t="str">
            <v>VARCHAR</v>
          </cell>
          <cell r="D15" t="str">
            <v>30</v>
          </cell>
          <cell r="E15" t="str">
            <v>VR</v>
          </cell>
          <cell r="F15" t="str">
            <v>Adjustment No.</v>
          </cell>
          <cell r="G15" t="str">
            <v>Adjustment No.</v>
          </cell>
          <cell r="H15" t="str">
            <v>Adjustment No.</v>
          </cell>
          <cell r="I15" t="str">
            <v>Adjustment No.</v>
          </cell>
        </row>
        <row r="16">
          <cell r="B16" t="str">
            <v>AJPR</v>
          </cell>
          <cell r="C16" t="str">
            <v>NUMERIC</v>
          </cell>
          <cell r="D16" t="str">
            <v>19, 6</v>
          </cell>
          <cell r="E16" t="str">
            <v>VR</v>
          </cell>
          <cell r="F16" t="str">
            <v>Adjustment Price</v>
          </cell>
          <cell r="G16" t="str">
            <v>Adjustment Price</v>
          </cell>
          <cell r="H16" t="str">
            <v>Adjustment Price</v>
          </cell>
          <cell r="I16" t="str">
            <v>Adjustment Price</v>
          </cell>
        </row>
        <row r="17">
          <cell r="B17" t="str">
            <v>AJQT</v>
          </cell>
          <cell r="C17" t="str">
            <v>NUMERIC</v>
          </cell>
          <cell r="D17" t="str">
            <v>19, 6</v>
          </cell>
          <cell r="E17" t="str">
            <v>VR</v>
          </cell>
          <cell r="F17" t="str">
            <v>Adjustment Quantity</v>
          </cell>
          <cell r="G17" t="str">
            <v>Adjustment Quantity</v>
          </cell>
          <cell r="H17" t="str">
            <v>Adjustment Quantity</v>
          </cell>
          <cell r="I17" t="str">
            <v>Adjustment Quantity</v>
          </cell>
        </row>
        <row r="18">
          <cell r="B18" t="str">
            <v>ALDO</v>
          </cell>
          <cell r="C18" t="str">
            <v>NUMERIC</v>
          </cell>
          <cell r="D18" t="str">
            <v>1, 0</v>
          </cell>
          <cell r="E18" t="str">
            <v>VR</v>
          </cell>
          <cell r="F18" t="str">
            <v>Allow Delivery Order</v>
          </cell>
          <cell r="G18" t="str">
            <v>Allow Delivery Order</v>
          </cell>
          <cell r="H18" t="str">
            <v>Allow Delivery Order</v>
          </cell>
          <cell r="I18" t="str">
            <v>Allow Delivery Order</v>
          </cell>
        </row>
        <row r="19">
          <cell r="B19" t="str">
            <v>ALSP</v>
          </cell>
          <cell r="C19" t="str">
            <v>NUMERIC</v>
          </cell>
          <cell r="D19" t="str">
            <v>1, 0</v>
          </cell>
          <cell r="E19" t="str">
            <v>VR</v>
          </cell>
          <cell r="F19" t="str">
            <v>Allow SP3</v>
          </cell>
          <cell r="G19" t="str">
            <v>Allow SP3</v>
          </cell>
          <cell r="H19" t="str">
            <v>Allow SP3</v>
          </cell>
          <cell r="I19" t="str">
            <v>Allow SP3</v>
          </cell>
        </row>
        <row r="20">
          <cell r="B20" t="str">
            <v>ALTS</v>
          </cell>
          <cell r="C20" t="str">
            <v>NUMERIC</v>
          </cell>
          <cell r="D20" t="str">
            <v>1, 0</v>
          </cell>
          <cell r="E20" t="str">
            <v>VR</v>
          </cell>
          <cell r="F20" t="str">
            <v>Allow In Transit</v>
          </cell>
          <cell r="G20" t="str">
            <v>Allow In Transit</v>
          </cell>
          <cell r="H20" t="str">
            <v>Allow In Transit</v>
          </cell>
          <cell r="I20" t="str">
            <v>Allow In Transit</v>
          </cell>
        </row>
        <row r="21">
          <cell r="B21" t="str">
            <v>ALWO</v>
          </cell>
          <cell r="C21" t="str">
            <v>NUMERIC</v>
          </cell>
          <cell r="D21" t="str">
            <v>1, 0</v>
          </cell>
          <cell r="E21" t="str">
            <v>VR</v>
          </cell>
          <cell r="F21" t="str">
            <v>Allow Write Off</v>
          </cell>
          <cell r="G21" t="str">
            <v>Allow Write Off</v>
          </cell>
          <cell r="H21" t="str">
            <v>Allow Write Off</v>
          </cell>
          <cell r="I21" t="str">
            <v>Allow Write Off</v>
          </cell>
        </row>
        <row r="22">
          <cell r="B22" t="str">
            <v>AMNT</v>
          </cell>
          <cell r="C22" t="str">
            <v>NUMERIC</v>
          </cell>
          <cell r="D22" t="str">
            <v>19, 6</v>
          </cell>
          <cell r="E22" t="str">
            <v>VR</v>
          </cell>
          <cell r="F22" t="str">
            <v>Amount</v>
          </cell>
          <cell r="G22" t="str">
            <v>Amount</v>
          </cell>
          <cell r="H22" t="str">
            <v>Amount</v>
          </cell>
          <cell r="I22" t="str">
            <v>Amount</v>
          </cell>
        </row>
        <row r="23">
          <cell r="B23" t="str">
            <v>APDT</v>
          </cell>
          <cell r="C23" t="str">
            <v>NUMERIC</v>
          </cell>
          <cell r="D23" t="str">
            <v>8, 0</v>
          </cell>
          <cell r="E23" t="str">
            <v>VR</v>
          </cell>
          <cell r="F23" t="str">
            <v>BPCS AP Invoice Date</v>
          </cell>
          <cell r="G23" t="str">
            <v>BPCS AP Invoice Date</v>
          </cell>
          <cell r="H23" t="str">
            <v>BPCS AP Invoice Date</v>
          </cell>
          <cell r="I23" t="str">
            <v>BPCS AP Invoice Date</v>
          </cell>
        </row>
        <row r="24">
          <cell r="B24" t="str">
            <v>APNA</v>
          </cell>
          <cell r="C24" t="str">
            <v>VARCHAR</v>
          </cell>
          <cell r="D24" t="str">
            <v>60</v>
          </cell>
          <cell r="E24" t="str">
            <v>VR</v>
          </cell>
          <cell r="F24" t="str">
            <v>Application Name</v>
          </cell>
          <cell r="G24" t="str">
            <v>Application Name</v>
          </cell>
          <cell r="H24" t="str">
            <v>Application Name</v>
          </cell>
          <cell r="I24" t="str">
            <v>Application Name</v>
          </cell>
        </row>
        <row r="25">
          <cell r="B25" t="str">
            <v>APNO</v>
          </cell>
          <cell r="C25" t="str">
            <v>VARCHAR</v>
          </cell>
          <cell r="D25" t="str">
            <v>10</v>
          </cell>
          <cell r="E25" t="str">
            <v>VR</v>
          </cell>
          <cell r="F25" t="str">
            <v>Application Code</v>
          </cell>
          <cell r="G25" t="str">
            <v>Application Code</v>
          </cell>
          <cell r="H25" t="str">
            <v>Application Code</v>
          </cell>
          <cell r="I25" t="str">
            <v>Application Code</v>
          </cell>
        </row>
        <row r="26">
          <cell r="B26" t="str">
            <v>AQAM</v>
          </cell>
          <cell r="C26" t="str">
            <v>NUMERIC</v>
          </cell>
          <cell r="D26" t="str">
            <v>19, 6</v>
          </cell>
          <cell r="E26" t="str">
            <v>VR</v>
          </cell>
          <cell r="F26" t="str">
            <v>Approval Request Amount</v>
          </cell>
          <cell r="G26" t="str">
            <v>Approval Request Amount</v>
          </cell>
          <cell r="H26" t="str">
            <v>Approval Request Amount</v>
          </cell>
          <cell r="I26" t="str">
            <v>Approval Request Amount</v>
          </cell>
        </row>
        <row r="27">
          <cell r="B27" t="str">
            <v>AQBY</v>
          </cell>
          <cell r="C27" t="str">
            <v>VARCHAR</v>
          </cell>
          <cell r="D27" t="str">
            <v>20</v>
          </cell>
          <cell r="E27" t="str">
            <v>VR</v>
          </cell>
          <cell r="F27" t="str">
            <v>Approval Request By</v>
          </cell>
          <cell r="G27" t="str">
            <v>Approval Request By</v>
          </cell>
          <cell r="H27" t="str">
            <v>Approval Request By</v>
          </cell>
          <cell r="I27" t="str">
            <v>Approval Request By</v>
          </cell>
        </row>
        <row r="28">
          <cell r="B28" t="str">
            <v>AQDN</v>
          </cell>
          <cell r="C28" t="str">
            <v>VARCHAR</v>
          </cell>
          <cell r="D28" t="str">
            <v>30</v>
          </cell>
          <cell r="E28" t="str">
            <v>VR</v>
          </cell>
          <cell r="F28" t="str">
            <v>Approval Request No.</v>
          </cell>
          <cell r="G28" t="str">
            <v>Approval Request No.</v>
          </cell>
          <cell r="H28" t="str">
            <v>Approval Request No.</v>
          </cell>
          <cell r="I28" t="str">
            <v>Approval Request No.</v>
          </cell>
        </row>
        <row r="29">
          <cell r="B29" t="str">
            <v>AQDT</v>
          </cell>
          <cell r="C29" t="str">
            <v>NUMERIC</v>
          </cell>
          <cell r="D29" t="str">
            <v>8, 0</v>
          </cell>
          <cell r="E29" t="str">
            <v>VR</v>
          </cell>
          <cell r="F29" t="str">
            <v>Approval Request Date</v>
          </cell>
          <cell r="G29" t="str">
            <v>Approval Request Date</v>
          </cell>
          <cell r="H29" t="str">
            <v>Approval Request Date</v>
          </cell>
          <cell r="I29" t="str">
            <v>Approval Request Date</v>
          </cell>
        </row>
        <row r="30">
          <cell r="B30" t="str">
            <v>AQST</v>
          </cell>
          <cell r="C30" t="str">
            <v>VARCHAR</v>
          </cell>
          <cell r="D30" t="str">
            <v>10</v>
          </cell>
          <cell r="E30" t="str">
            <v>VR</v>
          </cell>
          <cell r="F30" t="str">
            <v>Approval Request Status</v>
          </cell>
          <cell r="G30" t="str">
            <v>Approval Request Status</v>
          </cell>
          <cell r="H30" t="str">
            <v>Approval Request Status</v>
          </cell>
          <cell r="I30" t="str">
            <v>Approval Request Status</v>
          </cell>
        </row>
        <row r="31">
          <cell r="B31" t="str">
            <v>ARAM</v>
          </cell>
          <cell r="C31" t="str">
            <v>NUMERIC</v>
          </cell>
          <cell r="D31" t="str">
            <v>19, 6</v>
          </cell>
          <cell r="E31" t="str">
            <v>VR</v>
          </cell>
          <cell r="F31" t="str">
            <v>Approval Request Amount</v>
          </cell>
          <cell r="G31" t="str">
            <v>Approval Request Amount</v>
          </cell>
          <cell r="H31" t="str">
            <v>Approval Request Amount</v>
          </cell>
          <cell r="I31" t="str">
            <v>Approval Request Amount</v>
          </cell>
        </row>
        <row r="32">
          <cell r="B32" t="str">
            <v>ARNA</v>
          </cell>
          <cell r="C32" t="str">
            <v>VARCHAR</v>
          </cell>
          <cell r="D32" t="str">
            <v>100</v>
          </cell>
          <cell r="E32" t="str">
            <v>VR</v>
          </cell>
          <cell r="F32" t="str">
            <v>Area Name</v>
          </cell>
          <cell r="G32" t="str">
            <v>Area Name</v>
          </cell>
          <cell r="H32" t="str">
            <v>Area Name</v>
          </cell>
          <cell r="I32" t="str">
            <v>Area Name</v>
          </cell>
        </row>
        <row r="33">
          <cell r="B33" t="str">
            <v>ARNO</v>
          </cell>
          <cell r="C33" t="str">
            <v>VARCHAR</v>
          </cell>
          <cell r="D33" t="str">
            <v>10</v>
          </cell>
          <cell r="E33" t="str">
            <v>VR</v>
          </cell>
          <cell r="F33" t="str">
            <v>Area Code</v>
          </cell>
          <cell r="G33" t="str">
            <v>Area Code</v>
          </cell>
          <cell r="H33" t="str">
            <v>Area Code</v>
          </cell>
          <cell r="I33" t="str">
            <v>Area Code</v>
          </cell>
        </row>
        <row r="34">
          <cell r="B34" t="str">
            <v>ATNA</v>
          </cell>
          <cell r="C34" t="str">
            <v>VARCHAR</v>
          </cell>
          <cell r="D34" t="str">
            <v>100</v>
          </cell>
          <cell r="E34" t="str">
            <v>VR</v>
          </cell>
          <cell r="F34" t="str">
            <v>Attention Name</v>
          </cell>
          <cell r="G34" t="str">
            <v>Attention Name</v>
          </cell>
          <cell r="H34" t="str">
            <v>Attention Name</v>
          </cell>
          <cell r="I34" t="str">
            <v>Attention Name</v>
          </cell>
        </row>
        <row r="35">
          <cell r="B35" t="str">
            <v>ATNO</v>
          </cell>
          <cell r="C35" t="str">
            <v>VARCHAR</v>
          </cell>
          <cell r="D35" t="str">
            <v>10</v>
          </cell>
          <cell r="E35" t="str">
            <v>VR</v>
          </cell>
          <cell r="F35" t="str">
            <v>Attention Code</v>
          </cell>
          <cell r="G35" t="str">
            <v>Attention Code</v>
          </cell>
          <cell r="H35" t="str">
            <v>Attention Code</v>
          </cell>
          <cell r="I35" t="str">
            <v>Attention Code</v>
          </cell>
        </row>
        <row r="36">
          <cell r="B36" t="str">
            <v>ATPS</v>
          </cell>
          <cell r="C36" t="str">
            <v>VARCHAR</v>
          </cell>
          <cell r="D36" t="str">
            <v>30</v>
          </cell>
          <cell r="E36" t="str">
            <v>VR</v>
          </cell>
          <cell r="F36" t="str">
            <v>Attention Position</v>
          </cell>
          <cell r="G36" t="str">
            <v>Attention Position</v>
          </cell>
          <cell r="H36" t="str">
            <v>Attention Position</v>
          </cell>
          <cell r="I36" t="str">
            <v>Attention Position</v>
          </cell>
        </row>
        <row r="37">
          <cell r="B37" t="str">
            <v>AUNA</v>
          </cell>
          <cell r="C37" t="str">
            <v>VARCHAR</v>
          </cell>
          <cell r="D37" t="str">
            <v>100</v>
          </cell>
          <cell r="E37" t="str">
            <v>VR</v>
          </cell>
          <cell r="F37" t="str">
            <v>Authorization Name</v>
          </cell>
          <cell r="G37" t="str">
            <v>Authorization Name</v>
          </cell>
          <cell r="H37" t="str">
            <v>Authorization Name</v>
          </cell>
          <cell r="I37" t="str">
            <v>Authorization Name</v>
          </cell>
        </row>
        <row r="38">
          <cell r="B38" t="str">
            <v>AUNO</v>
          </cell>
          <cell r="C38" t="str">
            <v>VARCHAR</v>
          </cell>
          <cell r="D38" t="str">
            <v>10</v>
          </cell>
          <cell r="E38" t="str">
            <v>VR</v>
          </cell>
          <cell r="F38" t="str">
            <v>Authorization Code</v>
          </cell>
          <cell r="G38" t="str">
            <v>Authorization Code</v>
          </cell>
          <cell r="H38" t="str">
            <v>Authorization Code</v>
          </cell>
          <cell r="I38" t="str">
            <v>Authorization Code</v>
          </cell>
        </row>
        <row r="39">
          <cell r="B39" t="str">
            <v>AURL</v>
          </cell>
          <cell r="C39" t="str">
            <v>VARCHAR</v>
          </cell>
          <cell r="D39" t="str">
            <v>500</v>
          </cell>
          <cell r="E39" t="str">
            <v>VR</v>
          </cell>
          <cell r="F39" t="str">
            <v>Application Default URL</v>
          </cell>
          <cell r="G39" t="str">
            <v>Application Default URL</v>
          </cell>
          <cell r="H39" t="str">
            <v>Application Default URL</v>
          </cell>
          <cell r="I39" t="str">
            <v>Application Default URL</v>
          </cell>
        </row>
        <row r="40">
          <cell r="B40" t="str">
            <v>AUTO</v>
          </cell>
          <cell r="C40" t="str">
            <v>VARCHAR</v>
          </cell>
          <cell r="D40" t="str">
            <v>100</v>
          </cell>
          <cell r="E40" t="str">
            <v>VR</v>
          </cell>
          <cell r="F40" t="str">
            <v>Authorized To</v>
          </cell>
          <cell r="G40" t="str">
            <v>Authorized To</v>
          </cell>
          <cell r="H40" t="str">
            <v>Authorized To</v>
          </cell>
          <cell r="I40" t="str">
            <v>Authorized To</v>
          </cell>
        </row>
        <row r="41">
          <cell r="B41" t="str">
            <v>AVBY</v>
          </cell>
          <cell r="C41" t="str">
            <v>VARCHAR</v>
          </cell>
          <cell r="D41" t="str">
            <v>20</v>
          </cell>
          <cell r="E41" t="str">
            <v>VR</v>
          </cell>
          <cell r="F41" t="str">
            <v>Approval By</v>
          </cell>
          <cell r="G41" t="str">
            <v>Approval By</v>
          </cell>
          <cell r="H41" t="str">
            <v>Approval By</v>
          </cell>
          <cell r="I41" t="str">
            <v>Approval By</v>
          </cell>
        </row>
        <row r="42">
          <cell r="B42" t="str">
            <v>AVDT</v>
          </cell>
          <cell r="C42" t="str">
            <v>NUMERIC</v>
          </cell>
          <cell r="D42" t="str">
            <v>8, 0</v>
          </cell>
          <cell r="E42" t="str">
            <v>VR</v>
          </cell>
          <cell r="F42" t="str">
            <v>Approval Date</v>
          </cell>
          <cell r="G42" t="str">
            <v>Approval Date</v>
          </cell>
          <cell r="H42" t="str">
            <v>Approval Date</v>
          </cell>
          <cell r="I42" t="str">
            <v>Approval Date</v>
          </cell>
        </row>
        <row r="43">
          <cell r="B43" t="str">
            <v>AVQT</v>
          </cell>
          <cell r="C43" t="str">
            <v>NUMERIC</v>
          </cell>
          <cell r="D43" t="str">
            <v>2, 0</v>
          </cell>
          <cell r="E43" t="str">
            <v>VR</v>
          </cell>
          <cell r="F43" t="str">
            <v>Required Approval Quantity</v>
          </cell>
          <cell r="G43" t="str">
            <v>Required Approval Quantity</v>
          </cell>
          <cell r="H43" t="str">
            <v>Required Approval Quantity</v>
          </cell>
          <cell r="I43" t="str">
            <v>Required Approval Quantity</v>
          </cell>
        </row>
        <row r="44">
          <cell r="B44" t="str">
            <v>AVST</v>
          </cell>
          <cell r="C44" t="str">
            <v>VARCHAR</v>
          </cell>
          <cell r="D44" t="str">
            <v>10</v>
          </cell>
          <cell r="E44" t="str">
            <v>VR</v>
          </cell>
          <cell r="F44" t="str">
            <v>Approval Status</v>
          </cell>
          <cell r="G44" t="str">
            <v>Approval Status</v>
          </cell>
          <cell r="H44" t="str">
            <v>Approval Status</v>
          </cell>
          <cell r="I44" t="str">
            <v>Approval Status</v>
          </cell>
        </row>
        <row r="45">
          <cell r="B45" t="str">
            <v>ADUL</v>
          </cell>
          <cell r="C45" t="str">
            <v>VARCHAR</v>
          </cell>
          <cell r="D45" t="str">
            <v>500</v>
          </cell>
          <cell r="E45" t="str">
            <v>VR</v>
          </cell>
          <cell r="F45" t="str">
            <v>Approval Document URL</v>
          </cell>
          <cell r="G45" t="str">
            <v>Approval Document URL</v>
          </cell>
          <cell r="H45" t="str">
            <v>Approval Document URL</v>
          </cell>
          <cell r="I45" t="str">
            <v>Approval Document URL</v>
          </cell>
        </row>
        <row r="46">
          <cell r="B46" t="str">
            <v>AVTY</v>
          </cell>
          <cell r="C46" t="str">
            <v>VARCHAR</v>
          </cell>
          <cell r="D46" t="str">
            <v>10</v>
          </cell>
          <cell r="E46" t="str">
            <v>VR</v>
          </cell>
          <cell r="F46" t="str">
            <v>Approval Type</v>
          </cell>
          <cell r="G46" t="str">
            <v>Approval Type</v>
          </cell>
          <cell r="H46" t="str">
            <v>Approval Type</v>
          </cell>
          <cell r="I46" t="str">
            <v>Approval Type</v>
          </cell>
        </row>
        <row r="47">
          <cell r="B47" t="str">
            <v>BAD1</v>
          </cell>
          <cell r="C47" t="str">
            <v>VARCHAR</v>
          </cell>
          <cell r="D47" t="str">
            <v>100</v>
          </cell>
          <cell r="E47" t="str">
            <v>VR</v>
          </cell>
          <cell r="F47" t="str">
            <v>Billing Address 1</v>
          </cell>
          <cell r="G47" t="str">
            <v>Billing Address 1</v>
          </cell>
          <cell r="H47" t="str">
            <v>Billing Address 1</v>
          </cell>
          <cell r="I47" t="str">
            <v>Billing Address 1</v>
          </cell>
        </row>
        <row r="48">
          <cell r="B48" t="str">
            <v>BAD2</v>
          </cell>
          <cell r="C48" t="str">
            <v>VARCHAR</v>
          </cell>
          <cell r="D48" t="str">
            <v>100</v>
          </cell>
          <cell r="E48" t="str">
            <v>VR</v>
          </cell>
          <cell r="F48" t="str">
            <v>Billing Address 1</v>
          </cell>
          <cell r="G48" t="str">
            <v>Billing Address 1</v>
          </cell>
          <cell r="H48" t="str">
            <v>Billing Address 1</v>
          </cell>
          <cell r="I48" t="str">
            <v>Billing Address 1</v>
          </cell>
        </row>
        <row r="49">
          <cell r="B49" t="str">
            <v>BAD3</v>
          </cell>
          <cell r="C49" t="str">
            <v>VARCHAR</v>
          </cell>
          <cell r="D49" t="str">
            <v>100</v>
          </cell>
          <cell r="E49" t="str">
            <v>VR</v>
          </cell>
          <cell r="F49" t="str">
            <v>Billing Address 1</v>
          </cell>
          <cell r="G49" t="str">
            <v>Billing Address 1</v>
          </cell>
          <cell r="H49" t="str">
            <v>Billing Address 1</v>
          </cell>
          <cell r="I49" t="str">
            <v>Billing Address 1</v>
          </cell>
        </row>
        <row r="50">
          <cell r="B50" t="str">
            <v>BAD4</v>
          </cell>
          <cell r="C50" t="str">
            <v>VARCHAR</v>
          </cell>
          <cell r="D50" t="str">
            <v>100</v>
          </cell>
          <cell r="E50" t="str">
            <v>VR</v>
          </cell>
          <cell r="F50" t="str">
            <v>Billing Address 1</v>
          </cell>
          <cell r="G50" t="str">
            <v>Billing Address 1</v>
          </cell>
          <cell r="H50" t="str">
            <v>Billing Address 1</v>
          </cell>
          <cell r="I50" t="str">
            <v>Billing Address 1</v>
          </cell>
        </row>
        <row r="51">
          <cell r="B51" t="str">
            <v>BCFR</v>
          </cell>
          <cell r="C51" t="str">
            <v>VARCHAR</v>
          </cell>
          <cell r="D51" t="str">
            <v>30</v>
          </cell>
          <cell r="E51" t="str">
            <v>VR</v>
          </cell>
          <cell r="F51" t="str">
            <v>Barcode From</v>
          </cell>
          <cell r="G51" t="str">
            <v>Barcode From</v>
          </cell>
          <cell r="H51" t="str">
            <v>Barcode From</v>
          </cell>
          <cell r="I51" t="str">
            <v>Barcode From</v>
          </cell>
        </row>
        <row r="52">
          <cell r="B52" t="str">
            <v>BCNO</v>
          </cell>
          <cell r="C52" t="str">
            <v>VARCHAR</v>
          </cell>
          <cell r="D52" t="str">
            <v>30</v>
          </cell>
          <cell r="E52" t="str">
            <v>VR</v>
          </cell>
          <cell r="F52" t="str">
            <v>Batch No</v>
          </cell>
          <cell r="G52" t="str">
            <v>Batch No</v>
          </cell>
          <cell r="H52" t="str">
            <v>Batch No</v>
          </cell>
          <cell r="I52" t="str">
            <v>Batch No</v>
          </cell>
        </row>
        <row r="53">
          <cell r="B53" t="str">
            <v>BCOD</v>
          </cell>
          <cell r="C53" t="str">
            <v>VARCHAR</v>
          </cell>
          <cell r="D53" t="str">
            <v>30</v>
          </cell>
          <cell r="E53" t="str">
            <v>VR</v>
          </cell>
          <cell r="F53" t="str">
            <v>Barcode</v>
          </cell>
          <cell r="G53" t="str">
            <v>Barcode</v>
          </cell>
          <cell r="H53" t="str">
            <v>Barcode</v>
          </cell>
          <cell r="I53" t="str">
            <v>Barcode</v>
          </cell>
        </row>
        <row r="54">
          <cell r="B54" t="str">
            <v>BCTO</v>
          </cell>
          <cell r="C54" t="str">
            <v>VARCHAR</v>
          </cell>
          <cell r="D54" t="str">
            <v>30</v>
          </cell>
          <cell r="E54" t="str">
            <v>VR</v>
          </cell>
          <cell r="F54" t="str">
            <v>Barcode To</v>
          </cell>
          <cell r="G54" t="str">
            <v>Barcode To</v>
          </cell>
          <cell r="H54" t="str">
            <v>Barcode To</v>
          </cell>
          <cell r="I54" t="str">
            <v>Barcode To</v>
          </cell>
        </row>
        <row r="55">
          <cell r="B55" t="str">
            <v>BDNA</v>
          </cell>
          <cell r="C55" t="str">
            <v>VARCHAR</v>
          </cell>
          <cell r="D55" t="str">
            <v>100</v>
          </cell>
          <cell r="E55" t="str">
            <v>VR</v>
          </cell>
          <cell r="F55" t="str">
            <v>Budget Name</v>
          </cell>
          <cell r="G55" t="str">
            <v>Budget Name</v>
          </cell>
          <cell r="H55" t="str">
            <v>Budget Name</v>
          </cell>
          <cell r="I55" t="str">
            <v>Budget Name</v>
          </cell>
        </row>
        <row r="56">
          <cell r="B56" t="str">
            <v>BDNO</v>
          </cell>
          <cell r="C56" t="str">
            <v>VARCHAR</v>
          </cell>
          <cell r="D56" t="str">
            <v>10</v>
          </cell>
          <cell r="E56" t="str">
            <v>VR</v>
          </cell>
          <cell r="F56" t="str">
            <v>Budget Code</v>
          </cell>
          <cell r="G56" t="str">
            <v>Budget Code</v>
          </cell>
          <cell r="H56" t="str">
            <v>Budget Code</v>
          </cell>
          <cell r="I56" t="str">
            <v>Budget Code</v>
          </cell>
        </row>
        <row r="57">
          <cell r="B57" t="str">
            <v>BGQT</v>
          </cell>
          <cell r="C57" t="str">
            <v>NUMERIC</v>
          </cell>
          <cell r="D57" t="str">
            <v>19, 6</v>
          </cell>
          <cell r="E57" t="str">
            <v>VR</v>
          </cell>
          <cell r="F57" t="str">
            <v>Beginning Quantity</v>
          </cell>
          <cell r="G57" t="str">
            <v>Beginning Quantity</v>
          </cell>
          <cell r="H57" t="str">
            <v>Beginning Quantity</v>
          </cell>
          <cell r="I57" t="str">
            <v>Beginning Quantity</v>
          </cell>
        </row>
        <row r="58">
          <cell r="B58" t="str">
            <v>OHQT</v>
          </cell>
          <cell r="C58" t="str">
            <v>NUMERIC</v>
          </cell>
          <cell r="D58" t="str">
            <v>19, 6</v>
          </cell>
          <cell r="E58" t="str">
            <v>VR</v>
          </cell>
          <cell r="F58" t="str">
            <v>Beginning Quantity</v>
          </cell>
          <cell r="G58" t="str">
            <v>Beginning Quantity</v>
          </cell>
          <cell r="H58" t="str">
            <v>Beginning Quantity</v>
          </cell>
          <cell r="I58" t="str">
            <v>Beginning Quantity</v>
          </cell>
        </row>
        <row r="59">
          <cell r="B59" t="str">
            <v>GDQT</v>
          </cell>
          <cell r="C59" t="str">
            <v>NUMERIC</v>
          </cell>
          <cell r="D59" t="str">
            <v>19, 6</v>
          </cell>
          <cell r="E59" t="str">
            <v>VR</v>
          </cell>
          <cell r="F59" t="str">
            <v>Good Quantity</v>
          </cell>
          <cell r="G59" t="str">
            <v>Good Quantity</v>
          </cell>
          <cell r="H59" t="str">
            <v>Good Quantity</v>
          </cell>
          <cell r="I59" t="str">
            <v>Good Quantity</v>
          </cell>
        </row>
        <row r="60">
          <cell r="B60" t="str">
            <v>BDQT</v>
          </cell>
          <cell r="C60" t="str">
            <v>NUMERIC</v>
          </cell>
          <cell r="D60" t="str">
            <v>19, 6</v>
          </cell>
          <cell r="E60" t="str">
            <v>VR</v>
          </cell>
          <cell r="F60" t="str">
            <v>Bad Quantity</v>
          </cell>
          <cell r="G60" t="str">
            <v>Bad Quantity</v>
          </cell>
          <cell r="H60" t="str">
            <v>Bad Quantity</v>
          </cell>
          <cell r="I60" t="str">
            <v>Bad Quantity</v>
          </cell>
        </row>
        <row r="61">
          <cell r="B61" t="str">
            <v>BKAC</v>
          </cell>
          <cell r="C61" t="str">
            <v>VARCHAR</v>
          </cell>
          <cell r="D61" t="str">
            <v>50</v>
          </cell>
          <cell r="E61" t="str">
            <v>VR</v>
          </cell>
          <cell r="F61" t="str">
            <v>Bank Account</v>
          </cell>
          <cell r="G61" t="str">
            <v>Bank Account</v>
          </cell>
          <cell r="H61" t="str">
            <v>Bank Account</v>
          </cell>
          <cell r="I61" t="str">
            <v>Bank Account</v>
          </cell>
        </row>
        <row r="62">
          <cell r="B62" t="str">
            <v>BKNA</v>
          </cell>
          <cell r="C62" t="str">
            <v>VARCHAR</v>
          </cell>
          <cell r="D62" t="str">
            <v>100</v>
          </cell>
          <cell r="E62" t="str">
            <v>VR</v>
          </cell>
          <cell r="F62" t="str">
            <v>Bank Name</v>
          </cell>
          <cell r="G62" t="str">
            <v>Bank Name</v>
          </cell>
          <cell r="H62" t="str">
            <v>Bank Name</v>
          </cell>
          <cell r="I62" t="str">
            <v>Bank Name</v>
          </cell>
        </row>
        <row r="63">
          <cell r="B63" t="str">
            <v>BKNO</v>
          </cell>
          <cell r="C63" t="str">
            <v>VARCHAR</v>
          </cell>
          <cell r="D63" t="str">
            <v>10</v>
          </cell>
          <cell r="E63" t="str">
            <v>VR</v>
          </cell>
          <cell r="F63" t="str">
            <v>Bank Code</v>
          </cell>
          <cell r="G63" t="str">
            <v>Bank Code</v>
          </cell>
          <cell r="H63" t="str">
            <v>Bank Code</v>
          </cell>
          <cell r="I63" t="str">
            <v>Bank Code</v>
          </cell>
        </row>
        <row r="64">
          <cell r="B64" t="str">
            <v>BRNA</v>
          </cell>
          <cell r="C64" t="str">
            <v>VARCHAR</v>
          </cell>
          <cell r="D64" t="str">
            <v>100</v>
          </cell>
          <cell r="E64" t="str">
            <v>VR</v>
          </cell>
          <cell r="F64" t="str">
            <v>Branch Name</v>
          </cell>
          <cell r="G64" t="str">
            <v>Branch Name</v>
          </cell>
          <cell r="H64" t="str">
            <v>Branch Name</v>
          </cell>
          <cell r="I64" t="str">
            <v>Branch Name</v>
          </cell>
        </row>
        <row r="65">
          <cell r="B65" t="str">
            <v>BRNO</v>
          </cell>
          <cell r="C65" t="str">
            <v>VARCHAR</v>
          </cell>
          <cell r="D65" t="str">
            <v>10</v>
          </cell>
          <cell r="E65" t="str">
            <v>VR</v>
          </cell>
          <cell r="F65" t="str">
            <v>Branch Code</v>
          </cell>
          <cell r="G65" t="str">
            <v>Branch Code</v>
          </cell>
          <cell r="H65" t="str">
            <v>Branch Code</v>
          </cell>
          <cell r="I65" t="str">
            <v>Branch Code</v>
          </cell>
        </row>
        <row r="66">
          <cell r="B66" t="str">
            <v>BTCT</v>
          </cell>
          <cell r="C66" t="str">
            <v>VARCHAR</v>
          </cell>
          <cell r="D66" t="str">
            <v>100</v>
          </cell>
          <cell r="E66" t="str">
            <v>VR</v>
          </cell>
          <cell r="F66" t="str">
            <v>Birth City</v>
          </cell>
          <cell r="G66" t="str">
            <v>Birth City</v>
          </cell>
          <cell r="H66" t="str">
            <v>Birth City</v>
          </cell>
          <cell r="I66" t="str">
            <v>Birth City</v>
          </cell>
        </row>
        <row r="67">
          <cell r="B67" t="str">
            <v>BTDT</v>
          </cell>
          <cell r="C67" t="str">
            <v>NUMERIC</v>
          </cell>
          <cell r="D67" t="str">
            <v>8, 0</v>
          </cell>
          <cell r="E67" t="str">
            <v>VR</v>
          </cell>
          <cell r="F67" t="str">
            <v>Birth Date</v>
          </cell>
          <cell r="G67" t="str">
            <v>Birth Date</v>
          </cell>
          <cell r="H67" t="str">
            <v>Birth Date</v>
          </cell>
          <cell r="I67" t="str">
            <v>Birth Date</v>
          </cell>
        </row>
        <row r="68">
          <cell r="B68" t="str">
            <v>BUNA</v>
          </cell>
          <cell r="C68" t="str">
            <v>VARCHAR</v>
          </cell>
          <cell r="D68" t="str">
            <v>100</v>
          </cell>
          <cell r="E68" t="str">
            <v>VR</v>
          </cell>
          <cell r="F68" t="str">
            <v>Business Unit Name</v>
          </cell>
          <cell r="G68" t="str">
            <v>Business Unit Name</v>
          </cell>
          <cell r="H68" t="str">
            <v>Business Unit Name</v>
          </cell>
          <cell r="I68" t="str">
            <v>Business Unit Name</v>
          </cell>
        </row>
        <row r="69">
          <cell r="B69" t="str">
            <v>BUNA</v>
          </cell>
          <cell r="C69" t="str">
            <v>VARCHAR</v>
          </cell>
          <cell r="D69" t="str">
            <v>100</v>
          </cell>
          <cell r="E69" t="str">
            <v>VR</v>
          </cell>
          <cell r="F69" t="str">
            <v>Business Unit Name</v>
          </cell>
          <cell r="G69" t="str">
            <v>Business Unit Name</v>
          </cell>
          <cell r="H69" t="str">
            <v>Business Unit Name</v>
          </cell>
          <cell r="I69" t="str">
            <v>Business Unit Name</v>
          </cell>
        </row>
        <row r="70">
          <cell r="B70" t="str">
            <v>BUNO</v>
          </cell>
          <cell r="C70" t="str">
            <v>VARCHAR</v>
          </cell>
          <cell r="D70" t="str">
            <v>10</v>
          </cell>
          <cell r="E70" t="str">
            <v>VR</v>
          </cell>
          <cell r="F70" t="str">
            <v>Business Unit Code</v>
          </cell>
          <cell r="G70" t="str">
            <v>Business Unit Code</v>
          </cell>
          <cell r="H70" t="str">
            <v>Business Unit Code</v>
          </cell>
          <cell r="I70" t="str">
            <v>Business Unit Code</v>
          </cell>
        </row>
        <row r="71">
          <cell r="B71" t="str">
            <v>BUNO</v>
          </cell>
          <cell r="C71" t="str">
            <v>VARCHAR</v>
          </cell>
          <cell r="D71" t="str">
            <v>10</v>
          </cell>
          <cell r="E71" t="str">
            <v>VR</v>
          </cell>
          <cell r="F71" t="str">
            <v>Business Unit Code</v>
          </cell>
          <cell r="G71" t="str">
            <v>Business Unit Code</v>
          </cell>
          <cell r="H71" t="str">
            <v>Business Unit Code</v>
          </cell>
          <cell r="I71" t="str">
            <v>Business Unit Code</v>
          </cell>
        </row>
        <row r="72">
          <cell r="B72" t="str">
            <v>BYNA</v>
          </cell>
          <cell r="C72" t="str">
            <v>VARCHAR</v>
          </cell>
          <cell r="D72" t="str">
            <v>100</v>
          </cell>
          <cell r="E72" t="str">
            <v>VR</v>
          </cell>
          <cell r="F72" t="str">
            <v>Customer Name</v>
          </cell>
          <cell r="G72" t="str">
            <v>Customer Name</v>
          </cell>
          <cell r="H72" t="str">
            <v>Customer Name</v>
          </cell>
          <cell r="I72" t="str">
            <v>Customer Name</v>
          </cell>
        </row>
        <row r="73">
          <cell r="B73" t="str">
            <v>BYNO</v>
          </cell>
          <cell r="C73" t="str">
            <v>VARCHAR</v>
          </cell>
          <cell r="D73" t="str">
            <v>10</v>
          </cell>
          <cell r="E73" t="str">
            <v>VR</v>
          </cell>
          <cell r="F73" t="str">
            <v>Customer Code</v>
          </cell>
          <cell r="G73" t="str">
            <v>Customer Code</v>
          </cell>
          <cell r="H73" t="str">
            <v>Customer Code</v>
          </cell>
          <cell r="I73" t="str">
            <v>Customer Code</v>
          </cell>
        </row>
        <row r="74">
          <cell r="B74" t="str">
            <v>CANA</v>
          </cell>
          <cell r="C74" t="str">
            <v>VARCHAR</v>
          </cell>
          <cell r="D74" t="str">
            <v>100</v>
          </cell>
          <cell r="E74" t="str">
            <v>VR</v>
          </cell>
          <cell r="F74" t="str">
            <v>Category Name</v>
          </cell>
          <cell r="G74" t="str">
            <v>Category Name</v>
          </cell>
          <cell r="H74" t="str">
            <v>Category Name</v>
          </cell>
          <cell r="I74" t="str">
            <v>Category Name</v>
          </cell>
        </row>
        <row r="75">
          <cell r="B75" t="str">
            <v>CANO</v>
          </cell>
          <cell r="C75" t="str">
            <v>VARCHAR</v>
          </cell>
          <cell r="D75" t="str">
            <v>10</v>
          </cell>
          <cell r="E75" t="str">
            <v>VR</v>
          </cell>
          <cell r="F75" t="str">
            <v>Category Code</v>
          </cell>
          <cell r="G75" t="str">
            <v>Category Code</v>
          </cell>
          <cell r="H75" t="str">
            <v>Category Code</v>
          </cell>
          <cell r="I75" t="str">
            <v>Category Code</v>
          </cell>
        </row>
        <row r="76">
          <cell r="B76" t="str">
            <v>CATY</v>
          </cell>
          <cell r="C76" t="str">
            <v>VARCHAR</v>
          </cell>
          <cell r="D76" t="str">
            <v>10</v>
          </cell>
          <cell r="E76" t="str">
            <v>VR</v>
          </cell>
          <cell r="F76" t="str">
            <v>Category Type</v>
          </cell>
          <cell r="G76" t="str">
            <v>Category Type</v>
          </cell>
          <cell r="H76" t="str">
            <v>Category Type</v>
          </cell>
          <cell r="I76" t="str">
            <v>Category Type</v>
          </cell>
        </row>
        <row r="77">
          <cell r="B77" t="str">
            <v>CBNA</v>
          </cell>
          <cell r="C77" t="str">
            <v>VARCHAR</v>
          </cell>
          <cell r="D77" t="str">
            <v>100</v>
          </cell>
          <cell r="E77" t="str">
            <v>VR</v>
          </cell>
          <cell r="F77" t="str">
            <v>Container/Box Name</v>
          </cell>
          <cell r="G77" t="str">
            <v>Container/Box Name</v>
          </cell>
          <cell r="H77" t="str">
            <v>Container/Box Name</v>
          </cell>
          <cell r="I77" t="str">
            <v>Container/Box Name</v>
          </cell>
        </row>
        <row r="78">
          <cell r="B78" t="str">
            <v>CBNO</v>
          </cell>
          <cell r="C78" t="str">
            <v>VARCHAR</v>
          </cell>
          <cell r="D78" t="str">
            <v>10</v>
          </cell>
          <cell r="E78" t="str">
            <v>VR</v>
          </cell>
          <cell r="F78" t="str">
            <v>Container/Box No.</v>
          </cell>
          <cell r="G78" t="str">
            <v>Container/Box No.</v>
          </cell>
          <cell r="H78" t="str">
            <v>Container/Box No.</v>
          </cell>
          <cell r="I78" t="str">
            <v>Container/Box No.</v>
          </cell>
        </row>
        <row r="79">
          <cell r="B79" t="str">
            <v>CBTY</v>
          </cell>
          <cell r="C79" t="str">
            <v>VARCHAR</v>
          </cell>
          <cell r="D79" t="str">
            <v>10</v>
          </cell>
          <cell r="E79" t="str">
            <v>VR</v>
          </cell>
          <cell r="F79" t="str">
            <v>Container/Box Type</v>
          </cell>
          <cell r="G79" t="str">
            <v>Container/Box Type</v>
          </cell>
          <cell r="H79" t="str">
            <v>Container/Box Type</v>
          </cell>
          <cell r="I79" t="str">
            <v>Container/Box Type</v>
          </cell>
        </row>
        <row r="80">
          <cell r="B80" t="str">
            <v>CBTZ</v>
          </cell>
          <cell r="C80" t="str">
            <v>VARCHAR</v>
          </cell>
          <cell r="D80" t="str">
            <v>100</v>
          </cell>
          <cell r="E80" t="str">
            <v>VR</v>
          </cell>
          <cell r="F80" t="str">
            <v>Container/Box Type Name</v>
          </cell>
          <cell r="G80" t="str">
            <v>Container/Box Type Name</v>
          </cell>
          <cell r="H80" t="str">
            <v>Container/Box Type Name</v>
          </cell>
          <cell r="I80" t="str">
            <v>Container/Box Type Name</v>
          </cell>
        </row>
        <row r="81">
          <cell r="B81" t="str">
            <v>CCNA</v>
          </cell>
          <cell r="C81" t="str">
            <v>VARCHAR</v>
          </cell>
          <cell r="D81" t="str">
            <v>100</v>
          </cell>
          <cell r="E81" t="str">
            <v>VR</v>
          </cell>
          <cell r="F81" t="str">
            <v>Cost Center Name</v>
          </cell>
          <cell r="G81" t="str">
            <v>Cost Center Name</v>
          </cell>
          <cell r="H81" t="str">
            <v>Cost Center Name</v>
          </cell>
          <cell r="I81" t="str">
            <v>Cost Center Name</v>
          </cell>
        </row>
        <row r="82">
          <cell r="B82" t="str">
            <v>CCNO</v>
          </cell>
          <cell r="C82" t="str">
            <v>VARCHAR</v>
          </cell>
          <cell r="D82" t="str">
            <v>10</v>
          </cell>
          <cell r="E82" t="str">
            <v>VR</v>
          </cell>
          <cell r="F82" t="str">
            <v>Cost Center Code</v>
          </cell>
          <cell r="G82" t="str">
            <v>Cost Center Code</v>
          </cell>
          <cell r="H82" t="str">
            <v>Cost Center Code</v>
          </cell>
          <cell r="I82" t="str">
            <v>Cost Center Code</v>
          </cell>
        </row>
        <row r="83">
          <cell r="B83" t="str">
            <v>CFBY</v>
          </cell>
          <cell r="C83" t="str">
            <v>VARCHAR</v>
          </cell>
          <cell r="D83" t="str">
            <v>20</v>
          </cell>
          <cell r="E83" t="str">
            <v>VR</v>
          </cell>
          <cell r="F83" t="str">
            <v>Confirmed By</v>
          </cell>
          <cell r="G83" t="str">
            <v>Confirmed By</v>
          </cell>
          <cell r="H83" t="str">
            <v>Confirmed By</v>
          </cell>
          <cell r="I83" t="str">
            <v>Confirmed By</v>
          </cell>
        </row>
        <row r="84">
          <cell r="B84" t="str">
            <v>CFDT</v>
          </cell>
          <cell r="C84" t="str">
            <v>NUMERIC</v>
          </cell>
          <cell r="D84" t="str">
            <v>8, 0</v>
          </cell>
          <cell r="E84" t="str">
            <v>VR</v>
          </cell>
          <cell r="F84" t="str">
            <v>Confirm Date</v>
          </cell>
          <cell r="G84" t="str">
            <v>Confirm Date</v>
          </cell>
          <cell r="H84" t="str">
            <v>Confirm Date</v>
          </cell>
          <cell r="I84" t="str">
            <v>Confirm Date</v>
          </cell>
        </row>
        <row r="85">
          <cell r="B85" t="str">
            <v>CHDT</v>
          </cell>
          <cell r="C85" t="str">
            <v>NUMERIC</v>
          </cell>
          <cell r="D85" t="str">
            <v>8, 0</v>
          </cell>
          <cell r="E85" t="str">
            <v>VR</v>
          </cell>
          <cell r="F85" t="str">
            <v>Change Date</v>
          </cell>
          <cell r="G85" t="str">
            <v>Change Date</v>
          </cell>
          <cell r="H85" t="str">
            <v>Change Date</v>
          </cell>
          <cell r="I85" t="str">
            <v>Change Date</v>
          </cell>
        </row>
        <row r="86">
          <cell r="B86" t="str">
            <v>CHTM</v>
          </cell>
          <cell r="C86" t="str">
            <v>NUMERIC</v>
          </cell>
          <cell r="D86" t="str">
            <v>6, 0</v>
          </cell>
          <cell r="E86" t="str">
            <v>VR</v>
          </cell>
          <cell r="F86" t="str">
            <v>Change Time</v>
          </cell>
          <cell r="G86" t="str">
            <v>Change Time</v>
          </cell>
          <cell r="H86" t="str">
            <v>Change Time</v>
          </cell>
          <cell r="I86" t="str">
            <v>Change Time</v>
          </cell>
        </row>
        <row r="87">
          <cell r="B87" t="str">
            <v>CHUM</v>
          </cell>
          <cell r="C87" t="str">
            <v>VARCHAR</v>
          </cell>
          <cell r="D87" t="str">
            <v>10</v>
          </cell>
          <cell r="E87" t="str">
            <v>VR</v>
          </cell>
          <cell r="F87" t="str">
            <v>Child UOM</v>
          </cell>
          <cell r="G87" t="str">
            <v>Child UOM</v>
          </cell>
          <cell r="H87" t="str">
            <v>Child UOM</v>
          </cell>
          <cell r="I87" t="str">
            <v>Child UOM</v>
          </cell>
        </row>
        <row r="88">
          <cell r="B88" t="str">
            <v>CHUS</v>
          </cell>
          <cell r="C88" t="str">
            <v>VARCHAR</v>
          </cell>
          <cell r="D88" t="str">
            <v>20</v>
          </cell>
          <cell r="E88" t="str">
            <v>VR</v>
          </cell>
          <cell r="F88" t="str">
            <v>Change User</v>
          </cell>
          <cell r="G88" t="str">
            <v>Change User</v>
          </cell>
          <cell r="H88" t="str">
            <v>Change User</v>
          </cell>
          <cell r="I88" t="str">
            <v>Change User</v>
          </cell>
        </row>
        <row r="89">
          <cell r="B89" t="str">
            <v>CLLV</v>
          </cell>
          <cell r="C89" t="str">
            <v>NUMERIC</v>
          </cell>
          <cell r="D89" t="str">
            <v>3, 0</v>
          </cell>
          <cell r="E89" t="str">
            <v>VR</v>
          </cell>
          <cell r="F89" t="str">
            <v>Class Level</v>
          </cell>
          <cell r="G89" t="str">
            <v>Class Level</v>
          </cell>
          <cell r="H89" t="str">
            <v>Class Level</v>
          </cell>
          <cell r="I89" t="str">
            <v>Class Level</v>
          </cell>
        </row>
        <row r="90">
          <cell r="B90" t="str">
            <v>CLNA</v>
          </cell>
          <cell r="C90" t="str">
            <v>VARCHAR</v>
          </cell>
          <cell r="D90" t="str">
            <v>100</v>
          </cell>
          <cell r="E90" t="str">
            <v>VR</v>
          </cell>
          <cell r="F90" t="str">
            <v>Class Name</v>
          </cell>
          <cell r="G90" t="str">
            <v>Class Name</v>
          </cell>
          <cell r="H90" t="str">
            <v>Class Name</v>
          </cell>
          <cell r="I90" t="str">
            <v>Class Name</v>
          </cell>
        </row>
        <row r="91">
          <cell r="B91" t="str">
            <v>CLPA</v>
          </cell>
          <cell r="C91" t="str">
            <v>VARCHAR</v>
          </cell>
          <cell r="D91" t="str">
            <v>20</v>
          </cell>
          <cell r="E91" t="str">
            <v>VR</v>
          </cell>
          <cell r="F91" t="str">
            <v>Class Parent</v>
          </cell>
          <cell r="G91" t="str">
            <v>Class Parent</v>
          </cell>
          <cell r="H91" t="str">
            <v>Class Parent</v>
          </cell>
          <cell r="I91" t="str">
            <v>Class Parent</v>
          </cell>
        </row>
        <row r="92">
          <cell r="B92" t="str">
            <v>CNNA</v>
          </cell>
          <cell r="C92" t="str">
            <v>VARCHAR</v>
          </cell>
          <cell r="D92" t="str">
            <v>100</v>
          </cell>
          <cell r="E92" t="str">
            <v>VR</v>
          </cell>
          <cell r="F92" t="str">
            <v>Country Name</v>
          </cell>
          <cell r="G92" t="str">
            <v>Country Name</v>
          </cell>
          <cell r="H92" t="str">
            <v>Country Name</v>
          </cell>
          <cell r="I92" t="str">
            <v>Country Name</v>
          </cell>
        </row>
        <row r="93">
          <cell r="B93" t="str">
            <v>CNNO</v>
          </cell>
          <cell r="C93" t="str">
            <v>VARCHAR</v>
          </cell>
          <cell r="D93" t="str">
            <v>10</v>
          </cell>
          <cell r="E93" t="str">
            <v>VR</v>
          </cell>
          <cell r="F93" t="str">
            <v>Country Code</v>
          </cell>
          <cell r="G93" t="str">
            <v>Country Code</v>
          </cell>
          <cell r="H93" t="str">
            <v>Country Code</v>
          </cell>
          <cell r="I93" t="str">
            <v>Country Code</v>
          </cell>
        </row>
        <row r="94">
          <cell r="B94" t="str">
            <v>COGS</v>
          </cell>
          <cell r="C94" t="str">
            <v>NUMERIC</v>
          </cell>
          <cell r="D94" t="str">
            <v>19, 6</v>
          </cell>
          <cell r="E94" t="str">
            <v>VR</v>
          </cell>
          <cell r="F94" t="str">
            <v>Cost Of Good Sales</v>
          </cell>
          <cell r="G94" t="str">
            <v>Cost Of Good Sales</v>
          </cell>
          <cell r="H94" t="str">
            <v>Cost Of Good Sales</v>
          </cell>
          <cell r="I94" t="str">
            <v>Cost Of Good Sales</v>
          </cell>
        </row>
        <row r="95">
          <cell r="B95" t="str">
            <v>CONA</v>
          </cell>
          <cell r="C95" t="str">
            <v>VARCHAR</v>
          </cell>
          <cell r="D95" t="str">
            <v xml:space="preserve">100 </v>
          </cell>
          <cell r="E95" t="str">
            <v>VR</v>
          </cell>
          <cell r="F95" t="str">
            <v>Company Name</v>
          </cell>
          <cell r="G95" t="str">
            <v>Company Name</v>
          </cell>
          <cell r="H95" t="str">
            <v>Company Name</v>
          </cell>
          <cell r="I95" t="str">
            <v>Company Name</v>
          </cell>
        </row>
        <row r="96">
          <cell r="B96" t="str">
            <v>CONO</v>
          </cell>
          <cell r="C96" t="str">
            <v>VARCHAR</v>
          </cell>
          <cell r="D96" t="str">
            <v>10</v>
          </cell>
          <cell r="E96" t="str">
            <v>VR</v>
          </cell>
          <cell r="F96" t="str">
            <v>Company Code</v>
          </cell>
          <cell r="G96" t="str">
            <v>Company Code</v>
          </cell>
          <cell r="H96" t="str">
            <v>Company Code</v>
          </cell>
          <cell r="I96" t="str">
            <v>Company Code</v>
          </cell>
        </row>
        <row r="97">
          <cell r="B97" t="str">
            <v>CPNA</v>
          </cell>
          <cell r="C97" t="str">
            <v>VARCHAR</v>
          </cell>
          <cell r="D97" t="str">
            <v>100</v>
          </cell>
          <cell r="E97" t="str">
            <v>VR</v>
          </cell>
          <cell r="F97" t="str">
            <v>Contact Person Name</v>
          </cell>
          <cell r="G97" t="str">
            <v>Contact Person Name</v>
          </cell>
          <cell r="H97" t="str">
            <v>Contact Person Name</v>
          </cell>
          <cell r="I97" t="str">
            <v>Contact Person Name</v>
          </cell>
        </row>
        <row r="98">
          <cell r="B98" t="str">
            <v>CPNO</v>
          </cell>
          <cell r="C98" t="str">
            <v>VARCHAR</v>
          </cell>
          <cell r="D98" t="str">
            <v>100</v>
          </cell>
          <cell r="E98" t="str">
            <v>VR</v>
          </cell>
          <cell r="F98" t="str">
            <v>Contact Person Code</v>
          </cell>
          <cell r="G98" t="str">
            <v>Contact Person Code</v>
          </cell>
          <cell r="H98" t="str">
            <v>Contact Person Code</v>
          </cell>
          <cell r="I98" t="str">
            <v>Contact Person Code</v>
          </cell>
        </row>
        <row r="99">
          <cell r="B99" t="str">
            <v>CRDT</v>
          </cell>
          <cell r="C99" t="str">
            <v>NUMERIC</v>
          </cell>
          <cell r="D99" t="str">
            <v>8, 0</v>
          </cell>
          <cell r="E99" t="str">
            <v>VR</v>
          </cell>
          <cell r="F99" t="str">
            <v>Create Date</v>
          </cell>
          <cell r="G99" t="str">
            <v>Create Date</v>
          </cell>
          <cell r="H99" t="str">
            <v>Create Date</v>
          </cell>
          <cell r="I99" t="str">
            <v>Create Date</v>
          </cell>
        </row>
        <row r="100">
          <cell r="B100" t="str">
            <v>CRTM</v>
          </cell>
          <cell r="C100" t="str">
            <v>NUMERIC</v>
          </cell>
          <cell r="D100" t="str">
            <v>6, 0</v>
          </cell>
          <cell r="E100" t="str">
            <v>VR</v>
          </cell>
          <cell r="F100" t="str">
            <v>Create Time</v>
          </cell>
          <cell r="G100" t="str">
            <v>Create Time</v>
          </cell>
          <cell r="H100" t="str">
            <v>Create Time</v>
          </cell>
          <cell r="I100" t="str">
            <v>Create Time</v>
          </cell>
        </row>
        <row r="101">
          <cell r="B101" t="str">
            <v>CRUS</v>
          </cell>
          <cell r="C101" t="str">
            <v>VARCHAR</v>
          </cell>
          <cell r="D101" t="str">
            <v>20</v>
          </cell>
          <cell r="E101" t="str">
            <v>VR</v>
          </cell>
          <cell r="F101" t="str">
            <v>Create User</v>
          </cell>
          <cell r="G101" t="str">
            <v>Create User</v>
          </cell>
          <cell r="H101" t="str">
            <v>Create User</v>
          </cell>
          <cell r="I101" t="str">
            <v>Create User</v>
          </cell>
        </row>
        <row r="102">
          <cell r="B102" t="str">
            <v>CTNA</v>
          </cell>
          <cell r="C102" t="str">
            <v>VARCHAR</v>
          </cell>
          <cell r="D102" t="str">
            <v>100</v>
          </cell>
          <cell r="E102" t="str">
            <v>VR</v>
          </cell>
          <cell r="F102" t="str">
            <v>City Name</v>
          </cell>
          <cell r="G102" t="str">
            <v>City Name</v>
          </cell>
          <cell r="H102" t="str">
            <v>City Name</v>
          </cell>
          <cell r="I102" t="str">
            <v>City Name</v>
          </cell>
        </row>
        <row r="103">
          <cell r="B103" t="str">
            <v>CTNO</v>
          </cell>
          <cell r="C103" t="str">
            <v>VARCHAR</v>
          </cell>
          <cell r="D103" t="str">
            <v>10</v>
          </cell>
          <cell r="E103" t="str">
            <v>VR</v>
          </cell>
          <cell r="F103" t="str">
            <v>City Code</v>
          </cell>
          <cell r="G103" t="str">
            <v>City Code</v>
          </cell>
          <cell r="H103" t="str">
            <v>City Code</v>
          </cell>
          <cell r="I103" t="str">
            <v>City Code</v>
          </cell>
        </row>
        <row r="104">
          <cell r="B104" t="str">
            <v>CUGR</v>
          </cell>
          <cell r="C104" t="str">
            <v>VARCHAR</v>
          </cell>
          <cell r="D104" t="str">
            <v>10</v>
          </cell>
          <cell r="E104" t="str">
            <v>VR</v>
          </cell>
          <cell r="F104" t="str">
            <v>Customer Group</v>
          </cell>
          <cell r="G104" t="str">
            <v>Customer Group</v>
          </cell>
          <cell r="H104" t="str">
            <v>Customer Group</v>
          </cell>
          <cell r="I104" t="str">
            <v>Customer Group</v>
          </cell>
        </row>
        <row r="105">
          <cell r="B105" t="str">
            <v>CUNA</v>
          </cell>
          <cell r="C105" t="str">
            <v>VARCHAR</v>
          </cell>
          <cell r="D105" t="str">
            <v>100</v>
          </cell>
          <cell r="E105" t="str">
            <v>VR</v>
          </cell>
          <cell r="F105" t="str">
            <v>Customer Name</v>
          </cell>
          <cell r="G105" t="str">
            <v>Customer Name</v>
          </cell>
          <cell r="H105" t="str">
            <v>Customer Name</v>
          </cell>
          <cell r="I105" t="str">
            <v>Customer Name</v>
          </cell>
        </row>
        <row r="106">
          <cell r="B106" t="str">
            <v>CUNO</v>
          </cell>
          <cell r="C106" t="str">
            <v>VARCHAR</v>
          </cell>
          <cell r="D106" t="str">
            <v>10</v>
          </cell>
          <cell r="E106" t="str">
            <v>VR</v>
          </cell>
          <cell r="F106" t="str">
            <v>Customer Code</v>
          </cell>
          <cell r="G106" t="str">
            <v>Customer Code</v>
          </cell>
          <cell r="H106" t="str">
            <v>Customer Code</v>
          </cell>
          <cell r="I106" t="str">
            <v>Customer Code</v>
          </cell>
        </row>
        <row r="107">
          <cell r="B107" t="str">
            <v>CUST</v>
          </cell>
          <cell r="C107" t="str">
            <v>VARCHAR</v>
          </cell>
          <cell r="D107" t="str">
            <v>10</v>
          </cell>
          <cell r="E107" t="str">
            <v>VR</v>
          </cell>
          <cell r="F107" t="str">
            <v>Customer Status</v>
          </cell>
          <cell r="G107" t="str">
            <v>Customer Status</v>
          </cell>
          <cell r="H107" t="str">
            <v>Customer Status</v>
          </cell>
          <cell r="I107" t="str">
            <v>Customer Status</v>
          </cell>
        </row>
        <row r="108">
          <cell r="B108" t="str">
            <v>CUTP</v>
          </cell>
          <cell r="C108" t="str">
            <v>VARCHAR</v>
          </cell>
          <cell r="D108" t="str">
            <v>3</v>
          </cell>
          <cell r="E108" t="str">
            <v>VR</v>
          </cell>
          <cell r="F108" t="str">
            <v>Customer TOP</v>
          </cell>
          <cell r="G108" t="str">
            <v>Customer TOP</v>
          </cell>
          <cell r="H108" t="str">
            <v>Customer TOP</v>
          </cell>
          <cell r="I108" t="str">
            <v>Customer TOP</v>
          </cell>
        </row>
        <row r="109">
          <cell r="B109" t="str">
            <v>CUTY</v>
          </cell>
          <cell r="C109" t="str">
            <v>VARCHAR</v>
          </cell>
          <cell r="D109" t="str">
            <v>10</v>
          </cell>
          <cell r="E109" t="str">
            <v>VR</v>
          </cell>
          <cell r="F109" t="str">
            <v>Customer Type</v>
          </cell>
          <cell r="G109" t="str">
            <v>Customer Type</v>
          </cell>
          <cell r="H109" t="str">
            <v>Customer Type</v>
          </cell>
          <cell r="I109" t="str">
            <v>Customer Type</v>
          </cell>
        </row>
        <row r="110">
          <cell r="B110" t="str">
            <v>CVNO</v>
          </cell>
          <cell r="C110" t="str">
            <v>VARCHAR</v>
          </cell>
          <cell r="D110" t="str">
            <v>20</v>
          </cell>
          <cell r="E110" t="str">
            <v>VR</v>
          </cell>
          <cell r="F110" t="str">
            <v>Customer/Supplier Code 1</v>
          </cell>
          <cell r="G110" t="str">
            <v>Customer/Supplier Code 1</v>
          </cell>
          <cell r="H110" t="str">
            <v>Customer/Supplier Code 1</v>
          </cell>
          <cell r="I110" t="str">
            <v>Customer/Supplier Code 1</v>
          </cell>
        </row>
        <row r="111">
          <cell r="B111" t="str">
            <v>CYDT</v>
          </cell>
          <cell r="C111" t="str">
            <v>NUMERIC</v>
          </cell>
          <cell r="D111" t="str">
            <v>8, 0</v>
          </cell>
          <cell r="E111" t="str">
            <v>VR</v>
          </cell>
          <cell r="F111" t="str">
            <v>Currency Date</v>
          </cell>
          <cell r="G111" t="str">
            <v>Currency Date</v>
          </cell>
          <cell r="H111" t="str">
            <v>Currency Date</v>
          </cell>
          <cell r="I111" t="str">
            <v>Currency Date</v>
          </cell>
        </row>
        <row r="112">
          <cell r="B112" t="str">
            <v>CYFR</v>
          </cell>
          <cell r="C112" t="str">
            <v>VARCHAR</v>
          </cell>
          <cell r="D112" t="str">
            <v>10</v>
          </cell>
          <cell r="E112" t="str">
            <v>VR</v>
          </cell>
          <cell r="F112" t="str">
            <v>Currency From</v>
          </cell>
          <cell r="G112" t="str">
            <v>Currency From</v>
          </cell>
          <cell r="H112" t="str">
            <v>Currency From</v>
          </cell>
          <cell r="I112" t="str">
            <v>Currency From</v>
          </cell>
        </row>
        <row r="113">
          <cell r="B113" t="str">
            <v>CYNA</v>
          </cell>
          <cell r="C113" t="str">
            <v>VARCHAR</v>
          </cell>
          <cell r="D113" t="str">
            <v>100</v>
          </cell>
          <cell r="E113" t="str">
            <v>VR</v>
          </cell>
          <cell r="F113" t="str">
            <v>Currency Name</v>
          </cell>
          <cell r="G113" t="str">
            <v>Currency Name</v>
          </cell>
          <cell r="H113" t="str">
            <v>Currency Name</v>
          </cell>
          <cell r="I113" t="str">
            <v>Currency Name</v>
          </cell>
        </row>
        <row r="114">
          <cell r="B114" t="str">
            <v>CYNO</v>
          </cell>
          <cell r="C114" t="str">
            <v>VARCHAR</v>
          </cell>
          <cell r="D114" t="str">
            <v>10</v>
          </cell>
          <cell r="E114" t="str">
            <v>VR</v>
          </cell>
          <cell r="F114" t="str">
            <v>Currency Code</v>
          </cell>
          <cell r="G114" t="str">
            <v>Currency Code</v>
          </cell>
          <cell r="H114" t="str">
            <v>Currency Code</v>
          </cell>
          <cell r="I114" t="str">
            <v>Currency Code</v>
          </cell>
        </row>
        <row r="115">
          <cell r="B115" t="str">
            <v>CYTO</v>
          </cell>
          <cell r="C115" t="str">
            <v>VARCHAR</v>
          </cell>
          <cell r="D115" t="str">
            <v>10</v>
          </cell>
          <cell r="E115" t="str">
            <v>VR</v>
          </cell>
          <cell r="F115" t="str">
            <v>Currency To</v>
          </cell>
          <cell r="G115" t="str">
            <v>Currency To</v>
          </cell>
          <cell r="H115" t="str">
            <v>Currency To</v>
          </cell>
          <cell r="I115" t="str">
            <v>Currency To</v>
          </cell>
        </row>
        <row r="116">
          <cell r="B116" t="str">
            <v>DRCR</v>
          </cell>
          <cell r="C116" t="str">
            <v>VARCHAR</v>
          </cell>
          <cell r="D116" t="str">
            <v>1</v>
          </cell>
          <cell r="E116" t="str">
            <v>VR</v>
          </cell>
          <cell r="F116" t="str">
            <v>Debit/Credit</v>
          </cell>
          <cell r="G116" t="str">
            <v>Debit/Credit</v>
          </cell>
          <cell r="H116" t="str">
            <v>Debit/Credit</v>
          </cell>
          <cell r="I116" t="str">
            <v>Debit/Credit</v>
          </cell>
        </row>
        <row r="117">
          <cell r="B117" t="str">
            <v>DCA1</v>
          </cell>
          <cell r="C117" t="str">
            <v>NUMERIC</v>
          </cell>
          <cell r="D117" t="str">
            <v>19, 6</v>
          </cell>
          <cell r="E117" t="str">
            <v>VR</v>
          </cell>
          <cell r="F117" t="str">
            <v>Discount Amount 1</v>
          </cell>
          <cell r="G117" t="str">
            <v>Discount Amount 1</v>
          </cell>
          <cell r="H117" t="str">
            <v>Discount Amount 1</v>
          </cell>
          <cell r="I117" t="str">
            <v>Discount Amount 1</v>
          </cell>
        </row>
        <row r="118">
          <cell r="B118" t="str">
            <v>DCA2</v>
          </cell>
          <cell r="C118" t="str">
            <v>NUMERIC</v>
          </cell>
          <cell r="D118" t="str">
            <v>19, 6</v>
          </cell>
          <cell r="E118" t="str">
            <v>VR</v>
          </cell>
          <cell r="F118" t="str">
            <v>Discount Amount 2</v>
          </cell>
          <cell r="G118" t="str">
            <v>Discount Amount 2</v>
          </cell>
          <cell r="H118" t="str">
            <v>Discount Amount 2</v>
          </cell>
          <cell r="I118" t="str">
            <v>Discount Amount 2</v>
          </cell>
        </row>
        <row r="119">
          <cell r="B119" t="str">
            <v>DCA3</v>
          </cell>
          <cell r="C119" t="str">
            <v>NUMERIC</v>
          </cell>
          <cell r="D119" t="str">
            <v>19, 6</v>
          </cell>
          <cell r="E119" t="str">
            <v>VR</v>
          </cell>
          <cell r="F119" t="str">
            <v>Discount Amount 3</v>
          </cell>
          <cell r="G119" t="str">
            <v>Discount Amount 3</v>
          </cell>
          <cell r="H119" t="str">
            <v>Discount Amount 3</v>
          </cell>
          <cell r="I119" t="str">
            <v>Discount Amount 3</v>
          </cell>
        </row>
        <row r="120">
          <cell r="B120" t="str">
            <v>DCAM</v>
          </cell>
          <cell r="C120" t="str">
            <v>NUMERIC</v>
          </cell>
          <cell r="D120" t="str">
            <v>19, 6</v>
          </cell>
          <cell r="E120" t="str">
            <v>VR</v>
          </cell>
          <cell r="F120" t="str">
            <v>Discount Amount</v>
          </cell>
          <cell r="G120" t="str">
            <v>Discount Amount</v>
          </cell>
          <cell r="H120" t="str">
            <v>Discount Amount</v>
          </cell>
          <cell r="I120" t="str">
            <v>Discount Amount</v>
          </cell>
        </row>
        <row r="121">
          <cell r="B121" t="str">
            <v>DCNA</v>
          </cell>
          <cell r="C121" t="str">
            <v>VARCHAR</v>
          </cell>
          <cell r="D121" t="str">
            <v>100</v>
          </cell>
          <cell r="E121" t="str">
            <v>VR</v>
          </cell>
          <cell r="F121" t="str">
            <v>Document Type Name</v>
          </cell>
          <cell r="G121" t="str">
            <v>Document Type Name</v>
          </cell>
          <cell r="H121" t="str">
            <v>Document Type Name</v>
          </cell>
          <cell r="I121" t="str">
            <v>Document Type Name</v>
          </cell>
        </row>
        <row r="122">
          <cell r="B122" t="str">
            <v>DCP1</v>
          </cell>
          <cell r="C122" t="str">
            <v>NUMERIC</v>
          </cell>
          <cell r="D122" t="str">
            <v>5, 2</v>
          </cell>
          <cell r="E122" t="str">
            <v>VR</v>
          </cell>
          <cell r="F122" t="str">
            <v>Discount Percentage 1</v>
          </cell>
          <cell r="G122" t="str">
            <v>Discount Percentage 1</v>
          </cell>
          <cell r="H122" t="str">
            <v>Discount Percentage 1</v>
          </cell>
          <cell r="I122" t="str">
            <v>Discount Percentage 1</v>
          </cell>
        </row>
        <row r="123">
          <cell r="B123" t="str">
            <v>DCP2</v>
          </cell>
          <cell r="C123" t="str">
            <v>NUMERIC</v>
          </cell>
          <cell r="D123" t="str">
            <v>5, 2</v>
          </cell>
          <cell r="E123" t="str">
            <v>VR</v>
          </cell>
          <cell r="F123" t="str">
            <v>Discount Percentage 2</v>
          </cell>
          <cell r="G123" t="str">
            <v>Discount Percentage 2</v>
          </cell>
          <cell r="H123" t="str">
            <v>Discount Percentage 2</v>
          </cell>
          <cell r="I123" t="str">
            <v>Discount Percentage 2</v>
          </cell>
        </row>
        <row r="124">
          <cell r="B124" t="str">
            <v>DCP3</v>
          </cell>
          <cell r="C124" t="str">
            <v>NUMERIC</v>
          </cell>
          <cell r="D124" t="str">
            <v>5, 2</v>
          </cell>
          <cell r="E124" t="str">
            <v>VR</v>
          </cell>
          <cell r="F124" t="str">
            <v>Discount Percentage 3</v>
          </cell>
          <cell r="G124" t="str">
            <v>Discount Percentage 3</v>
          </cell>
          <cell r="H124" t="str">
            <v>Discount Percentage 3</v>
          </cell>
          <cell r="I124" t="str">
            <v>Discount Percentage 3</v>
          </cell>
        </row>
        <row r="125">
          <cell r="B125" t="str">
            <v>DCPT</v>
          </cell>
          <cell r="C125" t="str">
            <v>NUMERIC</v>
          </cell>
          <cell r="D125" t="str">
            <v>5, 2</v>
          </cell>
          <cell r="E125" t="str">
            <v>VR</v>
          </cell>
          <cell r="F125" t="str">
            <v>Discount Percent</v>
          </cell>
          <cell r="G125" t="str">
            <v>Discount Percent</v>
          </cell>
          <cell r="H125" t="str">
            <v>Discount Percent</v>
          </cell>
          <cell r="I125" t="str">
            <v>Discount Percent</v>
          </cell>
        </row>
        <row r="126">
          <cell r="B126" t="str">
            <v>DCPX</v>
          </cell>
          <cell r="C126" t="str">
            <v>VARCHAR</v>
          </cell>
          <cell r="D126" t="str">
            <v>2</v>
          </cell>
          <cell r="E126" t="str">
            <v>VR</v>
          </cell>
          <cell r="F126" t="str">
            <v>BPCS Doc. Prefix</v>
          </cell>
          <cell r="G126" t="str">
            <v>BPCS Doc. Prefix</v>
          </cell>
          <cell r="H126" t="str">
            <v>BPCS Doc. Prefix</v>
          </cell>
          <cell r="I126" t="str">
            <v>BPCS Doc. Prefix</v>
          </cell>
        </row>
        <row r="127">
          <cell r="B127" t="str">
            <v>DCSQ</v>
          </cell>
          <cell r="C127" t="str">
            <v>NUMERIC</v>
          </cell>
          <cell r="D127" t="str">
            <v>8, 0</v>
          </cell>
          <cell r="E127" t="str">
            <v>VR</v>
          </cell>
          <cell r="F127" t="str">
            <v>BPCS Doc. Sequence</v>
          </cell>
          <cell r="G127" t="str">
            <v>BPCS Doc. Sequence</v>
          </cell>
          <cell r="H127" t="str">
            <v>BPCS Doc. Sequence</v>
          </cell>
          <cell r="I127" t="str">
            <v>BPCS Doc. Sequence</v>
          </cell>
        </row>
        <row r="128">
          <cell r="B128" t="str">
            <v>DCST</v>
          </cell>
          <cell r="C128" t="str">
            <v>VARCHAR</v>
          </cell>
          <cell r="D128" t="str">
            <v>10</v>
          </cell>
          <cell r="E128" t="str">
            <v>VR</v>
          </cell>
          <cell r="F128" t="str">
            <v>Document Status</v>
          </cell>
          <cell r="G128" t="str">
            <v>Document Status</v>
          </cell>
          <cell r="H128" t="str">
            <v>Document Status</v>
          </cell>
          <cell r="I128" t="str">
            <v>Document Status</v>
          </cell>
        </row>
        <row r="129">
          <cell r="B129" t="str">
            <v>DCTY</v>
          </cell>
          <cell r="C129" t="str">
            <v>VARCHAR</v>
          </cell>
          <cell r="D129" t="str">
            <v>10</v>
          </cell>
          <cell r="E129" t="str">
            <v>VR</v>
          </cell>
          <cell r="F129" t="str">
            <v>Document Type</v>
          </cell>
          <cell r="G129" t="str">
            <v>Document Type</v>
          </cell>
          <cell r="H129" t="str">
            <v>Document Type</v>
          </cell>
          <cell r="I129" t="str">
            <v>Document Type</v>
          </cell>
        </row>
        <row r="130">
          <cell r="B130" t="str">
            <v>DCYR</v>
          </cell>
          <cell r="C130" t="str">
            <v>NUMERIC</v>
          </cell>
          <cell r="D130" t="str">
            <v>2, 0</v>
          </cell>
          <cell r="E130" t="str">
            <v>VR</v>
          </cell>
          <cell r="F130" t="str">
            <v>BPCS Doc. Year</v>
          </cell>
          <cell r="G130" t="str">
            <v>BPCS Doc. Year</v>
          </cell>
          <cell r="H130" t="str">
            <v>BPCS Doc. Year</v>
          </cell>
          <cell r="I130" t="str">
            <v>BPCS Doc. Year</v>
          </cell>
        </row>
        <row r="131">
          <cell r="B131" t="str">
            <v>DENA</v>
          </cell>
          <cell r="C131" t="str">
            <v>VARCHAR</v>
          </cell>
          <cell r="D131" t="str">
            <v>100</v>
          </cell>
          <cell r="E131" t="str">
            <v>VR</v>
          </cell>
          <cell r="F131" t="str">
            <v>Department Name</v>
          </cell>
          <cell r="G131" t="str">
            <v>Department Name</v>
          </cell>
          <cell r="H131" t="str">
            <v>Department Name</v>
          </cell>
          <cell r="I131" t="str">
            <v>Department Name</v>
          </cell>
        </row>
        <row r="132">
          <cell r="B132" t="str">
            <v>DENO</v>
          </cell>
          <cell r="C132" t="str">
            <v>VARCHAR</v>
          </cell>
          <cell r="D132" t="str">
            <v>10</v>
          </cell>
          <cell r="E132" t="str">
            <v>VR</v>
          </cell>
          <cell r="F132" t="str">
            <v>Department Code</v>
          </cell>
          <cell r="G132" t="str">
            <v>Department Code</v>
          </cell>
          <cell r="H132" t="str">
            <v>Department Code</v>
          </cell>
          <cell r="I132" t="str">
            <v>Department Code</v>
          </cell>
        </row>
        <row r="133">
          <cell r="B133" t="str">
            <v>DFCA</v>
          </cell>
          <cell r="C133" t="str">
            <v>VARCHAR</v>
          </cell>
          <cell r="D133" t="str">
            <v>100</v>
          </cell>
          <cell r="E133" t="str">
            <v>VR</v>
          </cell>
          <cell r="F133" t="str">
            <v>Component Name</v>
          </cell>
          <cell r="G133" t="str">
            <v>Component Name</v>
          </cell>
          <cell r="H133" t="str">
            <v>Component Name</v>
          </cell>
          <cell r="I133" t="str">
            <v>Component Name</v>
          </cell>
        </row>
        <row r="134">
          <cell r="B134" t="str">
            <v>DFCC</v>
          </cell>
          <cell r="C134" t="str">
            <v>VARCHAR</v>
          </cell>
          <cell r="D134" t="str">
            <v>10</v>
          </cell>
          <cell r="E134" t="str">
            <v>VR</v>
          </cell>
          <cell r="F134" t="str">
            <v>Component Code</v>
          </cell>
          <cell r="G134" t="str">
            <v>Component Code</v>
          </cell>
          <cell r="H134" t="str">
            <v>Component Code</v>
          </cell>
          <cell r="I134" t="str">
            <v>Component Code</v>
          </cell>
        </row>
        <row r="135">
          <cell r="B135" t="str">
            <v>DFCK</v>
          </cell>
          <cell r="C135" t="str">
            <v>VARCHAR</v>
          </cell>
          <cell r="D135" t="str">
            <v>100</v>
          </cell>
          <cell r="E135" t="str">
            <v>VR</v>
          </cell>
          <cell r="F135" t="str">
            <v>Component Key</v>
          </cell>
          <cell r="G135" t="str">
            <v>Component Key</v>
          </cell>
          <cell r="H135" t="str">
            <v>Component Key</v>
          </cell>
          <cell r="I135" t="str">
            <v>Component Key</v>
          </cell>
        </row>
        <row r="136">
          <cell r="B136" t="str">
            <v>DFFK</v>
          </cell>
          <cell r="C136" t="str">
            <v>VARCHAR</v>
          </cell>
          <cell r="D136" t="str">
            <v>100</v>
          </cell>
          <cell r="E136" t="str">
            <v>VR</v>
          </cell>
          <cell r="F136" t="str">
            <v>Field Key</v>
          </cell>
          <cell r="G136" t="str">
            <v>Field Key</v>
          </cell>
          <cell r="H136" t="str">
            <v>Field Key</v>
          </cell>
          <cell r="I136" t="str">
            <v>Field Key</v>
          </cell>
        </row>
        <row r="137">
          <cell r="B137" t="str">
            <v>DFFS</v>
          </cell>
          <cell r="C137" t="str">
            <v>VARCHAR</v>
          </cell>
          <cell r="D137" t="str">
            <v>100</v>
          </cell>
          <cell r="E137" t="str">
            <v>VR</v>
          </cell>
          <cell r="F137" t="str">
            <v>Field Source</v>
          </cell>
          <cell r="G137" t="str">
            <v>Field Source</v>
          </cell>
          <cell r="H137" t="str">
            <v>Field Source</v>
          </cell>
          <cell r="I137" t="str">
            <v>Field Source</v>
          </cell>
        </row>
        <row r="138">
          <cell r="B138" t="str">
            <v>DFLD</v>
          </cell>
          <cell r="C138" t="str">
            <v>NUMERIC</v>
          </cell>
          <cell r="D138" t="str">
            <v>10, 0</v>
          </cell>
          <cell r="E138" t="str">
            <v>VR</v>
          </cell>
          <cell r="F138" t="str">
            <v>Document Last Doc No</v>
          </cell>
          <cell r="G138" t="str">
            <v>Document Last Doc No</v>
          </cell>
          <cell r="H138" t="str">
            <v>Document Last Doc No</v>
          </cell>
          <cell r="I138" t="str">
            <v>Document Last Doc No</v>
          </cell>
        </row>
        <row r="139">
          <cell r="B139" t="str">
            <v>DFLN</v>
          </cell>
          <cell r="C139" t="str">
            <v>NUMERIC</v>
          </cell>
          <cell r="D139" t="str">
            <v>10, 0</v>
          </cell>
          <cell r="E139" t="str">
            <v>VR</v>
          </cell>
          <cell r="F139" t="str">
            <v>Document Last Sys No</v>
          </cell>
          <cell r="G139" t="str">
            <v>Document Last Sys No</v>
          </cell>
          <cell r="H139" t="str">
            <v>Document Last Sys No</v>
          </cell>
          <cell r="I139" t="str">
            <v>Document Last Sys No</v>
          </cell>
        </row>
        <row r="140">
          <cell r="B140" t="str">
            <v>DFNA</v>
          </cell>
          <cell r="C140" t="str">
            <v>VARCHAR</v>
          </cell>
          <cell r="D140" t="str">
            <v xml:space="preserve">100 </v>
          </cell>
          <cell r="E140" t="str">
            <v>VR</v>
          </cell>
          <cell r="F140" t="str">
            <v>Defect Name</v>
          </cell>
          <cell r="G140" t="str">
            <v>Defect Name</v>
          </cell>
          <cell r="H140" t="str">
            <v>Defect Name</v>
          </cell>
          <cell r="I140" t="str">
            <v>Defect Name</v>
          </cell>
        </row>
        <row r="141">
          <cell r="B141" t="str">
            <v>DFNO</v>
          </cell>
          <cell r="C141" t="str">
            <v>VARCHAR</v>
          </cell>
          <cell r="D141" t="str">
            <v>10</v>
          </cell>
          <cell r="E141" t="str">
            <v>VR</v>
          </cell>
          <cell r="F141" t="str">
            <v>Defect Code</v>
          </cell>
          <cell r="G141" t="str">
            <v>Defect Code</v>
          </cell>
          <cell r="H141" t="str">
            <v>Defect Code</v>
          </cell>
          <cell r="I141" t="str">
            <v>Defect Code</v>
          </cell>
        </row>
        <row r="142">
          <cell r="B142" t="str">
            <v>DFNO</v>
          </cell>
          <cell r="C142" t="str">
            <v>VARCHAR</v>
          </cell>
          <cell r="D142" t="str">
            <v>10</v>
          </cell>
          <cell r="E142" t="str">
            <v>VR</v>
          </cell>
          <cell r="F142" t="str">
            <v>Document Format Code</v>
          </cell>
          <cell r="G142" t="str">
            <v>Document Format Code</v>
          </cell>
          <cell r="H142" t="str">
            <v>Document Format Code</v>
          </cell>
          <cell r="I142" t="str">
            <v>Document Format Code</v>
          </cell>
        </row>
        <row r="143">
          <cell r="B143" t="str">
            <v>DFPF</v>
          </cell>
          <cell r="C143" t="str">
            <v>VARCHAR</v>
          </cell>
          <cell r="D143" t="str">
            <v>100</v>
          </cell>
          <cell r="E143" t="str">
            <v>VR</v>
          </cell>
          <cell r="F143" t="str">
            <v>Document Format</v>
          </cell>
          <cell r="G143" t="str">
            <v>Document Format</v>
          </cell>
          <cell r="H143" t="str">
            <v>Document Format</v>
          </cell>
          <cell r="I143" t="str">
            <v>Document Format</v>
          </cell>
        </row>
        <row r="144">
          <cell r="B144" t="str">
            <v>DFQT</v>
          </cell>
          <cell r="C144" t="str">
            <v>NUMERIC</v>
          </cell>
          <cell r="D144" t="str">
            <v>12, 2</v>
          </cell>
          <cell r="E144" t="str">
            <v>VR</v>
          </cell>
          <cell r="F144" t="str">
            <v>Defect Quantity</v>
          </cell>
          <cell r="G144" t="str">
            <v>Defect Quantity</v>
          </cell>
          <cell r="H144" t="str">
            <v>Defect Quantity</v>
          </cell>
          <cell r="I144" t="str">
            <v>Defect Quantity</v>
          </cell>
        </row>
        <row r="145">
          <cell r="B145" t="str">
            <v>DFRS</v>
          </cell>
          <cell r="C145" t="str">
            <v>VARCHAR</v>
          </cell>
          <cell r="D145" t="str">
            <v>1</v>
          </cell>
          <cell r="E145" t="str">
            <v>VR</v>
          </cell>
          <cell r="F145" t="str">
            <v>Document Reset Every</v>
          </cell>
          <cell r="G145" t="str">
            <v>Document Reset Every</v>
          </cell>
          <cell r="H145" t="str">
            <v>Document Reset Every</v>
          </cell>
          <cell r="I145" t="str">
            <v>Document Reset Every</v>
          </cell>
        </row>
        <row r="146">
          <cell r="B146" t="str">
            <v>DFTN</v>
          </cell>
          <cell r="C146" t="str">
            <v>VARCHAR</v>
          </cell>
          <cell r="D146" t="str">
            <v>100</v>
          </cell>
          <cell r="E146" t="str">
            <v>VR</v>
          </cell>
          <cell r="F146" t="str">
            <v>Table Name</v>
          </cell>
          <cell r="G146" t="str">
            <v>Table Name</v>
          </cell>
          <cell r="H146" t="str">
            <v>Table Name</v>
          </cell>
          <cell r="I146" t="str">
            <v>Table Name</v>
          </cell>
        </row>
        <row r="147">
          <cell r="B147" t="str">
            <v>DFUT</v>
          </cell>
          <cell r="C147" t="str">
            <v>NUMERIC</v>
          </cell>
          <cell r="D147" t="str">
            <v>1, 0</v>
          </cell>
          <cell r="E147" t="str">
            <v>VR</v>
          </cell>
          <cell r="F147" t="str">
            <v>Use Table</v>
          </cell>
          <cell r="G147" t="str">
            <v>Use Table</v>
          </cell>
          <cell r="H147" t="str">
            <v>Use Table</v>
          </cell>
          <cell r="I147" t="str">
            <v>Use Table</v>
          </cell>
        </row>
        <row r="148">
          <cell r="B148" t="str">
            <v>DFWH</v>
          </cell>
          <cell r="C148" t="str">
            <v>VARCHAR</v>
          </cell>
          <cell r="D148" t="str">
            <v>10</v>
          </cell>
          <cell r="E148" t="str">
            <v>VR</v>
          </cell>
          <cell r="F148" t="str">
            <v>Document Code by Warehouse</v>
          </cell>
          <cell r="G148" t="str">
            <v>Document Code by Warehouse</v>
          </cell>
          <cell r="H148" t="str">
            <v>Document Code by Warehouse</v>
          </cell>
          <cell r="I148" t="str">
            <v>Document Code by Warehouse</v>
          </cell>
        </row>
        <row r="149">
          <cell r="B149" t="str">
            <v>DGNO</v>
          </cell>
          <cell r="C149" t="str">
            <v>VARCHAR</v>
          </cell>
          <cell r="D149" t="str">
            <v>10</v>
          </cell>
          <cell r="E149" t="str">
            <v>VR</v>
          </cell>
          <cell r="F149" t="str">
            <v>Discount Group No</v>
          </cell>
          <cell r="G149" t="str">
            <v>Discount Group No</v>
          </cell>
          <cell r="H149" t="str">
            <v>Discount Group No</v>
          </cell>
          <cell r="I149" t="str">
            <v>Discount Group No</v>
          </cell>
        </row>
        <row r="150">
          <cell r="B150" t="str">
            <v>DINA</v>
          </cell>
          <cell r="C150" t="str">
            <v>VARCHAR</v>
          </cell>
          <cell r="D150" t="str">
            <v>100</v>
          </cell>
          <cell r="E150" t="str">
            <v>VR</v>
          </cell>
          <cell r="F150" t="str">
            <v>Division Name</v>
          </cell>
          <cell r="G150" t="str">
            <v>Division Name</v>
          </cell>
          <cell r="H150" t="str">
            <v>Division Name</v>
          </cell>
          <cell r="I150" t="str">
            <v>Division Name</v>
          </cell>
        </row>
        <row r="151">
          <cell r="B151" t="str">
            <v>DINO</v>
          </cell>
          <cell r="C151" t="str">
            <v>VARCHAR</v>
          </cell>
          <cell r="D151" t="str">
            <v>10</v>
          </cell>
          <cell r="E151" t="str">
            <v>VR</v>
          </cell>
          <cell r="F151" t="str">
            <v>Division Code</v>
          </cell>
          <cell r="G151" t="str">
            <v>Division Code</v>
          </cell>
          <cell r="H151" t="str">
            <v>Division Code</v>
          </cell>
          <cell r="I151" t="str">
            <v>Division Code</v>
          </cell>
        </row>
        <row r="152">
          <cell r="B152" t="str">
            <v>DITY</v>
          </cell>
          <cell r="C152" t="str">
            <v>VARCHAR</v>
          </cell>
          <cell r="D152" t="str">
            <v>1</v>
          </cell>
          <cell r="E152" t="str">
            <v>VR</v>
          </cell>
          <cell r="F152" t="str">
            <v>Dictionary Type</v>
          </cell>
          <cell r="G152" t="str">
            <v>Dictionary Type</v>
          </cell>
          <cell r="H152" t="str">
            <v>Dictionary Type</v>
          </cell>
          <cell r="I152" t="str">
            <v>Dictionary Type</v>
          </cell>
        </row>
        <row r="153">
          <cell r="B153" t="str">
            <v>DITZ</v>
          </cell>
          <cell r="C153" t="str">
            <v>VARCHAR</v>
          </cell>
          <cell r="D153" t="str">
            <v>60</v>
          </cell>
          <cell r="E153" t="str">
            <v>VR</v>
          </cell>
          <cell r="F153" t="str">
            <v>Dictionary Type Name</v>
          </cell>
          <cell r="G153" t="str">
            <v>Dictionary Type Name</v>
          </cell>
          <cell r="H153" t="str">
            <v>Dictionary Type Name</v>
          </cell>
          <cell r="I153" t="str">
            <v>Dictionary Type Name</v>
          </cell>
        </row>
        <row r="154">
          <cell r="B154" t="str">
            <v>DLDT</v>
          </cell>
          <cell r="C154" t="str">
            <v>NUMERIC</v>
          </cell>
          <cell r="D154" t="str">
            <v>8, 0</v>
          </cell>
          <cell r="E154" t="str">
            <v>VR</v>
          </cell>
          <cell r="F154" t="str">
            <v>Delivery Date</v>
          </cell>
          <cell r="G154" t="str">
            <v>Delivery Date</v>
          </cell>
          <cell r="H154" t="str">
            <v>Delivery Date</v>
          </cell>
          <cell r="I154" t="str">
            <v>Delivery Date</v>
          </cell>
        </row>
        <row r="155">
          <cell r="B155" t="str">
            <v>DODN</v>
          </cell>
          <cell r="C155" t="str">
            <v>VARCHAR</v>
          </cell>
          <cell r="D155" t="str">
            <v>30</v>
          </cell>
          <cell r="E155" t="str">
            <v>VR</v>
          </cell>
          <cell r="F155" t="str">
            <v>Delivery Order Doc No</v>
          </cell>
          <cell r="G155" t="str">
            <v>Delivery Order Doc No</v>
          </cell>
          <cell r="H155" t="str">
            <v>Delivery Order Doc No</v>
          </cell>
          <cell r="I155" t="str">
            <v>Delivery Order Doc No</v>
          </cell>
        </row>
        <row r="156">
          <cell r="B156" t="str">
            <v>DODT</v>
          </cell>
          <cell r="C156" t="str">
            <v>NUMERIC</v>
          </cell>
          <cell r="D156" t="str">
            <v>8, 0</v>
          </cell>
          <cell r="E156" t="str">
            <v>VR</v>
          </cell>
          <cell r="F156" t="str">
            <v>Delivery Order Date</v>
          </cell>
          <cell r="G156" t="str">
            <v>Delivery Order Date</v>
          </cell>
          <cell r="H156" t="str">
            <v>Delivery Order Date</v>
          </cell>
          <cell r="I156" t="str">
            <v>Delivery Order Date</v>
          </cell>
        </row>
        <row r="157">
          <cell r="B157" t="str">
            <v>DOF1</v>
          </cell>
          <cell r="C157" t="str">
            <v>NUMERIC</v>
          </cell>
          <cell r="D157" t="str">
            <v>1, 0</v>
          </cell>
          <cell r="E157" t="str">
            <v>VR</v>
          </cell>
          <cell r="F157" t="str">
            <v>DO Flag 1</v>
          </cell>
          <cell r="G157" t="str">
            <v>DO Flag 1</v>
          </cell>
          <cell r="H157" t="str">
            <v>DO Flag 1</v>
          </cell>
          <cell r="I157" t="str">
            <v>DO Flag 1</v>
          </cell>
        </row>
        <row r="158">
          <cell r="B158" t="str">
            <v>DOF2</v>
          </cell>
          <cell r="C158" t="str">
            <v>NUMERIC</v>
          </cell>
          <cell r="D158" t="str">
            <v>1, 0</v>
          </cell>
          <cell r="E158" t="str">
            <v>VR</v>
          </cell>
          <cell r="F158" t="str">
            <v>DO Flag 2</v>
          </cell>
          <cell r="G158" t="str">
            <v>DO Flag 2</v>
          </cell>
          <cell r="H158" t="str">
            <v>DO Flag 2</v>
          </cell>
          <cell r="I158" t="str">
            <v>DO Flag 2</v>
          </cell>
        </row>
        <row r="159">
          <cell r="B159" t="str">
            <v>DOF3</v>
          </cell>
          <cell r="C159" t="str">
            <v>NUMERIC</v>
          </cell>
          <cell r="D159" t="str">
            <v>1, 0</v>
          </cell>
          <cell r="E159" t="str">
            <v>VR</v>
          </cell>
          <cell r="F159" t="str">
            <v>DO Flag 3</v>
          </cell>
          <cell r="G159" t="str">
            <v>DO Flag 3</v>
          </cell>
          <cell r="H159" t="str">
            <v>DO Flag 3</v>
          </cell>
          <cell r="I159" t="str">
            <v>DO Flag 3</v>
          </cell>
        </row>
        <row r="160">
          <cell r="B160" t="str">
            <v>DOF4</v>
          </cell>
          <cell r="C160" t="str">
            <v>NUMERIC</v>
          </cell>
          <cell r="D160" t="str">
            <v>1, 0</v>
          </cell>
          <cell r="E160" t="str">
            <v>VR</v>
          </cell>
          <cell r="F160" t="str">
            <v>DO Flag 4</v>
          </cell>
          <cell r="G160" t="str">
            <v>DO Flag 4</v>
          </cell>
          <cell r="H160" t="str">
            <v>DO Flag 4</v>
          </cell>
          <cell r="I160" t="str">
            <v>DO Flag 4</v>
          </cell>
        </row>
        <row r="161">
          <cell r="B161" t="str">
            <v>DOF5</v>
          </cell>
          <cell r="C161" t="str">
            <v>NUMERIC</v>
          </cell>
          <cell r="D161" t="str">
            <v>1, 0</v>
          </cell>
          <cell r="E161" t="str">
            <v>VR</v>
          </cell>
          <cell r="F161" t="str">
            <v>DO Flag 5</v>
          </cell>
          <cell r="G161" t="str">
            <v>DO Flag 5</v>
          </cell>
          <cell r="H161" t="str">
            <v>DO Flag 5</v>
          </cell>
          <cell r="I161" t="str">
            <v>DO Flag 5</v>
          </cell>
        </row>
        <row r="162">
          <cell r="B162" t="str">
            <v>DOF6</v>
          </cell>
          <cell r="C162" t="str">
            <v>NUMERIC</v>
          </cell>
          <cell r="D162" t="str">
            <v>1, 0</v>
          </cell>
          <cell r="E162" t="str">
            <v>VR</v>
          </cell>
          <cell r="F162" t="str">
            <v>DO Flag 6</v>
          </cell>
          <cell r="G162" t="str">
            <v>DO Flag 6</v>
          </cell>
          <cell r="H162" t="str">
            <v>DO Flag 6</v>
          </cell>
          <cell r="I162" t="str">
            <v>DO Flag 6</v>
          </cell>
        </row>
        <row r="163">
          <cell r="B163" t="str">
            <v>DOF7</v>
          </cell>
          <cell r="C163" t="str">
            <v>NUMERIC</v>
          </cell>
          <cell r="D163" t="str">
            <v>1, 0</v>
          </cell>
          <cell r="E163" t="str">
            <v>VR</v>
          </cell>
          <cell r="F163" t="str">
            <v>DO Flag 7</v>
          </cell>
          <cell r="G163" t="str">
            <v>DO Flag 7</v>
          </cell>
          <cell r="H163" t="str">
            <v>DO Flag 7</v>
          </cell>
          <cell r="I163" t="str">
            <v>DO Flag 7</v>
          </cell>
        </row>
        <row r="164">
          <cell r="B164" t="str">
            <v>DOF8</v>
          </cell>
          <cell r="C164" t="str">
            <v>NUMERIC</v>
          </cell>
          <cell r="D164" t="str">
            <v>1, 0</v>
          </cell>
          <cell r="E164" t="str">
            <v>VR</v>
          </cell>
          <cell r="F164" t="str">
            <v>DO Flag 8</v>
          </cell>
          <cell r="G164" t="str">
            <v>DO Flag 8</v>
          </cell>
          <cell r="H164" t="str">
            <v>DO Flag 8</v>
          </cell>
          <cell r="I164" t="str">
            <v>DO Flag 8</v>
          </cell>
        </row>
        <row r="165">
          <cell r="B165" t="str">
            <v>DOF9</v>
          </cell>
          <cell r="C165" t="str">
            <v>NUMERIC</v>
          </cell>
          <cell r="D165" t="str">
            <v>1, 0</v>
          </cell>
          <cell r="E165" t="str">
            <v>VR</v>
          </cell>
          <cell r="F165" t="str">
            <v>DO Flag 9</v>
          </cell>
          <cell r="G165" t="str">
            <v>DO Flag 9</v>
          </cell>
          <cell r="H165" t="str">
            <v>DO Flag 9</v>
          </cell>
          <cell r="I165" t="str">
            <v>DO Flag 9</v>
          </cell>
        </row>
        <row r="166">
          <cell r="B166" t="str">
            <v>DOLN</v>
          </cell>
          <cell r="C166" t="str">
            <v>NUMERIC</v>
          </cell>
          <cell r="D166" t="str">
            <v>5, 0</v>
          </cell>
          <cell r="E166" t="str">
            <v>VR</v>
          </cell>
          <cell r="F166" t="str">
            <v>Delivery Order Line No</v>
          </cell>
          <cell r="G166" t="str">
            <v>Delivery Order Line No</v>
          </cell>
          <cell r="H166" t="str">
            <v>Delivery Order Line No</v>
          </cell>
          <cell r="I166" t="str">
            <v>Delivery Order Line No</v>
          </cell>
        </row>
        <row r="167">
          <cell r="B167" t="str">
            <v>DONO</v>
          </cell>
          <cell r="C167" t="str">
            <v>VARCHAR</v>
          </cell>
          <cell r="D167" t="str">
            <v>30</v>
          </cell>
          <cell r="E167" t="str">
            <v>VR</v>
          </cell>
          <cell r="F167" t="str">
            <v>Delivery Order No.</v>
          </cell>
          <cell r="G167" t="str">
            <v>Delivery Order No.</v>
          </cell>
          <cell r="H167" t="str">
            <v>Delivery Order No.</v>
          </cell>
          <cell r="I167" t="str">
            <v>Delivery Order No.</v>
          </cell>
        </row>
        <row r="168">
          <cell r="B168" t="str">
            <v>DOPR</v>
          </cell>
          <cell r="C168" t="str">
            <v>NUMERIC</v>
          </cell>
          <cell r="D168" t="str">
            <v>19, 6</v>
          </cell>
          <cell r="E168" t="str">
            <v>VR</v>
          </cell>
          <cell r="F168" t="str">
            <v>Delivery Price</v>
          </cell>
          <cell r="G168" t="str">
            <v>Delivery Price</v>
          </cell>
          <cell r="H168" t="str">
            <v>Delivery Price</v>
          </cell>
          <cell r="I168" t="str">
            <v>Delivery Price</v>
          </cell>
        </row>
        <row r="169">
          <cell r="B169" t="str">
            <v>DOQT</v>
          </cell>
          <cell r="C169" t="str">
            <v>NUMERIC</v>
          </cell>
          <cell r="D169" t="str">
            <v>19, 6</v>
          </cell>
          <cell r="E169" t="str">
            <v>VR</v>
          </cell>
          <cell r="F169" t="str">
            <v>Delivery Quantity</v>
          </cell>
          <cell r="G169" t="str">
            <v>Delivery Quantity</v>
          </cell>
          <cell r="H169" t="str">
            <v>Delivery Quantity</v>
          </cell>
          <cell r="I169" t="str">
            <v>Delivery Quantity</v>
          </cell>
        </row>
        <row r="170">
          <cell r="B170" t="str">
            <v>DOUM</v>
          </cell>
          <cell r="C170" t="str">
            <v>VARCHAR</v>
          </cell>
          <cell r="D170" t="str">
            <v>10</v>
          </cell>
          <cell r="E170" t="str">
            <v>VR</v>
          </cell>
          <cell r="F170" t="str">
            <v>Material Delivery Unit</v>
          </cell>
          <cell r="G170" t="str">
            <v>Material Delivery Unit</v>
          </cell>
          <cell r="H170" t="str">
            <v>Material Delivery Unit</v>
          </cell>
          <cell r="I170" t="str">
            <v>Material Delivery Unit</v>
          </cell>
        </row>
        <row r="171">
          <cell r="B171" t="str">
            <v>DPAM</v>
          </cell>
          <cell r="C171" t="str">
            <v>NUMERIC</v>
          </cell>
          <cell r="D171" t="str">
            <v>19, 6</v>
          </cell>
          <cell r="E171" t="str">
            <v>VR</v>
          </cell>
          <cell r="F171" t="str">
            <v>Down Payment Amount</v>
          </cell>
          <cell r="G171" t="str">
            <v>Down Payment Amount</v>
          </cell>
          <cell r="H171" t="str">
            <v>Down Payment Amount</v>
          </cell>
          <cell r="I171" t="str">
            <v>Down Payment Amount</v>
          </cell>
        </row>
        <row r="172">
          <cell r="B172" t="str">
            <v>PYAM</v>
          </cell>
          <cell r="C172" t="str">
            <v>NUMERIC</v>
          </cell>
          <cell r="D172" t="str">
            <v>19, 6</v>
          </cell>
          <cell r="E172" t="str">
            <v>VR</v>
          </cell>
          <cell r="F172" t="str">
            <v>Payment Amount</v>
          </cell>
          <cell r="G172" t="str">
            <v>Payment Amount</v>
          </cell>
          <cell r="H172" t="str">
            <v>Payment Amount</v>
          </cell>
          <cell r="I172" t="str">
            <v>Payment Amount</v>
          </cell>
        </row>
        <row r="173">
          <cell r="B173" t="str">
            <v>PYCA</v>
          </cell>
          <cell r="C173" t="str">
            <v>NUMERIC</v>
          </cell>
          <cell r="D173" t="str">
            <v>19, 6</v>
          </cell>
          <cell r="E173" t="str">
            <v>VR</v>
          </cell>
          <cell r="F173" t="str">
            <v>Payment Change Amount</v>
          </cell>
          <cell r="G173" t="str">
            <v>Payment Change Amount</v>
          </cell>
          <cell r="H173" t="str">
            <v>Payment Change Amount</v>
          </cell>
          <cell r="I173" t="str">
            <v>Payment Change Amount</v>
          </cell>
        </row>
        <row r="174">
          <cell r="B174" t="str">
            <v>DPGR</v>
          </cell>
          <cell r="C174" t="str">
            <v>VARCHAR</v>
          </cell>
          <cell r="D174" t="str">
            <v>10</v>
          </cell>
          <cell r="E174" t="str">
            <v>VR</v>
          </cell>
          <cell r="F174" t="str">
            <v>Defect Position Group</v>
          </cell>
          <cell r="G174" t="str">
            <v>Defect Position Group</v>
          </cell>
          <cell r="H174" t="str">
            <v>Defect Position Group</v>
          </cell>
          <cell r="I174" t="str">
            <v>Defect Position Group</v>
          </cell>
        </row>
        <row r="175">
          <cell r="B175" t="str">
            <v>DPNA</v>
          </cell>
          <cell r="C175" t="str">
            <v>VARCHAR</v>
          </cell>
          <cell r="D175" t="str">
            <v xml:space="preserve">100 </v>
          </cell>
          <cell r="E175" t="str">
            <v>VR</v>
          </cell>
          <cell r="F175" t="str">
            <v>Defect Position Name</v>
          </cell>
          <cell r="G175" t="str">
            <v>Defect Position Name</v>
          </cell>
          <cell r="H175" t="str">
            <v>Defect Position Name</v>
          </cell>
          <cell r="I175" t="str">
            <v>Defect Position Name</v>
          </cell>
        </row>
        <row r="176">
          <cell r="B176" t="str">
            <v>DPNO</v>
          </cell>
          <cell r="C176" t="str">
            <v>VARCHAR</v>
          </cell>
          <cell r="D176" t="str">
            <v>10</v>
          </cell>
          <cell r="E176" t="str">
            <v>VR</v>
          </cell>
          <cell r="F176" t="str">
            <v>Defect Position</v>
          </cell>
          <cell r="G176" t="str">
            <v>Defect Position</v>
          </cell>
          <cell r="H176" t="str">
            <v>Defect Position</v>
          </cell>
          <cell r="I176" t="str">
            <v>Defect Position</v>
          </cell>
        </row>
        <row r="177">
          <cell r="B177" t="str">
            <v>DPPT</v>
          </cell>
          <cell r="C177" t="str">
            <v>NUMERIC</v>
          </cell>
          <cell r="D177" t="str">
            <v>5, 2</v>
          </cell>
          <cell r="E177" t="str">
            <v>VR</v>
          </cell>
          <cell r="F177" t="str">
            <v>Down Payment Percentage</v>
          </cell>
          <cell r="G177" t="str">
            <v>Down Payment Percentage</v>
          </cell>
          <cell r="H177" t="str">
            <v>Down Payment Percentage</v>
          </cell>
          <cell r="I177" t="str">
            <v>Down Payment Percentage</v>
          </cell>
        </row>
        <row r="178">
          <cell r="B178" t="str">
            <v>DRDT</v>
          </cell>
          <cell r="C178" t="str">
            <v>NUMERIC</v>
          </cell>
          <cell r="D178" t="str">
            <v>8, 0</v>
          </cell>
          <cell r="E178" t="str">
            <v>VR</v>
          </cell>
          <cell r="F178" t="str">
            <v>Delivery Request Date</v>
          </cell>
          <cell r="G178" t="str">
            <v>Delivery Request Date</v>
          </cell>
          <cell r="H178" t="str">
            <v>Delivery Request Date</v>
          </cell>
          <cell r="I178" t="str">
            <v>Delivery Request Date</v>
          </cell>
        </row>
        <row r="179">
          <cell r="B179" t="str">
            <v>DSLN</v>
          </cell>
          <cell r="C179" t="str">
            <v>NUMERIC</v>
          </cell>
          <cell r="D179" t="str">
            <v>10, 0</v>
          </cell>
          <cell r="E179" t="str">
            <v>VR</v>
          </cell>
          <cell r="F179" t="str">
            <v>System Last No.</v>
          </cell>
          <cell r="G179" t="str">
            <v>System Last No.</v>
          </cell>
          <cell r="H179" t="str">
            <v>System Last No.</v>
          </cell>
          <cell r="I179" t="str">
            <v>System Last No.</v>
          </cell>
        </row>
        <row r="180">
          <cell r="B180" t="str">
            <v>DSNA</v>
          </cell>
          <cell r="C180" t="str">
            <v>VARCHAR</v>
          </cell>
          <cell r="D180" t="str">
            <v xml:space="preserve">100 </v>
          </cell>
          <cell r="E180" t="str">
            <v>VR</v>
          </cell>
          <cell r="F180" t="str">
            <v>Defect Surface Name</v>
          </cell>
          <cell r="G180" t="str">
            <v>Defect Surface Name</v>
          </cell>
          <cell r="H180" t="str">
            <v>Defect Surface Name</v>
          </cell>
          <cell r="I180" t="str">
            <v>Defect Surface Name</v>
          </cell>
        </row>
        <row r="181">
          <cell r="B181" t="str">
            <v>DSNO</v>
          </cell>
          <cell r="C181" t="str">
            <v>VARCHAR</v>
          </cell>
          <cell r="D181" t="str">
            <v>10</v>
          </cell>
          <cell r="E181" t="str">
            <v>VR</v>
          </cell>
          <cell r="F181" t="str">
            <v>Defect Surface</v>
          </cell>
          <cell r="G181" t="str">
            <v>Defect Surface</v>
          </cell>
          <cell r="H181" t="str">
            <v>Defect Surface</v>
          </cell>
          <cell r="I181" t="str">
            <v>Defect Surface</v>
          </cell>
        </row>
        <row r="182">
          <cell r="B182" t="str">
            <v>DTFR</v>
          </cell>
          <cell r="C182" t="str">
            <v>NUMERIC</v>
          </cell>
          <cell r="D182" t="str">
            <v>8, 0</v>
          </cell>
          <cell r="E182" t="str">
            <v>VR</v>
          </cell>
          <cell r="F182" t="str">
            <v>From Date</v>
          </cell>
          <cell r="G182" t="str">
            <v>From Date</v>
          </cell>
          <cell r="H182" t="str">
            <v>From Date</v>
          </cell>
          <cell r="I182" t="str">
            <v>From Date</v>
          </cell>
        </row>
        <row r="183">
          <cell r="B183" t="str">
            <v>DTTO</v>
          </cell>
          <cell r="C183" t="str">
            <v>NUMERIC</v>
          </cell>
          <cell r="D183" t="str">
            <v>8, 0</v>
          </cell>
          <cell r="E183" t="str">
            <v>VR</v>
          </cell>
          <cell r="F183" t="str">
            <v>To Date</v>
          </cell>
          <cell r="G183" t="str">
            <v>To Date</v>
          </cell>
          <cell r="H183" t="str">
            <v>To Date</v>
          </cell>
          <cell r="I183" t="str">
            <v>To Date</v>
          </cell>
        </row>
        <row r="184">
          <cell r="B184" t="str">
            <v>DUDT</v>
          </cell>
          <cell r="C184" t="str">
            <v>NUMERIC</v>
          </cell>
          <cell r="D184" t="str">
            <v>8, 0</v>
          </cell>
          <cell r="E184" t="str">
            <v>VR</v>
          </cell>
          <cell r="F184" t="str">
            <v>Due Date</v>
          </cell>
          <cell r="G184" t="str">
            <v>Due Date</v>
          </cell>
          <cell r="H184" t="str">
            <v>Due Date</v>
          </cell>
          <cell r="I184" t="str">
            <v>Due Date</v>
          </cell>
        </row>
        <row r="185">
          <cell r="B185" t="str">
            <v>ECNA</v>
          </cell>
          <cell r="C185" t="str">
            <v>VARCHAR</v>
          </cell>
          <cell r="D185" t="str">
            <v>100</v>
          </cell>
          <cell r="E185" t="str">
            <v>VR</v>
          </cell>
          <cell r="F185" t="str">
            <v>Employee Category Name</v>
          </cell>
          <cell r="G185" t="str">
            <v>Employee Category Name</v>
          </cell>
          <cell r="H185" t="str">
            <v>Employee Category Name</v>
          </cell>
          <cell r="I185" t="str">
            <v>Employee Category Name</v>
          </cell>
        </row>
        <row r="186">
          <cell r="B186" t="str">
            <v>ECNO</v>
          </cell>
          <cell r="C186" t="str">
            <v>VARCHAR</v>
          </cell>
          <cell r="D186" t="str">
            <v>20</v>
          </cell>
          <cell r="E186" t="str">
            <v>VR</v>
          </cell>
          <cell r="F186" t="str">
            <v>Employee Category Code</v>
          </cell>
          <cell r="G186" t="str">
            <v>Employee Category Code</v>
          </cell>
          <cell r="H186" t="str">
            <v>Employee Category Code</v>
          </cell>
          <cell r="I186" t="str">
            <v>Employee Category Code</v>
          </cell>
        </row>
        <row r="187">
          <cell r="B187" t="str">
            <v>EDDT</v>
          </cell>
          <cell r="C187" t="str">
            <v>NUMERIC</v>
          </cell>
          <cell r="D187" t="str">
            <v>8, 0</v>
          </cell>
          <cell r="E187" t="str">
            <v>VR</v>
          </cell>
          <cell r="F187" t="str">
            <v>End Date</v>
          </cell>
          <cell r="G187" t="str">
            <v>End Date</v>
          </cell>
          <cell r="H187" t="str">
            <v>End Date</v>
          </cell>
          <cell r="I187" t="str">
            <v>End Date</v>
          </cell>
        </row>
        <row r="188">
          <cell r="B188" t="str">
            <v>EDFR</v>
          </cell>
          <cell r="C188" t="str">
            <v>NUMERIC</v>
          </cell>
          <cell r="D188" t="str">
            <v>8, 0</v>
          </cell>
          <cell r="E188" t="str">
            <v>VR</v>
          </cell>
          <cell r="F188" t="str">
            <v>Effective Date From</v>
          </cell>
          <cell r="G188" t="str">
            <v>Effective Date From</v>
          </cell>
          <cell r="H188" t="str">
            <v>Effective Date From</v>
          </cell>
          <cell r="I188" t="str">
            <v>Effective Date From</v>
          </cell>
        </row>
        <row r="189">
          <cell r="B189" t="str">
            <v>EDNA</v>
          </cell>
          <cell r="C189" t="str">
            <v>VARCHAR</v>
          </cell>
          <cell r="D189" t="str">
            <v>100</v>
          </cell>
          <cell r="E189" t="str">
            <v>VR</v>
          </cell>
          <cell r="F189" t="str">
            <v>Education Name</v>
          </cell>
          <cell r="G189" t="str">
            <v>Education Name</v>
          </cell>
          <cell r="H189" t="str">
            <v>Education Name</v>
          </cell>
          <cell r="I189" t="str">
            <v>Education Name</v>
          </cell>
        </row>
        <row r="190">
          <cell r="B190" t="str">
            <v>EDNO</v>
          </cell>
          <cell r="C190" t="str">
            <v>VARCHAR</v>
          </cell>
          <cell r="D190" t="str">
            <v>10</v>
          </cell>
          <cell r="E190" t="str">
            <v>VR</v>
          </cell>
          <cell r="F190" t="str">
            <v>Education Code</v>
          </cell>
          <cell r="G190" t="str">
            <v>Education Code</v>
          </cell>
          <cell r="H190" t="str">
            <v>Education Code</v>
          </cell>
          <cell r="I190" t="str">
            <v>Education Code</v>
          </cell>
        </row>
        <row r="191">
          <cell r="B191" t="str">
            <v>EDQT</v>
          </cell>
          <cell r="C191" t="str">
            <v>NUMERIC</v>
          </cell>
          <cell r="D191" t="str">
            <v>19, 6</v>
          </cell>
          <cell r="E191" t="str">
            <v>VR</v>
          </cell>
          <cell r="F191" t="str">
            <v>Ending Quantity</v>
          </cell>
          <cell r="G191" t="str">
            <v>Ending Quantity</v>
          </cell>
          <cell r="H191" t="str">
            <v>Ending Quantity</v>
          </cell>
          <cell r="I191" t="str">
            <v>Ending Quantity</v>
          </cell>
        </row>
        <row r="192">
          <cell r="B192" t="str">
            <v>EDTO</v>
          </cell>
          <cell r="C192" t="str">
            <v>NUMERIC</v>
          </cell>
          <cell r="D192" t="str">
            <v>8, 0</v>
          </cell>
          <cell r="E192" t="str">
            <v>VR</v>
          </cell>
          <cell r="F192" t="str">
            <v>Effective Date To</v>
          </cell>
          <cell r="G192" t="str">
            <v>Effective Date To</v>
          </cell>
          <cell r="H192" t="str">
            <v>Effective Date To</v>
          </cell>
          <cell r="I192" t="str">
            <v>Effective Date To</v>
          </cell>
        </row>
        <row r="193">
          <cell r="B193" t="str">
            <v>EFDT</v>
          </cell>
          <cell r="C193" t="str">
            <v>NUMERIC</v>
          </cell>
          <cell r="D193" t="str">
            <v>8, 0</v>
          </cell>
          <cell r="E193" t="str">
            <v>VR</v>
          </cell>
          <cell r="F193" t="str">
            <v>Effective Date</v>
          </cell>
          <cell r="G193" t="str">
            <v>Effective Date</v>
          </cell>
          <cell r="H193" t="str">
            <v>Effective Date</v>
          </cell>
          <cell r="I193" t="str">
            <v>Effective Date</v>
          </cell>
        </row>
        <row r="194">
          <cell r="B194" t="str">
            <v>EGNO</v>
          </cell>
          <cell r="C194" t="str">
            <v>VARCHAR</v>
          </cell>
          <cell r="D194" t="str">
            <v>10</v>
          </cell>
          <cell r="E194" t="str">
            <v>VR</v>
          </cell>
          <cell r="F194" t="str">
            <v>Employee Grade</v>
          </cell>
          <cell r="G194" t="str">
            <v>Employee Grade</v>
          </cell>
          <cell r="H194" t="str">
            <v>Employee Grade</v>
          </cell>
          <cell r="I194" t="str">
            <v>Employee Grade</v>
          </cell>
        </row>
        <row r="195">
          <cell r="B195" t="str">
            <v>EMA1</v>
          </cell>
          <cell r="C195" t="str">
            <v>VARCHAR</v>
          </cell>
          <cell r="D195" t="str">
            <v>200</v>
          </cell>
          <cell r="E195" t="str">
            <v>VR</v>
          </cell>
          <cell r="F195" t="str">
            <v>Email 1</v>
          </cell>
          <cell r="G195" t="str">
            <v>Email 1</v>
          </cell>
          <cell r="H195" t="str">
            <v>Email 1</v>
          </cell>
          <cell r="I195" t="str">
            <v>Email 1</v>
          </cell>
        </row>
        <row r="196">
          <cell r="B196" t="str">
            <v>EMA2</v>
          </cell>
          <cell r="C196" t="str">
            <v>VARCHAR</v>
          </cell>
          <cell r="D196" t="str">
            <v>200</v>
          </cell>
          <cell r="E196" t="str">
            <v>VR</v>
          </cell>
          <cell r="F196" t="str">
            <v>Email 2</v>
          </cell>
          <cell r="G196" t="str">
            <v>Email 2</v>
          </cell>
          <cell r="H196" t="str">
            <v>Email 2</v>
          </cell>
          <cell r="I196" t="str">
            <v>Email 2</v>
          </cell>
        </row>
        <row r="197">
          <cell r="B197" t="str">
            <v>EMAD</v>
          </cell>
          <cell r="C197" t="str">
            <v>VARCHAR</v>
          </cell>
          <cell r="D197" t="str">
            <v>200</v>
          </cell>
          <cell r="E197" t="str">
            <v>VR</v>
          </cell>
          <cell r="F197" t="str">
            <v>Email Address</v>
          </cell>
          <cell r="G197" t="str">
            <v>Email Address</v>
          </cell>
          <cell r="H197" t="str">
            <v>Email Address</v>
          </cell>
          <cell r="I197" t="str">
            <v>Email Address</v>
          </cell>
        </row>
        <row r="198">
          <cell r="B198" t="str">
            <v>EMFR</v>
          </cell>
          <cell r="C198" t="str">
            <v>VARCHAR</v>
          </cell>
          <cell r="D198" t="str">
            <v>10</v>
          </cell>
          <cell r="E198" t="str">
            <v>VR</v>
          </cell>
          <cell r="F198" t="str">
            <v>From Employee</v>
          </cell>
          <cell r="G198" t="str">
            <v>From Employee</v>
          </cell>
          <cell r="H198" t="str">
            <v>From Employee</v>
          </cell>
          <cell r="I198" t="str">
            <v>From Employee</v>
          </cell>
        </row>
        <row r="199">
          <cell r="B199" t="str">
            <v>EMNA</v>
          </cell>
          <cell r="C199" t="str">
            <v>VARCHAR</v>
          </cell>
          <cell r="D199" t="str">
            <v>100</v>
          </cell>
          <cell r="E199" t="str">
            <v>VR</v>
          </cell>
          <cell r="F199" t="str">
            <v>Employee Name</v>
          </cell>
          <cell r="G199" t="str">
            <v>Employee Name</v>
          </cell>
          <cell r="H199" t="str">
            <v>Employee Name</v>
          </cell>
          <cell r="I199" t="str">
            <v>Employee Name</v>
          </cell>
        </row>
        <row r="200">
          <cell r="B200" t="str">
            <v>EMNO</v>
          </cell>
          <cell r="C200" t="str">
            <v>VARCHAR</v>
          </cell>
          <cell r="D200" t="str">
            <v>20</v>
          </cell>
          <cell r="E200" t="str">
            <v>VR</v>
          </cell>
          <cell r="F200" t="str">
            <v>Employee ID</v>
          </cell>
          <cell r="G200" t="str">
            <v>Employee ID</v>
          </cell>
          <cell r="H200" t="str">
            <v>Employee ID</v>
          </cell>
          <cell r="I200" t="str">
            <v>Employee ID</v>
          </cell>
        </row>
        <row r="201">
          <cell r="B201" t="str">
            <v>EMTO</v>
          </cell>
          <cell r="C201" t="str">
            <v>VARCHAR</v>
          </cell>
          <cell r="D201" t="str">
            <v>10</v>
          </cell>
          <cell r="E201" t="str">
            <v>VR</v>
          </cell>
          <cell r="F201" t="str">
            <v>To Employee</v>
          </cell>
          <cell r="G201" t="str">
            <v>To Employee</v>
          </cell>
          <cell r="H201" t="str">
            <v>To Employee</v>
          </cell>
          <cell r="I201" t="str">
            <v>To Employee</v>
          </cell>
        </row>
        <row r="202">
          <cell r="B202" t="str">
            <v>EMTY</v>
          </cell>
          <cell r="C202" t="str">
            <v>VARCHAR</v>
          </cell>
          <cell r="D202" t="str">
            <v>10</v>
          </cell>
          <cell r="E202" t="str">
            <v>VR</v>
          </cell>
          <cell r="F202" t="str">
            <v>Employee Type</v>
          </cell>
          <cell r="G202" t="str">
            <v>Employee Type</v>
          </cell>
          <cell r="H202" t="str">
            <v>Employee Type</v>
          </cell>
          <cell r="I202" t="str">
            <v>Employee Type</v>
          </cell>
        </row>
        <row r="203">
          <cell r="B203" t="str">
            <v>EMTZ</v>
          </cell>
          <cell r="C203" t="str">
            <v>VARCHAR</v>
          </cell>
          <cell r="D203" t="str">
            <v>100</v>
          </cell>
          <cell r="E203" t="str">
            <v>VR</v>
          </cell>
          <cell r="F203" t="str">
            <v>Employee Type Name</v>
          </cell>
          <cell r="G203" t="str">
            <v>Employee Type Name</v>
          </cell>
          <cell r="H203" t="str">
            <v>Employee Type Name</v>
          </cell>
          <cell r="I203" t="str">
            <v>Employee Type Name</v>
          </cell>
        </row>
        <row r="204">
          <cell r="B204" t="str">
            <v>EPNO</v>
          </cell>
          <cell r="C204" t="str">
            <v>VARCHAR</v>
          </cell>
          <cell r="D204" t="str">
            <v>10</v>
          </cell>
          <cell r="E204" t="str">
            <v>VR</v>
          </cell>
          <cell r="F204" t="str">
            <v>Employee Position</v>
          </cell>
          <cell r="G204" t="str">
            <v>Employee Position</v>
          </cell>
          <cell r="H204" t="str">
            <v>Employee Position</v>
          </cell>
          <cell r="I204" t="str">
            <v>Employee Position</v>
          </cell>
        </row>
        <row r="205">
          <cell r="B205" t="str">
            <v>EPQT</v>
          </cell>
          <cell r="C205" t="str">
            <v>NUMERIC</v>
          </cell>
          <cell r="D205" t="str">
            <v>19, 6</v>
          </cell>
          <cell r="E205" t="str">
            <v>VR</v>
          </cell>
          <cell r="F205" t="str">
            <v>Empty Pallet Balance</v>
          </cell>
          <cell r="G205" t="str">
            <v>Empty Pallet Balance</v>
          </cell>
          <cell r="H205" t="str">
            <v>Empty Pallet Balance</v>
          </cell>
          <cell r="I205" t="str">
            <v>Empty Pallet Balance</v>
          </cell>
        </row>
        <row r="206">
          <cell r="B206" t="str">
            <v>EXDT</v>
          </cell>
          <cell r="C206" t="str">
            <v>NUMERIC</v>
          </cell>
          <cell r="D206" t="str">
            <v>8, 0</v>
          </cell>
          <cell r="E206" t="str">
            <v>VR</v>
          </cell>
          <cell r="F206" t="str">
            <v>Expired Date</v>
          </cell>
          <cell r="G206" t="str">
            <v>Expired Date</v>
          </cell>
          <cell r="H206" t="str">
            <v>Expired Date</v>
          </cell>
          <cell r="I206" t="str">
            <v>Expired Date</v>
          </cell>
        </row>
        <row r="207">
          <cell r="B207" t="str">
            <v>FAX1</v>
          </cell>
          <cell r="C207" t="str">
            <v>VARCHAR</v>
          </cell>
          <cell r="D207" t="str">
            <v>100</v>
          </cell>
          <cell r="E207" t="str">
            <v>VR</v>
          </cell>
          <cell r="F207" t="str">
            <v>Fax 1</v>
          </cell>
          <cell r="G207" t="str">
            <v>Fax 1</v>
          </cell>
          <cell r="H207" t="str">
            <v>Fax 1</v>
          </cell>
          <cell r="I207" t="str">
            <v>Fax 1</v>
          </cell>
        </row>
        <row r="208">
          <cell r="B208" t="str">
            <v>FAX2</v>
          </cell>
          <cell r="C208" t="str">
            <v>VARCHAR</v>
          </cell>
          <cell r="D208" t="str">
            <v>100</v>
          </cell>
          <cell r="E208" t="str">
            <v>VR</v>
          </cell>
          <cell r="F208" t="str">
            <v>Fax 2</v>
          </cell>
          <cell r="G208" t="str">
            <v>Fax 2</v>
          </cell>
          <cell r="H208" t="str">
            <v>Fax 2</v>
          </cell>
          <cell r="I208" t="str">
            <v>Fax 2</v>
          </cell>
        </row>
        <row r="209">
          <cell r="B209" t="str">
            <v>FAXN</v>
          </cell>
          <cell r="C209" t="str">
            <v>VARCHAR</v>
          </cell>
          <cell r="D209" t="str">
            <v>100</v>
          </cell>
          <cell r="E209" t="str">
            <v>VR</v>
          </cell>
          <cell r="F209" t="str">
            <v>Fax No.</v>
          </cell>
          <cell r="G209" t="str">
            <v>Fax No.</v>
          </cell>
          <cell r="H209" t="str">
            <v>Fax No.</v>
          </cell>
          <cell r="I209" t="str">
            <v>Fax No.</v>
          </cell>
        </row>
        <row r="210">
          <cell r="B210" t="str">
            <v>FIEL</v>
          </cell>
          <cell r="C210" t="str">
            <v>VARCHAR</v>
          </cell>
          <cell r="D210" t="str">
            <v>10</v>
          </cell>
          <cell r="E210" t="str">
            <v>VR</v>
          </cell>
          <cell r="F210" t="str">
            <v>Field Name</v>
          </cell>
          <cell r="G210" t="str">
            <v>Field Name</v>
          </cell>
          <cell r="H210" t="str">
            <v>Field Name</v>
          </cell>
          <cell r="I210" t="str">
            <v>Field Name</v>
          </cell>
        </row>
        <row r="211">
          <cell r="B211" t="str">
            <v>FL01</v>
          </cell>
          <cell r="C211" t="str">
            <v>NUMERIC</v>
          </cell>
          <cell r="D211" t="str">
            <v>1, 0</v>
          </cell>
          <cell r="E211" t="str">
            <v>VR</v>
          </cell>
          <cell r="F211" t="str">
            <v>Flag 1</v>
          </cell>
          <cell r="G211" t="str">
            <v>Flag 1</v>
          </cell>
          <cell r="H211" t="str">
            <v>Flag 1</v>
          </cell>
          <cell r="I211" t="str">
            <v>Flag 1</v>
          </cell>
        </row>
        <row r="212">
          <cell r="B212" t="str">
            <v>FL02</v>
          </cell>
          <cell r="C212" t="str">
            <v>NUMERIC</v>
          </cell>
          <cell r="D212" t="str">
            <v>1, 0</v>
          </cell>
          <cell r="E212" t="str">
            <v>VR</v>
          </cell>
          <cell r="F212" t="str">
            <v>Flag 2</v>
          </cell>
          <cell r="G212" t="str">
            <v>Flag 2</v>
          </cell>
          <cell r="H212" t="str">
            <v>Flag 2</v>
          </cell>
          <cell r="I212" t="str">
            <v>Flag 2</v>
          </cell>
        </row>
        <row r="213">
          <cell r="B213" t="str">
            <v>FL03</v>
          </cell>
          <cell r="C213" t="str">
            <v>NUMERIC</v>
          </cell>
          <cell r="D213" t="str">
            <v>1, 0</v>
          </cell>
          <cell r="E213" t="str">
            <v>VR</v>
          </cell>
          <cell r="F213" t="str">
            <v>Flag 3</v>
          </cell>
          <cell r="G213" t="str">
            <v>Flag 3</v>
          </cell>
          <cell r="H213" t="str">
            <v>Flag 3</v>
          </cell>
          <cell r="I213" t="str">
            <v>Flag 3</v>
          </cell>
        </row>
        <row r="214">
          <cell r="B214" t="str">
            <v>FL04</v>
          </cell>
          <cell r="C214" t="str">
            <v>NUMERIC</v>
          </cell>
          <cell r="D214" t="str">
            <v>1, 0</v>
          </cell>
          <cell r="E214" t="str">
            <v>VR</v>
          </cell>
          <cell r="F214" t="str">
            <v>Flag 4</v>
          </cell>
          <cell r="G214" t="str">
            <v>Flag 4</v>
          </cell>
          <cell r="H214" t="str">
            <v>Flag 4</v>
          </cell>
          <cell r="I214" t="str">
            <v>Flag 4</v>
          </cell>
        </row>
        <row r="215">
          <cell r="B215" t="str">
            <v>FL05</v>
          </cell>
          <cell r="C215" t="str">
            <v>NUMERIC</v>
          </cell>
          <cell r="D215" t="str">
            <v>1, 0</v>
          </cell>
          <cell r="E215" t="str">
            <v>VR</v>
          </cell>
          <cell r="F215" t="str">
            <v>Flag 5</v>
          </cell>
          <cell r="G215" t="str">
            <v>Flag 5</v>
          </cell>
          <cell r="H215" t="str">
            <v>Flag 5</v>
          </cell>
          <cell r="I215" t="str">
            <v>Flag 5</v>
          </cell>
        </row>
        <row r="216">
          <cell r="B216" t="str">
            <v>FL06</v>
          </cell>
          <cell r="C216" t="str">
            <v>NUMERIC</v>
          </cell>
          <cell r="D216" t="str">
            <v>1, 0</v>
          </cell>
          <cell r="E216" t="str">
            <v>VR</v>
          </cell>
          <cell r="F216" t="str">
            <v>Flag 6</v>
          </cell>
          <cell r="G216" t="str">
            <v>Flag 6</v>
          </cell>
          <cell r="H216" t="str">
            <v>Flag 6</v>
          </cell>
          <cell r="I216" t="str">
            <v>Flag 6</v>
          </cell>
        </row>
        <row r="217">
          <cell r="B217" t="str">
            <v>FL07</v>
          </cell>
          <cell r="C217" t="str">
            <v>NUMERIC</v>
          </cell>
          <cell r="D217" t="str">
            <v>1, 0</v>
          </cell>
          <cell r="E217" t="str">
            <v>VR</v>
          </cell>
          <cell r="F217" t="str">
            <v>Flag 7</v>
          </cell>
          <cell r="G217" t="str">
            <v>Flag 7</v>
          </cell>
          <cell r="H217" t="str">
            <v>Flag 7</v>
          </cell>
          <cell r="I217" t="str">
            <v>Flag 7</v>
          </cell>
        </row>
        <row r="218">
          <cell r="B218" t="str">
            <v>FL08</v>
          </cell>
          <cell r="C218" t="str">
            <v>NUMERIC</v>
          </cell>
          <cell r="D218" t="str">
            <v>1, 0</v>
          </cell>
          <cell r="E218" t="str">
            <v>VR</v>
          </cell>
          <cell r="F218" t="str">
            <v>Flag 8</v>
          </cell>
          <cell r="G218" t="str">
            <v>Flag 8</v>
          </cell>
          <cell r="H218" t="str">
            <v>Flag 8</v>
          </cell>
          <cell r="I218" t="str">
            <v>Flag 8</v>
          </cell>
        </row>
        <row r="219">
          <cell r="B219" t="str">
            <v>FL09</v>
          </cell>
          <cell r="C219" t="str">
            <v>NUMERIC</v>
          </cell>
          <cell r="D219" t="str">
            <v>1, 0</v>
          </cell>
          <cell r="E219" t="str">
            <v>VR</v>
          </cell>
          <cell r="F219" t="str">
            <v>Flag 9</v>
          </cell>
          <cell r="G219" t="str">
            <v>Flag 9</v>
          </cell>
          <cell r="H219" t="str">
            <v>Flag 9</v>
          </cell>
          <cell r="I219" t="str">
            <v>Flag 9</v>
          </cell>
        </row>
        <row r="220">
          <cell r="B220" t="str">
            <v>FL10</v>
          </cell>
          <cell r="C220" t="str">
            <v>NUMERIC</v>
          </cell>
          <cell r="D220" t="str">
            <v>1, 0</v>
          </cell>
          <cell r="E220" t="str">
            <v>VR</v>
          </cell>
          <cell r="F220" t="str">
            <v>Flag 10</v>
          </cell>
          <cell r="G220" t="str">
            <v>Flag 10</v>
          </cell>
          <cell r="H220" t="str">
            <v>Flag 10</v>
          </cell>
          <cell r="I220" t="str">
            <v>Flag 10</v>
          </cell>
        </row>
        <row r="221">
          <cell r="B221" t="str">
            <v>FLAG</v>
          </cell>
          <cell r="C221" t="str">
            <v>VARCHAR</v>
          </cell>
          <cell r="D221" t="str">
            <v>100</v>
          </cell>
          <cell r="E221" t="str">
            <v>VR</v>
          </cell>
          <cell r="F221" t="str">
            <v>Flag</v>
          </cell>
          <cell r="G221" t="str">
            <v>Flag</v>
          </cell>
          <cell r="H221" t="str">
            <v>Flag</v>
          </cell>
          <cell r="I221" t="str">
            <v>Flag</v>
          </cell>
        </row>
        <row r="222">
          <cell r="B222" t="str">
            <v>FPAM</v>
          </cell>
          <cell r="C222" t="str">
            <v>NUMERIC</v>
          </cell>
          <cell r="D222" t="str">
            <v>19, 6</v>
          </cell>
          <cell r="E222" t="str">
            <v>VR</v>
          </cell>
          <cell r="F222" t="str">
            <v>Faktur Pajak Amount</v>
          </cell>
          <cell r="G222" t="str">
            <v>Faktur Pajak Amount</v>
          </cell>
          <cell r="H222" t="str">
            <v>Faktur Pajak Amount</v>
          </cell>
          <cell r="I222" t="str">
            <v>Faktur Pajak Amount</v>
          </cell>
        </row>
        <row r="223">
          <cell r="B223" t="str">
            <v>FPDT</v>
          </cell>
          <cell r="C223" t="str">
            <v>NUMERIC</v>
          </cell>
          <cell r="D223" t="str">
            <v>8, 0</v>
          </cell>
          <cell r="E223" t="str">
            <v>VR</v>
          </cell>
          <cell r="F223" t="str">
            <v>Faktur Pajak Date</v>
          </cell>
          <cell r="G223" t="str">
            <v>Faktur Pajak Date</v>
          </cell>
          <cell r="H223" t="str">
            <v>Faktur Pajak Date</v>
          </cell>
          <cell r="I223" t="str">
            <v>Faktur Pajak Date</v>
          </cell>
        </row>
        <row r="224">
          <cell r="B224" t="str">
            <v>FPNO</v>
          </cell>
          <cell r="C224" t="str">
            <v>VARCHAR</v>
          </cell>
          <cell r="D224" t="str">
            <v>50</v>
          </cell>
          <cell r="E224" t="str">
            <v>VR</v>
          </cell>
          <cell r="F224" t="str">
            <v>Faktur Pajak No.</v>
          </cell>
          <cell r="G224" t="str">
            <v>Faktur Pajak No.</v>
          </cell>
          <cell r="H224" t="str">
            <v>Faktur Pajak No.</v>
          </cell>
          <cell r="I224" t="str">
            <v>Faktur Pajak No.</v>
          </cell>
        </row>
        <row r="225">
          <cell r="B225" t="str">
            <v>GDQT</v>
          </cell>
          <cell r="C225" t="str">
            <v>NUMERIC</v>
          </cell>
          <cell r="D225" t="str">
            <v>19, 6</v>
          </cell>
          <cell r="E225" t="str">
            <v>VR</v>
          </cell>
          <cell r="F225" t="str">
            <v>Good Quantity</v>
          </cell>
          <cell r="G225" t="str">
            <v>Good Quantity</v>
          </cell>
          <cell r="H225" t="str">
            <v>Good Quantity</v>
          </cell>
          <cell r="I225" t="str">
            <v>Good Quantity</v>
          </cell>
        </row>
        <row r="226">
          <cell r="B226" t="str">
            <v>GEND</v>
          </cell>
          <cell r="C226" t="str">
            <v>VARCHAR</v>
          </cell>
          <cell r="D226" t="str">
            <v>1</v>
          </cell>
          <cell r="E226" t="str">
            <v>VR</v>
          </cell>
          <cell r="F226" t="str">
            <v>Gender</v>
          </cell>
          <cell r="G226" t="str">
            <v>Gender</v>
          </cell>
          <cell r="H226" t="str">
            <v>Gender</v>
          </cell>
          <cell r="I226" t="str">
            <v>Gender</v>
          </cell>
        </row>
        <row r="227">
          <cell r="B227" t="str">
            <v>GIDN</v>
          </cell>
          <cell r="C227" t="str">
            <v>VARCHAR</v>
          </cell>
          <cell r="D227" t="str">
            <v>30</v>
          </cell>
          <cell r="E227" t="str">
            <v>VR</v>
          </cell>
          <cell r="F227" t="str">
            <v>Goods Issue Doc. No.</v>
          </cell>
          <cell r="G227" t="str">
            <v>Goods Issue Doc. No.</v>
          </cell>
          <cell r="H227" t="str">
            <v>Goods Issue Doc. No.</v>
          </cell>
          <cell r="I227" t="str">
            <v>Goods Issue Doc. No.</v>
          </cell>
        </row>
        <row r="228">
          <cell r="B228" t="str">
            <v>GILN</v>
          </cell>
          <cell r="C228" t="str">
            <v>NUMERIC</v>
          </cell>
          <cell r="D228" t="str">
            <v>5, 0</v>
          </cell>
          <cell r="E228" t="str">
            <v>VR</v>
          </cell>
          <cell r="F228" t="str">
            <v>Goods Issue Line</v>
          </cell>
          <cell r="G228" t="str">
            <v>Goods Issue Line</v>
          </cell>
          <cell r="H228" t="str">
            <v>Goods Issue Line</v>
          </cell>
          <cell r="I228" t="str">
            <v>Goods Issue Line</v>
          </cell>
        </row>
        <row r="229">
          <cell r="B229" t="str">
            <v>GRDN</v>
          </cell>
          <cell r="C229" t="str">
            <v>VARCHAR</v>
          </cell>
          <cell r="D229" t="str">
            <v>30</v>
          </cell>
          <cell r="E229" t="str">
            <v>VR</v>
          </cell>
          <cell r="F229" t="str">
            <v>Goods Receipt Doc. No.</v>
          </cell>
          <cell r="G229" t="str">
            <v>Goods Receipt Doc. No.</v>
          </cell>
          <cell r="H229" t="str">
            <v>Goods Receipt Doc. No.</v>
          </cell>
          <cell r="I229" t="str">
            <v>Goods Receipt Doc. No.</v>
          </cell>
        </row>
        <row r="230">
          <cell r="B230" t="str">
            <v>GRDT</v>
          </cell>
          <cell r="C230" t="str">
            <v>NUMERIC</v>
          </cell>
          <cell r="D230" t="str">
            <v>8, 0</v>
          </cell>
          <cell r="E230" t="str">
            <v>VR</v>
          </cell>
          <cell r="F230" t="str">
            <v>Goods Receipt Date</v>
          </cell>
          <cell r="G230" t="str">
            <v>Goods Receipt Date</v>
          </cell>
          <cell r="H230" t="str">
            <v>Goods Receipt Date</v>
          </cell>
          <cell r="I230" t="str">
            <v>Goods Receipt Date</v>
          </cell>
        </row>
        <row r="231">
          <cell r="B231" t="str">
            <v>GRLN</v>
          </cell>
          <cell r="C231" t="str">
            <v>NUMERIC</v>
          </cell>
          <cell r="D231" t="str">
            <v>5, 0</v>
          </cell>
          <cell r="E231" t="str">
            <v>VR</v>
          </cell>
          <cell r="F231" t="str">
            <v>Goods Receipt Line</v>
          </cell>
          <cell r="G231" t="str">
            <v>Goods Receipt Line</v>
          </cell>
          <cell r="H231" t="str">
            <v>Goods Receipt Line</v>
          </cell>
          <cell r="I231" t="str">
            <v>Goods Receipt Line</v>
          </cell>
        </row>
        <row r="232">
          <cell r="B232" t="str">
            <v>GRNA</v>
          </cell>
          <cell r="C232" t="str">
            <v>VARCHAR</v>
          </cell>
          <cell r="D232" t="str">
            <v xml:space="preserve">100 </v>
          </cell>
          <cell r="E232" t="str">
            <v>VR</v>
          </cell>
          <cell r="F232" t="str">
            <v>Group Name</v>
          </cell>
          <cell r="G232" t="str">
            <v>Group Name</v>
          </cell>
          <cell r="H232" t="str">
            <v>Group Name</v>
          </cell>
          <cell r="I232" t="str">
            <v>Group Name</v>
          </cell>
        </row>
        <row r="233">
          <cell r="B233" t="str">
            <v>GRQT</v>
          </cell>
          <cell r="C233" t="str">
            <v>NUMERIC</v>
          </cell>
          <cell r="D233" t="str">
            <v>19, 6</v>
          </cell>
          <cell r="E233" t="str">
            <v>VR</v>
          </cell>
          <cell r="F233" t="str">
            <v>Goods Receipt Qty</v>
          </cell>
          <cell r="G233" t="str">
            <v>Goods Receipt Qty</v>
          </cell>
          <cell r="H233" t="str">
            <v>Goods Receipt Qty</v>
          </cell>
          <cell r="I233" t="str">
            <v>Goods Receipt Qty</v>
          </cell>
        </row>
        <row r="234">
          <cell r="B234" t="str">
            <v>GRRM</v>
          </cell>
          <cell r="C234" t="str">
            <v>VARCHAR</v>
          </cell>
          <cell r="D234" t="str">
            <v>100</v>
          </cell>
          <cell r="E234" t="str">
            <v>VR</v>
          </cell>
          <cell r="F234" t="str">
            <v>Goods Receipt Remark</v>
          </cell>
          <cell r="G234" t="str">
            <v>Goods Receipt Remark</v>
          </cell>
          <cell r="H234" t="str">
            <v>Goods Receipt Remark</v>
          </cell>
          <cell r="I234" t="str">
            <v>Goods Receipt Remark</v>
          </cell>
        </row>
        <row r="235">
          <cell r="B235" t="str">
            <v>GSAM</v>
          </cell>
          <cell r="C235" t="str">
            <v>NUMERIC</v>
          </cell>
          <cell r="D235" t="str">
            <v>19, 6</v>
          </cell>
          <cell r="E235" t="str">
            <v>VR</v>
          </cell>
          <cell r="F235" t="str">
            <v>Gross Amount</v>
          </cell>
          <cell r="G235" t="str">
            <v>Gross Amount</v>
          </cell>
          <cell r="H235" t="str">
            <v>Gross Amount</v>
          </cell>
          <cell r="I235" t="str">
            <v>Gross Amount</v>
          </cell>
        </row>
        <row r="236">
          <cell r="B236" t="str">
            <v>HASH</v>
          </cell>
          <cell r="C236" t="str">
            <v>VARCHAR</v>
          </cell>
          <cell r="D236" t="str">
            <v>128</v>
          </cell>
          <cell r="E236" t="str">
            <v>VR</v>
          </cell>
          <cell r="F236" t="str">
            <v>Hash Code</v>
          </cell>
          <cell r="G236" t="str">
            <v>Hash Code</v>
          </cell>
          <cell r="H236" t="str">
            <v>Hash Code</v>
          </cell>
          <cell r="I236" t="str">
            <v>Hash Code</v>
          </cell>
        </row>
        <row r="237">
          <cell r="B237" t="str">
            <v>IC01</v>
          </cell>
          <cell r="C237" t="str">
            <v>VARCHAR</v>
          </cell>
          <cell r="D237" t="str">
            <v>10</v>
          </cell>
          <cell r="E237" t="str">
            <v>VR</v>
          </cell>
          <cell r="F237" t="str">
            <v>Material Category by Design</v>
          </cell>
          <cell r="G237" t="str">
            <v>Material Category by Design</v>
          </cell>
          <cell r="H237" t="str">
            <v>Material Category by Design</v>
          </cell>
          <cell r="I237" t="str">
            <v>Material Category by Design</v>
          </cell>
        </row>
        <row r="238">
          <cell r="B238" t="str">
            <v>IGNA</v>
          </cell>
          <cell r="C238" t="str">
            <v>VARCHAR</v>
          </cell>
          <cell r="D238" t="str">
            <v>100</v>
          </cell>
          <cell r="E238" t="str">
            <v>VR</v>
          </cell>
          <cell r="F238" t="str">
            <v>Material Group Desc</v>
          </cell>
          <cell r="G238" t="str">
            <v>Material Group Desc</v>
          </cell>
          <cell r="H238" t="str">
            <v>Material Group Desc</v>
          </cell>
          <cell r="I238" t="str">
            <v>Material Group Desc</v>
          </cell>
        </row>
        <row r="239">
          <cell r="B239" t="str">
            <v>IGNO</v>
          </cell>
          <cell r="C239" t="str">
            <v>VARCHAR</v>
          </cell>
          <cell r="D239" t="str">
            <v>10</v>
          </cell>
          <cell r="E239" t="str">
            <v>VR</v>
          </cell>
          <cell r="F239" t="str">
            <v>Material Group Code</v>
          </cell>
          <cell r="G239" t="str">
            <v>Material Group Code</v>
          </cell>
          <cell r="H239" t="str">
            <v>Material Group Code</v>
          </cell>
          <cell r="I239" t="str">
            <v>Material Group Code</v>
          </cell>
        </row>
        <row r="240">
          <cell r="B240" t="str">
            <v>IGPN</v>
          </cell>
          <cell r="C240" t="str">
            <v>VARCHAR</v>
          </cell>
          <cell r="D240" t="str">
            <v>10</v>
          </cell>
          <cell r="E240" t="str">
            <v>VR</v>
          </cell>
          <cell r="F240" t="str">
            <v>Material Group Parent Code</v>
          </cell>
          <cell r="G240" t="str">
            <v>Material Group Parent Code</v>
          </cell>
          <cell r="H240" t="str">
            <v>Material Group Parent Code</v>
          </cell>
          <cell r="I240" t="str">
            <v>Material Group Parent Code</v>
          </cell>
        </row>
        <row r="241">
          <cell r="B241" t="str">
            <v>IMAG</v>
          </cell>
          <cell r="C241" t="str">
            <v>VARCHAR</v>
          </cell>
          <cell r="D241" t="str">
            <v>500</v>
          </cell>
          <cell r="E241" t="str">
            <v>VR</v>
          </cell>
          <cell r="F241" t="str">
            <v>Image URL</v>
          </cell>
          <cell r="G241" t="str">
            <v>Image URL</v>
          </cell>
          <cell r="H241" t="str">
            <v>Image URL</v>
          </cell>
          <cell r="I241" t="str">
            <v>Image URL</v>
          </cell>
        </row>
        <row r="242">
          <cell r="B242" t="str">
            <v>INTC</v>
          </cell>
          <cell r="C242" t="str">
            <v>VARCHAR</v>
          </cell>
          <cell r="D242" t="str">
            <v>10</v>
          </cell>
          <cell r="E242" t="str">
            <v>VR</v>
          </cell>
          <cell r="F242" t="str">
            <v>Income Tax Code</v>
          </cell>
          <cell r="G242" t="str">
            <v>Income Tax Code</v>
          </cell>
          <cell r="H242" t="str">
            <v>Income Tax Code</v>
          </cell>
          <cell r="I242" t="str">
            <v>Income Tax Code</v>
          </cell>
        </row>
        <row r="243">
          <cell r="B243" t="str">
            <v>INTP</v>
          </cell>
          <cell r="C243" t="str">
            <v>NUMERIC</v>
          </cell>
          <cell r="D243" t="str">
            <v>5, 2</v>
          </cell>
          <cell r="E243" t="str">
            <v>VR</v>
          </cell>
          <cell r="F243" t="str">
            <v>Income Tax Percent</v>
          </cell>
          <cell r="G243" t="str">
            <v>Income Tax Percent</v>
          </cell>
          <cell r="H243" t="str">
            <v>Income Tax Percent</v>
          </cell>
          <cell r="I243" t="str">
            <v>Income Tax Percent</v>
          </cell>
        </row>
        <row r="244">
          <cell r="B244" t="str">
            <v>IPDT</v>
          </cell>
          <cell r="C244" t="str">
            <v>NUMERIC</v>
          </cell>
          <cell r="D244" t="str">
            <v>8, 0</v>
          </cell>
          <cell r="E244" t="str">
            <v>VR</v>
          </cell>
          <cell r="F244" t="str">
            <v>Inspection Date</v>
          </cell>
          <cell r="G244" t="str">
            <v>Inspection Date</v>
          </cell>
          <cell r="H244" t="str">
            <v>Inspection Date</v>
          </cell>
          <cell r="I244" t="str">
            <v>Inspection Date</v>
          </cell>
        </row>
        <row r="245">
          <cell r="B245" t="str">
            <v>IPTM</v>
          </cell>
          <cell r="C245" t="str">
            <v>NUMERIC</v>
          </cell>
          <cell r="D245" t="str">
            <v>6, 0</v>
          </cell>
          <cell r="E245" t="str">
            <v>VR</v>
          </cell>
          <cell r="F245" t="str">
            <v>Inspection Time</v>
          </cell>
          <cell r="G245" t="str">
            <v>Inspection Time</v>
          </cell>
          <cell r="H245" t="str">
            <v>Inspection Time</v>
          </cell>
          <cell r="I245" t="str">
            <v>Inspection Time</v>
          </cell>
        </row>
        <row r="246">
          <cell r="B246" t="str">
            <v>IRDN</v>
          </cell>
          <cell r="C246" t="str">
            <v>VARCHAR</v>
          </cell>
          <cell r="D246" t="str">
            <v>30</v>
          </cell>
          <cell r="E246" t="str">
            <v>VR</v>
          </cell>
          <cell r="F246" t="str">
            <v>Invoice Receipt No.</v>
          </cell>
          <cell r="G246" t="str">
            <v>Invoice Receipt No.</v>
          </cell>
          <cell r="H246" t="str">
            <v>Invoice Receipt No.</v>
          </cell>
          <cell r="I246" t="str">
            <v>Invoice Receipt No.</v>
          </cell>
        </row>
        <row r="247">
          <cell r="B247" t="str">
            <v>IRDT</v>
          </cell>
          <cell r="C247" t="str">
            <v>NUMERIC</v>
          </cell>
          <cell r="D247" t="str">
            <v>8, 0</v>
          </cell>
          <cell r="E247" t="str">
            <v>VR</v>
          </cell>
          <cell r="F247" t="str">
            <v>Invoice Receipt Date</v>
          </cell>
          <cell r="G247" t="str">
            <v>Invoice Receipt Date</v>
          </cell>
          <cell r="H247" t="str">
            <v>Invoice Receipt Date</v>
          </cell>
          <cell r="I247" t="str">
            <v>Invoice Receipt Date</v>
          </cell>
        </row>
        <row r="248">
          <cell r="B248" t="str">
            <v>IRLN</v>
          </cell>
          <cell r="C248" t="str">
            <v>NUMERIC</v>
          </cell>
          <cell r="D248" t="str">
            <v>5, 0</v>
          </cell>
          <cell r="E248" t="str">
            <v>VR</v>
          </cell>
          <cell r="F248" t="str">
            <v>Invoice Receipt Line</v>
          </cell>
          <cell r="G248" t="str">
            <v>Invoice Receipt Line</v>
          </cell>
          <cell r="H248" t="str">
            <v>Invoice Receipt Line</v>
          </cell>
          <cell r="I248" t="str">
            <v>Invoice Receipt Line</v>
          </cell>
        </row>
        <row r="249">
          <cell r="B249" t="str">
            <v>IRPR</v>
          </cell>
          <cell r="C249" t="str">
            <v>NUMERIC</v>
          </cell>
          <cell r="D249" t="str">
            <v>19, 6</v>
          </cell>
          <cell r="E249" t="str">
            <v>VR</v>
          </cell>
          <cell r="F249" t="str">
            <v>Invoice Receipt Price</v>
          </cell>
          <cell r="G249" t="str">
            <v>Invoice Receipt Price</v>
          </cell>
          <cell r="H249" t="str">
            <v>Invoice Receipt Price</v>
          </cell>
          <cell r="I249" t="str">
            <v>Invoice Receipt Price</v>
          </cell>
        </row>
        <row r="250">
          <cell r="B250" t="str">
            <v>ISQT</v>
          </cell>
          <cell r="C250" t="str">
            <v>NUMERIC</v>
          </cell>
          <cell r="D250" t="str">
            <v>19, 6</v>
          </cell>
          <cell r="E250" t="str">
            <v>VR</v>
          </cell>
          <cell r="F250" t="str">
            <v>Issued Quantity</v>
          </cell>
          <cell r="G250" t="str">
            <v>Issued Quantity</v>
          </cell>
          <cell r="H250" t="str">
            <v>Issued Quantity</v>
          </cell>
          <cell r="I250" t="str">
            <v>Issued Quantity</v>
          </cell>
        </row>
        <row r="251">
          <cell r="B251" t="str">
            <v>ITAC</v>
          </cell>
          <cell r="C251" t="str">
            <v>NUMERIC</v>
          </cell>
          <cell r="D251" t="str">
            <v>19, 6</v>
          </cell>
          <cell r="E251" t="str">
            <v>VR</v>
          </cell>
          <cell r="F251" t="str">
            <v>Material Actual Cost</v>
          </cell>
          <cell r="G251" t="str">
            <v>Material Actual Cost</v>
          </cell>
          <cell r="H251" t="str">
            <v>Material Actual Cost</v>
          </cell>
          <cell r="I251" t="str">
            <v>Material Actual Cost</v>
          </cell>
        </row>
        <row r="252">
          <cell r="B252" t="str">
            <v>ITCH</v>
          </cell>
          <cell r="C252" t="str">
            <v>VARCHAR</v>
          </cell>
          <cell r="D252" t="str">
            <v>30</v>
          </cell>
          <cell r="E252" t="str">
            <v>VR</v>
          </cell>
          <cell r="F252" t="str">
            <v>Child Material</v>
          </cell>
          <cell r="G252" t="str">
            <v>Child Material</v>
          </cell>
          <cell r="H252" t="str">
            <v>Child Material</v>
          </cell>
          <cell r="I252" t="str">
            <v>Child Material</v>
          </cell>
        </row>
        <row r="253">
          <cell r="B253" t="str">
            <v>ITCL</v>
          </cell>
          <cell r="C253" t="str">
            <v>VARCHAR</v>
          </cell>
          <cell r="D253" t="str">
            <v>20</v>
          </cell>
          <cell r="E253" t="str">
            <v>VR</v>
          </cell>
          <cell r="F253" t="str">
            <v>Material Class</v>
          </cell>
          <cell r="G253" t="str">
            <v>Material Class</v>
          </cell>
          <cell r="H253" t="str">
            <v>Material Class</v>
          </cell>
          <cell r="I253" t="str">
            <v>Material Class</v>
          </cell>
        </row>
        <row r="254">
          <cell r="B254" t="str">
            <v>ITFR</v>
          </cell>
          <cell r="C254" t="str">
            <v>VARCHAR</v>
          </cell>
          <cell r="D254" t="str">
            <v>30</v>
          </cell>
          <cell r="E254" t="str">
            <v>VR</v>
          </cell>
          <cell r="F254" t="str">
            <v>From Material Code</v>
          </cell>
          <cell r="G254" t="str">
            <v>From Material Code</v>
          </cell>
          <cell r="H254" t="str">
            <v>From Material Code</v>
          </cell>
          <cell r="I254" t="str">
            <v>From Material Code</v>
          </cell>
        </row>
        <row r="255">
          <cell r="B255" t="str">
            <v>ITG1</v>
          </cell>
          <cell r="C255" t="str">
            <v>VARCHAR</v>
          </cell>
          <cell r="D255" t="str">
            <v>10</v>
          </cell>
          <cell r="E255" t="str">
            <v>VR</v>
          </cell>
          <cell r="F255" t="str">
            <v>Category (Group 1)</v>
          </cell>
          <cell r="G255" t="str">
            <v>Category (Group 1)</v>
          </cell>
          <cell r="H255" t="str">
            <v>Category (Group 1)</v>
          </cell>
          <cell r="I255" t="str">
            <v>Category (Group 1)</v>
          </cell>
        </row>
        <row r="256">
          <cell r="B256" t="str">
            <v>ITG2</v>
          </cell>
          <cell r="C256" t="str">
            <v>VARCHAR</v>
          </cell>
          <cell r="D256" t="str">
            <v>10</v>
          </cell>
          <cell r="E256" t="str">
            <v>VR</v>
          </cell>
          <cell r="F256" t="str">
            <v>Sub Category (Group 2)</v>
          </cell>
          <cell r="G256" t="str">
            <v>Sub Category (Group 2)</v>
          </cell>
          <cell r="H256" t="str">
            <v>Sub Category (Group 2)</v>
          </cell>
          <cell r="I256" t="str">
            <v>Sub Category (Group 2)</v>
          </cell>
        </row>
        <row r="257">
          <cell r="B257" t="str">
            <v>ITG3</v>
          </cell>
          <cell r="C257" t="str">
            <v>VARCHAR</v>
          </cell>
          <cell r="D257" t="str">
            <v>10</v>
          </cell>
          <cell r="E257" t="str">
            <v>VR</v>
          </cell>
          <cell r="F257" t="str">
            <v>Pattern (Group 3)</v>
          </cell>
          <cell r="G257" t="str">
            <v>Pattern (Group 3)</v>
          </cell>
          <cell r="H257" t="str">
            <v>Pattern (Group 3)</v>
          </cell>
          <cell r="I257" t="str">
            <v>Pattern (Group 3)</v>
          </cell>
        </row>
        <row r="258">
          <cell r="B258" t="str">
            <v>ITG4</v>
          </cell>
          <cell r="C258" t="str">
            <v>VARCHAR</v>
          </cell>
          <cell r="D258" t="str">
            <v>10</v>
          </cell>
          <cell r="E258" t="str">
            <v>VR</v>
          </cell>
          <cell r="F258" t="str">
            <v>Color (Group 4)</v>
          </cell>
          <cell r="G258" t="str">
            <v>Color (Group 4)</v>
          </cell>
          <cell r="H258" t="str">
            <v>Color (Group 4)</v>
          </cell>
          <cell r="I258" t="str">
            <v>Color (Group 4)</v>
          </cell>
        </row>
        <row r="259">
          <cell r="B259" t="str">
            <v>ITG5</v>
          </cell>
          <cell r="C259" t="str">
            <v>VARCHAR</v>
          </cell>
          <cell r="D259" t="str">
            <v>10</v>
          </cell>
          <cell r="E259" t="str">
            <v>VR</v>
          </cell>
          <cell r="F259" t="str">
            <v>Material Group 5</v>
          </cell>
          <cell r="G259" t="str">
            <v>Material Group 5</v>
          </cell>
          <cell r="H259" t="str">
            <v>Material Group 5</v>
          </cell>
          <cell r="I259" t="str">
            <v>Material Group 5</v>
          </cell>
        </row>
        <row r="260">
          <cell r="B260" t="str">
            <v>ITGR</v>
          </cell>
          <cell r="C260" t="str">
            <v>VARCHAR</v>
          </cell>
          <cell r="D260" t="str">
            <v>20</v>
          </cell>
          <cell r="E260" t="str">
            <v>VR</v>
          </cell>
          <cell r="F260" t="str">
            <v>Material Group</v>
          </cell>
          <cell r="G260" t="str">
            <v>Material Group</v>
          </cell>
          <cell r="H260" t="str">
            <v>Material Group</v>
          </cell>
          <cell r="I260" t="str">
            <v>Material Group</v>
          </cell>
        </row>
        <row r="261">
          <cell r="B261" t="str">
            <v>ITMN</v>
          </cell>
          <cell r="C261" t="str">
            <v>NUMERIC</v>
          </cell>
          <cell r="D261" t="str">
            <v>19, 6</v>
          </cell>
          <cell r="E261" t="str">
            <v>VR</v>
          </cell>
          <cell r="F261" t="str">
            <v>Minimum Balance</v>
          </cell>
          <cell r="G261" t="str">
            <v>Minimum Balance</v>
          </cell>
          <cell r="H261" t="str">
            <v>Minimum Balance</v>
          </cell>
          <cell r="I261" t="str">
            <v>Minimum Balance</v>
          </cell>
        </row>
        <row r="262">
          <cell r="B262" t="str">
            <v>ITN2</v>
          </cell>
          <cell r="C262" t="str">
            <v>VARCHAR</v>
          </cell>
          <cell r="D262" t="str">
            <v xml:space="preserve">100 </v>
          </cell>
          <cell r="E262" t="str">
            <v>VR</v>
          </cell>
          <cell r="F262" t="str">
            <v>Material Name Extended</v>
          </cell>
          <cell r="G262" t="str">
            <v>Material Name Extended</v>
          </cell>
          <cell r="H262" t="str">
            <v>Material Name Extended</v>
          </cell>
          <cell r="I262" t="str">
            <v>Material Name Extended</v>
          </cell>
        </row>
        <row r="263">
          <cell r="B263" t="str">
            <v>ITNA</v>
          </cell>
          <cell r="C263" t="str">
            <v>VARCHAR</v>
          </cell>
          <cell r="D263" t="str">
            <v xml:space="preserve">100 </v>
          </cell>
          <cell r="E263" t="str">
            <v>VR</v>
          </cell>
          <cell r="F263" t="str">
            <v>Material Name</v>
          </cell>
          <cell r="G263" t="str">
            <v>Material Name</v>
          </cell>
          <cell r="H263" t="str">
            <v>Material Name</v>
          </cell>
          <cell r="I263" t="str">
            <v>Material Name</v>
          </cell>
        </row>
        <row r="264">
          <cell r="B264" t="str">
            <v>ITNO</v>
          </cell>
          <cell r="C264" t="str">
            <v>VARCHAR</v>
          </cell>
          <cell r="D264" t="str">
            <v>30</v>
          </cell>
          <cell r="E264" t="str">
            <v>VR</v>
          </cell>
          <cell r="F264" t="str">
            <v>Material Code</v>
          </cell>
          <cell r="G264" t="str">
            <v>Material Code</v>
          </cell>
          <cell r="H264" t="str">
            <v>Material Code</v>
          </cell>
          <cell r="I264" t="str">
            <v>Material Code</v>
          </cell>
        </row>
        <row r="265">
          <cell r="B265" t="str">
            <v>ITST</v>
          </cell>
          <cell r="C265" t="str">
            <v>VARCHAR</v>
          </cell>
          <cell r="D265" t="str">
            <v>10</v>
          </cell>
          <cell r="E265" t="str">
            <v>VR</v>
          </cell>
          <cell r="F265" t="str">
            <v>Material Status</v>
          </cell>
          <cell r="G265" t="str">
            <v>Material Status</v>
          </cell>
          <cell r="H265" t="str">
            <v>Material Status</v>
          </cell>
          <cell r="I265" t="str">
            <v>Material Status</v>
          </cell>
        </row>
        <row r="266">
          <cell r="B266" t="str">
            <v>ITPA</v>
          </cell>
          <cell r="C266" t="str">
            <v>VARCHAR</v>
          </cell>
          <cell r="D266" t="str">
            <v>30</v>
          </cell>
          <cell r="E266" t="str">
            <v>VR</v>
          </cell>
          <cell r="F266" t="str">
            <v>Parent Material</v>
          </cell>
          <cell r="G266" t="str">
            <v>Parent Material</v>
          </cell>
          <cell r="H266" t="str">
            <v>Parent Material</v>
          </cell>
          <cell r="I266" t="str">
            <v>Parent Material</v>
          </cell>
        </row>
        <row r="267">
          <cell r="B267" t="str">
            <v>ITPR</v>
          </cell>
          <cell r="C267" t="str">
            <v>NUMERIC</v>
          </cell>
          <cell r="D267" t="str">
            <v>19, 6</v>
          </cell>
          <cell r="E267" t="str">
            <v>VR</v>
          </cell>
          <cell r="F267" t="str">
            <v>Material Price</v>
          </cell>
          <cell r="G267" t="str">
            <v>Material Price</v>
          </cell>
          <cell r="H267" t="str">
            <v>Material Price</v>
          </cell>
          <cell r="I267" t="str">
            <v>Material Price</v>
          </cell>
        </row>
        <row r="268">
          <cell r="B268" t="str">
            <v>ITQT</v>
          </cell>
          <cell r="C268" t="str">
            <v>NUMERIC</v>
          </cell>
          <cell r="D268" t="str">
            <v>19, 6</v>
          </cell>
          <cell r="E268" t="str">
            <v>VR</v>
          </cell>
          <cell r="F268" t="str">
            <v>Material Qty</v>
          </cell>
          <cell r="G268" t="str">
            <v>Material Qty</v>
          </cell>
          <cell r="H268" t="str">
            <v>Material Qty</v>
          </cell>
          <cell r="I268" t="str">
            <v>Material Qty</v>
          </cell>
        </row>
        <row r="269">
          <cell r="B269" t="str">
            <v>ITSC</v>
          </cell>
          <cell r="C269" t="str">
            <v>NUMERIC</v>
          </cell>
          <cell r="D269" t="str">
            <v>19, 6</v>
          </cell>
          <cell r="E269" t="str">
            <v>VR</v>
          </cell>
          <cell r="F269" t="str">
            <v>Material Standard Cost</v>
          </cell>
          <cell r="G269" t="str">
            <v>Material Standard Cost</v>
          </cell>
          <cell r="H269" t="str">
            <v>Material Standard Cost</v>
          </cell>
          <cell r="I269" t="str">
            <v>Material Standard Cost</v>
          </cell>
        </row>
        <row r="270">
          <cell r="B270" t="str">
            <v>ITTO</v>
          </cell>
          <cell r="C270" t="str">
            <v>VARCHAR</v>
          </cell>
          <cell r="D270" t="str">
            <v>30</v>
          </cell>
          <cell r="E270" t="str">
            <v>VR</v>
          </cell>
          <cell r="F270" t="str">
            <v>To Material Code</v>
          </cell>
          <cell r="G270" t="str">
            <v>To Material Code</v>
          </cell>
          <cell r="H270" t="str">
            <v>To Material Code</v>
          </cell>
          <cell r="I270" t="str">
            <v>To Material Code</v>
          </cell>
        </row>
        <row r="271">
          <cell r="B271" t="str">
            <v>ITTY</v>
          </cell>
          <cell r="C271" t="str">
            <v>VARCHAR</v>
          </cell>
          <cell r="D271" t="str">
            <v>10</v>
          </cell>
          <cell r="E271" t="str">
            <v>VR</v>
          </cell>
          <cell r="F271" t="str">
            <v>Material Type Code</v>
          </cell>
          <cell r="G271" t="str">
            <v>Material Type Code</v>
          </cell>
          <cell r="H271" t="str">
            <v>Material Type Code</v>
          </cell>
          <cell r="I271" t="str">
            <v>Material Type Code</v>
          </cell>
        </row>
        <row r="272">
          <cell r="B272" t="str">
            <v>ITTZ</v>
          </cell>
          <cell r="C272" t="str">
            <v>VARCHAR</v>
          </cell>
          <cell r="D272" t="str">
            <v>60</v>
          </cell>
          <cell r="E272" t="str">
            <v>VR</v>
          </cell>
          <cell r="F272" t="str">
            <v>Material Type Name</v>
          </cell>
          <cell r="G272" t="str">
            <v>Material Type Name</v>
          </cell>
          <cell r="H272" t="str">
            <v>Material Type Name</v>
          </cell>
          <cell r="I272" t="str">
            <v>Material Type Name</v>
          </cell>
        </row>
        <row r="273">
          <cell r="B273" t="str">
            <v>ITUM</v>
          </cell>
          <cell r="C273" t="str">
            <v>VARCHAR</v>
          </cell>
          <cell r="D273" t="str">
            <v>10</v>
          </cell>
          <cell r="E273" t="str">
            <v>VR</v>
          </cell>
          <cell r="F273" t="str">
            <v>Inventory UOM</v>
          </cell>
          <cell r="G273" t="str">
            <v>Inventory UOM</v>
          </cell>
          <cell r="H273" t="str">
            <v>Inventory UOM</v>
          </cell>
          <cell r="I273" t="str">
            <v>Inventory UOM</v>
          </cell>
        </row>
        <row r="274">
          <cell r="B274" t="str">
            <v>IURL</v>
          </cell>
          <cell r="C274" t="str">
            <v>VARCHAR</v>
          </cell>
          <cell r="D274" t="str">
            <v>500</v>
          </cell>
          <cell r="E274" t="str">
            <v>VR</v>
          </cell>
          <cell r="F274" t="str">
            <v>Image URL</v>
          </cell>
          <cell r="G274" t="str">
            <v>Image URL</v>
          </cell>
          <cell r="H274" t="str">
            <v>Image URL</v>
          </cell>
          <cell r="I274" t="str">
            <v>Image URL</v>
          </cell>
        </row>
        <row r="275">
          <cell r="B275" t="str">
            <v>IVAM</v>
          </cell>
          <cell r="C275" t="str">
            <v>NUMERIC</v>
          </cell>
          <cell r="D275" t="str">
            <v>19, 6</v>
          </cell>
          <cell r="E275" t="str">
            <v>VR</v>
          </cell>
          <cell r="F275" t="str">
            <v>Invoice Amount</v>
          </cell>
          <cell r="G275" t="str">
            <v>Invoice Amount</v>
          </cell>
          <cell r="H275" t="str">
            <v>Invoice Amount</v>
          </cell>
          <cell r="I275" t="str">
            <v>Invoice Amount</v>
          </cell>
        </row>
        <row r="276">
          <cell r="B276" t="str">
            <v>IVCL</v>
          </cell>
          <cell r="C276" t="str">
            <v>VARCHAR</v>
          </cell>
          <cell r="D276" t="str">
            <v>20</v>
          </cell>
          <cell r="E276" t="str">
            <v>VR</v>
          </cell>
          <cell r="F276" t="str">
            <v>Invoice Class</v>
          </cell>
          <cell r="G276" t="str">
            <v>Invoice Class</v>
          </cell>
          <cell r="H276" t="str">
            <v>Invoice Class</v>
          </cell>
          <cell r="I276" t="str">
            <v>Invoice Class</v>
          </cell>
        </row>
        <row r="277">
          <cell r="B277" t="str">
            <v>IVDT</v>
          </cell>
          <cell r="C277" t="str">
            <v>NUMERIC</v>
          </cell>
          <cell r="D277" t="str">
            <v>8, 0</v>
          </cell>
          <cell r="E277" t="str">
            <v>VR</v>
          </cell>
          <cell r="F277" t="str">
            <v>Invoice Date</v>
          </cell>
          <cell r="G277" t="str">
            <v>Invoice Date</v>
          </cell>
          <cell r="H277" t="str">
            <v>Invoice Date</v>
          </cell>
          <cell r="I277" t="str">
            <v>Invoice Date</v>
          </cell>
        </row>
        <row r="278">
          <cell r="B278" t="str">
            <v>IVNA</v>
          </cell>
          <cell r="C278" t="str">
            <v>VARCHAR</v>
          </cell>
          <cell r="D278" t="str">
            <v>500</v>
          </cell>
          <cell r="E278" t="str">
            <v>VR</v>
          </cell>
          <cell r="F278" t="str">
            <v>Invoice Description</v>
          </cell>
          <cell r="G278" t="str">
            <v>Invoice Description</v>
          </cell>
          <cell r="H278" t="str">
            <v>Invoice Description</v>
          </cell>
          <cell r="I278" t="str">
            <v>Invoice Description</v>
          </cell>
        </row>
        <row r="279">
          <cell r="B279" t="str">
            <v>IVNO</v>
          </cell>
          <cell r="C279" t="str">
            <v>VARCHAR</v>
          </cell>
          <cell r="D279" t="str">
            <v>30</v>
          </cell>
          <cell r="E279" t="str">
            <v>VR</v>
          </cell>
          <cell r="F279" t="str">
            <v>Invoice No</v>
          </cell>
          <cell r="G279" t="str">
            <v>Invoice No</v>
          </cell>
          <cell r="H279" t="str">
            <v>Invoice No</v>
          </cell>
          <cell r="I279" t="str">
            <v>Invoice No</v>
          </cell>
        </row>
        <row r="280">
          <cell r="B280" t="str">
            <v>IVTY</v>
          </cell>
          <cell r="C280" t="str">
            <v>VARCHAR</v>
          </cell>
          <cell r="D280" t="str">
            <v>10</v>
          </cell>
          <cell r="E280" t="str">
            <v>VR</v>
          </cell>
          <cell r="F280" t="str">
            <v>Invoice Type</v>
          </cell>
          <cell r="G280" t="str">
            <v>Invoice Type</v>
          </cell>
          <cell r="H280" t="str">
            <v>Invoice Type</v>
          </cell>
          <cell r="I280" t="str">
            <v>Invoice Type</v>
          </cell>
        </row>
        <row r="281">
          <cell r="B281" t="str">
            <v>JODT</v>
          </cell>
          <cell r="C281" t="str">
            <v>NUMERIC</v>
          </cell>
          <cell r="D281" t="str">
            <v>8, 0</v>
          </cell>
          <cell r="E281" t="str">
            <v>VR</v>
          </cell>
          <cell r="F281" t="str">
            <v>Join Date</v>
          </cell>
          <cell r="G281" t="str">
            <v>Join Date</v>
          </cell>
          <cell r="H281" t="str">
            <v>Join Date</v>
          </cell>
          <cell r="I281" t="str">
            <v>Join Date</v>
          </cell>
        </row>
        <row r="282">
          <cell r="B282" t="str">
            <v>KYN1</v>
          </cell>
          <cell r="C282" t="str">
            <v>VARCHAR</v>
          </cell>
          <cell r="D282" t="str">
            <v>10</v>
          </cell>
          <cell r="E282" t="str">
            <v>VR</v>
          </cell>
          <cell r="F282" t="str">
            <v>Key Code 1</v>
          </cell>
          <cell r="G282" t="str">
            <v>Key Code 1</v>
          </cell>
          <cell r="H282" t="str">
            <v>Key Code 1</v>
          </cell>
          <cell r="I282" t="str">
            <v>Key Code 1</v>
          </cell>
        </row>
        <row r="283">
          <cell r="B283" t="str">
            <v>KYN2</v>
          </cell>
          <cell r="C283" t="str">
            <v>VARCHAR</v>
          </cell>
          <cell r="D283" t="str">
            <v>10</v>
          </cell>
          <cell r="E283" t="str">
            <v>VR</v>
          </cell>
          <cell r="F283" t="str">
            <v>Key Code 2</v>
          </cell>
          <cell r="G283" t="str">
            <v>Key Code 2</v>
          </cell>
          <cell r="H283" t="str">
            <v>Key Code 2</v>
          </cell>
          <cell r="I283" t="str">
            <v>Key Code 2</v>
          </cell>
        </row>
        <row r="284">
          <cell r="B284" t="str">
            <v>KYNA</v>
          </cell>
          <cell r="C284" t="str">
            <v>VARCHAR</v>
          </cell>
          <cell r="D284" t="str">
            <v>100</v>
          </cell>
          <cell r="E284" t="str">
            <v>VR</v>
          </cell>
          <cell r="F284" t="str">
            <v>Key Name</v>
          </cell>
          <cell r="G284" t="str">
            <v>Key Name</v>
          </cell>
          <cell r="H284" t="str">
            <v>Key Name</v>
          </cell>
          <cell r="I284" t="str">
            <v>Key Name</v>
          </cell>
        </row>
        <row r="285">
          <cell r="B285" t="str">
            <v>KYNO</v>
          </cell>
          <cell r="C285" t="str">
            <v>VARCHAR</v>
          </cell>
          <cell r="D285" t="str">
            <v>10</v>
          </cell>
          <cell r="E285" t="str">
            <v>VR</v>
          </cell>
          <cell r="F285" t="str">
            <v>Key Code</v>
          </cell>
          <cell r="G285" t="str">
            <v>Key Code</v>
          </cell>
          <cell r="H285" t="str">
            <v>Key Code</v>
          </cell>
          <cell r="I285" t="str">
            <v>Key Code</v>
          </cell>
        </row>
        <row r="286">
          <cell r="B286" t="str">
            <v>LABL</v>
          </cell>
          <cell r="C286" t="str">
            <v>VARCHAR</v>
          </cell>
          <cell r="D286" t="str">
            <v>100</v>
          </cell>
          <cell r="E286" t="str">
            <v>VR</v>
          </cell>
          <cell r="F286" t="str">
            <v>Label</v>
          </cell>
          <cell r="G286" t="str">
            <v>Label</v>
          </cell>
          <cell r="H286" t="str">
            <v>Label</v>
          </cell>
          <cell r="I286" t="str">
            <v>Label</v>
          </cell>
        </row>
        <row r="287">
          <cell r="B287" t="str">
            <v>LGNO</v>
          </cell>
          <cell r="C287" t="str">
            <v>VARCHAR</v>
          </cell>
          <cell r="D287" t="str">
            <v>10</v>
          </cell>
          <cell r="E287" t="str">
            <v>VR</v>
          </cell>
          <cell r="F287" t="str">
            <v>Language Code</v>
          </cell>
          <cell r="G287" t="str">
            <v>Language Code</v>
          </cell>
          <cell r="H287" t="str">
            <v>Language Code</v>
          </cell>
          <cell r="I287" t="str">
            <v>Language Code</v>
          </cell>
        </row>
        <row r="288">
          <cell r="B288" t="str">
            <v>LINE</v>
          </cell>
          <cell r="C288" t="str">
            <v>NUMERIC</v>
          </cell>
          <cell r="D288" t="str">
            <v>19, 0</v>
          </cell>
          <cell r="E288" t="str">
            <v>VR</v>
          </cell>
          <cell r="F288" t="str">
            <v>Line No.</v>
          </cell>
          <cell r="G288" t="str">
            <v>Line No.</v>
          </cell>
          <cell r="H288" t="str">
            <v>Line No.</v>
          </cell>
          <cell r="I288" t="str">
            <v>Line No.</v>
          </cell>
        </row>
        <row r="289">
          <cell r="B289" t="str">
            <v>LNST</v>
          </cell>
          <cell r="C289" t="str">
            <v>VARCHAR</v>
          </cell>
          <cell r="D289" t="str">
            <v>10</v>
          </cell>
          <cell r="E289" t="str">
            <v>VR</v>
          </cell>
          <cell r="F289" t="str">
            <v>Line Status</v>
          </cell>
          <cell r="G289" t="str">
            <v>Line Status</v>
          </cell>
          <cell r="H289" t="str">
            <v>Line Status</v>
          </cell>
          <cell r="I289" t="str">
            <v>Line Status</v>
          </cell>
        </row>
        <row r="290">
          <cell r="B290" t="str">
            <v>LOFR</v>
          </cell>
          <cell r="C290" t="str">
            <v>VARCHAR</v>
          </cell>
          <cell r="D290" t="str">
            <v>10</v>
          </cell>
          <cell r="E290" t="str">
            <v>VR</v>
          </cell>
          <cell r="F290" t="str">
            <v>From Location</v>
          </cell>
          <cell r="G290" t="str">
            <v>From Location</v>
          </cell>
          <cell r="H290" t="str">
            <v>From Location</v>
          </cell>
          <cell r="I290" t="str">
            <v>From Location</v>
          </cell>
        </row>
        <row r="291">
          <cell r="B291" t="str">
            <v>LONA</v>
          </cell>
          <cell r="C291" t="str">
            <v>VARCHAR</v>
          </cell>
          <cell r="D291" t="str">
            <v>100</v>
          </cell>
          <cell r="E291" t="str">
            <v>VR</v>
          </cell>
          <cell r="F291" t="str">
            <v>Location Name</v>
          </cell>
          <cell r="G291" t="str">
            <v>Location Name</v>
          </cell>
          <cell r="H291" t="str">
            <v>Location Name</v>
          </cell>
          <cell r="I291" t="str">
            <v>Location Name</v>
          </cell>
        </row>
        <row r="292">
          <cell r="B292" t="str">
            <v>LONO</v>
          </cell>
          <cell r="C292" t="str">
            <v>VARCHAR</v>
          </cell>
          <cell r="D292" t="str">
            <v>10</v>
          </cell>
          <cell r="E292" t="str">
            <v>VR</v>
          </cell>
          <cell r="F292" t="str">
            <v>Location No</v>
          </cell>
          <cell r="G292" t="str">
            <v>Location No</v>
          </cell>
          <cell r="H292" t="str">
            <v>Location No</v>
          </cell>
          <cell r="I292" t="str">
            <v>Location No</v>
          </cell>
        </row>
        <row r="293">
          <cell r="B293" t="str">
            <v>LOTO</v>
          </cell>
          <cell r="C293" t="str">
            <v>VARCHAR</v>
          </cell>
          <cell r="D293" t="str">
            <v>10</v>
          </cell>
          <cell r="E293" t="str">
            <v>VR</v>
          </cell>
          <cell r="F293" t="str">
            <v>To Location</v>
          </cell>
          <cell r="G293" t="str">
            <v>To Location</v>
          </cell>
          <cell r="H293" t="str">
            <v>To Location</v>
          </cell>
          <cell r="I293" t="str">
            <v>To Location</v>
          </cell>
        </row>
        <row r="294">
          <cell r="B294" t="str">
            <v>LOTY</v>
          </cell>
          <cell r="C294" t="str">
            <v>VARCHAR</v>
          </cell>
          <cell r="D294" t="str">
            <v>10</v>
          </cell>
          <cell r="E294" t="str">
            <v>VR</v>
          </cell>
          <cell r="F294" t="str">
            <v>Location Type</v>
          </cell>
          <cell r="G294" t="str">
            <v>Location Type</v>
          </cell>
          <cell r="H294" t="str">
            <v>Location Type</v>
          </cell>
          <cell r="I294" t="str">
            <v>Location Type</v>
          </cell>
        </row>
        <row r="295">
          <cell r="B295" t="str">
            <v>LPNA</v>
          </cell>
          <cell r="C295" t="str">
            <v>VARCHAR</v>
          </cell>
          <cell r="D295" t="str">
            <v xml:space="preserve">100 </v>
          </cell>
          <cell r="E295" t="str">
            <v>VR</v>
          </cell>
          <cell r="F295" t="str">
            <v>Line Process Name</v>
          </cell>
          <cell r="G295" t="str">
            <v>Line Process Name</v>
          </cell>
          <cell r="H295" t="str">
            <v>Line Process Name</v>
          </cell>
          <cell r="I295" t="str">
            <v>Line Process Name</v>
          </cell>
        </row>
        <row r="296">
          <cell r="B296" t="str">
            <v>LPNO</v>
          </cell>
          <cell r="C296" t="str">
            <v>VARCHAR</v>
          </cell>
          <cell r="D296" t="str">
            <v>10</v>
          </cell>
          <cell r="E296" t="str">
            <v>VR</v>
          </cell>
          <cell r="F296" t="str">
            <v>Line Process No.</v>
          </cell>
          <cell r="G296" t="str">
            <v>Line Process No.</v>
          </cell>
          <cell r="H296" t="str">
            <v>Line Process No.</v>
          </cell>
          <cell r="I296" t="str">
            <v>Line Process No.</v>
          </cell>
        </row>
        <row r="297">
          <cell r="B297" t="str">
            <v>LPST</v>
          </cell>
          <cell r="C297" t="str">
            <v>VARCHAR</v>
          </cell>
          <cell r="D297" t="str">
            <v>10</v>
          </cell>
          <cell r="E297" t="str">
            <v>VR</v>
          </cell>
          <cell r="F297" t="str">
            <v>Line Process Status</v>
          </cell>
          <cell r="G297" t="str">
            <v>Line Process Status</v>
          </cell>
          <cell r="H297" t="str">
            <v>Line Process Status</v>
          </cell>
          <cell r="I297" t="str">
            <v>Line Process Status</v>
          </cell>
        </row>
        <row r="298">
          <cell r="B298" t="str">
            <v>LPTY</v>
          </cell>
          <cell r="C298" t="str">
            <v>VARCHAR</v>
          </cell>
          <cell r="D298" t="str">
            <v>10</v>
          </cell>
          <cell r="E298" t="str">
            <v>VR</v>
          </cell>
          <cell r="F298" t="str">
            <v>Procces Type</v>
          </cell>
          <cell r="G298" t="str">
            <v>Procces Type</v>
          </cell>
          <cell r="H298" t="str">
            <v>Procces Type</v>
          </cell>
          <cell r="I298" t="str">
            <v>Procces Type</v>
          </cell>
        </row>
        <row r="299">
          <cell r="B299" t="str">
            <v>LPTZ</v>
          </cell>
          <cell r="C299" t="str">
            <v>VARCHAR</v>
          </cell>
          <cell r="D299" t="str">
            <v xml:space="preserve">100 </v>
          </cell>
          <cell r="E299" t="str">
            <v>VR</v>
          </cell>
          <cell r="F299" t="str">
            <v>Process Type Name</v>
          </cell>
          <cell r="G299" t="str">
            <v>Process Type Name</v>
          </cell>
          <cell r="H299" t="str">
            <v>Process Type Name</v>
          </cell>
          <cell r="I299" t="str">
            <v>Process Type Name</v>
          </cell>
        </row>
        <row r="300">
          <cell r="B300" t="str">
            <v>LSLN</v>
          </cell>
          <cell r="C300" t="str">
            <v>NUMERIC</v>
          </cell>
          <cell r="D300" t="str">
            <v>5, 0</v>
          </cell>
          <cell r="E300" t="str">
            <v>VR</v>
          </cell>
          <cell r="F300" t="str">
            <v>Last Line No.</v>
          </cell>
          <cell r="G300" t="str">
            <v>Last Line No.</v>
          </cell>
          <cell r="H300" t="str">
            <v>Last Line No.</v>
          </cell>
          <cell r="I300" t="str">
            <v>Last Line No.</v>
          </cell>
        </row>
        <row r="301">
          <cell r="B301" t="str">
            <v>LSLV</v>
          </cell>
          <cell r="C301" t="str">
            <v>NUMERIC</v>
          </cell>
          <cell r="D301" t="str">
            <v>3, 0</v>
          </cell>
          <cell r="E301" t="str">
            <v>VR</v>
          </cell>
          <cell r="F301" t="str">
            <v>Last Level No.</v>
          </cell>
          <cell r="G301" t="str">
            <v>Last Level No.</v>
          </cell>
          <cell r="H301" t="str">
            <v>Last Level No.</v>
          </cell>
          <cell r="I301" t="str">
            <v>Last Level No.</v>
          </cell>
        </row>
        <row r="302">
          <cell r="B302" t="str">
            <v>LSOG</v>
          </cell>
          <cell r="C302" t="str">
            <v>VARCHAR</v>
          </cell>
          <cell r="D302" t="str">
            <v>10</v>
          </cell>
          <cell r="E302" t="str">
            <v>VR</v>
          </cell>
          <cell r="F302" t="str">
            <v>Last Organization</v>
          </cell>
          <cell r="G302" t="str">
            <v>Last Organization</v>
          </cell>
          <cell r="H302" t="str">
            <v>Last Organization</v>
          </cell>
          <cell r="I302" t="str">
            <v>Last Organization</v>
          </cell>
        </row>
        <row r="303">
          <cell r="B303" t="str">
            <v>LTNO</v>
          </cell>
          <cell r="C303" t="str">
            <v>VARCHAR</v>
          </cell>
          <cell r="D303" t="str">
            <v>20</v>
          </cell>
          <cell r="E303" t="str">
            <v>VR</v>
          </cell>
          <cell r="F303" t="str">
            <v>Lot No.</v>
          </cell>
          <cell r="G303" t="str">
            <v>Lot No.</v>
          </cell>
          <cell r="H303" t="str">
            <v>Lot No.</v>
          </cell>
          <cell r="I303" t="str">
            <v>Lot No.</v>
          </cell>
        </row>
        <row r="304">
          <cell r="B304" t="str">
            <v>LVAM</v>
          </cell>
          <cell r="C304" t="str">
            <v>NUMERIC</v>
          </cell>
          <cell r="D304" t="str">
            <v>19, 6</v>
          </cell>
          <cell r="E304" t="str">
            <v>VR</v>
          </cell>
          <cell r="F304" t="str">
            <v>Level Amount</v>
          </cell>
          <cell r="G304" t="str">
            <v>Level Amount</v>
          </cell>
          <cell r="H304" t="str">
            <v>Level Amount</v>
          </cell>
          <cell r="I304" t="str">
            <v>Level Amount</v>
          </cell>
        </row>
        <row r="305">
          <cell r="B305" t="str">
            <v>LVNA</v>
          </cell>
          <cell r="C305" t="str">
            <v>VARCHAR</v>
          </cell>
          <cell r="D305" t="str">
            <v>100</v>
          </cell>
          <cell r="E305" t="str">
            <v>VR</v>
          </cell>
          <cell r="F305" t="str">
            <v>Level Name</v>
          </cell>
          <cell r="G305" t="str">
            <v>Level Name</v>
          </cell>
          <cell r="H305" t="str">
            <v>Level Name</v>
          </cell>
          <cell r="I305" t="str">
            <v>Level Name</v>
          </cell>
        </row>
        <row r="306">
          <cell r="B306" t="str">
            <v>LVNO</v>
          </cell>
          <cell r="C306" t="str">
            <v>NUMERIC</v>
          </cell>
          <cell r="D306" t="str">
            <v>3, 0</v>
          </cell>
          <cell r="E306" t="str">
            <v>VR</v>
          </cell>
          <cell r="F306" t="str">
            <v>Level No.</v>
          </cell>
          <cell r="G306" t="str">
            <v>Level No.</v>
          </cell>
          <cell r="H306" t="str">
            <v>Level No.</v>
          </cell>
          <cell r="I306" t="str">
            <v>Level No.</v>
          </cell>
        </row>
        <row r="307">
          <cell r="B307" t="str">
            <v>MEMO</v>
          </cell>
          <cell r="C307" t="str">
            <v>VARCHAR</v>
          </cell>
          <cell r="D307" t="str">
            <v>1000</v>
          </cell>
          <cell r="E307" t="str">
            <v>VR</v>
          </cell>
          <cell r="F307" t="str">
            <v>Memo</v>
          </cell>
          <cell r="G307" t="str">
            <v>Memo</v>
          </cell>
          <cell r="H307" t="str">
            <v>Memo</v>
          </cell>
          <cell r="I307" t="str">
            <v>Memo</v>
          </cell>
        </row>
        <row r="308">
          <cell r="B308" t="str">
            <v>MENA</v>
          </cell>
          <cell r="C308" t="str">
            <v>VARCHAR</v>
          </cell>
          <cell r="D308" t="str">
            <v>60</v>
          </cell>
          <cell r="E308" t="str">
            <v>VR</v>
          </cell>
          <cell r="F308" t="str">
            <v>Menu Name</v>
          </cell>
          <cell r="G308" t="str">
            <v>Menu Name</v>
          </cell>
          <cell r="H308" t="str">
            <v>Menu Name</v>
          </cell>
          <cell r="I308" t="str">
            <v>Menu Name</v>
          </cell>
        </row>
        <row r="309">
          <cell r="B309" t="str">
            <v>MENO</v>
          </cell>
          <cell r="C309" t="str">
            <v>VARCHAR</v>
          </cell>
          <cell r="D309" t="str">
            <v>10</v>
          </cell>
          <cell r="E309" t="str">
            <v>VR</v>
          </cell>
          <cell r="F309" t="str">
            <v>Menu Code</v>
          </cell>
          <cell r="G309" t="str">
            <v>Menu Code</v>
          </cell>
          <cell r="H309" t="str">
            <v>Menu Code</v>
          </cell>
          <cell r="I309" t="str">
            <v>Menu Code</v>
          </cell>
        </row>
        <row r="310">
          <cell r="B310" t="str">
            <v>MEPA</v>
          </cell>
          <cell r="C310" t="str">
            <v>VARCHAR</v>
          </cell>
          <cell r="D310" t="str">
            <v>10</v>
          </cell>
          <cell r="E310" t="str">
            <v>VR</v>
          </cell>
          <cell r="F310" t="str">
            <v>Menu Parent Code</v>
          </cell>
          <cell r="G310" t="str">
            <v>Menu Parent Code</v>
          </cell>
          <cell r="H310" t="str">
            <v>Menu Parent Code</v>
          </cell>
          <cell r="I310" t="str">
            <v>Menu Parent Code</v>
          </cell>
        </row>
        <row r="311">
          <cell r="B311" t="str">
            <v>MESQ</v>
          </cell>
          <cell r="C311" t="str">
            <v>VARCHAR</v>
          </cell>
          <cell r="D311" t="str">
            <v>10</v>
          </cell>
          <cell r="E311" t="str">
            <v>VR</v>
          </cell>
          <cell r="F311" t="str">
            <v>Menu Sequence</v>
          </cell>
          <cell r="G311" t="str">
            <v>Menu Sequence</v>
          </cell>
          <cell r="H311" t="str">
            <v>Menu Sequence</v>
          </cell>
          <cell r="I311" t="str">
            <v>Menu Sequence</v>
          </cell>
        </row>
        <row r="312">
          <cell r="B312" t="str">
            <v>METY</v>
          </cell>
          <cell r="C312" t="str">
            <v>VARCHAR</v>
          </cell>
          <cell r="D312" t="str">
            <v>1</v>
          </cell>
          <cell r="E312" t="str">
            <v>VR</v>
          </cell>
          <cell r="F312" t="str">
            <v>Menu Type</v>
          </cell>
          <cell r="G312" t="str">
            <v>Menu Type</v>
          </cell>
          <cell r="H312" t="str">
            <v>Menu Type</v>
          </cell>
          <cell r="I312" t="str">
            <v>Menu Type</v>
          </cell>
        </row>
        <row r="313">
          <cell r="B313" t="str">
            <v>MOB1</v>
          </cell>
          <cell r="C313" t="str">
            <v>VARCHAR</v>
          </cell>
          <cell r="D313" t="str">
            <v>100</v>
          </cell>
          <cell r="E313" t="str">
            <v>VR</v>
          </cell>
          <cell r="F313" t="str">
            <v>Mobile Phone 1</v>
          </cell>
          <cell r="G313" t="str">
            <v>Mobile Phone 1</v>
          </cell>
          <cell r="H313" t="str">
            <v>Mobile Phone 1</v>
          </cell>
          <cell r="I313" t="str">
            <v>Mobile Phone 1</v>
          </cell>
        </row>
        <row r="314">
          <cell r="B314" t="str">
            <v>MOB2</v>
          </cell>
          <cell r="C314" t="str">
            <v>VARCHAR</v>
          </cell>
          <cell r="D314" t="str">
            <v>100</v>
          </cell>
          <cell r="E314" t="str">
            <v>VR</v>
          </cell>
          <cell r="F314" t="str">
            <v>Mobile Phone 2</v>
          </cell>
          <cell r="G314" t="str">
            <v>Mobile Phone 2</v>
          </cell>
          <cell r="H314" t="str">
            <v>Mobile Phone 2</v>
          </cell>
          <cell r="I314" t="str">
            <v>Mobile Phone 2</v>
          </cell>
        </row>
        <row r="315">
          <cell r="B315" t="str">
            <v>MOBN</v>
          </cell>
          <cell r="C315" t="str">
            <v>VARCHAR</v>
          </cell>
          <cell r="D315" t="str">
            <v>100</v>
          </cell>
          <cell r="E315" t="str">
            <v>VR</v>
          </cell>
          <cell r="F315" t="str">
            <v>Mobile Phone No.</v>
          </cell>
          <cell r="G315" t="str">
            <v>Mobile Phone No.</v>
          </cell>
          <cell r="H315" t="str">
            <v>Mobile Phone No.</v>
          </cell>
          <cell r="I315" t="str">
            <v>Mobile Phone No.</v>
          </cell>
        </row>
        <row r="316">
          <cell r="B316" t="str">
            <v>MOP1</v>
          </cell>
          <cell r="C316" t="str">
            <v>VARCHAR</v>
          </cell>
          <cell r="D316" t="str">
            <v>100</v>
          </cell>
          <cell r="E316" t="str">
            <v>VR</v>
          </cell>
          <cell r="F316" t="str">
            <v>Mobile Phone 1</v>
          </cell>
          <cell r="G316" t="str">
            <v>Mobile Phone 1</v>
          </cell>
          <cell r="H316" t="str">
            <v>Mobile Phone 1</v>
          </cell>
          <cell r="I316" t="str">
            <v>Mobile Phone 1</v>
          </cell>
        </row>
        <row r="317">
          <cell r="B317" t="str">
            <v>MOPN</v>
          </cell>
          <cell r="C317" t="str">
            <v>VARCHAR</v>
          </cell>
          <cell r="D317" t="str">
            <v>100</v>
          </cell>
          <cell r="E317" t="str">
            <v>VR</v>
          </cell>
          <cell r="F317" t="str">
            <v>Mobile Phone No.</v>
          </cell>
          <cell r="G317" t="str">
            <v>Mobile Phone No.</v>
          </cell>
          <cell r="H317" t="str">
            <v>Mobile Phone No.</v>
          </cell>
          <cell r="I317" t="str">
            <v>Mobile Phone No.</v>
          </cell>
        </row>
        <row r="318">
          <cell r="B318" t="str">
            <v>MPNA</v>
          </cell>
          <cell r="C318" t="str">
            <v>VARCHAR</v>
          </cell>
          <cell r="D318" t="str">
            <v>100</v>
          </cell>
          <cell r="E318" t="str">
            <v>VR</v>
          </cell>
          <cell r="F318" t="str">
            <v>Map Name</v>
          </cell>
          <cell r="G318" t="str">
            <v>Map Name</v>
          </cell>
          <cell r="H318" t="str">
            <v>Map Name</v>
          </cell>
          <cell r="I318" t="str">
            <v>Map Name</v>
          </cell>
        </row>
        <row r="319">
          <cell r="B319" t="str">
            <v>MPNO</v>
          </cell>
          <cell r="C319" t="str">
            <v>VARCHAR</v>
          </cell>
          <cell r="D319" t="str">
            <v>10</v>
          </cell>
          <cell r="E319" t="str">
            <v>VR</v>
          </cell>
          <cell r="F319" t="str">
            <v>Map Code</v>
          </cell>
          <cell r="G319" t="str">
            <v>Map Code</v>
          </cell>
          <cell r="H319" t="str">
            <v>Map Code</v>
          </cell>
          <cell r="I319" t="str">
            <v>Map Code</v>
          </cell>
        </row>
        <row r="320">
          <cell r="B320" t="str">
            <v>MRST</v>
          </cell>
          <cell r="C320" t="str">
            <v>VARCHAR</v>
          </cell>
          <cell r="D320" t="str">
            <v>10</v>
          </cell>
          <cell r="E320" t="str">
            <v>VR</v>
          </cell>
          <cell r="F320" t="str">
            <v>Marital Status</v>
          </cell>
          <cell r="G320" t="str">
            <v>Marital Status</v>
          </cell>
          <cell r="H320" t="str">
            <v>Marital Status</v>
          </cell>
          <cell r="I320" t="str">
            <v>Marital Status</v>
          </cell>
        </row>
        <row r="321">
          <cell r="B321" t="str">
            <v>EMST</v>
          </cell>
          <cell r="C321" t="str">
            <v>VARCHAR</v>
          </cell>
          <cell r="D321" t="str">
            <v>10</v>
          </cell>
          <cell r="E321" t="str">
            <v>VR</v>
          </cell>
          <cell r="F321" t="str">
            <v>Employee Status</v>
          </cell>
          <cell r="G321" t="str">
            <v>Employee Status</v>
          </cell>
          <cell r="H321" t="str">
            <v>Employee Status</v>
          </cell>
          <cell r="I321" t="str">
            <v>Employee Status</v>
          </cell>
        </row>
        <row r="322">
          <cell r="B322" t="str">
            <v>MURL</v>
          </cell>
          <cell r="C322" t="str">
            <v>VARCHAR</v>
          </cell>
          <cell r="D322" t="str">
            <v>500</v>
          </cell>
          <cell r="E322" t="str">
            <v>VR</v>
          </cell>
          <cell r="F322" t="str">
            <v>Menu URL</v>
          </cell>
          <cell r="G322" t="str">
            <v>Menu URL</v>
          </cell>
          <cell r="H322" t="str">
            <v>Menu URL</v>
          </cell>
          <cell r="I322" t="str">
            <v>Menu URL</v>
          </cell>
        </row>
        <row r="323">
          <cell r="B323" t="str">
            <v>NANA</v>
          </cell>
          <cell r="C323" t="str">
            <v>VARCHAR</v>
          </cell>
          <cell r="D323" t="str">
            <v>100</v>
          </cell>
          <cell r="E323" t="str">
            <v>VR</v>
          </cell>
          <cell r="F323" t="str">
            <v>Nationality Name</v>
          </cell>
          <cell r="G323" t="str">
            <v>Nationality Name</v>
          </cell>
          <cell r="H323" t="str">
            <v>Nationality Name</v>
          </cell>
          <cell r="I323" t="str">
            <v>Nationality Name</v>
          </cell>
        </row>
        <row r="324">
          <cell r="B324" t="str">
            <v>NANO</v>
          </cell>
          <cell r="C324" t="str">
            <v>VARCHAR</v>
          </cell>
          <cell r="D324" t="str">
            <v>10</v>
          </cell>
          <cell r="E324" t="str">
            <v>VR</v>
          </cell>
          <cell r="F324" t="str">
            <v>Nationality Code</v>
          </cell>
          <cell r="G324" t="str">
            <v>Nationality Code</v>
          </cell>
          <cell r="H324" t="str">
            <v>Nationality Code</v>
          </cell>
          <cell r="I324" t="str">
            <v>Nationality Code</v>
          </cell>
        </row>
        <row r="325">
          <cell r="B325" t="str">
            <v>NGQT</v>
          </cell>
          <cell r="C325" t="str">
            <v>NUMERIC</v>
          </cell>
          <cell r="D325" t="str">
            <v>19, 6</v>
          </cell>
          <cell r="E325" t="str">
            <v>VR</v>
          </cell>
          <cell r="F325" t="str">
            <v>Not Good Quantity</v>
          </cell>
          <cell r="G325" t="str">
            <v>Not Good Quantity</v>
          </cell>
          <cell r="H325" t="str">
            <v>Not Good Quantity</v>
          </cell>
          <cell r="I325" t="str">
            <v>Not Good Quantity</v>
          </cell>
        </row>
        <row r="326">
          <cell r="B326" t="str">
            <v>NICK</v>
          </cell>
          <cell r="C326" t="str">
            <v>VARCHAR</v>
          </cell>
          <cell r="D326" t="str">
            <v>100</v>
          </cell>
          <cell r="E326" t="str">
            <v>VR</v>
          </cell>
          <cell r="F326" t="str">
            <v>Nickname</v>
          </cell>
          <cell r="G326" t="str">
            <v>Nickname</v>
          </cell>
          <cell r="H326" t="str">
            <v>Nickname</v>
          </cell>
          <cell r="I326" t="str">
            <v>Nickname</v>
          </cell>
        </row>
        <row r="327">
          <cell r="B327" t="str">
            <v>NPKP</v>
          </cell>
          <cell r="C327" t="str">
            <v>VARCHAR</v>
          </cell>
          <cell r="D327" t="str">
            <v>50</v>
          </cell>
          <cell r="E327" t="str">
            <v>VR</v>
          </cell>
          <cell r="F327" t="str">
            <v>NPKP</v>
          </cell>
          <cell r="G327" t="str">
            <v>NPKP</v>
          </cell>
          <cell r="H327" t="str">
            <v>NPKP</v>
          </cell>
          <cell r="I327" t="str">
            <v>NPKP</v>
          </cell>
        </row>
        <row r="328">
          <cell r="B328" t="str">
            <v>NPOL</v>
          </cell>
          <cell r="C328" t="str">
            <v>VARCHAR</v>
          </cell>
          <cell r="D328" t="str">
            <v>12</v>
          </cell>
          <cell r="E328" t="str">
            <v>VR</v>
          </cell>
          <cell r="F328" t="str">
            <v>Nomor Polisi</v>
          </cell>
          <cell r="G328" t="str">
            <v>Nomor Polisi</v>
          </cell>
          <cell r="H328" t="str">
            <v>Nomor Polisi</v>
          </cell>
          <cell r="I328" t="str">
            <v>Nomor Polisi</v>
          </cell>
        </row>
        <row r="329">
          <cell r="B329" t="str">
            <v>NPWP</v>
          </cell>
          <cell r="C329" t="str">
            <v>VARCHAR</v>
          </cell>
          <cell r="D329" t="str">
            <v>40</v>
          </cell>
          <cell r="E329" t="str">
            <v>VR</v>
          </cell>
          <cell r="F329" t="str">
            <v>NPWP</v>
          </cell>
          <cell r="G329" t="str">
            <v>NPWP</v>
          </cell>
          <cell r="H329" t="str">
            <v>NPWP</v>
          </cell>
          <cell r="I329" t="str">
            <v>NPWP</v>
          </cell>
        </row>
        <row r="330">
          <cell r="B330" t="str">
            <v>NTAM</v>
          </cell>
          <cell r="C330" t="str">
            <v>NUMERIC</v>
          </cell>
          <cell r="D330" t="str">
            <v>19, 6</v>
          </cell>
          <cell r="E330" t="str">
            <v>VR</v>
          </cell>
          <cell r="F330" t="str">
            <v>Net Amount</v>
          </cell>
          <cell r="G330" t="str">
            <v>Net Amount</v>
          </cell>
          <cell r="H330" t="str">
            <v>Net Amount</v>
          </cell>
          <cell r="I330" t="str">
            <v>Net Amount</v>
          </cell>
        </row>
        <row r="331">
          <cell r="B331" t="str">
            <v>OGLV</v>
          </cell>
          <cell r="C331" t="str">
            <v>NUMERIC</v>
          </cell>
          <cell r="D331" t="str">
            <v>2, 0</v>
          </cell>
          <cell r="E331" t="str">
            <v>VR</v>
          </cell>
          <cell r="F331" t="str">
            <v>Organization Level</v>
          </cell>
          <cell r="G331" t="str">
            <v>Organization Level</v>
          </cell>
          <cell r="H331" t="str">
            <v>Organization Level</v>
          </cell>
          <cell r="I331" t="str">
            <v>Organization Level</v>
          </cell>
        </row>
        <row r="332">
          <cell r="B332" t="str">
            <v>OGNA</v>
          </cell>
          <cell r="C332" t="str">
            <v>VARCHAR</v>
          </cell>
          <cell r="D332" t="str">
            <v>100</v>
          </cell>
          <cell r="E332" t="str">
            <v>VR</v>
          </cell>
          <cell r="F332" t="str">
            <v>Organization Name</v>
          </cell>
          <cell r="G332" t="str">
            <v>Organization Name</v>
          </cell>
          <cell r="H332" t="str">
            <v>Organization Name</v>
          </cell>
          <cell r="I332" t="str">
            <v>Organization Name</v>
          </cell>
        </row>
        <row r="333">
          <cell r="B333" t="str">
            <v>OGNO</v>
          </cell>
          <cell r="C333" t="str">
            <v>VARCHAR</v>
          </cell>
          <cell r="D333" t="str">
            <v>10</v>
          </cell>
          <cell r="E333" t="str">
            <v>VR</v>
          </cell>
          <cell r="F333" t="str">
            <v>Organization Code</v>
          </cell>
          <cell r="G333" t="str">
            <v>Organization Code</v>
          </cell>
          <cell r="H333" t="str">
            <v>Organization Code</v>
          </cell>
          <cell r="I333" t="str">
            <v>Organization Code</v>
          </cell>
        </row>
        <row r="334">
          <cell r="B334" t="str">
            <v>OGUP</v>
          </cell>
          <cell r="C334" t="str">
            <v>VARCHAR</v>
          </cell>
          <cell r="D334" t="str">
            <v>20</v>
          </cell>
          <cell r="E334" t="str">
            <v>VR</v>
          </cell>
          <cell r="F334" t="str">
            <v>Organization Upline</v>
          </cell>
          <cell r="G334" t="str">
            <v>Organization Upline</v>
          </cell>
          <cell r="H334" t="str">
            <v>Organization Upline</v>
          </cell>
          <cell r="I334" t="str">
            <v>Organization Upline</v>
          </cell>
        </row>
        <row r="335">
          <cell r="B335" t="str">
            <v>OPNO</v>
          </cell>
          <cell r="C335" t="str">
            <v>VARCHAR</v>
          </cell>
          <cell r="D335" t="str">
            <v>20</v>
          </cell>
          <cell r="E335" t="str">
            <v>VR</v>
          </cell>
          <cell r="F335" t="str">
            <v>Operator Code</v>
          </cell>
          <cell r="G335" t="str">
            <v>Operator Code</v>
          </cell>
          <cell r="H335" t="str">
            <v>Operator Code</v>
          </cell>
          <cell r="I335" t="str">
            <v>Operator Code</v>
          </cell>
        </row>
        <row r="336">
          <cell r="B336" t="str">
            <v>OPQT</v>
          </cell>
          <cell r="C336" t="str">
            <v>NUMERIC</v>
          </cell>
          <cell r="D336" t="str">
            <v>19, 6</v>
          </cell>
          <cell r="E336" t="str">
            <v>VR</v>
          </cell>
          <cell r="F336" t="str">
            <v>On Purchase Quantity</v>
          </cell>
          <cell r="G336" t="str">
            <v>On Purchase Quantity</v>
          </cell>
          <cell r="H336" t="str">
            <v>On Purchase Quantity</v>
          </cell>
          <cell r="I336" t="str">
            <v>On Purchase Quantity</v>
          </cell>
        </row>
        <row r="337">
          <cell r="B337" t="str">
            <v>OQAM</v>
          </cell>
          <cell r="C337" t="str">
            <v>NUMERIC</v>
          </cell>
          <cell r="D337" t="str">
            <v>19, 6</v>
          </cell>
          <cell r="E337" t="str">
            <v>VR</v>
          </cell>
          <cell r="F337" t="str">
            <v>Over Quota Charge Amount</v>
          </cell>
          <cell r="G337" t="str">
            <v>Over Quota Charge Amount</v>
          </cell>
          <cell r="H337" t="str">
            <v>Over Quota Charge Amount</v>
          </cell>
          <cell r="I337" t="str">
            <v>Over Quota Charge Amount</v>
          </cell>
        </row>
        <row r="338">
          <cell r="B338" t="str">
            <v>OQMN</v>
          </cell>
          <cell r="C338" t="str">
            <v>NUMERIC</v>
          </cell>
          <cell r="D338" t="str">
            <v>19, 6</v>
          </cell>
          <cell r="E338" t="str">
            <v>VR</v>
          </cell>
          <cell r="F338" t="str">
            <v>Order Qty Min</v>
          </cell>
          <cell r="G338" t="str">
            <v>Order Qty Min</v>
          </cell>
          <cell r="H338" t="str">
            <v>Order Qty Min</v>
          </cell>
          <cell r="I338" t="str">
            <v>Order Qty Min</v>
          </cell>
        </row>
        <row r="339">
          <cell r="B339" t="str">
            <v>OQMX</v>
          </cell>
          <cell r="C339" t="str">
            <v>NUMERIC</v>
          </cell>
          <cell r="D339" t="str">
            <v>19, 6</v>
          </cell>
          <cell r="E339" t="str">
            <v>VR</v>
          </cell>
          <cell r="F339" t="str">
            <v>Order Qty Max</v>
          </cell>
          <cell r="G339" t="str">
            <v>Order Qty Max</v>
          </cell>
          <cell r="H339" t="str">
            <v>Order Qty Max</v>
          </cell>
          <cell r="I339" t="str">
            <v>Order Qty Max</v>
          </cell>
        </row>
        <row r="340">
          <cell r="B340" t="str">
            <v>ORDT</v>
          </cell>
          <cell r="C340" t="str">
            <v>NUMERIC</v>
          </cell>
          <cell r="D340" t="str">
            <v>8, 0</v>
          </cell>
          <cell r="E340" t="str">
            <v>VR</v>
          </cell>
          <cell r="F340" t="str">
            <v>Order Date</v>
          </cell>
          <cell r="G340" t="str">
            <v>Order Date</v>
          </cell>
          <cell r="H340" t="str">
            <v>Order Date</v>
          </cell>
          <cell r="I340" t="str">
            <v>Order Date</v>
          </cell>
        </row>
        <row r="341">
          <cell r="B341" t="str">
            <v>ORNO</v>
          </cell>
          <cell r="C341" t="str">
            <v>VARCHAR</v>
          </cell>
          <cell r="D341" t="str">
            <v>30</v>
          </cell>
          <cell r="E341" t="str">
            <v>VR</v>
          </cell>
          <cell r="F341" t="str">
            <v>Order No.</v>
          </cell>
          <cell r="G341" t="str">
            <v>Order No.</v>
          </cell>
          <cell r="H341" t="str">
            <v>Order No.</v>
          </cell>
          <cell r="I341" t="str">
            <v>Order No.</v>
          </cell>
        </row>
        <row r="342">
          <cell r="B342" t="str">
            <v>ORQT</v>
          </cell>
          <cell r="C342" t="str">
            <v>NUMERIC</v>
          </cell>
          <cell r="D342" t="str">
            <v>19, 6</v>
          </cell>
          <cell r="E342" t="str">
            <v>VR</v>
          </cell>
          <cell r="F342" t="str">
            <v>Order Quantity</v>
          </cell>
          <cell r="G342" t="str">
            <v>Order Quantity</v>
          </cell>
          <cell r="H342" t="str">
            <v>Order Quantity</v>
          </cell>
          <cell r="I342" t="str">
            <v>Order Quantity</v>
          </cell>
        </row>
        <row r="343">
          <cell r="B343" t="str">
            <v>ORST</v>
          </cell>
          <cell r="C343" t="str">
            <v>VARCHAR</v>
          </cell>
          <cell r="D343" t="str">
            <v>10</v>
          </cell>
          <cell r="E343" t="str">
            <v>VR</v>
          </cell>
          <cell r="F343" t="str">
            <v>Order Status</v>
          </cell>
          <cell r="G343" t="str">
            <v>Order Status</v>
          </cell>
          <cell r="H343" t="str">
            <v>Order Status</v>
          </cell>
          <cell r="I343" t="str">
            <v>Order Status</v>
          </cell>
        </row>
        <row r="344">
          <cell r="B344" t="str">
            <v>OSQT</v>
          </cell>
          <cell r="C344" t="str">
            <v>NUMERIC</v>
          </cell>
          <cell r="D344" t="str">
            <v>19, 6</v>
          </cell>
          <cell r="E344" t="str">
            <v>VR</v>
          </cell>
          <cell r="F344" t="str">
            <v>On Sales Quantity</v>
          </cell>
          <cell r="G344" t="str">
            <v>On Sales Quantity</v>
          </cell>
          <cell r="H344" t="str">
            <v>On Sales Quantity</v>
          </cell>
          <cell r="I344" t="str">
            <v>On Sales Quantity</v>
          </cell>
        </row>
        <row r="345">
          <cell r="B345" t="str">
            <v>PARM</v>
          </cell>
          <cell r="C345" t="str">
            <v>VARCHAR</v>
          </cell>
          <cell r="D345" t="str">
            <v>100</v>
          </cell>
          <cell r="E345" t="str">
            <v>VR</v>
          </cell>
          <cell r="F345" t="str">
            <v>Parameter</v>
          </cell>
          <cell r="G345" t="str">
            <v>Parameter</v>
          </cell>
          <cell r="H345" t="str">
            <v>Parameter</v>
          </cell>
          <cell r="I345" t="str">
            <v>Parameter</v>
          </cell>
        </row>
        <row r="346">
          <cell r="B346" t="str">
            <v>PAUM</v>
          </cell>
          <cell r="C346" t="str">
            <v>VARCHAR</v>
          </cell>
          <cell r="D346" t="str">
            <v>10</v>
          </cell>
          <cell r="E346" t="str">
            <v>VR</v>
          </cell>
          <cell r="F346" t="str">
            <v>Parent UOM</v>
          </cell>
          <cell r="G346" t="str">
            <v>Parent UOM</v>
          </cell>
          <cell r="H346" t="str">
            <v>Parent UOM</v>
          </cell>
          <cell r="I346" t="str">
            <v>Parent UOM</v>
          </cell>
        </row>
        <row r="347">
          <cell r="B347" t="str">
            <v>PERD</v>
          </cell>
          <cell r="C347" t="str">
            <v>NUMERIC</v>
          </cell>
          <cell r="D347" t="str">
            <v>6, 0</v>
          </cell>
          <cell r="E347" t="str">
            <v>VR</v>
          </cell>
          <cell r="F347" t="str">
            <v>Period</v>
          </cell>
          <cell r="G347" t="str">
            <v>Period</v>
          </cell>
          <cell r="H347" t="str">
            <v>Period</v>
          </cell>
          <cell r="I347" t="str">
            <v>Period</v>
          </cell>
        </row>
        <row r="348">
          <cell r="B348" t="str">
            <v>PGNA</v>
          </cell>
          <cell r="C348" t="str">
            <v>VARCHAR</v>
          </cell>
          <cell r="D348" t="str">
            <v>60</v>
          </cell>
          <cell r="E348" t="str">
            <v>VR</v>
          </cell>
          <cell r="F348" t="str">
            <v>Program Name</v>
          </cell>
          <cell r="G348" t="str">
            <v>Program Name</v>
          </cell>
          <cell r="H348" t="str">
            <v>Program Name</v>
          </cell>
          <cell r="I348" t="str">
            <v>Program Name</v>
          </cell>
        </row>
        <row r="349">
          <cell r="B349" t="str">
            <v>PGNO</v>
          </cell>
          <cell r="C349" t="str">
            <v>VARCHAR</v>
          </cell>
          <cell r="D349" t="str">
            <v>10</v>
          </cell>
          <cell r="E349" t="str">
            <v>VR</v>
          </cell>
          <cell r="F349" t="str">
            <v>Program Code</v>
          </cell>
          <cell r="G349" t="str">
            <v>Program Code</v>
          </cell>
          <cell r="H349" t="str">
            <v>Program Code</v>
          </cell>
          <cell r="I349" t="str">
            <v>Program Code</v>
          </cell>
        </row>
        <row r="350">
          <cell r="B350" t="str">
            <v>PHN1</v>
          </cell>
          <cell r="C350" t="str">
            <v>VARCHAR</v>
          </cell>
          <cell r="D350" t="str">
            <v>100</v>
          </cell>
          <cell r="E350" t="str">
            <v>VR</v>
          </cell>
          <cell r="F350" t="str">
            <v>Phone 1</v>
          </cell>
          <cell r="G350" t="str">
            <v>Phone 1</v>
          </cell>
          <cell r="H350" t="str">
            <v>Phone 1</v>
          </cell>
          <cell r="I350" t="str">
            <v>Phone 1</v>
          </cell>
        </row>
        <row r="351">
          <cell r="B351" t="str">
            <v>PHN2</v>
          </cell>
          <cell r="C351" t="str">
            <v>VARCHAR</v>
          </cell>
          <cell r="D351" t="str">
            <v>100</v>
          </cell>
          <cell r="E351" t="str">
            <v>VR</v>
          </cell>
          <cell r="F351" t="str">
            <v>Phone 2</v>
          </cell>
          <cell r="G351" t="str">
            <v>Phone 2</v>
          </cell>
          <cell r="H351" t="str">
            <v>Phone 2</v>
          </cell>
          <cell r="I351" t="str">
            <v>Phone 2</v>
          </cell>
        </row>
        <row r="352">
          <cell r="B352" t="str">
            <v>PHNE</v>
          </cell>
          <cell r="C352" t="str">
            <v>VARCHAR</v>
          </cell>
          <cell r="D352" t="str">
            <v>100</v>
          </cell>
          <cell r="E352" t="str">
            <v>VR</v>
          </cell>
          <cell r="F352" t="str">
            <v>Phone No.</v>
          </cell>
          <cell r="G352" t="str">
            <v>Phone No.</v>
          </cell>
          <cell r="H352" t="str">
            <v>Phone No.</v>
          </cell>
          <cell r="I352" t="str">
            <v>Phone No.</v>
          </cell>
        </row>
        <row r="353">
          <cell r="B353" t="str">
            <v>PLLO</v>
          </cell>
          <cell r="C353" t="str">
            <v>VARCHAR</v>
          </cell>
          <cell r="D353" t="str">
            <v>10</v>
          </cell>
          <cell r="E353" t="str">
            <v>VR</v>
          </cell>
          <cell r="F353" t="str">
            <v>Pallet Location</v>
          </cell>
          <cell r="G353" t="str">
            <v>Pallet Location</v>
          </cell>
          <cell r="H353" t="str">
            <v>Pallet Location</v>
          </cell>
          <cell r="I353" t="str">
            <v>Pallet Location</v>
          </cell>
        </row>
        <row r="354">
          <cell r="B354" t="str">
            <v>PLNA</v>
          </cell>
          <cell r="C354" t="str">
            <v>VARCHAR</v>
          </cell>
          <cell r="D354" t="str">
            <v xml:space="preserve">100 </v>
          </cell>
          <cell r="E354" t="str">
            <v>VR</v>
          </cell>
          <cell r="F354" t="str">
            <v>Production Line Name</v>
          </cell>
          <cell r="G354" t="str">
            <v>Production Line Name</v>
          </cell>
          <cell r="H354" t="str">
            <v>Production Line Name</v>
          </cell>
          <cell r="I354" t="str">
            <v>Production Line Name</v>
          </cell>
        </row>
        <row r="355">
          <cell r="B355" t="str">
            <v>PLNO</v>
          </cell>
          <cell r="C355" t="str">
            <v>VARCHAR</v>
          </cell>
          <cell r="D355" t="str">
            <v>10</v>
          </cell>
          <cell r="E355" t="str">
            <v>VR</v>
          </cell>
          <cell r="F355" t="str">
            <v>Production Line</v>
          </cell>
          <cell r="G355" t="str">
            <v>Production Line</v>
          </cell>
          <cell r="H355" t="str">
            <v>Production Line</v>
          </cell>
          <cell r="I355" t="str">
            <v>Production Line</v>
          </cell>
        </row>
        <row r="356">
          <cell r="B356" t="str">
            <v>PLWH</v>
          </cell>
          <cell r="C356" t="str">
            <v>VARCHAR</v>
          </cell>
          <cell r="D356" t="str">
            <v>10</v>
          </cell>
          <cell r="E356" t="str">
            <v>VR</v>
          </cell>
          <cell r="F356" t="str">
            <v>Pallet Warehouse</v>
          </cell>
          <cell r="G356" t="str">
            <v>Pallet Warehouse</v>
          </cell>
          <cell r="H356" t="str">
            <v>Pallet Warehouse</v>
          </cell>
          <cell r="I356" t="str">
            <v>Pallet Warehouse</v>
          </cell>
        </row>
        <row r="357">
          <cell r="B357" t="str">
            <v>PDTY</v>
          </cell>
          <cell r="C357" t="str">
            <v>VARCHAR</v>
          </cell>
          <cell r="D357" t="str">
            <v>10</v>
          </cell>
          <cell r="E357" t="str">
            <v>VR</v>
          </cell>
          <cell r="F357" t="str">
            <v>Product Type</v>
          </cell>
          <cell r="G357" t="str">
            <v>Product Type</v>
          </cell>
          <cell r="H357" t="str">
            <v>Product Type</v>
          </cell>
          <cell r="I357" t="str">
            <v>Product Type</v>
          </cell>
        </row>
        <row r="358">
          <cell r="B358" t="str">
            <v>PDPX</v>
          </cell>
          <cell r="C358" t="str">
            <v>VARCHAR</v>
          </cell>
          <cell r="D358" t="str">
            <v>2</v>
          </cell>
          <cell r="E358" t="str">
            <v>VR</v>
          </cell>
          <cell r="F358" t="str">
            <v>Product Prefix</v>
          </cell>
          <cell r="G358" t="str">
            <v>Product Prefix</v>
          </cell>
          <cell r="H358" t="str">
            <v>Product Prefix</v>
          </cell>
          <cell r="I358" t="str">
            <v>Product Prefix</v>
          </cell>
        </row>
        <row r="359">
          <cell r="B359" t="str">
            <v>PNDN</v>
          </cell>
          <cell r="C359" t="str">
            <v>VARCHAR</v>
          </cell>
          <cell r="D359" t="str">
            <v>30</v>
          </cell>
          <cell r="E359" t="str">
            <v>VR</v>
          </cell>
          <cell r="F359" t="str">
            <v>Purchase Return Doc No</v>
          </cell>
          <cell r="G359" t="str">
            <v>Purchase Return Doc No</v>
          </cell>
          <cell r="H359" t="str">
            <v>Purchase Return Doc No</v>
          </cell>
          <cell r="I359" t="str">
            <v>Purchase Return Doc No</v>
          </cell>
        </row>
        <row r="360">
          <cell r="B360" t="str">
            <v>PNDT</v>
          </cell>
          <cell r="C360" t="str">
            <v>NUMERIC</v>
          </cell>
          <cell r="D360" t="str">
            <v>8, 0</v>
          </cell>
          <cell r="E360" t="str">
            <v>VR</v>
          </cell>
          <cell r="F360" t="str">
            <v>Purchase Return Date</v>
          </cell>
          <cell r="G360" t="str">
            <v>Purchase Return Date</v>
          </cell>
          <cell r="H360" t="str">
            <v>Purchase Return Date</v>
          </cell>
          <cell r="I360" t="str">
            <v>Purchase Return Date</v>
          </cell>
        </row>
        <row r="361">
          <cell r="B361" t="str">
            <v>PNLN</v>
          </cell>
          <cell r="C361" t="str">
            <v>NUMERIC</v>
          </cell>
          <cell r="D361" t="str">
            <v>5, 0</v>
          </cell>
          <cell r="E361" t="str">
            <v>VR</v>
          </cell>
          <cell r="F361" t="str">
            <v>Purchase Return Line No</v>
          </cell>
          <cell r="G361" t="str">
            <v>Purchase Return Line No</v>
          </cell>
          <cell r="H361" t="str">
            <v>Purchase Return Line No</v>
          </cell>
          <cell r="I361" t="str">
            <v>Purchase Return Line No</v>
          </cell>
        </row>
        <row r="362">
          <cell r="B362" t="str">
            <v>PNQT</v>
          </cell>
          <cell r="C362" t="str">
            <v>NUMERIC</v>
          </cell>
          <cell r="D362" t="str">
            <v>19, 6</v>
          </cell>
          <cell r="E362" t="str">
            <v>VR</v>
          </cell>
          <cell r="F362" t="str">
            <v>Purchase Return Quantity</v>
          </cell>
          <cell r="G362" t="str">
            <v>Purchase Return Quantity</v>
          </cell>
          <cell r="H362" t="str">
            <v>Purchase Return Quantity</v>
          </cell>
          <cell r="I362" t="str">
            <v>Purchase Return Quantity</v>
          </cell>
        </row>
        <row r="363">
          <cell r="B363" t="str">
            <v>POAM</v>
          </cell>
          <cell r="C363" t="str">
            <v>NUMERIC</v>
          </cell>
          <cell r="D363" t="str">
            <v>19, 6</v>
          </cell>
          <cell r="E363" t="str">
            <v>VR</v>
          </cell>
          <cell r="F363" t="str">
            <v>Total Purchase Order</v>
          </cell>
          <cell r="G363" t="str">
            <v>Total Purchase Order</v>
          </cell>
          <cell r="H363" t="str">
            <v>Total Purchase Order</v>
          </cell>
          <cell r="I363" t="str">
            <v>Total Purchase Order</v>
          </cell>
        </row>
        <row r="364">
          <cell r="B364" t="str">
            <v>POCA</v>
          </cell>
          <cell r="C364" t="str">
            <v>VARCHAR</v>
          </cell>
          <cell r="D364" t="str">
            <v>10</v>
          </cell>
          <cell r="E364" t="str">
            <v>VR</v>
          </cell>
          <cell r="F364" t="str">
            <v>Purchase Order Category</v>
          </cell>
          <cell r="G364" t="str">
            <v>Purchase Order Category</v>
          </cell>
          <cell r="H364" t="str">
            <v>Purchase Order Category</v>
          </cell>
          <cell r="I364" t="str">
            <v>Purchase Order Category</v>
          </cell>
        </row>
        <row r="365">
          <cell r="B365" t="str">
            <v>PODN</v>
          </cell>
          <cell r="C365" t="str">
            <v>VARCHAR</v>
          </cell>
          <cell r="D365" t="str">
            <v>30</v>
          </cell>
          <cell r="E365" t="str">
            <v>VR</v>
          </cell>
          <cell r="F365" t="str">
            <v>Purchase Order Doc No</v>
          </cell>
          <cell r="G365" t="str">
            <v>Purchase Order Doc No</v>
          </cell>
          <cell r="H365" t="str">
            <v>Purchase Order Doc No</v>
          </cell>
          <cell r="I365" t="str">
            <v>Purchase Order Doc No</v>
          </cell>
        </row>
        <row r="366">
          <cell r="B366" t="str">
            <v>PODT</v>
          </cell>
          <cell r="C366" t="str">
            <v>NUMERIC</v>
          </cell>
          <cell r="D366" t="str">
            <v>8, 0</v>
          </cell>
          <cell r="E366" t="str">
            <v>VR</v>
          </cell>
          <cell r="F366" t="str">
            <v>Purchase Order Date</v>
          </cell>
          <cell r="G366" t="str">
            <v>Purchase Order Date</v>
          </cell>
          <cell r="H366" t="str">
            <v>Purchase Order Date</v>
          </cell>
          <cell r="I366" t="str">
            <v>Purchase Order Date</v>
          </cell>
        </row>
        <row r="367">
          <cell r="B367" t="str">
            <v>POLN</v>
          </cell>
          <cell r="C367" t="str">
            <v>NUMERIC</v>
          </cell>
          <cell r="D367" t="str">
            <v>5, 0</v>
          </cell>
          <cell r="E367" t="str">
            <v>VR</v>
          </cell>
          <cell r="F367" t="str">
            <v>Purchase Order Line No</v>
          </cell>
          <cell r="G367" t="str">
            <v>Purchase Order Line No</v>
          </cell>
          <cell r="H367" t="str">
            <v>Purchase Order Line No</v>
          </cell>
          <cell r="I367" t="str">
            <v>Purchase Order Line No</v>
          </cell>
        </row>
        <row r="368">
          <cell r="B368" t="str">
            <v>PONO</v>
          </cell>
          <cell r="C368" t="str">
            <v>VARCHAR</v>
          </cell>
          <cell r="D368" t="str">
            <v>30</v>
          </cell>
          <cell r="E368" t="str">
            <v>VR</v>
          </cell>
          <cell r="F368" t="str">
            <v>Purchase Order No.</v>
          </cell>
          <cell r="G368" t="str">
            <v>Purchase Order No.</v>
          </cell>
          <cell r="H368" t="str">
            <v>Purchase Order No.</v>
          </cell>
          <cell r="I368" t="str">
            <v>Purchase Order No.</v>
          </cell>
        </row>
        <row r="369">
          <cell r="B369" t="str">
            <v>PONP</v>
          </cell>
          <cell r="C369" t="str">
            <v>NUMERIC</v>
          </cell>
          <cell r="D369" t="str">
            <v>19, 6</v>
          </cell>
          <cell r="E369" t="str">
            <v>VR</v>
          </cell>
          <cell r="F369" t="str">
            <v>New PO Price</v>
          </cell>
          <cell r="G369" t="str">
            <v>New PO Price</v>
          </cell>
          <cell r="H369" t="str">
            <v>New PO Price</v>
          </cell>
          <cell r="I369" t="str">
            <v>New PO Price</v>
          </cell>
        </row>
        <row r="370">
          <cell r="B370" t="str">
            <v>POPR</v>
          </cell>
          <cell r="C370" t="str">
            <v>NUMERIC</v>
          </cell>
          <cell r="D370" t="str">
            <v>19, 6</v>
          </cell>
          <cell r="E370" t="str">
            <v>VR</v>
          </cell>
          <cell r="F370" t="str">
            <v>Purchase Price</v>
          </cell>
          <cell r="G370" t="str">
            <v>Purchase Price</v>
          </cell>
          <cell r="H370" t="str">
            <v>Purchase Price</v>
          </cell>
          <cell r="I370" t="str">
            <v>Purchase Price</v>
          </cell>
        </row>
        <row r="371">
          <cell r="B371" t="str">
            <v>POQT</v>
          </cell>
          <cell r="C371" t="str">
            <v>NUMERIC</v>
          </cell>
          <cell r="D371" t="str">
            <v>19, 6</v>
          </cell>
          <cell r="E371" t="str">
            <v>VR</v>
          </cell>
          <cell r="F371" t="str">
            <v>Purchase Quantity</v>
          </cell>
          <cell r="G371" t="str">
            <v>Purchase Quantity</v>
          </cell>
          <cell r="H371" t="str">
            <v>Purchase Quantity</v>
          </cell>
          <cell r="I371" t="str">
            <v>Purchase Quantity</v>
          </cell>
        </row>
        <row r="372">
          <cell r="B372" t="str">
            <v>PCQT</v>
          </cell>
          <cell r="C372" t="str">
            <v>NUMERIC</v>
          </cell>
          <cell r="D372" t="str">
            <v>19, 6</v>
          </cell>
          <cell r="E372" t="str">
            <v>VR</v>
          </cell>
          <cell r="F372" t="str">
            <v>Production Quantity</v>
          </cell>
          <cell r="G372" t="str">
            <v>Production Quantity</v>
          </cell>
          <cell r="H372" t="str">
            <v>Production Quantity</v>
          </cell>
          <cell r="I372" t="str">
            <v>Production Quantity</v>
          </cell>
        </row>
        <row r="373">
          <cell r="B373" t="str">
            <v>PDQT</v>
          </cell>
          <cell r="C373" t="str">
            <v>NUMERIC</v>
          </cell>
          <cell r="D373" t="str">
            <v>19, 6</v>
          </cell>
          <cell r="E373" t="str">
            <v>VR</v>
          </cell>
          <cell r="F373" t="str">
            <v>Production Defect Quantity</v>
          </cell>
          <cell r="G373" t="str">
            <v>Production Defect Quantity</v>
          </cell>
          <cell r="H373" t="str">
            <v>Production Defect Quantity</v>
          </cell>
          <cell r="I373" t="str">
            <v>Production Defect Quantity</v>
          </cell>
        </row>
        <row r="374">
          <cell r="B374" t="str">
            <v>POSD</v>
          </cell>
          <cell r="C374" t="str">
            <v>VARCHAR</v>
          </cell>
          <cell r="D374" t="str">
            <v>10</v>
          </cell>
          <cell r="E374" t="str">
            <v>VR</v>
          </cell>
          <cell r="F374" t="str">
            <v>Position Defect</v>
          </cell>
          <cell r="G374" t="str">
            <v>Position Defect</v>
          </cell>
          <cell r="H374" t="str">
            <v>Position Defect</v>
          </cell>
          <cell r="I374" t="str">
            <v>Position Defect</v>
          </cell>
        </row>
        <row r="375">
          <cell r="B375" t="str">
            <v>POSX</v>
          </cell>
          <cell r="C375" t="str">
            <v>NUMERIC</v>
          </cell>
          <cell r="D375" t="str">
            <v>6, 0</v>
          </cell>
          <cell r="E375" t="str">
            <v>VR</v>
          </cell>
          <cell r="F375" t="str">
            <v>Position X</v>
          </cell>
          <cell r="G375" t="str">
            <v>Position X</v>
          </cell>
          <cell r="H375" t="str">
            <v>Position X</v>
          </cell>
          <cell r="I375" t="str">
            <v>Position X</v>
          </cell>
        </row>
        <row r="376">
          <cell r="B376" t="str">
            <v>POSY</v>
          </cell>
          <cell r="C376" t="str">
            <v>NUMERIC</v>
          </cell>
          <cell r="D376" t="str">
            <v>6, 0</v>
          </cell>
          <cell r="E376" t="str">
            <v>VR</v>
          </cell>
          <cell r="F376" t="str">
            <v>Position Y</v>
          </cell>
          <cell r="G376" t="str">
            <v>Position Y</v>
          </cell>
          <cell r="H376" t="str">
            <v>Position Y</v>
          </cell>
          <cell r="I376" t="str">
            <v>Position Y</v>
          </cell>
        </row>
        <row r="377">
          <cell r="B377" t="str">
            <v>POTY</v>
          </cell>
          <cell r="C377" t="str">
            <v>VARCHAR</v>
          </cell>
          <cell r="D377" t="str">
            <v>10</v>
          </cell>
          <cell r="E377" t="str">
            <v>VR</v>
          </cell>
          <cell r="F377" t="str">
            <v>Purchase Order Type</v>
          </cell>
          <cell r="G377" t="str">
            <v>Purchase Order Type</v>
          </cell>
          <cell r="H377" t="str">
            <v>Purchase Order Type</v>
          </cell>
          <cell r="I377" t="str">
            <v>Purchase Order Type</v>
          </cell>
        </row>
        <row r="378">
          <cell r="B378" t="str">
            <v>POUM</v>
          </cell>
          <cell r="C378" t="str">
            <v>VARCHAR</v>
          </cell>
          <cell r="D378" t="str">
            <v>10</v>
          </cell>
          <cell r="E378" t="str">
            <v>VR</v>
          </cell>
          <cell r="F378" t="str">
            <v>Material Purchase Unit</v>
          </cell>
          <cell r="G378" t="str">
            <v>Material Purchase Unit</v>
          </cell>
          <cell r="H378" t="str">
            <v>Material Purchase Unit</v>
          </cell>
          <cell r="I378" t="str">
            <v>Material Purchase Unit</v>
          </cell>
        </row>
        <row r="379">
          <cell r="B379" t="str">
            <v>PPHA</v>
          </cell>
          <cell r="C379" t="str">
            <v>NUMERIC</v>
          </cell>
          <cell r="D379" t="str">
            <v>19, 6</v>
          </cell>
          <cell r="E379" t="str">
            <v>VR</v>
          </cell>
          <cell r="F379" t="str">
            <v>PPH Amount</v>
          </cell>
          <cell r="G379" t="str">
            <v>PPH Amount</v>
          </cell>
          <cell r="H379" t="str">
            <v>PPH Amount</v>
          </cell>
          <cell r="I379" t="str">
            <v>PPH Amount</v>
          </cell>
        </row>
        <row r="380">
          <cell r="B380" t="str">
            <v>PPHF</v>
          </cell>
          <cell r="C380" t="str">
            <v>NUMERIC</v>
          </cell>
          <cell r="D380" t="str">
            <v>1, 0</v>
          </cell>
          <cell r="E380" t="str">
            <v>VR</v>
          </cell>
          <cell r="F380" t="str">
            <v>PPH Flag</v>
          </cell>
          <cell r="G380" t="str">
            <v>PPH Flag</v>
          </cell>
          <cell r="H380" t="str">
            <v>PPH Flag</v>
          </cell>
          <cell r="I380" t="str">
            <v>PPH Flag</v>
          </cell>
        </row>
        <row r="381">
          <cell r="B381" t="str">
            <v>PPHP</v>
          </cell>
          <cell r="C381" t="str">
            <v>NUMERIC</v>
          </cell>
          <cell r="D381" t="str">
            <v>5, 2</v>
          </cell>
          <cell r="E381" t="str">
            <v>VR</v>
          </cell>
          <cell r="F381" t="str">
            <v>PPH Percent</v>
          </cell>
          <cell r="G381" t="str">
            <v>PPH Percent</v>
          </cell>
          <cell r="H381" t="str">
            <v>PPH Percent</v>
          </cell>
          <cell r="I381" t="str">
            <v>PPH Percent</v>
          </cell>
        </row>
        <row r="382">
          <cell r="B382" t="str">
            <v>PPNF</v>
          </cell>
          <cell r="C382" t="str">
            <v>NUMERIC</v>
          </cell>
          <cell r="D382" t="str">
            <v>1, 0</v>
          </cell>
          <cell r="E382" t="str">
            <v>VR</v>
          </cell>
          <cell r="F382" t="str">
            <v>PPN Flag</v>
          </cell>
          <cell r="G382" t="str">
            <v>PPN Flag</v>
          </cell>
          <cell r="H382" t="str">
            <v>PPN Flag</v>
          </cell>
          <cell r="I382" t="str">
            <v>PPN Flag</v>
          </cell>
        </row>
        <row r="383">
          <cell r="B383" t="str">
            <v>PPNA</v>
          </cell>
          <cell r="C383" t="str">
            <v>NUMERIC</v>
          </cell>
          <cell r="D383" t="str">
            <v>19, 6</v>
          </cell>
          <cell r="E383" t="str">
            <v>VR</v>
          </cell>
          <cell r="F383" t="str">
            <v>PPN Amount</v>
          </cell>
          <cell r="G383" t="str">
            <v>PPN Amount</v>
          </cell>
          <cell r="H383" t="str">
            <v>PPN Amount</v>
          </cell>
          <cell r="I383" t="str">
            <v>PPN Amount</v>
          </cell>
        </row>
        <row r="384">
          <cell r="B384" t="str">
            <v>PPNP</v>
          </cell>
          <cell r="C384" t="str">
            <v>NUMERIC</v>
          </cell>
          <cell r="D384" t="str">
            <v>5, 2</v>
          </cell>
          <cell r="E384" t="str">
            <v>VR</v>
          </cell>
          <cell r="F384" t="str">
            <v>PPN Percent</v>
          </cell>
          <cell r="G384" t="str">
            <v>PPN Percent</v>
          </cell>
          <cell r="H384" t="str">
            <v>PPN Percent</v>
          </cell>
          <cell r="I384" t="str">
            <v>PPN Percent</v>
          </cell>
        </row>
        <row r="385">
          <cell r="B385" t="str">
            <v>PQQT</v>
          </cell>
          <cell r="C385" t="str">
            <v>NUMERIC</v>
          </cell>
          <cell r="D385" t="str">
            <v>19, 6</v>
          </cell>
          <cell r="E385" t="str">
            <v>VR</v>
          </cell>
          <cell r="F385" t="str">
            <v>Pallet Quota Quantity</v>
          </cell>
          <cell r="G385" t="str">
            <v>Pallet Quota Quantity</v>
          </cell>
          <cell r="H385" t="str">
            <v>Pallet Quota Quantity</v>
          </cell>
          <cell r="I385" t="str">
            <v>Pallet Quota Quantity</v>
          </cell>
        </row>
        <row r="386">
          <cell r="B386" t="str">
            <v>PRDN</v>
          </cell>
          <cell r="C386" t="str">
            <v>VARCHAR</v>
          </cell>
          <cell r="D386" t="str">
            <v>30</v>
          </cell>
          <cell r="E386" t="str">
            <v>VR</v>
          </cell>
          <cell r="F386" t="str">
            <v>Purchase Request No.</v>
          </cell>
          <cell r="G386" t="str">
            <v>Purchase Request No.</v>
          </cell>
          <cell r="H386" t="str">
            <v>Purchase Request No.</v>
          </cell>
          <cell r="I386" t="str">
            <v>Purchase Request No.</v>
          </cell>
        </row>
        <row r="387">
          <cell r="B387" t="str">
            <v>PRDT</v>
          </cell>
          <cell r="C387" t="str">
            <v>NUMERIC</v>
          </cell>
          <cell r="D387" t="str">
            <v>8, 0</v>
          </cell>
          <cell r="E387" t="str">
            <v>VR</v>
          </cell>
          <cell r="F387" t="str">
            <v>Purchase Request Date</v>
          </cell>
          <cell r="G387" t="str">
            <v>Purchase Request Date</v>
          </cell>
          <cell r="H387" t="str">
            <v>Purchase Request Date</v>
          </cell>
          <cell r="I387" t="str">
            <v>Purchase Request Date</v>
          </cell>
        </row>
        <row r="388">
          <cell r="B388" t="str">
            <v>PRLN</v>
          </cell>
          <cell r="C388" t="str">
            <v>NUMERIC</v>
          </cell>
          <cell r="D388" t="str">
            <v>5, 0</v>
          </cell>
          <cell r="E388" t="str">
            <v>VR</v>
          </cell>
          <cell r="F388" t="str">
            <v>Purchase Request Line</v>
          </cell>
          <cell r="G388" t="str">
            <v>Purchase Request Line</v>
          </cell>
          <cell r="H388" t="str">
            <v>Purchase Request Line</v>
          </cell>
          <cell r="I388" t="str">
            <v>Purchase Request Line</v>
          </cell>
        </row>
        <row r="389">
          <cell r="B389" t="str">
            <v>PRPR</v>
          </cell>
          <cell r="C389" t="str">
            <v>NUMERIC</v>
          </cell>
          <cell r="D389" t="str">
            <v>19, 6</v>
          </cell>
          <cell r="E389" t="str">
            <v>VR</v>
          </cell>
          <cell r="F389" t="str">
            <v>Purchase Request Price</v>
          </cell>
          <cell r="G389" t="str">
            <v>Purchase Request Price</v>
          </cell>
          <cell r="H389" t="str">
            <v>Purchase Request Price</v>
          </cell>
          <cell r="I389" t="str">
            <v>Purchase Request Price</v>
          </cell>
        </row>
        <row r="390">
          <cell r="B390" t="str">
            <v>PRQT</v>
          </cell>
          <cell r="C390" t="str">
            <v>NUMERIC</v>
          </cell>
          <cell r="D390" t="str">
            <v>19, 6</v>
          </cell>
          <cell r="E390" t="str">
            <v>VR</v>
          </cell>
          <cell r="F390" t="str">
            <v>Purchase Request Quantity</v>
          </cell>
          <cell r="G390" t="str">
            <v>Purchase Request Quantity</v>
          </cell>
          <cell r="H390" t="str">
            <v>Purchase Request Quantity</v>
          </cell>
          <cell r="I390" t="str">
            <v>Purchase Request Quantity</v>
          </cell>
        </row>
        <row r="391">
          <cell r="B391" t="str">
            <v>PRTC</v>
          </cell>
          <cell r="C391" t="str">
            <v>NUMERIC</v>
          </cell>
          <cell r="D391" t="str">
            <v>3, 0</v>
          </cell>
          <cell r="E391" t="str">
            <v>VR</v>
          </cell>
          <cell r="F391" t="str">
            <v>Print Count</v>
          </cell>
          <cell r="G391" t="str">
            <v>Print Count</v>
          </cell>
          <cell r="H391" t="str">
            <v>Print Count</v>
          </cell>
          <cell r="I391" t="str">
            <v>Print Count</v>
          </cell>
        </row>
        <row r="392">
          <cell r="B392" t="str">
            <v>PSDN</v>
          </cell>
          <cell r="C392" t="str">
            <v>VARCHAR</v>
          </cell>
          <cell r="D392" t="str">
            <v>30</v>
          </cell>
          <cell r="E392" t="str">
            <v>VR</v>
          </cell>
          <cell r="F392" t="str">
            <v>Payment Slip No.</v>
          </cell>
          <cell r="G392" t="str">
            <v>Payment Slip No.</v>
          </cell>
          <cell r="H392" t="str">
            <v>Payment Slip No.</v>
          </cell>
          <cell r="I392" t="str">
            <v>Payment Slip No.</v>
          </cell>
        </row>
        <row r="393">
          <cell r="B393" t="str">
            <v>PSDT</v>
          </cell>
          <cell r="C393" t="str">
            <v>NUMERIC</v>
          </cell>
          <cell r="D393" t="str">
            <v>8, 0</v>
          </cell>
          <cell r="E393" t="str">
            <v>VR</v>
          </cell>
          <cell r="F393" t="str">
            <v>Payment Slip Date</v>
          </cell>
          <cell r="G393" t="str">
            <v>Payment Slip Date</v>
          </cell>
          <cell r="H393" t="str">
            <v>Payment Slip Date</v>
          </cell>
          <cell r="I393" t="str">
            <v>Payment Slip Date</v>
          </cell>
        </row>
        <row r="394">
          <cell r="B394" t="str">
            <v>PSLN</v>
          </cell>
          <cell r="C394" t="str">
            <v>NUMERIC</v>
          </cell>
          <cell r="D394" t="str">
            <v>5, 0</v>
          </cell>
          <cell r="E394" t="str">
            <v>VR</v>
          </cell>
          <cell r="F394" t="str">
            <v>Payment Slip Line</v>
          </cell>
          <cell r="G394" t="str">
            <v>Payment Slip Line</v>
          </cell>
          <cell r="H394" t="str">
            <v>Payment Slip Line</v>
          </cell>
          <cell r="I394" t="str">
            <v>Payment Slip Line</v>
          </cell>
        </row>
        <row r="395">
          <cell r="B395" t="str">
            <v>PSNA</v>
          </cell>
          <cell r="C395" t="str">
            <v>VARCHAR</v>
          </cell>
          <cell r="D395" t="str">
            <v>100</v>
          </cell>
          <cell r="E395" t="str">
            <v>VR</v>
          </cell>
          <cell r="F395" t="str">
            <v>Payment Slip Description</v>
          </cell>
          <cell r="G395" t="str">
            <v>Payment Slip Description</v>
          </cell>
          <cell r="H395" t="str">
            <v>Payment Slip Description</v>
          </cell>
          <cell r="I395" t="str">
            <v>Payment Slip Description</v>
          </cell>
        </row>
        <row r="396">
          <cell r="B396" t="str">
            <v>PSWD</v>
          </cell>
          <cell r="C396" t="str">
            <v>VARCHAR</v>
          </cell>
          <cell r="D396" t="str">
            <v>128</v>
          </cell>
          <cell r="E396" t="str">
            <v>VR</v>
          </cell>
          <cell r="F396" t="str">
            <v>Password</v>
          </cell>
          <cell r="G396" t="str">
            <v>Password</v>
          </cell>
          <cell r="H396" t="str">
            <v>Password</v>
          </cell>
          <cell r="I396" t="str">
            <v>Password</v>
          </cell>
        </row>
        <row r="397">
          <cell r="B397" t="str">
            <v>PURL</v>
          </cell>
          <cell r="C397" t="str">
            <v>VARCHAR</v>
          </cell>
          <cell r="D397" t="str">
            <v>500</v>
          </cell>
          <cell r="E397" t="str">
            <v>VR</v>
          </cell>
          <cell r="F397" t="str">
            <v>Program URL</v>
          </cell>
          <cell r="G397" t="str">
            <v>Program URL</v>
          </cell>
          <cell r="H397" t="str">
            <v>Program URL</v>
          </cell>
          <cell r="I397" t="str">
            <v>Program URL</v>
          </cell>
        </row>
        <row r="398">
          <cell r="B398" t="str">
            <v>PUUC</v>
          </cell>
          <cell r="C398" t="str">
            <v>NUMERIC</v>
          </cell>
          <cell r="D398" t="str">
            <v>19, 6</v>
          </cell>
          <cell r="E398" t="str">
            <v>VR</v>
          </cell>
          <cell r="F398" t="str">
            <v>Purchase UOM Conversion</v>
          </cell>
          <cell r="G398" t="str">
            <v>Purchase UOM Conversion</v>
          </cell>
          <cell r="H398" t="str">
            <v>Purchase UOM Conversion</v>
          </cell>
          <cell r="I398" t="str">
            <v>Purchase UOM Conversion</v>
          </cell>
        </row>
        <row r="399">
          <cell r="B399" t="str">
            <v>PUUM</v>
          </cell>
          <cell r="C399" t="str">
            <v>VARCHAR</v>
          </cell>
          <cell r="D399" t="str">
            <v>10</v>
          </cell>
          <cell r="E399" t="str">
            <v>VR</v>
          </cell>
          <cell r="F399" t="str">
            <v>Purchase UOM</v>
          </cell>
          <cell r="G399" t="str">
            <v>Purchase UOM</v>
          </cell>
          <cell r="H399" t="str">
            <v>Purchase UOM</v>
          </cell>
          <cell r="I399" t="str">
            <v>Purchase UOM</v>
          </cell>
        </row>
        <row r="400">
          <cell r="B400" t="str">
            <v>PYDN</v>
          </cell>
          <cell r="C400" t="str">
            <v>VARCHAR</v>
          </cell>
          <cell r="D400" t="str">
            <v>30</v>
          </cell>
          <cell r="E400" t="str">
            <v>VR</v>
          </cell>
          <cell r="F400" t="str">
            <v>Payment Doc. No.</v>
          </cell>
          <cell r="G400" t="str">
            <v>Payment Doc. No.</v>
          </cell>
          <cell r="H400" t="str">
            <v>Payment Doc. No.</v>
          </cell>
          <cell r="I400" t="str">
            <v>Payment Doc. No.</v>
          </cell>
        </row>
        <row r="401">
          <cell r="B401" t="str">
            <v>PYDT</v>
          </cell>
          <cell r="C401" t="str">
            <v>NUMERIC</v>
          </cell>
          <cell r="D401" t="str">
            <v>8, 0</v>
          </cell>
          <cell r="E401" t="str">
            <v>VR</v>
          </cell>
          <cell r="F401" t="str">
            <v>Payment Date</v>
          </cell>
          <cell r="G401" t="str">
            <v>Payment Date</v>
          </cell>
          <cell r="H401" t="str">
            <v>Payment Date</v>
          </cell>
          <cell r="I401" t="str">
            <v>Payment Date</v>
          </cell>
        </row>
        <row r="402">
          <cell r="B402" t="str">
            <v>PYFL</v>
          </cell>
          <cell r="C402" t="str">
            <v>NUMERIC</v>
          </cell>
          <cell r="D402" t="str">
            <v>1, 0</v>
          </cell>
          <cell r="E402" t="str">
            <v>VR</v>
          </cell>
          <cell r="F402" t="str">
            <v>Payment Flag</v>
          </cell>
          <cell r="G402" t="str">
            <v>Payment Flag</v>
          </cell>
          <cell r="H402" t="str">
            <v>Payment Flag</v>
          </cell>
          <cell r="I402" t="str">
            <v>Payment Flag</v>
          </cell>
        </row>
        <row r="403">
          <cell r="B403" t="str">
            <v>PYNA</v>
          </cell>
          <cell r="C403" t="str">
            <v>VARCHAR</v>
          </cell>
          <cell r="D403" t="str">
            <v>100</v>
          </cell>
          <cell r="E403" t="str">
            <v>VR</v>
          </cell>
          <cell r="F403" t="str">
            <v>Payment Name</v>
          </cell>
          <cell r="G403" t="str">
            <v>Payment Name</v>
          </cell>
          <cell r="H403" t="str">
            <v>Payment Name</v>
          </cell>
          <cell r="I403" t="str">
            <v>Payment Name</v>
          </cell>
        </row>
        <row r="404">
          <cell r="B404" t="str">
            <v>PYNO</v>
          </cell>
          <cell r="C404" t="str">
            <v>VARCHAR</v>
          </cell>
          <cell r="D404" t="str">
            <v>30</v>
          </cell>
          <cell r="E404" t="str">
            <v>VR</v>
          </cell>
          <cell r="F404" t="str">
            <v>Payment No.</v>
          </cell>
          <cell r="G404" t="str">
            <v>Payment No.</v>
          </cell>
          <cell r="H404" t="str">
            <v>Payment No.</v>
          </cell>
          <cell r="I404" t="str">
            <v>Payment No.</v>
          </cell>
        </row>
        <row r="405">
          <cell r="B405" t="str">
            <v>PYST</v>
          </cell>
          <cell r="C405" t="str">
            <v>VARCHAR</v>
          </cell>
          <cell r="D405" t="str">
            <v>10</v>
          </cell>
          <cell r="E405" t="str">
            <v>VR</v>
          </cell>
          <cell r="F405" t="str">
            <v>Payment Status</v>
          </cell>
          <cell r="G405" t="str">
            <v>Payment Status</v>
          </cell>
          <cell r="H405" t="str">
            <v>Payment Status</v>
          </cell>
          <cell r="I405" t="str">
            <v>Payment Status</v>
          </cell>
        </row>
        <row r="406">
          <cell r="B406" t="str">
            <v>PYTO</v>
          </cell>
          <cell r="C406" t="str">
            <v>VARCHAR</v>
          </cell>
          <cell r="D406" t="str">
            <v>10</v>
          </cell>
          <cell r="E406" t="str">
            <v>VR</v>
          </cell>
          <cell r="F406" t="str">
            <v>Payment To</v>
          </cell>
          <cell r="G406" t="str">
            <v>Payment To</v>
          </cell>
          <cell r="H406" t="str">
            <v>Payment To</v>
          </cell>
          <cell r="I406" t="str">
            <v>Payment To</v>
          </cell>
        </row>
        <row r="407">
          <cell r="B407" t="str">
            <v>PYTY</v>
          </cell>
          <cell r="C407" t="str">
            <v>VARCHAR</v>
          </cell>
          <cell r="D407" t="str">
            <v>1</v>
          </cell>
          <cell r="E407" t="str">
            <v>VR</v>
          </cell>
          <cell r="F407" t="str">
            <v>Payment Type</v>
          </cell>
          <cell r="G407" t="str">
            <v>Payment Type</v>
          </cell>
          <cell r="H407" t="str">
            <v>Payment Type</v>
          </cell>
          <cell r="I407" t="str">
            <v>Payment Type</v>
          </cell>
        </row>
        <row r="408">
          <cell r="B408" t="str">
            <v>PYTZ</v>
          </cell>
          <cell r="C408" t="str">
            <v>VARCHAR</v>
          </cell>
          <cell r="D408" t="str">
            <v>60</v>
          </cell>
          <cell r="E408" t="str">
            <v>VR</v>
          </cell>
          <cell r="F408" t="str">
            <v>Payment Type Name</v>
          </cell>
          <cell r="G408" t="str">
            <v>Payment Type Name</v>
          </cell>
          <cell r="H408" t="str">
            <v>Payment Type Name</v>
          </cell>
          <cell r="I408" t="str">
            <v>Payment Type Name</v>
          </cell>
        </row>
        <row r="409">
          <cell r="B409" t="str">
            <v>QRDN</v>
          </cell>
          <cell r="C409" t="str">
            <v>VARCHAR</v>
          </cell>
          <cell r="D409" t="str">
            <v>30</v>
          </cell>
          <cell r="E409" t="str">
            <v>VR</v>
          </cell>
          <cell r="F409" t="str">
            <v>Quotation Request No.</v>
          </cell>
          <cell r="G409" t="str">
            <v>Quotation Request No.</v>
          </cell>
          <cell r="H409" t="str">
            <v>Quotation Request No.</v>
          </cell>
          <cell r="I409" t="str">
            <v>Quotation Request No.</v>
          </cell>
        </row>
        <row r="410">
          <cell r="B410" t="str">
            <v>QRDT</v>
          </cell>
          <cell r="C410" t="str">
            <v>NUMERIC</v>
          </cell>
          <cell r="D410" t="str">
            <v>8, 0</v>
          </cell>
          <cell r="E410" t="str">
            <v>VR</v>
          </cell>
          <cell r="F410" t="str">
            <v>Quotation Request Date</v>
          </cell>
          <cell r="G410" t="str">
            <v>Quotation Request Date</v>
          </cell>
          <cell r="H410" t="str">
            <v>Quotation Request Date</v>
          </cell>
          <cell r="I410" t="str">
            <v>Quotation Request Date</v>
          </cell>
        </row>
        <row r="411">
          <cell r="B411" t="str">
            <v>QRLN</v>
          </cell>
          <cell r="C411" t="str">
            <v>NUMERIC</v>
          </cell>
          <cell r="D411" t="str">
            <v>5, 0</v>
          </cell>
          <cell r="E411" t="str">
            <v>VR</v>
          </cell>
          <cell r="F411" t="str">
            <v>Quotation Request Line</v>
          </cell>
          <cell r="G411" t="str">
            <v>Quotation Request Line</v>
          </cell>
          <cell r="H411" t="str">
            <v>Quotation Request Line</v>
          </cell>
          <cell r="I411" t="str">
            <v>Quotation Request Line</v>
          </cell>
        </row>
        <row r="412">
          <cell r="B412" t="str">
            <v>QTMN</v>
          </cell>
          <cell r="C412" t="str">
            <v>NUMERIC</v>
          </cell>
          <cell r="D412" t="str">
            <v>19, 6</v>
          </cell>
          <cell r="E412" t="str">
            <v>VR</v>
          </cell>
          <cell r="F412" t="str">
            <v>Minimum Quantity</v>
          </cell>
          <cell r="G412" t="str">
            <v>Minimum Quantity</v>
          </cell>
          <cell r="H412" t="str">
            <v>Minimum Quantity</v>
          </cell>
          <cell r="I412" t="str">
            <v>Minimum Quantity</v>
          </cell>
        </row>
        <row r="413">
          <cell r="B413" t="str">
            <v>QTMX</v>
          </cell>
          <cell r="C413" t="str">
            <v>NUMERIC</v>
          </cell>
          <cell r="D413" t="str">
            <v>19, 6</v>
          </cell>
          <cell r="E413" t="str">
            <v>VR</v>
          </cell>
          <cell r="F413" t="str">
            <v>Maximum Quantity</v>
          </cell>
          <cell r="G413" t="str">
            <v>Maximum Quantity</v>
          </cell>
          <cell r="H413" t="str">
            <v>Maximum Quantity</v>
          </cell>
          <cell r="I413" t="str">
            <v>Maximum Quantity</v>
          </cell>
        </row>
        <row r="414">
          <cell r="B414" t="str">
            <v>QURL</v>
          </cell>
          <cell r="C414" t="str">
            <v>VARCHAR</v>
          </cell>
          <cell r="D414" t="str">
            <v>1000</v>
          </cell>
          <cell r="E414" t="str">
            <v>VR</v>
          </cell>
          <cell r="F414" t="str">
            <v>Quotation URL</v>
          </cell>
          <cell r="G414" t="str">
            <v>Quotation URL</v>
          </cell>
          <cell r="H414" t="str">
            <v>Quotation URL</v>
          </cell>
          <cell r="I414" t="str">
            <v>Quotation URL</v>
          </cell>
        </row>
        <row r="415">
          <cell r="B415" t="str">
            <v>RATE</v>
          </cell>
          <cell r="C415" t="str">
            <v>NUMERIC</v>
          </cell>
          <cell r="D415" t="str">
            <v>19, 7</v>
          </cell>
          <cell r="E415" t="str">
            <v>VR</v>
          </cell>
          <cell r="F415" t="str">
            <v>Rate</v>
          </cell>
          <cell r="G415" t="str">
            <v>Rate</v>
          </cell>
          <cell r="H415" t="str">
            <v>Rate</v>
          </cell>
          <cell r="I415" t="str">
            <v>Rate</v>
          </cell>
        </row>
        <row r="416">
          <cell r="B416" t="str">
            <v>RCST</v>
          </cell>
          <cell r="C416" t="str">
            <v>NUMERIC</v>
          </cell>
          <cell r="D416" t="str">
            <v>1, 0</v>
          </cell>
          <cell r="E416" t="str">
            <v>VR</v>
          </cell>
          <cell r="F416" t="str">
            <v>Record Status</v>
          </cell>
          <cell r="G416" t="str">
            <v>Record Status</v>
          </cell>
          <cell r="H416" t="str">
            <v>Record Status</v>
          </cell>
          <cell r="I416" t="str">
            <v>Record Status</v>
          </cell>
        </row>
        <row r="417">
          <cell r="B417" t="str">
            <v>RDDN</v>
          </cell>
          <cell r="C417" t="str">
            <v>VARCHAR</v>
          </cell>
          <cell r="D417" t="str">
            <v>30</v>
          </cell>
          <cell r="E417" t="str">
            <v>VR</v>
          </cell>
          <cell r="F417" t="str">
            <v>Change Over Doc. No.</v>
          </cell>
          <cell r="G417" t="str">
            <v>Change Over Doc. No.</v>
          </cell>
          <cell r="H417" t="str">
            <v>Change Over Doc. No.</v>
          </cell>
          <cell r="I417" t="str">
            <v>Change Over Doc. No.</v>
          </cell>
        </row>
        <row r="418">
          <cell r="B418" t="str">
            <v>RDDT</v>
          </cell>
          <cell r="C418" t="str">
            <v>NUMERIC</v>
          </cell>
          <cell r="D418" t="str">
            <v>8, 0</v>
          </cell>
          <cell r="E418" t="str">
            <v>VR</v>
          </cell>
          <cell r="F418" t="str">
            <v>Change Over Date</v>
          </cell>
          <cell r="G418" t="str">
            <v>Change Over Date</v>
          </cell>
          <cell r="H418" t="str">
            <v>Change Over Date</v>
          </cell>
          <cell r="I418" t="str">
            <v>Change Over Date</v>
          </cell>
        </row>
        <row r="419">
          <cell r="B419" t="str">
            <v>RDLN</v>
          </cell>
          <cell r="C419" t="str">
            <v>NUMERIC</v>
          </cell>
          <cell r="D419" t="str">
            <v>5, 0</v>
          </cell>
          <cell r="E419" t="str">
            <v>VR</v>
          </cell>
          <cell r="F419" t="str">
            <v>Change Over Line</v>
          </cell>
          <cell r="G419" t="str">
            <v>Change Over Line</v>
          </cell>
          <cell r="H419" t="str">
            <v>Change Over Line</v>
          </cell>
          <cell r="I419" t="str">
            <v>Change Over Line</v>
          </cell>
        </row>
        <row r="420">
          <cell r="B420" t="str">
            <v>RDNO</v>
          </cell>
          <cell r="C420" t="str">
            <v>VARCHAR</v>
          </cell>
          <cell r="D420" t="str">
            <v>30</v>
          </cell>
          <cell r="E420" t="str">
            <v>VR</v>
          </cell>
          <cell r="F420" t="str">
            <v>Change Over No.</v>
          </cell>
          <cell r="G420" t="str">
            <v>Change Over No.</v>
          </cell>
          <cell r="H420" t="str">
            <v>Change Over No.</v>
          </cell>
          <cell r="I420" t="str">
            <v>Change Over No.</v>
          </cell>
        </row>
        <row r="421">
          <cell r="B421" t="str">
            <v>RDQT</v>
          </cell>
          <cell r="C421" t="str">
            <v>NUMERIC</v>
          </cell>
          <cell r="D421" t="str">
            <v>19, 6</v>
          </cell>
          <cell r="E421" t="str">
            <v>VR</v>
          </cell>
          <cell r="F421" t="str">
            <v>Change Over Quantity</v>
          </cell>
          <cell r="G421" t="str">
            <v>Change Over Quantity</v>
          </cell>
          <cell r="H421" t="str">
            <v>Change Over Quantity</v>
          </cell>
          <cell r="I421" t="str">
            <v>Change Over Quantity</v>
          </cell>
        </row>
        <row r="422">
          <cell r="B422" t="str">
            <v>RELI</v>
          </cell>
          <cell r="C422" t="str">
            <v>VARCHAR</v>
          </cell>
          <cell r="D422" t="str">
            <v>10</v>
          </cell>
          <cell r="E422" t="str">
            <v>VR</v>
          </cell>
          <cell r="F422" t="str">
            <v>Religion</v>
          </cell>
          <cell r="G422" t="str">
            <v>Religion</v>
          </cell>
          <cell r="H422" t="str">
            <v>Religion</v>
          </cell>
          <cell r="I422" t="str">
            <v>Religion</v>
          </cell>
        </row>
        <row r="423">
          <cell r="B423" t="str">
            <v>REM5</v>
          </cell>
          <cell r="C423" t="str">
            <v>VARCHAR</v>
          </cell>
          <cell r="D423" t="str">
            <v>100</v>
          </cell>
          <cell r="E423" t="str">
            <v>VR</v>
          </cell>
          <cell r="F423" t="str">
            <v>Remark 5</v>
          </cell>
          <cell r="G423" t="str">
            <v>Remark 5</v>
          </cell>
          <cell r="H423" t="str">
            <v>Remark 5</v>
          </cell>
          <cell r="I423" t="str">
            <v>Remark 5</v>
          </cell>
        </row>
        <row r="424">
          <cell r="B424" t="str">
            <v>REM2</v>
          </cell>
          <cell r="C424" t="str">
            <v>VARCHAR</v>
          </cell>
          <cell r="D424" t="str">
            <v>100</v>
          </cell>
          <cell r="E424" t="str">
            <v>VR</v>
          </cell>
          <cell r="F424" t="str">
            <v>Remark 2</v>
          </cell>
          <cell r="G424" t="str">
            <v>Remark 2</v>
          </cell>
          <cell r="H424" t="str">
            <v>Remark 2</v>
          </cell>
          <cell r="I424" t="str">
            <v>Remark 2</v>
          </cell>
        </row>
        <row r="425">
          <cell r="B425" t="str">
            <v>REM3</v>
          </cell>
          <cell r="C425" t="str">
            <v>VARCHAR</v>
          </cell>
          <cell r="D425" t="str">
            <v>100</v>
          </cell>
          <cell r="E425" t="str">
            <v>VR</v>
          </cell>
          <cell r="F425" t="str">
            <v>Remark 3</v>
          </cell>
          <cell r="G425" t="str">
            <v>Remark 3</v>
          </cell>
          <cell r="H425" t="str">
            <v>Remark 3</v>
          </cell>
          <cell r="I425" t="str">
            <v>Remark 3</v>
          </cell>
        </row>
        <row r="426">
          <cell r="B426" t="str">
            <v>REM4</v>
          </cell>
          <cell r="C426" t="str">
            <v>VARCHAR</v>
          </cell>
          <cell r="D426" t="str">
            <v>100</v>
          </cell>
          <cell r="E426" t="str">
            <v>VR</v>
          </cell>
          <cell r="F426" t="str">
            <v>Remark 4</v>
          </cell>
          <cell r="G426" t="str">
            <v>Remark 4</v>
          </cell>
          <cell r="H426" t="str">
            <v>Remark 4</v>
          </cell>
          <cell r="I426" t="str">
            <v>Remark 4</v>
          </cell>
        </row>
        <row r="427">
          <cell r="B427" t="str">
            <v>REMA</v>
          </cell>
          <cell r="C427" t="str">
            <v>VARCHAR</v>
          </cell>
          <cell r="D427" t="str">
            <v>100</v>
          </cell>
          <cell r="E427" t="str">
            <v>VR</v>
          </cell>
          <cell r="F427" t="str">
            <v>Remark</v>
          </cell>
          <cell r="G427" t="str">
            <v>Remark</v>
          </cell>
          <cell r="H427" t="str">
            <v>Remark</v>
          </cell>
          <cell r="I427" t="str">
            <v>Remark</v>
          </cell>
        </row>
        <row r="428">
          <cell r="B428" t="str">
            <v>RFDN</v>
          </cell>
          <cell r="C428" t="str">
            <v>VARCHAR</v>
          </cell>
          <cell r="D428" t="str">
            <v>30</v>
          </cell>
          <cell r="E428" t="str">
            <v>VR</v>
          </cell>
          <cell r="F428" t="str">
            <v>Reference Doc. No</v>
          </cell>
          <cell r="G428" t="str">
            <v>Reference Doc. No</v>
          </cell>
          <cell r="H428" t="str">
            <v>Reference Doc. No</v>
          </cell>
          <cell r="I428" t="str">
            <v>Reference Doc. No</v>
          </cell>
        </row>
        <row r="429">
          <cell r="B429" t="str">
            <v>RFDT</v>
          </cell>
          <cell r="C429" t="str">
            <v>NUMERIC</v>
          </cell>
          <cell r="D429" t="str">
            <v>8, 0</v>
          </cell>
          <cell r="E429" t="str">
            <v>VR</v>
          </cell>
          <cell r="F429" t="str">
            <v>Reference Date</v>
          </cell>
          <cell r="G429" t="str">
            <v>Reference Date</v>
          </cell>
          <cell r="H429" t="str">
            <v>Reference Date</v>
          </cell>
          <cell r="I429" t="str">
            <v>Reference Date</v>
          </cell>
        </row>
        <row r="430">
          <cell r="B430" t="str">
            <v>RFLN</v>
          </cell>
          <cell r="C430" t="str">
            <v>NUMERIC</v>
          </cell>
          <cell r="D430" t="str">
            <v>5, 0</v>
          </cell>
          <cell r="E430" t="str">
            <v>VR</v>
          </cell>
          <cell r="F430" t="str">
            <v>Reference Line No</v>
          </cell>
          <cell r="G430" t="str">
            <v>Reference Line No</v>
          </cell>
          <cell r="H430" t="str">
            <v>Reference Line No</v>
          </cell>
          <cell r="I430" t="str">
            <v>Reference Line No</v>
          </cell>
        </row>
        <row r="431">
          <cell r="B431" t="str">
            <v>RFNO</v>
          </cell>
          <cell r="C431" t="str">
            <v>VARCHAR</v>
          </cell>
          <cell r="D431" t="str">
            <v>30</v>
          </cell>
          <cell r="E431" t="str">
            <v>VR</v>
          </cell>
          <cell r="F431" t="str">
            <v>Reference No.</v>
          </cell>
          <cell r="G431" t="str">
            <v>Reference No.</v>
          </cell>
          <cell r="H431" t="str">
            <v>Reference No.</v>
          </cell>
          <cell r="I431" t="str">
            <v>Reference No.</v>
          </cell>
        </row>
        <row r="432">
          <cell r="B432" t="str">
            <v>RFTY</v>
          </cell>
          <cell r="C432" t="str">
            <v>VARCHAR</v>
          </cell>
          <cell r="D432" t="str">
            <v>10</v>
          </cell>
          <cell r="E432" t="str">
            <v>VR</v>
          </cell>
          <cell r="F432" t="str">
            <v>Reference Type</v>
          </cell>
          <cell r="G432" t="str">
            <v>Reference Type</v>
          </cell>
          <cell r="H432" t="str">
            <v>Reference Type</v>
          </cell>
          <cell r="I432" t="str">
            <v>Reference Type</v>
          </cell>
        </row>
        <row r="433">
          <cell r="B433" t="str">
            <v>RIGH</v>
          </cell>
          <cell r="C433" t="str">
            <v>VARCHAR</v>
          </cell>
          <cell r="D433" t="str">
            <v>1</v>
          </cell>
          <cell r="E433" t="str">
            <v>VR</v>
          </cell>
          <cell r="F433" t="str">
            <v>Access Right</v>
          </cell>
          <cell r="G433" t="str">
            <v>Access Right</v>
          </cell>
          <cell r="H433" t="str">
            <v>Access Right</v>
          </cell>
          <cell r="I433" t="str">
            <v>Access Right</v>
          </cell>
        </row>
        <row r="434">
          <cell r="B434" t="str">
            <v>RONA</v>
          </cell>
          <cell r="C434" t="str">
            <v>VARCHAR</v>
          </cell>
          <cell r="D434" t="str">
            <v>100</v>
          </cell>
          <cell r="E434" t="str">
            <v>VR</v>
          </cell>
          <cell r="F434" t="str">
            <v>Room Name</v>
          </cell>
          <cell r="G434" t="str">
            <v>Room Name</v>
          </cell>
          <cell r="H434" t="str">
            <v>Room Name</v>
          </cell>
          <cell r="I434" t="str">
            <v>Room Name</v>
          </cell>
        </row>
        <row r="435">
          <cell r="B435" t="str">
            <v>RONO</v>
          </cell>
          <cell r="C435" t="str">
            <v>VARCHAR</v>
          </cell>
          <cell r="D435" t="str">
            <v>10</v>
          </cell>
          <cell r="E435" t="str">
            <v>VR</v>
          </cell>
          <cell r="F435" t="str">
            <v>Room Code</v>
          </cell>
          <cell r="G435" t="str">
            <v>Room Code</v>
          </cell>
          <cell r="H435" t="str">
            <v>Room Code</v>
          </cell>
          <cell r="I435" t="str">
            <v>Room Code</v>
          </cell>
        </row>
        <row r="436">
          <cell r="B436" t="str">
            <v>RPQT</v>
          </cell>
          <cell r="C436" t="str">
            <v>NUMERIC</v>
          </cell>
          <cell r="D436" t="str">
            <v>19, 6</v>
          </cell>
          <cell r="E436" t="str">
            <v>VR</v>
          </cell>
          <cell r="F436" t="str">
            <v>Repair Quantity</v>
          </cell>
          <cell r="G436" t="str">
            <v>Repair Quantity</v>
          </cell>
          <cell r="H436" t="str">
            <v>Repair Quantity</v>
          </cell>
          <cell r="I436" t="str">
            <v>Repair Quantity</v>
          </cell>
        </row>
        <row r="437">
          <cell r="B437" t="str">
            <v>RQDN</v>
          </cell>
          <cell r="C437" t="str">
            <v>VARCHAR</v>
          </cell>
          <cell r="D437" t="str">
            <v>30</v>
          </cell>
          <cell r="E437" t="str">
            <v>VR</v>
          </cell>
          <cell r="F437" t="str">
            <v>Request Doc. No.</v>
          </cell>
          <cell r="G437" t="str">
            <v>Request Doc. No.</v>
          </cell>
          <cell r="H437" t="str">
            <v>Request Doc. No.</v>
          </cell>
          <cell r="I437" t="str">
            <v>Request Doc. No.</v>
          </cell>
        </row>
        <row r="438">
          <cell r="B438" t="str">
            <v>RQDT</v>
          </cell>
          <cell r="C438" t="str">
            <v>NUMERIC</v>
          </cell>
          <cell r="D438" t="str">
            <v>8, 0</v>
          </cell>
          <cell r="E438" t="str">
            <v>VR</v>
          </cell>
          <cell r="F438" t="str">
            <v>Request Date</v>
          </cell>
          <cell r="G438" t="str">
            <v>Request Date</v>
          </cell>
          <cell r="H438" t="str">
            <v>Request Date</v>
          </cell>
          <cell r="I438" t="str">
            <v>Request Date</v>
          </cell>
        </row>
        <row r="439">
          <cell r="B439" t="str">
            <v>RQLN</v>
          </cell>
          <cell r="C439" t="str">
            <v>NUMERIC</v>
          </cell>
          <cell r="D439" t="str">
            <v>5, 0</v>
          </cell>
          <cell r="E439" t="str">
            <v>VR</v>
          </cell>
          <cell r="F439" t="str">
            <v>Request Line</v>
          </cell>
          <cell r="G439" t="str">
            <v>Request Line</v>
          </cell>
          <cell r="H439" t="str">
            <v>Request Line</v>
          </cell>
          <cell r="I439" t="str">
            <v>Request Line</v>
          </cell>
        </row>
        <row r="440">
          <cell r="B440" t="str">
            <v>RQNO</v>
          </cell>
          <cell r="C440" t="str">
            <v>VARCHAR</v>
          </cell>
          <cell r="D440" t="str">
            <v>30</v>
          </cell>
          <cell r="E440" t="str">
            <v>VR</v>
          </cell>
          <cell r="F440" t="str">
            <v>Request No.</v>
          </cell>
          <cell r="G440" t="str">
            <v>Request No.</v>
          </cell>
          <cell r="H440" t="str">
            <v>Request No.</v>
          </cell>
          <cell r="I440" t="str">
            <v>Request No.</v>
          </cell>
        </row>
        <row r="441">
          <cell r="B441" t="str">
            <v>RQQT</v>
          </cell>
          <cell r="C441" t="str">
            <v>NUMERIC</v>
          </cell>
          <cell r="D441" t="str">
            <v>19, 6</v>
          </cell>
          <cell r="E441" t="str">
            <v>VR</v>
          </cell>
          <cell r="F441" t="str">
            <v>Request Quantity</v>
          </cell>
          <cell r="G441" t="str">
            <v>Request Quantity</v>
          </cell>
          <cell r="H441" t="str">
            <v>Request Quantity</v>
          </cell>
          <cell r="I441" t="str">
            <v>Request Quantity</v>
          </cell>
        </row>
        <row r="442">
          <cell r="B442" t="str">
            <v>RSDT</v>
          </cell>
          <cell r="C442" t="str">
            <v>NUMERIC</v>
          </cell>
          <cell r="D442" t="str">
            <v>8, 0</v>
          </cell>
          <cell r="E442" t="str">
            <v>VR</v>
          </cell>
          <cell r="F442" t="str">
            <v>Result Date</v>
          </cell>
          <cell r="G442" t="str">
            <v>Result Date</v>
          </cell>
          <cell r="H442" t="str">
            <v>Result Date</v>
          </cell>
          <cell r="I442" t="str">
            <v>Result Date</v>
          </cell>
        </row>
        <row r="443">
          <cell r="B443" t="str">
            <v>RSNA</v>
          </cell>
          <cell r="C443" t="str">
            <v>VARCHAR</v>
          </cell>
          <cell r="D443" t="str">
            <v>100</v>
          </cell>
          <cell r="E443" t="str">
            <v>VR</v>
          </cell>
          <cell r="F443" t="str">
            <v>Reason Name</v>
          </cell>
          <cell r="G443" t="str">
            <v>Reason Name</v>
          </cell>
          <cell r="H443" t="str">
            <v>Reason Name</v>
          </cell>
          <cell r="I443" t="str">
            <v>Reason Name</v>
          </cell>
        </row>
        <row r="444">
          <cell r="B444" t="str">
            <v>RSNO</v>
          </cell>
          <cell r="C444" t="str">
            <v>VARCHAR</v>
          </cell>
          <cell r="D444" t="str">
            <v>10</v>
          </cell>
          <cell r="E444" t="str">
            <v>VR</v>
          </cell>
          <cell r="F444" t="str">
            <v>Reason Code</v>
          </cell>
          <cell r="G444" t="str">
            <v>Reason Code</v>
          </cell>
          <cell r="H444" t="str">
            <v>Reason Code</v>
          </cell>
          <cell r="I444" t="str">
            <v>Reason Code</v>
          </cell>
        </row>
        <row r="445">
          <cell r="B445" t="str">
            <v>RSQT</v>
          </cell>
          <cell r="C445" t="str">
            <v>NUMERIC</v>
          </cell>
          <cell r="D445" t="str">
            <v>19, 6</v>
          </cell>
          <cell r="E445" t="str">
            <v>VR</v>
          </cell>
          <cell r="F445" t="str">
            <v>Result Quantity</v>
          </cell>
          <cell r="G445" t="str">
            <v>Result Quantity</v>
          </cell>
          <cell r="H445" t="str">
            <v>Result Quantity</v>
          </cell>
          <cell r="I445" t="str">
            <v>Result Quantity</v>
          </cell>
        </row>
        <row r="446">
          <cell r="B446" t="str">
            <v>RSRM</v>
          </cell>
          <cell r="C446" t="str">
            <v>VARCHAR</v>
          </cell>
          <cell r="D446" t="str">
            <v>100</v>
          </cell>
          <cell r="E446" t="str">
            <v>VR</v>
          </cell>
          <cell r="F446" t="str">
            <v>Reason Remark</v>
          </cell>
          <cell r="G446" t="str">
            <v>Reason Remark</v>
          </cell>
          <cell r="H446" t="str">
            <v>Reason Remark</v>
          </cell>
          <cell r="I446" t="str">
            <v>Reason Remark</v>
          </cell>
        </row>
        <row r="447">
          <cell r="B447" t="str">
            <v>RSTB</v>
          </cell>
          <cell r="C447" t="str">
            <v>VARCHAR</v>
          </cell>
          <cell r="D447" t="str">
            <v>10</v>
          </cell>
          <cell r="E447" t="str">
            <v>VR</v>
          </cell>
          <cell r="F447" t="str">
            <v>Reason Table</v>
          </cell>
          <cell r="G447" t="str">
            <v>Reason Table</v>
          </cell>
          <cell r="H447" t="str">
            <v>Reason Table</v>
          </cell>
          <cell r="I447" t="str">
            <v>Reason Table</v>
          </cell>
        </row>
        <row r="448">
          <cell r="B448" t="str">
            <v>RSTM</v>
          </cell>
          <cell r="C448" t="str">
            <v>NUMERIC</v>
          </cell>
          <cell r="D448" t="str">
            <v>6, 0</v>
          </cell>
          <cell r="E448" t="str">
            <v>VR</v>
          </cell>
          <cell r="F448" t="str">
            <v>Result Time</v>
          </cell>
          <cell r="G448" t="str">
            <v>Result Time</v>
          </cell>
          <cell r="H448" t="str">
            <v>Result Time</v>
          </cell>
          <cell r="I448" t="str">
            <v>Result Time</v>
          </cell>
        </row>
        <row r="449">
          <cell r="B449" t="str">
            <v>RTLN</v>
          </cell>
          <cell r="C449" t="str">
            <v>NUMERIC</v>
          </cell>
          <cell r="D449" t="str">
            <v>5, 2</v>
          </cell>
          <cell r="E449" t="str">
            <v>VR</v>
          </cell>
          <cell r="F449" t="str">
            <v>Route Line</v>
          </cell>
          <cell r="G449" t="str">
            <v>Route Line</v>
          </cell>
          <cell r="H449" t="str">
            <v>Route Line</v>
          </cell>
          <cell r="I449" t="str">
            <v>Route Line</v>
          </cell>
        </row>
        <row r="450">
          <cell r="B450" t="str">
            <v>RTNA</v>
          </cell>
          <cell r="C450" t="str">
            <v>VARCHAR</v>
          </cell>
          <cell r="D450" t="str">
            <v xml:space="preserve">100 </v>
          </cell>
          <cell r="E450" t="str">
            <v>VR</v>
          </cell>
          <cell r="F450" t="str">
            <v>Route Name</v>
          </cell>
          <cell r="G450" t="str">
            <v>Route Name</v>
          </cell>
          <cell r="H450" t="str">
            <v>Route Name</v>
          </cell>
          <cell r="I450" t="str">
            <v>Route Name</v>
          </cell>
        </row>
        <row r="451">
          <cell r="B451" t="str">
            <v>RTNO</v>
          </cell>
          <cell r="C451" t="str">
            <v>VARCHAR</v>
          </cell>
          <cell r="D451" t="str">
            <v>10</v>
          </cell>
          <cell r="E451" t="str">
            <v>VR</v>
          </cell>
          <cell r="F451" t="str">
            <v>Route No.</v>
          </cell>
          <cell r="G451" t="str">
            <v>Route No.</v>
          </cell>
          <cell r="H451" t="str">
            <v>Route No.</v>
          </cell>
          <cell r="I451" t="str">
            <v>Route No.</v>
          </cell>
        </row>
        <row r="452">
          <cell r="B452" t="str">
            <v>RTTY</v>
          </cell>
          <cell r="C452" t="str">
            <v>VARCHAR</v>
          </cell>
          <cell r="D452" t="str">
            <v>10</v>
          </cell>
          <cell r="E452" t="str">
            <v>VR</v>
          </cell>
          <cell r="F452" t="str">
            <v>Rate Type</v>
          </cell>
          <cell r="G452" t="str">
            <v>Rate Type</v>
          </cell>
          <cell r="H452" t="str">
            <v>Rate Type</v>
          </cell>
          <cell r="I452" t="str">
            <v>Rate Type</v>
          </cell>
        </row>
        <row r="453">
          <cell r="B453" t="str">
            <v>SAD1</v>
          </cell>
          <cell r="C453" t="str">
            <v>VARCHAR</v>
          </cell>
          <cell r="D453" t="str">
            <v>100</v>
          </cell>
          <cell r="E453" t="str">
            <v>VR</v>
          </cell>
          <cell r="F453" t="str">
            <v>Shipping Address 1</v>
          </cell>
          <cell r="G453" t="str">
            <v>Shipping Address 1</v>
          </cell>
          <cell r="H453" t="str">
            <v>Shipping Address 1</v>
          </cell>
          <cell r="I453" t="str">
            <v>Shipping Address 1</v>
          </cell>
        </row>
        <row r="454">
          <cell r="B454" t="str">
            <v>SAD2</v>
          </cell>
          <cell r="C454" t="str">
            <v>VARCHAR</v>
          </cell>
          <cell r="D454" t="str">
            <v>100</v>
          </cell>
          <cell r="E454" t="str">
            <v>VR</v>
          </cell>
          <cell r="F454" t="str">
            <v>Shipping Address 2</v>
          </cell>
          <cell r="G454" t="str">
            <v>Shipping Address 2</v>
          </cell>
          <cell r="H454" t="str">
            <v>Shipping Address 2</v>
          </cell>
          <cell r="I454" t="str">
            <v>Shipping Address 2</v>
          </cell>
        </row>
        <row r="455">
          <cell r="B455" t="str">
            <v>SAD3</v>
          </cell>
          <cell r="C455" t="str">
            <v>VARCHAR</v>
          </cell>
          <cell r="D455" t="str">
            <v>100</v>
          </cell>
          <cell r="E455" t="str">
            <v>VR</v>
          </cell>
          <cell r="F455" t="str">
            <v>Shipping Address 3</v>
          </cell>
          <cell r="G455" t="str">
            <v>Shipping Address 3</v>
          </cell>
          <cell r="H455" t="str">
            <v>Shipping Address 3</v>
          </cell>
          <cell r="I455" t="str">
            <v>Shipping Address 3</v>
          </cell>
        </row>
        <row r="456">
          <cell r="B456" t="str">
            <v>SAD4</v>
          </cell>
          <cell r="C456" t="str">
            <v>VARCHAR</v>
          </cell>
          <cell r="D456" t="str">
            <v>100</v>
          </cell>
          <cell r="E456" t="str">
            <v>VR</v>
          </cell>
          <cell r="F456" t="str">
            <v>Shipping Address 4</v>
          </cell>
          <cell r="G456" t="str">
            <v>Shipping Address 4</v>
          </cell>
          <cell r="H456" t="str">
            <v>Shipping Address 4</v>
          </cell>
          <cell r="I456" t="str">
            <v>Shipping Address 4</v>
          </cell>
        </row>
        <row r="457">
          <cell r="B457" t="str">
            <v>SDA1</v>
          </cell>
          <cell r="C457" t="str">
            <v>NUMERIC</v>
          </cell>
          <cell r="D457" t="str">
            <v>19, 6</v>
          </cell>
          <cell r="E457" t="str">
            <v>VR</v>
          </cell>
          <cell r="F457" t="str">
            <v>Special Discount Amount 1</v>
          </cell>
          <cell r="G457" t="str">
            <v>Special Discount Amount 1</v>
          </cell>
          <cell r="H457" t="str">
            <v>Special Discount Amount 1</v>
          </cell>
          <cell r="I457" t="str">
            <v>Special Discount Amount 1</v>
          </cell>
        </row>
        <row r="458">
          <cell r="B458" t="str">
            <v>SDA2</v>
          </cell>
          <cell r="C458" t="str">
            <v>NUMERIC</v>
          </cell>
          <cell r="D458" t="str">
            <v>19, 6</v>
          </cell>
          <cell r="E458" t="str">
            <v>VR</v>
          </cell>
          <cell r="F458" t="str">
            <v>Special Discount Amount 2</v>
          </cell>
          <cell r="G458" t="str">
            <v>Special Discount Amount 2</v>
          </cell>
          <cell r="H458" t="str">
            <v>Special Discount Amount 2</v>
          </cell>
          <cell r="I458" t="str">
            <v>Special Discount Amount 2</v>
          </cell>
        </row>
        <row r="459">
          <cell r="B459" t="str">
            <v>SDNA</v>
          </cell>
          <cell r="C459" t="str">
            <v>VARCHAR</v>
          </cell>
          <cell r="D459" t="str">
            <v xml:space="preserve">100 </v>
          </cell>
          <cell r="E459" t="str">
            <v>VR</v>
          </cell>
          <cell r="F459" t="str">
            <v>Subdefect Name</v>
          </cell>
          <cell r="G459" t="str">
            <v>Subdefect Name</v>
          </cell>
          <cell r="H459" t="str">
            <v>Subdefect Name</v>
          </cell>
          <cell r="I459" t="str">
            <v>Subdefect Name</v>
          </cell>
        </row>
        <row r="460">
          <cell r="B460" t="str">
            <v>SDNO</v>
          </cell>
          <cell r="C460" t="str">
            <v>VARCHAR</v>
          </cell>
          <cell r="D460" t="str">
            <v>10</v>
          </cell>
          <cell r="E460" t="str">
            <v>VR</v>
          </cell>
          <cell r="F460" t="str">
            <v>Subdefect</v>
          </cell>
          <cell r="G460" t="str">
            <v>Subdefect</v>
          </cell>
          <cell r="H460" t="str">
            <v>Subdefect</v>
          </cell>
          <cell r="I460" t="str">
            <v>Subdefect</v>
          </cell>
        </row>
        <row r="461">
          <cell r="B461" t="str">
            <v>SDP1</v>
          </cell>
          <cell r="C461" t="str">
            <v>NUMERIC</v>
          </cell>
          <cell r="D461" t="str">
            <v>19, 6</v>
          </cell>
          <cell r="E461" t="str">
            <v>VR</v>
          </cell>
          <cell r="F461" t="str">
            <v>Special Discount Percentage 1</v>
          </cell>
          <cell r="G461" t="str">
            <v>Special Discount Percentage 1</v>
          </cell>
          <cell r="H461" t="str">
            <v>Special Discount Percentage 1</v>
          </cell>
          <cell r="I461" t="str">
            <v>Special Discount Percentage 1</v>
          </cell>
        </row>
        <row r="462">
          <cell r="B462" t="str">
            <v>SDP2</v>
          </cell>
          <cell r="C462" t="str">
            <v>NUMERIC</v>
          </cell>
          <cell r="D462" t="str">
            <v>19, 6</v>
          </cell>
          <cell r="E462" t="str">
            <v>VR</v>
          </cell>
          <cell r="F462" t="str">
            <v>Special Discount Percentage 2</v>
          </cell>
          <cell r="G462" t="str">
            <v>Special Discount Percentage 2</v>
          </cell>
          <cell r="H462" t="str">
            <v>Special Discount Percentage 2</v>
          </cell>
          <cell r="I462" t="str">
            <v>Special Discount Percentage 2</v>
          </cell>
        </row>
        <row r="463">
          <cell r="B463" t="str">
            <v>SHIF</v>
          </cell>
          <cell r="C463" t="str">
            <v>VARCHAR</v>
          </cell>
          <cell r="D463" t="str">
            <v>1</v>
          </cell>
          <cell r="E463" t="str">
            <v>VR</v>
          </cell>
          <cell r="F463" t="str">
            <v>Shift</v>
          </cell>
          <cell r="G463" t="str">
            <v>Shift</v>
          </cell>
          <cell r="H463" t="str">
            <v>Shift</v>
          </cell>
          <cell r="I463" t="str">
            <v>Shift</v>
          </cell>
        </row>
        <row r="464">
          <cell r="B464" t="str">
            <v>COQT</v>
          </cell>
          <cell r="C464" t="str">
            <v>NUMERIC</v>
          </cell>
          <cell r="D464" t="str">
            <v>19, 6</v>
          </cell>
          <cell r="E464" t="str">
            <v>VR</v>
          </cell>
          <cell r="F464" t="str">
            <v>Customer Order Quantity</v>
          </cell>
          <cell r="G464" t="str">
            <v>Customer Order Quantity</v>
          </cell>
          <cell r="H464" t="str">
            <v>Customer Order Quantity</v>
          </cell>
          <cell r="I464" t="str">
            <v>Customer Order Quantity</v>
          </cell>
        </row>
        <row r="465">
          <cell r="B465" t="str">
            <v>SLTY</v>
          </cell>
          <cell r="C465" t="str">
            <v>VARCHAR</v>
          </cell>
          <cell r="D465" t="str">
            <v>1</v>
          </cell>
          <cell r="E465" t="str">
            <v>VR</v>
          </cell>
          <cell r="F465" t="str">
            <v>Sales Type</v>
          </cell>
          <cell r="G465" t="str">
            <v>Sales Type</v>
          </cell>
          <cell r="H465" t="str">
            <v>Sales Type</v>
          </cell>
          <cell r="I465" t="str">
            <v>Sales Type</v>
          </cell>
        </row>
        <row r="466">
          <cell r="B466" t="str">
            <v>SLUC</v>
          </cell>
          <cell r="C466" t="str">
            <v>NUMERIC</v>
          </cell>
          <cell r="D466" t="str">
            <v>19, 6</v>
          </cell>
          <cell r="E466" t="str">
            <v>VR</v>
          </cell>
          <cell r="F466" t="str">
            <v>Sales UOM Conversion</v>
          </cell>
          <cell r="G466" t="str">
            <v>Sales UOM Conversion</v>
          </cell>
          <cell r="H466" t="str">
            <v>Sales UOM Conversion</v>
          </cell>
          <cell r="I466" t="str">
            <v>Sales UOM Conversion</v>
          </cell>
        </row>
        <row r="467">
          <cell r="B467" t="str">
            <v>SLUM</v>
          </cell>
          <cell r="C467" t="str">
            <v>VARCHAR</v>
          </cell>
          <cell r="D467" t="str">
            <v>10</v>
          </cell>
          <cell r="E467" t="str">
            <v>VR</v>
          </cell>
          <cell r="F467" t="str">
            <v>Material Sales Unit</v>
          </cell>
          <cell r="G467" t="str">
            <v>Material Sales Unit</v>
          </cell>
          <cell r="H467" t="str">
            <v>Material Sales Unit</v>
          </cell>
          <cell r="I467" t="str">
            <v>Material Sales Unit</v>
          </cell>
        </row>
        <row r="468">
          <cell r="B468" t="str">
            <v>SLUM</v>
          </cell>
          <cell r="C468" t="str">
            <v>VARCHAR</v>
          </cell>
          <cell r="D468" t="str">
            <v>10</v>
          </cell>
          <cell r="E468" t="str">
            <v>VR</v>
          </cell>
          <cell r="F468" t="str">
            <v>Sales UOM</v>
          </cell>
          <cell r="G468" t="str">
            <v>Sales UOM</v>
          </cell>
          <cell r="H468" t="str">
            <v>Sales UOM</v>
          </cell>
          <cell r="I468" t="str">
            <v>Sales UOM</v>
          </cell>
        </row>
        <row r="469">
          <cell r="B469" t="str">
            <v>SLVT</v>
          </cell>
          <cell r="C469" t="str">
            <v>NUMERIC</v>
          </cell>
          <cell r="D469" t="str">
            <v>19, 6</v>
          </cell>
          <cell r="E469" t="str">
            <v>VR</v>
          </cell>
          <cell r="F469" t="str">
            <v>Sales VAT</v>
          </cell>
          <cell r="G469" t="str">
            <v>Sales VAT</v>
          </cell>
          <cell r="H469" t="str">
            <v>Sales VAT</v>
          </cell>
          <cell r="I469" t="str">
            <v>Sales VAT</v>
          </cell>
        </row>
        <row r="470">
          <cell r="B470" t="str">
            <v>CNQT</v>
          </cell>
          <cell r="C470" t="str">
            <v>NUMERIC</v>
          </cell>
          <cell r="D470" t="str">
            <v>19, 6</v>
          </cell>
          <cell r="E470" t="str">
            <v>VR</v>
          </cell>
          <cell r="F470" t="str">
            <v>Customer Return Quantity</v>
          </cell>
          <cell r="G470" t="str">
            <v>Customer Return Quantity</v>
          </cell>
          <cell r="H470" t="str">
            <v>Customer Return Quantity</v>
          </cell>
          <cell r="I470" t="str">
            <v>Customer Return Quantity</v>
          </cell>
        </row>
        <row r="471">
          <cell r="B471" t="str">
            <v>COPR</v>
          </cell>
          <cell r="C471" t="str">
            <v>NUMERIC</v>
          </cell>
          <cell r="D471" t="str">
            <v>19, 6</v>
          </cell>
          <cell r="E471" t="str">
            <v>VR</v>
          </cell>
          <cell r="F471" t="str">
            <v>Customer Order Price</v>
          </cell>
          <cell r="G471" t="str">
            <v>Customer Order Price</v>
          </cell>
          <cell r="H471" t="str">
            <v>Customer Order Price</v>
          </cell>
          <cell r="I471" t="str">
            <v>Customer Order Price</v>
          </cell>
        </row>
        <row r="472">
          <cell r="B472" t="str">
            <v>CSPR</v>
          </cell>
          <cell r="C472" t="str">
            <v>NUMERIC</v>
          </cell>
          <cell r="D472" t="str">
            <v>19, 6</v>
          </cell>
          <cell r="E472" t="str">
            <v>VR</v>
          </cell>
          <cell r="F472" t="str">
            <v>Customer System Price</v>
          </cell>
          <cell r="G472" t="str">
            <v>Customer System Price</v>
          </cell>
          <cell r="H472" t="str">
            <v>Customer System Price</v>
          </cell>
          <cell r="I472" t="str">
            <v>Customer System Price</v>
          </cell>
        </row>
        <row r="473">
          <cell r="B473" t="str">
            <v>CODN</v>
          </cell>
          <cell r="C473" t="str">
            <v>VARCHAR</v>
          </cell>
          <cell r="D473" t="str">
            <v>30</v>
          </cell>
          <cell r="E473" t="str">
            <v>VR</v>
          </cell>
          <cell r="F473" t="str">
            <v>Customer Order Doc. No.</v>
          </cell>
          <cell r="G473" t="str">
            <v>Customer Order Doc. No.</v>
          </cell>
          <cell r="H473" t="str">
            <v>Customer Order Doc. No.</v>
          </cell>
          <cell r="I473" t="str">
            <v>Customer Order Doc. No.</v>
          </cell>
        </row>
        <row r="474">
          <cell r="B474" t="str">
            <v>CODT</v>
          </cell>
          <cell r="C474" t="str">
            <v>NUMERIC</v>
          </cell>
          <cell r="D474" t="str">
            <v>8, 0</v>
          </cell>
          <cell r="E474" t="str">
            <v>VR</v>
          </cell>
          <cell r="F474" t="str">
            <v>Customer Order Date</v>
          </cell>
          <cell r="G474" t="str">
            <v>Customer Order Date</v>
          </cell>
          <cell r="H474" t="str">
            <v>Customer Order Date</v>
          </cell>
          <cell r="I474" t="str">
            <v>Customer Order Date</v>
          </cell>
        </row>
        <row r="475">
          <cell r="B475" t="str">
            <v>COLN</v>
          </cell>
          <cell r="C475" t="str">
            <v>NUMERIC</v>
          </cell>
          <cell r="D475" t="str">
            <v>5, 0</v>
          </cell>
          <cell r="E475" t="str">
            <v>VR</v>
          </cell>
          <cell r="F475" t="str">
            <v>Customer Order Line</v>
          </cell>
          <cell r="G475" t="str">
            <v>Customer Order Line</v>
          </cell>
          <cell r="H475" t="str">
            <v>Customer Order Line</v>
          </cell>
          <cell r="I475" t="str">
            <v>Customer Order Line</v>
          </cell>
        </row>
        <row r="476">
          <cell r="B476" t="str">
            <v>SODN</v>
          </cell>
          <cell r="C476" t="str">
            <v>VARCHAR</v>
          </cell>
          <cell r="D476" t="str">
            <v>30</v>
          </cell>
          <cell r="E476" t="str">
            <v>VR</v>
          </cell>
          <cell r="F476" t="str">
            <v>Order Production No.</v>
          </cell>
          <cell r="G476" t="str">
            <v>Order Production No.</v>
          </cell>
          <cell r="H476" t="str">
            <v>Order Production No.</v>
          </cell>
          <cell r="I476" t="str">
            <v>Order Production No.</v>
          </cell>
        </row>
        <row r="477">
          <cell r="B477" t="str">
            <v>SODT</v>
          </cell>
          <cell r="C477" t="str">
            <v>NUMERIC</v>
          </cell>
          <cell r="D477" t="str">
            <v>8, 0</v>
          </cell>
          <cell r="E477" t="str">
            <v>VR</v>
          </cell>
          <cell r="F477" t="str">
            <v>Order Production Date</v>
          </cell>
          <cell r="G477" t="str">
            <v>Order Production Date</v>
          </cell>
          <cell r="H477" t="str">
            <v>Order Production Date</v>
          </cell>
          <cell r="I477" t="str">
            <v>Order Production Date</v>
          </cell>
        </row>
        <row r="478">
          <cell r="B478" t="str">
            <v>SOLN</v>
          </cell>
          <cell r="C478" t="str">
            <v>NUMERIC</v>
          </cell>
          <cell r="D478" t="str">
            <v>5, 0</v>
          </cell>
          <cell r="E478" t="str">
            <v>VR</v>
          </cell>
          <cell r="F478" t="str">
            <v>Order Production Line</v>
          </cell>
          <cell r="G478" t="str">
            <v>Order Production Line</v>
          </cell>
          <cell r="H478" t="str">
            <v>Order Production Line</v>
          </cell>
          <cell r="I478" t="str">
            <v>Order Production Line</v>
          </cell>
        </row>
        <row r="479">
          <cell r="B479" t="str">
            <v>SONO</v>
          </cell>
          <cell r="C479" t="str">
            <v>NUMERIC</v>
          </cell>
          <cell r="D479" t="str">
            <v>6, 0</v>
          </cell>
          <cell r="E479" t="str">
            <v>VR</v>
          </cell>
          <cell r="F479" t="str">
            <v>Shop Order No.</v>
          </cell>
          <cell r="G479" t="str">
            <v>Shop Order No.</v>
          </cell>
          <cell r="H479" t="str">
            <v>Shop Order No.</v>
          </cell>
          <cell r="I479" t="str">
            <v>Shop Order No.</v>
          </cell>
        </row>
        <row r="480">
          <cell r="B480" t="str">
            <v>SPDN</v>
          </cell>
          <cell r="C480" t="str">
            <v>VARCHAR</v>
          </cell>
          <cell r="D480" t="str">
            <v>30</v>
          </cell>
          <cell r="E480" t="str">
            <v>VR</v>
          </cell>
          <cell r="F480" t="str">
            <v>Sales Price Doc No.</v>
          </cell>
          <cell r="G480" t="str">
            <v>Sales Price Doc No.</v>
          </cell>
          <cell r="H480" t="str">
            <v>Sales Price Doc No.</v>
          </cell>
          <cell r="I480" t="str">
            <v>Sales Price Doc No.</v>
          </cell>
        </row>
        <row r="481">
          <cell r="B481" t="str">
            <v>SPDT</v>
          </cell>
          <cell r="C481" t="str">
            <v>NUMERIC</v>
          </cell>
          <cell r="D481" t="str">
            <v>8, 0</v>
          </cell>
          <cell r="E481" t="str">
            <v>VR</v>
          </cell>
          <cell r="F481" t="str">
            <v>Sales Price Date</v>
          </cell>
          <cell r="G481" t="str">
            <v>Sales Price Date</v>
          </cell>
          <cell r="H481" t="str">
            <v>Sales Price Date</v>
          </cell>
          <cell r="I481" t="str">
            <v>Sales Price Date</v>
          </cell>
        </row>
        <row r="482">
          <cell r="B482" t="str">
            <v>SPLN</v>
          </cell>
          <cell r="C482" t="str">
            <v>NUMERIC</v>
          </cell>
          <cell r="D482" t="str">
            <v>5, 0</v>
          </cell>
          <cell r="E482" t="str">
            <v>VR</v>
          </cell>
          <cell r="F482" t="str">
            <v>Sales Price Line</v>
          </cell>
          <cell r="G482" t="str">
            <v>Sales Price Line</v>
          </cell>
          <cell r="H482" t="str">
            <v>Sales Price Line</v>
          </cell>
          <cell r="I482" t="str">
            <v>Sales Price Line</v>
          </cell>
        </row>
        <row r="483">
          <cell r="B483" t="str">
            <v>SPNO</v>
          </cell>
          <cell r="C483" t="str">
            <v>VARCHAR</v>
          </cell>
          <cell r="D483" t="str">
            <v>30</v>
          </cell>
          <cell r="E483" t="str">
            <v>VR</v>
          </cell>
          <cell r="F483" t="str">
            <v>SP3 No.</v>
          </cell>
          <cell r="G483" t="str">
            <v>SP3 No.</v>
          </cell>
          <cell r="H483" t="str">
            <v>SP3 No.</v>
          </cell>
          <cell r="I483" t="str">
            <v>SP3 No.</v>
          </cell>
        </row>
        <row r="484">
          <cell r="B484" t="str">
            <v>SPQT</v>
          </cell>
          <cell r="C484" t="str">
            <v>NUMERIC</v>
          </cell>
          <cell r="D484" t="str">
            <v>19, 6</v>
          </cell>
          <cell r="E484" t="str">
            <v>VR</v>
          </cell>
          <cell r="F484" t="str">
            <v>SP3 Quantity</v>
          </cell>
          <cell r="G484" t="str">
            <v>SP3 Quantity</v>
          </cell>
          <cell r="H484" t="str">
            <v>SP3 Quantity</v>
          </cell>
          <cell r="I484" t="str">
            <v>SP3 Quantity</v>
          </cell>
        </row>
        <row r="485">
          <cell r="B485" t="str">
            <v>SRNO</v>
          </cell>
          <cell r="C485" t="str">
            <v>VARCHAR</v>
          </cell>
          <cell r="D485" t="str">
            <v>10</v>
          </cell>
          <cell r="E485" t="str">
            <v>VR</v>
          </cell>
          <cell r="F485" t="str">
            <v>Stock Req Serial No</v>
          </cell>
          <cell r="G485" t="str">
            <v>Stock Req Serial No</v>
          </cell>
          <cell r="H485" t="str">
            <v>Stock Req Serial No</v>
          </cell>
          <cell r="I485" t="str">
            <v>Stock Req Serial No</v>
          </cell>
        </row>
        <row r="486">
          <cell r="B486" t="str">
            <v>STDT</v>
          </cell>
          <cell r="C486" t="str">
            <v>NUMERIC</v>
          </cell>
          <cell r="D486" t="str">
            <v>8, 0</v>
          </cell>
          <cell r="E486" t="str">
            <v>VR</v>
          </cell>
          <cell r="F486" t="str">
            <v>Start Date</v>
          </cell>
          <cell r="G486" t="str">
            <v>Start Date</v>
          </cell>
          <cell r="H486" t="str">
            <v>Start Date</v>
          </cell>
          <cell r="I486" t="str">
            <v>Start Date</v>
          </cell>
        </row>
        <row r="487">
          <cell r="B487" t="str">
            <v>TAD1</v>
          </cell>
          <cell r="C487" t="str">
            <v>VARCHAR</v>
          </cell>
          <cell r="D487" t="str">
            <v>100</v>
          </cell>
          <cell r="E487" t="str">
            <v>VR</v>
          </cell>
          <cell r="F487" t="str">
            <v>Tax Address 1</v>
          </cell>
          <cell r="G487" t="str">
            <v>Tax Address 1</v>
          </cell>
          <cell r="H487" t="str">
            <v>Tax Address 1</v>
          </cell>
          <cell r="I487" t="str">
            <v>Tax Address 1</v>
          </cell>
        </row>
        <row r="488">
          <cell r="B488" t="str">
            <v>TAD2</v>
          </cell>
          <cell r="C488" t="str">
            <v>VARCHAR</v>
          </cell>
          <cell r="D488" t="str">
            <v>100</v>
          </cell>
          <cell r="E488" t="str">
            <v>VR</v>
          </cell>
          <cell r="F488" t="str">
            <v>Tax Address 2</v>
          </cell>
          <cell r="G488" t="str">
            <v>Tax Address 2</v>
          </cell>
          <cell r="H488" t="str">
            <v>Tax Address 2</v>
          </cell>
          <cell r="I488" t="str">
            <v>Tax Address 2</v>
          </cell>
        </row>
        <row r="489">
          <cell r="B489" t="str">
            <v>TBN1</v>
          </cell>
          <cell r="C489" t="str">
            <v>VARCHAR</v>
          </cell>
          <cell r="D489" t="str">
            <v>20</v>
          </cell>
          <cell r="E489" t="str">
            <v>VR</v>
          </cell>
          <cell r="F489" t="str">
            <v>Category Table Code 1</v>
          </cell>
          <cell r="G489" t="str">
            <v>Category Table Code 1</v>
          </cell>
          <cell r="H489" t="str">
            <v>Category Table Code 1</v>
          </cell>
          <cell r="I489" t="str">
            <v>Category Table Code 1</v>
          </cell>
        </row>
        <row r="490">
          <cell r="B490" t="str">
            <v>TBN2</v>
          </cell>
          <cell r="C490" t="str">
            <v>VARCHAR</v>
          </cell>
          <cell r="D490" t="str">
            <v>20</v>
          </cell>
          <cell r="E490" t="str">
            <v>VR</v>
          </cell>
          <cell r="F490" t="str">
            <v>Category Table Code 2</v>
          </cell>
          <cell r="G490" t="str">
            <v>Category Table Code 2</v>
          </cell>
          <cell r="H490" t="str">
            <v>Category Table Code 2</v>
          </cell>
          <cell r="I490" t="str">
            <v>Category Table Code 2</v>
          </cell>
        </row>
        <row r="491">
          <cell r="B491" t="str">
            <v>TBNA</v>
          </cell>
          <cell r="C491" t="str">
            <v>VARCHAR</v>
          </cell>
          <cell r="D491" t="str">
            <v>100</v>
          </cell>
          <cell r="E491" t="str">
            <v>VR</v>
          </cell>
          <cell r="F491" t="str">
            <v>Table Name</v>
          </cell>
          <cell r="G491" t="str">
            <v>Table Name</v>
          </cell>
          <cell r="H491" t="str">
            <v>Table Name</v>
          </cell>
          <cell r="I491" t="str">
            <v>Table Name</v>
          </cell>
        </row>
        <row r="492">
          <cell r="B492" t="str">
            <v>TBNO</v>
          </cell>
          <cell r="C492" t="str">
            <v>VARCHAR</v>
          </cell>
          <cell r="D492" t="str">
            <v>20</v>
          </cell>
          <cell r="E492" t="str">
            <v>VR</v>
          </cell>
          <cell r="F492" t="str">
            <v>Table Code</v>
          </cell>
          <cell r="G492" t="str">
            <v>Table Code</v>
          </cell>
          <cell r="H492" t="str">
            <v>Table Code</v>
          </cell>
          <cell r="I492" t="str">
            <v>Table Code</v>
          </cell>
        </row>
        <row r="493">
          <cell r="B493" t="str">
            <v>TBTY</v>
          </cell>
          <cell r="C493" t="str">
            <v>VARCHAR</v>
          </cell>
          <cell r="D493" t="str">
            <v>10</v>
          </cell>
          <cell r="E493" t="str">
            <v>VR</v>
          </cell>
          <cell r="F493" t="str">
            <v>Table Type</v>
          </cell>
          <cell r="G493" t="str">
            <v>Table Type</v>
          </cell>
          <cell r="H493" t="str">
            <v>Table Type</v>
          </cell>
          <cell r="I493" t="str">
            <v>Table Type</v>
          </cell>
        </row>
        <row r="494">
          <cell r="B494" t="str">
            <v>TCDT</v>
          </cell>
          <cell r="C494" t="str">
            <v>NUMERIC</v>
          </cell>
          <cell r="D494" t="str">
            <v>8, 0</v>
          </cell>
          <cell r="E494" t="str">
            <v>VR</v>
          </cell>
          <cell r="F494" t="str">
            <v>Ticket Date</v>
          </cell>
          <cell r="G494" t="str">
            <v>Ticket Date</v>
          </cell>
          <cell r="H494" t="str">
            <v>Ticket Date</v>
          </cell>
          <cell r="I494" t="str">
            <v>Ticket Date</v>
          </cell>
        </row>
        <row r="495">
          <cell r="B495" t="str">
            <v>TCLN</v>
          </cell>
          <cell r="C495" t="str">
            <v>NUMERIC</v>
          </cell>
          <cell r="D495" t="str">
            <v>5, 2</v>
          </cell>
          <cell r="E495" t="str">
            <v>VR</v>
          </cell>
          <cell r="F495" t="str">
            <v>Ticket Line</v>
          </cell>
          <cell r="G495" t="str">
            <v>Ticket Line</v>
          </cell>
          <cell r="H495" t="str">
            <v>Ticket Line</v>
          </cell>
          <cell r="I495" t="str">
            <v>Ticket Line</v>
          </cell>
        </row>
        <row r="496">
          <cell r="B496" t="str">
            <v>TCNO</v>
          </cell>
          <cell r="C496" t="str">
            <v>VARCHAR</v>
          </cell>
          <cell r="D496" t="str">
            <v>20</v>
          </cell>
          <cell r="E496" t="str">
            <v>VR</v>
          </cell>
          <cell r="F496" t="str">
            <v>Ticket No.</v>
          </cell>
          <cell r="G496" t="str">
            <v>Ticket No.</v>
          </cell>
          <cell r="H496" t="str">
            <v>Ticket No.</v>
          </cell>
          <cell r="I496" t="str">
            <v>Ticket No.</v>
          </cell>
        </row>
        <row r="497">
          <cell r="B497" t="str">
            <v>TDDY</v>
          </cell>
          <cell r="C497" t="str">
            <v>NUMERIC</v>
          </cell>
          <cell r="D497" t="str">
            <v>8, 0</v>
          </cell>
          <cell r="E497" t="str">
            <v>VR</v>
          </cell>
          <cell r="F497" t="str">
            <v>Terms of Delivery Days</v>
          </cell>
          <cell r="G497" t="str">
            <v>Terms of Delivery Days</v>
          </cell>
          <cell r="H497" t="str">
            <v>Terms of Delivery Days</v>
          </cell>
          <cell r="I497" t="str">
            <v>Terms of Delivery Days</v>
          </cell>
        </row>
        <row r="498">
          <cell r="B498" t="str">
            <v>TDNA</v>
          </cell>
          <cell r="C498" t="str">
            <v>VARCHAR</v>
          </cell>
          <cell r="D498" t="str">
            <v>100</v>
          </cell>
          <cell r="E498" t="str">
            <v>VR</v>
          </cell>
          <cell r="F498" t="str">
            <v>Terms of Delivery Name</v>
          </cell>
          <cell r="G498" t="str">
            <v>Terms of Delivery Name</v>
          </cell>
          <cell r="H498" t="str">
            <v>Terms of Delivery Name</v>
          </cell>
          <cell r="I498" t="str">
            <v>Terms of Delivery Name</v>
          </cell>
        </row>
        <row r="499">
          <cell r="B499" t="str">
            <v>TDNO</v>
          </cell>
          <cell r="C499" t="str">
            <v>VARCHAR</v>
          </cell>
          <cell r="D499" t="str">
            <v>10</v>
          </cell>
          <cell r="E499" t="str">
            <v>VR</v>
          </cell>
          <cell r="F499" t="str">
            <v>Terms of Delivery No</v>
          </cell>
          <cell r="G499" t="str">
            <v>Terms of Delivery No</v>
          </cell>
          <cell r="H499" t="str">
            <v>Terms of Delivery No</v>
          </cell>
          <cell r="I499" t="str">
            <v>Terms of Delivery No</v>
          </cell>
        </row>
        <row r="500">
          <cell r="B500" t="str">
            <v>TFDN</v>
          </cell>
          <cell r="C500" t="str">
            <v>VARCHAR</v>
          </cell>
          <cell r="D500" t="str">
            <v>30</v>
          </cell>
          <cell r="E500" t="str">
            <v>VR</v>
          </cell>
          <cell r="F500" t="str">
            <v>Transfer Doc. No.</v>
          </cell>
          <cell r="G500" t="str">
            <v>Transfer Doc. No.</v>
          </cell>
          <cell r="H500" t="str">
            <v>Transfer Doc. No.</v>
          </cell>
          <cell r="I500" t="str">
            <v>Transfer Doc. No.</v>
          </cell>
        </row>
        <row r="501">
          <cell r="B501" t="str">
            <v>TFDT</v>
          </cell>
          <cell r="C501" t="str">
            <v>NUMERIC</v>
          </cell>
          <cell r="D501" t="str">
            <v>8, 0</v>
          </cell>
          <cell r="E501" t="str">
            <v>VR</v>
          </cell>
          <cell r="F501" t="str">
            <v>Transfer Date</v>
          </cell>
          <cell r="G501" t="str">
            <v>Transfer Date</v>
          </cell>
          <cell r="H501" t="str">
            <v>Transfer Date</v>
          </cell>
          <cell r="I501" t="str">
            <v>Transfer Date</v>
          </cell>
        </row>
        <row r="502">
          <cell r="B502" t="str">
            <v>TFLN</v>
          </cell>
          <cell r="C502" t="str">
            <v>NUMERIC</v>
          </cell>
          <cell r="D502" t="str">
            <v>5, 0</v>
          </cell>
          <cell r="E502" t="str">
            <v>VR</v>
          </cell>
          <cell r="F502" t="str">
            <v>Transfer Line</v>
          </cell>
          <cell r="G502" t="str">
            <v>Transfer Line</v>
          </cell>
          <cell r="H502" t="str">
            <v>Transfer Line</v>
          </cell>
          <cell r="I502" t="str">
            <v>Transfer Line</v>
          </cell>
        </row>
        <row r="503">
          <cell r="B503" t="str">
            <v>TIDN</v>
          </cell>
          <cell r="C503" t="str">
            <v>VARCHAR</v>
          </cell>
          <cell r="D503" t="str">
            <v>30</v>
          </cell>
          <cell r="E503" t="str">
            <v>VR</v>
          </cell>
          <cell r="F503" t="str">
            <v>Transfer In Doc. No.</v>
          </cell>
          <cell r="G503" t="str">
            <v>Transfer In Doc. No.</v>
          </cell>
          <cell r="H503" t="str">
            <v>Transfer In Doc. No.</v>
          </cell>
          <cell r="I503" t="str">
            <v>Transfer In Doc. No.</v>
          </cell>
        </row>
        <row r="504">
          <cell r="B504" t="str">
            <v>TIDT</v>
          </cell>
          <cell r="C504" t="str">
            <v>NUMERIC</v>
          </cell>
          <cell r="D504" t="str">
            <v>8, 0</v>
          </cell>
          <cell r="E504" t="str">
            <v>VR</v>
          </cell>
          <cell r="F504" t="str">
            <v>Transfer In Date</v>
          </cell>
          <cell r="G504" t="str">
            <v>Transfer In Date</v>
          </cell>
          <cell r="H504" t="str">
            <v>Transfer In Date</v>
          </cell>
          <cell r="I504" t="str">
            <v>Transfer In Date</v>
          </cell>
        </row>
        <row r="505">
          <cell r="B505" t="str">
            <v>TILN</v>
          </cell>
          <cell r="C505" t="str">
            <v>NUMERIC</v>
          </cell>
          <cell r="D505" t="str">
            <v>5, 0</v>
          </cell>
          <cell r="E505" t="str">
            <v>VR</v>
          </cell>
          <cell r="F505" t="str">
            <v>Transfer In Line</v>
          </cell>
          <cell r="G505" t="str">
            <v>Transfer In Line</v>
          </cell>
          <cell r="H505" t="str">
            <v>Transfer In Line</v>
          </cell>
          <cell r="I505" t="str">
            <v>Transfer In Line</v>
          </cell>
        </row>
        <row r="506">
          <cell r="B506" t="str">
            <v>TODN</v>
          </cell>
          <cell r="C506" t="str">
            <v>VARCHAR</v>
          </cell>
          <cell r="D506" t="str">
            <v>30</v>
          </cell>
          <cell r="E506" t="str">
            <v>VR</v>
          </cell>
          <cell r="F506" t="str">
            <v>Transfer Out Doc. No.</v>
          </cell>
          <cell r="G506" t="str">
            <v>Transfer Out Doc. No.</v>
          </cell>
          <cell r="H506" t="str">
            <v>Transfer Out Doc. No.</v>
          </cell>
          <cell r="I506" t="str">
            <v>Transfer Out Doc. No.</v>
          </cell>
        </row>
        <row r="507">
          <cell r="B507" t="str">
            <v>TODT</v>
          </cell>
          <cell r="C507" t="str">
            <v>NUMERIC</v>
          </cell>
          <cell r="D507" t="str">
            <v>8, 0</v>
          </cell>
          <cell r="E507" t="str">
            <v>VR</v>
          </cell>
          <cell r="F507" t="str">
            <v>Transfer Out Date</v>
          </cell>
          <cell r="G507" t="str">
            <v>Transfer Out Date</v>
          </cell>
          <cell r="H507" t="str">
            <v>Transfer Out Date</v>
          </cell>
          <cell r="I507" t="str">
            <v>Transfer Out Date</v>
          </cell>
        </row>
        <row r="508">
          <cell r="B508" t="str">
            <v>TOLN</v>
          </cell>
          <cell r="C508" t="str">
            <v>NUMERIC</v>
          </cell>
          <cell r="D508" t="str">
            <v>5, 0</v>
          </cell>
          <cell r="E508" t="str">
            <v>VR</v>
          </cell>
          <cell r="F508" t="str">
            <v>Transfer Out Line</v>
          </cell>
          <cell r="G508" t="str">
            <v>Transfer Out Line</v>
          </cell>
          <cell r="H508" t="str">
            <v>Transfer Out Line</v>
          </cell>
          <cell r="I508" t="str">
            <v>Transfer Out Line</v>
          </cell>
        </row>
        <row r="509">
          <cell r="B509" t="str">
            <v>TFNO</v>
          </cell>
          <cell r="C509" t="str">
            <v>VARCHAR</v>
          </cell>
          <cell r="D509" t="str">
            <v>30</v>
          </cell>
          <cell r="E509" t="str">
            <v>VR</v>
          </cell>
          <cell r="F509" t="str">
            <v>Transfer No.</v>
          </cell>
          <cell r="G509" t="str">
            <v>Transfer No.</v>
          </cell>
          <cell r="H509" t="str">
            <v>Transfer No.</v>
          </cell>
          <cell r="I509" t="str">
            <v>Transfer No.</v>
          </cell>
        </row>
        <row r="510">
          <cell r="B510" t="str">
            <v>TFPR</v>
          </cell>
          <cell r="C510" t="str">
            <v>NUMERIC</v>
          </cell>
          <cell r="D510" t="str">
            <v>19, 6</v>
          </cell>
          <cell r="E510" t="str">
            <v>VR</v>
          </cell>
          <cell r="F510" t="str">
            <v>Transfer Price</v>
          </cell>
          <cell r="G510" t="str">
            <v>Transfer Price</v>
          </cell>
          <cell r="H510" t="str">
            <v>Transfer Price</v>
          </cell>
          <cell r="I510" t="str">
            <v>Transfer Price</v>
          </cell>
        </row>
        <row r="511">
          <cell r="B511" t="str">
            <v>TFQT</v>
          </cell>
          <cell r="C511" t="str">
            <v>NUMERIC</v>
          </cell>
          <cell r="D511" t="str">
            <v>19, 6</v>
          </cell>
          <cell r="E511" t="str">
            <v>VR</v>
          </cell>
          <cell r="F511" t="str">
            <v>Transfer Quantity</v>
          </cell>
          <cell r="G511" t="str">
            <v>Transfer Quantity</v>
          </cell>
          <cell r="H511" t="str">
            <v>Transfer Quantity</v>
          </cell>
          <cell r="I511" t="str">
            <v>Transfer Quantity</v>
          </cell>
        </row>
        <row r="512">
          <cell r="B512" t="str">
            <v>TIQT</v>
          </cell>
          <cell r="C512" t="str">
            <v>NUMERIC</v>
          </cell>
          <cell r="D512" t="str">
            <v>19, 6</v>
          </cell>
          <cell r="E512" t="str">
            <v>VR</v>
          </cell>
          <cell r="F512" t="str">
            <v>Transfer In Quantity</v>
          </cell>
          <cell r="G512" t="str">
            <v>Transfer In Quantity</v>
          </cell>
          <cell r="H512" t="str">
            <v>Transfer In Quantity</v>
          </cell>
          <cell r="I512" t="str">
            <v>Transfer In Quantity</v>
          </cell>
        </row>
        <row r="513">
          <cell r="B513" t="str">
            <v>INFL</v>
          </cell>
          <cell r="C513" t="str">
            <v>NUMERIC</v>
          </cell>
          <cell r="D513" t="str">
            <v>1,0</v>
          </cell>
          <cell r="E513" t="str">
            <v>VR</v>
          </cell>
          <cell r="F513" t="str">
            <v>Intransit Flag</v>
          </cell>
          <cell r="G513" t="str">
            <v>Intransit Flag</v>
          </cell>
          <cell r="H513" t="str">
            <v>Intransit Flag</v>
          </cell>
          <cell r="I513" t="str">
            <v>Intransit Flag</v>
          </cell>
        </row>
        <row r="514">
          <cell r="B514" t="str">
            <v>INQT</v>
          </cell>
          <cell r="C514" t="str">
            <v>NUMERIC</v>
          </cell>
          <cell r="D514" t="str">
            <v>19, 6</v>
          </cell>
          <cell r="E514" t="str">
            <v>VR</v>
          </cell>
          <cell r="F514" t="str">
            <v>Intransit Quantity</v>
          </cell>
          <cell r="G514" t="str">
            <v>Intransit Quantity</v>
          </cell>
          <cell r="H514" t="str">
            <v>Intransit Quantity</v>
          </cell>
          <cell r="I514" t="str">
            <v>Intransit Quantity</v>
          </cell>
        </row>
        <row r="515">
          <cell r="B515" t="str">
            <v>TMFR</v>
          </cell>
          <cell r="C515" t="str">
            <v>NUMERIC</v>
          </cell>
          <cell r="D515" t="str">
            <v>6, 0</v>
          </cell>
          <cell r="E515" t="str">
            <v>VR</v>
          </cell>
          <cell r="F515" t="str">
            <v>From Time</v>
          </cell>
          <cell r="G515" t="str">
            <v>From Time</v>
          </cell>
          <cell r="H515" t="str">
            <v>From Time</v>
          </cell>
          <cell r="I515" t="str">
            <v>From Time</v>
          </cell>
        </row>
        <row r="516">
          <cell r="B516" t="str">
            <v>TMTO</v>
          </cell>
          <cell r="C516" t="str">
            <v>NUMERIC</v>
          </cell>
          <cell r="D516" t="str">
            <v>6, 0</v>
          </cell>
          <cell r="E516" t="str">
            <v>VR</v>
          </cell>
          <cell r="F516" t="str">
            <v>To Time</v>
          </cell>
          <cell r="G516" t="str">
            <v>To Time</v>
          </cell>
          <cell r="H516" t="str">
            <v>To Time</v>
          </cell>
          <cell r="I516" t="str">
            <v>To Time</v>
          </cell>
        </row>
        <row r="517">
          <cell r="B517" t="str">
            <v>STTM</v>
          </cell>
          <cell r="C517" t="str">
            <v>NUMERIC</v>
          </cell>
          <cell r="D517" t="str">
            <v>6, 0</v>
          </cell>
          <cell r="E517" t="str">
            <v>VR</v>
          </cell>
          <cell r="F517" t="str">
            <v>Start Time</v>
          </cell>
          <cell r="G517" t="str">
            <v>Start Time</v>
          </cell>
          <cell r="H517" t="str">
            <v>Start Time</v>
          </cell>
          <cell r="I517" t="str">
            <v>Start Time</v>
          </cell>
        </row>
        <row r="518">
          <cell r="B518" t="str">
            <v>EDTM</v>
          </cell>
          <cell r="C518" t="str">
            <v>NUMERIC</v>
          </cell>
          <cell r="D518" t="str">
            <v>6, 0</v>
          </cell>
          <cell r="E518" t="str">
            <v>VR</v>
          </cell>
          <cell r="F518" t="str">
            <v>End Time</v>
          </cell>
          <cell r="G518" t="str">
            <v>End Time</v>
          </cell>
          <cell r="H518" t="str">
            <v>End Time</v>
          </cell>
          <cell r="I518" t="str">
            <v>End Time</v>
          </cell>
        </row>
        <row r="519">
          <cell r="B519" t="str">
            <v>TOQT</v>
          </cell>
          <cell r="C519" t="str">
            <v>NUMERIC</v>
          </cell>
          <cell r="D519" t="str">
            <v>19, 6</v>
          </cell>
          <cell r="E519" t="str">
            <v>VR</v>
          </cell>
          <cell r="F519" t="str">
            <v>Transfer Out Quantity</v>
          </cell>
          <cell r="G519" t="str">
            <v>Transfer Out Quantity</v>
          </cell>
          <cell r="H519" t="str">
            <v>Transfer Out Quantity</v>
          </cell>
          <cell r="I519" t="str">
            <v>Transfer Out Quantity</v>
          </cell>
        </row>
        <row r="520">
          <cell r="B520" t="str">
            <v>TPDY</v>
          </cell>
          <cell r="C520" t="str">
            <v>NUMERIC</v>
          </cell>
          <cell r="D520" t="str">
            <v>3, 0</v>
          </cell>
          <cell r="E520" t="str">
            <v>VR</v>
          </cell>
          <cell r="F520" t="str">
            <v>Terms of Payment Days</v>
          </cell>
          <cell r="G520" t="str">
            <v>Terms of Payment Days</v>
          </cell>
          <cell r="H520" t="str">
            <v>Terms of Payment Days</v>
          </cell>
          <cell r="I520" t="str">
            <v>Terms of Payment Days</v>
          </cell>
        </row>
        <row r="521">
          <cell r="B521" t="str">
            <v>TPNA</v>
          </cell>
          <cell r="C521" t="str">
            <v>VARCHAR</v>
          </cell>
          <cell r="D521" t="str">
            <v>60</v>
          </cell>
          <cell r="E521" t="str">
            <v>VR</v>
          </cell>
          <cell r="F521" t="str">
            <v>TOP Name</v>
          </cell>
          <cell r="G521" t="str">
            <v>TOP Name</v>
          </cell>
          <cell r="H521" t="str">
            <v>TOP Name</v>
          </cell>
          <cell r="I521" t="str">
            <v>TOP Name</v>
          </cell>
        </row>
        <row r="522">
          <cell r="B522" t="str">
            <v>TPNO</v>
          </cell>
          <cell r="C522" t="str">
            <v>VARCHAR</v>
          </cell>
          <cell r="D522" t="str">
            <v>10</v>
          </cell>
          <cell r="E522" t="str">
            <v>VR</v>
          </cell>
          <cell r="F522" t="str">
            <v>TOP Code</v>
          </cell>
          <cell r="G522" t="str">
            <v>TOP Code</v>
          </cell>
          <cell r="H522" t="str">
            <v>TOP Code</v>
          </cell>
          <cell r="I522" t="str">
            <v>TOP Code</v>
          </cell>
        </row>
        <row r="523">
          <cell r="B523" t="str">
            <v>TPTY</v>
          </cell>
          <cell r="C523" t="str">
            <v>VARCHAR</v>
          </cell>
          <cell r="D523" t="str">
            <v>2</v>
          </cell>
          <cell r="E523" t="str">
            <v>VR</v>
          </cell>
          <cell r="F523" t="str">
            <v>TOP Type</v>
          </cell>
          <cell r="G523" t="str">
            <v>TOP Type</v>
          </cell>
          <cell r="H523" t="str">
            <v>TOP Type</v>
          </cell>
          <cell r="I523" t="str">
            <v>TOP Type</v>
          </cell>
        </row>
        <row r="524">
          <cell r="B524" t="str">
            <v>TPTZ</v>
          </cell>
          <cell r="C524" t="str">
            <v>VARCHAR</v>
          </cell>
          <cell r="D524" t="str">
            <v>60</v>
          </cell>
          <cell r="E524" t="str">
            <v>VR</v>
          </cell>
          <cell r="F524" t="str">
            <v>TOP Type Name</v>
          </cell>
          <cell r="G524" t="str">
            <v>TOP Type Name</v>
          </cell>
          <cell r="H524" t="str">
            <v>TOP Type Name</v>
          </cell>
          <cell r="I524" t="str">
            <v>TOP Type Name</v>
          </cell>
        </row>
        <row r="525">
          <cell r="B525" t="str">
            <v>TRDN</v>
          </cell>
          <cell r="C525" t="str">
            <v>VARCHAR</v>
          </cell>
          <cell r="D525" t="str">
            <v>30</v>
          </cell>
          <cell r="E525" t="str">
            <v>VR</v>
          </cell>
          <cell r="F525" t="str">
            <v>Transaction Doc. No.</v>
          </cell>
          <cell r="G525" t="str">
            <v>Transaction Doc. No.</v>
          </cell>
          <cell r="H525" t="str">
            <v>Transaction Doc. No.</v>
          </cell>
          <cell r="I525" t="str">
            <v>Transaction Doc. No.</v>
          </cell>
        </row>
        <row r="526">
          <cell r="B526" t="str">
            <v>TRDT</v>
          </cell>
          <cell r="C526" t="str">
            <v>NUMERIC</v>
          </cell>
          <cell r="D526" t="str">
            <v>8, 0</v>
          </cell>
          <cell r="E526" t="str">
            <v>VR</v>
          </cell>
          <cell r="F526" t="str">
            <v>Transaction Date</v>
          </cell>
          <cell r="G526" t="str">
            <v>Transaction Date</v>
          </cell>
          <cell r="H526" t="str">
            <v>Transaction Date</v>
          </cell>
          <cell r="I526" t="str">
            <v>Transaction Date</v>
          </cell>
        </row>
        <row r="527">
          <cell r="B527" t="str">
            <v>TRLN</v>
          </cell>
          <cell r="C527" t="str">
            <v>NUMERIC</v>
          </cell>
          <cell r="D527" t="str">
            <v>5, 0</v>
          </cell>
          <cell r="E527" t="str">
            <v>VR</v>
          </cell>
          <cell r="F527" t="str">
            <v>Transaction Line No.</v>
          </cell>
          <cell r="G527" t="str">
            <v>Transaction Line No.</v>
          </cell>
          <cell r="H527" t="str">
            <v>Transaction Line No.</v>
          </cell>
          <cell r="I527" t="str">
            <v>Transaction Line No.</v>
          </cell>
        </row>
        <row r="528">
          <cell r="B528" t="str">
            <v>TRNO</v>
          </cell>
          <cell r="C528" t="str">
            <v>VARCHAR</v>
          </cell>
          <cell r="D528">
            <v>30</v>
          </cell>
          <cell r="E528" t="str">
            <v>VR</v>
          </cell>
          <cell r="F528" t="str">
            <v>Transaction No.</v>
          </cell>
          <cell r="G528" t="str">
            <v>Transaction No.</v>
          </cell>
          <cell r="H528" t="str">
            <v>Transaction No.</v>
          </cell>
          <cell r="I528" t="str">
            <v>Transaction No.</v>
          </cell>
        </row>
        <row r="529">
          <cell r="B529" t="str">
            <v>TRTY</v>
          </cell>
          <cell r="C529" t="str">
            <v>VARCHAR</v>
          </cell>
          <cell r="D529">
            <v>2</v>
          </cell>
          <cell r="E529" t="str">
            <v>VR</v>
          </cell>
          <cell r="F529" t="str">
            <v>Transaction Type</v>
          </cell>
          <cell r="G529" t="str">
            <v>Transaction Type</v>
          </cell>
          <cell r="H529" t="str">
            <v>Transaction Type</v>
          </cell>
          <cell r="I529" t="str">
            <v>Transaction Type</v>
          </cell>
        </row>
        <row r="530">
          <cell r="B530" t="str">
            <v>TSNA</v>
          </cell>
          <cell r="C530" t="str">
            <v>VARCHAR</v>
          </cell>
          <cell r="D530">
            <v>100</v>
          </cell>
          <cell r="E530" t="str">
            <v>VR</v>
          </cell>
          <cell r="F530" t="str">
            <v>Transporter Name</v>
          </cell>
          <cell r="G530" t="str">
            <v>Transporter Name</v>
          </cell>
          <cell r="H530" t="str">
            <v>Transporter Name</v>
          </cell>
          <cell r="I530" t="str">
            <v>Transporter Name</v>
          </cell>
        </row>
        <row r="531">
          <cell r="B531" t="str">
            <v>TSNO</v>
          </cell>
          <cell r="C531" t="str">
            <v>VARCHAR</v>
          </cell>
          <cell r="D531">
            <v>10</v>
          </cell>
          <cell r="E531" t="str">
            <v>VR</v>
          </cell>
          <cell r="F531" t="str">
            <v>Transporter Code</v>
          </cell>
          <cell r="G531" t="str">
            <v>Transporter Code</v>
          </cell>
          <cell r="H531" t="str">
            <v>Transporter Code</v>
          </cell>
          <cell r="I531" t="str">
            <v>Transporter Code</v>
          </cell>
        </row>
        <row r="532">
          <cell r="B532" t="str">
            <v>TTAM</v>
          </cell>
          <cell r="C532" t="str">
            <v>NUMERIC</v>
          </cell>
          <cell r="D532" t="str">
            <v>19, 6</v>
          </cell>
          <cell r="E532" t="str">
            <v>VR</v>
          </cell>
          <cell r="F532" t="str">
            <v>Total Amount</v>
          </cell>
          <cell r="G532" t="str">
            <v>Total Amount</v>
          </cell>
          <cell r="H532" t="str">
            <v>Total Amount</v>
          </cell>
          <cell r="I532" t="str">
            <v>Total Amount</v>
          </cell>
        </row>
        <row r="533">
          <cell r="B533" t="str">
            <v>TTIV</v>
          </cell>
          <cell r="C533" t="str">
            <v>NUMERIC</v>
          </cell>
          <cell r="D533" t="str">
            <v>19, 6</v>
          </cell>
          <cell r="E533" t="str">
            <v>VR</v>
          </cell>
          <cell r="F533" t="str">
            <v>Total Invoice</v>
          </cell>
          <cell r="G533" t="str">
            <v>Total Invoice</v>
          </cell>
          <cell r="H533" t="str">
            <v>Total Invoice</v>
          </cell>
          <cell r="I533" t="str">
            <v>Total Invoice</v>
          </cell>
        </row>
        <row r="534">
          <cell r="B534" t="str">
            <v>TTPH</v>
          </cell>
          <cell r="C534" t="str">
            <v>NUMERIC</v>
          </cell>
          <cell r="D534" t="str">
            <v>19, 6</v>
          </cell>
          <cell r="E534" t="str">
            <v>VR</v>
          </cell>
          <cell r="F534" t="str">
            <v>Total PPH</v>
          </cell>
          <cell r="G534" t="str">
            <v>Total PPH</v>
          </cell>
          <cell r="H534" t="str">
            <v>Total PPH</v>
          </cell>
          <cell r="I534" t="str">
            <v>Total PPH</v>
          </cell>
        </row>
        <row r="535">
          <cell r="B535" t="str">
            <v>TTPN</v>
          </cell>
          <cell r="C535" t="str">
            <v>NUMERIC</v>
          </cell>
          <cell r="D535" t="str">
            <v>19, 6</v>
          </cell>
          <cell r="E535" t="str">
            <v>VR</v>
          </cell>
          <cell r="F535" t="str">
            <v>Total PPN</v>
          </cell>
          <cell r="G535" t="str">
            <v>Total PPN</v>
          </cell>
          <cell r="H535" t="str">
            <v>Total PPN</v>
          </cell>
          <cell r="I535" t="str">
            <v>Total PPN</v>
          </cell>
        </row>
        <row r="536">
          <cell r="B536" t="str">
            <v>TXAM</v>
          </cell>
          <cell r="C536" t="str">
            <v>NUMERIC</v>
          </cell>
          <cell r="D536" t="str">
            <v>19, 6</v>
          </cell>
          <cell r="E536" t="str">
            <v>VR</v>
          </cell>
          <cell r="F536" t="str">
            <v>Tax Amount</v>
          </cell>
          <cell r="G536" t="str">
            <v>Tax Amount</v>
          </cell>
          <cell r="H536" t="str">
            <v>Tax Amount</v>
          </cell>
          <cell r="I536" t="str">
            <v>Tax Amount</v>
          </cell>
        </row>
        <row r="537">
          <cell r="B537" t="str">
            <v>TXCT</v>
          </cell>
          <cell r="C537" t="str">
            <v>VARCHAR</v>
          </cell>
          <cell r="D537">
            <v>10</v>
          </cell>
          <cell r="E537" t="str">
            <v>VR</v>
          </cell>
          <cell r="F537" t="str">
            <v>Tax City</v>
          </cell>
          <cell r="G537" t="str">
            <v>Tax City</v>
          </cell>
          <cell r="H537" t="str">
            <v>Tax City</v>
          </cell>
          <cell r="I537" t="str">
            <v>Tax City</v>
          </cell>
        </row>
        <row r="538">
          <cell r="B538" t="str">
            <v>TXEF</v>
          </cell>
          <cell r="C538" t="str">
            <v>NUMERIC</v>
          </cell>
          <cell r="D538" t="str">
            <v>8, 0</v>
          </cell>
          <cell r="E538" t="str">
            <v>VR</v>
          </cell>
          <cell r="F538" t="str">
            <v>Tax Effective Date</v>
          </cell>
          <cell r="G538" t="str">
            <v>Tax Effective Date</v>
          </cell>
          <cell r="H538" t="str">
            <v>Tax Effective Date</v>
          </cell>
          <cell r="I538" t="str">
            <v>Tax Effective Date</v>
          </cell>
        </row>
        <row r="539">
          <cell r="B539" t="str">
            <v>TXNA</v>
          </cell>
          <cell r="C539" t="str">
            <v>VARCHAR</v>
          </cell>
          <cell r="D539">
            <v>100</v>
          </cell>
          <cell r="E539" t="str">
            <v>VR</v>
          </cell>
          <cell r="F539" t="str">
            <v>Tax Name</v>
          </cell>
          <cell r="G539" t="str">
            <v>Tax Name</v>
          </cell>
          <cell r="H539" t="str">
            <v>Tax Name</v>
          </cell>
          <cell r="I539" t="str">
            <v>Tax Name</v>
          </cell>
        </row>
        <row r="540">
          <cell r="B540" t="str">
            <v>TXNO</v>
          </cell>
          <cell r="C540" t="str">
            <v>VARCHAR</v>
          </cell>
          <cell r="D540">
            <v>10</v>
          </cell>
          <cell r="E540" t="str">
            <v>VR</v>
          </cell>
          <cell r="F540" t="str">
            <v>Tax Code</v>
          </cell>
          <cell r="G540" t="str">
            <v>Tax Code</v>
          </cell>
          <cell r="H540" t="str">
            <v>Tax Code</v>
          </cell>
          <cell r="I540" t="str">
            <v>Tax Code</v>
          </cell>
        </row>
        <row r="541">
          <cell r="B541" t="str">
            <v>TXPT</v>
          </cell>
          <cell r="C541" t="str">
            <v>NUMERIC</v>
          </cell>
          <cell r="D541" t="str">
            <v>5, 2</v>
          </cell>
          <cell r="E541" t="str">
            <v>VR</v>
          </cell>
          <cell r="F541" t="str">
            <v>Tax Percent</v>
          </cell>
          <cell r="G541" t="str">
            <v>Tax Percent</v>
          </cell>
          <cell r="H541" t="str">
            <v>Tax Percent</v>
          </cell>
          <cell r="I541" t="str">
            <v>Tax Percent</v>
          </cell>
        </row>
        <row r="542">
          <cell r="B542" t="str">
            <v>TXTY</v>
          </cell>
          <cell r="C542" t="str">
            <v>VARCHAR</v>
          </cell>
          <cell r="D542">
            <v>10</v>
          </cell>
          <cell r="E542" t="str">
            <v>VR</v>
          </cell>
          <cell r="F542" t="str">
            <v>Tax Type</v>
          </cell>
          <cell r="G542" t="str">
            <v>Tax Type</v>
          </cell>
          <cell r="H542" t="str">
            <v>Tax Type</v>
          </cell>
          <cell r="I542" t="str">
            <v>Tax Type</v>
          </cell>
        </row>
        <row r="543">
          <cell r="B543" t="str">
            <v>TXZP</v>
          </cell>
          <cell r="C543" t="str">
            <v>VARCHAR</v>
          </cell>
          <cell r="D543">
            <v>10</v>
          </cell>
          <cell r="E543" t="str">
            <v>VR</v>
          </cell>
          <cell r="F543" t="str">
            <v>Tax Zip</v>
          </cell>
          <cell r="G543" t="str">
            <v>Tax Zip</v>
          </cell>
          <cell r="H543" t="str">
            <v>Tax Zip</v>
          </cell>
          <cell r="I543" t="str">
            <v>Tax Zip</v>
          </cell>
        </row>
        <row r="544">
          <cell r="B544" t="str">
            <v>TYNA</v>
          </cell>
          <cell r="C544" t="str">
            <v>VARCHAR</v>
          </cell>
          <cell r="D544">
            <v>100</v>
          </cell>
          <cell r="E544" t="str">
            <v>VR</v>
          </cell>
          <cell r="F544" t="str">
            <v>Type Name</v>
          </cell>
          <cell r="G544" t="str">
            <v>Type Name</v>
          </cell>
          <cell r="H544" t="str">
            <v>Type Name</v>
          </cell>
          <cell r="I544" t="str">
            <v>Type Name</v>
          </cell>
        </row>
        <row r="545">
          <cell r="B545" t="str">
            <v>UGNA</v>
          </cell>
          <cell r="C545" t="str">
            <v>VARCHAR</v>
          </cell>
          <cell r="D545">
            <v>60</v>
          </cell>
          <cell r="E545" t="str">
            <v>VR</v>
          </cell>
          <cell r="F545" t="str">
            <v>User Group Name</v>
          </cell>
          <cell r="G545" t="str">
            <v>User Group Name</v>
          </cell>
          <cell r="H545" t="str">
            <v>User Group Name</v>
          </cell>
          <cell r="I545" t="str">
            <v>User Group Name</v>
          </cell>
        </row>
        <row r="546">
          <cell r="B546" t="str">
            <v>UGNO</v>
          </cell>
          <cell r="C546" t="str">
            <v>VARCHAR</v>
          </cell>
          <cell r="D546">
            <v>10</v>
          </cell>
          <cell r="E546" t="str">
            <v>VR</v>
          </cell>
          <cell r="F546" t="str">
            <v>User Group Code</v>
          </cell>
          <cell r="G546" t="str">
            <v>User Group Code</v>
          </cell>
          <cell r="H546" t="str">
            <v>User Group Code</v>
          </cell>
          <cell r="I546" t="str">
            <v>User Group Code</v>
          </cell>
        </row>
        <row r="547">
          <cell r="B547" t="str">
            <v>UMCV</v>
          </cell>
          <cell r="C547" t="str">
            <v>NUMERIC</v>
          </cell>
          <cell r="D547" t="str">
            <v>19, 6</v>
          </cell>
          <cell r="E547" t="str">
            <v>VR</v>
          </cell>
          <cell r="F547" t="str">
            <v>UOM Conversion</v>
          </cell>
          <cell r="G547" t="str">
            <v>UOM Conversion</v>
          </cell>
          <cell r="H547" t="str">
            <v>UOM Conversion</v>
          </cell>
          <cell r="I547" t="str">
            <v>UOM Conversion</v>
          </cell>
        </row>
        <row r="548">
          <cell r="B548" t="str">
            <v>UMFR</v>
          </cell>
          <cell r="C548" t="str">
            <v>VARCHAR</v>
          </cell>
          <cell r="D548">
            <v>10</v>
          </cell>
          <cell r="E548" t="str">
            <v>VR</v>
          </cell>
          <cell r="F548" t="str">
            <v>UOM From</v>
          </cell>
          <cell r="G548" t="str">
            <v>UOM From</v>
          </cell>
          <cell r="H548" t="str">
            <v>UOM From</v>
          </cell>
          <cell r="I548" t="str">
            <v>UOM From</v>
          </cell>
        </row>
        <row r="549">
          <cell r="B549" t="str">
            <v>UMNA</v>
          </cell>
          <cell r="C549" t="str">
            <v>VARCHAR</v>
          </cell>
          <cell r="D549">
            <v>100</v>
          </cell>
          <cell r="E549" t="str">
            <v>VR</v>
          </cell>
          <cell r="F549" t="str">
            <v>UOM Name</v>
          </cell>
          <cell r="G549" t="str">
            <v>UOM Name</v>
          </cell>
          <cell r="H549" t="str">
            <v>UOM Name</v>
          </cell>
          <cell r="I549" t="str">
            <v>UOM Name</v>
          </cell>
        </row>
        <row r="550">
          <cell r="B550" t="str">
            <v>UMNO</v>
          </cell>
          <cell r="C550" t="str">
            <v>VARCHAR</v>
          </cell>
          <cell r="D550">
            <v>10</v>
          </cell>
          <cell r="E550" t="str">
            <v>VR</v>
          </cell>
          <cell r="F550" t="str">
            <v>UOM Code</v>
          </cell>
          <cell r="G550" t="str">
            <v>UOM Code</v>
          </cell>
          <cell r="H550" t="str">
            <v>UOM Code</v>
          </cell>
          <cell r="I550" t="str">
            <v>UOM Code</v>
          </cell>
        </row>
        <row r="551">
          <cell r="B551" t="str">
            <v>UMSQ</v>
          </cell>
          <cell r="C551" t="str">
            <v>NUMERIC</v>
          </cell>
          <cell r="D551" t="str">
            <v>5, 0</v>
          </cell>
          <cell r="E551" t="str">
            <v>VR</v>
          </cell>
          <cell r="F551" t="str">
            <v>UOM Seq</v>
          </cell>
          <cell r="G551" t="str">
            <v>UOM Seq</v>
          </cell>
          <cell r="H551" t="str">
            <v>UOM Seq</v>
          </cell>
          <cell r="I551" t="str">
            <v>UOM Seq</v>
          </cell>
        </row>
        <row r="552">
          <cell r="B552" t="str">
            <v>UMTO</v>
          </cell>
          <cell r="C552" t="str">
            <v>VARCHAR</v>
          </cell>
          <cell r="D552">
            <v>10</v>
          </cell>
          <cell r="E552" t="str">
            <v>VR</v>
          </cell>
          <cell r="F552" t="str">
            <v>UOM To</v>
          </cell>
          <cell r="G552" t="str">
            <v>UOM To</v>
          </cell>
          <cell r="H552" t="str">
            <v>UOM To</v>
          </cell>
          <cell r="I552" t="str">
            <v>UOM To</v>
          </cell>
        </row>
        <row r="553">
          <cell r="B553" t="str">
            <v>USNA</v>
          </cell>
          <cell r="C553" t="str">
            <v>VARCHAR</v>
          </cell>
          <cell r="D553">
            <v>100</v>
          </cell>
          <cell r="E553" t="str">
            <v>VR</v>
          </cell>
          <cell r="F553" t="str">
            <v>User Name</v>
          </cell>
          <cell r="G553" t="str">
            <v>User Name</v>
          </cell>
          <cell r="H553" t="str">
            <v>User Name</v>
          </cell>
          <cell r="I553" t="str">
            <v>User Name</v>
          </cell>
        </row>
        <row r="554">
          <cell r="B554" t="str">
            <v>USNO</v>
          </cell>
          <cell r="C554" t="str">
            <v>VARCHAR</v>
          </cell>
          <cell r="D554">
            <v>20</v>
          </cell>
          <cell r="E554" t="str">
            <v>VR</v>
          </cell>
          <cell r="F554" t="str">
            <v>User ID</v>
          </cell>
          <cell r="G554" t="str">
            <v>User ID</v>
          </cell>
          <cell r="H554" t="str">
            <v>User ID</v>
          </cell>
          <cell r="I554" t="str">
            <v>User ID</v>
          </cell>
        </row>
        <row r="555">
          <cell r="B555" t="str">
            <v>USTY</v>
          </cell>
          <cell r="C555" t="str">
            <v>VARCHAR</v>
          </cell>
          <cell r="D555">
            <v>1</v>
          </cell>
          <cell r="E555" t="str">
            <v>VR</v>
          </cell>
          <cell r="F555" t="str">
            <v>User Type</v>
          </cell>
          <cell r="G555" t="str">
            <v>User Type</v>
          </cell>
          <cell r="H555" t="str">
            <v>User Type</v>
          </cell>
          <cell r="I555" t="str">
            <v>User Type</v>
          </cell>
        </row>
        <row r="556">
          <cell r="B556" t="str">
            <v>VALU</v>
          </cell>
          <cell r="C556" t="str">
            <v>VARCHAR</v>
          </cell>
          <cell r="D556">
            <v>100</v>
          </cell>
          <cell r="E556" t="str">
            <v>VR</v>
          </cell>
          <cell r="F556" t="str">
            <v>Variable Value</v>
          </cell>
          <cell r="G556" t="str">
            <v>Variable Value</v>
          </cell>
          <cell r="H556" t="str">
            <v>Variable Value</v>
          </cell>
          <cell r="I556" t="str">
            <v>Variable Value</v>
          </cell>
        </row>
        <row r="557">
          <cell r="B557" t="str">
            <v>VANA</v>
          </cell>
          <cell r="C557" t="str">
            <v>VARCHAR</v>
          </cell>
          <cell r="D557">
            <v>100</v>
          </cell>
          <cell r="E557" t="str">
            <v>VR</v>
          </cell>
          <cell r="F557" t="str">
            <v>Variable Name</v>
          </cell>
          <cell r="G557" t="str">
            <v>Variable Name</v>
          </cell>
          <cell r="H557" t="str">
            <v>Variable Name</v>
          </cell>
          <cell r="I557" t="str">
            <v>Variable Name</v>
          </cell>
        </row>
        <row r="558">
          <cell r="B558" t="str">
            <v>VANO</v>
          </cell>
          <cell r="C558" t="str">
            <v>VARCHAR</v>
          </cell>
          <cell r="D558">
            <v>100</v>
          </cell>
          <cell r="E558" t="str">
            <v>VR</v>
          </cell>
          <cell r="F558" t="str">
            <v>Variable Code</v>
          </cell>
          <cell r="G558" t="str">
            <v>Variable Code</v>
          </cell>
          <cell r="H558" t="str">
            <v>Variable Code</v>
          </cell>
          <cell r="I558" t="str">
            <v>Variable Code</v>
          </cell>
        </row>
        <row r="559">
          <cell r="B559" t="str">
            <v>VASQ</v>
          </cell>
          <cell r="C559" t="str">
            <v>VARCHAR</v>
          </cell>
          <cell r="D559">
            <v>10</v>
          </cell>
          <cell r="E559" t="str">
            <v>VR</v>
          </cell>
          <cell r="F559" t="str">
            <v>Variable Sequence</v>
          </cell>
          <cell r="G559" t="str">
            <v>Variable Sequence</v>
          </cell>
          <cell r="H559" t="str">
            <v>Variable Sequence</v>
          </cell>
          <cell r="I559" t="str">
            <v>Variable Sequence</v>
          </cell>
        </row>
        <row r="560">
          <cell r="B560" t="str">
            <v>VATC</v>
          </cell>
          <cell r="C560" t="str">
            <v>VARCHAR</v>
          </cell>
          <cell r="D560">
            <v>10</v>
          </cell>
          <cell r="E560" t="str">
            <v>VR</v>
          </cell>
          <cell r="F560" t="str">
            <v>VAT Tax Code</v>
          </cell>
          <cell r="G560" t="str">
            <v>VAT Tax Code</v>
          </cell>
          <cell r="H560" t="str">
            <v>VAT Tax Code</v>
          </cell>
          <cell r="I560" t="str">
            <v>VAT Tax Code</v>
          </cell>
        </row>
        <row r="561">
          <cell r="B561" t="str">
            <v>VATP</v>
          </cell>
          <cell r="C561" t="str">
            <v>NUMERIC</v>
          </cell>
          <cell r="D561" t="str">
            <v>5, 2</v>
          </cell>
          <cell r="E561" t="str">
            <v>VR</v>
          </cell>
          <cell r="F561" t="str">
            <v>VAT Tax Percent</v>
          </cell>
          <cell r="G561" t="str">
            <v>VAT Tax Percent</v>
          </cell>
          <cell r="H561" t="str">
            <v>VAT Tax Percent</v>
          </cell>
          <cell r="I561" t="str">
            <v>VAT Tax Percent</v>
          </cell>
        </row>
        <row r="562">
          <cell r="B562" t="str">
            <v>VATY</v>
          </cell>
          <cell r="C562" t="str">
            <v>VARCHAR</v>
          </cell>
          <cell r="D562">
            <v>20</v>
          </cell>
          <cell r="E562" t="str">
            <v>VR</v>
          </cell>
          <cell r="F562" t="str">
            <v>Variable Type</v>
          </cell>
          <cell r="G562" t="str">
            <v>Variable Type</v>
          </cell>
          <cell r="H562" t="str">
            <v>Variable Type</v>
          </cell>
          <cell r="I562" t="str">
            <v>Variable Type</v>
          </cell>
        </row>
        <row r="563">
          <cell r="B563" t="str">
            <v>VAVL</v>
          </cell>
          <cell r="C563" t="str">
            <v>VARCHAR</v>
          </cell>
          <cell r="D563">
            <v>100</v>
          </cell>
          <cell r="E563" t="str">
            <v>VR</v>
          </cell>
          <cell r="F563" t="str">
            <v>Variable Value</v>
          </cell>
          <cell r="G563" t="str">
            <v>Variable Value</v>
          </cell>
          <cell r="H563" t="str">
            <v>Variable Value</v>
          </cell>
          <cell r="I563" t="str">
            <v>Variable Value</v>
          </cell>
        </row>
        <row r="564">
          <cell r="B564" t="str">
            <v>VCNO</v>
          </cell>
          <cell r="C564" t="str">
            <v>VARCHAR</v>
          </cell>
          <cell r="D564">
            <v>20</v>
          </cell>
          <cell r="E564" t="str">
            <v>VR</v>
          </cell>
          <cell r="F564" t="str">
            <v>Supplier Class</v>
          </cell>
          <cell r="G564" t="str">
            <v>Supplier Class</v>
          </cell>
          <cell r="H564" t="str">
            <v>Supplier Class</v>
          </cell>
          <cell r="I564" t="str">
            <v>Supplier Class</v>
          </cell>
        </row>
        <row r="565">
          <cell r="B565" t="str">
            <v>VEGR</v>
          </cell>
          <cell r="C565" t="str">
            <v>VARCHAR</v>
          </cell>
          <cell r="D565">
            <v>10</v>
          </cell>
          <cell r="E565" t="str">
            <v>VR</v>
          </cell>
          <cell r="F565" t="str">
            <v>Supplier Group</v>
          </cell>
          <cell r="G565" t="str">
            <v>Supplier Group</v>
          </cell>
          <cell r="H565" t="str">
            <v>Supplier Group</v>
          </cell>
          <cell r="I565" t="str">
            <v>Supplier Group</v>
          </cell>
        </row>
        <row r="566">
          <cell r="B566" t="str">
            <v>VEN2</v>
          </cell>
          <cell r="C566" t="str">
            <v>VARCHAR</v>
          </cell>
          <cell r="D566">
            <v>10</v>
          </cell>
          <cell r="E566" t="str">
            <v>VR</v>
          </cell>
          <cell r="F566" t="str">
            <v>Supplier Alternate</v>
          </cell>
          <cell r="G566" t="str">
            <v>Supplier Alternate</v>
          </cell>
          <cell r="H566" t="str">
            <v>Supplier Alternate</v>
          </cell>
          <cell r="I566" t="str">
            <v>Supplier Alternate</v>
          </cell>
        </row>
        <row r="567">
          <cell r="B567" t="str">
            <v>VENA</v>
          </cell>
          <cell r="C567" t="str">
            <v>VARCHAR</v>
          </cell>
          <cell r="D567">
            <v>100</v>
          </cell>
          <cell r="E567" t="str">
            <v>VR</v>
          </cell>
          <cell r="F567" t="str">
            <v>Supplier Name</v>
          </cell>
          <cell r="G567" t="str">
            <v>Supplier Name</v>
          </cell>
          <cell r="H567" t="str">
            <v>Supplier Name</v>
          </cell>
          <cell r="I567" t="str">
            <v>Supplier Name</v>
          </cell>
        </row>
        <row r="568">
          <cell r="B568" t="str">
            <v>VENO</v>
          </cell>
          <cell r="C568" t="str">
            <v>VARCHAR</v>
          </cell>
          <cell r="D568">
            <v>10</v>
          </cell>
          <cell r="E568" t="str">
            <v>VR</v>
          </cell>
          <cell r="F568" t="str">
            <v>Supplier Code</v>
          </cell>
          <cell r="G568" t="str">
            <v>Supplier Code</v>
          </cell>
          <cell r="H568" t="str">
            <v>Supplier Code</v>
          </cell>
          <cell r="I568" t="str">
            <v>Supplier Code</v>
          </cell>
        </row>
        <row r="569">
          <cell r="B569" t="str">
            <v>VEPR</v>
          </cell>
          <cell r="C569" t="str">
            <v>NUMERIC</v>
          </cell>
          <cell r="D569" t="str">
            <v>19, 6</v>
          </cell>
          <cell r="E569" t="str">
            <v>VR</v>
          </cell>
          <cell r="F569" t="str">
            <v>Supplier Price</v>
          </cell>
          <cell r="G569" t="str">
            <v>Supplier Price</v>
          </cell>
          <cell r="H569" t="str">
            <v>Supplier Price</v>
          </cell>
          <cell r="I569" t="str">
            <v>Supplier Price</v>
          </cell>
        </row>
        <row r="570">
          <cell r="B570" t="str">
            <v>VETY</v>
          </cell>
          <cell r="C570" t="str">
            <v>VARCHAR</v>
          </cell>
          <cell r="D570">
            <v>10</v>
          </cell>
          <cell r="E570" t="str">
            <v>VR</v>
          </cell>
          <cell r="F570" t="str">
            <v>Supplier Type</v>
          </cell>
          <cell r="G570" t="str">
            <v>Supplier Type</v>
          </cell>
          <cell r="H570" t="str">
            <v>Supplier Type</v>
          </cell>
          <cell r="I570" t="str">
            <v>Supplier Type</v>
          </cell>
        </row>
        <row r="571">
          <cell r="B571" t="str">
            <v>VETZ</v>
          </cell>
          <cell r="C571" t="str">
            <v>VARCHAR</v>
          </cell>
          <cell r="D571">
            <v>10</v>
          </cell>
          <cell r="E571" t="str">
            <v>VR</v>
          </cell>
          <cell r="F571" t="str">
            <v>Supplier Type Desc</v>
          </cell>
          <cell r="G571" t="str">
            <v>Supplier Type Desc</v>
          </cell>
          <cell r="H571" t="str">
            <v>Supplier Type Desc</v>
          </cell>
          <cell r="I571" t="str">
            <v>Supplier Type Desc</v>
          </cell>
        </row>
        <row r="572">
          <cell r="B572" t="str">
            <v>VHNO</v>
          </cell>
          <cell r="C572" t="str">
            <v>VARCHAR</v>
          </cell>
          <cell r="D572">
            <v>30</v>
          </cell>
          <cell r="E572" t="str">
            <v>VR</v>
          </cell>
          <cell r="F572" t="str">
            <v>Vehicle No.</v>
          </cell>
          <cell r="G572" t="str">
            <v>Vehicle No.</v>
          </cell>
          <cell r="H572" t="str">
            <v>Vehicle No.</v>
          </cell>
          <cell r="I572" t="str">
            <v>Vehicle No.</v>
          </cell>
        </row>
        <row r="573">
          <cell r="B573" t="str">
            <v>WEEK</v>
          </cell>
          <cell r="C573" t="str">
            <v>NUMERIC</v>
          </cell>
          <cell r="D573" t="str">
            <v>2, 0</v>
          </cell>
          <cell r="E573" t="str">
            <v>VR</v>
          </cell>
          <cell r="F573" t="str">
            <v>Week</v>
          </cell>
          <cell r="G573" t="str">
            <v>Week</v>
          </cell>
          <cell r="H573" t="str">
            <v>Week</v>
          </cell>
          <cell r="I573" t="str">
            <v>Week</v>
          </cell>
        </row>
        <row r="574">
          <cell r="B574" t="str">
            <v>WHAT</v>
          </cell>
          <cell r="C574" t="str">
            <v>VARCHAR</v>
          </cell>
          <cell r="D574">
            <v>100</v>
          </cell>
          <cell r="E574" t="str">
            <v>VR</v>
          </cell>
          <cell r="F574" t="str">
            <v>Warehouse Attention</v>
          </cell>
          <cell r="G574" t="str">
            <v>Warehouse Attention</v>
          </cell>
          <cell r="H574" t="str">
            <v>Warehouse Attention</v>
          </cell>
          <cell r="I574" t="str">
            <v>Warehouse Attention</v>
          </cell>
        </row>
        <row r="575">
          <cell r="B575" t="str">
            <v>WHFR</v>
          </cell>
          <cell r="C575" t="str">
            <v>VARCHAR</v>
          </cell>
          <cell r="D575">
            <v>10</v>
          </cell>
          <cell r="E575" t="str">
            <v>VR</v>
          </cell>
          <cell r="F575" t="str">
            <v>From Warehouse</v>
          </cell>
          <cell r="G575" t="str">
            <v>From Warehouse</v>
          </cell>
          <cell r="H575" t="str">
            <v>From Warehouse</v>
          </cell>
          <cell r="I575" t="str">
            <v>From Warehouse</v>
          </cell>
        </row>
        <row r="576">
          <cell r="B576" t="str">
            <v>WHNA</v>
          </cell>
          <cell r="C576" t="str">
            <v>VARCHAR</v>
          </cell>
          <cell r="D576">
            <v>100</v>
          </cell>
          <cell r="E576" t="str">
            <v>VR</v>
          </cell>
          <cell r="F576" t="str">
            <v>Warehouse Name</v>
          </cell>
          <cell r="G576" t="str">
            <v>Warehouse Name</v>
          </cell>
          <cell r="H576" t="str">
            <v>Warehouse Name</v>
          </cell>
          <cell r="I576" t="str">
            <v>Warehouse Name</v>
          </cell>
        </row>
        <row r="577">
          <cell r="B577" t="str">
            <v>WHNO</v>
          </cell>
          <cell r="C577" t="str">
            <v>VARCHAR</v>
          </cell>
          <cell r="D577">
            <v>10</v>
          </cell>
          <cell r="E577" t="str">
            <v>VR</v>
          </cell>
          <cell r="F577" t="str">
            <v>Warehouse Code</v>
          </cell>
          <cell r="G577" t="str">
            <v>Warehouse Code</v>
          </cell>
          <cell r="H577" t="str">
            <v>Warehouse Code</v>
          </cell>
          <cell r="I577" t="str">
            <v>Warehouse Code</v>
          </cell>
        </row>
        <row r="578">
          <cell r="B578" t="str">
            <v>WHTO</v>
          </cell>
          <cell r="C578" t="str">
            <v>VARCHAR</v>
          </cell>
          <cell r="D578">
            <v>10</v>
          </cell>
          <cell r="E578" t="str">
            <v>VR</v>
          </cell>
          <cell r="F578" t="str">
            <v>To Warehouse</v>
          </cell>
          <cell r="G578" t="str">
            <v>To Warehouse</v>
          </cell>
          <cell r="H578" t="str">
            <v>To Warehouse</v>
          </cell>
          <cell r="I578" t="str">
            <v>To Warehouse</v>
          </cell>
        </row>
        <row r="579">
          <cell r="B579" t="str">
            <v>WHTY</v>
          </cell>
          <cell r="C579" t="str">
            <v>VARCHAR</v>
          </cell>
          <cell r="D579">
            <v>1</v>
          </cell>
          <cell r="E579" t="str">
            <v>VR</v>
          </cell>
          <cell r="F579" t="str">
            <v>Warehouse Type</v>
          </cell>
          <cell r="G579" t="str">
            <v>Warehouse Type</v>
          </cell>
          <cell r="H579" t="str">
            <v>Warehouse Type</v>
          </cell>
          <cell r="I579" t="str">
            <v>Warehouse Type</v>
          </cell>
        </row>
        <row r="580">
          <cell r="B580" t="str">
            <v>WKBG</v>
          </cell>
          <cell r="C580" t="str">
            <v>NUMERIC</v>
          </cell>
          <cell r="D580" t="str">
            <v>8, 0</v>
          </cell>
          <cell r="E580" t="str">
            <v>VR</v>
          </cell>
          <cell r="F580" t="str">
            <v>Beginning Week Date</v>
          </cell>
          <cell r="G580" t="str">
            <v>Beginning Week Date</v>
          </cell>
          <cell r="H580" t="str">
            <v>Beginning Week Date</v>
          </cell>
          <cell r="I580" t="str">
            <v>Beginning Week Date</v>
          </cell>
        </row>
        <row r="581">
          <cell r="B581" t="str">
            <v>WKED</v>
          </cell>
          <cell r="C581" t="str">
            <v>NUMERIC</v>
          </cell>
          <cell r="D581" t="str">
            <v>8, 0</v>
          </cell>
          <cell r="E581" t="str">
            <v>VR</v>
          </cell>
          <cell r="F581" t="str">
            <v>Ending Week Date</v>
          </cell>
          <cell r="G581" t="str">
            <v>Ending Week Date</v>
          </cell>
          <cell r="H581" t="str">
            <v>Ending Week Date</v>
          </cell>
          <cell r="I581" t="str">
            <v>Ending Week Date</v>
          </cell>
        </row>
        <row r="582">
          <cell r="B582" t="str">
            <v>WODN</v>
          </cell>
          <cell r="C582" t="str">
            <v>VARCHAR</v>
          </cell>
          <cell r="D582">
            <v>30</v>
          </cell>
          <cell r="E582" t="str">
            <v>VR</v>
          </cell>
          <cell r="F582" t="str">
            <v>Write Off Doc No</v>
          </cell>
          <cell r="G582" t="str">
            <v>Write Off Doc No</v>
          </cell>
          <cell r="H582" t="str">
            <v>Write Off Doc No</v>
          </cell>
          <cell r="I582" t="str">
            <v>Write Off Doc No</v>
          </cell>
        </row>
        <row r="583">
          <cell r="B583" t="str">
            <v>WODT</v>
          </cell>
          <cell r="C583" t="str">
            <v>NUMERIC</v>
          </cell>
          <cell r="D583" t="str">
            <v>8, 0</v>
          </cell>
          <cell r="E583" t="str">
            <v>VR</v>
          </cell>
          <cell r="F583" t="str">
            <v>Write Off Date</v>
          </cell>
          <cell r="G583" t="str">
            <v>Write Off Date</v>
          </cell>
          <cell r="H583" t="str">
            <v>Write Off Date</v>
          </cell>
          <cell r="I583" t="str">
            <v>Write Off Date</v>
          </cell>
        </row>
        <row r="584">
          <cell r="B584" t="str">
            <v>WOLN</v>
          </cell>
          <cell r="C584" t="str">
            <v>NUMERIC</v>
          </cell>
          <cell r="D584" t="str">
            <v>5, 0</v>
          </cell>
          <cell r="E584" t="str">
            <v>VR</v>
          </cell>
          <cell r="F584" t="str">
            <v>Write Off Line No</v>
          </cell>
          <cell r="G584" t="str">
            <v>Write Off Line No</v>
          </cell>
          <cell r="H584" t="str">
            <v>Write Off Line No</v>
          </cell>
          <cell r="I584" t="str">
            <v>Write Off Line No</v>
          </cell>
        </row>
        <row r="585">
          <cell r="B585" t="str">
            <v>WONO</v>
          </cell>
          <cell r="C585" t="str">
            <v>VARCHAR</v>
          </cell>
          <cell r="D585">
            <v>30</v>
          </cell>
          <cell r="E585" t="str">
            <v>VR</v>
          </cell>
          <cell r="F585" t="str">
            <v>Write Off No.</v>
          </cell>
          <cell r="G585" t="str">
            <v>Write Off No.</v>
          </cell>
          <cell r="H585" t="str">
            <v>Write Off No.</v>
          </cell>
          <cell r="I585" t="str">
            <v>Write Off No.</v>
          </cell>
        </row>
        <row r="586">
          <cell r="B586" t="str">
            <v>WOPR</v>
          </cell>
          <cell r="C586" t="str">
            <v>NUMERIC</v>
          </cell>
          <cell r="D586" t="str">
            <v>19, 6</v>
          </cell>
          <cell r="E586" t="str">
            <v>VR</v>
          </cell>
          <cell r="F586" t="str">
            <v>Write Off Price</v>
          </cell>
          <cell r="G586" t="str">
            <v>Write Off Price</v>
          </cell>
          <cell r="H586" t="str">
            <v>Write Off Price</v>
          </cell>
          <cell r="I586" t="str">
            <v>Write Off Price</v>
          </cell>
        </row>
        <row r="587">
          <cell r="B587" t="str">
            <v>WOQT</v>
          </cell>
          <cell r="C587" t="str">
            <v>NUMERIC</v>
          </cell>
          <cell r="D587" t="str">
            <v>19, 6</v>
          </cell>
          <cell r="E587" t="str">
            <v>VR</v>
          </cell>
          <cell r="F587" t="str">
            <v>Write Off Quantity</v>
          </cell>
          <cell r="G587" t="str">
            <v>Write Off Quantity</v>
          </cell>
          <cell r="H587" t="str">
            <v>Write Off Quantity</v>
          </cell>
          <cell r="I587" t="str">
            <v>Write Off Quantity</v>
          </cell>
        </row>
        <row r="588">
          <cell r="B588" t="str">
            <v>WRAM</v>
          </cell>
          <cell r="C588" t="str">
            <v>NUMERIC</v>
          </cell>
          <cell r="D588" t="str">
            <v>19, 6</v>
          </cell>
          <cell r="E588" t="str">
            <v>VR</v>
          </cell>
          <cell r="F588" t="str">
            <v>Warranty by Pallet</v>
          </cell>
          <cell r="G588" t="str">
            <v>Warranty by Pallet</v>
          </cell>
          <cell r="H588" t="str">
            <v>Warranty by Pallet</v>
          </cell>
          <cell r="I588" t="str">
            <v>Warranty by Pallet</v>
          </cell>
        </row>
        <row r="589">
          <cell r="B589" t="str">
            <v>WRDT</v>
          </cell>
          <cell r="C589" t="str">
            <v>NUMERIC</v>
          </cell>
          <cell r="D589" t="str">
            <v>8, 0</v>
          </cell>
          <cell r="E589" t="str">
            <v>VR</v>
          </cell>
          <cell r="F589" t="str">
            <v>Work Date</v>
          </cell>
          <cell r="G589" t="str">
            <v>Work Date</v>
          </cell>
          <cell r="H589" t="str">
            <v>Work Date</v>
          </cell>
          <cell r="I589" t="str">
            <v>Work Date</v>
          </cell>
        </row>
        <row r="590">
          <cell r="B590" t="str">
            <v>WRFL</v>
          </cell>
          <cell r="C590" t="str">
            <v>NUMERIC</v>
          </cell>
          <cell r="D590" t="str">
            <v>1, 0</v>
          </cell>
          <cell r="E590" t="str">
            <v>VR</v>
          </cell>
          <cell r="F590" t="str">
            <v>Work Flag</v>
          </cell>
          <cell r="G590" t="str">
            <v>Work Flag</v>
          </cell>
          <cell r="H590" t="str">
            <v>Work Flag</v>
          </cell>
          <cell r="I590" t="str">
            <v>Work Flag</v>
          </cell>
        </row>
        <row r="591">
          <cell r="B591" t="str">
            <v>WRLM</v>
          </cell>
          <cell r="C591" t="str">
            <v>NUMERIC</v>
          </cell>
          <cell r="D591" t="str">
            <v>19, 6</v>
          </cell>
          <cell r="E591" t="str">
            <v>VR</v>
          </cell>
          <cell r="F591" t="str">
            <v>Warranty Limit</v>
          </cell>
          <cell r="G591" t="str">
            <v>Warranty Limit</v>
          </cell>
          <cell r="H591" t="str">
            <v>Warranty Limit</v>
          </cell>
          <cell r="I591" t="str">
            <v>Warranty Limit</v>
          </cell>
        </row>
        <row r="592">
          <cell r="B592" t="str">
            <v>YDLE</v>
          </cell>
          <cell r="C592" t="str">
            <v>VARCHAR</v>
          </cell>
          <cell r="D592">
            <v>10</v>
          </cell>
          <cell r="E592" t="str">
            <v>VR</v>
          </cell>
          <cell r="F592" t="str">
            <v>Pallet Yard Empty Location</v>
          </cell>
          <cell r="G592" t="str">
            <v>Pallet Yard Empty Location</v>
          </cell>
          <cell r="H592" t="str">
            <v>Pallet Yard Empty Location</v>
          </cell>
          <cell r="I592" t="str">
            <v>Pallet Yard Empty Location</v>
          </cell>
        </row>
        <row r="593">
          <cell r="B593" t="str">
            <v>YDWH</v>
          </cell>
          <cell r="C593" t="str">
            <v>VARCHAR</v>
          </cell>
          <cell r="D593">
            <v>10</v>
          </cell>
          <cell r="E593" t="str">
            <v>VR</v>
          </cell>
          <cell r="F593" t="str">
            <v>Pallet Yard Warehouse</v>
          </cell>
          <cell r="G593" t="str">
            <v>Pallet Yard Warehouse</v>
          </cell>
          <cell r="H593" t="str">
            <v>Pallet Yard Warehouse</v>
          </cell>
          <cell r="I593" t="str">
            <v>Pallet Yard Warehouse</v>
          </cell>
        </row>
        <row r="594">
          <cell r="B594" t="str">
            <v>YEAR</v>
          </cell>
          <cell r="C594" t="str">
            <v>NUMERIC</v>
          </cell>
          <cell r="D594" t="str">
            <v>4, 0</v>
          </cell>
          <cell r="E594" t="str">
            <v>VR</v>
          </cell>
          <cell r="F594" t="str">
            <v>Year</v>
          </cell>
          <cell r="G594" t="str">
            <v>Year</v>
          </cell>
          <cell r="H594" t="str">
            <v>Year</v>
          </cell>
          <cell r="I594" t="str">
            <v>Year</v>
          </cell>
        </row>
        <row r="595">
          <cell r="B595" t="str">
            <v>MONT</v>
          </cell>
          <cell r="C595" t="str">
            <v>NUMERIC</v>
          </cell>
          <cell r="D595" t="str">
            <v>2, 0</v>
          </cell>
          <cell r="E595" t="str">
            <v>VR</v>
          </cell>
          <cell r="F595" t="str">
            <v>Month</v>
          </cell>
          <cell r="G595" t="str">
            <v>Month</v>
          </cell>
          <cell r="H595" t="str">
            <v>Month</v>
          </cell>
          <cell r="I595" t="str">
            <v>Month</v>
          </cell>
        </row>
        <row r="596">
          <cell r="B596" t="str">
            <v>ZPNO</v>
          </cell>
          <cell r="C596" t="str">
            <v>VARCHAR</v>
          </cell>
          <cell r="D596">
            <v>10</v>
          </cell>
          <cell r="E596" t="str">
            <v>VR</v>
          </cell>
          <cell r="F596" t="str">
            <v>Zipcode</v>
          </cell>
          <cell r="G596" t="str">
            <v>Zipcode</v>
          </cell>
          <cell r="H596" t="str">
            <v>Zipcode</v>
          </cell>
          <cell r="I596" t="str">
            <v>Zipcode</v>
          </cell>
        </row>
        <row r="597">
          <cell r="B597" t="str">
            <v>GRUM</v>
          </cell>
          <cell r="C597" t="str">
            <v>VARCHAR</v>
          </cell>
          <cell r="D597">
            <v>10</v>
          </cell>
          <cell r="E597" t="str">
            <v>VR</v>
          </cell>
          <cell r="F597" t="str">
            <v>Purchase Receipt UOM</v>
          </cell>
          <cell r="G597" t="str">
            <v>Purchase Receipt UOM</v>
          </cell>
          <cell r="H597" t="str">
            <v>Purchase Receipt UOM</v>
          </cell>
          <cell r="I597" t="str">
            <v>Purchase Receipt UOM</v>
          </cell>
        </row>
        <row r="598">
          <cell r="B598" t="str">
            <v>PRUM</v>
          </cell>
          <cell r="C598" t="str">
            <v>VARCHAR</v>
          </cell>
          <cell r="D598">
            <v>10</v>
          </cell>
          <cell r="E598" t="str">
            <v>VR</v>
          </cell>
          <cell r="F598" t="str">
            <v>Purchase Request UOM</v>
          </cell>
          <cell r="G598" t="str">
            <v>Purchase Request UOM</v>
          </cell>
          <cell r="H598" t="str">
            <v>Purchase Request UOM</v>
          </cell>
          <cell r="I598" t="str">
            <v>Purchase Request UOM</v>
          </cell>
        </row>
        <row r="599">
          <cell r="B599" t="str">
            <v>IVPR</v>
          </cell>
          <cell r="C599" t="str">
            <v>NUMERIC</v>
          </cell>
          <cell r="D599" t="str">
            <v>19, 6</v>
          </cell>
          <cell r="E599" t="str">
            <v>VR</v>
          </cell>
          <cell r="F599" t="str">
            <v>Invoice Price</v>
          </cell>
          <cell r="G599" t="str">
            <v>Invoice Price</v>
          </cell>
          <cell r="H599" t="str">
            <v>Invoice Price</v>
          </cell>
          <cell r="I599" t="str">
            <v>Invoice Price</v>
          </cell>
        </row>
        <row r="600">
          <cell r="B600" t="str">
            <v>PRTY</v>
          </cell>
          <cell r="C600" t="str">
            <v>VARCHAR</v>
          </cell>
          <cell r="D600">
            <v>10</v>
          </cell>
          <cell r="E600" t="str">
            <v>VR</v>
          </cell>
          <cell r="F600" t="str">
            <v>Purchase Request Type</v>
          </cell>
          <cell r="G600" t="str">
            <v>Purchase Request Type</v>
          </cell>
          <cell r="H600" t="str">
            <v>Purchase Request Type</v>
          </cell>
          <cell r="I600" t="str">
            <v>Purchase Request Type</v>
          </cell>
        </row>
        <row r="601">
          <cell r="B601" t="str">
            <v>ITMX</v>
          </cell>
          <cell r="C601" t="str">
            <v>NUMERIC</v>
          </cell>
          <cell r="D601" t="str">
            <v>19, 6</v>
          </cell>
          <cell r="E601" t="str">
            <v>VR</v>
          </cell>
          <cell r="F601" t="str">
            <v>Maximum Balance</v>
          </cell>
          <cell r="G601" t="str">
            <v>Maximum Balance</v>
          </cell>
          <cell r="H601" t="str">
            <v>Maximum Balance</v>
          </cell>
          <cell r="I601" t="str">
            <v>Maximum Balance</v>
          </cell>
        </row>
        <row r="602">
          <cell r="B602" t="str">
            <v>ITRO</v>
          </cell>
          <cell r="C602" t="str">
            <v>NUMERIC</v>
          </cell>
          <cell r="D602" t="str">
            <v>19, 6</v>
          </cell>
          <cell r="E602" t="str">
            <v>VR</v>
          </cell>
          <cell r="F602" t="str">
            <v>Reorder Point</v>
          </cell>
          <cell r="G602" t="str">
            <v>Reorder Point</v>
          </cell>
          <cell r="H602" t="str">
            <v>Reorder Point</v>
          </cell>
          <cell r="I602" t="str">
            <v>Reorder Point</v>
          </cell>
        </row>
        <row r="603">
          <cell r="B603" t="str">
            <v>STYL</v>
          </cell>
          <cell r="C603" t="str">
            <v>VARCHAR</v>
          </cell>
          <cell r="D603">
            <v>100</v>
          </cell>
          <cell r="E603" t="str">
            <v>VR</v>
          </cell>
          <cell r="F603" t="str">
            <v>Style</v>
          </cell>
          <cell r="G603" t="str">
            <v>Style</v>
          </cell>
          <cell r="H603" t="str">
            <v>Style</v>
          </cell>
          <cell r="I603" t="str">
            <v>Style</v>
          </cell>
        </row>
        <row r="604">
          <cell r="B604" t="str">
            <v>QLTY</v>
          </cell>
          <cell r="C604" t="str">
            <v>VARCHAR</v>
          </cell>
          <cell r="D604">
            <v>100</v>
          </cell>
          <cell r="E604" t="str">
            <v>VR</v>
          </cell>
          <cell r="F604" t="str">
            <v>Quality</v>
          </cell>
          <cell r="G604" t="str">
            <v>Quality</v>
          </cell>
          <cell r="H604" t="str">
            <v>Quality</v>
          </cell>
          <cell r="I604" t="str">
            <v>Quality</v>
          </cell>
        </row>
        <row r="605">
          <cell r="B605" t="str">
            <v>PDST</v>
          </cell>
          <cell r="C605" t="str">
            <v>VARCHAR</v>
          </cell>
          <cell r="D605">
            <v>10</v>
          </cell>
          <cell r="E605" t="str">
            <v>VR</v>
          </cell>
          <cell r="F605" t="str">
            <v>Product Status</v>
          </cell>
          <cell r="G605" t="str">
            <v>Product Status</v>
          </cell>
          <cell r="H605" t="str">
            <v>Product Status</v>
          </cell>
          <cell r="I605" t="str">
            <v>Product Status</v>
          </cell>
        </row>
        <row r="606">
          <cell r="B606" t="str">
            <v>PDPR</v>
          </cell>
          <cell r="C606" t="str">
            <v>NUMERIC</v>
          </cell>
          <cell r="D606" t="str">
            <v>19, 6</v>
          </cell>
          <cell r="E606" t="str">
            <v>VR</v>
          </cell>
          <cell r="F606" t="str">
            <v>Product Price</v>
          </cell>
          <cell r="G606" t="str">
            <v>Product Price</v>
          </cell>
          <cell r="H606" t="str">
            <v>Product Price</v>
          </cell>
          <cell r="I606" t="str">
            <v>Product Price</v>
          </cell>
        </row>
        <row r="607">
          <cell r="B607" t="str">
            <v>PDNO</v>
          </cell>
          <cell r="C607" t="str">
            <v>VARCHAR</v>
          </cell>
          <cell r="D607">
            <v>30</v>
          </cell>
          <cell r="E607" t="str">
            <v>VR</v>
          </cell>
          <cell r="F607" t="str">
            <v>Production No.</v>
          </cell>
          <cell r="G607" t="str">
            <v>Production No.</v>
          </cell>
          <cell r="H607" t="str">
            <v>Production No.</v>
          </cell>
          <cell r="I607" t="str">
            <v>Production No.</v>
          </cell>
        </row>
        <row r="608">
          <cell r="B608" t="str">
            <v>PDNA</v>
          </cell>
          <cell r="C608" t="str">
            <v>VARCHAR</v>
          </cell>
          <cell r="D608">
            <v>100</v>
          </cell>
          <cell r="E608" t="str">
            <v>VR</v>
          </cell>
          <cell r="F608" t="str">
            <v>Production Name</v>
          </cell>
          <cell r="G608" t="str">
            <v>Production Name</v>
          </cell>
          <cell r="H608" t="str">
            <v>Production Name</v>
          </cell>
          <cell r="I608" t="str">
            <v>Production Name</v>
          </cell>
        </row>
        <row r="609">
          <cell r="B609" t="str">
            <v>PDDT</v>
          </cell>
          <cell r="C609" t="str">
            <v>NUMERIC</v>
          </cell>
          <cell r="D609" t="str">
            <v>8</v>
          </cell>
          <cell r="E609" t="str">
            <v>VR</v>
          </cell>
          <cell r="F609" t="str">
            <v>Production Date</v>
          </cell>
          <cell r="G609" t="str">
            <v>Production Date</v>
          </cell>
          <cell r="H609" t="str">
            <v>Production Date</v>
          </cell>
          <cell r="I609" t="str">
            <v>Production Date</v>
          </cell>
        </row>
        <row r="610">
          <cell r="B610" t="str">
            <v>PBNO</v>
          </cell>
          <cell r="C610" t="str">
            <v>VARCHAR</v>
          </cell>
          <cell r="D610">
            <v>30</v>
          </cell>
          <cell r="E610" t="str">
            <v>VR</v>
          </cell>
          <cell r="F610" t="str">
            <v>Problematic No.</v>
          </cell>
          <cell r="G610" t="str">
            <v>Problematic No.</v>
          </cell>
          <cell r="H610" t="str">
            <v>Problematic No.</v>
          </cell>
          <cell r="I610" t="str">
            <v>Problematic No.</v>
          </cell>
        </row>
        <row r="611">
          <cell r="B611" t="str">
            <v>PBDT</v>
          </cell>
          <cell r="C611" t="str">
            <v>NUMERIC</v>
          </cell>
          <cell r="D611" t="str">
            <v>8</v>
          </cell>
          <cell r="E611" t="str">
            <v>VR</v>
          </cell>
          <cell r="F611" t="str">
            <v>Problematic Date</v>
          </cell>
          <cell r="G611" t="str">
            <v>Problematic Date</v>
          </cell>
          <cell r="H611" t="str">
            <v>Problematic Date</v>
          </cell>
          <cell r="I611" t="str">
            <v>Problematic Date</v>
          </cell>
        </row>
        <row r="612">
          <cell r="B612" t="str">
            <v>CYPN</v>
          </cell>
          <cell r="C612" t="str">
            <v>VARCHAR</v>
          </cell>
          <cell r="D612">
            <v>10</v>
          </cell>
          <cell r="E612" t="str">
            <v>VR</v>
          </cell>
          <cell r="F612" t="str">
            <v>PPN Currency</v>
          </cell>
          <cell r="G612" t="str">
            <v>PPN Currency</v>
          </cell>
          <cell r="H612" t="str">
            <v>PPN Currency</v>
          </cell>
          <cell r="I612" t="str">
            <v>PPN Currency</v>
          </cell>
        </row>
        <row r="613">
          <cell r="B613" t="str">
            <v>CYPH</v>
          </cell>
          <cell r="C613" t="str">
            <v>VARCHAR</v>
          </cell>
          <cell r="D613">
            <v>10</v>
          </cell>
          <cell r="E613" t="str">
            <v>VR</v>
          </cell>
          <cell r="F613" t="str">
            <v>PPH Currency</v>
          </cell>
          <cell r="G613" t="str">
            <v>PPH Currency</v>
          </cell>
          <cell r="H613" t="str">
            <v>PPH Currency</v>
          </cell>
          <cell r="I613" t="str">
            <v>PPH Currency</v>
          </cell>
        </row>
        <row r="614">
          <cell r="B614" t="str">
            <v>ITEC</v>
          </cell>
          <cell r="C614" t="str">
            <v>NUMERIC</v>
          </cell>
          <cell r="D614" t="str">
            <v>19, 6</v>
          </cell>
          <cell r="E614" t="str">
            <v>VR</v>
          </cell>
          <cell r="F614" t="str">
            <v>Material Estimated Cost</v>
          </cell>
          <cell r="G614" t="str">
            <v>Material Estimated Cost</v>
          </cell>
          <cell r="H614" t="str">
            <v>Material Estimated Cost</v>
          </cell>
          <cell r="I614" t="str">
            <v>Material Estimated Cost</v>
          </cell>
        </row>
        <row r="615">
          <cell r="B615" t="str">
            <v>DURL</v>
          </cell>
          <cell r="C615" t="str">
            <v>VARCHAR</v>
          </cell>
          <cell r="D615" t="str">
            <v>500</v>
          </cell>
          <cell r="E615" t="str">
            <v>VR</v>
          </cell>
          <cell r="F615" t="str">
            <v>Document Default URL</v>
          </cell>
          <cell r="G615" t="str">
            <v>Document Default URL</v>
          </cell>
          <cell r="H615" t="str">
            <v>Document Default URL</v>
          </cell>
          <cell r="I615" t="str">
            <v>Document Default URL</v>
          </cell>
        </row>
        <row r="616">
          <cell r="B616" t="str">
            <v>GWFR</v>
          </cell>
          <cell r="C616" t="str">
            <v>NUMERIC</v>
          </cell>
          <cell r="D616" t="str">
            <v>19, 6</v>
          </cell>
          <cell r="E616" t="str">
            <v>VR</v>
          </cell>
          <cell r="F616" t="str">
            <v>Garment Weight From</v>
          </cell>
          <cell r="G616" t="str">
            <v>Garment Weight From</v>
          </cell>
          <cell r="H616" t="str">
            <v>Garment Weight From</v>
          </cell>
          <cell r="I616" t="str">
            <v>Garment Weight From</v>
          </cell>
        </row>
        <row r="617">
          <cell r="B617" t="str">
            <v>GWTO</v>
          </cell>
          <cell r="C617" t="str">
            <v>NUMERIC</v>
          </cell>
          <cell r="D617" t="str">
            <v>19, 6</v>
          </cell>
          <cell r="E617" t="str">
            <v>VR</v>
          </cell>
          <cell r="F617" t="str">
            <v>Garment Weight To</v>
          </cell>
          <cell r="G617" t="str">
            <v>Garment Weight To</v>
          </cell>
          <cell r="H617" t="str">
            <v>Garment Weight To</v>
          </cell>
          <cell r="I617" t="str">
            <v>Garment Weight To</v>
          </cell>
        </row>
        <row r="618">
          <cell r="B618" t="str">
            <v>CTLS</v>
          </cell>
          <cell r="C618" t="str">
            <v>NUMERIC</v>
          </cell>
          <cell r="D618" t="str">
            <v>5,2</v>
          </cell>
          <cell r="E618" t="str">
            <v>VR</v>
          </cell>
          <cell r="F618" t="str">
            <v>Cutting Lost</v>
          </cell>
          <cell r="G618" t="str">
            <v>Cutting Lost</v>
          </cell>
          <cell r="H618" t="str">
            <v>Cutting Lost</v>
          </cell>
          <cell r="I618" t="str">
            <v>Cutting Lost</v>
          </cell>
        </row>
        <row r="619">
          <cell r="B619" t="str">
            <v>GWTT</v>
          </cell>
          <cell r="C619" t="str">
            <v>NUMERIC</v>
          </cell>
          <cell r="D619" t="str">
            <v>19, 6</v>
          </cell>
          <cell r="E619" t="str">
            <v>VR</v>
          </cell>
          <cell r="F619" t="str">
            <v>Garment Weight Total</v>
          </cell>
          <cell r="G619" t="str">
            <v>Garment Weight Total</v>
          </cell>
          <cell r="H619" t="str">
            <v>Garment Weight Total</v>
          </cell>
          <cell r="I619" t="str">
            <v>Garment Weight Total</v>
          </cell>
        </row>
        <row r="620">
          <cell r="B620" t="str">
            <v>PDLN</v>
          </cell>
          <cell r="C620" t="str">
            <v>NUMERIC</v>
          </cell>
          <cell r="D620" t="str">
            <v>5,0</v>
          </cell>
          <cell r="E620" t="str">
            <v>VR</v>
          </cell>
          <cell r="F620" t="str">
            <v>Product Line</v>
          </cell>
          <cell r="G620" t="str">
            <v>Product Line</v>
          </cell>
          <cell r="H620" t="str">
            <v>Product Line</v>
          </cell>
          <cell r="I620" t="str">
            <v>Product Line</v>
          </cell>
        </row>
        <row r="621">
          <cell r="B621" t="str">
            <v>PBLN</v>
          </cell>
          <cell r="C621" t="str">
            <v>NUMERIC</v>
          </cell>
          <cell r="D621" t="str">
            <v>5,0</v>
          </cell>
          <cell r="E621" t="str">
            <v>VR</v>
          </cell>
          <cell r="F621" t="str">
            <v>Problematic Line</v>
          </cell>
          <cell r="G621" t="str">
            <v>Problematic Line</v>
          </cell>
          <cell r="H621" t="str">
            <v>Problematic Line</v>
          </cell>
          <cell r="I621" t="str">
            <v>Problematic Line</v>
          </cell>
        </row>
        <row r="622">
          <cell r="B622" t="str">
            <v>YOQT</v>
          </cell>
          <cell r="C622" t="str">
            <v>NUMERIC</v>
          </cell>
          <cell r="D622" t="str">
            <v>19, 6</v>
          </cell>
          <cell r="E622" t="str">
            <v>VR</v>
          </cell>
          <cell r="F622" t="str">
            <v>Yarn Order Quantity</v>
          </cell>
          <cell r="G622" t="str">
            <v>Yarn Order Quantity</v>
          </cell>
          <cell r="H622" t="str">
            <v>Yarn Order Quantity</v>
          </cell>
          <cell r="I622" t="str">
            <v>Yarn Order Quantity</v>
          </cell>
        </row>
        <row r="623">
          <cell r="B623" t="str">
            <v>YRNP</v>
          </cell>
          <cell r="C623" t="str">
            <v>NUMERIC</v>
          </cell>
          <cell r="D623" t="str">
            <v>5,2</v>
          </cell>
          <cell r="E623" t="str">
            <v>VR</v>
          </cell>
          <cell r="F623" t="str">
            <v>Yarn Percentage</v>
          </cell>
          <cell r="G623" t="str">
            <v>Yarn Percentage</v>
          </cell>
          <cell r="H623" t="str">
            <v>Yarn Percentage</v>
          </cell>
          <cell r="I623" t="str">
            <v>Yarn Percentage</v>
          </cell>
        </row>
        <row r="624">
          <cell r="B624" t="str">
            <v>FCTC</v>
          </cell>
          <cell r="C624" t="str">
            <v>NUMERIC</v>
          </cell>
          <cell r="D624" t="str">
            <v>19, 6</v>
          </cell>
          <cell r="E624" t="str">
            <v>VR</v>
          </cell>
          <cell r="F624" t="str">
            <v>Factory Cost</v>
          </cell>
          <cell r="G624" t="str">
            <v>Factory Cost</v>
          </cell>
          <cell r="H624" t="str">
            <v>Factory Cost</v>
          </cell>
          <cell r="I624" t="str">
            <v>Factory Cost</v>
          </cell>
        </row>
        <row r="625">
          <cell r="B625" t="str">
            <v>FCTP</v>
          </cell>
          <cell r="C625" t="str">
            <v>NUMERIC</v>
          </cell>
          <cell r="D625" t="str">
            <v>5,2</v>
          </cell>
          <cell r="E625" t="str">
            <v>VR</v>
          </cell>
          <cell r="F625" t="str">
            <v>Factory Percentage</v>
          </cell>
          <cell r="G625" t="str">
            <v>Factory Percentage</v>
          </cell>
          <cell r="H625" t="str">
            <v>Factory Percentage</v>
          </cell>
          <cell r="I625" t="str">
            <v>Factory Percentage</v>
          </cell>
        </row>
        <row r="626">
          <cell r="B626" t="str">
            <v>FCTO</v>
          </cell>
          <cell r="C626" t="str">
            <v>NUMERIC</v>
          </cell>
          <cell r="D626" t="str">
            <v>19, 6</v>
          </cell>
          <cell r="E626" t="str">
            <v>VR</v>
          </cell>
          <cell r="F626" t="str">
            <v>Factory Output</v>
          </cell>
          <cell r="G626" t="str">
            <v>Factory Output</v>
          </cell>
          <cell r="H626" t="str">
            <v>Factory Output</v>
          </cell>
          <cell r="I626" t="str">
            <v>Factory Output</v>
          </cell>
        </row>
        <row r="627">
          <cell r="B627" t="str">
            <v>YCTT</v>
          </cell>
          <cell r="C627" t="str">
            <v>NUMERIC</v>
          </cell>
          <cell r="D627" t="str">
            <v>19, 6</v>
          </cell>
          <cell r="E627" t="str">
            <v>VR</v>
          </cell>
          <cell r="F627" t="str">
            <v>Yarn Cost Total</v>
          </cell>
          <cell r="G627" t="str">
            <v>Yarn Cost Total</v>
          </cell>
          <cell r="H627" t="str">
            <v>Yarn Cost Total</v>
          </cell>
          <cell r="I627" t="str">
            <v>Yarn Cost Total</v>
          </cell>
        </row>
        <row r="628">
          <cell r="B628" t="str">
            <v>CMTT</v>
          </cell>
          <cell r="C628" t="str">
            <v>NUMERIC</v>
          </cell>
          <cell r="D628" t="str">
            <v>19, 6</v>
          </cell>
          <cell r="E628" t="str">
            <v>VR</v>
          </cell>
          <cell r="F628" t="str">
            <v>Machine Cost Total</v>
          </cell>
          <cell r="G628" t="str">
            <v>Machine Cost Total</v>
          </cell>
          <cell r="H628" t="str">
            <v>Machine Cost Total</v>
          </cell>
          <cell r="I628" t="str">
            <v>Machine Cost Total</v>
          </cell>
        </row>
        <row r="629">
          <cell r="B629" t="str">
            <v>FCTT</v>
          </cell>
          <cell r="C629" t="str">
            <v>NUMERIC</v>
          </cell>
          <cell r="D629" t="str">
            <v>19, 6</v>
          </cell>
          <cell r="E629" t="str">
            <v>VR</v>
          </cell>
          <cell r="F629" t="str">
            <v>Factory Cost Total</v>
          </cell>
          <cell r="G629" t="str">
            <v>Factory Cost Total</v>
          </cell>
          <cell r="H629" t="str">
            <v>Factory Cost Total</v>
          </cell>
          <cell r="I629" t="str">
            <v>Factory Cost Total</v>
          </cell>
        </row>
        <row r="630">
          <cell r="B630" t="str">
            <v>MFTT</v>
          </cell>
          <cell r="C630" t="str">
            <v>NUMERIC</v>
          </cell>
          <cell r="D630" t="str">
            <v>19, 6</v>
          </cell>
          <cell r="E630" t="str">
            <v>VR</v>
          </cell>
          <cell r="F630" t="str">
            <v>Machine Factory Cost Total</v>
          </cell>
          <cell r="G630" t="str">
            <v>Machine Factory Cost Total</v>
          </cell>
          <cell r="H630" t="str">
            <v>Machine Factory Cost Total</v>
          </cell>
          <cell r="I630" t="str">
            <v>Machine Factory Cost Total</v>
          </cell>
        </row>
        <row r="631">
          <cell r="B631" t="str">
            <v>ACTT</v>
          </cell>
          <cell r="C631" t="str">
            <v>NUMERIC</v>
          </cell>
          <cell r="D631" t="str">
            <v>19, 6</v>
          </cell>
          <cell r="E631" t="str">
            <v>VR</v>
          </cell>
          <cell r="F631" t="str">
            <v>Accecories Cost Total</v>
          </cell>
          <cell r="G631" t="str">
            <v>Accecories Cost Total</v>
          </cell>
          <cell r="H631" t="str">
            <v>Accecories Cost Total</v>
          </cell>
          <cell r="I631" t="str">
            <v>Accecories Cost Total</v>
          </cell>
        </row>
        <row r="632">
          <cell r="B632" t="str">
            <v>ODTT</v>
          </cell>
          <cell r="C632" t="str">
            <v>NUMERIC</v>
          </cell>
          <cell r="D632" t="str">
            <v>19, 6</v>
          </cell>
          <cell r="E632" t="str">
            <v>VR</v>
          </cell>
          <cell r="F632" t="str">
            <v>Overhead Total</v>
          </cell>
          <cell r="G632" t="str">
            <v>Overhead Total</v>
          </cell>
          <cell r="H632" t="str">
            <v>Overhead Total</v>
          </cell>
          <cell r="I632" t="str">
            <v>Overhead Total</v>
          </cell>
        </row>
        <row r="633">
          <cell r="B633" t="str">
            <v>CSTT</v>
          </cell>
          <cell r="C633" t="str">
            <v>NUMERIC</v>
          </cell>
          <cell r="D633" t="str">
            <v>19, 6</v>
          </cell>
          <cell r="E633" t="str">
            <v>VR</v>
          </cell>
          <cell r="F633" t="str">
            <v>Total Cost</v>
          </cell>
          <cell r="G633" t="str">
            <v>Total Cost</v>
          </cell>
          <cell r="H633" t="str">
            <v>Total Cost</v>
          </cell>
          <cell r="I633" t="str">
            <v>Total Cost</v>
          </cell>
        </row>
        <row r="634">
          <cell r="B634" t="str">
            <v>CMAP</v>
          </cell>
          <cell r="C634" t="str">
            <v>NUMERIC</v>
          </cell>
          <cell r="D634" t="str">
            <v>5,2</v>
          </cell>
          <cell r="E634" t="str">
            <v>VR</v>
          </cell>
          <cell r="F634" t="str">
            <v>Commision Agent Percent</v>
          </cell>
          <cell r="G634" t="str">
            <v>Commision Agent Percent</v>
          </cell>
          <cell r="H634" t="str">
            <v>Commision Agent Percent</v>
          </cell>
          <cell r="I634" t="str">
            <v>Commision Agent Percent</v>
          </cell>
        </row>
        <row r="635">
          <cell r="B635" t="str">
            <v>CMAA</v>
          </cell>
          <cell r="C635" t="str">
            <v>NUMERIC</v>
          </cell>
          <cell r="D635" t="str">
            <v>19, 6</v>
          </cell>
          <cell r="E635" t="str">
            <v>VR</v>
          </cell>
          <cell r="F635" t="str">
            <v>Commision Agent Amount</v>
          </cell>
          <cell r="G635" t="str">
            <v>Commision Agent Amount</v>
          </cell>
          <cell r="H635" t="str">
            <v>Commision Agent Amount</v>
          </cell>
          <cell r="I635" t="str">
            <v>Commision Agent Amount</v>
          </cell>
        </row>
        <row r="636">
          <cell r="B636" t="str">
            <v>PRFP</v>
          </cell>
          <cell r="C636" t="str">
            <v>NUMERIC</v>
          </cell>
          <cell r="D636" t="str">
            <v>5,2</v>
          </cell>
          <cell r="E636" t="str">
            <v>VR</v>
          </cell>
          <cell r="F636" t="str">
            <v>Profit Percent</v>
          </cell>
          <cell r="G636" t="str">
            <v>Profit Percent</v>
          </cell>
          <cell r="H636" t="str">
            <v>Profit Percent</v>
          </cell>
          <cell r="I636" t="str">
            <v>Profit Percent</v>
          </cell>
        </row>
        <row r="637">
          <cell r="B637" t="str">
            <v>PRFA</v>
          </cell>
          <cell r="C637" t="str">
            <v>NUMERIC</v>
          </cell>
          <cell r="D637" t="str">
            <v>19, 6</v>
          </cell>
          <cell r="E637" t="str">
            <v>VR</v>
          </cell>
          <cell r="F637" t="str">
            <v>Profit Amount</v>
          </cell>
          <cell r="G637" t="str">
            <v>Profit Amount</v>
          </cell>
          <cell r="H637" t="str">
            <v>Profit Amount</v>
          </cell>
          <cell r="I637" t="str">
            <v>Profit Amount</v>
          </cell>
        </row>
        <row r="638">
          <cell r="B638" t="str">
            <v>CMFP</v>
          </cell>
          <cell r="C638" t="str">
            <v>NUMERIC</v>
          </cell>
          <cell r="D638" t="str">
            <v>5,2</v>
          </cell>
          <cell r="E638" t="str">
            <v>VR</v>
          </cell>
          <cell r="F638" t="str">
            <v>Commision Office Percent</v>
          </cell>
          <cell r="G638" t="str">
            <v>Commision Office Percent</v>
          </cell>
          <cell r="H638" t="str">
            <v>Commision Office Percent</v>
          </cell>
          <cell r="I638" t="str">
            <v>Commision Office Percent</v>
          </cell>
        </row>
        <row r="639">
          <cell r="B639" t="str">
            <v>CMFA</v>
          </cell>
          <cell r="C639" t="str">
            <v>NUMERIC</v>
          </cell>
          <cell r="D639" t="str">
            <v>19, 6</v>
          </cell>
          <cell r="E639" t="str">
            <v>VR</v>
          </cell>
          <cell r="F639" t="str">
            <v>Commision Office Amount</v>
          </cell>
          <cell r="G639" t="str">
            <v>Commision Office Amount</v>
          </cell>
          <cell r="H639" t="str">
            <v>Commision Office Amount</v>
          </cell>
          <cell r="I639" t="str">
            <v>Commision Office Amount</v>
          </cell>
        </row>
        <row r="640">
          <cell r="B640" t="str">
            <v>DZPR</v>
          </cell>
          <cell r="C640" t="str">
            <v>NUMERIC</v>
          </cell>
          <cell r="D640" t="str">
            <v>19, 6</v>
          </cell>
          <cell r="E640" t="str">
            <v>VR</v>
          </cell>
          <cell r="F640" t="str">
            <v>Dozen Price</v>
          </cell>
          <cell r="G640" t="str">
            <v>Dozen Price</v>
          </cell>
          <cell r="H640" t="str">
            <v>Dozen Price</v>
          </cell>
          <cell r="I640" t="str">
            <v>Dozen Price</v>
          </cell>
        </row>
        <row r="641">
          <cell r="B641" t="str">
            <v>ASTD</v>
          </cell>
          <cell r="C641" t="str">
            <v>NUMERIC</v>
          </cell>
          <cell r="D641" t="str">
            <v>1,0</v>
          </cell>
          <cell r="E641" t="str">
            <v>VR</v>
          </cell>
          <cell r="F641" t="str">
            <v>Accecories Standard</v>
          </cell>
          <cell r="G641" t="str">
            <v>Accecories Standard</v>
          </cell>
          <cell r="H641" t="str">
            <v>Accecories Standard</v>
          </cell>
          <cell r="I641" t="str">
            <v>Accecories Standard</v>
          </cell>
        </row>
        <row r="642">
          <cell r="B642" t="str">
            <v>GAUG</v>
          </cell>
          <cell r="C642" t="str">
            <v>VARCHAR</v>
          </cell>
          <cell r="D642" t="str">
            <v>15</v>
          </cell>
          <cell r="E642" t="str">
            <v>VR</v>
          </cell>
          <cell r="F642" t="str">
            <v>Product Gauge</v>
          </cell>
          <cell r="G642" t="str">
            <v>Product Gauge</v>
          </cell>
          <cell r="H642" t="str">
            <v>Product Gauge</v>
          </cell>
          <cell r="I642" t="str">
            <v>Product Gauge</v>
          </cell>
        </row>
        <row r="643">
          <cell r="B643" t="str">
            <v>YRNC</v>
          </cell>
          <cell r="C643" t="str">
            <v>VARCHAR</v>
          </cell>
          <cell r="D643" t="str">
            <v>10</v>
          </cell>
          <cell r="E643" t="str">
            <v>VR</v>
          </cell>
          <cell r="F643" t="str">
            <v>Yarn Count</v>
          </cell>
          <cell r="G643" t="str">
            <v>Yarn Count</v>
          </cell>
          <cell r="H643" t="str">
            <v>Yarn Count</v>
          </cell>
          <cell r="I643" t="str">
            <v>Yarn Count</v>
          </cell>
        </row>
        <row r="644">
          <cell r="B644" t="str">
            <v>IUR1</v>
          </cell>
          <cell r="C644" t="str">
            <v>VARCHAR</v>
          </cell>
          <cell r="D644" t="str">
            <v>500</v>
          </cell>
          <cell r="E644" t="str">
            <v>VR</v>
          </cell>
          <cell r="F644" t="str">
            <v>Image URL 1</v>
          </cell>
          <cell r="G644" t="str">
            <v>Image URL 1</v>
          </cell>
          <cell r="H644" t="str">
            <v>Image URL 1</v>
          </cell>
          <cell r="I644" t="str">
            <v>Image URL 1</v>
          </cell>
        </row>
        <row r="645">
          <cell r="B645" t="str">
            <v>IUR2</v>
          </cell>
          <cell r="C645" t="str">
            <v>VARCHAR</v>
          </cell>
          <cell r="D645" t="str">
            <v>500</v>
          </cell>
          <cell r="E645" t="str">
            <v>VR</v>
          </cell>
          <cell r="F645" t="str">
            <v>Image URL 2</v>
          </cell>
          <cell r="G645" t="str">
            <v>Image URL 2</v>
          </cell>
          <cell r="H645" t="str">
            <v>Image URL 2</v>
          </cell>
          <cell r="I645" t="str">
            <v>Image URL 2</v>
          </cell>
        </row>
        <row r="646">
          <cell r="B646" t="str">
            <v>IUR3</v>
          </cell>
          <cell r="C646" t="str">
            <v>VARCHAR</v>
          </cell>
          <cell r="D646" t="str">
            <v>500</v>
          </cell>
          <cell r="E646" t="str">
            <v>VR</v>
          </cell>
          <cell r="F646" t="str">
            <v>Image URL 3</v>
          </cell>
          <cell r="G646" t="str">
            <v>Image URL 3</v>
          </cell>
          <cell r="H646" t="str">
            <v>Image URL 3</v>
          </cell>
          <cell r="I646" t="str">
            <v>Image URL 3</v>
          </cell>
        </row>
        <row r="647">
          <cell r="B647" t="str">
            <v>IUR4</v>
          </cell>
          <cell r="C647" t="str">
            <v>VARCHAR</v>
          </cell>
          <cell r="D647" t="str">
            <v>500</v>
          </cell>
          <cell r="E647" t="str">
            <v>VR</v>
          </cell>
          <cell r="F647" t="str">
            <v>Image URL 4</v>
          </cell>
          <cell r="G647" t="str">
            <v>Image URL 4</v>
          </cell>
          <cell r="H647" t="str">
            <v>Image URL 4</v>
          </cell>
          <cell r="I647" t="str">
            <v>Image URL 4</v>
          </cell>
        </row>
        <row r="648">
          <cell r="B648" t="str">
            <v>ST01</v>
          </cell>
          <cell r="C648" t="str">
            <v>NUMERIC</v>
          </cell>
          <cell r="D648" t="str">
            <v>19, 6</v>
          </cell>
          <cell r="E648" t="str">
            <v>VR</v>
          </cell>
          <cell r="F648" t="str">
            <v>Size Total 1</v>
          </cell>
          <cell r="G648" t="str">
            <v>Size Total 1</v>
          </cell>
          <cell r="H648" t="str">
            <v>Size Total 1</v>
          </cell>
          <cell r="I648" t="str">
            <v>Size Total 1</v>
          </cell>
        </row>
        <row r="649">
          <cell r="B649" t="str">
            <v>ST02</v>
          </cell>
          <cell r="C649" t="str">
            <v>NUMERIC</v>
          </cell>
          <cell r="D649" t="str">
            <v>19, 6</v>
          </cell>
          <cell r="E649" t="str">
            <v>VR</v>
          </cell>
          <cell r="F649" t="str">
            <v>Size Total 2</v>
          </cell>
          <cell r="G649" t="str">
            <v>Size Total 2</v>
          </cell>
          <cell r="H649" t="str">
            <v>Size Total 2</v>
          </cell>
          <cell r="I649" t="str">
            <v>Size Total 2</v>
          </cell>
        </row>
        <row r="650">
          <cell r="B650" t="str">
            <v>ST03</v>
          </cell>
          <cell r="C650" t="str">
            <v>NUMERIC</v>
          </cell>
          <cell r="D650" t="str">
            <v>19, 6</v>
          </cell>
          <cell r="E650" t="str">
            <v>VR</v>
          </cell>
          <cell r="F650" t="str">
            <v>Size Total 3</v>
          </cell>
          <cell r="G650" t="str">
            <v>Size Total 3</v>
          </cell>
          <cell r="H650" t="str">
            <v>Size Total 3</v>
          </cell>
          <cell r="I650" t="str">
            <v>Size Total 3</v>
          </cell>
        </row>
        <row r="651">
          <cell r="B651" t="str">
            <v>ST04</v>
          </cell>
          <cell r="C651" t="str">
            <v>NUMERIC</v>
          </cell>
          <cell r="D651" t="str">
            <v>19, 6</v>
          </cell>
          <cell r="E651" t="str">
            <v>VR</v>
          </cell>
          <cell r="F651" t="str">
            <v>Size Total 4</v>
          </cell>
          <cell r="G651" t="str">
            <v>Size Total 4</v>
          </cell>
          <cell r="H651" t="str">
            <v>Size Total 4</v>
          </cell>
          <cell r="I651" t="str">
            <v>Size Total 4</v>
          </cell>
        </row>
        <row r="652">
          <cell r="B652" t="str">
            <v>ST05</v>
          </cell>
          <cell r="C652" t="str">
            <v>NUMERIC</v>
          </cell>
          <cell r="D652" t="str">
            <v>19, 6</v>
          </cell>
          <cell r="E652" t="str">
            <v>VR</v>
          </cell>
          <cell r="F652" t="str">
            <v>Size Total 5</v>
          </cell>
          <cell r="G652" t="str">
            <v>Size Total 5</v>
          </cell>
          <cell r="H652" t="str">
            <v>Size Total 5</v>
          </cell>
          <cell r="I652" t="str">
            <v>Size Total 5</v>
          </cell>
        </row>
        <row r="653">
          <cell r="B653" t="str">
            <v>ST06</v>
          </cell>
          <cell r="C653" t="str">
            <v>NUMERIC</v>
          </cell>
          <cell r="D653" t="str">
            <v>19, 6</v>
          </cell>
          <cell r="E653" t="str">
            <v>VR</v>
          </cell>
          <cell r="F653" t="str">
            <v>Size Total 6</v>
          </cell>
          <cell r="G653" t="str">
            <v>Size Total 6</v>
          </cell>
          <cell r="H653" t="str">
            <v>Size Total 6</v>
          </cell>
          <cell r="I653" t="str">
            <v>Size Total 6</v>
          </cell>
        </row>
        <row r="654">
          <cell r="B654" t="str">
            <v>ST07</v>
          </cell>
          <cell r="C654" t="str">
            <v>NUMERIC</v>
          </cell>
          <cell r="D654" t="str">
            <v>19, 6</v>
          </cell>
          <cell r="E654" t="str">
            <v>VR</v>
          </cell>
          <cell r="F654" t="str">
            <v>Size Total 7</v>
          </cell>
          <cell r="G654" t="str">
            <v>Size Total 7</v>
          </cell>
          <cell r="H654" t="str">
            <v>Size Total 7</v>
          </cell>
          <cell r="I654" t="str">
            <v>Size Total 7</v>
          </cell>
        </row>
        <row r="655">
          <cell r="B655" t="str">
            <v>ST08</v>
          </cell>
          <cell r="C655" t="str">
            <v>NUMERIC</v>
          </cell>
          <cell r="D655" t="str">
            <v>19, 6</v>
          </cell>
          <cell r="E655" t="str">
            <v>VR</v>
          </cell>
          <cell r="F655" t="str">
            <v>Size Total 8</v>
          </cell>
          <cell r="G655" t="str">
            <v>Size Total 8</v>
          </cell>
          <cell r="H655" t="str">
            <v>Size Total 8</v>
          </cell>
          <cell r="I655" t="str">
            <v>Size Total 8</v>
          </cell>
        </row>
        <row r="656">
          <cell r="B656" t="str">
            <v>ST09</v>
          </cell>
          <cell r="C656" t="str">
            <v>NUMERIC</v>
          </cell>
          <cell r="D656" t="str">
            <v>19, 6</v>
          </cell>
          <cell r="E656" t="str">
            <v>VR</v>
          </cell>
          <cell r="F656" t="str">
            <v>Size Total 9</v>
          </cell>
          <cell r="G656" t="str">
            <v>Size Total 9</v>
          </cell>
          <cell r="H656" t="str">
            <v>Size Total 9</v>
          </cell>
          <cell r="I656" t="str">
            <v>Size Total 9</v>
          </cell>
        </row>
        <row r="657">
          <cell r="B657" t="str">
            <v>ST10</v>
          </cell>
          <cell r="C657" t="str">
            <v>NUMERIC</v>
          </cell>
          <cell r="D657" t="str">
            <v>19, 6</v>
          </cell>
          <cell r="E657" t="str">
            <v>VR</v>
          </cell>
          <cell r="F657" t="str">
            <v>Size Total 10</v>
          </cell>
          <cell r="G657" t="str">
            <v>Size Total 10</v>
          </cell>
          <cell r="H657" t="str">
            <v>Size Total 10</v>
          </cell>
          <cell r="I657" t="str">
            <v>Size Total 10</v>
          </cell>
        </row>
        <row r="658">
          <cell r="B658" t="str">
            <v>ST11</v>
          </cell>
          <cell r="C658" t="str">
            <v>NUMERIC</v>
          </cell>
          <cell r="D658" t="str">
            <v>19, 6</v>
          </cell>
          <cell r="E658" t="str">
            <v>VR</v>
          </cell>
          <cell r="F658" t="str">
            <v>Size Total 11</v>
          </cell>
          <cell r="G658" t="str">
            <v>Size Total 11</v>
          </cell>
          <cell r="H658" t="str">
            <v>Size Total 11</v>
          </cell>
          <cell r="I658" t="str">
            <v>Size Total 11</v>
          </cell>
        </row>
        <row r="659">
          <cell r="B659" t="str">
            <v>ST12</v>
          </cell>
          <cell r="C659" t="str">
            <v>NUMERIC</v>
          </cell>
          <cell r="D659" t="str">
            <v>19, 6</v>
          </cell>
          <cell r="E659" t="str">
            <v>VR</v>
          </cell>
          <cell r="F659" t="str">
            <v>Size Total 12</v>
          </cell>
          <cell r="G659" t="str">
            <v>Size Total 12</v>
          </cell>
          <cell r="H659" t="str">
            <v>Size Total 12</v>
          </cell>
          <cell r="I659" t="str">
            <v>Size Total 12</v>
          </cell>
        </row>
        <row r="660">
          <cell r="B660" t="str">
            <v>ST13</v>
          </cell>
          <cell r="C660" t="str">
            <v>NUMERIC</v>
          </cell>
          <cell r="D660" t="str">
            <v>19, 6</v>
          </cell>
          <cell r="E660" t="str">
            <v>VR</v>
          </cell>
          <cell r="F660" t="str">
            <v>Size Total 13</v>
          </cell>
          <cell r="G660" t="str">
            <v>Size Total 13</v>
          </cell>
          <cell r="H660" t="str">
            <v>Size Total 13</v>
          </cell>
          <cell r="I660" t="str">
            <v>Size Total 13</v>
          </cell>
        </row>
        <row r="661">
          <cell r="B661" t="str">
            <v>ST14</v>
          </cell>
          <cell r="C661" t="str">
            <v>NUMERIC</v>
          </cell>
          <cell r="D661" t="str">
            <v>19, 6</v>
          </cell>
          <cell r="E661" t="str">
            <v>VR</v>
          </cell>
          <cell r="F661" t="str">
            <v>Size Total 14</v>
          </cell>
          <cell r="G661" t="str">
            <v>Size Total 14</v>
          </cell>
          <cell r="H661" t="str">
            <v>Size Total 14</v>
          </cell>
          <cell r="I661" t="str">
            <v>Size Total 14</v>
          </cell>
        </row>
        <row r="662">
          <cell r="B662" t="str">
            <v>ST15</v>
          </cell>
          <cell r="C662" t="str">
            <v>NUMERIC</v>
          </cell>
          <cell r="D662" t="str">
            <v>19, 6</v>
          </cell>
          <cell r="E662" t="str">
            <v>VR</v>
          </cell>
          <cell r="F662" t="str">
            <v>Size Total 15</v>
          </cell>
          <cell r="G662" t="str">
            <v>Size Total 15</v>
          </cell>
          <cell r="H662" t="str">
            <v>Size Total 15</v>
          </cell>
          <cell r="I662" t="str">
            <v>Size Total 15</v>
          </cell>
        </row>
        <row r="663">
          <cell r="B663" t="str">
            <v>ST16</v>
          </cell>
          <cell r="C663" t="str">
            <v>NUMERIC</v>
          </cell>
          <cell r="D663" t="str">
            <v>19, 6</v>
          </cell>
          <cell r="E663" t="str">
            <v>VR</v>
          </cell>
          <cell r="F663" t="str">
            <v>Size Total 16</v>
          </cell>
          <cell r="G663" t="str">
            <v>Size Total 16</v>
          </cell>
          <cell r="H663" t="str">
            <v>Size Total 16</v>
          </cell>
          <cell r="I663" t="str">
            <v>Size Total 16</v>
          </cell>
        </row>
        <row r="664">
          <cell r="B664" t="str">
            <v>ST17</v>
          </cell>
          <cell r="C664" t="str">
            <v>NUMERIC</v>
          </cell>
          <cell r="D664" t="str">
            <v>19, 6</v>
          </cell>
          <cell r="E664" t="str">
            <v>VR</v>
          </cell>
          <cell r="F664" t="str">
            <v>Size Total 17</v>
          </cell>
          <cell r="G664" t="str">
            <v>Size Total 17</v>
          </cell>
          <cell r="H664" t="str">
            <v>Size Total 17</v>
          </cell>
          <cell r="I664" t="str">
            <v>Size Total 17</v>
          </cell>
        </row>
        <row r="665">
          <cell r="B665" t="str">
            <v>ST18</v>
          </cell>
          <cell r="C665" t="str">
            <v>NUMERIC</v>
          </cell>
          <cell r="D665" t="str">
            <v>19, 6</v>
          </cell>
          <cell r="E665" t="str">
            <v>VR</v>
          </cell>
          <cell r="F665" t="str">
            <v>Size Total 18</v>
          </cell>
          <cell r="G665" t="str">
            <v>Size Total 18</v>
          </cell>
          <cell r="H665" t="str">
            <v>Size Total 18</v>
          </cell>
          <cell r="I665" t="str">
            <v>Size Total 18</v>
          </cell>
        </row>
        <row r="666">
          <cell r="B666" t="str">
            <v>ST19</v>
          </cell>
          <cell r="C666" t="str">
            <v>NUMERIC</v>
          </cell>
          <cell r="D666" t="str">
            <v>19, 6</v>
          </cell>
          <cell r="E666" t="str">
            <v>VR</v>
          </cell>
          <cell r="F666" t="str">
            <v>Size Total 19</v>
          </cell>
          <cell r="G666" t="str">
            <v>Size Total 19</v>
          </cell>
          <cell r="H666" t="str">
            <v>Size Total 19</v>
          </cell>
          <cell r="I666" t="str">
            <v>Size Total 19</v>
          </cell>
        </row>
        <row r="667">
          <cell r="B667" t="str">
            <v>ST20</v>
          </cell>
          <cell r="C667" t="str">
            <v>NUMERIC</v>
          </cell>
          <cell r="D667" t="str">
            <v>19, 6</v>
          </cell>
          <cell r="E667" t="str">
            <v>VR</v>
          </cell>
          <cell r="F667" t="str">
            <v>Size Total 20</v>
          </cell>
          <cell r="G667" t="str">
            <v>Size Total 20</v>
          </cell>
          <cell r="H667" t="str">
            <v>Size Total 20</v>
          </cell>
          <cell r="I667" t="str">
            <v>Size Total 20</v>
          </cell>
        </row>
        <row r="668">
          <cell r="B668" t="str">
            <v>ST21</v>
          </cell>
          <cell r="C668" t="str">
            <v>NUMERIC</v>
          </cell>
          <cell r="D668" t="str">
            <v>19, 6</v>
          </cell>
          <cell r="E668" t="str">
            <v>VR</v>
          </cell>
          <cell r="F668" t="str">
            <v>Size Total 21</v>
          </cell>
          <cell r="G668" t="str">
            <v>Size Total 21</v>
          </cell>
          <cell r="H668" t="str">
            <v>Size Total 21</v>
          </cell>
          <cell r="I668" t="str">
            <v>Size Total 21</v>
          </cell>
        </row>
        <row r="669">
          <cell r="B669" t="str">
            <v>ST22</v>
          </cell>
          <cell r="C669" t="str">
            <v>NUMERIC</v>
          </cell>
          <cell r="D669" t="str">
            <v>19, 6</v>
          </cell>
          <cell r="E669" t="str">
            <v>VR</v>
          </cell>
          <cell r="F669" t="str">
            <v>Size Total 22</v>
          </cell>
          <cell r="G669" t="str">
            <v>Size Total 22</v>
          </cell>
          <cell r="H669" t="str">
            <v>Size Total 22</v>
          </cell>
          <cell r="I669" t="str">
            <v>Size Total 22</v>
          </cell>
        </row>
        <row r="670">
          <cell r="B670" t="str">
            <v>ST23</v>
          </cell>
          <cell r="C670" t="str">
            <v>NUMERIC</v>
          </cell>
          <cell r="D670" t="str">
            <v>19, 6</v>
          </cell>
          <cell r="E670" t="str">
            <v>VR</v>
          </cell>
          <cell r="F670" t="str">
            <v>Size Total 23</v>
          </cell>
          <cell r="G670" t="str">
            <v>Size Total 23</v>
          </cell>
          <cell r="H670" t="str">
            <v>Size Total 23</v>
          </cell>
          <cell r="I670" t="str">
            <v>Size Total 23</v>
          </cell>
        </row>
        <row r="671">
          <cell r="B671" t="str">
            <v>ST24</v>
          </cell>
          <cell r="C671" t="str">
            <v>NUMERIC</v>
          </cell>
          <cell r="D671" t="str">
            <v>19, 6</v>
          </cell>
          <cell r="E671" t="str">
            <v>VR</v>
          </cell>
          <cell r="F671" t="str">
            <v>Size Total 24</v>
          </cell>
          <cell r="G671" t="str">
            <v>Size Total 24</v>
          </cell>
          <cell r="H671" t="str">
            <v>Size Total 24</v>
          </cell>
          <cell r="I671" t="str">
            <v>Size Total 24</v>
          </cell>
        </row>
        <row r="672">
          <cell r="B672" t="str">
            <v>ST25</v>
          </cell>
          <cell r="C672" t="str">
            <v>NUMERIC</v>
          </cell>
          <cell r="D672" t="str">
            <v>19, 6</v>
          </cell>
          <cell r="E672" t="str">
            <v>VR</v>
          </cell>
          <cell r="F672" t="str">
            <v>Size Total 25</v>
          </cell>
          <cell r="G672" t="str">
            <v>Size Total 25</v>
          </cell>
          <cell r="H672" t="str">
            <v>Size Total 25</v>
          </cell>
          <cell r="I672" t="str">
            <v>Size Total 25</v>
          </cell>
        </row>
        <row r="673">
          <cell r="B673" t="str">
            <v>ST26</v>
          </cell>
          <cell r="C673" t="str">
            <v>NUMERIC</v>
          </cell>
          <cell r="D673" t="str">
            <v>19, 6</v>
          </cell>
          <cell r="E673" t="str">
            <v>VR</v>
          </cell>
          <cell r="F673" t="str">
            <v>Size Total 26</v>
          </cell>
          <cell r="G673" t="str">
            <v>Size Total 26</v>
          </cell>
          <cell r="H673" t="str">
            <v>Size Total 26</v>
          </cell>
          <cell r="I673" t="str">
            <v>Size Total 26</v>
          </cell>
        </row>
        <row r="674">
          <cell r="B674" t="str">
            <v>ST27</v>
          </cell>
          <cell r="C674" t="str">
            <v>NUMERIC</v>
          </cell>
          <cell r="D674" t="str">
            <v>19, 6</v>
          </cell>
          <cell r="E674" t="str">
            <v>VR</v>
          </cell>
          <cell r="F674" t="str">
            <v>Size Total 27</v>
          </cell>
          <cell r="G674" t="str">
            <v>Size Total 27</v>
          </cell>
          <cell r="H674" t="str">
            <v>Size Total 27</v>
          </cell>
          <cell r="I674" t="str">
            <v>Size Total 27</v>
          </cell>
        </row>
        <row r="675">
          <cell r="B675" t="str">
            <v>ST28</v>
          </cell>
          <cell r="C675" t="str">
            <v>NUMERIC</v>
          </cell>
          <cell r="D675" t="str">
            <v>19, 6</v>
          </cell>
          <cell r="E675" t="str">
            <v>VR</v>
          </cell>
          <cell r="F675" t="str">
            <v>Size Total 28</v>
          </cell>
          <cell r="G675" t="str">
            <v>Size Total 28</v>
          </cell>
          <cell r="H675" t="str">
            <v>Size Total 28</v>
          </cell>
          <cell r="I675" t="str">
            <v>Size Total 28</v>
          </cell>
        </row>
        <row r="676">
          <cell r="B676" t="str">
            <v>ST29</v>
          </cell>
          <cell r="C676" t="str">
            <v>NUMERIC</v>
          </cell>
          <cell r="D676" t="str">
            <v>19, 6</v>
          </cell>
          <cell r="E676" t="str">
            <v>VR</v>
          </cell>
          <cell r="F676" t="str">
            <v>Size Total 29</v>
          </cell>
          <cell r="G676" t="str">
            <v>Size Total 29</v>
          </cell>
          <cell r="H676" t="str">
            <v>Size Total 29</v>
          </cell>
          <cell r="I676" t="str">
            <v>Size Total 29</v>
          </cell>
        </row>
        <row r="677">
          <cell r="B677" t="str">
            <v>ST30</v>
          </cell>
          <cell r="C677" t="str">
            <v>NUMERIC</v>
          </cell>
          <cell r="D677" t="str">
            <v>19, 6</v>
          </cell>
          <cell r="E677" t="str">
            <v>VR</v>
          </cell>
          <cell r="F677" t="str">
            <v>Size Total 30</v>
          </cell>
          <cell r="G677" t="str">
            <v>Size Total 30</v>
          </cell>
          <cell r="H677" t="str">
            <v>Size Total 30</v>
          </cell>
          <cell r="I677" t="str">
            <v>Size Total 30</v>
          </cell>
        </row>
        <row r="678">
          <cell r="B678" t="str">
            <v>SOQT</v>
          </cell>
          <cell r="C678" t="str">
            <v>NUMERIC</v>
          </cell>
          <cell r="D678" t="str">
            <v>19, 6</v>
          </cell>
          <cell r="E678" t="str">
            <v>VR</v>
          </cell>
          <cell r="F678" t="str">
            <v>Shop Order Quantity</v>
          </cell>
          <cell r="G678" t="str">
            <v>Shop Order Quantity</v>
          </cell>
          <cell r="H678" t="str">
            <v>Shop Order Quantity</v>
          </cell>
          <cell r="I678" t="str">
            <v>Shop Order Quantity</v>
          </cell>
        </row>
        <row r="679">
          <cell r="B679" t="str">
            <v>SNQT</v>
          </cell>
          <cell r="C679" t="str">
            <v>NUMERIC</v>
          </cell>
          <cell r="D679" t="str">
            <v>19, 6</v>
          </cell>
          <cell r="E679" t="str">
            <v>VR</v>
          </cell>
          <cell r="F679" t="str">
            <v>Shop Return Quantity</v>
          </cell>
          <cell r="G679" t="str">
            <v>Shop Return Quantity</v>
          </cell>
          <cell r="H679" t="str">
            <v>Shop Return Quantity</v>
          </cell>
          <cell r="I679" t="str">
            <v>Shop Return Quantity</v>
          </cell>
        </row>
        <row r="680">
          <cell r="B680" t="str">
            <v>SIZE</v>
          </cell>
          <cell r="C680" t="str">
            <v>VARCHAR</v>
          </cell>
          <cell r="D680" t="str">
            <v>10</v>
          </cell>
          <cell r="E680" t="str">
            <v>VR</v>
          </cell>
          <cell r="F680" t="str">
            <v>Size</v>
          </cell>
          <cell r="G680" t="str">
            <v>Size</v>
          </cell>
          <cell r="H680" t="str">
            <v>Size</v>
          </cell>
          <cell r="I680" t="str">
            <v>Size</v>
          </cell>
        </row>
        <row r="681">
          <cell r="B681" t="str">
            <v>SZTT</v>
          </cell>
          <cell r="C681" t="str">
            <v>NUMERIC</v>
          </cell>
          <cell r="D681" t="str">
            <v>19, 6</v>
          </cell>
          <cell r="E681" t="str">
            <v>VR</v>
          </cell>
          <cell r="F681" t="str">
            <v>Size Total</v>
          </cell>
          <cell r="G681" t="str">
            <v>Size Total</v>
          </cell>
          <cell r="H681" t="str">
            <v>Size Total</v>
          </cell>
          <cell r="I681" t="str">
            <v>Size Total</v>
          </cell>
        </row>
        <row r="682">
          <cell r="B682" t="str">
            <v>GWEI</v>
          </cell>
          <cell r="C682" t="str">
            <v>NUMERIC</v>
          </cell>
          <cell r="D682" t="str">
            <v>19, 6</v>
          </cell>
          <cell r="E682" t="str">
            <v>VR</v>
          </cell>
          <cell r="F682" t="str">
            <v>Garment Weight</v>
          </cell>
          <cell r="G682" t="str">
            <v>Garment Weight</v>
          </cell>
          <cell r="H682" t="str">
            <v>Garment Weight</v>
          </cell>
          <cell r="I682" t="str">
            <v>Garment Weight</v>
          </cell>
        </row>
        <row r="683">
          <cell r="B683" t="str">
            <v>YWEI</v>
          </cell>
          <cell r="C683" t="str">
            <v>NUMERIC</v>
          </cell>
          <cell r="D683" t="str">
            <v>19, 6</v>
          </cell>
          <cell r="E683" t="str">
            <v>VR</v>
          </cell>
          <cell r="F683" t="str">
            <v>Yarn Weight</v>
          </cell>
          <cell r="G683" t="str">
            <v>Yarn Weight</v>
          </cell>
          <cell r="H683" t="str">
            <v>Yarn Weight</v>
          </cell>
          <cell r="I683" t="str">
            <v>Yarn Weight</v>
          </cell>
        </row>
        <row r="684">
          <cell r="B684" t="str">
            <v>SQ01</v>
          </cell>
          <cell r="C684" t="str">
            <v>NUMERIC</v>
          </cell>
          <cell r="D684" t="str">
            <v>19, 6</v>
          </cell>
          <cell r="E684" t="str">
            <v>VR</v>
          </cell>
          <cell r="F684" t="str">
            <v>Size Quantity 1</v>
          </cell>
          <cell r="G684" t="str">
            <v>Size Quantity 1</v>
          </cell>
          <cell r="H684" t="str">
            <v>Size Quantity 1</v>
          </cell>
          <cell r="I684" t="str">
            <v>Size Quantity 1</v>
          </cell>
        </row>
        <row r="685">
          <cell r="B685" t="str">
            <v>SQ02</v>
          </cell>
          <cell r="C685" t="str">
            <v>NUMERIC</v>
          </cell>
          <cell r="D685" t="str">
            <v>19, 6</v>
          </cell>
          <cell r="E685" t="str">
            <v>VR</v>
          </cell>
          <cell r="F685" t="str">
            <v>Size Quantity 2</v>
          </cell>
          <cell r="G685" t="str">
            <v>Size Quantity 2</v>
          </cell>
          <cell r="H685" t="str">
            <v>Size Quantity 2</v>
          </cell>
          <cell r="I685" t="str">
            <v>Size Quantity 2</v>
          </cell>
        </row>
        <row r="686">
          <cell r="B686" t="str">
            <v>SQ03</v>
          </cell>
          <cell r="C686" t="str">
            <v>NUMERIC</v>
          </cell>
          <cell r="D686" t="str">
            <v>19, 6</v>
          </cell>
          <cell r="E686" t="str">
            <v>VR</v>
          </cell>
          <cell r="F686" t="str">
            <v>Size Quantity 3</v>
          </cell>
          <cell r="G686" t="str">
            <v>Size Quantity 3</v>
          </cell>
          <cell r="H686" t="str">
            <v>Size Quantity 3</v>
          </cell>
          <cell r="I686" t="str">
            <v>Size Quantity 3</v>
          </cell>
        </row>
        <row r="687">
          <cell r="B687" t="str">
            <v>SQ04</v>
          </cell>
          <cell r="C687" t="str">
            <v>NUMERIC</v>
          </cell>
          <cell r="D687" t="str">
            <v>19, 6</v>
          </cell>
          <cell r="E687" t="str">
            <v>VR</v>
          </cell>
          <cell r="F687" t="str">
            <v>Size Quantity 4</v>
          </cell>
          <cell r="G687" t="str">
            <v>Size Quantity 4</v>
          </cell>
          <cell r="H687" t="str">
            <v>Size Quantity 4</v>
          </cell>
          <cell r="I687" t="str">
            <v>Size Quantity 4</v>
          </cell>
        </row>
        <row r="688">
          <cell r="B688" t="str">
            <v>SQ05</v>
          </cell>
          <cell r="C688" t="str">
            <v>NUMERIC</v>
          </cell>
          <cell r="D688" t="str">
            <v>19, 6</v>
          </cell>
          <cell r="E688" t="str">
            <v>VR</v>
          </cell>
          <cell r="F688" t="str">
            <v>Size Quantity 5</v>
          </cell>
          <cell r="G688" t="str">
            <v>Size Quantity 5</v>
          </cell>
          <cell r="H688" t="str">
            <v>Size Quantity 5</v>
          </cell>
          <cell r="I688" t="str">
            <v>Size Quantity 5</v>
          </cell>
        </row>
        <row r="689">
          <cell r="B689" t="str">
            <v>SQ06</v>
          </cell>
          <cell r="C689" t="str">
            <v>NUMERIC</v>
          </cell>
          <cell r="D689" t="str">
            <v>19, 6</v>
          </cell>
          <cell r="E689" t="str">
            <v>VR</v>
          </cell>
          <cell r="F689" t="str">
            <v>Size Quantity 6</v>
          </cell>
          <cell r="G689" t="str">
            <v>Size Quantity 6</v>
          </cell>
          <cell r="H689" t="str">
            <v>Size Quantity 6</v>
          </cell>
          <cell r="I689" t="str">
            <v>Size Quantity 6</v>
          </cell>
        </row>
        <row r="690">
          <cell r="B690" t="str">
            <v>SQ07</v>
          </cell>
          <cell r="C690" t="str">
            <v>NUMERIC</v>
          </cell>
          <cell r="D690" t="str">
            <v>19, 6</v>
          </cell>
          <cell r="E690" t="str">
            <v>VR</v>
          </cell>
          <cell r="F690" t="str">
            <v>Size Quantity 7</v>
          </cell>
          <cell r="G690" t="str">
            <v>Size Quantity 7</v>
          </cell>
          <cell r="H690" t="str">
            <v>Size Quantity 7</v>
          </cell>
          <cell r="I690" t="str">
            <v>Size Quantity 7</v>
          </cell>
        </row>
        <row r="691">
          <cell r="B691" t="str">
            <v>SQ08</v>
          </cell>
          <cell r="C691" t="str">
            <v>NUMERIC</v>
          </cell>
          <cell r="D691" t="str">
            <v>19, 6</v>
          </cell>
          <cell r="E691" t="str">
            <v>VR</v>
          </cell>
          <cell r="F691" t="str">
            <v>Size Quantity 8</v>
          </cell>
          <cell r="G691" t="str">
            <v>Size Quantity 8</v>
          </cell>
          <cell r="H691" t="str">
            <v>Size Quantity 8</v>
          </cell>
          <cell r="I691" t="str">
            <v>Size Quantity 8</v>
          </cell>
        </row>
        <row r="692">
          <cell r="B692" t="str">
            <v>SQ09</v>
          </cell>
          <cell r="C692" t="str">
            <v>NUMERIC</v>
          </cell>
          <cell r="D692" t="str">
            <v>19, 6</v>
          </cell>
          <cell r="E692" t="str">
            <v>VR</v>
          </cell>
          <cell r="F692" t="str">
            <v>Size Quantity 9</v>
          </cell>
          <cell r="G692" t="str">
            <v>Size Quantity 9</v>
          </cell>
          <cell r="H692" t="str">
            <v>Size Quantity 9</v>
          </cell>
          <cell r="I692" t="str">
            <v>Size Quantity 9</v>
          </cell>
        </row>
        <row r="693">
          <cell r="B693" t="str">
            <v>SQ10</v>
          </cell>
          <cell r="C693" t="str">
            <v>NUMERIC</v>
          </cell>
          <cell r="D693" t="str">
            <v>19, 6</v>
          </cell>
          <cell r="E693" t="str">
            <v>VR</v>
          </cell>
          <cell r="F693" t="str">
            <v>Size Quantity 10</v>
          </cell>
          <cell r="G693" t="str">
            <v>Size Quantity 10</v>
          </cell>
          <cell r="H693" t="str">
            <v>Size Quantity 10</v>
          </cell>
          <cell r="I693" t="str">
            <v>Size Quantity 10</v>
          </cell>
        </row>
        <row r="694">
          <cell r="B694" t="str">
            <v>SQ11</v>
          </cell>
          <cell r="C694" t="str">
            <v>NUMERIC</v>
          </cell>
          <cell r="D694" t="str">
            <v>19, 6</v>
          </cell>
          <cell r="E694" t="str">
            <v>VR</v>
          </cell>
          <cell r="F694" t="str">
            <v>Size Quantity 11</v>
          </cell>
          <cell r="G694" t="str">
            <v>Size Quantity 11</v>
          </cell>
          <cell r="H694" t="str">
            <v>Size Quantity 11</v>
          </cell>
          <cell r="I694" t="str">
            <v>Size Quantity 11</v>
          </cell>
        </row>
        <row r="695">
          <cell r="B695" t="str">
            <v>SQ12</v>
          </cell>
          <cell r="C695" t="str">
            <v>NUMERIC</v>
          </cell>
          <cell r="D695" t="str">
            <v>19, 6</v>
          </cell>
          <cell r="E695" t="str">
            <v>VR</v>
          </cell>
          <cell r="F695" t="str">
            <v>Size Quantity 12</v>
          </cell>
          <cell r="G695" t="str">
            <v>Size Quantity 12</v>
          </cell>
          <cell r="H695" t="str">
            <v>Size Quantity 12</v>
          </cell>
          <cell r="I695" t="str">
            <v>Size Quantity 12</v>
          </cell>
        </row>
        <row r="696">
          <cell r="B696" t="str">
            <v>SQ13</v>
          </cell>
          <cell r="C696" t="str">
            <v>NUMERIC</v>
          </cell>
          <cell r="D696" t="str">
            <v>19, 6</v>
          </cell>
          <cell r="E696" t="str">
            <v>VR</v>
          </cell>
          <cell r="F696" t="str">
            <v>Size Quantity 13</v>
          </cell>
          <cell r="G696" t="str">
            <v>Size Quantity 13</v>
          </cell>
          <cell r="H696" t="str">
            <v>Size Quantity 13</v>
          </cell>
          <cell r="I696" t="str">
            <v>Size Quantity 13</v>
          </cell>
        </row>
        <row r="697">
          <cell r="B697" t="str">
            <v>SQ14</v>
          </cell>
          <cell r="C697" t="str">
            <v>NUMERIC</v>
          </cell>
          <cell r="D697" t="str">
            <v>19, 6</v>
          </cell>
          <cell r="E697" t="str">
            <v>VR</v>
          </cell>
          <cell r="F697" t="str">
            <v>Size Quantity 14</v>
          </cell>
          <cell r="G697" t="str">
            <v>Size Quantity 14</v>
          </cell>
          <cell r="H697" t="str">
            <v>Size Quantity 14</v>
          </cell>
          <cell r="I697" t="str">
            <v>Size Quantity 14</v>
          </cell>
        </row>
        <row r="698">
          <cell r="B698" t="str">
            <v>SQ15</v>
          </cell>
          <cell r="C698" t="str">
            <v>NUMERIC</v>
          </cell>
          <cell r="D698" t="str">
            <v>19, 6</v>
          </cell>
          <cell r="E698" t="str">
            <v>VR</v>
          </cell>
          <cell r="F698" t="str">
            <v>Size Quantity 15</v>
          </cell>
          <cell r="G698" t="str">
            <v>Size Quantity 15</v>
          </cell>
          <cell r="H698" t="str">
            <v>Size Quantity 15</v>
          </cell>
          <cell r="I698" t="str">
            <v>Size Quantity 15</v>
          </cell>
        </row>
        <row r="699">
          <cell r="B699" t="str">
            <v>SQ16</v>
          </cell>
          <cell r="C699" t="str">
            <v>NUMERIC</v>
          </cell>
          <cell r="D699" t="str">
            <v>19, 6</v>
          </cell>
          <cell r="E699" t="str">
            <v>VR</v>
          </cell>
          <cell r="F699" t="str">
            <v>Size Quantity 16</v>
          </cell>
          <cell r="G699" t="str">
            <v>Size Quantity 16</v>
          </cell>
          <cell r="H699" t="str">
            <v>Size Quantity 16</v>
          </cell>
          <cell r="I699" t="str">
            <v>Size Quantity 16</v>
          </cell>
        </row>
        <row r="700">
          <cell r="B700" t="str">
            <v>SQ17</v>
          </cell>
          <cell r="C700" t="str">
            <v>NUMERIC</v>
          </cell>
          <cell r="D700" t="str">
            <v>19, 6</v>
          </cell>
          <cell r="E700" t="str">
            <v>VR</v>
          </cell>
          <cell r="F700" t="str">
            <v>Size Quantity 17</v>
          </cell>
          <cell r="G700" t="str">
            <v>Size Quantity 17</v>
          </cell>
          <cell r="H700" t="str">
            <v>Size Quantity 17</v>
          </cell>
          <cell r="I700" t="str">
            <v>Size Quantity 17</v>
          </cell>
        </row>
        <row r="701">
          <cell r="B701" t="str">
            <v>SQ18</v>
          </cell>
          <cell r="C701" t="str">
            <v>NUMERIC</v>
          </cell>
          <cell r="D701" t="str">
            <v>19, 6</v>
          </cell>
          <cell r="E701" t="str">
            <v>VR</v>
          </cell>
          <cell r="F701" t="str">
            <v>Size Quantity 18</v>
          </cell>
          <cell r="G701" t="str">
            <v>Size Quantity 18</v>
          </cell>
          <cell r="H701" t="str">
            <v>Size Quantity 18</v>
          </cell>
          <cell r="I701" t="str">
            <v>Size Quantity 18</v>
          </cell>
        </row>
        <row r="702">
          <cell r="B702" t="str">
            <v>SQ19</v>
          </cell>
          <cell r="C702" t="str">
            <v>NUMERIC</v>
          </cell>
          <cell r="D702" t="str">
            <v>19, 6</v>
          </cell>
          <cell r="E702" t="str">
            <v>VR</v>
          </cell>
          <cell r="F702" t="str">
            <v>Size Quantity 19</v>
          </cell>
          <cell r="G702" t="str">
            <v>Size Quantity 19</v>
          </cell>
          <cell r="H702" t="str">
            <v>Size Quantity 19</v>
          </cell>
          <cell r="I702" t="str">
            <v>Size Quantity 19</v>
          </cell>
        </row>
        <row r="703">
          <cell r="B703" t="str">
            <v>SQ20</v>
          </cell>
          <cell r="C703" t="str">
            <v>NUMERIC</v>
          </cell>
          <cell r="D703" t="str">
            <v>19, 6</v>
          </cell>
          <cell r="E703" t="str">
            <v>VR</v>
          </cell>
          <cell r="F703" t="str">
            <v>Size Quantity 20</v>
          </cell>
          <cell r="G703" t="str">
            <v>Size Quantity 20</v>
          </cell>
          <cell r="H703" t="str">
            <v>Size Quantity 20</v>
          </cell>
          <cell r="I703" t="str">
            <v>Size Quantity 20</v>
          </cell>
        </row>
        <row r="704">
          <cell r="B704" t="str">
            <v>SQ21</v>
          </cell>
          <cell r="C704" t="str">
            <v>NUMERIC</v>
          </cell>
          <cell r="D704" t="str">
            <v>19, 6</v>
          </cell>
          <cell r="E704" t="str">
            <v>VR</v>
          </cell>
          <cell r="F704" t="str">
            <v>Size Quantity 21</v>
          </cell>
          <cell r="G704" t="str">
            <v>Size Quantity 21</v>
          </cell>
          <cell r="H704" t="str">
            <v>Size Quantity 21</v>
          </cell>
          <cell r="I704" t="str">
            <v>Size Quantity 21</v>
          </cell>
        </row>
        <row r="705">
          <cell r="B705" t="str">
            <v>SQ22</v>
          </cell>
          <cell r="C705" t="str">
            <v>NUMERIC</v>
          </cell>
          <cell r="D705" t="str">
            <v>19, 6</v>
          </cell>
          <cell r="E705" t="str">
            <v>VR</v>
          </cell>
          <cell r="F705" t="str">
            <v>Size Quantity 22</v>
          </cell>
          <cell r="G705" t="str">
            <v>Size Quantity 22</v>
          </cell>
          <cell r="H705" t="str">
            <v>Size Quantity 22</v>
          </cell>
          <cell r="I705" t="str">
            <v>Size Quantity 22</v>
          </cell>
        </row>
        <row r="706">
          <cell r="B706" t="str">
            <v>SQ23</v>
          </cell>
          <cell r="C706" t="str">
            <v>NUMERIC</v>
          </cell>
          <cell r="D706" t="str">
            <v>19, 6</v>
          </cell>
          <cell r="E706" t="str">
            <v>VR</v>
          </cell>
          <cell r="F706" t="str">
            <v>Size Quantity 23</v>
          </cell>
          <cell r="G706" t="str">
            <v>Size Quantity 23</v>
          </cell>
          <cell r="H706" t="str">
            <v>Size Quantity 23</v>
          </cell>
          <cell r="I706" t="str">
            <v>Size Quantity 23</v>
          </cell>
        </row>
        <row r="707">
          <cell r="B707" t="str">
            <v>SQ24</v>
          </cell>
          <cell r="C707" t="str">
            <v>NUMERIC</v>
          </cell>
          <cell r="D707" t="str">
            <v>19, 6</v>
          </cell>
          <cell r="E707" t="str">
            <v>VR</v>
          </cell>
          <cell r="F707" t="str">
            <v>Size Quantity 24</v>
          </cell>
          <cell r="G707" t="str">
            <v>Size Quantity 24</v>
          </cell>
          <cell r="H707" t="str">
            <v>Size Quantity 24</v>
          </cell>
          <cell r="I707" t="str">
            <v>Size Quantity 24</v>
          </cell>
        </row>
        <row r="708">
          <cell r="B708" t="str">
            <v>SQ25</v>
          </cell>
          <cell r="C708" t="str">
            <v>NUMERIC</v>
          </cell>
          <cell r="D708" t="str">
            <v>19, 6</v>
          </cell>
          <cell r="E708" t="str">
            <v>VR</v>
          </cell>
          <cell r="F708" t="str">
            <v>Size Quantity 25</v>
          </cell>
          <cell r="G708" t="str">
            <v>Size Quantity 25</v>
          </cell>
          <cell r="H708" t="str">
            <v>Size Quantity 25</v>
          </cell>
          <cell r="I708" t="str">
            <v>Size Quantity 25</v>
          </cell>
        </row>
        <row r="709">
          <cell r="B709" t="str">
            <v>SQ26</v>
          </cell>
          <cell r="C709" t="str">
            <v>NUMERIC</v>
          </cell>
          <cell r="D709" t="str">
            <v>19, 6</v>
          </cell>
          <cell r="E709" t="str">
            <v>VR</v>
          </cell>
          <cell r="F709" t="str">
            <v>Size Quantity 26</v>
          </cell>
          <cell r="G709" t="str">
            <v>Size Quantity 26</v>
          </cell>
          <cell r="H709" t="str">
            <v>Size Quantity 26</v>
          </cell>
          <cell r="I709" t="str">
            <v>Size Quantity 26</v>
          </cell>
        </row>
        <row r="710">
          <cell r="B710" t="str">
            <v>SQ27</v>
          </cell>
          <cell r="C710" t="str">
            <v>NUMERIC</v>
          </cell>
          <cell r="D710" t="str">
            <v>19, 6</v>
          </cell>
          <cell r="E710" t="str">
            <v>VR</v>
          </cell>
          <cell r="F710" t="str">
            <v>Size Quantity 27</v>
          </cell>
          <cell r="G710" t="str">
            <v>Size Quantity 27</v>
          </cell>
          <cell r="H710" t="str">
            <v>Size Quantity 27</v>
          </cell>
          <cell r="I710" t="str">
            <v>Size Quantity 27</v>
          </cell>
        </row>
        <row r="711">
          <cell r="B711" t="str">
            <v>SQ28</v>
          </cell>
          <cell r="C711" t="str">
            <v>NUMERIC</v>
          </cell>
          <cell r="D711" t="str">
            <v>19, 6</v>
          </cell>
          <cell r="E711" t="str">
            <v>VR</v>
          </cell>
          <cell r="F711" t="str">
            <v>Size Quantity 28</v>
          </cell>
          <cell r="G711" t="str">
            <v>Size Quantity 28</v>
          </cell>
          <cell r="H711" t="str">
            <v>Size Quantity 28</v>
          </cell>
          <cell r="I711" t="str">
            <v>Size Quantity 28</v>
          </cell>
        </row>
        <row r="712">
          <cell r="B712" t="str">
            <v>SQ29</v>
          </cell>
          <cell r="C712" t="str">
            <v>NUMERIC</v>
          </cell>
          <cell r="D712" t="str">
            <v>19, 6</v>
          </cell>
          <cell r="E712" t="str">
            <v>VR</v>
          </cell>
          <cell r="F712" t="str">
            <v>Size Quantity 29</v>
          </cell>
          <cell r="G712" t="str">
            <v>Size Quantity 29</v>
          </cell>
          <cell r="H712" t="str">
            <v>Size Quantity 29</v>
          </cell>
          <cell r="I712" t="str">
            <v>Size Quantity 29</v>
          </cell>
        </row>
        <row r="713">
          <cell r="B713" t="str">
            <v>SQ30</v>
          </cell>
          <cell r="C713" t="str">
            <v>NUMERIC</v>
          </cell>
          <cell r="D713" t="str">
            <v>19, 6</v>
          </cell>
          <cell r="E713" t="str">
            <v>VR</v>
          </cell>
          <cell r="F713" t="str">
            <v>Size Quantity 30</v>
          </cell>
          <cell r="G713" t="str">
            <v>Size Quantity 30</v>
          </cell>
          <cell r="H713" t="str">
            <v>Size Quantity 30</v>
          </cell>
          <cell r="I713" t="str">
            <v>Size Quantity 30</v>
          </cell>
        </row>
        <row r="714">
          <cell r="B714" t="str">
            <v>IQ01</v>
          </cell>
          <cell r="C714" t="str">
            <v>NUMERIC</v>
          </cell>
          <cell r="D714" t="str">
            <v>19, 6</v>
          </cell>
          <cell r="E714" t="str">
            <v>VR</v>
          </cell>
          <cell r="F714" t="str">
            <v>Size OI Quantity 1</v>
          </cell>
          <cell r="G714" t="str">
            <v>Size OI Quantity 1</v>
          </cell>
          <cell r="H714" t="str">
            <v>Size OI Quantity 1</v>
          </cell>
          <cell r="I714" t="str">
            <v>Size OI Quantity 1</v>
          </cell>
        </row>
        <row r="715">
          <cell r="B715" t="str">
            <v>IQ02</v>
          </cell>
          <cell r="C715" t="str">
            <v>NUMERIC</v>
          </cell>
          <cell r="D715" t="str">
            <v>19, 6</v>
          </cell>
          <cell r="E715" t="str">
            <v>VR</v>
          </cell>
          <cell r="F715" t="str">
            <v>Size OI Quantity 2</v>
          </cell>
          <cell r="G715" t="str">
            <v>Size OI Quantity 2</v>
          </cell>
          <cell r="H715" t="str">
            <v>Size OI Quantity 2</v>
          </cell>
          <cell r="I715" t="str">
            <v>Size OI Quantity 2</v>
          </cell>
        </row>
        <row r="716">
          <cell r="B716" t="str">
            <v>IQ03</v>
          </cell>
          <cell r="C716" t="str">
            <v>NUMERIC</v>
          </cell>
          <cell r="D716" t="str">
            <v>19, 6</v>
          </cell>
          <cell r="E716" t="str">
            <v>VR</v>
          </cell>
          <cell r="F716" t="str">
            <v>Size OI Quantity 3</v>
          </cell>
          <cell r="G716" t="str">
            <v>Size OI Quantity 3</v>
          </cell>
          <cell r="H716" t="str">
            <v>Size OI Quantity 3</v>
          </cell>
          <cell r="I716" t="str">
            <v>Size OI Quantity 3</v>
          </cell>
        </row>
        <row r="717">
          <cell r="B717" t="str">
            <v>IQ04</v>
          </cell>
          <cell r="C717" t="str">
            <v>NUMERIC</v>
          </cell>
          <cell r="D717" t="str">
            <v>19, 6</v>
          </cell>
          <cell r="E717" t="str">
            <v>VR</v>
          </cell>
          <cell r="F717" t="str">
            <v>Size OI Quantity 4</v>
          </cell>
          <cell r="G717" t="str">
            <v>Size OI Quantity 4</v>
          </cell>
          <cell r="H717" t="str">
            <v>Size OI Quantity 4</v>
          </cell>
          <cell r="I717" t="str">
            <v>Size OI Quantity 4</v>
          </cell>
        </row>
        <row r="718">
          <cell r="B718" t="str">
            <v>IQ05</v>
          </cell>
          <cell r="C718" t="str">
            <v>NUMERIC</v>
          </cell>
          <cell r="D718" t="str">
            <v>19, 6</v>
          </cell>
          <cell r="E718" t="str">
            <v>VR</v>
          </cell>
          <cell r="F718" t="str">
            <v>Size OI Quantity 5</v>
          </cell>
          <cell r="G718" t="str">
            <v>Size OI Quantity 5</v>
          </cell>
          <cell r="H718" t="str">
            <v>Size OI Quantity 5</v>
          </cell>
          <cell r="I718" t="str">
            <v>Size OI Quantity 5</v>
          </cell>
        </row>
        <row r="719">
          <cell r="B719" t="str">
            <v>IQ06</v>
          </cell>
          <cell r="C719" t="str">
            <v>NUMERIC</v>
          </cell>
          <cell r="D719" t="str">
            <v>19, 6</v>
          </cell>
          <cell r="E719" t="str">
            <v>VR</v>
          </cell>
          <cell r="F719" t="str">
            <v>Size OI Quantity 6</v>
          </cell>
          <cell r="G719" t="str">
            <v>Size OI Quantity 6</v>
          </cell>
          <cell r="H719" t="str">
            <v>Size OI Quantity 6</v>
          </cell>
          <cell r="I719" t="str">
            <v>Size OI Quantity 6</v>
          </cell>
        </row>
        <row r="720">
          <cell r="B720" t="str">
            <v>IQ07</v>
          </cell>
          <cell r="C720" t="str">
            <v>NUMERIC</v>
          </cell>
          <cell r="D720" t="str">
            <v>19, 6</v>
          </cell>
          <cell r="E720" t="str">
            <v>VR</v>
          </cell>
          <cell r="F720" t="str">
            <v>Size OI Quantity 7</v>
          </cell>
          <cell r="G720" t="str">
            <v>Size OI Quantity 7</v>
          </cell>
          <cell r="H720" t="str">
            <v>Size OI Quantity 7</v>
          </cell>
          <cell r="I720" t="str">
            <v>Size OI Quantity 7</v>
          </cell>
        </row>
        <row r="721">
          <cell r="B721" t="str">
            <v>IQ08</v>
          </cell>
          <cell r="C721" t="str">
            <v>NUMERIC</v>
          </cell>
          <cell r="D721" t="str">
            <v>19, 6</v>
          </cell>
          <cell r="E721" t="str">
            <v>VR</v>
          </cell>
          <cell r="F721" t="str">
            <v>Size OI Quantity 8</v>
          </cell>
          <cell r="G721" t="str">
            <v>Size OI Quantity 8</v>
          </cell>
          <cell r="H721" t="str">
            <v>Size OI Quantity 8</v>
          </cell>
          <cell r="I721" t="str">
            <v>Size OI Quantity 8</v>
          </cell>
        </row>
        <row r="722">
          <cell r="B722" t="str">
            <v>IQ09</v>
          </cell>
          <cell r="C722" t="str">
            <v>NUMERIC</v>
          </cell>
          <cell r="D722" t="str">
            <v>19, 6</v>
          </cell>
          <cell r="E722" t="str">
            <v>VR</v>
          </cell>
          <cell r="F722" t="str">
            <v>Size OI Quantity 9</v>
          </cell>
          <cell r="G722" t="str">
            <v>Size OI Quantity 9</v>
          </cell>
          <cell r="H722" t="str">
            <v>Size OI Quantity 9</v>
          </cell>
          <cell r="I722" t="str">
            <v>Size OI Quantity 9</v>
          </cell>
        </row>
        <row r="723">
          <cell r="B723" t="str">
            <v>IQ10</v>
          </cell>
          <cell r="C723" t="str">
            <v>NUMERIC</v>
          </cell>
          <cell r="D723" t="str">
            <v>19, 6</v>
          </cell>
          <cell r="E723" t="str">
            <v>VR</v>
          </cell>
          <cell r="F723" t="str">
            <v>Size OI Quantity 10</v>
          </cell>
          <cell r="G723" t="str">
            <v>Size OI Quantity 10</v>
          </cell>
          <cell r="H723" t="str">
            <v>Size OI Quantity 10</v>
          </cell>
          <cell r="I723" t="str">
            <v>Size OI Quantity 10</v>
          </cell>
        </row>
        <row r="724">
          <cell r="B724" t="str">
            <v>IQ11</v>
          </cell>
          <cell r="C724" t="str">
            <v>NUMERIC</v>
          </cell>
          <cell r="D724" t="str">
            <v>19, 6</v>
          </cell>
          <cell r="E724" t="str">
            <v>VR</v>
          </cell>
          <cell r="F724" t="str">
            <v>Size OI Quantity 11</v>
          </cell>
          <cell r="G724" t="str">
            <v>Size OI Quantity 11</v>
          </cell>
          <cell r="H724" t="str">
            <v>Size OI Quantity 11</v>
          </cell>
          <cell r="I724" t="str">
            <v>Size OI Quantity 11</v>
          </cell>
        </row>
        <row r="725">
          <cell r="B725" t="str">
            <v>IQ12</v>
          </cell>
          <cell r="C725" t="str">
            <v>NUMERIC</v>
          </cell>
          <cell r="D725" t="str">
            <v>19, 6</v>
          </cell>
          <cell r="E725" t="str">
            <v>VR</v>
          </cell>
          <cell r="F725" t="str">
            <v>Size OI Quantity 12</v>
          </cell>
          <cell r="G725" t="str">
            <v>Size OI Quantity 12</v>
          </cell>
          <cell r="H725" t="str">
            <v>Size OI Quantity 12</v>
          </cell>
          <cell r="I725" t="str">
            <v>Size OI Quantity 12</v>
          </cell>
        </row>
        <row r="726">
          <cell r="B726" t="str">
            <v>IQ13</v>
          </cell>
          <cell r="C726" t="str">
            <v>NUMERIC</v>
          </cell>
          <cell r="D726" t="str">
            <v>19, 6</v>
          </cell>
          <cell r="E726" t="str">
            <v>VR</v>
          </cell>
          <cell r="F726" t="str">
            <v>Size OI Quantity 13</v>
          </cell>
          <cell r="G726" t="str">
            <v>Size OI Quantity 13</v>
          </cell>
          <cell r="H726" t="str">
            <v>Size OI Quantity 13</v>
          </cell>
          <cell r="I726" t="str">
            <v>Size OI Quantity 13</v>
          </cell>
        </row>
        <row r="727">
          <cell r="B727" t="str">
            <v>IQ14</v>
          </cell>
          <cell r="C727" t="str">
            <v>NUMERIC</v>
          </cell>
          <cell r="D727" t="str">
            <v>19, 6</v>
          </cell>
          <cell r="E727" t="str">
            <v>VR</v>
          </cell>
          <cell r="F727" t="str">
            <v>Size OI Quantity 14</v>
          </cell>
          <cell r="G727" t="str">
            <v>Size OI Quantity 14</v>
          </cell>
          <cell r="H727" t="str">
            <v>Size OI Quantity 14</v>
          </cell>
          <cell r="I727" t="str">
            <v>Size OI Quantity 14</v>
          </cell>
        </row>
        <row r="728">
          <cell r="B728" t="str">
            <v>IQ15</v>
          </cell>
          <cell r="C728" t="str">
            <v>NUMERIC</v>
          </cell>
          <cell r="D728" t="str">
            <v>19, 6</v>
          </cell>
          <cell r="E728" t="str">
            <v>VR</v>
          </cell>
          <cell r="F728" t="str">
            <v>Size OI Quantity 15</v>
          </cell>
          <cell r="G728" t="str">
            <v>Size OI Quantity 15</v>
          </cell>
          <cell r="H728" t="str">
            <v>Size OI Quantity 15</v>
          </cell>
          <cell r="I728" t="str">
            <v>Size OI Quantity 15</v>
          </cell>
        </row>
        <row r="729">
          <cell r="B729" t="str">
            <v>IQ16</v>
          </cell>
          <cell r="C729" t="str">
            <v>NUMERIC</v>
          </cell>
          <cell r="D729" t="str">
            <v>19, 6</v>
          </cell>
          <cell r="E729" t="str">
            <v>VR</v>
          </cell>
          <cell r="F729" t="str">
            <v>Size OI Quantity 16</v>
          </cell>
          <cell r="G729" t="str">
            <v>Size OI Quantity 16</v>
          </cell>
          <cell r="H729" t="str">
            <v>Size OI Quantity 16</v>
          </cell>
          <cell r="I729" t="str">
            <v>Size OI Quantity 16</v>
          </cell>
        </row>
        <row r="730">
          <cell r="B730" t="str">
            <v>IQ17</v>
          </cell>
          <cell r="C730" t="str">
            <v>NUMERIC</v>
          </cell>
          <cell r="D730" t="str">
            <v>19, 6</v>
          </cell>
          <cell r="E730" t="str">
            <v>VR</v>
          </cell>
          <cell r="F730" t="str">
            <v>Size OI Quantity 17</v>
          </cell>
          <cell r="G730" t="str">
            <v>Size OI Quantity 17</v>
          </cell>
          <cell r="H730" t="str">
            <v>Size OI Quantity 17</v>
          </cell>
          <cell r="I730" t="str">
            <v>Size OI Quantity 17</v>
          </cell>
        </row>
        <row r="731">
          <cell r="B731" t="str">
            <v>IQ18</v>
          </cell>
          <cell r="C731" t="str">
            <v>NUMERIC</v>
          </cell>
          <cell r="D731" t="str">
            <v>19, 6</v>
          </cell>
          <cell r="E731" t="str">
            <v>VR</v>
          </cell>
          <cell r="F731" t="str">
            <v>Size OI Quantity 18</v>
          </cell>
          <cell r="G731" t="str">
            <v>Size OI Quantity 18</v>
          </cell>
          <cell r="H731" t="str">
            <v>Size OI Quantity 18</v>
          </cell>
          <cell r="I731" t="str">
            <v>Size OI Quantity 18</v>
          </cell>
        </row>
        <row r="732">
          <cell r="B732" t="str">
            <v>IQ19</v>
          </cell>
          <cell r="C732" t="str">
            <v>NUMERIC</v>
          </cell>
          <cell r="D732" t="str">
            <v>19, 6</v>
          </cell>
          <cell r="E732" t="str">
            <v>VR</v>
          </cell>
          <cell r="F732" t="str">
            <v>Size OI Quantity 19</v>
          </cell>
          <cell r="G732" t="str">
            <v>Size OI Quantity 19</v>
          </cell>
          <cell r="H732" t="str">
            <v>Size OI Quantity 19</v>
          </cell>
          <cell r="I732" t="str">
            <v>Size OI Quantity 19</v>
          </cell>
        </row>
        <row r="733">
          <cell r="B733" t="str">
            <v>IQ20</v>
          </cell>
          <cell r="C733" t="str">
            <v>NUMERIC</v>
          </cell>
          <cell r="D733" t="str">
            <v>19, 6</v>
          </cell>
          <cell r="E733" t="str">
            <v>VR</v>
          </cell>
          <cell r="F733" t="str">
            <v>Size OI Quantity 20</v>
          </cell>
          <cell r="G733" t="str">
            <v>Size OI Quantity 20</v>
          </cell>
          <cell r="H733" t="str">
            <v>Size OI Quantity 20</v>
          </cell>
          <cell r="I733" t="str">
            <v>Size OI Quantity 20</v>
          </cell>
        </row>
        <row r="734">
          <cell r="B734" t="str">
            <v>IQ21</v>
          </cell>
          <cell r="C734" t="str">
            <v>NUMERIC</v>
          </cell>
          <cell r="D734" t="str">
            <v>19, 6</v>
          </cell>
          <cell r="E734" t="str">
            <v>VR</v>
          </cell>
          <cell r="F734" t="str">
            <v>Size OI Quantity 21</v>
          </cell>
          <cell r="G734" t="str">
            <v>Size OI Quantity 21</v>
          </cell>
          <cell r="H734" t="str">
            <v>Size OI Quantity 21</v>
          </cell>
          <cell r="I734" t="str">
            <v>Size OI Quantity 21</v>
          </cell>
        </row>
        <row r="735">
          <cell r="B735" t="str">
            <v>IQ22</v>
          </cell>
          <cell r="C735" t="str">
            <v>NUMERIC</v>
          </cell>
          <cell r="D735" t="str">
            <v>19, 6</v>
          </cell>
          <cell r="E735" t="str">
            <v>VR</v>
          </cell>
          <cell r="F735" t="str">
            <v>Size OI Quantity 22</v>
          </cell>
          <cell r="G735" t="str">
            <v>Size OI Quantity 22</v>
          </cell>
          <cell r="H735" t="str">
            <v>Size OI Quantity 22</v>
          </cell>
          <cell r="I735" t="str">
            <v>Size OI Quantity 22</v>
          </cell>
        </row>
        <row r="736">
          <cell r="B736" t="str">
            <v>IQ23</v>
          </cell>
          <cell r="C736" t="str">
            <v>NUMERIC</v>
          </cell>
          <cell r="D736" t="str">
            <v>19, 6</v>
          </cell>
          <cell r="E736" t="str">
            <v>VR</v>
          </cell>
          <cell r="F736" t="str">
            <v>Size OI Quantity 23</v>
          </cell>
          <cell r="G736" t="str">
            <v>Size OI Quantity 23</v>
          </cell>
          <cell r="H736" t="str">
            <v>Size OI Quantity 23</v>
          </cell>
          <cell r="I736" t="str">
            <v>Size OI Quantity 23</v>
          </cell>
        </row>
        <row r="737">
          <cell r="B737" t="str">
            <v>IQ24</v>
          </cell>
          <cell r="C737" t="str">
            <v>NUMERIC</v>
          </cell>
          <cell r="D737" t="str">
            <v>19, 6</v>
          </cell>
          <cell r="E737" t="str">
            <v>VR</v>
          </cell>
          <cell r="F737" t="str">
            <v>Size OI Quantity 24</v>
          </cell>
          <cell r="G737" t="str">
            <v>Size OI Quantity 24</v>
          </cell>
          <cell r="H737" t="str">
            <v>Size OI Quantity 24</v>
          </cell>
          <cell r="I737" t="str">
            <v>Size OI Quantity 24</v>
          </cell>
        </row>
        <row r="738">
          <cell r="B738" t="str">
            <v>IQ25</v>
          </cell>
          <cell r="C738" t="str">
            <v>NUMERIC</v>
          </cell>
          <cell r="D738" t="str">
            <v>19, 6</v>
          </cell>
          <cell r="E738" t="str">
            <v>VR</v>
          </cell>
          <cell r="F738" t="str">
            <v>Size OI Quantity 25</v>
          </cell>
          <cell r="G738" t="str">
            <v>Size OI Quantity 25</v>
          </cell>
          <cell r="H738" t="str">
            <v>Size OI Quantity 25</v>
          </cell>
          <cell r="I738" t="str">
            <v>Size OI Quantity 25</v>
          </cell>
        </row>
        <row r="739">
          <cell r="B739" t="str">
            <v>IQ26</v>
          </cell>
          <cell r="C739" t="str">
            <v>NUMERIC</v>
          </cell>
          <cell r="D739" t="str">
            <v>19, 6</v>
          </cell>
          <cell r="E739" t="str">
            <v>VR</v>
          </cell>
          <cell r="F739" t="str">
            <v>Size OI Quantity 26</v>
          </cell>
          <cell r="G739" t="str">
            <v>Size OI Quantity 26</v>
          </cell>
          <cell r="H739" t="str">
            <v>Size OI Quantity 26</v>
          </cell>
          <cell r="I739" t="str">
            <v>Size OI Quantity 26</v>
          </cell>
        </row>
        <row r="740">
          <cell r="B740" t="str">
            <v>IQ27</v>
          </cell>
          <cell r="C740" t="str">
            <v>NUMERIC</v>
          </cell>
          <cell r="D740" t="str">
            <v>19, 6</v>
          </cell>
          <cell r="E740" t="str">
            <v>VR</v>
          </cell>
          <cell r="F740" t="str">
            <v>Size OI Quantity 27</v>
          </cell>
          <cell r="G740" t="str">
            <v>Size OI Quantity 27</v>
          </cell>
          <cell r="H740" t="str">
            <v>Size OI Quantity 27</v>
          </cell>
          <cell r="I740" t="str">
            <v>Size OI Quantity 27</v>
          </cell>
        </row>
        <row r="741">
          <cell r="B741" t="str">
            <v>IQ28</v>
          </cell>
          <cell r="C741" t="str">
            <v>NUMERIC</v>
          </cell>
          <cell r="D741" t="str">
            <v>19, 6</v>
          </cell>
          <cell r="E741" t="str">
            <v>VR</v>
          </cell>
          <cell r="F741" t="str">
            <v>Size OI Quantity 28</v>
          </cell>
          <cell r="G741" t="str">
            <v>Size OI Quantity 28</v>
          </cell>
          <cell r="H741" t="str">
            <v>Size OI Quantity 28</v>
          </cell>
          <cell r="I741" t="str">
            <v>Size OI Quantity 28</v>
          </cell>
        </row>
        <row r="742">
          <cell r="B742" t="str">
            <v>IQ29</v>
          </cell>
          <cell r="C742" t="str">
            <v>NUMERIC</v>
          </cell>
          <cell r="D742" t="str">
            <v>19, 6</v>
          </cell>
          <cell r="E742" t="str">
            <v>VR</v>
          </cell>
          <cell r="F742" t="str">
            <v>Size OI Quantity 29</v>
          </cell>
          <cell r="G742" t="str">
            <v>Size OI Quantity 29</v>
          </cell>
          <cell r="H742" t="str">
            <v>Size OI Quantity 29</v>
          </cell>
          <cell r="I742" t="str">
            <v>Size OI Quantity 29</v>
          </cell>
        </row>
        <row r="743">
          <cell r="B743" t="str">
            <v>IQ30</v>
          </cell>
          <cell r="C743" t="str">
            <v>NUMERIC</v>
          </cell>
          <cell r="D743" t="str">
            <v>19, 6</v>
          </cell>
          <cell r="E743" t="str">
            <v>VR</v>
          </cell>
          <cell r="F743" t="str">
            <v>Size OI Quantity 30</v>
          </cell>
          <cell r="G743" t="str">
            <v>Size OI Quantity 30</v>
          </cell>
          <cell r="H743" t="str">
            <v>Size OI Quantity 30</v>
          </cell>
          <cell r="I743" t="str">
            <v>Size OI Quantity 30</v>
          </cell>
        </row>
        <row r="744">
          <cell r="B744" t="str">
            <v>OITT</v>
          </cell>
          <cell r="C744" t="str">
            <v>NUMERIC</v>
          </cell>
          <cell r="D744" t="str">
            <v>19, 6</v>
          </cell>
          <cell r="E744" t="str">
            <v>VR</v>
          </cell>
          <cell r="F744" t="str">
            <v>Size OI Total</v>
          </cell>
          <cell r="G744" t="str">
            <v>Size OI Total</v>
          </cell>
          <cell r="H744" t="str">
            <v>Size OI Total</v>
          </cell>
          <cell r="I744" t="str">
            <v>Size OI Total</v>
          </cell>
        </row>
        <row r="745">
          <cell r="B745" t="str">
            <v>LOSS</v>
          </cell>
          <cell r="C745" t="str">
            <v>NUMERIC</v>
          </cell>
          <cell r="D745" t="str">
            <v>5, 2</v>
          </cell>
          <cell r="E745" t="str">
            <v>VR</v>
          </cell>
          <cell r="F745" t="str">
            <v>Loss %</v>
          </cell>
          <cell r="G745" t="str">
            <v>Loss %</v>
          </cell>
          <cell r="H745" t="str">
            <v>Loss %</v>
          </cell>
          <cell r="I745" t="str">
            <v>Loss %</v>
          </cell>
        </row>
        <row r="746">
          <cell r="B746" t="str">
            <v>COLO</v>
          </cell>
          <cell r="C746" t="str">
            <v>VARCHAR</v>
          </cell>
          <cell r="D746">
            <v>10</v>
          </cell>
          <cell r="E746" t="str">
            <v>VR</v>
          </cell>
          <cell r="F746" t="str">
            <v>Container Load</v>
          </cell>
          <cell r="G746" t="str">
            <v>Container Load</v>
          </cell>
          <cell r="H746" t="str">
            <v>Container Load</v>
          </cell>
          <cell r="I746" t="str">
            <v>Container Load</v>
          </cell>
        </row>
        <row r="747">
          <cell r="B747" t="str">
            <v>QTFR</v>
          </cell>
          <cell r="C747" t="str">
            <v>NUMERIC</v>
          </cell>
          <cell r="D747" t="str">
            <v>19, 6</v>
          </cell>
          <cell r="E747" t="str">
            <v>VR</v>
          </cell>
          <cell r="F747" t="str">
            <v>Quantity From</v>
          </cell>
          <cell r="G747" t="str">
            <v>Quantity From</v>
          </cell>
          <cell r="H747" t="str">
            <v>Quantity From</v>
          </cell>
          <cell r="I747" t="str">
            <v>Quantity From</v>
          </cell>
        </row>
        <row r="748">
          <cell r="B748" t="str">
            <v>QTTO</v>
          </cell>
          <cell r="C748" t="str">
            <v>NUMERIC</v>
          </cell>
          <cell r="D748" t="str">
            <v>19, 6</v>
          </cell>
          <cell r="E748" t="str">
            <v>VR</v>
          </cell>
          <cell r="F748" t="str">
            <v>Quantity To</v>
          </cell>
          <cell r="G748" t="str">
            <v>Quantity To</v>
          </cell>
          <cell r="H748" t="str">
            <v>Quantity To</v>
          </cell>
          <cell r="I748" t="str">
            <v>Quantity To</v>
          </cell>
        </row>
        <row r="749">
          <cell r="B749" t="str">
            <v>MUPT</v>
          </cell>
          <cell r="C749" t="str">
            <v>NUMERIC</v>
          </cell>
          <cell r="D749" t="str">
            <v>5, 2</v>
          </cell>
          <cell r="E749" t="str">
            <v>VR</v>
          </cell>
          <cell r="F749" t="str">
            <v>Mark Up Percent</v>
          </cell>
          <cell r="G749" t="str">
            <v>Mark Up Percent</v>
          </cell>
          <cell r="H749" t="str">
            <v>Mark Up Percent</v>
          </cell>
          <cell r="I749" t="str">
            <v>Mark Up Percent</v>
          </cell>
        </row>
        <row r="750">
          <cell r="B750" t="str">
            <v>TOTL</v>
          </cell>
          <cell r="C750" t="str">
            <v>NUMERIC</v>
          </cell>
          <cell r="D750" t="str">
            <v>19, 6</v>
          </cell>
          <cell r="E750" t="str">
            <v>VR</v>
          </cell>
          <cell r="F750" t="str">
            <v>Total</v>
          </cell>
          <cell r="G750" t="str">
            <v>Total</v>
          </cell>
          <cell r="H750" t="str">
            <v>Total</v>
          </cell>
          <cell r="I750" t="str">
            <v>Total</v>
          </cell>
        </row>
        <row r="751">
          <cell r="B751" t="str">
            <v>YCO1</v>
          </cell>
          <cell r="C751" t="str">
            <v>NUMERIC</v>
          </cell>
          <cell r="D751" t="str">
            <v>19, 6</v>
          </cell>
          <cell r="E751" t="str">
            <v>VR</v>
          </cell>
          <cell r="F751" t="str">
            <v>Yarn Component 1</v>
          </cell>
          <cell r="G751" t="str">
            <v>Yarn Component 1</v>
          </cell>
          <cell r="H751" t="str">
            <v>Yarn Component 1</v>
          </cell>
          <cell r="I751" t="str">
            <v>Yarn Component 1</v>
          </cell>
        </row>
        <row r="752">
          <cell r="B752" t="str">
            <v>YCO2</v>
          </cell>
          <cell r="C752" t="str">
            <v>NUMERIC</v>
          </cell>
          <cell r="D752" t="str">
            <v>19, 6</v>
          </cell>
          <cell r="E752" t="str">
            <v>VR</v>
          </cell>
          <cell r="F752" t="str">
            <v>Yarn Component 2</v>
          </cell>
          <cell r="G752" t="str">
            <v>Yarn Component 2</v>
          </cell>
          <cell r="H752" t="str">
            <v>Yarn Component 2</v>
          </cell>
          <cell r="I752" t="str">
            <v>Yarn Component 2</v>
          </cell>
        </row>
        <row r="753">
          <cell r="B753" t="str">
            <v>YCO3</v>
          </cell>
          <cell r="C753" t="str">
            <v>NUMERIC</v>
          </cell>
          <cell r="D753" t="str">
            <v>19, 6</v>
          </cell>
          <cell r="E753" t="str">
            <v>VR</v>
          </cell>
          <cell r="F753" t="str">
            <v>Yarn Component 3</v>
          </cell>
          <cell r="G753" t="str">
            <v>Yarn Component 3</v>
          </cell>
          <cell r="H753" t="str">
            <v>Yarn Component 3</v>
          </cell>
          <cell r="I753" t="str">
            <v>Yarn Component 3</v>
          </cell>
        </row>
        <row r="754">
          <cell r="B754" t="str">
            <v>GRWG</v>
          </cell>
          <cell r="C754" t="str">
            <v>NUMERIC</v>
          </cell>
          <cell r="D754" t="str">
            <v>19, 6</v>
          </cell>
          <cell r="E754" t="str">
            <v>VR</v>
          </cell>
          <cell r="F754" t="str">
            <v>Gross Weight</v>
          </cell>
          <cell r="G754" t="str">
            <v>Gross Weight</v>
          </cell>
          <cell r="H754" t="str">
            <v>Gross Weight</v>
          </cell>
          <cell r="I754" t="str">
            <v>Gross Weight</v>
          </cell>
        </row>
        <row r="755">
          <cell r="B755" t="str">
            <v>NTWG</v>
          </cell>
          <cell r="C755" t="str">
            <v>NUMERIC</v>
          </cell>
          <cell r="D755" t="str">
            <v>19, 6</v>
          </cell>
          <cell r="E755" t="str">
            <v>VR</v>
          </cell>
          <cell r="F755" t="str">
            <v>Nett Weight</v>
          </cell>
          <cell r="G755" t="str">
            <v>Nett Weight</v>
          </cell>
          <cell r="H755" t="str">
            <v>Nett Weight</v>
          </cell>
          <cell r="I755" t="str">
            <v>Nett Weight</v>
          </cell>
        </row>
        <row r="756">
          <cell r="B756" t="str">
            <v>GRWT</v>
          </cell>
          <cell r="C756" t="str">
            <v>NUMERIC</v>
          </cell>
          <cell r="D756" t="str">
            <v>19, 6</v>
          </cell>
          <cell r="E756" t="str">
            <v>VR</v>
          </cell>
          <cell r="F756" t="str">
            <v>Gross Weight Total</v>
          </cell>
          <cell r="G756" t="str">
            <v>Gross Weight Total</v>
          </cell>
          <cell r="H756" t="str">
            <v>Gross Weight Total</v>
          </cell>
          <cell r="I756" t="str">
            <v>Gross Weight Total</v>
          </cell>
        </row>
        <row r="757">
          <cell r="B757" t="str">
            <v>NTWT</v>
          </cell>
          <cell r="C757" t="str">
            <v>NUMERIC</v>
          </cell>
          <cell r="D757" t="str">
            <v>19, 6</v>
          </cell>
          <cell r="E757" t="str">
            <v>VR</v>
          </cell>
          <cell r="F757" t="str">
            <v>Nett Weight Total</v>
          </cell>
          <cell r="G757" t="str">
            <v>Nett Weight Total</v>
          </cell>
          <cell r="H757" t="str">
            <v>Nett Weight Total</v>
          </cell>
          <cell r="I757" t="str">
            <v>Nett Weight Total</v>
          </cell>
        </row>
        <row r="758">
          <cell r="B758" t="str">
            <v>SMWG</v>
          </cell>
          <cell r="C758" t="str">
            <v>NUMERIC</v>
          </cell>
          <cell r="D758" t="str">
            <v>19, 6</v>
          </cell>
          <cell r="E758" t="str">
            <v>VR</v>
          </cell>
          <cell r="F758" t="str">
            <v>Sample Weight</v>
          </cell>
          <cell r="G758" t="str">
            <v>Sample Weight</v>
          </cell>
          <cell r="H758" t="str">
            <v>Sample Weight</v>
          </cell>
          <cell r="I758" t="str">
            <v>Sample Weight</v>
          </cell>
        </row>
        <row r="759">
          <cell r="B759" t="str">
            <v>YCDN</v>
          </cell>
          <cell r="C759" t="str">
            <v>VARCHAR</v>
          </cell>
          <cell r="D759" t="str">
            <v>30</v>
          </cell>
          <cell r="E759" t="str">
            <v>VR</v>
          </cell>
          <cell r="F759" t="str">
            <v>Yarn Consumption No.</v>
          </cell>
          <cell r="G759" t="str">
            <v>Yarn Consumption No.</v>
          </cell>
          <cell r="H759" t="str">
            <v>Yarn Consumption No.</v>
          </cell>
          <cell r="I759" t="str">
            <v>Yarn Consumption No.</v>
          </cell>
        </row>
        <row r="760">
          <cell r="B760" t="str">
            <v>YCDT</v>
          </cell>
          <cell r="C760" t="str">
            <v>NUMERIC</v>
          </cell>
          <cell r="D760" t="str">
            <v>8, 0</v>
          </cell>
          <cell r="E760" t="str">
            <v>VR</v>
          </cell>
          <cell r="F760" t="str">
            <v>Yarn Consumption Date</v>
          </cell>
          <cell r="G760" t="str">
            <v>Yarn Consumption Date</v>
          </cell>
          <cell r="H760" t="str">
            <v>Yarn Consumption Date</v>
          </cell>
          <cell r="I760" t="str">
            <v>Yarn Consumption Date</v>
          </cell>
        </row>
        <row r="761">
          <cell r="B761" t="str">
            <v>YCLN</v>
          </cell>
          <cell r="C761" t="str">
            <v>NUMERIC</v>
          </cell>
          <cell r="D761" t="str">
            <v>5, 0</v>
          </cell>
          <cell r="E761" t="str">
            <v>VR</v>
          </cell>
          <cell r="F761" t="str">
            <v>Yarn Consumption Line</v>
          </cell>
          <cell r="G761" t="str">
            <v>Yarn Consumption Line</v>
          </cell>
          <cell r="H761" t="str">
            <v>Yarn Consumption Line</v>
          </cell>
          <cell r="I761" t="str">
            <v>Yarn Consumption Line</v>
          </cell>
        </row>
        <row r="762">
          <cell r="B762" t="str">
            <v>SMSZ</v>
          </cell>
          <cell r="C762" t="str">
            <v>VARCHAR</v>
          </cell>
          <cell r="D762" t="str">
            <v>10</v>
          </cell>
          <cell r="E762" t="str">
            <v>VR</v>
          </cell>
          <cell r="F762" t="str">
            <v>Sample Size</v>
          </cell>
          <cell r="G762" t="str">
            <v>Sample Size</v>
          </cell>
          <cell r="H762" t="str">
            <v>Sample Size</v>
          </cell>
          <cell r="I762" t="str">
            <v>Sample Size</v>
          </cell>
        </row>
        <row r="763">
          <cell r="B763" t="str">
            <v>SGNA</v>
          </cell>
          <cell r="C763" t="str">
            <v>VARCHAR</v>
          </cell>
          <cell r="D763" t="str">
            <v>100</v>
          </cell>
          <cell r="E763" t="str">
            <v>VR</v>
          </cell>
          <cell r="F763" t="str">
            <v>Size Group Name</v>
          </cell>
          <cell r="G763" t="str">
            <v>Size Group Name</v>
          </cell>
          <cell r="H763" t="str">
            <v>Size Group Name</v>
          </cell>
          <cell r="I763" t="str">
            <v>Size Group Name</v>
          </cell>
        </row>
        <row r="764">
          <cell r="B764" t="str">
            <v>SGNO</v>
          </cell>
          <cell r="C764" t="str">
            <v>VARCHAR</v>
          </cell>
          <cell r="D764" t="str">
            <v>10</v>
          </cell>
          <cell r="E764" t="str">
            <v>VR</v>
          </cell>
          <cell r="F764" t="str">
            <v>Size Group Code</v>
          </cell>
          <cell r="G764" t="str">
            <v>Size Group Code</v>
          </cell>
          <cell r="H764" t="str">
            <v>Size Group Code</v>
          </cell>
          <cell r="I764" t="str">
            <v>Size Group Code</v>
          </cell>
        </row>
        <row r="765">
          <cell r="B765" t="str">
            <v>CCBO</v>
          </cell>
          <cell r="C765" t="str">
            <v>VARCHAR</v>
          </cell>
          <cell r="D765" t="str">
            <v>10</v>
          </cell>
          <cell r="E765" t="str">
            <v>VR</v>
          </cell>
          <cell r="F765" t="str">
            <v>Color Combo</v>
          </cell>
          <cell r="G765" t="str">
            <v>Color Combo</v>
          </cell>
          <cell r="H765" t="str">
            <v>Color Combo</v>
          </cell>
          <cell r="I765" t="str">
            <v>Color Combo</v>
          </cell>
        </row>
        <row r="766">
          <cell r="B766" t="str">
            <v>ITCA</v>
          </cell>
          <cell r="C766" t="str">
            <v>VARCHAR</v>
          </cell>
          <cell r="D766" t="str">
            <v>10</v>
          </cell>
          <cell r="E766" t="str">
            <v>VR</v>
          </cell>
          <cell r="F766" t="str">
            <v>Material Category</v>
          </cell>
          <cell r="G766" t="str">
            <v>Material Category</v>
          </cell>
          <cell r="H766" t="str">
            <v>Material Category</v>
          </cell>
          <cell r="I766" t="str">
            <v>Material Category</v>
          </cell>
        </row>
        <row r="767">
          <cell r="B767" t="str">
            <v>BGAM</v>
          </cell>
          <cell r="C767" t="str">
            <v>NUMERIC</v>
          </cell>
          <cell r="D767" t="str">
            <v>19, 6</v>
          </cell>
          <cell r="E767" t="str">
            <v>VR</v>
          </cell>
          <cell r="F767" t="str">
            <v>Begin Amount</v>
          </cell>
          <cell r="G767" t="str">
            <v>Begin Amount</v>
          </cell>
          <cell r="H767" t="str">
            <v>Begin Amount</v>
          </cell>
          <cell r="I767" t="str">
            <v>Begin Amount</v>
          </cell>
        </row>
        <row r="768">
          <cell r="B768" t="str">
            <v>EDAM</v>
          </cell>
          <cell r="C768" t="str">
            <v>NUMERIC</v>
          </cell>
          <cell r="D768" t="str">
            <v>19, 6</v>
          </cell>
          <cell r="E768" t="str">
            <v>VR</v>
          </cell>
          <cell r="F768" t="str">
            <v>End Amount</v>
          </cell>
          <cell r="G768" t="str">
            <v>End Amount</v>
          </cell>
          <cell r="H768" t="str">
            <v>End Amount</v>
          </cell>
          <cell r="I768" t="str">
            <v>End Amount</v>
          </cell>
        </row>
        <row r="769">
          <cell r="B769" t="str">
            <v>WKDY</v>
          </cell>
          <cell r="C769" t="str">
            <v>NUMERIC</v>
          </cell>
          <cell r="D769" t="str">
            <v>5,2</v>
          </cell>
          <cell r="E769" t="str">
            <v>VR</v>
          </cell>
          <cell r="F769" t="str">
            <v>Work Day</v>
          </cell>
          <cell r="G769" t="str">
            <v>Work Day</v>
          </cell>
          <cell r="H769" t="str">
            <v>Work Day</v>
          </cell>
          <cell r="I769" t="str">
            <v>Work Day</v>
          </cell>
        </row>
        <row r="770">
          <cell r="B770" t="str">
            <v>ABDY</v>
          </cell>
          <cell r="C770" t="str">
            <v>NUMERIC</v>
          </cell>
          <cell r="D770" t="str">
            <v>5,2</v>
          </cell>
          <cell r="E770" t="str">
            <v>VR</v>
          </cell>
          <cell r="F770" t="str">
            <v>Absent Day</v>
          </cell>
          <cell r="G770" t="str">
            <v>Absent Day</v>
          </cell>
          <cell r="H770" t="str">
            <v>Absent Day</v>
          </cell>
          <cell r="I770" t="str">
            <v>Absent Day</v>
          </cell>
        </row>
        <row r="771">
          <cell r="B771" t="str">
            <v>SKDY</v>
          </cell>
          <cell r="C771" t="str">
            <v>NUMERIC</v>
          </cell>
          <cell r="D771" t="str">
            <v>5,2</v>
          </cell>
          <cell r="E771" t="str">
            <v>VR</v>
          </cell>
          <cell r="F771" t="str">
            <v>Sick Day</v>
          </cell>
          <cell r="G771" t="str">
            <v>Sick Day</v>
          </cell>
          <cell r="H771" t="str">
            <v>Sick Day</v>
          </cell>
          <cell r="I771" t="str">
            <v>Sick Day</v>
          </cell>
        </row>
        <row r="772">
          <cell r="B772" t="str">
            <v>PMDY</v>
          </cell>
          <cell r="C772" t="str">
            <v>NUMERIC</v>
          </cell>
          <cell r="D772" t="str">
            <v>5,2</v>
          </cell>
          <cell r="E772" t="str">
            <v>VR</v>
          </cell>
          <cell r="F772" t="str">
            <v>Permision Day</v>
          </cell>
          <cell r="G772" t="str">
            <v>Permision Day</v>
          </cell>
          <cell r="H772" t="str">
            <v>Permision Day</v>
          </cell>
          <cell r="I772" t="str">
            <v>Permision Day</v>
          </cell>
        </row>
        <row r="773">
          <cell r="B773" t="str">
            <v>LTDY</v>
          </cell>
          <cell r="C773" t="str">
            <v>NUMERIC</v>
          </cell>
          <cell r="D773" t="str">
            <v>5,2</v>
          </cell>
          <cell r="E773" t="str">
            <v>VR</v>
          </cell>
          <cell r="F773" t="str">
            <v>Late Day</v>
          </cell>
          <cell r="G773" t="str">
            <v>Late Day</v>
          </cell>
          <cell r="H773" t="str">
            <v>Late Day</v>
          </cell>
          <cell r="I773" t="str">
            <v>Late Day</v>
          </cell>
        </row>
        <row r="774">
          <cell r="B774" t="str">
            <v>LTAM</v>
          </cell>
          <cell r="C774" t="str">
            <v>NUMERIC</v>
          </cell>
          <cell r="D774" t="str">
            <v>19, 6</v>
          </cell>
          <cell r="E774" t="str">
            <v>VR</v>
          </cell>
          <cell r="F774" t="str">
            <v>Late Amount</v>
          </cell>
          <cell r="G774" t="str">
            <v>Late Amount</v>
          </cell>
          <cell r="H774" t="str">
            <v>Late Amount</v>
          </cell>
          <cell r="I774" t="str">
            <v>Late Amount</v>
          </cell>
        </row>
        <row r="775">
          <cell r="B775" t="str">
            <v>TATY</v>
          </cell>
          <cell r="C775" t="str">
            <v>VARCHAR</v>
          </cell>
          <cell r="D775" t="str">
            <v>10</v>
          </cell>
          <cell r="E775" t="str">
            <v>VR</v>
          </cell>
          <cell r="F775" t="str">
            <v>Transport Allowance Type</v>
          </cell>
          <cell r="G775" t="str">
            <v>Transport Allowance Type</v>
          </cell>
          <cell r="H775" t="str">
            <v>Transport Allowance Type</v>
          </cell>
          <cell r="I775" t="str">
            <v>Transport Allowance Type</v>
          </cell>
        </row>
        <row r="776">
          <cell r="B776" t="str">
            <v>ATST</v>
          </cell>
          <cell r="C776" t="str">
            <v>VARCHAR</v>
          </cell>
          <cell r="D776" t="str">
            <v>10</v>
          </cell>
          <cell r="E776" t="str">
            <v>VR</v>
          </cell>
          <cell r="F776" t="str">
            <v>Attendance Status</v>
          </cell>
          <cell r="G776" t="str">
            <v>Attendance Status</v>
          </cell>
          <cell r="H776" t="str">
            <v>Attendance Status</v>
          </cell>
          <cell r="I776" t="str">
            <v>Attendance Status</v>
          </cell>
        </row>
        <row r="777">
          <cell r="B777" t="str">
            <v>ATDT</v>
          </cell>
          <cell r="C777" t="str">
            <v>NUMERIC</v>
          </cell>
          <cell r="D777" t="str">
            <v>8, 0</v>
          </cell>
          <cell r="E777" t="str">
            <v>VR</v>
          </cell>
          <cell r="F777" t="str">
            <v>Attendance Date</v>
          </cell>
          <cell r="G777" t="str">
            <v>Attendance Date</v>
          </cell>
          <cell r="H777" t="str">
            <v>Attendance Date</v>
          </cell>
          <cell r="I777" t="str">
            <v>Attendance Date</v>
          </cell>
        </row>
        <row r="778">
          <cell r="B778" t="str">
            <v>CLNO</v>
          </cell>
          <cell r="C778" t="str">
            <v>VARCHAR</v>
          </cell>
          <cell r="D778" t="str">
            <v>30</v>
          </cell>
          <cell r="E778" t="str">
            <v>VR</v>
          </cell>
          <cell r="F778" t="str">
            <v>Color Code</v>
          </cell>
          <cell r="G778" t="str">
            <v>Color Code</v>
          </cell>
          <cell r="H778" t="str">
            <v>Color Code</v>
          </cell>
          <cell r="I778" t="str">
            <v>Color Code</v>
          </cell>
        </row>
        <row r="779">
          <cell r="B779" t="str">
            <v>CLNA</v>
          </cell>
          <cell r="C779" t="str">
            <v>VARCHAR</v>
          </cell>
          <cell r="D779" t="str">
            <v>100</v>
          </cell>
          <cell r="E779" t="str">
            <v>VR</v>
          </cell>
          <cell r="F779" t="str">
            <v>Color Name</v>
          </cell>
          <cell r="G779" t="str">
            <v>Color Name</v>
          </cell>
          <cell r="H779" t="str">
            <v>Color Name</v>
          </cell>
          <cell r="I779" t="str">
            <v>Color Name</v>
          </cell>
        </row>
        <row r="780">
          <cell r="B780" t="str">
            <v>STFL</v>
          </cell>
          <cell r="C780" t="str">
            <v>NUMERIC</v>
          </cell>
          <cell r="D780" t="str">
            <v>1, 0</v>
          </cell>
          <cell r="E780" t="str">
            <v>VR</v>
          </cell>
          <cell r="F780" t="str">
            <v>Stock Taking Flag</v>
          </cell>
          <cell r="G780" t="str">
            <v>Stock Taking Flag</v>
          </cell>
          <cell r="H780" t="str">
            <v>Stock Taking Flag</v>
          </cell>
          <cell r="I780" t="str">
            <v>Stock Taking Flag</v>
          </cell>
        </row>
        <row r="781">
          <cell r="B781" t="str">
            <v>AWAM</v>
          </cell>
          <cell r="C781" t="str">
            <v>NUMERIC</v>
          </cell>
          <cell r="D781" t="str">
            <v>19, 6</v>
          </cell>
          <cell r="E781" t="str">
            <v>VR</v>
          </cell>
          <cell r="F781" t="str">
            <v>Allowance Amount</v>
          </cell>
          <cell r="G781" t="str">
            <v>Allowance Amount</v>
          </cell>
          <cell r="H781" t="str">
            <v>Allowance Amount</v>
          </cell>
          <cell r="I781" t="str">
            <v>Allowance Amount</v>
          </cell>
        </row>
        <row r="782">
          <cell r="B782" t="str">
            <v>AWTY</v>
          </cell>
          <cell r="C782" t="str">
            <v>VARCHAR</v>
          </cell>
          <cell r="D782" t="str">
            <v>10</v>
          </cell>
          <cell r="E782" t="str">
            <v>VR</v>
          </cell>
          <cell r="F782" t="str">
            <v>Allowance Type</v>
          </cell>
          <cell r="G782" t="str">
            <v>Allowance Type</v>
          </cell>
          <cell r="H782" t="str">
            <v>Allowance Type</v>
          </cell>
          <cell r="I782" t="str">
            <v>Allowance Type</v>
          </cell>
        </row>
        <row r="783">
          <cell r="B783" t="str">
            <v>AWGR</v>
          </cell>
          <cell r="C783" t="str">
            <v>VARCHAR</v>
          </cell>
          <cell r="D783" t="str">
            <v>10</v>
          </cell>
          <cell r="E783" t="str">
            <v>VR</v>
          </cell>
          <cell r="F783" t="str">
            <v>Allowance Group</v>
          </cell>
          <cell r="G783" t="str">
            <v>Allowance Group</v>
          </cell>
          <cell r="H783" t="str">
            <v>Allowance Group</v>
          </cell>
          <cell r="I783" t="str">
            <v>Allowance Group</v>
          </cell>
        </row>
        <row r="784">
          <cell r="B784" t="str">
            <v>ERLN</v>
          </cell>
          <cell r="C784" t="str">
            <v>NUMERIC</v>
          </cell>
          <cell r="D784" t="str">
            <v>8, 0</v>
          </cell>
          <cell r="E784" t="str">
            <v>VR</v>
          </cell>
          <cell r="F784" t="str">
            <v>Error Line</v>
          </cell>
          <cell r="G784" t="str">
            <v>Error Line</v>
          </cell>
          <cell r="H784" t="str">
            <v>Error Line</v>
          </cell>
          <cell r="I784" t="str">
            <v>Error Line</v>
          </cell>
        </row>
        <row r="785">
          <cell r="B785" t="str">
            <v>ERDT</v>
          </cell>
          <cell r="C785" t="str">
            <v>NUMERIC</v>
          </cell>
          <cell r="D785" t="str">
            <v>8, 0</v>
          </cell>
          <cell r="E785" t="str">
            <v>VR</v>
          </cell>
          <cell r="F785" t="str">
            <v>Error Date</v>
          </cell>
          <cell r="G785" t="str">
            <v>Error Date</v>
          </cell>
          <cell r="H785" t="str">
            <v>Error Date</v>
          </cell>
          <cell r="I785" t="str">
            <v>Error Date</v>
          </cell>
        </row>
        <row r="786">
          <cell r="B786" t="str">
            <v>ERTY</v>
          </cell>
          <cell r="C786" t="str">
            <v>VARCHAR</v>
          </cell>
          <cell r="D786" t="str">
            <v>10</v>
          </cell>
          <cell r="E786" t="str">
            <v>VR</v>
          </cell>
          <cell r="F786" t="str">
            <v>Error Type</v>
          </cell>
          <cell r="G786" t="str">
            <v>Error Type</v>
          </cell>
          <cell r="H786" t="str">
            <v>Error Type</v>
          </cell>
          <cell r="I786" t="str">
            <v>Error Type</v>
          </cell>
        </row>
        <row r="787">
          <cell r="B787" t="str">
            <v>ERSC</v>
          </cell>
          <cell r="C787" t="str">
            <v>VARCHAR</v>
          </cell>
          <cell r="D787" t="str">
            <v>500</v>
          </cell>
          <cell r="E787" t="str">
            <v>VR</v>
          </cell>
          <cell r="F787" t="str">
            <v>Error Source</v>
          </cell>
          <cell r="G787" t="str">
            <v>Error Source</v>
          </cell>
          <cell r="H787" t="str">
            <v>Error Source</v>
          </cell>
          <cell r="I787" t="str">
            <v>Error Source</v>
          </cell>
        </row>
        <row r="788">
          <cell r="B788" t="str">
            <v>EREM</v>
          </cell>
          <cell r="C788" t="str">
            <v>VARCHAR</v>
          </cell>
          <cell r="D788" t="str">
            <v>1000</v>
          </cell>
          <cell r="E788" t="str">
            <v>VR</v>
          </cell>
          <cell r="F788" t="str">
            <v>Error Exception Message</v>
          </cell>
          <cell r="G788" t="str">
            <v>Error Exception Message</v>
          </cell>
          <cell r="H788" t="str">
            <v>Error Exception Message</v>
          </cell>
          <cell r="I788" t="str">
            <v>Error Exception Message</v>
          </cell>
        </row>
        <row r="789">
          <cell r="B789" t="str">
            <v>AVGT</v>
          </cell>
          <cell r="C789" t="str">
            <v>NUMERIC</v>
          </cell>
          <cell r="D789" t="str">
            <v>19, 6</v>
          </cell>
          <cell r="E789" t="str">
            <v>VR</v>
          </cell>
          <cell r="F789" t="str">
            <v>Average Total</v>
          </cell>
          <cell r="G789" t="str">
            <v>Average Total</v>
          </cell>
          <cell r="H789" t="str">
            <v>Average Total</v>
          </cell>
          <cell r="I789" t="str">
            <v>Average Total</v>
          </cell>
        </row>
        <row r="790">
          <cell r="B790" t="str">
            <v>PRCH</v>
          </cell>
          <cell r="C790" t="str">
            <v>VARCHAR</v>
          </cell>
          <cell r="D790" t="str">
            <v>100</v>
          </cell>
          <cell r="E790" t="str">
            <v>VR</v>
          </cell>
          <cell r="F790" t="str">
            <v>Person In Charge</v>
          </cell>
          <cell r="G790" t="str">
            <v>Person In Charge</v>
          </cell>
          <cell r="H790" t="str">
            <v>Person In Charge</v>
          </cell>
          <cell r="I790" t="str">
            <v>Person In Charge</v>
          </cell>
        </row>
        <row r="791">
          <cell r="B791" t="str">
            <v>SCDN</v>
          </cell>
          <cell r="C791" t="str">
            <v>VARCHAR</v>
          </cell>
          <cell r="D791" t="str">
            <v>30</v>
          </cell>
          <cell r="E791" t="str">
            <v>VR</v>
          </cell>
          <cell r="F791" t="str">
            <v>Stock Taking Doc. No.</v>
          </cell>
          <cell r="G791" t="str">
            <v>Stock Taking Doc. No.</v>
          </cell>
          <cell r="H791" t="str">
            <v>Stock Taking Doc. No.</v>
          </cell>
          <cell r="I791" t="str">
            <v>Stock Taking Doc. No.</v>
          </cell>
        </row>
        <row r="792">
          <cell r="B792" t="str">
            <v>SCDT</v>
          </cell>
          <cell r="C792" t="str">
            <v>NUMERIC</v>
          </cell>
          <cell r="D792" t="str">
            <v>8, 0</v>
          </cell>
          <cell r="E792" t="str">
            <v>VR</v>
          </cell>
          <cell r="F792" t="str">
            <v>Stock Taking Date</v>
          </cell>
          <cell r="G792" t="str">
            <v>Stock Taking Date</v>
          </cell>
          <cell r="H792" t="str">
            <v>Stock Taking Date</v>
          </cell>
          <cell r="I792" t="str">
            <v>Stock Taking Date</v>
          </cell>
        </row>
        <row r="793">
          <cell r="B793" t="str">
            <v>SCLN</v>
          </cell>
          <cell r="C793" t="str">
            <v>NUMERIC</v>
          </cell>
          <cell r="D793" t="str">
            <v>5, 0</v>
          </cell>
          <cell r="E793" t="str">
            <v>VR</v>
          </cell>
          <cell r="F793" t="str">
            <v>Stock Taking Line</v>
          </cell>
          <cell r="G793" t="str">
            <v>Stock Taking Line</v>
          </cell>
          <cell r="H793" t="str">
            <v>Stock Taking Line</v>
          </cell>
          <cell r="I793" t="str">
            <v>Stock Taking Line</v>
          </cell>
        </row>
        <row r="794">
          <cell r="B794" t="str">
            <v>QTTT</v>
          </cell>
          <cell r="C794" t="str">
            <v>NUMERIC</v>
          </cell>
          <cell r="D794" t="str">
            <v>19, 6</v>
          </cell>
          <cell r="E794" t="str">
            <v>VR</v>
          </cell>
          <cell r="F794" t="str">
            <v>Quantity Total</v>
          </cell>
          <cell r="G794" t="str">
            <v>Quantity Total</v>
          </cell>
          <cell r="H794" t="str">
            <v>Quantity Total</v>
          </cell>
          <cell r="I794" t="str">
            <v>Quantity Total</v>
          </cell>
        </row>
        <row r="795">
          <cell r="B795" t="str">
            <v>NOQT</v>
          </cell>
          <cell r="C795" t="str">
            <v>NUMERIC</v>
          </cell>
          <cell r="D795" t="str">
            <v>19, 6</v>
          </cell>
          <cell r="E795" t="str">
            <v>VR</v>
          </cell>
          <cell r="F795" t="str">
            <v>New Order Quantity</v>
          </cell>
          <cell r="G795" t="str">
            <v>New Order Quantity</v>
          </cell>
          <cell r="H795" t="str">
            <v>New Order Quantity</v>
          </cell>
          <cell r="I795" t="str">
            <v>New Order Quantity</v>
          </cell>
        </row>
        <row r="796">
          <cell r="B796" t="str">
            <v>ITVN</v>
          </cell>
          <cell r="C796" t="str">
            <v>VARCHAR</v>
          </cell>
          <cell r="D796" t="str">
            <v>30</v>
          </cell>
          <cell r="E796" t="str">
            <v>VR</v>
          </cell>
          <cell r="F796" t="str">
            <v>Material Code Supplier</v>
          </cell>
          <cell r="G796" t="str">
            <v>Material Code Supplier</v>
          </cell>
          <cell r="H796" t="str">
            <v>Material Code Supplier</v>
          </cell>
          <cell r="I796" t="str">
            <v>Material Code Supplier</v>
          </cell>
        </row>
        <row r="797">
          <cell r="B797" t="str">
            <v>ITVA</v>
          </cell>
          <cell r="C797" t="str">
            <v>VARCHAR</v>
          </cell>
          <cell r="D797" t="str">
            <v>100</v>
          </cell>
          <cell r="E797" t="str">
            <v>VR</v>
          </cell>
          <cell r="F797" t="str">
            <v>Material Name Supplier</v>
          </cell>
          <cell r="G797" t="str">
            <v>Material Name Supplier</v>
          </cell>
          <cell r="H797" t="str">
            <v>Material Name Supplier</v>
          </cell>
          <cell r="I797" t="str">
            <v>Material Name Supplier</v>
          </cell>
        </row>
        <row r="798">
          <cell r="B798" t="str">
            <v>GSQT</v>
          </cell>
          <cell r="C798" t="str">
            <v>NUMERIC</v>
          </cell>
          <cell r="D798" t="str">
            <v>19, 6</v>
          </cell>
          <cell r="E798" t="str">
            <v>VR</v>
          </cell>
          <cell r="F798" t="str">
            <v>Gross Quantity</v>
          </cell>
          <cell r="G798" t="str">
            <v>Gross Quantity</v>
          </cell>
          <cell r="H798" t="str">
            <v>Gross Quantity</v>
          </cell>
          <cell r="I798" t="str">
            <v>Gross Quantity</v>
          </cell>
        </row>
        <row r="799">
          <cell r="B799" t="str">
            <v>ALQT</v>
          </cell>
          <cell r="C799" t="str">
            <v>NUMERIC</v>
          </cell>
          <cell r="D799" t="str">
            <v>19, 6</v>
          </cell>
          <cell r="E799" t="str">
            <v>VR</v>
          </cell>
          <cell r="F799" t="str">
            <v>Available Quantity</v>
          </cell>
          <cell r="G799" t="str">
            <v>Available Quantity</v>
          </cell>
          <cell r="H799" t="str">
            <v>Available Quantity</v>
          </cell>
          <cell r="I799" t="str">
            <v>Available Quantity</v>
          </cell>
        </row>
        <row r="800">
          <cell r="B800" t="str">
            <v>PDAN</v>
          </cell>
          <cell r="C800" t="str">
            <v>VARCHAR</v>
          </cell>
          <cell r="D800">
            <v>30</v>
          </cell>
          <cell r="E800" t="str">
            <v>VR</v>
          </cell>
          <cell r="F800" t="str">
            <v>Available Product No.</v>
          </cell>
          <cell r="G800" t="str">
            <v>Available Product No.</v>
          </cell>
          <cell r="H800" t="str">
            <v>Available Product No.</v>
          </cell>
          <cell r="I800" t="str">
            <v>Available Product No.</v>
          </cell>
        </row>
        <row r="801">
          <cell r="B801" t="str">
            <v>SZFL</v>
          </cell>
          <cell r="C801" t="str">
            <v>NUMERIC</v>
          </cell>
          <cell r="D801" t="str">
            <v>1, 0</v>
          </cell>
          <cell r="E801" t="str">
            <v>VR</v>
          </cell>
          <cell r="F801" t="str">
            <v>Size Flag</v>
          </cell>
          <cell r="G801" t="str">
            <v>Size Flag</v>
          </cell>
          <cell r="H801" t="str">
            <v>Size Flag</v>
          </cell>
          <cell r="I801" t="str">
            <v>Size Flag</v>
          </cell>
        </row>
        <row r="802">
          <cell r="B802" t="str">
            <v>WHGR</v>
          </cell>
          <cell r="C802" t="str">
            <v>VARCHAR</v>
          </cell>
          <cell r="D802" t="str">
            <v>10</v>
          </cell>
          <cell r="E802" t="str">
            <v>VR</v>
          </cell>
          <cell r="F802" t="str">
            <v>Warehouse Group</v>
          </cell>
          <cell r="G802" t="str">
            <v>Warehouse Group</v>
          </cell>
          <cell r="H802" t="str">
            <v>Warehouse Group</v>
          </cell>
          <cell r="I802" t="str">
            <v>Warehouse Group</v>
          </cell>
        </row>
        <row r="803">
          <cell r="B803" t="str">
            <v>PDFR</v>
          </cell>
          <cell r="C803" t="str">
            <v>VARCHAR</v>
          </cell>
          <cell r="D803">
            <v>30</v>
          </cell>
          <cell r="E803" t="str">
            <v>VR</v>
          </cell>
          <cell r="F803" t="str">
            <v>Production No. From</v>
          </cell>
          <cell r="G803" t="str">
            <v>Production No. From</v>
          </cell>
          <cell r="H803" t="str">
            <v>Production No. From</v>
          </cell>
          <cell r="I803" t="str">
            <v>Production No. From</v>
          </cell>
        </row>
        <row r="804">
          <cell r="B804" t="str">
            <v>PDTO</v>
          </cell>
          <cell r="C804" t="str">
            <v>VARCHAR</v>
          </cell>
          <cell r="D804">
            <v>30</v>
          </cell>
          <cell r="E804" t="str">
            <v>VR</v>
          </cell>
          <cell r="F804" t="str">
            <v>Production No. To</v>
          </cell>
          <cell r="G804" t="str">
            <v>Production No. To</v>
          </cell>
          <cell r="H804" t="str">
            <v>Production No. To</v>
          </cell>
          <cell r="I804" t="str">
            <v>Production No. To</v>
          </cell>
        </row>
        <row r="805">
          <cell r="B805" t="str">
            <v>LCFR</v>
          </cell>
          <cell r="C805" t="str">
            <v>NUMERIC</v>
          </cell>
          <cell r="D805" t="str">
            <v>8, 0</v>
          </cell>
          <cell r="E805" t="str">
            <v>VR</v>
          </cell>
          <cell r="F805" t="str">
            <v>Locked Date From</v>
          </cell>
          <cell r="G805" t="str">
            <v>Locked Date From</v>
          </cell>
          <cell r="H805" t="str">
            <v>Locked Date From</v>
          </cell>
          <cell r="I805" t="str">
            <v>Locked Date From</v>
          </cell>
        </row>
        <row r="806">
          <cell r="B806" t="str">
            <v>LCTO</v>
          </cell>
          <cell r="C806" t="str">
            <v>NUMERIC</v>
          </cell>
          <cell r="D806" t="str">
            <v>8, 0</v>
          </cell>
          <cell r="E806" t="str">
            <v>VR</v>
          </cell>
          <cell r="F806" t="str">
            <v>Locked Date To</v>
          </cell>
          <cell r="G806" t="str">
            <v>Locked Date To</v>
          </cell>
          <cell r="H806" t="str">
            <v>Locked Date To</v>
          </cell>
          <cell r="I806" t="str">
            <v>Locked Date To</v>
          </cell>
        </row>
        <row r="807">
          <cell r="B807" t="str">
            <v>PLDN</v>
          </cell>
          <cell r="C807" t="str">
            <v>VARCHAR</v>
          </cell>
          <cell r="D807" t="str">
            <v>30</v>
          </cell>
          <cell r="E807" t="str">
            <v>VR</v>
          </cell>
          <cell r="F807" t="str">
            <v>Packing List Doc. No.</v>
          </cell>
          <cell r="G807" t="str">
            <v>Packing List Doc. No.</v>
          </cell>
          <cell r="H807" t="str">
            <v>Packing List Doc. No.</v>
          </cell>
          <cell r="I807" t="str">
            <v>Packing List Doc. No.</v>
          </cell>
        </row>
        <row r="808">
          <cell r="B808" t="str">
            <v>PLDT</v>
          </cell>
          <cell r="C808" t="str">
            <v>NUMERIC</v>
          </cell>
          <cell r="D808" t="str">
            <v>8, 0</v>
          </cell>
          <cell r="E808" t="str">
            <v>VR</v>
          </cell>
          <cell r="F808" t="str">
            <v>Packing List Date</v>
          </cell>
          <cell r="G808" t="str">
            <v>Packing List Date</v>
          </cell>
          <cell r="H808" t="str">
            <v>Packing List Date</v>
          </cell>
          <cell r="I808" t="str">
            <v>Packing List Date</v>
          </cell>
        </row>
        <row r="809">
          <cell r="B809" t="str">
            <v>PLLN</v>
          </cell>
          <cell r="C809" t="str">
            <v>NUMERIC</v>
          </cell>
          <cell r="D809" t="str">
            <v>5, 0</v>
          </cell>
          <cell r="E809" t="str">
            <v>VR</v>
          </cell>
          <cell r="F809" t="str">
            <v>Packing List Line</v>
          </cell>
          <cell r="G809" t="str">
            <v>Packing List Line</v>
          </cell>
          <cell r="H809" t="str">
            <v>Packing List Line</v>
          </cell>
          <cell r="I809" t="str">
            <v>Packing List Line</v>
          </cell>
        </row>
        <row r="810">
          <cell r="B810" t="str">
            <v>SHVI</v>
          </cell>
          <cell r="C810" t="str">
            <v>VARCHAR</v>
          </cell>
          <cell r="D810" t="str">
            <v>10</v>
          </cell>
          <cell r="E810" t="str">
            <v>VR</v>
          </cell>
          <cell r="F810" t="str">
            <v>Shipment Via</v>
          </cell>
          <cell r="G810" t="str">
            <v>Shipment Via</v>
          </cell>
          <cell r="H810" t="str">
            <v>Shipment Via</v>
          </cell>
          <cell r="I810" t="str">
            <v>Shipment Via</v>
          </cell>
        </row>
        <row r="811">
          <cell r="B811" t="str">
            <v>CRTT</v>
          </cell>
          <cell r="C811" t="str">
            <v>NUMERIC</v>
          </cell>
          <cell r="D811" t="str">
            <v>19, 6</v>
          </cell>
          <cell r="E811" t="str">
            <v>VR</v>
          </cell>
          <cell r="F811" t="str">
            <v>Carton Total</v>
          </cell>
          <cell r="G811" t="str">
            <v>Carton Total</v>
          </cell>
          <cell r="H811" t="str">
            <v>Carton Total</v>
          </cell>
          <cell r="I811" t="str">
            <v>Carton Total</v>
          </cell>
        </row>
        <row r="812">
          <cell r="B812" t="str">
            <v>CRDM</v>
          </cell>
          <cell r="C812" t="str">
            <v>VARCHAR</v>
          </cell>
          <cell r="D812" t="str">
            <v>100</v>
          </cell>
          <cell r="E812" t="str">
            <v>VR</v>
          </cell>
          <cell r="F812" t="str">
            <v>Carton Dimension</v>
          </cell>
          <cell r="G812" t="str">
            <v>Carton Dimension</v>
          </cell>
          <cell r="H812" t="str">
            <v>Carton Dimension</v>
          </cell>
          <cell r="I812" t="str">
            <v>Carton Dimension</v>
          </cell>
        </row>
        <row r="813">
          <cell r="B813" t="str">
            <v>CRFR</v>
          </cell>
          <cell r="C813" t="str">
            <v>NUMERIC</v>
          </cell>
          <cell r="D813" t="str">
            <v>19, 6</v>
          </cell>
          <cell r="E813" t="str">
            <v>VR</v>
          </cell>
          <cell r="F813" t="str">
            <v>Carton No. From</v>
          </cell>
          <cell r="G813" t="str">
            <v>Carton No. From</v>
          </cell>
          <cell r="H813" t="str">
            <v>Carton No. From</v>
          </cell>
          <cell r="I813" t="str">
            <v>Carton No. From</v>
          </cell>
        </row>
        <row r="814">
          <cell r="B814" t="str">
            <v>CRTO</v>
          </cell>
          <cell r="C814" t="str">
            <v>NUMERIC</v>
          </cell>
          <cell r="D814" t="str">
            <v>19, 6</v>
          </cell>
          <cell r="E814" t="str">
            <v>VR</v>
          </cell>
          <cell r="F814" t="str">
            <v>Carton No. To</v>
          </cell>
          <cell r="G814" t="str">
            <v>Carton No. To</v>
          </cell>
          <cell r="H814" t="str">
            <v>Carton No. To</v>
          </cell>
          <cell r="I814" t="str">
            <v>Carton No. To</v>
          </cell>
        </row>
        <row r="815">
          <cell r="B815" t="str">
            <v>PKQT</v>
          </cell>
          <cell r="C815" t="str">
            <v>NUMERIC</v>
          </cell>
          <cell r="D815" t="str">
            <v>19, 6</v>
          </cell>
          <cell r="E815" t="str">
            <v>VR</v>
          </cell>
          <cell r="F815" t="str">
            <v>Packing Quantity</v>
          </cell>
          <cell r="G815" t="str">
            <v>Packing Quantity</v>
          </cell>
          <cell r="H815" t="str">
            <v>Packing Quantity</v>
          </cell>
          <cell r="I815" t="str">
            <v>Packing Quantity</v>
          </cell>
        </row>
        <row r="816">
          <cell r="B816" t="str">
            <v>CRNO</v>
          </cell>
          <cell r="C816" t="str">
            <v>NUMERIC</v>
          </cell>
          <cell r="D816" t="str">
            <v>19, 6</v>
          </cell>
          <cell r="E816" t="str">
            <v>VR</v>
          </cell>
          <cell r="F816" t="str">
            <v>Carton No.</v>
          </cell>
          <cell r="G816" t="str">
            <v>Carton No.</v>
          </cell>
          <cell r="H816" t="str">
            <v>Carton No.</v>
          </cell>
          <cell r="I816" t="str">
            <v>Carton No.</v>
          </cell>
        </row>
        <row r="817">
          <cell r="B817" t="str">
            <v>PLTT</v>
          </cell>
          <cell r="C817" t="str">
            <v>NUMERIC</v>
          </cell>
          <cell r="D817" t="str">
            <v>19, 6</v>
          </cell>
          <cell r="E817" t="str">
            <v>VR</v>
          </cell>
          <cell r="F817" t="str">
            <v>Packing List Total</v>
          </cell>
          <cell r="G817" t="str">
            <v>Packing List Total</v>
          </cell>
          <cell r="H817" t="str">
            <v>Packing List Total</v>
          </cell>
          <cell r="I817" t="str">
            <v>Packing List Total</v>
          </cell>
        </row>
        <row r="818">
          <cell r="B818" t="str">
            <v>PKTT</v>
          </cell>
          <cell r="C818" t="str">
            <v>NUMERIC</v>
          </cell>
          <cell r="D818" t="str">
            <v>19, 6</v>
          </cell>
          <cell r="E818" t="str">
            <v>VR</v>
          </cell>
          <cell r="F818" t="str">
            <v>Packing Total</v>
          </cell>
          <cell r="G818" t="str">
            <v>Packing Total</v>
          </cell>
          <cell r="H818" t="str">
            <v>Packing Total</v>
          </cell>
          <cell r="I818" t="str">
            <v>Packing Total</v>
          </cell>
        </row>
        <row r="819">
          <cell r="B819" t="str">
            <v>TINF</v>
          </cell>
          <cell r="C819" t="str">
            <v>NUMERIC</v>
          </cell>
          <cell r="D819" t="str">
            <v>1, 0</v>
          </cell>
          <cell r="E819" t="str">
            <v>VR</v>
          </cell>
          <cell r="F819" t="str">
            <v>Tax Include</v>
          </cell>
          <cell r="G819" t="str">
            <v>Tax Include</v>
          </cell>
          <cell r="H819" t="str">
            <v>Tax Include</v>
          </cell>
          <cell r="I819" t="str">
            <v>Tax Include</v>
          </cell>
        </row>
        <row r="820">
          <cell r="B820" t="str">
            <v>GLDN</v>
          </cell>
          <cell r="C820" t="str">
            <v>VARCHAR</v>
          </cell>
          <cell r="D820">
            <v>30</v>
          </cell>
          <cell r="E820" t="str">
            <v>WK</v>
          </cell>
          <cell r="F820" t="str">
            <v>General Ledger No.</v>
          </cell>
          <cell r="G820" t="str">
            <v>General Ledger No.</v>
          </cell>
          <cell r="H820" t="str">
            <v>General Ledger No.</v>
          </cell>
          <cell r="I820" t="str">
            <v>General Ledger No.</v>
          </cell>
        </row>
        <row r="821">
          <cell r="B821" t="str">
            <v>GLDT</v>
          </cell>
          <cell r="C821" t="str">
            <v>NUMERIC</v>
          </cell>
          <cell r="D821" t="str">
            <v>8, 0</v>
          </cell>
          <cell r="E821" t="str">
            <v>WK</v>
          </cell>
          <cell r="F821" t="str">
            <v>Date</v>
          </cell>
          <cell r="G821" t="str">
            <v>Date</v>
          </cell>
          <cell r="H821" t="str">
            <v>Date</v>
          </cell>
          <cell r="I821" t="str">
            <v>Date</v>
          </cell>
        </row>
        <row r="822">
          <cell r="B822" t="str">
            <v>GLLN</v>
          </cell>
          <cell r="C822" t="str">
            <v>NUMERIC</v>
          </cell>
          <cell r="D822" t="str">
            <v>5, 0</v>
          </cell>
          <cell r="E822" t="str">
            <v>WK</v>
          </cell>
          <cell r="F822" t="str">
            <v>General Ledger Line</v>
          </cell>
          <cell r="G822" t="str">
            <v>General Ledger Line</v>
          </cell>
          <cell r="H822" t="str">
            <v>General Ledger Line</v>
          </cell>
          <cell r="I822" t="str">
            <v>General Ledger Line</v>
          </cell>
        </row>
        <row r="823">
          <cell r="B823" t="str">
            <v>DRAM</v>
          </cell>
          <cell r="C823" t="str">
            <v>NUMERIC</v>
          </cell>
          <cell r="D823" t="str">
            <v>19,0</v>
          </cell>
          <cell r="E823" t="str">
            <v>WK</v>
          </cell>
          <cell r="F823" t="str">
            <v>Debit Amount</v>
          </cell>
          <cell r="G823" t="str">
            <v>Debit Amount</v>
          </cell>
          <cell r="H823" t="str">
            <v>Debit Amount</v>
          </cell>
          <cell r="I823" t="str">
            <v>Debit Amount</v>
          </cell>
        </row>
        <row r="824">
          <cell r="B824" t="str">
            <v>CRAM</v>
          </cell>
          <cell r="C824" t="str">
            <v>NUMERIC</v>
          </cell>
          <cell r="D824" t="str">
            <v>19,0</v>
          </cell>
          <cell r="E824" t="str">
            <v>WK</v>
          </cell>
          <cell r="F824" t="str">
            <v>Credit Amount</v>
          </cell>
          <cell r="G824" t="str">
            <v>Credit Amount</v>
          </cell>
          <cell r="H824" t="str">
            <v>Credit Amount</v>
          </cell>
          <cell r="I824" t="str">
            <v>Credit Amount</v>
          </cell>
        </row>
        <row r="825">
          <cell r="B825" t="str">
            <v>DATE</v>
          </cell>
          <cell r="C825" t="str">
            <v>NUMERIC</v>
          </cell>
          <cell r="D825" t="str">
            <v>8, 0</v>
          </cell>
          <cell r="E825" t="str">
            <v>WK</v>
          </cell>
          <cell r="F825" t="str">
            <v>Date</v>
          </cell>
          <cell r="G825" t="str">
            <v>Date</v>
          </cell>
          <cell r="H825" t="str">
            <v>Date</v>
          </cell>
          <cell r="I825" t="str">
            <v>Date</v>
          </cell>
        </row>
      </sheetData>
      <sheetData sheetId="2">
        <row r="1">
          <cell r="B1" t="str">
            <v>TABLE</v>
          </cell>
          <cell r="C1" t="str">
            <v>PF</v>
          </cell>
          <cell r="D1" t="str">
            <v>DESCRIPTION</v>
          </cell>
        </row>
        <row r="2">
          <cell r="B2" t="str">
            <v>GCT1</v>
          </cell>
          <cell r="C2" t="str">
            <v>CA</v>
          </cell>
          <cell r="D2" t="str">
            <v>Common Table Header</v>
          </cell>
        </row>
        <row r="3">
          <cell r="B3" t="str">
            <v>GCT2</v>
          </cell>
          <cell r="C3" t="str">
            <v>CB</v>
          </cell>
          <cell r="D3" t="str">
            <v>Common Table Line</v>
          </cell>
        </row>
        <row r="4">
          <cell r="B4" t="str">
            <v>ICC1</v>
          </cell>
          <cell r="C4" t="str">
            <v>CC</v>
          </cell>
          <cell r="D4" t="str">
            <v>Inventory Stock Taking Header</v>
          </cell>
        </row>
        <row r="5">
          <cell r="B5" t="str">
            <v>ICC2</v>
          </cell>
          <cell r="C5" t="str">
            <v>CD</v>
          </cell>
          <cell r="D5" t="str">
            <v>Inventory Stock Taking Line</v>
          </cell>
        </row>
        <row r="6">
          <cell r="B6" t="str">
            <v>SCMA</v>
          </cell>
          <cell r="C6" t="str">
            <v>CM</v>
          </cell>
          <cell r="D6" t="str">
            <v>Customer Master Header</v>
          </cell>
        </row>
        <row r="7">
          <cell r="B7" t="str">
            <v>SCMB</v>
          </cell>
          <cell r="C7" t="str">
            <v>CN</v>
          </cell>
          <cell r="D7" t="str">
            <v>Customer Master Line</v>
          </cell>
        </row>
        <row r="8">
          <cell r="B8" t="str">
            <v>GDM1</v>
          </cell>
          <cell r="C8" t="str">
            <v>D1</v>
          </cell>
          <cell r="D8" t="str">
            <v>Document Master Header</v>
          </cell>
        </row>
        <row r="9">
          <cell r="B9" t="str">
            <v>GDM2</v>
          </cell>
          <cell r="C9" t="str">
            <v>D2</v>
          </cell>
          <cell r="D9" t="str">
            <v>Document Master Line</v>
          </cell>
        </row>
        <row r="10">
          <cell r="B10" t="str">
            <v>GDM2</v>
          </cell>
          <cell r="C10" t="str">
            <v>D2</v>
          </cell>
          <cell r="D10" t="str">
            <v>Document Master Line</v>
          </cell>
        </row>
        <row r="11">
          <cell r="B11" t="str">
            <v>GDM3</v>
          </cell>
          <cell r="C11" t="str">
            <v>D3</v>
          </cell>
          <cell r="D11" t="str">
            <v>Document Parameter</v>
          </cell>
        </row>
        <row r="12">
          <cell r="B12" t="str">
            <v>MDF1</v>
          </cell>
          <cell r="C12" t="str">
            <v>DE</v>
          </cell>
          <cell r="D12" t="str">
            <v>Defect</v>
          </cell>
        </row>
        <row r="13">
          <cell r="B13" t="str">
            <v>MDF2</v>
          </cell>
          <cell r="C13" t="str">
            <v>DF</v>
          </cell>
          <cell r="D13" t="str">
            <v>Subdefect</v>
          </cell>
        </row>
        <row r="14">
          <cell r="B14" t="str">
            <v>MDGR</v>
          </cell>
          <cell r="C14" t="str">
            <v>DG</v>
          </cell>
          <cell r="D14" t="str">
            <v>Defect Position Group</v>
          </cell>
        </row>
        <row r="15">
          <cell r="B15" t="str">
            <v>MDPO</v>
          </cell>
          <cell r="C15" t="str">
            <v>DP</v>
          </cell>
          <cell r="D15" t="str">
            <v>Defect Position</v>
          </cell>
        </row>
        <row r="16">
          <cell r="B16" t="str">
            <v>MDSU</v>
          </cell>
          <cell r="C16" t="str">
            <v>DS</v>
          </cell>
          <cell r="D16" t="str">
            <v>Defect Surface</v>
          </cell>
        </row>
        <row r="17">
          <cell r="B17" t="str">
            <v>FACA</v>
          </cell>
          <cell r="C17" t="str">
            <v>FA</v>
          </cell>
          <cell r="D17" t="str">
            <v>Account Master</v>
          </cell>
        </row>
        <row r="18">
          <cell r="B18" t="str">
            <v>FGL1</v>
          </cell>
          <cell r="C18" t="str">
            <v>FG</v>
          </cell>
          <cell r="D18" t="str">
            <v>General Ledger Header</v>
          </cell>
        </row>
        <row r="19">
          <cell r="B19" t="str">
            <v>FGL2</v>
          </cell>
          <cell r="C19" t="str">
            <v>FH</v>
          </cell>
          <cell r="D19" t="str">
            <v>General Ledger Line</v>
          </cell>
        </row>
        <row r="20">
          <cell r="B20" t="str">
            <v>GCOU</v>
          </cell>
          <cell r="C20" t="str">
            <v>GA</v>
          </cell>
          <cell r="D20" t="str">
            <v>Country Master</v>
          </cell>
        </row>
        <row r="21">
          <cell r="B21" t="str">
            <v>GCIT</v>
          </cell>
          <cell r="C21" t="str">
            <v>GB</v>
          </cell>
          <cell r="D21" t="str">
            <v>City Master</v>
          </cell>
        </row>
        <row r="22">
          <cell r="B22" t="str">
            <v>GDIV</v>
          </cell>
          <cell r="C22" t="str">
            <v>GC</v>
          </cell>
          <cell r="D22" t="str">
            <v>Division Master</v>
          </cell>
        </row>
        <row r="23">
          <cell r="B23" t="str">
            <v>GDEP</v>
          </cell>
          <cell r="C23" t="str">
            <v>GD</v>
          </cell>
          <cell r="D23" t="str">
            <v>Department Master</v>
          </cell>
        </row>
        <row r="24">
          <cell r="B24" t="str">
            <v>GEMP</v>
          </cell>
          <cell r="C24" t="str">
            <v>GE</v>
          </cell>
          <cell r="D24" t="str">
            <v>Employee Master</v>
          </cell>
        </row>
        <row r="25">
          <cell r="B25" t="str">
            <v>GCCA</v>
          </cell>
          <cell r="C25" t="str">
            <v>GF</v>
          </cell>
          <cell r="D25" t="str">
            <v>Cost Center Master</v>
          </cell>
        </row>
        <row r="26">
          <cell r="B26" t="str">
            <v>GCUR</v>
          </cell>
          <cell r="C26" t="str">
            <v>GG</v>
          </cell>
          <cell r="D26" t="str">
            <v>Currency Master</v>
          </cell>
        </row>
        <row r="27">
          <cell r="B27" t="str">
            <v>GCUC</v>
          </cell>
          <cell r="C27" t="str">
            <v>GH</v>
          </cell>
          <cell r="D27" t="str">
            <v>Currency Conversion</v>
          </cell>
        </row>
        <row r="28">
          <cell r="B28" t="str">
            <v>GOG1</v>
          </cell>
          <cell r="C28" t="str">
            <v>GO</v>
          </cell>
          <cell r="D28" t="str">
            <v>Organization Structure</v>
          </cell>
        </row>
        <row r="29">
          <cell r="B29" t="str">
            <v>GOG2</v>
          </cell>
          <cell r="C29" t="str">
            <v>GP</v>
          </cell>
          <cell r="D29" t="str">
            <v>Organization Leader</v>
          </cell>
        </row>
        <row r="30">
          <cell r="B30" t="str">
            <v>GEXR</v>
          </cell>
          <cell r="C30" t="str">
            <v>GR</v>
          </cell>
          <cell r="D30" t="str">
            <v>Exchange Rate</v>
          </cell>
        </row>
        <row r="31">
          <cell r="B31" t="str">
            <v>GRES</v>
          </cell>
          <cell r="C31" t="str">
            <v>GS</v>
          </cell>
          <cell r="D31" t="str">
            <v>General Reason</v>
          </cell>
        </row>
        <row r="32">
          <cell r="B32" t="str">
            <v>GTOP</v>
          </cell>
          <cell r="C32" t="str">
            <v>GT</v>
          </cell>
          <cell r="D32" t="str">
            <v>Terms of Payment</v>
          </cell>
        </row>
        <row r="33">
          <cell r="B33" t="str">
            <v>GBUD</v>
          </cell>
          <cell r="C33" t="str">
            <v>GU</v>
          </cell>
          <cell r="D33" t="str">
            <v>Budget</v>
          </cell>
        </row>
        <row r="34">
          <cell r="B34" t="str">
            <v>GSGM</v>
          </cell>
          <cell r="C34" t="str">
            <v>GZ</v>
          </cell>
          <cell r="D34" t="str">
            <v>Group Size Master</v>
          </cell>
        </row>
        <row r="35">
          <cell r="B35" t="str">
            <v>ICAT</v>
          </cell>
          <cell r="C35" t="str">
            <v>HA</v>
          </cell>
          <cell r="D35" t="str">
            <v>Item Category</v>
          </cell>
        </row>
        <row r="36">
          <cell r="B36" t="str">
            <v>ICLS</v>
          </cell>
          <cell r="C36" t="str">
            <v>HC</v>
          </cell>
          <cell r="D36" t="str">
            <v>Item Class</v>
          </cell>
        </row>
        <row r="37">
          <cell r="B37" t="str">
            <v>IGRP</v>
          </cell>
          <cell r="C37" t="str">
            <v>HG</v>
          </cell>
          <cell r="D37" t="str">
            <v>Item Group</v>
          </cell>
        </row>
        <row r="38">
          <cell r="B38" t="str">
            <v>ILOC</v>
          </cell>
          <cell r="C38" t="str">
            <v>HL</v>
          </cell>
          <cell r="D38" t="str">
            <v>Location Master</v>
          </cell>
        </row>
        <row r="39">
          <cell r="B39" t="str">
            <v>IIMA</v>
          </cell>
          <cell r="C39" t="str">
            <v>HM</v>
          </cell>
          <cell r="D39" t="str">
            <v>Item Master Header</v>
          </cell>
        </row>
        <row r="40">
          <cell r="B40" t="str">
            <v>IIMB</v>
          </cell>
          <cell r="C40" t="str">
            <v>HN</v>
          </cell>
          <cell r="D40" t="str">
            <v>Item Master Line</v>
          </cell>
        </row>
        <row r="41">
          <cell r="B41" t="str">
            <v>IIMC</v>
          </cell>
          <cell r="C41" t="str">
            <v>HO</v>
          </cell>
          <cell r="D41" t="str">
            <v>Production Color Combo</v>
          </cell>
        </row>
        <row r="42">
          <cell r="B42" t="str">
            <v>IIMD</v>
          </cell>
          <cell r="C42" t="str">
            <v>HP</v>
          </cell>
          <cell r="D42" t="str">
            <v>Production Material</v>
          </cell>
        </row>
        <row r="43">
          <cell r="B43" t="str">
            <v>ITYP</v>
          </cell>
          <cell r="C43" t="str">
            <v>HT</v>
          </cell>
          <cell r="D43" t="str">
            <v>Material Type</v>
          </cell>
        </row>
        <row r="44">
          <cell r="B44" t="str">
            <v>IUOM</v>
          </cell>
          <cell r="C44" t="str">
            <v>HU</v>
          </cell>
          <cell r="D44" t="str">
            <v>UOM Master</v>
          </cell>
        </row>
        <row r="45">
          <cell r="B45" t="str">
            <v>IWHS</v>
          </cell>
          <cell r="C45" t="str">
            <v>HW</v>
          </cell>
          <cell r="D45" t="str">
            <v>Warehouse Master</v>
          </cell>
        </row>
        <row r="46">
          <cell r="B46" t="str">
            <v>IAJ1</v>
          </cell>
          <cell r="C46" t="str">
            <v>IA</v>
          </cell>
          <cell r="D46" t="str">
            <v>Inventory Adjustment Heder</v>
          </cell>
        </row>
        <row r="47">
          <cell r="B47" t="str">
            <v>IAJ2</v>
          </cell>
          <cell r="C47" t="str">
            <v>IB</v>
          </cell>
          <cell r="D47" t="str">
            <v>Inventory Adjustment Line</v>
          </cell>
        </row>
        <row r="48">
          <cell r="B48" t="str">
            <v>IAJ3</v>
          </cell>
          <cell r="C48" t="str">
            <v>IC</v>
          </cell>
          <cell r="D48" t="str">
            <v>reserve</v>
          </cell>
        </row>
        <row r="49">
          <cell r="B49" t="str">
            <v>IRD1</v>
          </cell>
          <cell r="C49" t="str">
            <v>ID</v>
          </cell>
          <cell r="D49" t="str">
            <v>Inventory Redesign Header</v>
          </cell>
        </row>
        <row r="50">
          <cell r="B50" t="str">
            <v>IRD2</v>
          </cell>
          <cell r="C50" t="str">
            <v>IE</v>
          </cell>
          <cell r="D50" t="str">
            <v>Inventory Redesign Line</v>
          </cell>
        </row>
        <row r="51">
          <cell r="B51" t="str">
            <v>IRD3</v>
          </cell>
          <cell r="C51" t="str">
            <v>IF</v>
          </cell>
          <cell r="D51" t="str">
            <v>reserve</v>
          </cell>
        </row>
        <row r="52">
          <cell r="B52"/>
          <cell r="C52" t="str">
            <v>IG</v>
          </cell>
          <cell r="D52" t="str">
            <v>reserve</v>
          </cell>
        </row>
        <row r="53">
          <cell r="B53"/>
          <cell r="C53" t="str">
            <v>IH</v>
          </cell>
          <cell r="D53" t="str">
            <v>reserve</v>
          </cell>
        </row>
        <row r="54">
          <cell r="B54" t="str">
            <v>ITI1</v>
          </cell>
          <cell r="C54" t="str">
            <v>II</v>
          </cell>
          <cell r="D54" t="str">
            <v>Transfer In Header</v>
          </cell>
        </row>
        <row r="55">
          <cell r="B55" t="str">
            <v>ITI2</v>
          </cell>
          <cell r="C55" t="str">
            <v>IJ</v>
          </cell>
          <cell r="D55" t="str">
            <v>Transfer In Line</v>
          </cell>
        </row>
        <row r="56">
          <cell r="B56" t="str">
            <v>ITI3</v>
          </cell>
          <cell r="C56" t="str">
            <v>IK</v>
          </cell>
          <cell r="D56" t="str">
            <v>reserve</v>
          </cell>
        </row>
        <row r="57">
          <cell r="B57" t="str">
            <v>IUR1</v>
          </cell>
          <cell r="C57" t="str">
            <v>IL</v>
          </cell>
          <cell r="D57" t="str">
            <v>Usage Request Header</v>
          </cell>
        </row>
        <row r="58">
          <cell r="B58" t="str">
            <v>IUR2</v>
          </cell>
          <cell r="C58" t="str">
            <v>IM</v>
          </cell>
          <cell r="D58" t="str">
            <v>Usage Request Line</v>
          </cell>
        </row>
        <row r="59">
          <cell r="B59" t="str">
            <v>IUR3</v>
          </cell>
          <cell r="C59" t="str">
            <v>IN</v>
          </cell>
          <cell r="D59" t="str">
            <v>reserve</v>
          </cell>
        </row>
        <row r="60">
          <cell r="B60" t="str">
            <v>ITO1</v>
          </cell>
          <cell r="C60" t="str">
            <v>IO</v>
          </cell>
          <cell r="D60" t="str">
            <v>Transfer Out Header</v>
          </cell>
        </row>
        <row r="61">
          <cell r="B61" t="str">
            <v>ITO2</v>
          </cell>
          <cell r="C61" t="str">
            <v>IP</v>
          </cell>
          <cell r="D61" t="str">
            <v>Transfer Out Line</v>
          </cell>
        </row>
        <row r="62">
          <cell r="B62" t="str">
            <v>ITO3</v>
          </cell>
          <cell r="C62" t="str">
            <v>IQ</v>
          </cell>
          <cell r="D62" t="str">
            <v>reserve</v>
          </cell>
        </row>
        <row r="63">
          <cell r="B63" t="str">
            <v>ITR1</v>
          </cell>
          <cell r="C63" t="str">
            <v>IR</v>
          </cell>
          <cell r="D63" t="str">
            <v>Transfer Request Header</v>
          </cell>
        </row>
        <row r="64">
          <cell r="B64" t="str">
            <v>ITR2</v>
          </cell>
          <cell r="C64" t="str">
            <v>IS</v>
          </cell>
          <cell r="D64" t="str">
            <v>Transfer Request Line</v>
          </cell>
        </row>
        <row r="65">
          <cell r="B65" t="str">
            <v>ITR3</v>
          </cell>
          <cell r="C65" t="str">
            <v>IT</v>
          </cell>
          <cell r="D65" t="str">
            <v>reserve</v>
          </cell>
        </row>
        <row r="66">
          <cell r="B66" t="str">
            <v>IUS1</v>
          </cell>
          <cell r="C66" t="str">
            <v>IU</v>
          </cell>
          <cell r="D66" t="str">
            <v>Inventory Usage Header</v>
          </cell>
        </row>
        <row r="67">
          <cell r="B67" t="str">
            <v>IUS2</v>
          </cell>
          <cell r="C67" t="str">
            <v>IV</v>
          </cell>
          <cell r="D67" t="str">
            <v>Inventory Usage Line</v>
          </cell>
        </row>
        <row r="68">
          <cell r="B68" t="str">
            <v>IUS3</v>
          </cell>
          <cell r="C68" t="str">
            <v>IW</v>
          </cell>
          <cell r="D68" t="str">
            <v>reserve</v>
          </cell>
        </row>
        <row r="69">
          <cell r="B69" t="str">
            <v>IPL1</v>
          </cell>
          <cell r="C69" t="str">
            <v>IX</v>
          </cell>
          <cell r="D69" t="str">
            <v>Inventoy Packing List Header</v>
          </cell>
        </row>
        <row r="70">
          <cell r="B70" t="str">
            <v>IPL2</v>
          </cell>
          <cell r="C70" t="str">
            <v>IY</v>
          </cell>
          <cell r="D70" t="str">
            <v>Inventoy Packing List Line 1</v>
          </cell>
        </row>
        <row r="71">
          <cell r="B71" t="str">
            <v>IPL3</v>
          </cell>
          <cell r="C71" t="str">
            <v>IZ</v>
          </cell>
          <cell r="D71" t="str">
            <v>Inventoy Packing List Line 2</v>
          </cell>
        </row>
        <row r="72">
          <cell r="B72" t="str">
            <v>IBL1</v>
          </cell>
          <cell r="C72" t="str">
            <v>LA</v>
          </cell>
          <cell r="D72" t="str">
            <v>Inventory Balance Header</v>
          </cell>
        </row>
        <row r="73">
          <cell r="B73" t="str">
            <v>IBL2</v>
          </cell>
          <cell r="C73" t="str">
            <v>LB</v>
          </cell>
          <cell r="D73" t="str">
            <v>Inventory Balance Line 1</v>
          </cell>
        </row>
        <row r="74">
          <cell r="B74" t="str">
            <v>IBL3</v>
          </cell>
          <cell r="C74" t="str">
            <v>LC</v>
          </cell>
          <cell r="D74" t="str">
            <v>Inventory Balance Line 2</v>
          </cell>
        </row>
        <row r="75">
          <cell r="B75" t="str">
            <v>IBL4</v>
          </cell>
          <cell r="C75" t="str">
            <v>LD</v>
          </cell>
          <cell r="D75" t="str">
            <v>reserve</v>
          </cell>
        </row>
        <row r="76">
          <cell r="B76" t="str">
            <v>MPS1</v>
          </cell>
          <cell r="C76" t="str">
            <v>MA</v>
          </cell>
          <cell r="D76" t="str">
            <v>Process Setup</v>
          </cell>
        </row>
        <row r="77">
          <cell r="B77" t="str">
            <v>ZMP1</v>
          </cell>
          <cell r="C77" t="str">
            <v>MA</v>
          </cell>
          <cell r="D77" t="str">
            <v>General Mapping Header</v>
          </cell>
        </row>
        <row r="78">
          <cell r="B78" t="str">
            <v>MBM1</v>
          </cell>
          <cell r="C78" t="str">
            <v>MB</v>
          </cell>
          <cell r="D78" t="str">
            <v>Bill of Material Header</v>
          </cell>
        </row>
        <row r="79">
          <cell r="B79" t="str">
            <v>ZMP2</v>
          </cell>
          <cell r="C79" t="str">
            <v>MB</v>
          </cell>
          <cell r="D79" t="str">
            <v>General Mapping Line</v>
          </cell>
        </row>
        <row r="80">
          <cell r="B80" t="str">
            <v>MBM2</v>
          </cell>
          <cell r="C80" t="str">
            <v>MC</v>
          </cell>
          <cell r="D80" t="str">
            <v>Bill of Material Line</v>
          </cell>
        </row>
        <row r="81">
          <cell r="B81" t="str">
            <v>MLPR</v>
          </cell>
          <cell r="C81" t="str">
            <v>MD</v>
          </cell>
          <cell r="D81" t="str">
            <v>Line Process</v>
          </cell>
        </row>
        <row r="82">
          <cell r="B82" t="str">
            <v>MRT1</v>
          </cell>
          <cell r="C82" t="str">
            <v>ME</v>
          </cell>
          <cell r="D82" t="str">
            <v>Route Header</v>
          </cell>
        </row>
        <row r="83">
          <cell r="B83" t="str">
            <v>MRT2</v>
          </cell>
          <cell r="C83" t="str">
            <v>MF</v>
          </cell>
          <cell r="D83" t="str">
            <v>Route Line</v>
          </cell>
        </row>
        <row r="84">
          <cell r="B84" t="str">
            <v>MINR</v>
          </cell>
          <cell r="C84" t="str">
            <v>MI</v>
          </cell>
          <cell r="D84" t="str">
            <v>Inspection Result</v>
          </cell>
        </row>
        <row r="85">
          <cell r="B85" t="str">
            <v>MPMU</v>
          </cell>
          <cell r="C85" t="str">
            <v>MM</v>
          </cell>
          <cell r="D85" t="str">
            <v>Production MarkUp</v>
          </cell>
        </row>
        <row r="86">
          <cell r="B86" t="str">
            <v>MSO1</v>
          </cell>
          <cell r="C86" t="str">
            <v>MO</v>
          </cell>
          <cell r="D86" t="str">
            <v>Shop Order Header</v>
          </cell>
        </row>
        <row r="87">
          <cell r="B87" t="str">
            <v>MSO2</v>
          </cell>
          <cell r="C87" t="str">
            <v>MP</v>
          </cell>
          <cell r="D87" t="str">
            <v>Shop Order Line</v>
          </cell>
        </row>
        <row r="88">
          <cell r="B88" t="str">
            <v>MSO3</v>
          </cell>
          <cell r="C88" t="str">
            <v>MQ</v>
          </cell>
          <cell r="D88" t="str">
            <v>Shop Order PTC</v>
          </cell>
        </row>
        <row r="89">
          <cell r="B89" t="str">
            <v>MSR1</v>
          </cell>
          <cell r="C89" t="str">
            <v>MR</v>
          </cell>
          <cell r="D89" t="str">
            <v>Shop Order Receipt Header</v>
          </cell>
        </row>
        <row r="90">
          <cell r="B90" t="str">
            <v>MSR2</v>
          </cell>
          <cell r="C90" t="str">
            <v>MS</v>
          </cell>
          <cell r="D90" t="str">
            <v>Shop Order Receipt Line</v>
          </cell>
        </row>
        <row r="91">
          <cell r="B91" t="str">
            <v>MOI1</v>
          </cell>
          <cell r="C91" t="str">
            <v>OI</v>
          </cell>
          <cell r="D91" t="str">
            <v>Order Information Header</v>
          </cell>
        </row>
        <row r="92">
          <cell r="B92" t="str">
            <v>MOI2</v>
          </cell>
          <cell r="C92" t="str">
            <v>OJ</v>
          </cell>
          <cell r="D92" t="str">
            <v>Order Information Detail</v>
          </cell>
        </row>
        <row r="93">
          <cell r="B93" t="str">
            <v>PAP1</v>
          </cell>
          <cell r="C93" t="str">
            <v>PA</v>
          </cell>
          <cell r="D93" t="str">
            <v>AP Header</v>
          </cell>
        </row>
        <row r="94">
          <cell r="B94" t="str">
            <v>PAP2</v>
          </cell>
          <cell r="C94" t="str">
            <v>PB</v>
          </cell>
          <cell r="D94" t="str">
            <v>AP Line</v>
          </cell>
        </row>
        <row r="95">
          <cell r="B95" t="str">
            <v>PAP3</v>
          </cell>
          <cell r="C95" t="str">
            <v>PC</v>
          </cell>
          <cell r="D95" t="str">
            <v>reserve</v>
          </cell>
        </row>
        <row r="96">
          <cell r="B96" t="str">
            <v>PRC1</v>
          </cell>
          <cell r="C96" t="str">
            <v>PD</v>
          </cell>
          <cell r="D96" t="str">
            <v>Purchase Receipt Header</v>
          </cell>
        </row>
        <row r="97">
          <cell r="B97" t="str">
            <v>PRC2</v>
          </cell>
          <cell r="C97" t="str">
            <v>PE</v>
          </cell>
          <cell r="D97" t="str">
            <v>Purchase Receipt Line</v>
          </cell>
        </row>
        <row r="98">
          <cell r="B98" t="str">
            <v>PRC3</v>
          </cell>
          <cell r="C98" t="str">
            <v>PF</v>
          </cell>
          <cell r="D98" t="str">
            <v>reserve</v>
          </cell>
        </row>
        <row r="99">
          <cell r="B99" t="str">
            <v>PRC4</v>
          </cell>
          <cell r="C99" t="str">
            <v>PG</v>
          </cell>
          <cell r="D99" t="str">
            <v>reserve</v>
          </cell>
        </row>
        <row r="100">
          <cell r="B100" t="str">
            <v>PPRH</v>
          </cell>
          <cell r="C100" t="str">
            <v>PH</v>
          </cell>
          <cell r="D100" t="str">
            <v>Purchase Price History</v>
          </cell>
        </row>
        <row r="101">
          <cell r="B101" t="str">
            <v>PPR1</v>
          </cell>
          <cell r="C101" t="str">
            <v>PI</v>
          </cell>
          <cell r="D101" t="str">
            <v>Purchase Request Header</v>
          </cell>
        </row>
        <row r="102">
          <cell r="B102" t="str">
            <v>PPR2</v>
          </cell>
          <cell r="C102" t="str">
            <v>PJ</v>
          </cell>
          <cell r="D102" t="str">
            <v>Purchase Request Line</v>
          </cell>
        </row>
        <row r="103">
          <cell r="B103" t="str">
            <v>PPR3</v>
          </cell>
          <cell r="C103" t="str">
            <v>PK</v>
          </cell>
          <cell r="D103" t="str">
            <v>reserve</v>
          </cell>
        </row>
        <row r="104">
          <cell r="B104"/>
          <cell r="C104" t="str">
            <v>PL</v>
          </cell>
          <cell r="D104" t="str">
            <v>reserve</v>
          </cell>
        </row>
        <row r="105">
          <cell r="B105"/>
          <cell r="C105" t="str">
            <v>PM</v>
          </cell>
          <cell r="D105" t="str">
            <v>reserve</v>
          </cell>
        </row>
        <row r="106">
          <cell r="B106"/>
          <cell r="C106" t="str">
            <v>PN</v>
          </cell>
          <cell r="D106" t="str">
            <v>reserve</v>
          </cell>
        </row>
        <row r="107">
          <cell r="B107" t="str">
            <v>PPO1</v>
          </cell>
          <cell r="C107" t="str">
            <v>PO</v>
          </cell>
          <cell r="D107" t="str">
            <v>Purchase Order Header</v>
          </cell>
        </row>
        <row r="108">
          <cell r="B108" t="str">
            <v>PPO2</v>
          </cell>
          <cell r="C108" t="str">
            <v>PP</v>
          </cell>
          <cell r="D108" t="str">
            <v>Purchase Order Line</v>
          </cell>
        </row>
        <row r="109">
          <cell r="B109" t="str">
            <v>PPO3</v>
          </cell>
          <cell r="C109" t="str">
            <v>PQ</v>
          </cell>
          <cell r="D109" t="str">
            <v>Purchase Order Quotation</v>
          </cell>
        </row>
        <row r="110">
          <cell r="B110" t="str">
            <v>PPO4</v>
          </cell>
          <cell r="C110" t="str">
            <v>PR</v>
          </cell>
          <cell r="D110" t="str">
            <v>reserve</v>
          </cell>
        </row>
        <row r="111">
          <cell r="B111" t="str">
            <v>PRN1</v>
          </cell>
          <cell r="C111" t="str">
            <v>PS</v>
          </cell>
          <cell r="D111" t="str">
            <v>Purchase Return Header</v>
          </cell>
        </row>
        <row r="112">
          <cell r="B112" t="str">
            <v>PRN2</v>
          </cell>
          <cell r="C112" t="str">
            <v>PT</v>
          </cell>
          <cell r="D112" t="str">
            <v>Purchase Return Line</v>
          </cell>
        </row>
        <row r="113">
          <cell r="B113"/>
          <cell r="C113" t="str">
            <v>PU</v>
          </cell>
          <cell r="D113" t="str">
            <v>reserve</v>
          </cell>
        </row>
        <row r="114">
          <cell r="B114"/>
          <cell r="C114" t="str">
            <v>PV</v>
          </cell>
          <cell r="D114" t="str">
            <v>reserve</v>
          </cell>
        </row>
        <row r="115">
          <cell r="B115"/>
          <cell r="C115" t="str">
            <v>PW</v>
          </cell>
          <cell r="D115" t="str">
            <v>reserve</v>
          </cell>
        </row>
        <row r="116">
          <cell r="B116" t="str">
            <v>PQR1</v>
          </cell>
          <cell r="C116" t="str">
            <v>PX</v>
          </cell>
          <cell r="D116" t="str">
            <v>Quotation Request Header</v>
          </cell>
        </row>
        <row r="117">
          <cell r="B117" t="str">
            <v>PQR2</v>
          </cell>
          <cell r="C117" t="str">
            <v>PY</v>
          </cell>
          <cell r="D117" t="str">
            <v>Quotation Request Line</v>
          </cell>
        </row>
        <row r="118">
          <cell r="B118" t="str">
            <v>PQR3</v>
          </cell>
          <cell r="C118" t="str">
            <v>PZ</v>
          </cell>
          <cell r="D118" t="str">
            <v>Quotation Request Vendor</v>
          </cell>
        </row>
        <row r="119">
          <cell r="B119" t="str">
            <v>HRR1</v>
          </cell>
          <cell r="C119" t="str">
            <v>R1</v>
          </cell>
          <cell r="D119" t="str">
            <v>HR Report - Attendance</v>
          </cell>
        </row>
        <row r="120">
          <cell r="B120" t="str">
            <v>HRR2</v>
          </cell>
          <cell r="C120" t="str">
            <v>R2</v>
          </cell>
          <cell r="D120" t="str">
            <v>HR Report - Allowance</v>
          </cell>
        </row>
        <row r="121">
          <cell r="B121" t="str">
            <v>HAWM</v>
          </cell>
          <cell r="C121" t="str">
            <v>RA</v>
          </cell>
          <cell r="D121" t="str">
            <v>Allowance Master</v>
          </cell>
        </row>
        <row r="122">
          <cell r="B122" t="str">
            <v>SAR1</v>
          </cell>
          <cell r="C122" t="str">
            <v>SA</v>
          </cell>
          <cell r="D122" t="str">
            <v>AR Invoice Header</v>
          </cell>
        </row>
        <row r="123">
          <cell r="B123" t="str">
            <v>SAR2</v>
          </cell>
          <cell r="C123" t="str">
            <v>SB</v>
          </cell>
          <cell r="D123" t="str">
            <v>AR Invoice Line</v>
          </cell>
        </row>
        <row r="124">
          <cell r="B124" t="str">
            <v>SAR3</v>
          </cell>
          <cell r="C124" t="str">
            <v>SC</v>
          </cell>
          <cell r="D124" t="str">
            <v>reserve</v>
          </cell>
        </row>
        <row r="125">
          <cell r="B125" t="str">
            <v>SSP1</v>
          </cell>
          <cell r="C125" t="str">
            <v>SD</v>
          </cell>
          <cell r="D125" t="str">
            <v>Sales Price Header</v>
          </cell>
        </row>
        <row r="126">
          <cell r="B126" t="str">
            <v>SSP2</v>
          </cell>
          <cell r="C126" t="str">
            <v>SE</v>
          </cell>
          <cell r="D126" t="str">
            <v>Sales Price Branch</v>
          </cell>
        </row>
        <row r="127">
          <cell r="B127" t="str">
            <v>SSP3</v>
          </cell>
          <cell r="C127" t="str">
            <v>SF</v>
          </cell>
          <cell r="D127" t="str">
            <v>Sales Price Line</v>
          </cell>
        </row>
        <row r="128">
          <cell r="B128" t="str">
            <v>SCO1</v>
          </cell>
          <cell r="C128" t="str">
            <v>SO</v>
          </cell>
          <cell r="D128" t="str">
            <v>Sales Order Header</v>
          </cell>
        </row>
        <row r="129">
          <cell r="B129" t="str">
            <v>SCO2</v>
          </cell>
          <cell r="C129" t="str">
            <v>SP</v>
          </cell>
          <cell r="D129" t="str">
            <v>Sales Order Line</v>
          </cell>
        </row>
        <row r="130">
          <cell r="B130" t="str">
            <v>SCO3</v>
          </cell>
          <cell r="C130" t="str">
            <v>SQ</v>
          </cell>
          <cell r="D130" t="str">
            <v>reserve</v>
          </cell>
        </row>
        <row r="131">
          <cell r="B131" t="str">
            <v>SCO4</v>
          </cell>
          <cell r="C131" t="str">
            <v>SR</v>
          </cell>
          <cell r="D131" t="str">
            <v>reserve</v>
          </cell>
        </row>
        <row r="132">
          <cell r="B132" t="str">
            <v>TAP1</v>
          </cell>
          <cell r="C132" t="str">
            <v>TA</v>
          </cell>
          <cell r="D132" t="str">
            <v>Kode Akun Pajak</v>
          </cell>
        </row>
        <row r="133">
          <cell r="B133" t="str">
            <v>TAP2</v>
          </cell>
          <cell r="C133" t="str">
            <v>TB</v>
          </cell>
          <cell r="D133" t="str">
            <v>Tax Service</v>
          </cell>
        </row>
        <row r="134">
          <cell r="B134" t="str">
            <v>TTAX</v>
          </cell>
          <cell r="C134" t="str">
            <v>TM</v>
          </cell>
          <cell r="D134" t="str">
            <v>Tax Master</v>
          </cell>
        </row>
        <row r="135">
          <cell r="B135" t="str">
            <v>TRAT</v>
          </cell>
          <cell r="C135" t="str">
            <v>TR</v>
          </cell>
          <cell r="D135" t="str">
            <v>Tax Rate</v>
          </cell>
        </row>
        <row r="136">
          <cell r="B136" t="str">
            <v>PVTY</v>
          </cell>
          <cell r="C136" t="str">
            <v>VA</v>
          </cell>
          <cell r="D136" t="str">
            <v>Vendor Type</v>
          </cell>
        </row>
        <row r="137">
          <cell r="B137" t="str">
            <v>PVCL</v>
          </cell>
          <cell r="C137" t="str">
            <v>VB</v>
          </cell>
          <cell r="D137" t="str">
            <v>Vendor Class</v>
          </cell>
        </row>
        <row r="138">
          <cell r="B138" t="str">
            <v>PVGR</v>
          </cell>
          <cell r="C138" t="str">
            <v>VC</v>
          </cell>
          <cell r="D138" t="str">
            <v>Vendor Group</v>
          </cell>
        </row>
        <row r="139">
          <cell r="B139" t="str">
            <v>PBUY</v>
          </cell>
          <cell r="C139" t="str">
            <v>VD</v>
          </cell>
          <cell r="D139" t="str">
            <v>Buyer</v>
          </cell>
        </row>
        <row r="140">
          <cell r="B140" t="str">
            <v>PIVC</v>
          </cell>
          <cell r="C140" t="str">
            <v>VE</v>
          </cell>
          <cell r="D140" t="str">
            <v>AP Invoice Class</v>
          </cell>
        </row>
        <row r="141">
          <cell r="B141" t="str">
            <v>PVMA</v>
          </cell>
          <cell r="C141" t="str">
            <v>VM</v>
          </cell>
          <cell r="D141" t="str">
            <v>Vendor Master Header</v>
          </cell>
        </row>
        <row r="142">
          <cell r="B142" t="str">
            <v>PVMB</v>
          </cell>
          <cell r="C142" t="str">
            <v>VN</v>
          </cell>
          <cell r="D142" t="str">
            <v>Vendor Master Line</v>
          </cell>
        </row>
        <row r="143">
          <cell r="B143" t="str">
            <v>WDC1</v>
          </cell>
          <cell r="C143" t="str">
            <v>WD</v>
          </cell>
          <cell r="D143" t="str">
            <v>Document Master</v>
          </cell>
        </row>
        <row r="144">
          <cell r="B144" t="str">
            <v>WDC2</v>
          </cell>
          <cell r="C144" t="str">
            <v>WE</v>
          </cell>
          <cell r="D144" t="str">
            <v>Document Approval Level</v>
          </cell>
        </row>
        <row r="145">
          <cell r="B145" t="str">
            <v>WGR1</v>
          </cell>
          <cell r="C145" t="str">
            <v>WG</v>
          </cell>
          <cell r="D145" t="str">
            <v>Workflow Group</v>
          </cell>
        </row>
        <row r="146">
          <cell r="B146" t="str">
            <v>WGR2</v>
          </cell>
          <cell r="C146" t="str">
            <v>WH</v>
          </cell>
          <cell r="D146" t="str">
            <v>Workflow Group Member</v>
          </cell>
        </row>
        <row r="147">
          <cell r="B147" t="str">
            <v>WAR1</v>
          </cell>
          <cell r="C147" t="str">
            <v>WR</v>
          </cell>
          <cell r="D147" t="str">
            <v>Approval Request</v>
          </cell>
        </row>
        <row r="148">
          <cell r="B148" t="str">
            <v>WAR2</v>
          </cell>
          <cell r="C148" t="str">
            <v>WS</v>
          </cell>
          <cell r="D148" t="str">
            <v>Approval Result</v>
          </cell>
        </row>
        <row r="149">
          <cell r="B149" t="str">
            <v>YCO1</v>
          </cell>
          <cell r="C149" t="str">
            <v>YC</v>
          </cell>
          <cell r="D149" t="str">
            <v>Yarn Consumption Header</v>
          </cell>
        </row>
        <row r="150">
          <cell r="B150" t="str">
            <v>YCO2</v>
          </cell>
          <cell r="C150" t="str">
            <v>YD</v>
          </cell>
          <cell r="D150" t="str">
            <v>Yarn Consumption Line</v>
          </cell>
        </row>
        <row r="151">
          <cell r="B151" t="str">
            <v>ZAPP</v>
          </cell>
          <cell r="C151" t="str">
            <v>ZA</v>
          </cell>
          <cell r="D151" t="str">
            <v>Application Master</v>
          </cell>
        </row>
        <row r="152">
          <cell r="B152" t="str">
            <v>ZBRC</v>
          </cell>
          <cell r="C152" t="str">
            <v>ZB</v>
          </cell>
          <cell r="D152" t="str">
            <v>Branch</v>
          </cell>
        </row>
        <row r="153">
          <cell r="B153" t="str">
            <v>ZCMP</v>
          </cell>
          <cell r="C153" t="str">
            <v>ZC</v>
          </cell>
          <cell r="D153" t="str">
            <v>Company</v>
          </cell>
        </row>
        <row r="154">
          <cell r="B154" t="str">
            <v>ZDIC</v>
          </cell>
          <cell r="C154" t="str">
            <v>ZD</v>
          </cell>
          <cell r="D154" t="str">
            <v>Data Dictionary</v>
          </cell>
        </row>
        <row r="155">
          <cell r="B155" t="str">
            <v>ZCCM</v>
          </cell>
          <cell r="C155" t="str">
            <v>ZE</v>
          </cell>
          <cell r="D155" t="str">
            <v>Country - City Map</v>
          </cell>
        </row>
        <row r="156">
          <cell r="B156" t="str">
            <v>ZERR</v>
          </cell>
          <cell r="C156" t="str">
            <v>ZF</v>
          </cell>
          <cell r="D156" t="str">
            <v>Error Log</v>
          </cell>
        </row>
        <row r="157">
          <cell r="B157" t="str">
            <v>ZUG1</v>
          </cell>
          <cell r="C157" t="str">
            <v>ZG</v>
          </cell>
          <cell r="D157" t="str">
            <v>User Group Header</v>
          </cell>
        </row>
        <row r="158">
          <cell r="B158" t="str">
            <v>ZUG2</v>
          </cell>
          <cell r="C158" t="str">
            <v>ZH</v>
          </cell>
          <cell r="D158" t="str">
            <v>User Group Line</v>
          </cell>
        </row>
        <row r="159">
          <cell r="B159" t="str">
            <v>ZLOG</v>
          </cell>
          <cell r="C159" t="str">
            <v>ZL</v>
          </cell>
          <cell r="D159" t="str">
            <v>Log</v>
          </cell>
        </row>
        <row r="160">
          <cell r="B160" t="str">
            <v>ZMNU</v>
          </cell>
          <cell r="C160" t="str">
            <v>ZM</v>
          </cell>
          <cell r="D160" t="str">
            <v>Menu Master</v>
          </cell>
        </row>
        <row r="161">
          <cell r="B161" t="str">
            <v>ZWUM</v>
          </cell>
          <cell r="C161" t="str">
            <v>ZN</v>
          </cell>
          <cell r="D161" t="str">
            <v>Warehouse - User Map</v>
          </cell>
        </row>
        <row r="162">
          <cell r="B162" t="str">
            <v>ZPGM</v>
          </cell>
          <cell r="C162" t="str">
            <v>ZP</v>
          </cell>
          <cell r="D162" t="str">
            <v>Program Master</v>
          </cell>
        </row>
        <row r="163">
          <cell r="B163" t="str">
            <v>ZVAR</v>
          </cell>
          <cell r="C163" t="str">
            <v>ZR</v>
          </cell>
          <cell r="D163" t="str">
            <v>System Variable</v>
          </cell>
        </row>
        <row r="164">
          <cell r="B164" t="str">
            <v>ZAUT</v>
          </cell>
          <cell r="C164" t="str">
            <v>ZT</v>
          </cell>
          <cell r="D164" t="str">
            <v>User Group Authorization</v>
          </cell>
        </row>
        <row r="165">
          <cell r="B165" t="str">
            <v>ZUSR</v>
          </cell>
          <cell r="C165" t="str">
            <v>ZU</v>
          </cell>
          <cell r="D165" t="str">
            <v>User Master</v>
          </cell>
        </row>
        <row r="166">
          <cell r="B166" t="str">
            <v>ZBUM</v>
          </cell>
          <cell r="C166" t="str">
            <v>ZV</v>
          </cell>
          <cell r="D166" t="str">
            <v>User - Branch Map</v>
          </cell>
        </row>
        <row r="167">
          <cell r="B167" t="str">
            <v>ZVUM</v>
          </cell>
          <cell r="C167" t="str">
            <v>ZW</v>
          </cell>
          <cell r="D167" t="str">
            <v>User - Division Map</v>
          </cell>
        </row>
        <row r="168">
          <cell r="B168" t="str">
            <v>ZGUA</v>
          </cell>
          <cell r="C168" t="str">
            <v>ZX</v>
          </cell>
          <cell r="D168" t="str">
            <v>General User Authorization</v>
          </cell>
        </row>
        <row r="169">
          <cell r="B169" t="str">
            <v>ZDUM</v>
          </cell>
          <cell r="C169" t="str">
            <v>ZY</v>
          </cell>
          <cell r="D169" t="str">
            <v>User - Department Map</v>
          </cell>
        </row>
        <row r="170">
          <cell r="B170" t="str">
            <v>ZBIZ</v>
          </cell>
          <cell r="C170" t="str">
            <v>ZZ</v>
          </cell>
          <cell r="D170" t="str">
            <v>Business Unit</v>
          </cell>
        </row>
        <row r="171">
          <cell r="B171" t="str">
            <v>FBL1</v>
          </cell>
          <cell r="C171" t="str">
            <v>F1</v>
          </cell>
          <cell r="D171" t="str">
            <v>General Ledger History</v>
          </cell>
        </row>
        <row r="172">
          <cell r="B172" t="str">
            <v>FBL2</v>
          </cell>
          <cell r="C172" t="str">
            <v>F2</v>
          </cell>
          <cell r="D172" t="str">
            <v>General Ledger Summary</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9"/>
  <sheetViews>
    <sheetView showGridLines="0" topLeftCell="A2" workbookViewId="0">
      <selection activeCell="W9" sqref="W9"/>
    </sheetView>
  </sheetViews>
  <sheetFormatPr defaultColWidth="3.42578125" defaultRowHeight="15" x14ac:dyDescent="0.25"/>
  <sheetData>
    <row r="1" spans="1:9" x14ac:dyDescent="0.25">
      <c r="A1" s="23" t="s">
        <v>722</v>
      </c>
      <c r="G1" t="s">
        <v>1311</v>
      </c>
    </row>
    <row r="2" spans="1:9" x14ac:dyDescent="0.25">
      <c r="A2" s="23" t="s">
        <v>718</v>
      </c>
      <c r="G2" t="s">
        <v>735</v>
      </c>
    </row>
    <row r="3" spans="1:9" x14ac:dyDescent="0.25">
      <c r="A3" s="23" t="s">
        <v>719</v>
      </c>
      <c r="G3" t="s">
        <v>736</v>
      </c>
    </row>
    <row r="4" spans="1:9" x14ac:dyDescent="0.25">
      <c r="A4" s="23" t="s">
        <v>720</v>
      </c>
    </row>
    <row r="5" spans="1:9" x14ac:dyDescent="0.25">
      <c r="A5" s="23" t="s">
        <v>721</v>
      </c>
      <c r="I5" s="24"/>
    </row>
    <row r="6" spans="1:9" x14ac:dyDescent="0.25">
      <c r="A6" s="23"/>
    </row>
    <row r="7" spans="1:9" x14ac:dyDescent="0.25">
      <c r="A7" s="23"/>
    </row>
    <row r="8" spans="1:9" x14ac:dyDescent="0.25">
      <c r="A8" s="23"/>
    </row>
    <row r="9" spans="1:9" x14ac:dyDescent="0.25">
      <c r="A9" s="2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X30"/>
  <sheetViews>
    <sheetView topLeftCell="AO1" workbookViewId="0">
      <selection activeCell="AX2" sqref="AX2:AX10"/>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7" width="9.140625" style="1"/>
    <col min="38" max="38" width="12.140625" style="1" bestFit="1" customWidth="1"/>
    <col min="39" max="39" width="39.7109375" style="1" bestFit="1" customWidth="1"/>
    <col min="40" max="40" width="17.85546875" style="1" customWidth="1"/>
    <col min="41" max="41" width="24.85546875" style="1" bestFit="1" customWidth="1"/>
    <col min="42" max="42" width="12.42578125" style="1" customWidth="1"/>
    <col min="43" max="16384" width="9.140625" style="1"/>
  </cols>
  <sheetData>
    <row r="1" spans="1:50"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ZAPP</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163</v>
      </c>
      <c r="AK1" s="5" t="s">
        <v>164</v>
      </c>
      <c r="AL1" s="5" t="s">
        <v>165</v>
      </c>
      <c r="AM1" s="5" t="s">
        <v>166</v>
      </c>
      <c r="AN1" s="5" t="s">
        <v>263</v>
      </c>
      <c r="AO1" s="5" t="s">
        <v>271</v>
      </c>
      <c r="AP1" s="5" t="s">
        <v>167</v>
      </c>
      <c r="AQ1" s="5" t="s">
        <v>168</v>
      </c>
      <c r="AR1" s="5" t="s">
        <v>169</v>
      </c>
      <c r="AS1" s="5" t="s">
        <v>170</v>
      </c>
      <c r="AT1" s="5" t="s">
        <v>171</v>
      </c>
      <c r="AU1" s="5" t="s">
        <v>172</v>
      </c>
      <c r="AV1" s="5" t="s">
        <v>173</v>
      </c>
      <c r="AW1" s="5" t="s">
        <v>174</v>
      </c>
    </row>
    <row r="2" spans="1:50" ht="14.25" customHeight="1" x14ac:dyDescent="0.25">
      <c r="A2" s="4"/>
      <c r="D2" s="1" t="s">
        <v>43</v>
      </c>
      <c r="E2" s="1" t="str">
        <f>VLOOKUP($D$2,[1]Tables!$B$2:$D$1048576,3,FALSE)</f>
        <v>Application Master</v>
      </c>
      <c r="K2" s="3"/>
      <c r="L2" s="3"/>
      <c r="M2" s="3"/>
      <c r="N2" s="3" t="str">
        <f>CONCATENATE("CREATE TABLE ", $D$2, " (")</f>
        <v>CREATE TABLE ZAPP (</v>
      </c>
      <c r="O2" s="7" t="str">
        <f>CONCATENATE("CREATE TABLE ", $D$2, " (")</f>
        <v>CREATE TABLE ZAPP (</v>
      </c>
      <c r="P2" s="1" t="s">
        <v>9</v>
      </c>
      <c r="R2" s="1" t="s">
        <v>9</v>
      </c>
      <c r="S2" s="1" t="s">
        <v>267</v>
      </c>
      <c r="AI2" s="5" t="s">
        <v>9</v>
      </c>
      <c r="AJ2" s="1" t="s">
        <v>1311</v>
      </c>
      <c r="AL2" s="40" t="s">
        <v>1103</v>
      </c>
      <c r="AM2" s="1" t="s">
        <v>1113</v>
      </c>
      <c r="AN2" s="1" t="s">
        <v>1311</v>
      </c>
      <c r="AO2" s="1" t="s">
        <v>1126</v>
      </c>
      <c r="AQ2" s="3">
        <v>1</v>
      </c>
      <c r="AR2" s="6">
        <f t="shared" ref="AR2:AR10" ca="1" si="0">YEAR(NOW())*10000+MONTH(NOW())*100+DAY(NOW())</f>
        <v>20141204</v>
      </c>
      <c r="AS2" s="3">
        <f t="shared" ref="AS2:AS10" ca="1" si="1">HOUR(NOW())*10000+MINUTE(NOW())*100+SECOND(NOW())</f>
        <v>144109</v>
      </c>
      <c r="AT2" s="3" t="s">
        <v>88</v>
      </c>
      <c r="AU2" s="1">
        <v>0</v>
      </c>
      <c r="AV2" s="1">
        <v>0</v>
      </c>
      <c r="AX2" s="1" t="str">
        <f ca="1">CONCATENATE("insert into ", $D$2, " values('", AJ2, "', '", AK2, "', '", AL2, "', '", AM2, "', '", AN2, "', '", AO2, "', '", AP2, "', '", AQ2, "', '", AR2, "', '", AS2, "', '", AT2, "', '", AU2, "', '", AV2, "', '", AW2, "')")</f>
        <v>insert into ZAPP values('DJB', '', 'FIN', 'Finance Applications', 'DJB', '../Images/App/Finance.png', '', '1', '20141204', '144109', 'SQL', '0', '0', '')</v>
      </c>
    </row>
    <row r="3" spans="1:50" ht="14.25" customHeight="1" x14ac:dyDescent="0.25">
      <c r="A3" s="4"/>
      <c r="B3" s="1" t="str">
        <f>VLOOKUP($D$2,[1]Tables!$B$2:$D$1048576,2,FALSE)</f>
        <v>ZA</v>
      </c>
      <c r="C3" s="1" t="s">
        <v>17</v>
      </c>
      <c r="D3" s="1" t="str">
        <f>B3 &amp; C3</f>
        <v>ZACONO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9" si="2">IF(K3="", " NULL ", " NOT NULL ")</f>
        <v xml:space="preserve"> NOT NULL </v>
      </c>
      <c r="M3" s="3" t="str">
        <f>IF(I3="NUMERIC", " DEFAULT(0) ", IF(I3="DATETIME", "", " DEFAULT('') "))</f>
        <v xml:space="preserve"> DEFAULT('') </v>
      </c>
      <c r="N3" s="1" t="str">
        <f t="shared" ref="N3:N16" si="3">CONCATENATE(D3, " ", I3, IF(I3="DATETIME", "",CONCATENATE("(", J3, ") ")), L3, M3,",")</f>
        <v>ZACONO VARCHAR(10)  NOT NULL  DEFAULT('') ,</v>
      </c>
      <c r="O3" s="1" t="str">
        <f>CONCATENATE(D3, " ",IF(I3="VARCHAR", "VARCHAR2",IF(I3="NUMERIC", "NUMBER", I3)), IF(I3="DATETIME", "",CONCATENATE("(", J3, ") ")), IF(TRIM(K3)&lt;&gt;"", L3,IF(TRIM(M3)="DEFAULT('')", "DEFAULT(' ')", M3)), ",")</f>
        <v>ZACONO VARCHAR2(10)  NOT NULL ,</v>
      </c>
      <c r="P3" s="1" t="s">
        <v>9</v>
      </c>
      <c r="Q3" s="1" t="str">
        <f t="shared" ref="Q3:Q16" si="4">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@level1type=N'TABLE',@level1name=N'ZAPP', @level2type=N'COLUMN',@level2name=N'ZACONO'</v>
      </c>
      <c r="R3" s="1" t="str">
        <f>CONCATENATE("[DataMember] public ", IF(I3="VARCHAR", " string ", " decimal "), D3, " { get; set; }")</f>
        <v>[DataMember] public  string ZACONO { get; set; }</v>
      </c>
      <c r="S3" s="1" t="str">
        <f>CONCATENATE("+ ""  ",D3," """)</f>
        <v>+ "  ZACONO "</v>
      </c>
      <c r="T3" s="1" t="s">
        <v>1311</v>
      </c>
      <c r="V3" s="1" t="s">
        <v>16</v>
      </c>
      <c r="W3" s="1" t="s">
        <v>15</v>
      </c>
      <c r="X3" s="1" t="str">
        <f>D3</f>
        <v>ZACONO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6" ca="1" si="5">CONCATENATE("insert into ZDIC values('",T3, "', '",U3, "', '",V3, "', '",W3, "', '",X3, "', '",Y3, "', '",Z3, "', '",AA3, "', '",AB3, "', '",AC3, "', '",AD3, "', '",AE3, "', '",AF3, "', '",AG3, "')")</f>
        <v>insert into ZDIC values('DJB', '', 'EN', 'S', 'ZACONO', 'Company Code', '', '1', '20141204', '144109', 'SQL', '0', '0', '')</v>
      </c>
      <c r="AI3" s="5" t="s">
        <v>9</v>
      </c>
      <c r="AJ3" s="1" t="s">
        <v>1311</v>
      </c>
      <c r="AL3" s="40" t="s">
        <v>1104</v>
      </c>
      <c r="AM3" s="1" t="s">
        <v>1119</v>
      </c>
      <c r="AN3" s="1" t="s">
        <v>1311</v>
      </c>
      <c r="AO3" s="1" t="s">
        <v>1122</v>
      </c>
      <c r="AQ3" s="3">
        <v>1</v>
      </c>
      <c r="AR3" s="6">
        <f t="shared" ca="1" si="0"/>
        <v>20141204</v>
      </c>
      <c r="AS3" s="3">
        <f t="shared" ca="1" si="1"/>
        <v>144109</v>
      </c>
      <c r="AT3" s="3" t="s">
        <v>88</v>
      </c>
      <c r="AU3" s="1">
        <v>0</v>
      </c>
      <c r="AV3" s="1">
        <v>0</v>
      </c>
      <c r="AX3" s="1" t="str">
        <f t="shared" ref="AX3:AX7" ca="1" si="6">CONCATENATE("insert into ", $D$2, " values('", AJ3, "', '", AK3, "', '", AL3, "', '", AM3, "', '", AN3, "', '", AO3, "', '", AP3, "', '", AQ3, "', '", AR3, "', '", AS3, "', '", AT3, "', '", AU3, "', '", AV3, "', '", AW3, "')")</f>
        <v>insert into ZAPP values('DJB', '', 'GEN', 'General Master Applications', 'DJB', '../Images/App/General.png', '', '1', '20141204', '144109', 'SQL', '0', '0', '')</v>
      </c>
    </row>
    <row r="4" spans="1:50" ht="14.25" customHeight="1" x14ac:dyDescent="0.25">
      <c r="A4" s="4"/>
      <c r="B4" s="1" t="str">
        <f>VLOOKUP($D$2,[1]Tables!$B$2:$D$1048576,2,FALSE)</f>
        <v>ZA</v>
      </c>
      <c r="C4" s="1" t="s">
        <v>69</v>
      </c>
      <c r="D4" s="1" t="str">
        <f>B4 &amp; C4</f>
        <v>ZABRNO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2"/>
        <v xml:space="preserve"> NOT NULL </v>
      </c>
      <c r="M4" s="3" t="str">
        <f t="shared" ref="M4:M16" si="7">IF(I4="NUMERIC", " DEFAULT(0) ", IF(I4="DATETIME", "", " DEFAULT('') "))</f>
        <v xml:space="preserve"> DEFAULT('') </v>
      </c>
      <c r="N4" s="1" t="str">
        <f>CONCATENATE(D4, " ", I4, IF(I4="DATETIME", "",CONCATENATE("(", J4, ") ")), L4, M4,",")</f>
        <v>ZABRNO VARCHAR(10)  NOT NULL  DEFAULT('') ,</v>
      </c>
      <c r="O4" s="1" t="str">
        <f t="shared" ref="O4:O16" si="8">CONCATENATE(D4, " ",IF(I4="VARCHAR", "VARCHAR2",IF(I4="NUMERIC", "NUMBER", I4)), IF(I4="DATETIME", "",CONCATENATE("(", J4, ") ")), IF(TRIM(K4)&lt;&gt;"", L4,IF(TRIM(M4)="DEFAULT('')", "DEFAULT(' ')", M4)), ",")</f>
        <v>ZABRNO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@level1type=N'TABLE',@level1name=N'ZAPP', @level2type=N'COLUMN',@level2name=N'ZABRNO'</v>
      </c>
      <c r="R4" s="1" t="str">
        <f>CONCATENATE("[DataMember] public ", IF(I4="VARCHAR", " string ", " decimal "), D4, " { get; set; }")</f>
        <v>[DataMember] public  string ZABRNO { get; set; }</v>
      </c>
      <c r="S4" s="1" t="str">
        <f>CONCATENATE("+ "", ",D4," """)</f>
        <v>+ ", ZABRNO "</v>
      </c>
      <c r="T4" s="1" t="s">
        <v>1311</v>
      </c>
      <c r="V4" s="1" t="s">
        <v>16</v>
      </c>
      <c r="W4" s="1" t="s">
        <v>15</v>
      </c>
      <c r="X4" s="1" t="str">
        <f t="shared" ref="X4:X16" si="9">D4</f>
        <v>ZABRNO</v>
      </c>
      <c r="Y4" s="1" t="str">
        <f t="shared" ref="Y4:Y16" si="10">IF(AND(V4="EN",W4="S"),E4, IF(AND(V4="ID", W4="S"),F4, IF(AND(V4="EN", W4="R"),G4,H4)))</f>
        <v>Branch Code</v>
      </c>
      <c r="AA4" s="1">
        <v>1</v>
      </c>
      <c r="AB4" s="6">
        <f t="shared" ref="AB4:AB16" ca="1" si="11">YEAR(NOW())*10000+MONTH(NOW())*100+DAY(NOW())</f>
        <v>20141204</v>
      </c>
      <c r="AC4" s="3">
        <f t="shared" ref="AC4:AC16" ca="1" si="12">HOUR(NOW())*10000+MINUTE(NOW())*100+SECOND(NOW())</f>
        <v>144109</v>
      </c>
      <c r="AD4" s="3" t="s">
        <v>88</v>
      </c>
      <c r="AE4" s="1">
        <v>0</v>
      </c>
      <c r="AF4" s="1">
        <v>0</v>
      </c>
      <c r="AH4" s="1" t="str">
        <f t="shared" ca="1" si="5"/>
        <v>insert into ZDIC values('DJB', '', 'EN', 'S', 'ZABRNO', 'Branch Code', '', '1', '20141204', '144109', 'SQL', '0', '0', '')</v>
      </c>
      <c r="AI4" s="5" t="s">
        <v>9</v>
      </c>
      <c r="AJ4" s="1" t="s">
        <v>1311</v>
      </c>
      <c r="AL4" s="40" t="s">
        <v>1105</v>
      </c>
      <c r="AM4" s="1" t="s">
        <v>1114</v>
      </c>
      <c r="AN4" s="1" t="s">
        <v>1311</v>
      </c>
      <c r="AO4" s="1" t="s">
        <v>1123</v>
      </c>
      <c r="AQ4" s="3">
        <v>1</v>
      </c>
      <c r="AR4" s="6">
        <f t="shared" ca="1" si="0"/>
        <v>20141204</v>
      </c>
      <c r="AS4" s="3">
        <f t="shared" ca="1" si="1"/>
        <v>144109</v>
      </c>
      <c r="AT4" s="3" t="s">
        <v>88</v>
      </c>
      <c r="AU4" s="1">
        <v>0</v>
      </c>
      <c r="AV4" s="1">
        <v>0</v>
      </c>
      <c r="AX4" s="1" t="str">
        <f ca="1">CONCATENATE("insert into ", $D$2, " values('", AJ4, "', '", AK4, "', '", AL4, "', '", AM4, "', '", AN4, "', '", AO4, "', '", AP4, "', '", AQ4, "', '", AR4, "', '", AS4, "', '", AT4, "', '", AU4, "', '", AV4, "', '", AW4, "')")</f>
        <v>insert into ZAPP values('DJB', '', 'INV', 'Inventory Applications', 'DJB', '../Images/App/Inventory.png', '', '1', '20141204', '144109', 'SQL', '0', '0', '')</v>
      </c>
    </row>
    <row r="5" spans="1:50" ht="14.25" customHeight="1" x14ac:dyDescent="0.25">
      <c r="A5" s="4"/>
      <c r="B5" s="1" t="str">
        <f>VLOOKUP($D$2,[1]Tables!$B$2:$D$1048576,2,FALSE)</f>
        <v>ZA</v>
      </c>
      <c r="C5" s="1" t="s">
        <v>44</v>
      </c>
      <c r="D5" s="1" t="str">
        <f t="shared" ref="D5:D16" si="13">B5 &amp; C5</f>
        <v>ZAAPNO</v>
      </c>
      <c r="E5" s="1" t="str">
        <f>VLOOKUP($C5,'[1]Data Dictionary'!$B$2:$I$1048576,5,FALSE)</f>
        <v>Application Code</v>
      </c>
      <c r="F5" s="1" t="str">
        <f>VLOOKUP($C5,'[1]Data Dictionary'!$B$2:$I$1048576,6,FALSE)</f>
        <v>Application Code</v>
      </c>
      <c r="G5" s="1" t="str">
        <f>VLOOKUP($C5,'[1]Data Dictionary'!$B$2:$I$1048576,7,FALSE)</f>
        <v>Application Code</v>
      </c>
      <c r="H5" s="1" t="str">
        <f>VLOOKUP($C5,'[1]Data Dictionary'!$B$2:$I$1048576,8,FALSE)</f>
        <v>Application Code</v>
      </c>
      <c r="I5" s="1" t="str">
        <f>VLOOKUP($C5,'[1]Data Dictionary'!$B$2:$I$1048576,2,FALSE)</f>
        <v>VARCHAR</v>
      </c>
      <c r="J5" s="2" t="str">
        <f>VLOOKUP($C5,'[1]Data Dictionary'!$B$2:$I$1048576,3,FALSE)</f>
        <v>10</v>
      </c>
      <c r="K5" s="3" t="s">
        <v>13</v>
      </c>
      <c r="L5" s="3" t="str">
        <f t="shared" si="2"/>
        <v xml:space="preserve"> NOT NULL </v>
      </c>
      <c r="M5" s="3" t="str">
        <f t="shared" si="7"/>
        <v xml:space="preserve"> DEFAULT('') </v>
      </c>
      <c r="N5" s="1" t="str">
        <f t="shared" si="3"/>
        <v>ZAAPNO VARCHAR(10)  NOT NULL  DEFAULT('') ,</v>
      </c>
      <c r="O5" s="1" t="str">
        <f t="shared" si="8"/>
        <v>ZAAPNO VARCHAR2(10)  NOT NULL ,</v>
      </c>
      <c r="P5" s="1" t="s">
        <v>9</v>
      </c>
      <c r="Q5" s="1" t="str">
        <f t="shared" si="4"/>
        <v>EXEC sys.sp_addextendedproperty @name=N'MS_Description', @value=N'Application Code' , @level0type=N'SCHEMA',@level0name=N'dbo', @level1type=N'TABLE',@level1name=N'ZAPP', @level2type=N'COLUMN',@level2name=N'ZAAPNO'</v>
      </c>
      <c r="R5" s="1" t="str">
        <f t="shared" ref="R5:R16" si="14">CONCATENATE("[DataMember] public ", IF(I5="VARCHAR", " string ", " decimal "), D5, " { get; set; }")</f>
        <v>[DataMember] public  string ZAAPNO { get; set; }</v>
      </c>
      <c r="S5" s="1" t="str">
        <f t="shared" ref="S5:S16" si="15">CONCATENATE("+ "", ",D5," """)</f>
        <v>+ ", ZAAPNO "</v>
      </c>
      <c r="T5" s="1" t="s">
        <v>1311</v>
      </c>
      <c r="V5" s="1" t="s">
        <v>16</v>
      </c>
      <c r="W5" s="1" t="s">
        <v>15</v>
      </c>
      <c r="X5" s="1" t="str">
        <f t="shared" si="9"/>
        <v>ZAAPNO</v>
      </c>
      <c r="Y5" s="1" t="str">
        <f t="shared" si="10"/>
        <v>Application Code</v>
      </c>
      <c r="AA5" s="1">
        <v>1</v>
      </c>
      <c r="AB5" s="6">
        <f t="shared" ca="1" si="11"/>
        <v>20141204</v>
      </c>
      <c r="AC5" s="3">
        <f t="shared" ca="1" si="12"/>
        <v>144109</v>
      </c>
      <c r="AD5" s="3" t="s">
        <v>88</v>
      </c>
      <c r="AE5" s="1">
        <v>0</v>
      </c>
      <c r="AF5" s="1">
        <v>0</v>
      </c>
      <c r="AH5" s="1" t="str">
        <f t="shared" ca="1" si="5"/>
        <v>insert into ZDIC values('DJB', '', 'EN', 'S', 'ZAAPNO', 'Application Code', '', '1', '20141204', '144109', 'SQL', '0', '0', '')</v>
      </c>
      <c r="AI5" s="5" t="s">
        <v>9</v>
      </c>
      <c r="AJ5" s="1" t="s">
        <v>1311</v>
      </c>
      <c r="AL5" s="40" t="s">
        <v>1106</v>
      </c>
      <c r="AM5" s="1" t="s">
        <v>1112</v>
      </c>
      <c r="AN5" s="1" t="s">
        <v>1311</v>
      </c>
      <c r="AO5" s="1" t="s">
        <v>1124</v>
      </c>
      <c r="AQ5" s="3">
        <v>1</v>
      </c>
      <c r="AR5" s="6">
        <f t="shared" ca="1" si="0"/>
        <v>20141204</v>
      </c>
      <c r="AS5" s="3">
        <f t="shared" ca="1" si="1"/>
        <v>144109</v>
      </c>
      <c r="AT5" s="3" t="s">
        <v>88</v>
      </c>
      <c r="AU5" s="1">
        <v>0</v>
      </c>
      <c r="AV5" s="1">
        <v>0</v>
      </c>
      <c r="AX5" s="1" t="str">
        <f ca="1">CONCATENATE("insert into ", $D$2, " values('", AJ5, "', '", AK5, "', '", AL5, "', '", AM5, "', '", AN5, "', '", AO5, "', '", AP5, "', '", AQ5, "', '", AR5, "', '", AS5, "', '", AT5, "', '", AU5, "', '", AV5, "', '", AW5, "')")</f>
        <v>insert into ZAPP values('DJB', '', 'PUR', 'Purchasing Applications', 'DJB', '../Images/App/Purchasing.png', '', '1', '20141204', '144109', 'SQL', '0', '0', '')</v>
      </c>
    </row>
    <row r="6" spans="1:50" ht="14.25" customHeight="1" x14ac:dyDescent="0.25">
      <c r="A6" s="4"/>
      <c r="B6" s="1" t="str">
        <f>VLOOKUP($D$2,[1]Tables!$B$2:$D$1048576,2,FALSE)</f>
        <v>ZA</v>
      </c>
      <c r="C6" s="1" t="s">
        <v>45</v>
      </c>
      <c r="D6" s="1" t="str">
        <f t="shared" si="13"/>
        <v>ZAAPNA</v>
      </c>
      <c r="E6" s="1" t="str">
        <f>VLOOKUP($C6,'[1]Data Dictionary'!$B$2:$I$1048576,5,FALSE)</f>
        <v>Application Name</v>
      </c>
      <c r="F6" s="1" t="str">
        <f>VLOOKUP($C6,'[1]Data Dictionary'!$B$2:$I$1048576,6,FALSE)</f>
        <v>Application Name</v>
      </c>
      <c r="G6" s="1" t="str">
        <f>VLOOKUP($C6,'[1]Data Dictionary'!$B$2:$I$1048576,7,FALSE)</f>
        <v>Application Name</v>
      </c>
      <c r="H6" s="1" t="str">
        <f>VLOOKUP($C6,'[1]Data Dictionary'!$B$2:$I$1048576,8,FALSE)</f>
        <v>Application Name</v>
      </c>
      <c r="I6" s="1" t="str">
        <f>VLOOKUP($C6,'[1]Data Dictionary'!$B$2:$I$1048576,2,FALSE)</f>
        <v>VARCHAR</v>
      </c>
      <c r="J6" s="2" t="str">
        <f>VLOOKUP($C6,'[1]Data Dictionary'!$B$2:$I$1048576,3,FALSE)</f>
        <v>60</v>
      </c>
      <c r="K6" s="3"/>
      <c r="L6" s="3" t="str">
        <f t="shared" si="2"/>
        <v xml:space="preserve"> NULL </v>
      </c>
      <c r="M6" s="3" t="str">
        <f t="shared" si="7"/>
        <v xml:space="preserve"> DEFAULT('') </v>
      </c>
      <c r="N6" s="1" t="str">
        <f t="shared" si="3"/>
        <v>ZAAPNA VARCHAR(60)  NULL  DEFAULT('') ,</v>
      </c>
      <c r="O6" s="1" t="str">
        <f t="shared" si="8"/>
        <v>ZAAPNA VARCHAR2(60) DEFAULT(' '),</v>
      </c>
      <c r="P6" s="1" t="s">
        <v>9</v>
      </c>
      <c r="Q6" s="1" t="str">
        <f t="shared" si="4"/>
        <v>EXEC sys.sp_addextendedproperty @name=N'MS_Description', @value=N'Application Name' , @level0type=N'SCHEMA',@level0name=N'dbo', @level1type=N'TABLE',@level1name=N'ZAPP', @level2type=N'COLUMN',@level2name=N'ZAAPNA'</v>
      </c>
      <c r="R6" s="1" t="str">
        <f t="shared" si="14"/>
        <v>[DataMember] public  string ZAAPNA { get; set; }</v>
      </c>
      <c r="S6" s="1" t="str">
        <f t="shared" si="15"/>
        <v>+ ", ZAAPNA "</v>
      </c>
      <c r="T6" s="1" t="s">
        <v>1311</v>
      </c>
      <c r="V6" s="1" t="s">
        <v>16</v>
      </c>
      <c r="W6" s="1" t="s">
        <v>15</v>
      </c>
      <c r="X6" s="1" t="str">
        <f t="shared" si="9"/>
        <v>ZAAPNA</v>
      </c>
      <c r="Y6" s="1" t="str">
        <f t="shared" si="10"/>
        <v>Application Name</v>
      </c>
      <c r="AA6" s="1">
        <v>1</v>
      </c>
      <c r="AB6" s="6">
        <f t="shared" ca="1" si="11"/>
        <v>20141204</v>
      </c>
      <c r="AC6" s="3">
        <f t="shared" ca="1" si="12"/>
        <v>144109</v>
      </c>
      <c r="AD6" s="3" t="s">
        <v>88</v>
      </c>
      <c r="AE6" s="1">
        <v>0</v>
      </c>
      <c r="AF6" s="1">
        <v>0</v>
      </c>
      <c r="AH6" s="1" t="str">
        <f t="shared" ca="1" si="5"/>
        <v>insert into ZDIC values('DJB', '', 'EN', 'S', 'ZAAPNA', 'Application Name', '', '1', '20141204', '144109', 'SQL', '0', '0', '')</v>
      </c>
      <c r="AI6" s="5" t="s">
        <v>9</v>
      </c>
      <c r="AJ6" s="1" t="s">
        <v>1311</v>
      </c>
      <c r="AL6" s="40" t="s">
        <v>1107</v>
      </c>
      <c r="AM6" s="1" t="s">
        <v>1115</v>
      </c>
      <c r="AN6" s="1" t="s">
        <v>1311</v>
      </c>
      <c r="AO6" s="1" t="s">
        <v>1125</v>
      </c>
      <c r="AQ6" s="3">
        <v>1</v>
      </c>
      <c r="AR6" s="6">
        <f t="shared" ca="1" si="0"/>
        <v>20141204</v>
      </c>
      <c r="AS6" s="3">
        <f t="shared" ca="1" si="1"/>
        <v>144109</v>
      </c>
      <c r="AT6" s="3" t="s">
        <v>88</v>
      </c>
      <c r="AU6" s="1">
        <v>0</v>
      </c>
      <c r="AV6" s="1">
        <v>0</v>
      </c>
      <c r="AX6" s="1" t="str">
        <f t="shared" ca="1" si="6"/>
        <v>insert into ZAPP values('DJB', '', 'SAL', 'Sales Applications', 'DJB', '../Images/App/Sales.png', '', '1', '20141204', '144109', 'SQL', '0', '0', '')</v>
      </c>
    </row>
    <row r="7" spans="1:50" ht="14.25" customHeight="1" x14ac:dyDescent="0.25">
      <c r="A7" s="4"/>
      <c r="B7" s="1" t="str">
        <f>VLOOKUP($D$2,[1]Tables!$B$2:$D$1048576,2,FALSE)</f>
        <v>ZA</v>
      </c>
      <c r="C7" s="1" t="s">
        <v>262</v>
      </c>
      <c r="D7" s="1" t="str">
        <f>B7 &amp; C7</f>
        <v>ZAAURL</v>
      </c>
      <c r="E7" s="1" t="str">
        <f>VLOOKUP($C7,'[1]Data Dictionary'!$B$2:$I$1048576,5,FALSE)</f>
        <v>Application Default URL</v>
      </c>
      <c r="F7" s="1" t="str">
        <f>VLOOKUP($C7,'[1]Data Dictionary'!$B$2:$I$1048576,6,FALSE)</f>
        <v>Application Default URL</v>
      </c>
      <c r="G7" s="1" t="str">
        <f>VLOOKUP($C7,'[1]Data Dictionary'!$B$2:$I$1048576,7,FALSE)</f>
        <v>Application Default URL</v>
      </c>
      <c r="H7" s="1" t="str">
        <f>VLOOKUP($C7,'[1]Data Dictionary'!$B$2:$I$1048576,8,FALSE)</f>
        <v>Application Default URL</v>
      </c>
      <c r="I7" s="1" t="str">
        <f>VLOOKUP($C7,'[1]Data Dictionary'!$B$2:$I$1048576,2,FALSE)</f>
        <v>VARCHAR</v>
      </c>
      <c r="J7" s="2" t="str">
        <f>VLOOKUP($C7,'[1]Data Dictionary'!$B$2:$I$1048576,3,FALSE)</f>
        <v>500</v>
      </c>
      <c r="K7" s="3"/>
      <c r="L7" s="3" t="str">
        <f t="shared" si="2"/>
        <v xml:space="preserve"> NULL </v>
      </c>
      <c r="M7" s="3" t="str">
        <f>IF(I7="NUMERIC", " DEFAULT(0) ", IF(I7="DATETIME", "", " DEFAULT('') "))</f>
        <v xml:space="preserve"> DEFAULT('') </v>
      </c>
      <c r="N7" s="1" t="str">
        <f>CONCATENATE(D7, " ", I7, IF(I7="DATETIME", "",CONCATENATE("(", J7, ") ")), L7, M7,",")</f>
        <v>ZAAURL VARCHAR(500)  NULL  DEFAULT('') ,</v>
      </c>
      <c r="O7" s="1" t="str">
        <f>CONCATENATE(D7, " ",IF(I7="VARCHAR", "VARCHAR2",IF(I7="NUMERIC", "NUMBER", I7)), IF(I7="DATETIME", "",CONCATENATE("(", J7, ") ")), IF(TRIM(K7)&lt;&gt;"", L7,IF(TRIM(M7)="DEFAULT('')", "DEFAULT(' ')", M7)), ",")</f>
        <v>ZAAURL VARCHAR2(500) DEFAULT(' '),</v>
      </c>
      <c r="P7" s="1" t="s">
        <v>9</v>
      </c>
      <c r="Q7" s="1" t="str">
        <f>CONCATENATE("EXEC sys.sp_addextendedproperty @name=N'MS_Description', @value=N'", E7, "' , @level0type=N'SCHEMA',@level0name=N'dbo', @level1type=N'TABLE',@level1name=N'", $D$2, "', @level2type=N'COLUMN',@level2name=N'", D7, "'")</f>
        <v>EXEC sys.sp_addextendedproperty @name=N'MS_Description', @value=N'Application Default URL' , @level0type=N'SCHEMA',@level0name=N'dbo', @level1type=N'TABLE',@level1name=N'ZAPP', @level2type=N'COLUMN',@level2name=N'ZAAURL'</v>
      </c>
      <c r="R7" s="1" t="str">
        <f t="shared" si="14"/>
        <v>[DataMember] public  string ZAAURL { get; set; }</v>
      </c>
      <c r="S7" s="1" t="str">
        <f t="shared" si="15"/>
        <v>+ ", ZAAURL "</v>
      </c>
      <c r="T7" s="1" t="s">
        <v>1311</v>
      </c>
      <c r="V7" s="1" t="s">
        <v>16</v>
      </c>
      <c r="W7" s="1" t="s">
        <v>15</v>
      </c>
      <c r="X7" s="1" t="str">
        <f>D7</f>
        <v>ZAAURL</v>
      </c>
      <c r="Y7" s="1" t="str">
        <f>IF(AND(V7="EN",W7="S"),E7, IF(AND(V7="ID", W7="S"),F7, IF(AND(V7="EN", W7="R"),G7,H7)))</f>
        <v>Application Default URL</v>
      </c>
      <c r="AA7" s="1">
        <v>1</v>
      </c>
      <c r="AB7" s="6">
        <f t="shared" ca="1" si="11"/>
        <v>20141204</v>
      </c>
      <c r="AC7" s="3">
        <f t="shared" ca="1" si="12"/>
        <v>144109</v>
      </c>
      <c r="AD7" s="3" t="s">
        <v>88</v>
      </c>
      <c r="AE7" s="1">
        <v>0</v>
      </c>
      <c r="AF7" s="1">
        <v>0</v>
      </c>
      <c r="AH7" s="1" t="str">
        <f ca="1">CONCATENATE("insert into ZDIC values('",T7, "', '",U7, "', '",V7, "', '",W7, "', '",X7, "', '",Y7, "', '",Z7, "', '",AA7, "', '",AB7, "', '",AC7, "', '",AD7, "', '",AE7, "', '",AF7, "', '",AG7, "')")</f>
        <v>insert into ZDIC values('DJB', '', 'EN', 'S', 'ZAAURL', 'Application Default URL', '', '1', '20141204', '144109', 'SQL', '0', '0', '')</v>
      </c>
      <c r="AI7" s="5" t="s">
        <v>9</v>
      </c>
      <c r="AJ7" s="1" t="s">
        <v>1311</v>
      </c>
      <c r="AL7" s="40" t="s">
        <v>1108</v>
      </c>
      <c r="AM7" s="1" t="s">
        <v>1120</v>
      </c>
      <c r="AN7" s="1" t="s">
        <v>1311</v>
      </c>
      <c r="AO7" s="1" t="s">
        <v>1121</v>
      </c>
      <c r="AQ7" s="3">
        <v>1</v>
      </c>
      <c r="AR7" s="6">
        <f t="shared" ca="1" si="0"/>
        <v>20141204</v>
      </c>
      <c r="AS7" s="3">
        <f t="shared" ca="1" si="1"/>
        <v>144109</v>
      </c>
      <c r="AT7" s="3" t="s">
        <v>88</v>
      </c>
      <c r="AU7" s="1">
        <v>0</v>
      </c>
      <c r="AV7" s="1">
        <v>0</v>
      </c>
      <c r="AX7" s="1" t="str">
        <f t="shared" ca="1" si="6"/>
        <v>insert into ZAPP values('DJB', '', 'SYS', 'Application Setup', 'DJB', '../Images/App/Setup.png', '', '1', '20141204', '144109', 'SQL', '0', '0', '')</v>
      </c>
    </row>
    <row r="8" spans="1:50" ht="14.25" customHeight="1" x14ac:dyDescent="0.25">
      <c r="A8" s="4"/>
      <c r="B8" s="1" t="str">
        <f>VLOOKUP($D$2,[1]Tables!$B$2:$D$1048576,2,FALSE)</f>
        <v>ZA</v>
      </c>
      <c r="C8" s="1" t="s">
        <v>269</v>
      </c>
      <c r="D8" s="1" t="str">
        <f>B8 &amp; C8</f>
        <v>ZAIURL</v>
      </c>
      <c r="E8" s="1" t="str">
        <f>VLOOKUP($C8,'[1]Data Dictionary'!$B$2:$I$1048576,5,FALSE)</f>
        <v>Image URL</v>
      </c>
      <c r="F8" s="1" t="str">
        <f>VLOOKUP($C8,'[1]Data Dictionary'!$B$2:$I$1048576,6,FALSE)</f>
        <v>Image URL</v>
      </c>
      <c r="G8" s="1" t="str">
        <f>VLOOKUP($C8,'[1]Data Dictionary'!$B$2:$I$1048576,7,FALSE)</f>
        <v>Image URL</v>
      </c>
      <c r="H8" s="1" t="str">
        <f>VLOOKUP($C8,'[1]Data Dictionary'!$B$2:$I$1048576,8,FALSE)</f>
        <v>Image URL</v>
      </c>
      <c r="I8" s="1" t="str">
        <f>VLOOKUP($C8,'[1]Data Dictionary'!$B$2:$I$1048576,2,FALSE)</f>
        <v>VARCHAR</v>
      </c>
      <c r="J8" s="2" t="str">
        <f>VLOOKUP($C8,'[1]Data Dictionary'!$B$2:$I$1048576,3,FALSE)</f>
        <v>500</v>
      </c>
      <c r="K8" s="3"/>
      <c r="L8" s="3" t="str">
        <f>IF(K8="", " NULL ", " NOT NULL ")</f>
        <v xml:space="preserve"> NULL </v>
      </c>
      <c r="M8" s="3" t="str">
        <f>IF(I8="NUMERIC", " DEFAULT(0) ", IF(I8="DATETIME", "", " DEFAULT('') "))</f>
        <v xml:space="preserve"> DEFAULT('') </v>
      </c>
      <c r="N8" s="1" t="str">
        <f>CONCATENATE(D8, " ", I8, IF(I8="DATETIME", "",CONCATENATE("(", J8, ") ")), L8, M8,",")</f>
        <v>ZAIURL VARCHAR(500)  NULL  DEFAULT('') ,</v>
      </c>
      <c r="O8" s="1" t="str">
        <f>CONCATENATE(D8, " ",IF(I8="VARCHAR", "VARCHAR2",IF(I8="NUMERIC", "NUMBER", I8)), IF(I8="DATETIME", "",CONCATENATE("(", J8, ") ")), IF(TRIM(K8)&lt;&gt;"", L8,IF(TRIM(M8)="DEFAULT('')", "DEFAULT(' ')", M8)), ",")</f>
        <v>ZAIURL VARCHAR2(500) DEFAULT(' '),</v>
      </c>
      <c r="P8" s="1" t="s">
        <v>9</v>
      </c>
      <c r="Q8" s="1" t="str">
        <f>CONCATENATE("EXEC sys.sp_addextendedproperty @name=N'MS_Description', @value=N'", E8, "' , @level0type=N'SCHEMA',@level0name=N'dbo', @level1type=N'TABLE',@level1name=N'", $D$2, "', @level2type=N'COLUMN',@level2name=N'", D8, "'")</f>
        <v>EXEC sys.sp_addextendedproperty @name=N'MS_Description', @value=N'Image URL' , @level0type=N'SCHEMA',@level0name=N'dbo', @level1type=N'TABLE',@level1name=N'ZAPP', @level2type=N'COLUMN',@level2name=N'ZAIURL'</v>
      </c>
      <c r="R8" s="1" t="str">
        <f>CONCATENATE("[DataMember] public ", IF(I8="VARCHAR", " string ", " decimal "), D8, " { get; set; }")</f>
        <v>[DataMember] public  string ZAIURL { get; set; }</v>
      </c>
      <c r="S8" s="1" t="str">
        <f>CONCATENATE("+ "", ",D8," """)</f>
        <v>+ ", ZAIURL "</v>
      </c>
      <c r="T8" s="1" t="s">
        <v>1311</v>
      </c>
      <c r="V8" s="1" t="s">
        <v>16</v>
      </c>
      <c r="W8" s="1" t="s">
        <v>15</v>
      </c>
      <c r="X8" s="1" t="str">
        <f>D8</f>
        <v>ZAIURL</v>
      </c>
      <c r="Y8" s="1" t="str">
        <f>IF(AND(V8="EN",W8="S"),E8, IF(AND(V8="ID", W8="S"),F8, IF(AND(V8="EN", W8="R"),G8,H8)))</f>
        <v>Image URL</v>
      </c>
      <c r="AA8" s="1">
        <v>1</v>
      </c>
      <c r="AB8" s="6">
        <f t="shared" ca="1" si="11"/>
        <v>20141204</v>
      </c>
      <c r="AC8" s="3">
        <f t="shared" ca="1" si="12"/>
        <v>144109</v>
      </c>
      <c r="AD8" s="3" t="s">
        <v>88</v>
      </c>
      <c r="AE8" s="1">
        <v>0</v>
      </c>
      <c r="AF8" s="1">
        <v>0</v>
      </c>
      <c r="AH8" s="1" t="str">
        <f ca="1">CONCATENATE("insert into ZDIC values('",T8, "', '",U8, "', '",V8, "', '",W8, "', '",X8, "', '",Y8, "', '",Z8, "', '",AA8, "', '",AB8, "', '",AC8, "', '",AD8, "', '",AE8, "', '",AF8, "', '",AG8, "')")</f>
        <v>insert into ZDIC values('DJB', '', 'EN', 'S', 'ZAIURL', 'Image URL', '', '1', '20141204', '144109', 'SQL', '0', '0', '')</v>
      </c>
      <c r="AI8" s="5" t="s">
        <v>9</v>
      </c>
      <c r="AJ8" s="1" t="s">
        <v>1311</v>
      </c>
      <c r="AL8" s="40" t="s">
        <v>1109</v>
      </c>
      <c r="AM8" s="1" t="s">
        <v>1116</v>
      </c>
      <c r="AN8" s="1" t="s">
        <v>1311</v>
      </c>
      <c r="AO8" s="1" t="s">
        <v>1128</v>
      </c>
      <c r="AQ8" s="3">
        <v>1</v>
      </c>
      <c r="AR8" s="6">
        <f t="shared" ca="1" si="0"/>
        <v>20141204</v>
      </c>
      <c r="AS8" s="3">
        <f t="shared" ca="1" si="1"/>
        <v>144109</v>
      </c>
      <c r="AT8" s="3" t="s">
        <v>88</v>
      </c>
      <c r="AU8" s="1">
        <v>0</v>
      </c>
      <c r="AV8" s="1">
        <v>0</v>
      </c>
      <c r="AX8" s="1" t="str">
        <f t="shared" ref="AX8:AX10" ca="1" si="16">CONCATENATE("insert into ", $D$2, " values('", AJ8, "', '", AK8, "', '", AL8, "', '", AM8, "', '", AN8, "', '", AO8, "', '", AP8, "', '", AQ8, "', '", AR8, "', '", AS8, "', '", AT8, "', '", AU8, "', '", AV8, "', '", AW8, "')")</f>
        <v>insert into ZAPP values('DJB', '', 'UTL', 'Utilities', 'DJB', '../Images/App/Utilities.png', '', '1', '20141204', '144109', 'SQL', '0', '0', '')</v>
      </c>
    </row>
    <row r="9" spans="1:50" ht="14.25" customHeight="1" x14ac:dyDescent="0.25">
      <c r="A9" s="4"/>
      <c r="B9" s="1" t="str">
        <f>VLOOKUP($D$2,[1]Tables!$B$2:$D$1048576,2,FALSE)</f>
        <v>ZA</v>
      </c>
      <c r="C9" s="1" t="s">
        <v>32</v>
      </c>
      <c r="D9" s="1" t="str">
        <f t="shared" si="13"/>
        <v>ZAREMA</v>
      </c>
      <c r="E9" s="1" t="str">
        <f>VLOOKUP($C9,'[1]Data Dictionary'!$B$2:$I$1048576,5,FALSE)</f>
        <v>Remark</v>
      </c>
      <c r="F9" s="1" t="str">
        <f>VLOOKUP($C9,'[1]Data Dictionary'!$B$2:$I$1048576,6,FALSE)</f>
        <v>Remark</v>
      </c>
      <c r="G9" s="1" t="str">
        <f>VLOOKUP($C9,'[1]Data Dictionary'!$B$2:$I$1048576,7,FALSE)</f>
        <v>Remark</v>
      </c>
      <c r="H9" s="1" t="str">
        <f>VLOOKUP($C9,'[1]Data Dictionary'!$B$2:$I$1048576,8,FALSE)</f>
        <v>Remark</v>
      </c>
      <c r="I9" s="1" t="str">
        <f>VLOOKUP($C9,'[1]Data Dictionary'!$B$2:$I$1048576,2,FALSE)</f>
        <v>VARCHAR</v>
      </c>
      <c r="J9" s="2" t="str">
        <f>VLOOKUP($C9,'[1]Data Dictionary'!$B$2:$I$1048576,3,FALSE)</f>
        <v>100</v>
      </c>
      <c r="K9" s="3"/>
      <c r="L9" s="3" t="str">
        <f t="shared" si="2"/>
        <v xml:space="preserve"> NULL </v>
      </c>
      <c r="M9" s="3" t="str">
        <f t="shared" si="7"/>
        <v xml:space="preserve"> DEFAULT('') </v>
      </c>
      <c r="N9" s="1" t="str">
        <f t="shared" si="3"/>
        <v>ZAREMA VARCHAR(100)  NULL  DEFAULT('') ,</v>
      </c>
      <c r="O9" s="1" t="str">
        <f t="shared" si="8"/>
        <v>ZAREMA VARCHAR2(100) DEFAULT(' '),</v>
      </c>
      <c r="P9" s="1" t="s">
        <v>9</v>
      </c>
      <c r="Q9" s="1" t="str">
        <f t="shared" si="4"/>
        <v>EXEC sys.sp_addextendedproperty @name=N'MS_Description', @value=N'Remark' , @level0type=N'SCHEMA',@level0name=N'dbo', @level1type=N'TABLE',@level1name=N'ZAPP', @level2type=N'COLUMN',@level2name=N'ZAREMA'</v>
      </c>
      <c r="R9" s="1" t="str">
        <f t="shared" si="14"/>
        <v>[DataMember] public  string ZAREMA { get; set; }</v>
      </c>
      <c r="S9" s="1" t="str">
        <f t="shared" si="15"/>
        <v>+ ", ZAREMA "</v>
      </c>
      <c r="T9" s="1" t="s">
        <v>1311</v>
      </c>
      <c r="V9" s="1" t="s">
        <v>16</v>
      </c>
      <c r="W9" s="1" t="s">
        <v>15</v>
      </c>
      <c r="X9" s="1" t="str">
        <f t="shared" si="9"/>
        <v>ZAREMA</v>
      </c>
      <c r="Y9" s="1" t="str">
        <f t="shared" si="10"/>
        <v>Remark</v>
      </c>
      <c r="AA9" s="1">
        <v>1</v>
      </c>
      <c r="AB9" s="6">
        <f t="shared" ca="1" si="11"/>
        <v>20141204</v>
      </c>
      <c r="AC9" s="3">
        <f t="shared" ca="1" si="12"/>
        <v>144109</v>
      </c>
      <c r="AD9" s="3" t="s">
        <v>88</v>
      </c>
      <c r="AE9" s="1">
        <v>0</v>
      </c>
      <c r="AF9" s="1">
        <v>0</v>
      </c>
      <c r="AH9" s="1" t="str">
        <f t="shared" ca="1" si="5"/>
        <v>insert into ZDIC values('DJB', '', 'EN', 'S', 'ZAREMA', 'Remark', '', '1', '20141204', '144109', 'SQL', '0', '0', '')</v>
      </c>
      <c r="AI9" s="5" t="s">
        <v>9</v>
      </c>
      <c r="AJ9" s="1" t="s">
        <v>1311</v>
      </c>
      <c r="AL9" s="40" t="s">
        <v>1110</v>
      </c>
      <c r="AM9" s="1" t="s">
        <v>1117</v>
      </c>
      <c r="AN9" s="1" t="s">
        <v>1311</v>
      </c>
      <c r="AO9" s="1" t="s">
        <v>1127</v>
      </c>
      <c r="AQ9" s="3">
        <v>1</v>
      </c>
      <c r="AR9" s="6">
        <f t="shared" ca="1" si="0"/>
        <v>20141204</v>
      </c>
      <c r="AS9" s="3">
        <f t="shared" ca="1" si="1"/>
        <v>144109</v>
      </c>
      <c r="AT9" s="3" t="s">
        <v>88</v>
      </c>
      <c r="AU9" s="1">
        <v>0</v>
      </c>
      <c r="AV9" s="1">
        <v>0</v>
      </c>
      <c r="AX9" s="1" t="str">
        <f t="shared" ca="1" si="16"/>
        <v>insert into ZAPP values('DJB', '', 'MAN', 'Manufacturing Applications', 'DJB', '../Images/App/Manufacturing.png', '', '1', '20141204', '144109', 'SQL', '0', '0', '')</v>
      </c>
    </row>
    <row r="10" spans="1:50" ht="14.25" customHeight="1" x14ac:dyDescent="0.25">
      <c r="A10" s="4"/>
      <c r="B10" s="1" t="str">
        <f>VLOOKUP($D$2,[1]Tables!$B$2:$D$1048576,2,FALSE)</f>
        <v>ZA</v>
      </c>
      <c r="C10" s="1" t="s">
        <v>33</v>
      </c>
      <c r="D10" s="1" t="str">
        <f t="shared" si="13"/>
        <v>ZARCST</v>
      </c>
      <c r="E10" s="1" t="str">
        <f>VLOOKUP($C10,'[1]Data Dictionary'!$B$2:$I$1048576,5,FALSE)</f>
        <v>Record Status</v>
      </c>
      <c r="F10" s="1" t="str">
        <f>VLOOKUP($C10,'[1]Data Dictionary'!$B$2:$I$1048576,6,FALSE)</f>
        <v>Record Status</v>
      </c>
      <c r="G10" s="1" t="str">
        <f>VLOOKUP($C10,'[1]Data Dictionary'!$B$2:$I$1048576,7,FALSE)</f>
        <v>Record Status</v>
      </c>
      <c r="H10" s="1" t="str">
        <f>VLOOKUP($C10,'[1]Data Dictionary'!$B$2:$I$1048576,8,FALSE)</f>
        <v>Record Status</v>
      </c>
      <c r="I10" s="1" t="str">
        <f>VLOOKUP($C10,'[1]Data Dictionary'!$B$2:$I$1048576,2,FALSE)</f>
        <v>NUMERIC</v>
      </c>
      <c r="J10" s="2" t="str">
        <f>VLOOKUP($C10,'[1]Data Dictionary'!$B$2:$I$1048576,3,FALSE)</f>
        <v>1, 0</v>
      </c>
      <c r="K10" s="3"/>
      <c r="L10" s="3" t="str">
        <f t="shared" ref="L10:L16" si="17">IF(K10="", " NULL ", " NOT NULL ")</f>
        <v xml:space="preserve"> NULL </v>
      </c>
      <c r="M10" s="3" t="str">
        <f t="shared" si="7"/>
        <v xml:space="preserve"> DEFAULT(0) </v>
      </c>
      <c r="N10" s="1" t="str">
        <f t="shared" si="3"/>
        <v>ZARCST NUMERIC(1, 0)  NULL  DEFAULT(0) ,</v>
      </c>
      <c r="O10" s="1" t="str">
        <f t="shared" si="8"/>
        <v>ZARCST NUMBER(1, 0)  DEFAULT(0) ,</v>
      </c>
      <c r="P10" s="1" t="s">
        <v>9</v>
      </c>
      <c r="Q10" s="1" t="str">
        <f t="shared" si="4"/>
        <v>EXEC sys.sp_addextendedproperty @name=N'MS_Description', @value=N'Record Status' , @level0type=N'SCHEMA',@level0name=N'dbo', @level1type=N'TABLE',@level1name=N'ZAPP', @level2type=N'COLUMN',@level2name=N'ZARCST'</v>
      </c>
      <c r="R10" s="1" t="str">
        <f t="shared" si="14"/>
        <v>[DataMember] public  decimal ZARCST { get; set; }</v>
      </c>
      <c r="S10" s="1" t="str">
        <f t="shared" si="15"/>
        <v>+ ", ZARCST "</v>
      </c>
      <c r="T10" s="1" t="s">
        <v>1311</v>
      </c>
      <c r="V10" s="1" t="s">
        <v>16</v>
      </c>
      <c r="W10" s="1" t="s">
        <v>15</v>
      </c>
      <c r="X10" s="1" t="str">
        <f t="shared" si="9"/>
        <v>ZARCST</v>
      </c>
      <c r="Y10" s="1" t="str">
        <f t="shared" si="10"/>
        <v>Record Status</v>
      </c>
      <c r="AA10" s="1">
        <v>1</v>
      </c>
      <c r="AB10" s="6">
        <f t="shared" ca="1" si="11"/>
        <v>20141204</v>
      </c>
      <c r="AC10" s="3">
        <f t="shared" ca="1" si="12"/>
        <v>144109</v>
      </c>
      <c r="AD10" s="3" t="s">
        <v>88</v>
      </c>
      <c r="AE10" s="1">
        <v>0</v>
      </c>
      <c r="AF10" s="1">
        <v>0</v>
      </c>
      <c r="AH10" s="1" t="str">
        <f t="shared" ca="1" si="5"/>
        <v>insert into ZDIC values('DJB', '', 'EN', 'S', 'ZARCST', 'Record Status', '', '1', '20141204', '144109', 'SQL', '0', '0', '')</v>
      </c>
      <c r="AI10" s="5" t="s">
        <v>9</v>
      </c>
      <c r="AJ10" s="1" t="s">
        <v>1311</v>
      </c>
      <c r="AL10" s="40" t="s">
        <v>1111</v>
      </c>
      <c r="AM10" s="1" t="s">
        <v>1118</v>
      </c>
      <c r="AN10" s="1" t="s">
        <v>1311</v>
      </c>
      <c r="AO10" s="1" t="s">
        <v>1129</v>
      </c>
      <c r="AQ10" s="3">
        <v>1</v>
      </c>
      <c r="AR10" s="6">
        <f t="shared" ca="1" si="0"/>
        <v>20141204</v>
      </c>
      <c r="AS10" s="3">
        <f t="shared" ca="1" si="1"/>
        <v>144109</v>
      </c>
      <c r="AT10" s="3" t="s">
        <v>88</v>
      </c>
      <c r="AU10" s="1">
        <v>0</v>
      </c>
      <c r="AV10" s="1">
        <v>0</v>
      </c>
      <c r="AX10" s="1" t="str">
        <f t="shared" ca="1" si="16"/>
        <v>insert into ZAPP values('DJB', '', 'HRS', 'Human Resource Applications', 'DJB', '../Images/App/HumanResource.png', '', '1', '20141204', '144109', 'SQL', '0', '0', '')</v>
      </c>
    </row>
    <row r="11" spans="1:50" ht="14.25" customHeight="1" x14ac:dyDescent="0.25">
      <c r="A11" s="4"/>
      <c r="B11" s="1" t="str">
        <f>VLOOKUP($D$2,[1]Tables!$B$2:$D$1048576,2,FALSE)</f>
        <v>ZA</v>
      </c>
      <c r="C11" s="1" t="s">
        <v>23</v>
      </c>
      <c r="D11" s="1" t="str">
        <f t="shared" si="13"/>
        <v>ZACRDT</v>
      </c>
      <c r="E11" s="1" t="str">
        <f>VLOOKUP($C11,'[1]Data Dictionary'!$B$2:$I$1048576,5,FALSE)</f>
        <v>Create Date</v>
      </c>
      <c r="F11" s="1" t="str">
        <f>VLOOKUP($C11,'[1]Data Dictionary'!$B$2:$I$1048576,6,FALSE)</f>
        <v>Create Date</v>
      </c>
      <c r="G11" s="1" t="str">
        <f>VLOOKUP($C11,'[1]Data Dictionary'!$B$2:$I$1048576,7,FALSE)</f>
        <v>Create Date</v>
      </c>
      <c r="H11" s="1" t="str">
        <f>VLOOKUP($C11,'[1]Data Dictionary'!$B$2:$I$1048576,8,FALSE)</f>
        <v>Create Date</v>
      </c>
      <c r="I11" s="1" t="str">
        <f>VLOOKUP($C11,'[1]Data Dictionary'!$B$2:$I$1048576,2,FALSE)</f>
        <v>NUMERIC</v>
      </c>
      <c r="J11" s="2" t="str">
        <f>VLOOKUP($C11,'[1]Data Dictionary'!$B$2:$I$1048576,3,FALSE)</f>
        <v>8, 0</v>
      </c>
      <c r="K11" s="3"/>
      <c r="L11" s="3" t="str">
        <f t="shared" si="17"/>
        <v xml:space="preserve"> NULL </v>
      </c>
      <c r="M11" s="3" t="str">
        <f t="shared" si="7"/>
        <v xml:space="preserve"> DEFAULT(0) </v>
      </c>
      <c r="N11" s="1" t="str">
        <f t="shared" si="3"/>
        <v>ZACRDT NUMERIC(8, 0)  NULL  DEFAULT(0) ,</v>
      </c>
      <c r="O11" s="1" t="str">
        <f t="shared" si="8"/>
        <v>ZACRDT NUMBER(8, 0)  DEFAULT(0) ,</v>
      </c>
      <c r="P11" s="1" t="s">
        <v>9</v>
      </c>
      <c r="Q11" s="1" t="str">
        <f t="shared" si="4"/>
        <v>EXEC sys.sp_addextendedproperty @name=N'MS_Description', @value=N'Create Date' , @level0type=N'SCHEMA',@level0name=N'dbo', @level1type=N'TABLE',@level1name=N'ZAPP', @level2type=N'COLUMN',@level2name=N'ZACRDT'</v>
      </c>
      <c r="R11" s="1" t="str">
        <f t="shared" si="14"/>
        <v>[DataMember] public  decimal ZACRDT { get; set; }</v>
      </c>
      <c r="S11" s="1" t="str">
        <f t="shared" si="15"/>
        <v>+ ", ZACRDT "</v>
      </c>
      <c r="T11" s="1" t="s">
        <v>1311</v>
      </c>
      <c r="V11" s="1" t="s">
        <v>16</v>
      </c>
      <c r="W11" s="1" t="s">
        <v>15</v>
      </c>
      <c r="X11" s="1" t="str">
        <f t="shared" si="9"/>
        <v>ZACRDT</v>
      </c>
      <c r="Y11" s="1" t="str">
        <f t="shared" si="10"/>
        <v>Create Date</v>
      </c>
      <c r="AA11" s="1">
        <v>1</v>
      </c>
      <c r="AB11" s="6">
        <f t="shared" ca="1" si="11"/>
        <v>20141204</v>
      </c>
      <c r="AC11" s="3">
        <f t="shared" ca="1" si="12"/>
        <v>144109</v>
      </c>
      <c r="AD11" s="3" t="s">
        <v>88</v>
      </c>
      <c r="AE11" s="1">
        <v>0</v>
      </c>
      <c r="AF11" s="1">
        <v>0</v>
      </c>
      <c r="AH11" s="1" t="str">
        <f t="shared" ca="1" si="5"/>
        <v>insert into ZDIC values('DJB', '', 'EN', 'S', 'ZACRDT', 'Create Date', '', '1', '20141204', '144109', 'SQL', '0', '0', '')</v>
      </c>
      <c r="AI11" s="5" t="s">
        <v>9</v>
      </c>
      <c r="AQ11" s="3"/>
      <c r="AR11" s="1">
        <v>0</v>
      </c>
      <c r="AS11" s="1">
        <v>0</v>
      </c>
      <c r="AU11" s="1">
        <v>0</v>
      </c>
      <c r="AV11" s="1">
        <v>0</v>
      </c>
      <c r="AX11" s="1" t="str">
        <f>CONCATENATE("insert into ", $D$2, " values('", AJ11, "', '", AK11, "', '", AL11, "', '", AM11, "', '", AN11, "', '", AO11, "', '", AP11, "', '", AQ11, "', '", AR11, "', '", AS11, "', '", AT11, "', '", AU11, "', '", AV11, "', '", AW11, "')")</f>
        <v>insert into ZAPP values('', '', '', '', '', '', '', '', '0', '0', '', '0', '0', '')</v>
      </c>
    </row>
    <row r="12" spans="1:50" ht="14.25" customHeight="1" x14ac:dyDescent="0.25">
      <c r="A12" s="4"/>
      <c r="B12" s="1" t="str">
        <f>VLOOKUP($D$2,[1]Tables!$B$2:$D$1048576,2,FALSE)</f>
        <v>ZA</v>
      </c>
      <c r="C12" s="1" t="s">
        <v>24</v>
      </c>
      <c r="D12" s="1" t="str">
        <f t="shared" si="13"/>
        <v>ZACRTM</v>
      </c>
      <c r="E12" s="1" t="str">
        <f>VLOOKUP($C12,'[1]Data Dictionary'!$B$2:$I$1048576,5,FALSE)</f>
        <v>Create Time</v>
      </c>
      <c r="F12" s="1" t="str">
        <f>VLOOKUP($C12,'[1]Data Dictionary'!$B$2:$I$1048576,6,FALSE)</f>
        <v>Create Time</v>
      </c>
      <c r="G12" s="1" t="str">
        <f>VLOOKUP($C12,'[1]Data Dictionary'!$B$2:$I$1048576,7,FALSE)</f>
        <v>Create Time</v>
      </c>
      <c r="H12" s="1" t="str">
        <f>VLOOKUP($C12,'[1]Data Dictionary'!$B$2:$I$1048576,8,FALSE)</f>
        <v>Create Time</v>
      </c>
      <c r="I12" s="1" t="str">
        <f>VLOOKUP($C12,'[1]Data Dictionary'!$B$2:$I$1048576,2,FALSE)</f>
        <v>NUMERIC</v>
      </c>
      <c r="J12" s="2" t="str">
        <f>VLOOKUP($C12,'[1]Data Dictionary'!$B$2:$I$1048576,3,FALSE)</f>
        <v>6, 0</v>
      </c>
      <c r="K12" s="3"/>
      <c r="L12" s="3" t="str">
        <f t="shared" si="17"/>
        <v xml:space="preserve"> NULL </v>
      </c>
      <c r="M12" s="3" t="str">
        <f t="shared" si="7"/>
        <v xml:space="preserve"> DEFAULT(0) </v>
      </c>
      <c r="N12" s="1" t="str">
        <f t="shared" si="3"/>
        <v>ZACRTM NUMERIC(6, 0)  NULL  DEFAULT(0) ,</v>
      </c>
      <c r="O12" s="1" t="str">
        <f t="shared" si="8"/>
        <v>ZACRTM NUMBER(6, 0)  DEFAULT(0) ,</v>
      </c>
      <c r="P12" s="1" t="s">
        <v>9</v>
      </c>
      <c r="Q12" s="1" t="str">
        <f t="shared" si="4"/>
        <v>EXEC sys.sp_addextendedproperty @name=N'MS_Description', @value=N'Create Time' , @level0type=N'SCHEMA',@level0name=N'dbo', @level1type=N'TABLE',@level1name=N'ZAPP', @level2type=N'COLUMN',@level2name=N'ZACRTM'</v>
      </c>
      <c r="R12" s="1" t="str">
        <f t="shared" si="14"/>
        <v>[DataMember] public  decimal ZACRTM { get; set; }</v>
      </c>
      <c r="S12" s="1" t="str">
        <f t="shared" si="15"/>
        <v>+ ", ZACRTM "</v>
      </c>
      <c r="T12" s="1" t="s">
        <v>1311</v>
      </c>
      <c r="V12" s="1" t="s">
        <v>16</v>
      </c>
      <c r="W12" s="1" t="s">
        <v>15</v>
      </c>
      <c r="X12" s="1" t="str">
        <f t="shared" si="9"/>
        <v>ZACRTM</v>
      </c>
      <c r="Y12" s="1" t="str">
        <f t="shared" si="10"/>
        <v>Create Time</v>
      </c>
      <c r="AA12" s="1">
        <v>1</v>
      </c>
      <c r="AB12" s="6">
        <f t="shared" ca="1" si="11"/>
        <v>20141204</v>
      </c>
      <c r="AC12" s="3">
        <f t="shared" ca="1" si="12"/>
        <v>144109</v>
      </c>
      <c r="AD12" s="3" t="s">
        <v>88</v>
      </c>
      <c r="AE12" s="1">
        <v>0</v>
      </c>
      <c r="AF12" s="1">
        <v>0</v>
      </c>
      <c r="AH12" s="1" t="str">
        <f t="shared" ca="1" si="5"/>
        <v>insert into ZDIC values('DJB', '', 'EN', 'S', 'ZACRTM', 'Create Time', '', '1', '20141204', '144109', 'SQL', '0', '0', '')</v>
      </c>
      <c r="AI12" s="5" t="s">
        <v>9</v>
      </c>
      <c r="AQ12" s="3"/>
      <c r="AR12" s="1">
        <v>0</v>
      </c>
      <c r="AS12" s="1">
        <v>0</v>
      </c>
      <c r="AU12" s="1">
        <v>0</v>
      </c>
      <c r="AV12" s="1">
        <v>0</v>
      </c>
      <c r="AX12" s="1" t="str">
        <f>CONCATENATE("insert into ", $D$2, " values('", AJ12, "', '", AK12, "', '", AL12, "', '", AM12, "', '", AN12, "', '", AO12, "', '", AP12, "', '", AQ12, "', '", AR12, "', '", AS12, "', '", AT12, "', '", AU12, "', '", AV12, "', '", AW12, "')")</f>
        <v>insert into ZAPP values('', '', '', '', '', '', '', '', '0', '0', '', '0', '0', '')</v>
      </c>
    </row>
    <row r="13" spans="1:50" ht="14.25" customHeight="1" x14ac:dyDescent="0.25">
      <c r="A13" s="4"/>
      <c r="B13" s="1" t="str">
        <f>VLOOKUP($D$2,[1]Tables!$B$2:$D$1048576,2,FALSE)</f>
        <v>ZA</v>
      </c>
      <c r="C13" s="1" t="s">
        <v>25</v>
      </c>
      <c r="D13" s="1" t="str">
        <f t="shared" si="13"/>
        <v>ZACRUS</v>
      </c>
      <c r="E13" s="1" t="str">
        <f>VLOOKUP($C13,'[1]Data Dictionary'!$B$2:$I$1048576,5,FALSE)</f>
        <v>Create User</v>
      </c>
      <c r="F13" s="1" t="str">
        <f>VLOOKUP($C13,'[1]Data Dictionary'!$B$2:$I$1048576,6,FALSE)</f>
        <v>Create User</v>
      </c>
      <c r="G13" s="1" t="str">
        <f>VLOOKUP($C13,'[1]Data Dictionary'!$B$2:$I$1048576,7,FALSE)</f>
        <v>Create User</v>
      </c>
      <c r="H13" s="1" t="str">
        <f>VLOOKUP($C13,'[1]Data Dictionary'!$B$2:$I$1048576,8,FALSE)</f>
        <v>Create User</v>
      </c>
      <c r="I13" s="1" t="str">
        <f>VLOOKUP($C13,'[1]Data Dictionary'!$B$2:$I$1048576,2,FALSE)</f>
        <v>VARCHAR</v>
      </c>
      <c r="J13" s="2" t="str">
        <f>VLOOKUP($C13,'[1]Data Dictionary'!$B$2:$I$1048576,3,FALSE)</f>
        <v>20</v>
      </c>
      <c r="K13" s="3"/>
      <c r="L13" s="3" t="str">
        <f t="shared" si="17"/>
        <v xml:space="preserve"> NULL </v>
      </c>
      <c r="M13" s="3" t="str">
        <f t="shared" si="7"/>
        <v xml:space="preserve"> DEFAULT('') </v>
      </c>
      <c r="N13" s="1" t="str">
        <f t="shared" si="3"/>
        <v>ZACRUS VARCHAR(20)  NULL  DEFAULT('') ,</v>
      </c>
      <c r="O13" s="1" t="str">
        <f t="shared" si="8"/>
        <v>ZACRUS VARCHAR2(20) DEFAULT(' '),</v>
      </c>
      <c r="P13" s="1" t="s">
        <v>9</v>
      </c>
      <c r="Q13" s="1" t="str">
        <f t="shared" si="4"/>
        <v>EXEC sys.sp_addextendedproperty @name=N'MS_Description', @value=N'Create User' , @level0type=N'SCHEMA',@level0name=N'dbo', @level1type=N'TABLE',@level1name=N'ZAPP', @level2type=N'COLUMN',@level2name=N'ZACRUS'</v>
      </c>
      <c r="R13" s="1" t="str">
        <f t="shared" si="14"/>
        <v>[DataMember] public  string ZACRUS { get; set; }</v>
      </c>
      <c r="S13" s="1" t="str">
        <f t="shared" si="15"/>
        <v>+ ", ZACRUS "</v>
      </c>
      <c r="T13" s="1" t="s">
        <v>1311</v>
      </c>
      <c r="V13" s="1" t="s">
        <v>16</v>
      </c>
      <c r="W13" s="1" t="s">
        <v>15</v>
      </c>
      <c r="X13" s="1" t="str">
        <f t="shared" si="9"/>
        <v>ZACRUS</v>
      </c>
      <c r="Y13" s="1" t="str">
        <f t="shared" si="10"/>
        <v>Create User</v>
      </c>
      <c r="AA13" s="1">
        <v>1</v>
      </c>
      <c r="AB13" s="6">
        <f t="shared" ca="1" si="11"/>
        <v>20141204</v>
      </c>
      <c r="AC13" s="3">
        <f t="shared" ca="1" si="12"/>
        <v>144109</v>
      </c>
      <c r="AD13" s="3" t="s">
        <v>88</v>
      </c>
      <c r="AE13" s="1">
        <v>0</v>
      </c>
      <c r="AF13" s="1">
        <v>0</v>
      </c>
      <c r="AH13" s="1" t="str">
        <f t="shared" ca="1" si="5"/>
        <v>insert into ZDIC values('DJB', '', 'EN', 'S', 'ZACRUS', 'Create User', '', '1', '20141204', '144109', 'SQL', '0', '0', '')</v>
      </c>
      <c r="AI13" s="5" t="s">
        <v>9</v>
      </c>
    </row>
    <row r="14" spans="1:50" ht="14.25" customHeight="1" x14ac:dyDescent="0.25">
      <c r="A14" s="4"/>
      <c r="B14" s="1" t="str">
        <f>VLOOKUP($D$2,[1]Tables!$B$2:$D$1048576,2,FALSE)</f>
        <v>ZA</v>
      </c>
      <c r="C14" s="1" t="s">
        <v>26</v>
      </c>
      <c r="D14" s="1" t="str">
        <f t="shared" si="13"/>
        <v>ZACHDT</v>
      </c>
      <c r="E14" s="1" t="str">
        <f>VLOOKUP($C14,'[1]Data Dictionary'!$B$2:$I$1048576,5,FALSE)</f>
        <v>Change Date</v>
      </c>
      <c r="F14" s="1" t="str">
        <f>VLOOKUP($C14,'[1]Data Dictionary'!$B$2:$I$1048576,6,FALSE)</f>
        <v>Change Date</v>
      </c>
      <c r="G14" s="1" t="str">
        <f>VLOOKUP($C14,'[1]Data Dictionary'!$B$2:$I$1048576,7,FALSE)</f>
        <v>Change Date</v>
      </c>
      <c r="H14" s="1" t="str">
        <f>VLOOKUP($C14,'[1]Data Dictionary'!$B$2:$I$1048576,8,FALSE)</f>
        <v>Change Date</v>
      </c>
      <c r="I14" s="1" t="str">
        <f>VLOOKUP($C14,'[1]Data Dictionary'!$B$2:$I$1048576,2,FALSE)</f>
        <v>NUMERIC</v>
      </c>
      <c r="J14" s="2" t="str">
        <f>VLOOKUP($C14,'[1]Data Dictionary'!$B$2:$I$1048576,3,FALSE)</f>
        <v>8, 0</v>
      </c>
      <c r="K14" s="3"/>
      <c r="L14" s="3" t="str">
        <f t="shared" si="17"/>
        <v xml:space="preserve"> NULL </v>
      </c>
      <c r="M14" s="3" t="str">
        <f t="shared" si="7"/>
        <v xml:space="preserve"> DEFAULT(0) </v>
      </c>
      <c r="N14" s="1" t="str">
        <f t="shared" si="3"/>
        <v>ZACHDT NUMERIC(8, 0)  NULL  DEFAULT(0) ,</v>
      </c>
      <c r="O14" s="1" t="str">
        <f t="shared" si="8"/>
        <v>ZACHDT NUMBER(8, 0)  DEFAULT(0) ,</v>
      </c>
      <c r="P14" s="1" t="s">
        <v>9</v>
      </c>
      <c r="Q14" s="1" t="str">
        <f t="shared" si="4"/>
        <v>EXEC sys.sp_addextendedproperty @name=N'MS_Description', @value=N'Change Date' , @level0type=N'SCHEMA',@level0name=N'dbo', @level1type=N'TABLE',@level1name=N'ZAPP', @level2type=N'COLUMN',@level2name=N'ZACHDT'</v>
      </c>
      <c r="R14" s="1" t="str">
        <f t="shared" si="14"/>
        <v>[DataMember] public  decimal ZACHDT { get; set; }</v>
      </c>
      <c r="S14" s="1" t="str">
        <f t="shared" si="15"/>
        <v>+ ", ZACHDT "</v>
      </c>
      <c r="T14" s="1" t="s">
        <v>1311</v>
      </c>
      <c r="V14" s="1" t="s">
        <v>16</v>
      </c>
      <c r="W14" s="1" t="s">
        <v>15</v>
      </c>
      <c r="X14" s="1" t="str">
        <f t="shared" si="9"/>
        <v>ZACHDT</v>
      </c>
      <c r="Y14" s="1" t="str">
        <f t="shared" si="10"/>
        <v>Change Date</v>
      </c>
      <c r="AA14" s="1">
        <v>1</v>
      </c>
      <c r="AB14" s="6">
        <f t="shared" ca="1" si="11"/>
        <v>20141204</v>
      </c>
      <c r="AC14" s="3">
        <f t="shared" ca="1" si="12"/>
        <v>144109</v>
      </c>
      <c r="AD14" s="3" t="s">
        <v>88</v>
      </c>
      <c r="AE14" s="1">
        <v>0</v>
      </c>
      <c r="AF14" s="1">
        <v>0</v>
      </c>
      <c r="AH14" s="1" t="str">
        <f t="shared" ca="1" si="5"/>
        <v>insert into ZDIC values('DJB', '', 'EN', 'S', 'ZACHDT', 'Change Date', '', '1', '20141204', '144109', 'SQL', '0', '0', '')</v>
      </c>
      <c r="AI14" s="5" t="s">
        <v>9</v>
      </c>
    </row>
    <row r="15" spans="1:50" ht="14.25" customHeight="1" x14ac:dyDescent="0.25">
      <c r="A15" s="4"/>
      <c r="B15" s="1" t="str">
        <f>VLOOKUP($D$2,[1]Tables!$B$2:$D$1048576,2,FALSE)</f>
        <v>ZA</v>
      </c>
      <c r="C15" s="1" t="s">
        <v>27</v>
      </c>
      <c r="D15" s="1" t="str">
        <f t="shared" si="13"/>
        <v>ZACHTM</v>
      </c>
      <c r="E15" s="1" t="str">
        <f>VLOOKUP($C15,'[1]Data Dictionary'!$B$2:$I$1048576,5,FALSE)</f>
        <v>Change Time</v>
      </c>
      <c r="F15" s="1" t="str">
        <f>VLOOKUP($C15,'[1]Data Dictionary'!$B$2:$I$1048576,6,FALSE)</f>
        <v>Change Time</v>
      </c>
      <c r="G15" s="1" t="str">
        <f>VLOOKUP($C15,'[1]Data Dictionary'!$B$2:$I$1048576,7,FALSE)</f>
        <v>Change Time</v>
      </c>
      <c r="H15" s="1" t="str">
        <f>VLOOKUP($C15,'[1]Data Dictionary'!$B$2:$I$1048576,8,FALSE)</f>
        <v>Change Time</v>
      </c>
      <c r="I15" s="1" t="str">
        <f>VLOOKUP($C15,'[1]Data Dictionary'!$B$2:$I$1048576,2,FALSE)</f>
        <v>NUMERIC</v>
      </c>
      <c r="J15" s="2" t="str">
        <f>VLOOKUP($C15,'[1]Data Dictionary'!$B$2:$I$1048576,3,FALSE)</f>
        <v>6, 0</v>
      </c>
      <c r="K15" s="3"/>
      <c r="L15" s="3" t="str">
        <f t="shared" si="17"/>
        <v xml:space="preserve"> NULL </v>
      </c>
      <c r="M15" s="3" t="str">
        <f t="shared" si="7"/>
        <v xml:space="preserve"> DEFAULT(0) </v>
      </c>
      <c r="N15" s="1" t="str">
        <f t="shared" si="3"/>
        <v>ZACHTM NUMERIC(6, 0)  NULL  DEFAULT(0) ,</v>
      </c>
      <c r="O15" s="1" t="str">
        <f t="shared" si="8"/>
        <v>ZACHTM NUMBER(6, 0)  DEFAULT(0) ,</v>
      </c>
      <c r="P15" s="1" t="s">
        <v>9</v>
      </c>
      <c r="Q15" s="1" t="str">
        <f t="shared" si="4"/>
        <v>EXEC sys.sp_addextendedproperty @name=N'MS_Description', @value=N'Change Time' , @level0type=N'SCHEMA',@level0name=N'dbo', @level1type=N'TABLE',@level1name=N'ZAPP', @level2type=N'COLUMN',@level2name=N'ZACHTM'</v>
      </c>
      <c r="R15" s="1" t="str">
        <f t="shared" si="14"/>
        <v>[DataMember] public  decimal ZACHTM { get; set; }</v>
      </c>
      <c r="S15" s="1" t="str">
        <f t="shared" si="15"/>
        <v>+ ", ZACHTM "</v>
      </c>
      <c r="T15" s="1" t="s">
        <v>1311</v>
      </c>
      <c r="V15" s="1" t="s">
        <v>16</v>
      </c>
      <c r="W15" s="1" t="s">
        <v>15</v>
      </c>
      <c r="X15" s="1" t="str">
        <f t="shared" si="9"/>
        <v>ZACHTM</v>
      </c>
      <c r="Y15" s="1" t="str">
        <f t="shared" si="10"/>
        <v>Change Time</v>
      </c>
      <c r="AA15" s="1">
        <v>1</v>
      </c>
      <c r="AB15" s="6">
        <f t="shared" ca="1" si="11"/>
        <v>20141204</v>
      </c>
      <c r="AC15" s="3">
        <f t="shared" ca="1" si="12"/>
        <v>144109</v>
      </c>
      <c r="AD15" s="3" t="s">
        <v>88</v>
      </c>
      <c r="AE15" s="1">
        <v>0</v>
      </c>
      <c r="AF15" s="1">
        <v>0</v>
      </c>
      <c r="AH15" s="1" t="str">
        <f t="shared" ca="1" si="5"/>
        <v>insert into ZDIC values('DJB', '', 'EN', 'S', 'ZACHTM', 'Change Time', '', '1', '20141204', '144109', 'SQL', '0', '0', '')</v>
      </c>
      <c r="AI15" s="5" t="s">
        <v>9</v>
      </c>
    </row>
    <row r="16" spans="1:50" ht="14.25" customHeight="1" x14ac:dyDescent="0.25">
      <c r="A16" s="4"/>
      <c r="B16" s="1" t="str">
        <f>VLOOKUP($D$2,[1]Tables!$B$2:$D$1048576,2,FALSE)</f>
        <v>ZA</v>
      </c>
      <c r="C16" s="1" t="s">
        <v>28</v>
      </c>
      <c r="D16" s="1" t="str">
        <f t="shared" si="13"/>
        <v>ZACHUS</v>
      </c>
      <c r="E16" s="1" t="str">
        <f>VLOOKUP($C16,'[1]Data Dictionary'!$B$2:$I$1048576,5,FALSE)</f>
        <v>Change User</v>
      </c>
      <c r="F16" s="1" t="str">
        <f>VLOOKUP($C16,'[1]Data Dictionary'!$B$2:$I$1048576,6,FALSE)</f>
        <v>Change User</v>
      </c>
      <c r="G16" s="1" t="str">
        <f>VLOOKUP($C16,'[1]Data Dictionary'!$B$2:$I$1048576,7,FALSE)</f>
        <v>Change User</v>
      </c>
      <c r="H16" s="1" t="str">
        <f>VLOOKUP($C16,'[1]Data Dictionary'!$B$2:$I$1048576,8,FALSE)</f>
        <v>Change User</v>
      </c>
      <c r="I16" s="1" t="str">
        <f>VLOOKUP($C16,'[1]Data Dictionary'!$B$2:$I$1048576,2,FALSE)</f>
        <v>VARCHAR</v>
      </c>
      <c r="J16" s="2" t="str">
        <f>VLOOKUP($C16,'[1]Data Dictionary'!$B$2:$I$1048576,3,FALSE)</f>
        <v>20</v>
      </c>
      <c r="K16" s="3"/>
      <c r="L16" s="3" t="str">
        <f t="shared" si="17"/>
        <v xml:space="preserve"> NULL </v>
      </c>
      <c r="M16" s="3" t="str">
        <f t="shared" si="7"/>
        <v xml:space="preserve"> DEFAULT('') </v>
      </c>
      <c r="N16" s="1" t="str">
        <f t="shared" si="3"/>
        <v>ZACHUS VARCHAR(20)  NULL  DEFAULT('') ,</v>
      </c>
      <c r="O16" s="1" t="str">
        <f t="shared" si="8"/>
        <v>ZACHUS VARCHAR2(20) DEFAULT(' '),</v>
      </c>
      <c r="P16" s="1" t="s">
        <v>9</v>
      </c>
      <c r="Q16" s="1" t="str">
        <f t="shared" si="4"/>
        <v>EXEC sys.sp_addextendedproperty @name=N'MS_Description', @value=N'Change User' , @level0type=N'SCHEMA',@level0name=N'dbo', @level1type=N'TABLE',@level1name=N'ZAPP', @level2type=N'COLUMN',@level2name=N'ZACHUS'</v>
      </c>
      <c r="R16" s="1" t="str">
        <f t="shared" si="14"/>
        <v>[DataMember] public  string ZACHUS { get; set; }</v>
      </c>
      <c r="S16" s="1" t="str">
        <f t="shared" si="15"/>
        <v>+ ", ZACHUS "</v>
      </c>
      <c r="T16" s="1" t="s">
        <v>1311</v>
      </c>
      <c r="V16" s="1" t="s">
        <v>16</v>
      </c>
      <c r="W16" s="1" t="s">
        <v>15</v>
      </c>
      <c r="X16" s="1" t="str">
        <f t="shared" si="9"/>
        <v>ZACHUS</v>
      </c>
      <c r="Y16" s="1" t="str">
        <f t="shared" si="10"/>
        <v>Change User</v>
      </c>
      <c r="AA16" s="1">
        <v>1</v>
      </c>
      <c r="AB16" s="6">
        <f t="shared" ca="1" si="11"/>
        <v>20141204</v>
      </c>
      <c r="AC16" s="3">
        <f t="shared" ca="1" si="12"/>
        <v>144109</v>
      </c>
      <c r="AD16" s="3" t="s">
        <v>88</v>
      </c>
      <c r="AE16" s="1">
        <v>0</v>
      </c>
      <c r="AF16" s="1">
        <v>0</v>
      </c>
      <c r="AH16" s="1" t="str">
        <f t="shared" ca="1" si="5"/>
        <v>insert into ZDIC values('DJB', '', 'EN', 'S', 'ZACHUS', 'Change User', '', '1', '20141204', '144109', 'SQL', '0', '0', '')</v>
      </c>
      <c r="AI16" s="5" t="s">
        <v>9</v>
      </c>
    </row>
    <row r="17" spans="1:35" ht="14.25" customHeight="1" x14ac:dyDescent="0.25">
      <c r="A17" s="4"/>
      <c r="B17" s="4"/>
      <c r="C17" s="4"/>
      <c r="D17" s="5"/>
      <c r="K17" s="3"/>
      <c r="L17" s="3"/>
      <c r="M17" s="3"/>
      <c r="N17" s="1" t="str">
        <f>CONCATENATE(" CONSTRAINT PK_",$D$2, " PRIMARY KEY CLUSTERED (")</f>
        <v xml:space="preserve"> CONSTRAINT PK_ZAPP PRIMARY KEY CLUSTERED (</v>
      </c>
      <c r="O17" s="1" t="str">
        <f>CONCATENATE(" CONSTRAINT PK_",$D$2, " PRIMARY KEY (")</f>
        <v xml:space="preserve"> CONSTRAINT PK_ZAPP PRIMARY KEY (</v>
      </c>
      <c r="P17" s="1" t="s">
        <v>9</v>
      </c>
      <c r="S17" s="1" t="str">
        <f>CONCATENATE("+ ""from ",$D$2," where 1=1 """)</f>
        <v>+ "from ZAPP where 1=1 "</v>
      </c>
      <c r="AB17" s="6"/>
      <c r="AC17" s="3"/>
      <c r="AD17" s="3"/>
      <c r="AI17" s="5"/>
    </row>
    <row r="18" spans="1:35" ht="14.25" customHeight="1" x14ac:dyDescent="0.25">
      <c r="A18" s="4"/>
      <c r="B18" s="4"/>
      <c r="C18" s="4"/>
      <c r="K18" s="3"/>
      <c r="L18" s="3"/>
      <c r="M18" s="3"/>
      <c r="N18" s="1" t="str">
        <f>$D$3</f>
        <v>ZACONO</v>
      </c>
      <c r="O18" s="1" t="str">
        <f>$D$3</f>
        <v>ZACONO</v>
      </c>
      <c r="P18" s="1" t="s">
        <v>9</v>
      </c>
      <c r="S18" s="1" t="str">
        <f>CONCATENATE("+ ""AND ", D3, " = '"" + str", D3, ".Trim() + ""' """)</f>
        <v>+ "AND ZACONO = '" + strZACONO.Trim() + "' "</v>
      </c>
      <c r="AB18" s="6"/>
      <c r="AC18" s="3"/>
      <c r="AD18" s="3"/>
      <c r="AI18" s="5"/>
    </row>
    <row r="19" spans="1:35" ht="14.25" customHeight="1" x14ac:dyDescent="0.25">
      <c r="A19" s="4"/>
      <c r="B19" s="4"/>
      <c r="C19" s="4"/>
      <c r="K19" s="3"/>
      <c r="L19" s="3"/>
      <c r="M19" s="3"/>
      <c r="N19" s="1" t="str">
        <f xml:space="preserve"> ", " &amp; $D4</f>
        <v>, ZABRNO</v>
      </c>
      <c r="O19" s="1" t="str">
        <f xml:space="preserve"> ", " &amp; $D4</f>
        <v>, ZABRNO</v>
      </c>
      <c r="P19" s="1" t="s">
        <v>9</v>
      </c>
      <c r="S19" s="1" t="str">
        <f>CONCATENATE("+ ""AND ", D4, " = '"" + str", D4, ".Trim() + ""' """)</f>
        <v>+ "AND ZABRNO = '" + strZABRNO.Trim() + "' "</v>
      </c>
    </row>
    <row r="20" spans="1:35" ht="14.25" customHeight="1" x14ac:dyDescent="0.25">
      <c r="A20" s="4"/>
      <c r="B20" s="4"/>
      <c r="C20" s="4"/>
      <c r="K20" s="3"/>
      <c r="L20" s="3"/>
      <c r="M20" s="3"/>
      <c r="N20" s="1" t="str">
        <f xml:space="preserve"> ", " &amp; $D5</f>
        <v>, ZAAPNO</v>
      </c>
      <c r="O20" s="1" t="str">
        <f xml:space="preserve"> ", " &amp; $D5</f>
        <v>, ZAAPNO</v>
      </c>
      <c r="P20" s="1" t="s">
        <v>9</v>
      </c>
      <c r="R20" s="1" t="s">
        <v>9</v>
      </c>
      <c r="S20" s="1" t="str">
        <f>CONCATENATE("+ ""AND ", D5, " = '"" + str", D5, ".Trim() + ""' """)</f>
        <v>+ "AND ZAAPNO = '" + strZAAPNO.Trim() + "' "</v>
      </c>
    </row>
    <row r="21" spans="1:35" ht="14.25" customHeight="1" x14ac:dyDescent="0.25">
      <c r="A21" s="4"/>
      <c r="B21" s="4"/>
      <c r="C21" s="4"/>
      <c r="K21" s="3"/>
      <c r="L21" s="3"/>
      <c r="M21" s="3"/>
      <c r="N21" s="1" t="s">
        <v>11</v>
      </c>
      <c r="O21" s="1" t="s">
        <v>11</v>
      </c>
      <c r="P21" s="1" t="s">
        <v>9</v>
      </c>
      <c r="R21" s="1" t="s">
        <v>9</v>
      </c>
      <c r="S21" s="12" t="s">
        <v>268</v>
      </c>
    </row>
    <row r="22" spans="1:35" ht="14.25" customHeight="1" x14ac:dyDescent="0.25">
      <c r="P22" s="1" t="s">
        <v>9</v>
      </c>
    </row>
    <row r="23" spans="1:35" ht="14.25" customHeight="1" x14ac:dyDescent="0.25">
      <c r="P23" s="1" t="s">
        <v>9</v>
      </c>
    </row>
    <row r="24" spans="1:35" ht="14.25" customHeight="1" x14ac:dyDescent="0.25">
      <c r="B24" s="4"/>
      <c r="P24" s="1" t="s">
        <v>9</v>
      </c>
    </row>
    <row r="25" spans="1:35" ht="14.25" customHeight="1" x14ac:dyDescent="0.25">
      <c r="P25" s="1" t="s">
        <v>9</v>
      </c>
    </row>
    <row r="26" spans="1:35" ht="14.25" customHeight="1" x14ac:dyDescent="0.25">
      <c r="P26" s="1" t="s">
        <v>9</v>
      </c>
    </row>
    <row r="27" spans="1:35" ht="14.25" customHeight="1" x14ac:dyDescent="0.25">
      <c r="P27" s="1" t="s">
        <v>9</v>
      </c>
    </row>
    <row r="28" spans="1:35" ht="14.25" customHeight="1" x14ac:dyDescent="0.25">
      <c r="P28" s="1" t="s">
        <v>9</v>
      </c>
    </row>
    <row r="29" spans="1:35" ht="14.25" customHeight="1" x14ac:dyDescent="0.25">
      <c r="P29" s="1" t="s">
        <v>9</v>
      </c>
    </row>
    <row r="30" spans="1:35" ht="14.25" customHeight="1" x14ac:dyDescent="0.25">
      <c r="P30" s="1"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T1048574"/>
  <sheetViews>
    <sheetView topLeftCell="AT1" workbookViewId="0">
      <selection activeCell="BH6" sqref="BH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58" width="9" style="1" customWidth="1"/>
    <col min="59" max="16384" width="9.140625" style="1"/>
  </cols>
  <sheetData>
    <row r="1" spans="1:72"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ZCMP</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308</v>
      </c>
      <c r="AK1" s="5" t="s">
        <v>309</v>
      </c>
      <c r="AL1" s="5" t="s">
        <v>310</v>
      </c>
      <c r="AM1" s="5" t="s">
        <v>311</v>
      </c>
      <c r="AN1" s="5" t="s">
        <v>312</v>
      </c>
      <c r="AO1" s="5" t="s">
        <v>313</v>
      </c>
      <c r="AP1" s="5" t="s">
        <v>314</v>
      </c>
      <c r="AQ1" s="5" t="s">
        <v>315</v>
      </c>
      <c r="AR1" s="5" t="s">
        <v>316</v>
      </c>
      <c r="AS1" s="5" t="s">
        <v>317</v>
      </c>
      <c r="AT1" s="5" t="s">
        <v>318</v>
      </c>
      <c r="AU1" s="5" t="s">
        <v>319</v>
      </c>
      <c r="AV1" s="5" t="s">
        <v>320</v>
      </c>
      <c r="AW1" s="5" t="s">
        <v>321</v>
      </c>
      <c r="AX1" s="5" t="s">
        <v>1312</v>
      </c>
      <c r="AY1" s="5" t="s">
        <v>1313</v>
      </c>
      <c r="AZ1" s="5" t="s">
        <v>322</v>
      </c>
      <c r="BA1" s="5" t="s">
        <v>329</v>
      </c>
      <c r="BB1" s="5" t="s">
        <v>323</v>
      </c>
      <c r="BC1" s="5" t="s">
        <v>324</v>
      </c>
      <c r="BD1" s="5" t="s">
        <v>325</v>
      </c>
      <c r="BE1" s="5" t="s">
        <v>326</v>
      </c>
      <c r="BF1" s="5" t="s">
        <v>327</v>
      </c>
      <c r="BG1" s="5" t="s">
        <v>328</v>
      </c>
    </row>
    <row r="2" spans="1:72" ht="14.25" customHeight="1" x14ac:dyDescent="0.25">
      <c r="A2" s="4"/>
      <c r="D2" s="1" t="s">
        <v>293</v>
      </c>
      <c r="E2" s="1" t="str">
        <f>VLOOKUP($D$2,[1]Tables!$B$2:$D$1048576,3,FALSE)</f>
        <v>Company</v>
      </c>
      <c r="K2" s="3"/>
      <c r="L2" s="3"/>
      <c r="M2" s="3"/>
      <c r="N2" s="3" t="str">
        <f>CONCATENATE("CREATE TABLE ", $D$2, " (")</f>
        <v>CREATE TABLE ZCMP (</v>
      </c>
      <c r="O2" s="7" t="str">
        <f>CONCATENATE("CREATE TABLE ", $D$2, " (")</f>
        <v>CREATE TABLE ZCMP (</v>
      </c>
      <c r="P2" s="1" t="s">
        <v>9</v>
      </c>
      <c r="R2" s="1" t="s">
        <v>9</v>
      </c>
      <c r="S2" s="1" t="s">
        <v>267</v>
      </c>
      <c r="AI2" s="5" t="s">
        <v>9</v>
      </c>
      <c r="AJ2" s="1" t="s">
        <v>361</v>
      </c>
      <c r="AK2" s="1" t="s">
        <v>361</v>
      </c>
      <c r="AL2" s="1" t="s">
        <v>361</v>
      </c>
      <c r="AM2" s="1" t="s">
        <v>361</v>
      </c>
      <c r="AN2" s="1" t="s">
        <v>361</v>
      </c>
      <c r="AO2" s="1" t="s">
        <v>361</v>
      </c>
      <c r="AP2" s="1" t="s">
        <v>361</v>
      </c>
      <c r="AQ2" s="1" t="s">
        <v>361</v>
      </c>
      <c r="AR2" s="1" t="s">
        <v>361</v>
      </c>
      <c r="AS2" s="1" t="s">
        <v>361</v>
      </c>
      <c r="AT2" s="1" t="s">
        <v>361</v>
      </c>
      <c r="AU2" s="1" t="s">
        <v>361</v>
      </c>
      <c r="AV2" s="1" t="s">
        <v>361</v>
      </c>
      <c r="AW2" s="1" t="s">
        <v>361</v>
      </c>
      <c r="AX2" s="1" t="s">
        <v>362</v>
      </c>
      <c r="AY2" s="1" t="s">
        <v>362</v>
      </c>
      <c r="AZ2" s="1" t="s">
        <v>361</v>
      </c>
      <c r="BA2" s="1" t="s">
        <v>362</v>
      </c>
      <c r="BB2" s="1" t="s">
        <v>362</v>
      </c>
      <c r="BC2" s="1" t="s">
        <v>362</v>
      </c>
      <c r="BD2" s="1" t="s">
        <v>361</v>
      </c>
      <c r="BE2" s="1" t="s">
        <v>362</v>
      </c>
      <c r="BF2" s="1" t="s">
        <v>362</v>
      </c>
      <c r="BG2" s="1" t="s">
        <v>361</v>
      </c>
    </row>
    <row r="3" spans="1:72" ht="14.25" customHeight="1" x14ac:dyDescent="0.25">
      <c r="A3" s="4"/>
      <c r="B3" s="1" t="str">
        <f>VLOOKUP($D$2,[1]Tables!$B$2:$D$1048576,2,FALSE)</f>
        <v>ZC</v>
      </c>
      <c r="C3" s="1" t="s">
        <v>17</v>
      </c>
      <c r="D3" s="1" t="str">
        <f>B3 &amp; C3</f>
        <v>ZCCONO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24" si="0">IF(K3="", " NULL ", " NOT NULL ")</f>
        <v xml:space="preserve"> NOT NULL </v>
      </c>
      <c r="M3" s="3" t="str">
        <f>IF(I3="NUMERIC", " DEFAULT(0) ", IF(I3="DATETIME", "", " DEFAULT('') "))</f>
        <v xml:space="preserve"> DEFAULT('') </v>
      </c>
      <c r="N3" s="1" t="str">
        <f t="shared" ref="N3:N24" si="1">CONCATENATE(D3, " ", I3, IF(I3="DATETIME", "",CONCATENATE("(", J3, ") ")), L3, M3,",")</f>
        <v>ZCCONO VARCHAR(10)  NOT NULL  DEFAULT('') ,</v>
      </c>
      <c r="O3" s="1" t="str">
        <f>CONCATENATE(D3, " ",IF(I3="VARCHAR", "VARCHAR2",IF(I3="NUMERIC", "NUMBER", I3)), IF(I3="DATETIME", "",CONCATENATE("(", J3, ") ")), IF(TRIM(K3)&lt;&gt;"", L3,IF(TRIM(M3)="DEFAULT('')", "DEFAULT(' ')", M3)), ",")</f>
        <v>ZCCONO VARCHAR2(10)  NOT NULL ,</v>
      </c>
      <c r="P3" s="1" t="s">
        <v>9</v>
      </c>
      <c r="Q3" s="1" t="str">
        <f t="shared" ref="Q3:Q24" si="2">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@level1type=N'TABLE',@level1name=N'ZCMP', @level2type=N'COLUMN',@level2name=N'ZCCONO'</v>
      </c>
      <c r="R3" s="1" t="str">
        <f>CONCATENATE("[DataMember] public ", IF(I3="VARCHAR", " string ", " decimal "), D3, " { get; set; }")</f>
        <v>[DataMember] public  string ZCCONO { get; set; }</v>
      </c>
      <c r="S3" s="1" t="str">
        <f>CONCATENATE("+ ""  ",D3," """)</f>
        <v>+ "  ZCCONO "</v>
      </c>
      <c r="T3" s="1" t="s">
        <v>1311</v>
      </c>
      <c r="V3" s="1" t="s">
        <v>16</v>
      </c>
      <c r="W3" s="1" t="s">
        <v>15</v>
      </c>
      <c r="X3" s="1" t="str">
        <f>D3</f>
        <v>ZCCONO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24" ca="1" si="3">CONCATENATE("insert into ZDIC values('",T3, "', '",U3, "', '",V3, "', '",W3, "', '",X3, "', '",Y3, "', '",Z3, "', '",AA3, "', '",AB3, "', '",AC3, "', '",AD3, "', '",AE3, "', '",AF3, "', '",AG3, "')")</f>
        <v>insert into ZDIC values('DJB', '', 'EN', 'S', 'ZCCONO', 'Company Code', '', '1', '20141204', '144109', 'SQL', '0', '0', '')</v>
      </c>
      <c r="AI3" s="5" t="s">
        <v>9</v>
      </c>
      <c r="AJ3" s="1" t="str">
        <f ca="1">IF(UPPER(AJ2)="VARCHAR",CONCATENATE(","",'"",",SUBSTITUTE(CELL("address",AJ6),"$",""),",""'"""),CONCATENATE(","","",",SUBSTITUTE(CELL("address",AJ6),"$",""),","))</f>
        <v>,",'",AJ6,"'"</v>
      </c>
      <c r="AK3" s="1" t="str">
        <f t="shared" ref="AK3:BG3" ca="1" si="4">IF(UPPER(AK2)="VARCHAR",CONCATENATE(","",'"",",SUBSTITUTE(CELL("address",AK6),"$",""),",""'"""),CONCATENATE(","","",",SUBSTITUTE(CELL("address",AK6),"$",""),","))</f>
        <v>,",'",AK6,"'"</v>
      </c>
      <c r="AL3" s="1" t="str">
        <f t="shared" ca="1" si="4"/>
        <v>,",'",AL6,"'"</v>
      </c>
      <c r="AM3" s="1" t="str">
        <f t="shared" ca="1" si="4"/>
        <v>,",'",AM6,"'"</v>
      </c>
      <c r="AN3" s="1" t="str">
        <f t="shared" ca="1" si="4"/>
        <v>,",'",AN6,"'"</v>
      </c>
      <c r="AO3" s="1" t="str">
        <f t="shared" ca="1" si="4"/>
        <v>,",'",AO6,"'"</v>
      </c>
      <c r="AP3" s="1" t="str">
        <f t="shared" ca="1" si="4"/>
        <v>,",'",AP6,"'"</v>
      </c>
      <c r="AQ3" s="1" t="str">
        <f t="shared" ca="1" si="4"/>
        <v>,",'",AQ6,"'"</v>
      </c>
      <c r="AR3" s="1" t="str">
        <f t="shared" ca="1" si="4"/>
        <v>,",'",AR6,"'"</v>
      </c>
      <c r="AS3" s="1" t="str">
        <f t="shared" ca="1" si="4"/>
        <v>,",'",AS6,"'"</v>
      </c>
      <c r="AT3" s="1" t="str">
        <f t="shared" ca="1" si="4"/>
        <v>,",'",AT6,"'"</v>
      </c>
      <c r="AU3" s="1" t="str">
        <f t="shared" ca="1" si="4"/>
        <v>,",'",AU6,"'"</v>
      </c>
      <c r="AV3" s="1" t="str">
        <f t="shared" ca="1" si="4"/>
        <v>,",'",AV6,"'"</v>
      </c>
      <c r="AW3" s="1" t="str">
        <f t="shared" ca="1" si="4"/>
        <v>,",'",AW6,"'"</v>
      </c>
      <c r="AX3" s="1" t="str">
        <f t="shared" ca="1" si="4"/>
        <v>,",",AX6,</v>
      </c>
      <c r="AY3" s="1" t="str">
        <f t="shared" ca="1" si="4"/>
        <v>,",",AY6,</v>
      </c>
      <c r="AZ3" s="1" t="str">
        <f t="shared" ca="1" si="4"/>
        <v>,",'",AZ6,"'"</v>
      </c>
      <c r="BA3" s="1" t="str">
        <f t="shared" ca="1" si="4"/>
        <v>,",",BA6,</v>
      </c>
      <c r="BB3" s="1" t="str">
        <f t="shared" ca="1" si="4"/>
        <v>,",",BB6,</v>
      </c>
      <c r="BC3" s="1" t="str">
        <f t="shared" ca="1" si="4"/>
        <v>,",",BC6,</v>
      </c>
      <c r="BD3" s="1" t="str">
        <f t="shared" ca="1" si="4"/>
        <v>,",'",BD6,"'"</v>
      </c>
      <c r="BE3" s="1" t="str">
        <f t="shared" ca="1" si="4"/>
        <v>,",",BE6,</v>
      </c>
      <c r="BF3" s="1" t="str">
        <f t="shared" ca="1" si="4"/>
        <v>,",",BF6,</v>
      </c>
      <c r="BG3" s="1" t="str">
        <f t="shared" ca="1" si="4"/>
        <v>,",'",BG6,"'"</v>
      </c>
    </row>
    <row r="4" spans="1:72" ht="14.25" customHeight="1" x14ac:dyDescent="0.25">
      <c r="A4" s="4"/>
      <c r="B4" s="1" t="str">
        <f>VLOOKUP($D$2,[1]Tables!$B$2:$D$1048576,2,FALSE)</f>
        <v>ZC</v>
      </c>
      <c r="C4" s="1" t="s">
        <v>294</v>
      </c>
      <c r="D4" s="1" t="str">
        <f>B4 &amp; C4</f>
        <v>ZCCONA</v>
      </c>
      <c r="E4" s="1" t="str">
        <f>VLOOKUP($C4,'[1]Data Dictionary'!$B$2:$I$1048576,5,FALSE)</f>
        <v>Company Name</v>
      </c>
      <c r="F4" s="1" t="str">
        <f>VLOOKUP($C4,'[1]Data Dictionary'!$B$2:$I$1048576,6,FALSE)</f>
        <v>Company Name</v>
      </c>
      <c r="G4" s="1" t="str">
        <f>VLOOKUP($C4,'[1]Data Dictionary'!$B$2:$I$1048576,7,FALSE)</f>
        <v>Company Name</v>
      </c>
      <c r="H4" s="1" t="str">
        <f>VLOOKUP($C4,'[1]Data Dictionary'!$B$2:$I$1048576,8,FALSE)</f>
        <v>Company Name</v>
      </c>
      <c r="I4" s="1" t="str">
        <f>VLOOKUP($C4,'[1]Data Dictionary'!$B$2:$I$1048576,2,FALSE)</f>
        <v>VARCHAR</v>
      </c>
      <c r="J4" s="2" t="str">
        <f>VLOOKUP($C4,'[1]Data Dictionary'!$B$2:$I$1048576,3,FALSE)</f>
        <v xml:space="preserve">100 </v>
      </c>
      <c r="K4" s="3"/>
      <c r="L4" s="3" t="str">
        <f t="shared" si="0"/>
        <v xml:space="preserve"> NULL </v>
      </c>
      <c r="M4" s="3" t="str">
        <f t="shared" ref="M4:M24" si="5">IF(I4="NUMERIC", " DEFAULT(0) ", IF(I4="DATETIME", "", " DEFAULT('') "))</f>
        <v xml:space="preserve"> DEFAULT('') </v>
      </c>
      <c r="N4" s="1" t="str">
        <f t="shared" si="1"/>
        <v>ZCCONA VARCHAR(100 )  NULL  DEFAULT('') ,</v>
      </c>
      <c r="O4" s="1" t="str">
        <f t="shared" ref="O4:O24" si="6">CONCATENATE(D4, " ",IF(I4="VARCHAR", "VARCHAR2",IF(I4="NUMERIC", "NUMBER", I4)), IF(I4="DATETIME", "",CONCATENATE("(", J4, ") ")), IF(TRIM(K4)&lt;&gt;"", L4,IF(TRIM(M4)="DEFAULT('')", "DEFAULT(' ')", M4)), ",")</f>
        <v>ZCCONA VARCHAR2(100 ) DEFAULT(' '),</v>
      </c>
      <c r="P4" s="1" t="s">
        <v>9</v>
      </c>
      <c r="Q4" s="1" t="str">
        <f t="shared" si="2"/>
        <v>EXEC sys.sp_addextendedproperty @name=N'MS_Description', @value=N'Company Name' , @level0type=N'SCHEMA',@level0name=N'dbo', @level1type=N'TABLE',@level1name=N'ZCMP', @level2type=N'COLUMN',@level2name=N'ZCCONA'</v>
      </c>
      <c r="R4" s="1" t="str">
        <f t="shared" ref="R4:R24" si="7">CONCATENATE("[DataMember] public ", IF(I4="VARCHAR", " string ", " decimal "), D4, " { get; set; }")</f>
        <v>[DataMember] public  string ZCCONA { get; set; }</v>
      </c>
      <c r="S4" s="1" t="str">
        <f>CONCATENATE("+ "", ",D4," """)</f>
        <v>+ ", ZCCONA "</v>
      </c>
      <c r="T4" s="1" t="s">
        <v>1311</v>
      </c>
      <c r="V4" s="1" t="s">
        <v>16</v>
      </c>
      <c r="W4" s="1" t="s">
        <v>15</v>
      </c>
      <c r="X4" s="1" t="str">
        <f t="shared" ref="X4:X24" si="8">D4</f>
        <v>ZCCONA</v>
      </c>
      <c r="Y4" s="1" t="str">
        <f t="shared" ref="Y4:Y24" si="9">IF(AND(V4="EN",W4="S"),E4, IF(AND(V4="ID", W4="S"),F4, IF(AND(V4="EN", W4="R"),G4,H4)))</f>
        <v>Company Name</v>
      </c>
      <c r="AA4" s="1">
        <v>1</v>
      </c>
      <c r="AB4" s="6">
        <f t="shared" ref="AB4:AB24" ca="1" si="10">YEAR(NOW())*10000+MONTH(NOW())*100+DAY(NOW())</f>
        <v>20141204</v>
      </c>
      <c r="AC4" s="3">
        <f t="shared" ref="AC4:AC24" ca="1" si="11">HOUR(NOW())*10000+MINUTE(NOW())*100+SECOND(NOW())</f>
        <v>144109</v>
      </c>
      <c r="AD4" s="3" t="s">
        <v>88</v>
      </c>
      <c r="AE4" s="1">
        <v>0</v>
      </c>
      <c r="AF4" s="1">
        <v>0</v>
      </c>
      <c r="AH4" s="1" t="str">
        <f t="shared" ca="1" si="3"/>
        <v>insert into ZDIC values('DJB', '', 'EN', 'S', 'ZCCONA', 'Company Name', '', '1', '20141204', '144109', 'SQL', '0', '0', '')</v>
      </c>
      <c r="AI4" s="5" t="s">
        <v>9</v>
      </c>
      <c r="AJ4" s="1" t="str">
        <f ca="1">IF(RIGHT(AJ1,4)="CHUS",CONCATENATE("=CONCATENATE(""INSERT INTO "",",CELL("address",$D$2),","" VALUES(""",CONCATENATE(AI4,AJ3),","")"")"),IF(RIGHT(AJ1,4)="CONO",CONCATENATE(AI4,SUBSTITUTE(AJ3,",'","'")),CONCATENATE(AI4,AJ3)))</f>
        <v xml:space="preserve"> ,"'",AJ6,"'"</v>
      </c>
      <c r="AK4" s="1" t="str">
        <f t="shared" ref="AK4:BG4" ca="1" si="12">IF(RIGHT(AK1,4)="CHUS",CONCATENATE("=CONCATENATE(""INSERT INTO "",",CELL("address",$D$2),","" VALUES(""",CONCATENATE(AJ4,AK3),","")"")"),IF(RIGHT(AK1,4)="CONO",CONCATENATE(AJ4,SUBSTITUTE(AK3,",'","'")),CONCATENATE(AJ4,AK3)))</f>
        <v xml:space="preserve"> ,"'",AJ6,"'",",'",AK6,"'"</v>
      </c>
      <c r="AL4" s="1" t="str">
        <f t="shared" ca="1" si="12"/>
        <v xml:space="preserve"> ,"'",AJ6,"'",",'",AK6,"'",",'",AL6,"'"</v>
      </c>
      <c r="AM4" s="1" t="str">
        <f t="shared" ca="1" si="12"/>
        <v xml:space="preserve"> ,"'",AJ6,"'",",'",AK6,"'",",'",AL6,"'",",'",AM6,"'"</v>
      </c>
      <c r="AN4" s="1" t="str">
        <f t="shared" ca="1" si="12"/>
        <v xml:space="preserve"> ,"'",AJ6,"'",",'",AK6,"'",",'",AL6,"'",",'",AM6,"'",",'",AN6,"'"</v>
      </c>
      <c r="AO4" s="1" t="str">
        <f t="shared" ca="1" si="12"/>
        <v xml:space="preserve"> ,"'",AJ6,"'",",'",AK6,"'",",'",AL6,"'",",'",AM6,"'",",'",AN6,"'",",'",AO6,"'"</v>
      </c>
      <c r="AP4" s="1" t="str">
        <f t="shared" ca="1" si="12"/>
        <v xml:space="preserve"> ,"'",AJ6,"'",",'",AK6,"'",",'",AL6,"'",",'",AM6,"'",",'",AN6,"'",",'",AO6,"'",",'",AP6,"'"</v>
      </c>
      <c r="AQ4" s="1" t="str">
        <f t="shared" ca="1" si="12"/>
        <v xml:space="preserve"> ,"'",AJ6,"'",",'",AK6,"'",",'",AL6,"'",",'",AM6,"'",",'",AN6,"'",",'",AO6,"'",",'",AP6,"'",",'",AQ6,"'"</v>
      </c>
      <c r="AR4" s="1" t="str">
        <f t="shared" ca="1" si="12"/>
        <v xml:space="preserve"> ,"'",AJ6,"'",",'",AK6,"'",",'",AL6,"'",",'",AM6,"'",",'",AN6,"'",",'",AO6,"'",",'",AP6,"'",",'",AQ6,"'",",'",AR6,"'"</v>
      </c>
      <c r="AS4" s="1" t="str">
        <f t="shared" ca="1" si="12"/>
        <v xml:space="preserve"> ,"'",AJ6,"'",",'",AK6,"'",",'",AL6,"'",",'",AM6,"'",",'",AN6,"'",",'",AO6,"'",",'",AP6,"'",",'",AQ6,"'",",'",AR6,"'",",'",AS6,"'"</v>
      </c>
      <c r="AT4" s="1" t="str">
        <f t="shared" ca="1" si="12"/>
        <v xml:space="preserve"> ,"'",AJ6,"'",",'",AK6,"'",",'",AL6,"'",",'",AM6,"'",",'",AN6,"'",",'",AO6,"'",",'",AP6,"'",",'",AQ6,"'",",'",AR6,"'",",'",AS6,"'",",'",AT6,"'"</v>
      </c>
      <c r="AU4" s="1" t="str">
        <f t="shared" ca="1" si="12"/>
        <v xml:space="preserve"> ,"'",AJ6,"'",",'",AK6,"'",",'",AL6,"'",",'",AM6,"'",",'",AN6,"'",",'",AO6,"'",",'",AP6,"'",",'",AQ6,"'",",'",AR6,"'",",'",AS6,"'",",'",AT6,"'",",'",AU6,"'"</v>
      </c>
      <c r="AV4" s="1" t="str">
        <f t="shared" ca="1" si="12"/>
        <v xml:space="preserve"> ,"'",AJ6,"'",",'",AK6,"'",",'",AL6,"'",",'",AM6,"'",",'",AN6,"'",",'",AO6,"'",",'",AP6,"'",",'",AQ6,"'",",'",AR6,"'",",'",AS6,"'",",'",AT6,"'",",'",AU6,"'",",'",AV6,"'"</v>
      </c>
      <c r="AW4" s="1" t="str">
        <f t="shared" ca="1" si="12"/>
        <v xml:space="preserve"> ,"'",AJ6,"'",",'",AK6,"'",",'",AL6,"'",",'",AM6,"'",",'",AN6,"'",",'",AO6,"'",",'",AP6,"'",",'",AQ6,"'",",'",AR6,"'",",'",AS6,"'",",'",AT6,"'",",'",AU6,"'",",'",AV6,"'",",'",AW6,"'"</v>
      </c>
      <c r="AX4" s="1" t="str">
        <f t="shared" ca="1" si="12"/>
        <v xml:space="preserve"> ,"'",AJ6,"'",",'",AK6,"'",",'",AL6,"'",",'",AM6,"'",",'",AN6,"'",",'",AO6,"'",",'",AP6,"'",",'",AQ6,"'",",'",AR6,"'",",'",AS6,"'",",'",AT6,"'",",'",AU6,"'",",'",AV6,"'",",'",AW6,"'",",",AX6,</v>
      </c>
      <c r="AY4" s="1" t="str">
        <f t="shared" ca="1" si="12"/>
        <v xml:space="preserve"> ,"'",AJ6,"'",",'",AK6,"'",",'",AL6,"'",",'",AM6,"'",",'",AN6,"'",",'",AO6,"'",",'",AP6,"'",",'",AQ6,"'",",'",AR6,"'",",'",AS6,"'",",'",AT6,"'",",'",AU6,"'",",'",AV6,"'",",'",AW6,"'",",",AX6,,",",AY6,</v>
      </c>
      <c r="AZ4" s="1" t="str">
        <f t="shared" ca="1" si="12"/>
        <v xml:space="preserve"> ,"'",AJ6,"'",",'",AK6,"'",",'",AL6,"'",",'",AM6,"'",",'",AN6,"'",",'",AO6,"'",",'",AP6,"'",",'",AQ6,"'",",'",AR6,"'",",'",AS6,"'",",'",AT6,"'",",'",AU6,"'",",'",AV6,"'",",'",AW6,"'",",",AX6,,",",AY6,,",'",AZ6,"'"</v>
      </c>
      <c r="BA4" s="1" t="str">
        <f t="shared" ca="1" si="12"/>
        <v xml:space="preserve"> ,"'",AJ6,"'",",'",AK6,"'",",'",AL6,"'",",'",AM6,"'",",'",AN6,"'",",'",AO6,"'",",'",AP6,"'",",'",AQ6,"'",",'",AR6,"'",",'",AS6,"'",",'",AT6,"'",",'",AU6,"'",",'",AV6,"'",",'",AW6,"'",",",AX6,,",",AY6,,",'",AZ6,"'",",",BA6,</v>
      </c>
      <c r="BB4" s="1" t="str">
        <f t="shared" ca="1" si="12"/>
        <v xml:space="preserve"> ,"'",AJ6,"'",",'",AK6,"'",",'",AL6,"'",",'",AM6,"'",",'",AN6,"'",",'",AO6,"'",",'",AP6,"'",",'",AQ6,"'",",'",AR6,"'",",'",AS6,"'",",'",AT6,"'",",'",AU6,"'",",'",AV6,"'",",'",AW6,"'",",",AX6,,",",AY6,,",'",AZ6,"'",",",BA6,,",",BB6,</v>
      </c>
      <c r="BC4" s="1" t="str">
        <f t="shared" ca="1" si="12"/>
        <v xml:space="preserve"> ,"'",AJ6,"'",",'",AK6,"'",",'",AL6,"'",",'",AM6,"'",",'",AN6,"'",",'",AO6,"'",",'",AP6,"'",",'",AQ6,"'",",'",AR6,"'",",'",AS6,"'",",'",AT6,"'",",'",AU6,"'",",'",AV6,"'",",'",AW6,"'",",",AX6,,",",AY6,,",'",AZ6,"'",",",BA6,,",",BB6,,",",BC6,</v>
      </c>
      <c r="BD4" s="1" t="str">
        <f t="shared" ca="1" si="12"/>
        <v xml:space="preserve"> ,"'",AJ6,"'",",'",AK6,"'",",'",AL6,"'",",'",AM6,"'",",'",AN6,"'",",'",AO6,"'",",'",AP6,"'",",'",AQ6,"'",",'",AR6,"'",",'",AS6,"'",",'",AT6,"'",",'",AU6,"'",",'",AV6,"'",",'",AW6,"'",",",AX6,,",",AY6,,",'",AZ6,"'",",",BA6,,",",BB6,,",",BC6,,",'",BD6,"'"</v>
      </c>
      <c r="BE4" s="1" t="str">
        <f t="shared" ca="1" si="12"/>
        <v xml:space="preserve"> ,"'",AJ6,"'",",'",AK6,"'",",'",AL6,"'",",'",AM6,"'",",'",AN6,"'",",'",AO6,"'",",'",AP6,"'",",'",AQ6,"'",",'",AR6,"'",",'",AS6,"'",",'",AT6,"'",",'",AU6,"'",",'",AV6,"'",",'",AW6,"'",",",AX6,,",",AY6,,",'",AZ6,"'",",",BA6,,",",BB6,,",",BC6,,",'",BD6,"'",",",BE6,</v>
      </c>
      <c r="BF4" s="1" t="str">
        <f t="shared" ca="1" si="12"/>
        <v xml:space="preserve"> ,"'",AJ6,"'",",'",AK6,"'",",'",AL6,"'",",'",AM6,"'",",'",AN6,"'",",'",AO6,"'",",'",AP6,"'",",'",AQ6,"'",",'",AR6,"'",",'",AS6,"'",",'",AT6,"'",",'",AU6,"'",",'",AV6,"'",",'",AW6,"'",",",AX6,,",",AY6,,",'",AZ6,"'",",",BA6,,",",BB6,,",",BC6,,",'",BD6,"'",",",BE6,,",",BF6,</v>
      </c>
      <c r="BG4" s="1" t="str">
        <f t="shared" ca="1" si="12"/>
        <v>=CONCATENATE("INSERT INTO ",$D$2," VALUES(" ,"'",AJ6,"'",",'",AK6,"'",",'",AL6,"'",",'",AM6,"'",",'",AN6,"'",",'",AO6,"'",",'",AP6,"'",",'",AQ6,"'",",'",AR6,"'",",'",AS6,"'",",'",AT6,"'",",'",AU6,"'",",'",AV6,"'",",'",AW6,"'",",",AX6,,",",AY6,,",'",AZ6,"'",",",BA6,,",",BB6,,",",BC6,,",'",BD6,"'",",",BE6,,",",BF6,,",'",BG6,"'",")")</v>
      </c>
    </row>
    <row r="5" spans="1:72" ht="14.25" customHeight="1" x14ac:dyDescent="0.25">
      <c r="A5" s="4"/>
      <c r="B5" s="1" t="str">
        <f>VLOOKUP($D$2,[1]Tables!$B$2:$D$1048576,2,FALSE)</f>
        <v>ZC</v>
      </c>
      <c r="C5" s="1" t="s">
        <v>295</v>
      </c>
      <c r="D5" s="1" t="str">
        <f t="shared" ref="D5:D24" si="13">B5 &amp; C5</f>
        <v>ZCADR1</v>
      </c>
      <c r="E5" s="1" t="str">
        <f>VLOOKUP($C5,'[1]Data Dictionary'!$B$2:$I$1048576,5,FALSE)</f>
        <v>Address Line 1</v>
      </c>
      <c r="F5" s="1" t="str">
        <f>VLOOKUP($C5,'[1]Data Dictionary'!$B$2:$I$1048576,6,FALSE)</f>
        <v>Address Line 1</v>
      </c>
      <c r="G5" s="1" t="str">
        <f>VLOOKUP($C5,'[1]Data Dictionary'!$B$2:$I$1048576,7,FALSE)</f>
        <v>Address Line 1</v>
      </c>
      <c r="H5" s="1" t="str">
        <f>VLOOKUP($C5,'[1]Data Dictionary'!$B$2:$I$1048576,8,FALSE)</f>
        <v>Address Line 1</v>
      </c>
      <c r="I5" s="1" t="str">
        <f>VLOOKUP($C5,'[1]Data Dictionary'!$B$2:$I$1048576,2,FALSE)</f>
        <v>VARCHAR</v>
      </c>
      <c r="J5" s="2" t="str">
        <f>VLOOKUP($C5,'[1]Data Dictionary'!$B$2:$I$1048576,3,FALSE)</f>
        <v>100</v>
      </c>
      <c r="K5" s="3"/>
      <c r="L5" s="3" t="str">
        <f t="shared" si="0"/>
        <v xml:space="preserve"> NULL </v>
      </c>
      <c r="M5" s="3" t="str">
        <f t="shared" si="5"/>
        <v xml:space="preserve"> DEFAULT('') </v>
      </c>
      <c r="N5" s="1" t="str">
        <f t="shared" si="1"/>
        <v>ZCADR1 VARCHAR(100)  NULL  DEFAULT('') ,</v>
      </c>
      <c r="O5" s="1" t="str">
        <f t="shared" si="6"/>
        <v>ZCADR1 VARCHAR2(100) DEFAULT(' '),</v>
      </c>
      <c r="P5" s="1" t="s">
        <v>9</v>
      </c>
      <c r="Q5" s="1" t="str">
        <f t="shared" si="2"/>
        <v>EXEC sys.sp_addextendedproperty @name=N'MS_Description', @value=N'Address Line 1' , @level0type=N'SCHEMA',@level0name=N'dbo', @level1type=N'TABLE',@level1name=N'ZCMP', @level2type=N'COLUMN',@level2name=N'ZCADR1'</v>
      </c>
      <c r="R5" s="1" t="str">
        <f t="shared" si="7"/>
        <v>[DataMember] public  string ZCADR1 { get; set; }</v>
      </c>
      <c r="S5" s="1" t="str">
        <f t="shared" ref="S5:S24" si="14">CONCATENATE("+ "", ",D5," """)</f>
        <v>+ ", ZCADR1 "</v>
      </c>
      <c r="T5" s="1" t="s">
        <v>1311</v>
      </c>
      <c r="V5" s="1" t="s">
        <v>16</v>
      </c>
      <c r="W5" s="1" t="s">
        <v>15</v>
      </c>
      <c r="X5" s="1" t="str">
        <f t="shared" si="8"/>
        <v>ZCADR1</v>
      </c>
      <c r="Y5" s="1" t="str">
        <f t="shared" si="9"/>
        <v>Address Line 1</v>
      </c>
      <c r="AA5" s="1">
        <v>1</v>
      </c>
      <c r="AB5" s="6">
        <f t="shared" ca="1" si="10"/>
        <v>20141204</v>
      </c>
      <c r="AC5" s="3">
        <f t="shared" ca="1" si="11"/>
        <v>144109</v>
      </c>
      <c r="AD5" s="3" t="s">
        <v>88</v>
      </c>
      <c r="AE5" s="1">
        <v>0</v>
      </c>
      <c r="AF5" s="1">
        <v>0</v>
      </c>
      <c r="AH5" s="1" t="str">
        <f t="shared" ca="1" si="3"/>
        <v>insert into ZDIC values('DJB', '', 'EN', 'S', 'ZCADR1', 'Address Line 1', '', '1', '20141204', '144109', 'SQL', '0', '0', '')</v>
      </c>
      <c r="AI5" s="5" t="s">
        <v>9</v>
      </c>
      <c r="BA5" s="6"/>
      <c r="BB5" s="3"/>
      <c r="BC5" s="3"/>
    </row>
    <row r="6" spans="1:72" ht="14.25" customHeight="1" x14ac:dyDescent="0.25">
      <c r="A6" s="4"/>
      <c r="B6" s="1" t="str">
        <f>VLOOKUP($D$2,[1]Tables!$B$2:$D$1048576,2,FALSE)</f>
        <v>ZC</v>
      </c>
      <c r="C6" s="1" t="s">
        <v>296</v>
      </c>
      <c r="D6" s="1" t="str">
        <f t="shared" si="13"/>
        <v>ZCADR2</v>
      </c>
      <c r="E6" s="1" t="str">
        <f>VLOOKUP($C6,'[1]Data Dictionary'!$B$2:$I$1048576,5,FALSE)</f>
        <v>Address Line 2</v>
      </c>
      <c r="F6" s="1" t="str">
        <f>VLOOKUP($C6,'[1]Data Dictionary'!$B$2:$I$1048576,6,FALSE)</f>
        <v>Address Line 2</v>
      </c>
      <c r="G6" s="1" t="str">
        <f>VLOOKUP($C6,'[1]Data Dictionary'!$B$2:$I$1048576,7,FALSE)</f>
        <v>Address Line 2</v>
      </c>
      <c r="H6" s="1" t="str">
        <f>VLOOKUP($C6,'[1]Data Dictionary'!$B$2:$I$1048576,8,FALSE)</f>
        <v>Address Line 2</v>
      </c>
      <c r="I6" s="1" t="str">
        <f>VLOOKUP($C6,'[1]Data Dictionary'!$B$2:$I$1048576,2,FALSE)</f>
        <v>VARCHAR</v>
      </c>
      <c r="J6" s="2" t="str">
        <f>VLOOKUP($C6,'[1]Data Dictionary'!$B$2:$I$1048576,3,FALSE)</f>
        <v>100</v>
      </c>
      <c r="K6" s="3"/>
      <c r="L6" s="3" t="str">
        <f t="shared" si="0"/>
        <v xml:space="preserve"> NULL </v>
      </c>
      <c r="M6" s="3" t="str">
        <f t="shared" si="5"/>
        <v xml:space="preserve"> DEFAULT('') </v>
      </c>
      <c r="N6" s="1" t="str">
        <f t="shared" si="1"/>
        <v>ZCADR2 VARCHAR(100)  NULL  DEFAULT('') ,</v>
      </c>
      <c r="O6" s="1" t="str">
        <f t="shared" si="6"/>
        <v>ZCADR2 VARCHAR2(100) DEFAULT(' '),</v>
      </c>
      <c r="P6" s="1" t="s">
        <v>9</v>
      </c>
      <c r="Q6" s="1" t="str">
        <f t="shared" si="2"/>
        <v>EXEC sys.sp_addextendedproperty @name=N'MS_Description', @value=N'Address Line 2' , @level0type=N'SCHEMA',@level0name=N'dbo', @level1type=N'TABLE',@level1name=N'ZCMP', @level2type=N'COLUMN',@level2name=N'ZCADR2'</v>
      </c>
      <c r="R6" s="1" t="str">
        <f t="shared" si="7"/>
        <v>[DataMember] public  string ZCADR2 { get; set; }</v>
      </c>
      <c r="S6" s="1" t="str">
        <f t="shared" si="14"/>
        <v>+ ", ZCADR2 "</v>
      </c>
      <c r="T6" s="1" t="s">
        <v>1311</v>
      </c>
      <c r="V6" s="1" t="s">
        <v>16</v>
      </c>
      <c r="W6" s="1" t="s">
        <v>15</v>
      </c>
      <c r="X6" s="1" t="str">
        <f t="shared" si="8"/>
        <v>ZCADR2</v>
      </c>
      <c r="Y6" s="1" t="str">
        <f t="shared" si="9"/>
        <v>Address Line 2</v>
      </c>
      <c r="AA6" s="1">
        <v>1</v>
      </c>
      <c r="AB6" s="6">
        <f t="shared" ca="1" si="10"/>
        <v>20141204</v>
      </c>
      <c r="AC6" s="3">
        <f t="shared" ca="1" si="11"/>
        <v>144109</v>
      </c>
      <c r="AD6" s="3" t="s">
        <v>88</v>
      </c>
      <c r="AE6" s="1">
        <v>0</v>
      </c>
      <c r="AF6" s="1">
        <v>0</v>
      </c>
      <c r="AH6" s="1" t="str">
        <f t="shared" ca="1" si="3"/>
        <v>insert into ZDIC values('DJB', '', 'EN', 'S', 'ZCADR2', 'Address Line 2', '', '1', '20141204', '144109', 'SQL', '0', '0', '')</v>
      </c>
      <c r="AI6" s="5" t="s">
        <v>9</v>
      </c>
      <c r="AJ6" s="48" t="s">
        <v>1311</v>
      </c>
      <c r="AK6" s="48" t="s">
        <v>1310</v>
      </c>
      <c r="AL6" s="48"/>
      <c r="AM6" s="48"/>
      <c r="AN6" s="48"/>
      <c r="AO6" s="48"/>
      <c r="AP6" s="48"/>
      <c r="AQ6" s="48"/>
      <c r="AR6" s="48"/>
      <c r="AS6" s="48"/>
      <c r="AT6" s="48"/>
      <c r="AU6" s="48"/>
      <c r="AV6" s="48"/>
      <c r="AW6" s="48"/>
      <c r="AX6" s="48">
        <v>0</v>
      </c>
      <c r="AY6" s="48">
        <v>0</v>
      </c>
      <c r="AZ6" s="48"/>
      <c r="BA6" s="48">
        <v>1</v>
      </c>
      <c r="BB6" s="6">
        <f ca="1">YEAR(NOW())*10000+MONTH(NOW())*100+DAY(NOW())</f>
        <v>20141204</v>
      </c>
      <c r="BC6" s="3">
        <f ca="1">HOUR(NOW())*10000+MINUTE(NOW())*100+SECOND(NOW())</f>
        <v>144109</v>
      </c>
      <c r="BD6" s="3" t="s">
        <v>88</v>
      </c>
      <c r="BE6" s="48">
        <v>0</v>
      </c>
      <c r="BF6" s="48">
        <v>0</v>
      </c>
      <c r="BG6" s="48"/>
      <c r="BH6" s="48" t="str">
        <f ca="1">CONCATENATE("INSERT INTO ",$D$2," VALUES(","'",AJ6,"'",",'",AK6,"'",",'",AL6,"'",",'",AM6,"'",",'",AN6,"'",",'",AO6,"'",",'",AP6,"'",",'",AQ6,"'",",'",AR6,"'",",'",AS6,"'",",'",AT6,"'",",'",AU6,"'",",'",AV6,"'",",'",AW6,"'",",",AX6,,",",AY6,,",'",AZ6,"'",",",BA6,,",",BB6,,",",BC6,,",'",BD6,"'",",",BE6,,",",BF6,,",'",BG6,"'",")")</f>
        <v>INSERT INTO ZCMP VALUES('DJB','PT. Djoni Jaya Busana','','','','','','','','','','','','',0,0,'',1,20141204,144109,'SQL',0,0,'')</v>
      </c>
      <c r="BI6" s="48"/>
      <c r="BJ6" s="48"/>
      <c r="BK6" s="48"/>
      <c r="BL6" s="48"/>
      <c r="BM6" s="48"/>
      <c r="BN6" s="48"/>
      <c r="BO6" s="48"/>
      <c r="BP6" s="48"/>
      <c r="BQ6" s="48"/>
      <c r="BR6" s="48"/>
      <c r="BS6" s="48"/>
      <c r="BT6" s="48"/>
    </row>
    <row r="7" spans="1:72" ht="14.25" customHeight="1" x14ac:dyDescent="0.25">
      <c r="A7" s="4"/>
      <c r="B7" s="1" t="str">
        <f>VLOOKUP($D$2,[1]Tables!$B$2:$D$1048576,2,FALSE)</f>
        <v>ZC</v>
      </c>
      <c r="C7" s="1" t="s">
        <v>297</v>
      </c>
      <c r="D7" s="1" t="str">
        <f t="shared" si="13"/>
        <v>ZCADR3</v>
      </c>
      <c r="E7" s="1" t="str">
        <f>VLOOKUP($C7,'[1]Data Dictionary'!$B$2:$I$1048576,5,FALSE)</f>
        <v>Address Line 3</v>
      </c>
      <c r="F7" s="1" t="str">
        <f>VLOOKUP($C7,'[1]Data Dictionary'!$B$2:$I$1048576,6,FALSE)</f>
        <v>Address Line 3</v>
      </c>
      <c r="G7" s="1" t="str">
        <f>VLOOKUP($C7,'[1]Data Dictionary'!$B$2:$I$1048576,7,FALSE)</f>
        <v>Address Line 3</v>
      </c>
      <c r="H7" s="1" t="str">
        <f>VLOOKUP($C7,'[1]Data Dictionary'!$B$2:$I$1048576,8,FALSE)</f>
        <v>Address Line 3</v>
      </c>
      <c r="I7" s="1" t="str">
        <f>VLOOKUP($C7,'[1]Data Dictionary'!$B$2:$I$1048576,2,FALSE)</f>
        <v>VARCHAR</v>
      </c>
      <c r="J7" s="2" t="str">
        <f>VLOOKUP($C7,'[1]Data Dictionary'!$B$2:$I$1048576,3,FALSE)</f>
        <v>100</v>
      </c>
      <c r="K7" s="3"/>
      <c r="L7" s="3" t="str">
        <f t="shared" si="0"/>
        <v xml:space="preserve"> NULL </v>
      </c>
      <c r="M7" s="3" t="str">
        <f t="shared" si="5"/>
        <v xml:space="preserve"> DEFAULT('') </v>
      </c>
      <c r="N7" s="1" t="str">
        <f t="shared" si="1"/>
        <v>ZCADR3 VARCHAR(100)  NULL  DEFAULT('') ,</v>
      </c>
      <c r="O7" s="1" t="str">
        <f t="shared" si="6"/>
        <v>ZCADR3 VARCHAR2(100) DEFAULT(' '),</v>
      </c>
      <c r="P7" s="1" t="s">
        <v>9</v>
      </c>
      <c r="Q7" s="1" t="str">
        <f t="shared" si="2"/>
        <v>EXEC sys.sp_addextendedproperty @name=N'MS_Description', @value=N'Address Line 3' , @level0type=N'SCHEMA',@level0name=N'dbo', @level1type=N'TABLE',@level1name=N'ZCMP', @level2type=N'COLUMN',@level2name=N'ZCADR3'</v>
      </c>
      <c r="R7" s="1" t="str">
        <f t="shared" si="7"/>
        <v>[DataMember] public  string ZCADR3 { get; set; }</v>
      </c>
      <c r="S7" s="1" t="str">
        <f t="shared" si="14"/>
        <v>+ ", ZCADR3 "</v>
      </c>
      <c r="T7" s="1" t="s">
        <v>1311</v>
      </c>
      <c r="V7" s="1" t="s">
        <v>16</v>
      </c>
      <c r="W7" s="1" t="s">
        <v>15</v>
      </c>
      <c r="X7" s="1" t="str">
        <f t="shared" si="8"/>
        <v>ZCADR3</v>
      </c>
      <c r="Y7" s="1" t="str">
        <f t="shared" si="9"/>
        <v>Address Line 3</v>
      </c>
      <c r="AA7" s="1">
        <v>1</v>
      </c>
      <c r="AB7" s="6">
        <f t="shared" ca="1" si="10"/>
        <v>20141204</v>
      </c>
      <c r="AC7" s="3">
        <f t="shared" ca="1" si="11"/>
        <v>144109</v>
      </c>
      <c r="AD7" s="3" t="s">
        <v>88</v>
      </c>
      <c r="AE7" s="1">
        <v>0</v>
      </c>
      <c r="AF7" s="1">
        <v>0</v>
      </c>
      <c r="AH7" s="1" t="str">
        <f t="shared" ca="1" si="3"/>
        <v>insert into ZDIC values('DJB', '', 'EN', 'S', 'ZCADR3', 'Address Line 3', '', '1', '20141204', '144109', 'SQL', '0', '0', '')</v>
      </c>
      <c r="AI7" s="5" t="s">
        <v>9</v>
      </c>
      <c r="AJ7" s="48"/>
      <c r="AK7" s="48"/>
      <c r="AL7" s="48"/>
      <c r="AM7" s="48"/>
      <c r="AN7" s="48"/>
      <c r="AO7" s="48"/>
      <c r="AP7" s="48"/>
      <c r="AQ7" s="3"/>
      <c r="AR7" s="6"/>
      <c r="AS7" s="3"/>
      <c r="AT7" s="3"/>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row>
    <row r="8" spans="1:72" ht="14.25" customHeight="1" x14ac:dyDescent="0.25">
      <c r="A8" s="4"/>
      <c r="B8" s="1" t="str">
        <f>VLOOKUP($D$2,[1]Tables!$B$2:$D$1048576,2,FALSE)</f>
        <v>ZC</v>
      </c>
      <c r="C8" s="1" t="s">
        <v>22</v>
      </c>
      <c r="D8" s="1" t="str">
        <f t="shared" si="13"/>
        <v>ZCCTNO</v>
      </c>
      <c r="E8" s="1" t="str">
        <f>VLOOKUP($C8,'[1]Data Dictionary'!$B$2:$I$1048576,5,FALSE)</f>
        <v>City Code</v>
      </c>
      <c r="F8" s="1" t="str">
        <f>VLOOKUP($C8,'[1]Data Dictionary'!$B$2:$I$1048576,6,FALSE)</f>
        <v>City Code</v>
      </c>
      <c r="G8" s="1" t="str">
        <f>VLOOKUP($C8,'[1]Data Dictionary'!$B$2:$I$1048576,7,FALSE)</f>
        <v>City Code</v>
      </c>
      <c r="H8" s="1" t="str">
        <f>VLOOKUP($C8,'[1]Data Dictionary'!$B$2:$I$1048576,8,FALSE)</f>
        <v>City Code</v>
      </c>
      <c r="I8" s="1" t="str">
        <f>VLOOKUP($C8,'[1]Data Dictionary'!$B$2:$I$1048576,2,FALSE)</f>
        <v>VARCHAR</v>
      </c>
      <c r="J8" s="2" t="str">
        <f>VLOOKUP($C8,'[1]Data Dictionary'!$B$2:$I$1048576,3,FALSE)</f>
        <v>10</v>
      </c>
      <c r="K8" s="3"/>
      <c r="L8" s="3" t="str">
        <f t="shared" si="0"/>
        <v xml:space="preserve"> NULL </v>
      </c>
      <c r="M8" s="3" t="str">
        <f t="shared" si="5"/>
        <v xml:space="preserve"> DEFAULT('') </v>
      </c>
      <c r="N8" s="1" t="str">
        <f t="shared" si="1"/>
        <v>ZCCTNO VARCHAR(10)  NULL  DEFAULT('') ,</v>
      </c>
      <c r="O8" s="1" t="str">
        <f t="shared" si="6"/>
        <v>ZCCTNO VARCHAR2(10) DEFAULT(' '),</v>
      </c>
      <c r="P8" s="1" t="s">
        <v>9</v>
      </c>
      <c r="Q8" s="1" t="str">
        <f t="shared" si="2"/>
        <v>EXEC sys.sp_addextendedproperty @name=N'MS_Description', @value=N'City Code' , @level0type=N'SCHEMA',@level0name=N'dbo', @level1type=N'TABLE',@level1name=N'ZCMP', @level2type=N'COLUMN',@level2name=N'ZCCTNO'</v>
      </c>
      <c r="R8" s="1" t="str">
        <f t="shared" si="7"/>
        <v>[DataMember] public  string ZCCTNO { get; set; }</v>
      </c>
      <c r="S8" s="1" t="str">
        <f t="shared" si="14"/>
        <v>+ ", ZCCTNO "</v>
      </c>
      <c r="T8" s="1" t="s">
        <v>1311</v>
      </c>
      <c r="V8" s="1" t="s">
        <v>16</v>
      </c>
      <c r="W8" s="1" t="s">
        <v>15</v>
      </c>
      <c r="X8" s="1" t="str">
        <f t="shared" si="8"/>
        <v>ZCCTNO</v>
      </c>
      <c r="Y8" s="1" t="str">
        <f t="shared" si="9"/>
        <v>City Code</v>
      </c>
      <c r="AA8" s="1">
        <v>1</v>
      </c>
      <c r="AB8" s="6">
        <f t="shared" ca="1" si="10"/>
        <v>20141204</v>
      </c>
      <c r="AC8" s="3">
        <f t="shared" ca="1" si="11"/>
        <v>144109</v>
      </c>
      <c r="AD8" s="3" t="s">
        <v>88</v>
      </c>
      <c r="AE8" s="1">
        <v>0</v>
      </c>
      <c r="AF8" s="1">
        <v>0</v>
      </c>
      <c r="AH8" s="1" t="str">
        <f t="shared" ca="1" si="3"/>
        <v>insert into ZDIC values('DJB', '', 'EN', 'S', 'ZCCTNO', 'City Code', '', '1', '20141204', '144109', 'SQL', '0', '0', '')</v>
      </c>
      <c r="AI8" s="5" t="s">
        <v>9</v>
      </c>
      <c r="AJ8" s="48"/>
      <c r="AK8" s="48"/>
      <c r="AL8" s="48"/>
      <c r="AM8" s="48"/>
      <c r="AN8" s="48"/>
      <c r="AO8" s="48"/>
      <c r="AP8" s="48"/>
      <c r="AQ8" s="3"/>
      <c r="AR8" s="6"/>
      <c r="AS8" s="3"/>
      <c r="AT8" s="3"/>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row>
    <row r="9" spans="1:72" ht="14.25" customHeight="1" x14ac:dyDescent="0.25">
      <c r="A9" s="4"/>
      <c r="B9" s="1" t="str">
        <f>VLOOKUP($D$2,[1]Tables!$B$2:$D$1048576,2,FALSE)</f>
        <v>ZC</v>
      </c>
      <c r="C9" s="1" t="s">
        <v>125</v>
      </c>
      <c r="D9" s="1" t="str">
        <f t="shared" si="13"/>
        <v>ZCCNNO</v>
      </c>
      <c r="E9" s="1" t="str">
        <f>VLOOKUP($C9,'[1]Data Dictionary'!$B$2:$I$1048576,5,FALSE)</f>
        <v>Country Code</v>
      </c>
      <c r="F9" s="1" t="str">
        <f>VLOOKUP($C9,'[1]Data Dictionary'!$B$2:$I$1048576,6,FALSE)</f>
        <v>Country Code</v>
      </c>
      <c r="G9" s="1" t="str">
        <f>VLOOKUP($C9,'[1]Data Dictionary'!$B$2:$I$1048576,7,FALSE)</f>
        <v>Country Code</v>
      </c>
      <c r="H9" s="1" t="str">
        <f>VLOOKUP($C9,'[1]Data Dictionary'!$B$2:$I$1048576,8,FALSE)</f>
        <v>Country Code</v>
      </c>
      <c r="I9" s="1" t="str">
        <f>VLOOKUP($C9,'[1]Data Dictionary'!$B$2:$I$1048576,2,FALSE)</f>
        <v>VARCHAR</v>
      </c>
      <c r="J9" s="2" t="str">
        <f>VLOOKUP($C9,'[1]Data Dictionary'!$B$2:$I$1048576,3,FALSE)</f>
        <v>10</v>
      </c>
      <c r="K9" s="3"/>
      <c r="L9" s="3" t="str">
        <f t="shared" si="0"/>
        <v xml:space="preserve"> NULL </v>
      </c>
      <c r="M9" s="3" t="str">
        <f t="shared" si="5"/>
        <v xml:space="preserve"> DEFAULT('') </v>
      </c>
      <c r="N9" s="1" t="str">
        <f t="shared" si="1"/>
        <v>ZCCNNO VARCHAR(10)  NULL  DEFAULT('') ,</v>
      </c>
      <c r="O9" s="1" t="str">
        <f t="shared" si="6"/>
        <v>ZCCNNO VARCHAR2(10) DEFAULT(' '),</v>
      </c>
      <c r="P9" s="1" t="s">
        <v>9</v>
      </c>
      <c r="Q9" s="1" t="str">
        <f t="shared" si="2"/>
        <v>EXEC sys.sp_addextendedproperty @name=N'MS_Description', @value=N'Country Code' , @level0type=N'SCHEMA',@level0name=N'dbo', @level1type=N'TABLE',@level1name=N'ZCMP', @level2type=N'COLUMN',@level2name=N'ZCCNNO'</v>
      </c>
      <c r="R9" s="1" t="str">
        <f t="shared" si="7"/>
        <v>[DataMember] public  string ZCCNNO { get; set; }</v>
      </c>
      <c r="S9" s="1" t="str">
        <f t="shared" si="14"/>
        <v>+ ", ZCCNNO "</v>
      </c>
      <c r="T9" s="1" t="s">
        <v>1311</v>
      </c>
      <c r="V9" s="1" t="s">
        <v>16</v>
      </c>
      <c r="W9" s="1" t="s">
        <v>15</v>
      </c>
      <c r="X9" s="1" t="str">
        <f t="shared" si="8"/>
        <v>ZCCNNO</v>
      </c>
      <c r="Y9" s="1" t="str">
        <f t="shared" si="9"/>
        <v>Country Code</v>
      </c>
      <c r="AA9" s="1">
        <v>1</v>
      </c>
      <c r="AB9" s="6">
        <f t="shared" ca="1" si="10"/>
        <v>20141204</v>
      </c>
      <c r="AC9" s="3">
        <f t="shared" ca="1" si="11"/>
        <v>144109</v>
      </c>
      <c r="AD9" s="3" t="s">
        <v>88</v>
      </c>
      <c r="AE9" s="1">
        <v>0</v>
      </c>
      <c r="AF9" s="1">
        <v>0</v>
      </c>
      <c r="AH9" s="1" t="str">
        <f t="shared" ca="1" si="3"/>
        <v>insert into ZDIC values('DJB', '', 'EN', 'S', 'ZCCNNO', 'Country Code', '', '1', '20141204', '144109', 'SQL', '0', '0', '')</v>
      </c>
      <c r="AI9" s="5" t="s">
        <v>9</v>
      </c>
      <c r="AJ9" s="48"/>
      <c r="AK9" s="48"/>
      <c r="AL9" s="48"/>
      <c r="AM9" s="48"/>
      <c r="AN9" s="48"/>
      <c r="AO9" s="48"/>
      <c r="AP9" s="48"/>
      <c r="AQ9" s="3"/>
      <c r="AR9" s="6"/>
      <c r="AS9" s="3"/>
      <c r="AT9" s="3"/>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row>
    <row r="10" spans="1:72" ht="14.25" customHeight="1" x14ac:dyDescent="0.25">
      <c r="A10" s="4"/>
      <c r="B10" s="1" t="str">
        <f>VLOOKUP($D$2,[1]Tables!$B$2:$D$1048576,2,FALSE)</f>
        <v>ZC</v>
      </c>
      <c r="C10" s="1" t="s">
        <v>299</v>
      </c>
      <c r="D10" s="1" t="str">
        <f t="shared" ref="D10:D18" si="15">B10 &amp; C10</f>
        <v>ZCPHN1</v>
      </c>
      <c r="E10" s="1" t="str">
        <f>VLOOKUP($C10,'[1]Data Dictionary'!$B$2:$I$1048576,5,FALSE)</f>
        <v>Phone 1</v>
      </c>
      <c r="F10" s="1" t="str">
        <f>VLOOKUP($C10,'[1]Data Dictionary'!$B$2:$I$1048576,6,FALSE)</f>
        <v>Phone 1</v>
      </c>
      <c r="G10" s="1" t="str">
        <f>VLOOKUP($C10,'[1]Data Dictionary'!$B$2:$I$1048576,7,FALSE)</f>
        <v>Phone 1</v>
      </c>
      <c r="H10" s="1" t="str">
        <f>VLOOKUP($C10,'[1]Data Dictionary'!$B$2:$I$1048576,8,FALSE)</f>
        <v>Phone 1</v>
      </c>
      <c r="I10" s="1" t="str">
        <f>VLOOKUP($C10,'[1]Data Dictionary'!$B$2:$I$1048576,2,FALSE)</f>
        <v>VARCHAR</v>
      </c>
      <c r="J10" s="2" t="str">
        <f>VLOOKUP($C10,'[1]Data Dictionary'!$B$2:$I$1048576,3,FALSE)</f>
        <v>100</v>
      </c>
      <c r="K10" s="3"/>
      <c r="L10" s="3" t="str">
        <f t="shared" ref="L10:L18" si="16">IF(K10="", " NULL ", " NOT NULL ")</f>
        <v xml:space="preserve"> NULL </v>
      </c>
      <c r="M10" s="3" t="str">
        <f t="shared" ref="M10:M18" si="17">IF(I10="NUMERIC", " DEFAULT(0) ", IF(I10="DATETIME", "", " DEFAULT('') "))</f>
        <v xml:space="preserve"> DEFAULT('') </v>
      </c>
      <c r="N10" s="1" t="str">
        <f t="shared" ref="N10:N18" si="18">CONCATENATE(D10, " ", I10, IF(I10="DATETIME", "",CONCATENATE("(", J10, ") ")), L10, M10,",")</f>
        <v>ZCPHN1 VARCHAR(100)  NULL  DEFAULT('') ,</v>
      </c>
      <c r="O10" s="1" t="str">
        <f t="shared" ref="O10:O18" si="19">CONCATENATE(D10, " ",IF(I10="VARCHAR", "VARCHAR2",IF(I10="NUMERIC", "NUMBER", I10)), IF(I10="DATETIME", "",CONCATENATE("(", J10, ") ")), IF(TRIM(K10)&lt;&gt;"", L10,IF(TRIM(M10)="DEFAULT('')", "DEFAULT(' ')", M10)), ",")</f>
        <v>ZCPHN1 VARCHAR2(100) DEFAULT(' '),</v>
      </c>
      <c r="P10" s="1" t="s">
        <v>9</v>
      </c>
      <c r="Q10" s="1" t="str">
        <f t="shared" si="2"/>
        <v>EXEC sys.sp_addextendedproperty @name=N'MS_Description', @value=N'Phone 1' , @level0type=N'SCHEMA',@level0name=N'dbo', @level1type=N'TABLE',@level1name=N'ZCMP', @level2type=N'COLUMN',@level2name=N'ZCPHN1'</v>
      </c>
      <c r="R10" s="1" t="str">
        <f t="shared" ref="R10:R18" si="20">CONCATENATE("[DataMember] public ", IF(I10="VARCHAR", " string ", " decimal "), D10, " { get; set; }")</f>
        <v>[DataMember] public  string ZCPHN1 { get; set; }</v>
      </c>
      <c r="S10" s="1" t="str">
        <f t="shared" ref="S10:S18" si="21">CONCATENATE("+ "", ",D10," """)</f>
        <v>+ ", ZCPHN1 "</v>
      </c>
      <c r="T10" s="1" t="s">
        <v>1311</v>
      </c>
      <c r="V10" s="1" t="s">
        <v>16</v>
      </c>
      <c r="W10" s="1" t="s">
        <v>15</v>
      </c>
      <c r="X10" s="1" t="str">
        <f t="shared" ref="X10:X18" si="22">D10</f>
        <v>ZCPHN1</v>
      </c>
      <c r="Y10" s="1" t="str">
        <f t="shared" ref="Y10:Y18" si="23">IF(AND(V10="EN",W10="S"),E10, IF(AND(V10="ID", W10="S"),F10, IF(AND(V10="EN", W10="R"),G10,H10)))</f>
        <v>Phone 1</v>
      </c>
      <c r="AA10" s="1">
        <v>1</v>
      </c>
      <c r="AB10" s="6">
        <f t="shared" ca="1" si="10"/>
        <v>20141204</v>
      </c>
      <c r="AC10" s="3">
        <f t="shared" ca="1" si="11"/>
        <v>144109</v>
      </c>
      <c r="AD10" s="3" t="s">
        <v>88</v>
      </c>
      <c r="AE10" s="1">
        <v>0</v>
      </c>
      <c r="AF10" s="1">
        <v>0</v>
      </c>
      <c r="AH10" s="1" t="str">
        <f t="shared" ref="AH10:AH18" ca="1" si="24">CONCATENATE("insert into ZDIC values('",T10, "', '",U10, "', '",V10, "', '",W10, "', '",X10, "', '",Y10, "', '",Z10, "', '",AA10, "', '",AB10, "', '",AC10, "', '",AD10, "', '",AE10, "', '",AF10, "', '",AG10, "')")</f>
        <v>insert into ZDIC values('DJB', '', 'EN', 'S', 'ZCPHN1', 'Phone 1', '', '1', '20141204', '144109', 'SQL', '0', '0', '')</v>
      </c>
      <c r="AI10" s="5" t="s">
        <v>9</v>
      </c>
      <c r="AJ10" s="48"/>
      <c r="AK10" s="48"/>
      <c r="AL10" s="48"/>
      <c r="AM10" s="48"/>
      <c r="AN10" s="48"/>
      <c r="AO10" s="48"/>
      <c r="AP10" s="48"/>
      <c r="AQ10" s="3"/>
      <c r="AR10" s="6"/>
      <c r="AS10" s="3"/>
      <c r="AT10" s="3"/>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row>
    <row r="11" spans="1:72" ht="14.25" customHeight="1" x14ac:dyDescent="0.25">
      <c r="A11" s="4"/>
      <c r="B11" s="1" t="str">
        <f>VLOOKUP($D$2,[1]Tables!$B$2:$D$1048576,2,FALSE)</f>
        <v>ZC</v>
      </c>
      <c r="C11" s="1" t="s">
        <v>300</v>
      </c>
      <c r="D11" s="1" t="str">
        <f t="shared" si="15"/>
        <v>ZCPHN2</v>
      </c>
      <c r="E11" s="1" t="str">
        <f>VLOOKUP($C11,'[1]Data Dictionary'!$B$2:$I$1048576,5,FALSE)</f>
        <v>Phone 2</v>
      </c>
      <c r="F11" s="1" t="str">
        <f>VLOOKUP($C11,'[1]Data Dictionary'!$B$2:$I$1048576,6,FALSE)</f>
        <v>Phone 2</v>
      </c>
      <c r="G11" s="1" t="str">
        <f>VLOOKUP($C11,'[1]Data Dictionary'!$B$2:$I$1048576,7,FALSE)</f>
        <v>Phone 2</v>
      </c>
      <c r="H11" s="1" t="str">
        <f>VLOOKUP($C11,'[1]Data Dictionary'!$B$2:$I$1048576,8,FALSE)</f>
        <v>Phone 2</v>
      </c>
      <c r="I11" s="1" t="str">
        <f>VLOOKUP($C11,'[1]Data Dictionary'!$B$2:$I$1048576,2,FALSE)</f>
        <v>VARCHAR</v>
      </c>
      <c r="J11" s="2" t="str">
        <f>VLOOKUP($C11,'[1]Data Dictionary'!$B$2:$I$1048576,3,FALSE)</f>
        <v>100</v>
      </c>
      <c r="K11" s="3"/>
      <c r="L11" s="3" t="str">
        <f t="shared" si="16"/>
        <v xml:space="preserve"> NULL </v>
      </c>
      <c r="M11" s="3" t="str">
        <f t="shared" si="17"/>
        <v xml:space="preserve"> DEFAULT('') </v>
      </c>
      <c r="N11" s="1" t="str">
        <f t="shared" si="18"/>
        <v>ZCPHN2 VARCHAR(100)  NULL  DEFAULT('') ,</v>
      </c>
      <c r="O11" s="1" t="str">
        <f t="shared" si="19"/>
        <v>ZCPHN2 VARCHAR2(100) DEFAULT(' '),</v>
      </c>
      <c r="P11" s="1" t="s">
        <v>9</v>
      </c>
      <c r="Q11" s="1" t="str">
        <f t="shared" si="2"/>
        <v>EXEC sys.sp_addextendedproperty @name=N'MS_Description', @value=N'Phone 2' , @level0type=N'SCHEMA',@level0name=N'dbo', @level1type=N'TABLE',@level1name=N'ZCMP', @level2type=N'COLUMN',@level2name=N'ZCPHN2'</v>
      </c>
      <c r="R11" s="1" t="str">
        <f t="shared" si="20"/>
        <v>[DataMember] public  string ZCPHN2 { get; set; }</v>
      </c>
      <c r="S11" s="1" t="str">
        <f t="shared" si="21"/>
        <v>+ ", ZCPHN2 "</v>
      </c>
      <c r="T11" s="1" t="s">
        <v>1311</v>
      </c>
      <c r="V11" s="1" t="s">
        <v>16</v>
      </c>
      <c r="W11" s="1" t="s">
        <v>15</v>
      </c>
      <c r="X11" s="1" t="str">
        <f t="shared" si="22"/>
        <v>ZCPHN2</v>
      </c>
      <c r="Y11" s="1" t="str">
        <f t="shared" si="23"/>
        <v>Phone 2</v>
      </c>
      <c r="AA11" s="1">
        <v>1</v>
      </c>
      <c r="AB11" s="6">
        <f t="shared" ca="1" si="10"/>
        <v>20141204</v>
      </c>
      <c r="AC11" s="3">
        <f t="shared" ca="1" si="11"/>
        <v>144109</v>
      </c>
      <c r="AD11" s="3" t="s">
        <v>88</v>
      </c>
      <c r="AE11" s="1">
        <v>0</v>
      </c>
      <c r="AF11" s="1">
        <v>0</v>
      </c>
      <c r="AH11" s="1" t="str">
        <f t="shared" ca="1" si="24"/>
        <v>insert into ZDIC values('DJB', '', 'EN', 'S', 'ZCPHN2', 'Phone 2', '', '1', '20141204', '144109', 'SQL', '0', '0', '')</v>
      </c>
      <c r="AI11" s="5" t="s">
        <v>9</v>
      </c>
      <c r="AQ11" s="3"/>
      <c r="AR11" s="6"/>
      <c r="AS11" s="3"/>
      <c r="AT11" s="3"/>
    </row>
    <row r="12" spans="1:72" ht="14.25" customHeight="1" x14ac:dyDescent="0.25">
      <c r="A12" s="4"/>
      <c r="B12" s="1" t="str">
        <f>VLOOKUP($D$2,[1]Tables!$B$2:$D$1048576,2,FALSE)</f>
        <v>ZC</v>
      </c>
      <c r="C12" s="1" t="s">
        <v>303</v>
      </c>
      <c r="D12" s="1" t="str">
        <f t="shared" si="15"/>
        <v>ZCFAX1</v>
      </c>
      <c r="E12" s="1" t="str">
        <f>VLOOKUP($C12,'[1]Data Dictionary'!$B$2:$I$1048576,5,FALSE)</f>
        <v>Fax 1</v>
      </c>
      <c r="F12" s="1" t="str">
        <f>VLOOKUP($C12,'[1]Data Dictionary'!$B$2:$I$1048576,6,FALSE)</f>
        <v>Fax 1</v>
      </c>
      <c r="G12" s="1" t="str">
        <f>VLOOKUP($C12,'[1]Data Dictionary'!$B$2:$I$1048576,7,FALSE)</f>
        <v>Fax 1</v>
      </c>
      <c r="H12" s="1" t="str">
        <f>VLOOKUP($C12,'[1]Data Dictionary'!$B$2:$I$1048576,8,FALSE)</f>
        <v>Fax 1</v>
      </c>
      <c r="I12" s="1" t="str">
        <f>VLOOKUP($C12,'[1]Data Dictionary'!$B$2:$I$1048576,2,FALSE)</f>
        <v>VARCHAR</v>
      </c>
      <c r="J12" s="2" t="str">
        <f>VLOOKUP($C12,'[1]Data Dictionary'!$B$2:$I$1048576,3,FALSE)</f>
        <v>100</v>
      </c>
      <c r="K12" s="3"/>
      <c r="L12" s="3" t="str">
        <f t="shared" si="16"/>
        <v xml:space="preserve"> NULL </v>
      </c>
      <c r="M12" s="3" t="str">
        <f t="shared" si="17"/>
        <v xml:space="preserve"> DEFAULT('') </v>
      </c>
      <c r="N12" s="1" t="str">
        <f t="shared" si="18"/>
        <v>ZCFAX1 VARCHAR(100)  NULL  DEFAULT('') ,</v>
      </c>
      <c r="O12" s="1" t="str">
        <f t="shared" si="19"/>
        <v>ZCFAX1 VARCHAR2(100) DEFAULT(' '),</v>
      </c>
      <c r="P12" s="1" t="s">
        <v>9</v>
      </c>
      <c r="Q12" s="1" t="str">
        <f t="shared" si="2"/>
        <v>EXEC sys.sp_addextendedproperty @name=N'MS_Description', @value=N'Fax 1' , @level0type=N'SCHEMA',@level0name=N'dbo', @level1type=N'TABLE',@level1name=N'ZCMP', @level2type=N'COLUMN',@level2name=N'ZCFAX1'</v>
      </c>
      <c r="R12" s="1" t="str">
        <f t="shared" si="20"/>
        <v>[DataMember] public  string ZCFAX1 { get; set; }</v>
      </c>
      <c r="S12" s="1" t="str">
        <f t="shared" si="21"/>
        <v>+ ", ZCFAX1 "</v>
      </c>
      <c r="T12" s="1" t="s">
        <v>1311</v>
      </c>
      <c r="V12" s="1" t="s">
        <v>16</v>
      </c>
      <c r="W12" s="1" t="s">
        <v>15</v>
      </c>
      <c r="X12" s="1" t="str">
        <f t="shared" si="22"/>
        <v>ZCFAX1</v>
      </c>
      <c r="Y12" s="1" t="str">
        <f t="shared" si="23"/>
        <v>Fax 1</v>
      </c>
      <c r="AA12" s="1">
        <v>1</v>
      </c>
      <c r="AB12" s="6">
        <f t="shared" ca="1" si="10"/>
        <v>20141204</v>
      </c>
      <c r="AC12" s="3">
        <f t="shared" ca="1" si="11"/>
        <v>144109</v>
      </c>
      <c r="AD12" s="3" t="s">
        <v>88</v>
      </c>
      <c r="AE12" s="1">
        <v>0</v>
      </c>
      <c r="AF12" s="1">
        <v>0</v>
      </c>
      <c r="AH12" s="1" t="str">
        <f t="shared" ca="1" si="24"/>
        <v>insert into ZDIC values('DJB', '', 'EN', 'S', 'ZCFAX1', 'Fax 1', '', '1', '20141204', '144109', 'SQL', '0', '0', '')</v>
      </c>
      <c r="AI12" s="5" t="s">
        <v>9</v>
      </c>
      <c r="AQ12" s="3"/>
      <c r="AR12" s="6"/>
      <c r="AS12" s="3"/>
      <c r="AT12" s="3"/>
    </row>
    <row r="13" spans="1:72" ht="14.25" customHeight="1" x14ac:dyDescent="0.25">
      <c r="A13" s="4"/>
      <c r="B13" s="1" t="str">
        <f>VLOOKUP($D$2,[1]Tables!$B$2:$D$1048576,2,FALSE)</f>
        <v>ZC</v>
      </c>
      <c r="C13" s="1" t="s">
        <v>304</v>
      </c>
      <c r="D13" s="1" t="str">
        <f t="shared" si="15"/>
        <v>ZCFAX2</v>
      </c>
      <c r="E13" s="1" t="str">
        <f>VLOOKUP($C13,'[1]Data Dictionary'!$B$2:$I$1048576,5,FALSE)</f>
        <v>Fax 2</v>
      </c>
      <c r="F13" s="1" t="str">
        <f>VLOOKUP($C13,'[1]Data Dictionary'!$B$2:$I$1048576,6,FALSE)</f>
        <v>Fax 2</v>
      </c>
      <c r="G13" s="1" t="str">
        <f>VLOOKUP($C13,'[1]Data Dictionary'!$B$2:$I$1048576,7,FALSE)</f>
        <v>Fax 2</v>
      </c>
      <c r="H13" s="1" t="str">
        <f>VLOOKUP($C13,'[1]Data Dictionary'!$B$2:$I$1048576,8,FALSE)</f>
        <v>Fax 2</v>
      </c>
      <c r="I13" s="1" t="str">
        <f>VLOOKUP($C13,'[1]Data Dictionary'!$B$2:$I$1048576,2,FALSE)</f>
        <v>VARCHAR</v>
      </c>
      <c r="J13" s="2" t="str">
        <f>VLOOKUP($C13,'[1]Data Dictionary'!$B$2:$I$1048576,3,FALSE)</f>
        <v>100</v>
      </c>
      <c r="K13" s="3"/>
      <c r="L13" s="3" t="str">
        <f t="shared" si="16"/>
        <v xml:space="preserve"> NULL </v>
      </c>
      <c r="M13" s="3" t="str">
        <f t="shared" si="17"/>
        <v xml:space="preserve"> DEFAULT('') </v>
      </c>
      <c r="N13" s="1" t="str">
        <f t="shared" si="18"/>
        <v>ZCFAX2 VARCHAR(100)  NULL  DEFAULT('') ,</v>
      </c>
      <c r="O13" s="1" t="str">
        <f t="shared" si="19"/>
        <v>ZCFAX2 VARCHAR2(100) DEFAULT(' '),</v>
      </c>
      <c r="P13" s="1" t="s">
        <v>9</v>
      </c>
      <c r="Q13" s="1" t="str">
        <f t="shared" si="2"/>
        <v>EXEC sys.sp_addextendedproperty @name=N'MS_Description', @value=N'Fax 2' , @level0type=N'SCHEMA',@level0name=N'dbo', @level1type=N'TABLE',@level1name=N'ZCMP', @level2type=N'COLUMN',@level2name=N'ZCFAX2'</v>
      </c>
      <c r="R13" s="1" t="str">
        <f t="shared" si="20"/>
        <v>[DataMember] public  string ZCFAX2 { get; set; }</v>
      </c>
      <c r="S13" s="1" t="str">
        <f t="shared" si="21"/>
        <v>+ ", ZCFAX2 "</v>
      </c>
      <c r="T13" s="1" t="s">
        <v>1311</v>
      </c>
      <c r="V13" s="1" t="s">
        <v>16</v>
      </c>
      <c r="W13" s="1" t="s">
        <v>15</v>
      </c>
      <c r="X13" s="1" t="str">
        <f t="shared" si="22"/>
        <v>ZCFAX2</v>
      </c>
      <c r="Y13" s="1" t="str">
        <f t="shared" si="23"/>
        <v>Fax 2</v>
      </c>
      <c r="AA13" s="1">
        <v>1</v>
      </c>
      <c r="AB13" s="6">
        <f t="shared" ca="1" si="10"/>
        <v>20141204</v>
      </c>
      <c r="AC13" s="3">
        <f t="shared" ca="1" si="11"/>
        <v>144109</v>
      </c>
      <c r="AD13" s="3" t="s">
        <v>88</v>
      </c>
      <c r="AE13" s="1">
        <v>0</v>
      </c>
      <c r="AF13" s="1">
        <v>0</v>
      </c>
      <c r="AH13" s="1" t="str">
        <f t="shared" ca="1" si="24"/>
        <v>insert into ZDIC values('DJB', '', 'EN', 'S', 'ZCFAX2', 'Fax 2', '', '1', '20141204', '144109', 'SQL', '0', '0', '')</v>
      </c>
      <c r="AI13" s="5" t="s">
        <v>9</v>
      </c>
      <c r="AQ13" s="3"/>
      <c r="AR13" s="6"/>
      <c r="AS13" s="3"/>
      <c r="AT13" s="3"/>
    </row>
    <row r="14" spans="1:72" ht="14.25" customHeight="1" x14ac:dyDescent="0.25">
      <c r="A14" s="4"/>
      <c r="B14" s="1" t="str">
        <f>VLOOKUP($D$2,[1]Tables!$B$2:$D$1048576,2,FALSE)</f>
        <v>ZC</v>
      </c>
      <c r="C14" s="1" t="s">
        <v>301</v>
      </c>
      <c r="D14" s="1" t="str">
        <f t="shared" si="15"/>
        <v>ZCEMAD</v>
      </c>
      <c r="E14" s="1" t="str">
        <f>VLOOKUP($C14,'[1]Data Dictionary'!$B$2:$I$1048576,5,FALSE)</f>
        <v>Email Address</v>
      </c>
      <c r="F14" s="1" t="str">
        <f>VLOOKUP($C14,'[1]Data Dictionary'!$B$2:$I$1048576,6,FALSE)</f>
        <v>Email Address</v>
      </c>
      <c r="G14" s="1" t="str">
        <f>VLOOKUP($C14,'[1]Data Dictionary'!$B$2:$I$1048576,7,FALSE)</f>
        <v>Email Address</v>
      </c>
      <c r="H14" s="1" t="str">
        <f>VLOOKUP($C14,'[1]Data Dictionary'!$B$2:$I$1048576,8,FALSE)</f>
        <v>Email Address</v>
      </c>
      <c r="I14" s="1" t="str">
        <f>VLOOKUP($C14,'[1]Data Dictionary'!$B$2:$I$1048576,2,FALSE)</f>
        <v>VARCHAR</v>
      </c>
      <c r="J14" s="2" t="str">
        <f>VLOOKUP($C14,'[1]Data Dictionary'!$B$2:$I$1048576,3,FALSE)</f>
        <v>200</v>
      </c>
      <c r="K14" s="3"/>
      <c r="L14" s="3" t="str">
        <f t="shared" si="16"/>
        <v xml:space="preserve"> NULL </v>
      </c>
      <c r="M14" s="3" t="str">
        <f t="shared" si="17"/>
        <v xml:space="preserve"> DEFAULT('') </v>
      </c>
      <c r="N14" s="1" t="str">
        <f t="shared" si="18"/>
        <v>ZCEMAD VARCHAR(200)  NULL  DEFAULT('') ,</v>
      </c>
      <c r="O14" s="1" t="str">
        <f t="shared" si="19"/>
        <v>ZCEMAD VARCHAR2(200) DEFAULT(' '),</v>
      </c>
      <c r="P14" s="1" t="s">
        <v>9</v>
      </c>
      <c r="Q14" s="1" t="str">
        <f t="shared" si="2"/>
        <v>EXEC sys.sp_addextendedproperty @name=N'MS_Description', @value=N'Email Address' , @level0type=N'SCHEMA',@level0name=N'dbo', @level1type=N'TABLE',@level1name=N'ZCMP', @level2type=N'COLUMN',@level2name=N'ZCEMAD'</v>
      </c>
      <c r="R14" s="1" t="str">
        <f t="shared" si="20"/>
        <v>[DataMember] public  string ZCEMAD { get; set; }</v>
      </c>
      <c r="S14" s="1" t="str">
        <f t="shared" si="21"/>
        <v>+ ", ZCEMAD "</v>
      </c>
      <c r="T14" s="1" t="s">
        <v>1311</v>
      </c>
      <c r="V14" s="1" t="s">
        <v>16</v>
      </c>
      <c r="W14" s="1" t="s">
        <v>15</v>
      </c>
      <c r="X14" s="1" t="str">
        <f t="shared" si="22"/>
        <v>ZCEMAD</v>
      </c>
      <c r="Y14" s="1" t="str">
        <f t="shared" si="23"/>
        <v>Email Address</v>
      </c>
      <c r="AA14" s="1">
        <v>1</v>
      </c>
      <c r="AB14" s="6">
        <f t="shared" ca="1" si="10"/>
        <v>20141204</v>
      </c>
      <c r="AC14" s="3">
        <f t="shared" ca="1" si="11"/>
        <v>144109</v>
      </c>
      <c r="AD14" s="3" t="s">
        <v>88</v>
      </c>
      <c r="AE14" s="1">
        <v>0</v>
      </c>
      <c r="AF14" s="1">
        <v>0</v>
      </c>
      <c r="AH14" s="1" t="str">
        <f t="shared" ca="1" si="24"/>
        <v>insert into ZDIC values('DJB', '', 'EN', 'S', 'ZCEMAD', 'Email Address', '', '1', '20141204', '144109', 'SQL', '0', '0', '')</v>
      </c>
      <c r="AI14" s="5" t="s">
        <v>9</v>
      </c>
      <c r="AQ14" s="3"/>
      <c r="AR14" s="6"/>
      <c r="AS14" s="3"/>
      <c r="AT14" s="3"/>
    </row>
    <row r="15" spans="1:72" ht="14.25" customHeight="1" x14ac:dyDescent="0.25">
      <c r="A15" s="4"/>
      <c r="B15" s="1" t="str">
        <f>VLOOKUP($D$2,[1]Tables!$B$2:$D$1048576,2,FALSE)</f>
        <v>ZC</v>
      </c>
      <c r="C15" s="1" t="s">
        <v>298</v>
      </c>
      <c r="D15" s="1" t="str">
        <f t="shared" si="15"/>
        <v>ZCNPWP</v>
      </c>
      <c r="E15" s="1" t="str">
        <f>VLOOKUP($C15,'[1]Data Dictionary'!$B$2:$I$1048576,5,FALSE)</f>
        <v>NPWP</v>
      </c>
      <c r="F15" s="1" t="str">
        <f>VLOOKUP($C15,'[1]Data Dictionary'!$B$2:$I$1048576,6,FALSE)</f>
        <v>NPWP</v>
      </c>
      <c r="G15" s="1" t="str">
        <f>VLOOKUP($C15,'[1]Data Dictionary'!$B$2:$I$1048576,7,FALSE)</f>
        <v>NPWP</v>
      </c>
      <c r="H15" s="1" t="str">
        <f>VLOOKUP($C15,'[1]Data Dictionary'!$B$2:$I$1048576,8,FALSE)</f>
        <v>NPWP</v>
      </c>
      <c r="I15" s="1" t="str">
        <f>VLOOKUP($C15,'[1]Data Dictionary'!$B$2:$I$1048576,2,FALSE)</f>
        <v>VARCHAR</v>
      </c>
      <c r="J15" s="2" t="str">
        <f>VLOOKUP($C15,'[1]Data Dictionary'!$B$2:$I$1048576,3,FALSE)</f>
        <v>40</v>
      </c>
      <c r="K15" s="3"/>
      <c r="L15" s="3" t="str">
        <f t="shared" si="16"/>
        <v xml:space="preserve"> NULL </v>
      </c>
      <c r="M15" s="3" t="str">
        <f t="shared" si="17"/>
        <v xml:space="preserve"> DEFAULT('') </v>
      </c>
      <c r="N15" s="1" t="str">
        <f t="shared" si="18"/>
        <v>ZCNPWP VARCHAR(40)  NULL  DEFAULT('') ,</v>
      </c>
      <c r="O15" s="1" t="str">
        <f t="shared" si="19"/>
        <v>ZCNPWP VARCHAR2(40) DEFAULT(' '),</v>
      </c>
      <c r="P15" s="1" t="s">
        <v>9</v>
      </c>
      <c r="Q15" s="1" t="str">
        <f t="shared" si="2"/>
        <v>EXEC sys.sp_addextendedproperty @name=N'MS_Description', @value=N'NPWP' , @level0type=N'SCHEMA',@level0name=N'dbo', @level1type=N'TABLE',@level1name=N'ZCMP', @level2type=N'COLUMN',@level2name=N'ZCNPWP'</v>
      </c>
      <c r="R15" s="1" t="str">
        <f t="shared" si="20"/>
        <v>[DataMember] public  string ZCNPWP { get; set; }</v>
      </c>
      <c r="S15" s="1" t="str">
        <f t="shared" si="21"/>
        <v>+ ", ZCNPWP "</v>
      </c>
      <c r="T15" s="1" t="s">
        <v>1311</v>
      </c>
      <c r="V15" s="1" t="s">
        <v>16</v>
      </c>
      <c r="W15" s="1" t="s">
        <v>15</v>
      </c>
      <c r="X15" s="1" t="str">
        <f t="shared" si="22"/>
        <v>ZCNPWP</v>
      </c>
      <c r="Y15" s="1" t="str">
        <f t="shared" si="23"/>
        <v>NPWP</v>
      </c>
      <c r="AA15" s="1">
        <v>1</v>
      </c>
      <c r="AB15" s="6">
        <f t="shared" ca="1" si="10"/>
        <v>20141204</v>
      </c>
      <c r="AC15" s="3">
        <f t="shared" ca="1" si="11"/>
        <v>144109</v>
      </c>
      <c r="AD15" s="3" t="s">
        <v>88</v>
      </c>
      <c r="AE15" s="1">
        <v>0</v>
      </c>
      <c r="AF15" s="1">
        <v>0</v>
      </c>
      <c r="AH15" s="1" t="str">
        <f t="shared" ca="1" si="24"/>
        <v>insert into ZDIC values('DJB', '', 'EN', 'S', 'ZCNPWP', 'NPWP', '', '1', '20141204', '144109', 'SQL', '0', '0', '')</v>
      </c>
      <c r="AI15" s="5" t="s">
        <v>9</v>
      </c>
      <c r="AQ15" s="3"/>
      <c r="AR15" s="6"/>
      <c r="AS15" s="3"/>
      <c r="AT15" s="3"/>
    </row>
    <row r="16" spans="1:72" ht="14.25" customHeight="1" x14ac:dyDescent="0.25">
      <c r="A16" s="4"/>
      <c r="B16" s="1" t="str">
        <f>VLOOKUP($D$2,[1]Tables!$B$2:$D$1048576,2,FALSE)</f>
        <v>ZC</v>
      </c>
      <c r="C16" s="1" t="s">
        <v>302</v>
      </c>
      <c r="D16" s="1" t="str">
        <f t="shared" si="15"/>
        <v>ZCNPKP</v>
      </c>
      <c r="E16" s="1" t="str">
        <f>VLOOKUP($C16,'[1]Data Dictionary'!$B$2:$I$1048576,5,FALSE)</f>
        <v>NPKP</v>
      </c>
      <c r="F16" s="1" t="str">
        <f>VLOOKUP($C16,'[1]Data Dictionary'!$B$2:$I$1048576,6,FALSE)</f>
        <v>NPKP</v>
      </c>
      <c r="G16" s="1" t="str">
        <f>VLOOKUP($C16,'[1]Data Dictionary'!$B$2:$I$1048576,7,FALSE)</f>
        <v>NPKP</v>
      </c>
      <c r="H16" s="1" t="str">
        <f>VLOOKUP($C16,'[1]Data Dictionary'!$B$2:$I$1048576,8,FALSE)</f>
        <v>NPKP</v>
      </c>
      <c r="I16" s="1" t="str">
        <f>VLOOKUP($C16,'[1]Data Dictionary'!$B$2:$I$1048576,2,FALSE)</f>
        <v>VARCHAR</v>
      </c>
      <c r="J16" s="2" t="str">
        <f>VLOOKUP($C16,'[1]Data Dictionary'!$B$2:$I$1048576,3,FALSE)</f>
        <v>50</v>
      </c>
      <c r="K16" s="3"/>
      <c r="L16" s="3" t="str">
        <f t="shared" si="16"/>
        <v xml:space="preserve"> NULL </v>
      </c>
      <c r="M16" s="3" t="str">
        <f t="shared" si="17"/>
        <v xml:space="preserve"> DEFAULT('') </v>
      </c>
      <c r="N16" s="1" t="str">
        <f t="shared" si="18"/>
        <v>ZCNPKP VARCHAR(50)  NULL  DEFAULT('') ,</v>
      </c>
      <c r="O16" s="1" t="str">
        <f t="shared" si="19"/>
        <v>ZCNPKP VARCHAR2(50) DEFAULT(' '),</v>
      </c>
      <c r="P16" s="1" t="s">
        <v>9</v>
      </c>
      <c r="Q16" s="1" t="str">
        <f t="shared" si="2"/>
        <v>EXEC sys.sp_addextendedproperty @name=N'MS_Description', @value=N'NPKP' , @level0type=N'SCHEMA',@level0name=N'dbo', @level1type=N'TABLE',@level1name=N'ZCMP', @level2type=N'COLUMN',@level2name=N'ZCNPKP'</v>
      </c>
      <c r="R16" s="1" t="str">
        <f t="shared" si="20"/>
        <v>[DataMember] public  string ZCNPKP { get; set; }</v>
      </c>
      <c r="S16" s="1" t="str">
        <f t="shared" si="21"/>
        <v>+ ", ZCNPKP "</v>
      </c>
      <c r="T16" s="1" t="s">
        <v>1311</v>
      </c>
      <c r="V16" s="1" t="s">
        <v>16</v>
      </c>
      <c r="W16" s="1" t="s">
        <v>15</v>
      </c>
      <c r="X16" s="1" t="str">
        <f t="shared" si="22"/>
        <v>ZCNPKP</v>
      </c>
      <c r="Y16" s="1" t="str">
        <f t="shared" si="23"/>
        <v>NPKP</v>
      </c>
      <c r="AA16" s="1">
        <v>1</v>
      </c>
      <c r="AB16" s="6">
        <f t="shared" ca="1" si="10"/>
        <v>20141204</v>
      </c>
      <c r="AC16" s="3">
        <f t="shared" ca="1" si="11"/>
        <v>144109</v>
      </c>
      <c r="AD16" s="3" t="s">
        <v>88</v>
      </c>
      <c r="AE16" s="1">
        <v>0</v>
      </c>
      <c r="AF16" s="1">
        <v>0</v>
      </c>
      <c r="AH16" s="1" t="str">
        <f t="shared" ca="1" si="24"/>
        <v>insert into ZDIC values('DJB', '', 'EN', 'S', 'ZCNPKP', 'NPKP', '', '1', '20141204', '144109', 'SQL', '0', '0', '')</v>
      </c>
      <c r="AI16" s="5" t="s">
        <v>9</v>
      </c>
      <c r="AQ16" s="3"/>
      <c r="AR16" s="6"/>
      <c r="AS16" s="3"/>
      <c r="AT16" s="3"/>
    </row>
    <row r="17" spans="1:46" ht="14.25" customHeight="1" x14ac:dyDescent="0.25">
      <c r="A17" s="4"/>
      <c r="B17" s="1" t="str">
        <f>VLOOKUP($D$2,[1]Tables!$B$2:$D$1048576,2,FALSE)</f>
        <v>ZC</v>
      </c>
      <c r="C17" s="1" t="s">
        <v>32</v>
      </c>
      <c r="D17" s="1" t="str">
        <f t="shared" si="15"/>
        <v>ZCREMA</v>
      </c>
      <c r="E17" s="1" t="str">
        <f>VLOOKUP($C17,'[1]Data Dictionary'!$B$2:$I$1048576,5,FALSE)</f>
        <v>Remark</v>
      </c>
      <c r="F17" s="1" t="str">
        <f>VLOOKUP($C17,'[1]Data Dictionary'!$B$2:$I$1048576,6,FALSE)</f>
        <v>Remark</v>
      </c>
      <c r="G17" s="1" t="str">
        <f>VLOOKUP($C17,'[1]Data Dictionary'!$B$2:$I$1048576,7,FALSE)</f>
        <v>Remark</v>
      </c>
      <c r="H17" s="1" t="str">
        <f>VLOOKUP($C17,'[1]Data Dictionary'!$B$2:$I$1048576,8,FALSE)</f>
        <v>Remark</v>
      </c>
      <c r="I17" s="1" t="str">
        <f>VLOOKUP($C17,'[1]Data Dictionary'!$B$2:$I$1048576,2,FALSE)</f>
        <v>VARCHAR</v>
      </c>
      <c r="J17" s="2" t="str">
        <f>VLOOKUP($C17,'[1]Data Dictionary'!$B$2:$I$1048576,3,FALSE)</f>
        <v>100</v>
      </c>
      <c r="K17" s="3"/>
      <c r="L17" s="3" t="str">
        <f t="shared" si="16"/>
        <v xml:space="preserve"> NULL </v>
      </c>
      <c r="M17" s="3" t="str">
        <f t="shared" si="17"/>
        <v xml:space="preserve"> DEFAULT('') </v>
      </c>
      <c r="N17" s="1" t="str">
        <f t="shared" si="18"/>
        <v>ZCREMA VARCHAR(100)  NULL  DEFAULT('') ,</v>
      </c>
      <c r="O17" s="1" t="str">
        <f t="shared" si="19"/>
        <v>ZCREMA VARCHAR2(100) DEFAULT(' '),</v>
      </c>
      <c r="P17" s="1" t="s">
        <v>9</v>
      </c>
      <c r="Q17" s="1" t="str">
        <f t="shared" si="2"/>
        <v>EXEC sys.sp_addextendedproperty @name=N'MS_Description', @value=N'Remark' , @level0type=N'SCHEMA',@level0name=N'dbo', @level1type=N'TABLE',@level1name=N'ZCMP', @level2type=N'COLUMN',@level2name=N'ZCREMA'</v>
      </c>
      <c r="R17" s="1" t="str">
        <f t="shared" si="20"/>
        <v>[DataMember] public  string ZCREMA { get; set; }</v>
      </c>
      <c r="S17" s="1" t="str">
        <f t="shared" si="21"/>
        <v>+ ", ZCREMA "</v>
      </c>
      <c r="T17" s="1" t="s">
        <v>1311</v>
      </c>
      <c r="V17" s="1" t="s">
        <v>16</v>
      </c>
      <c r="W17" s="1" t="s">
        <v>15</v>
      </c>
      <c r="X17" s="1" t="str">
        <f t="shared" si="22"/>
        <v>ZCREMA</v>
      </c>
      <c r="Y17" s="1" t="str">
        <f t="shared" si="23"/>
        <v>Remark</v>
      </c>
      <c r="AA17" s="1">
        <v>1</v>
      </c>
      <c r="AB17" s="6">
        <f t="shared" ca="1" si="10"/>
        <v>20141204</v>
      </c>
      <c r="AC17" s="3">
        <f t="shared" ca="1" si="11"/>
        <v>144109</v>
      </c>
      <c r="AD17" s="3" t="s">
        <v>88</v>
      </c>
      <c r="AE17" s="1">
        <v>0</v>
      </c>
      <c r="AF17" s="1">
        <v>0</v>
      </c>
      <c r="AH17" s="1" t="str">
        <f t="shared" ca="1" si="24"/>
        <v>insert into ZDIC values('DJB', '', 'EN', 'S', 'ZCREMA', 'Remark', '', '1', '20141204', '144109', 'SQL', '0', '0', '')</v>
      </c>
      <c r="AI17" s="5" t="s">
        <v>9</v>
      </c>
      <c r="AQ17" s="3"/>
      <c r="AR17" s="6"/>
      <c r="AS17" s="3"/>
      <c r="AT17" s="3"/>
    </row>
    <row r="18" spans="1:46" ht="14.25" customHeight="1" x14ac:dyDescent="0.25">
      <c r="A18" s="4"/>
      <c r="B18" s="1" t="str">
        <f>VLOOKUP($D$2,[1]Tables!$B$2:$D$1048576,2,FALSE)</f>
        <v>ZC</v>
      </c>
      <c r="C18" s="1" t="s">
        <v>33</v>
      </c>
      <c r="D18" s="1" t="str">
        <f t="shared" si="15"/>
        <v>ZCRCST</v>
      </c>
      <c r="E18" s="1" t="str">
        <f>VLOOKUP($C18,'[1]Data Dictionary'!$B$2:$I$1048576,5,FALSE)</f>
        <v>Record Status</v>
      </c>
      <c r="F18" s="1" t="str">
        <f>VLOOKUP($C18,'[1]Data Dictionary'!$B$2:$I$1048576,6,FALSE)</f>
        <v>Record Status</v>
      </c>
      <c r="G18" s="1" t="str">
        <f>VLOOKUP($C18,'[1]Data Dictionary'!$B$2:$I$1048576,7,FALSE)</f>
        <v>Record Status</v>
      </c>
      <c r="H18" s="1" t="str">
        <f>VLOOKUP($C18,'[1]Data Dictionary'!$B$2:$I$1048576,8,FALSE)</f>
        <v>Record Status</v>
      </c>
      <c r="I18" s="1" t="str">
        <f>VLOOKUP($C18,'[1]Data Dictionary'!$B$2:$I$1048576,2,FALSE)</f>
        <v>NUMERIC</v>
      </c>
      <c r="J18" s="2" t="str">
        <f>VLOOKUP($C18,'[1]Data Dictionary'!$B$2:$I$1048576,3,FALSE)</f>
        <v>1, 0</v>
      </c>
      <c r="K18" s="3"/>
      <c r="L18" s="3" t="str">
        <f t="shared" si="16"/>
        <v xml:space="preserve"> NULL </v>
      </c>
      <c r="M18" s="3" t="str">
        <f t="shared" si="17"/>
        <v xml:space="preserve"> DEFAULT(0) </v>
      </c>
      <c r="N18" s="1" t="str">
        <f t="shared" si="18"/>
        <v>ZCRCST NUMERIC(1, 0)  NULL  DEFAULT(0) ,</v>
      </c>
      <c r="O18" s="1" t="str">
        <f t="shared" si="19"/>
        <v>ZCRCST NUMBER(1, 0)  DEFAULT(0) ,</v>
      </c>
      <c r="P18" s="1" t="s">
        <v>9</v>
      </c>
      <c r="Q18" s="1" t="str">
        <f>CONCATENATE("EXEC sys.sp_addextendedproperty @name=N'MS_Description', @value=N'", E18, "' , @level0type=N'SCHEMA',@level0name=N'dbo', @level1type=N'TABLE',@level1name=N'", $D$2, "', @level2type=N'COLUMN',@level2name=N'", D18, "'")</f>
        <v>EXEC sys.sp_addextendedproperty @name=N'MS_Description', @value=N'Record Status' , @level0type=N'SCHEMA',@level0name=N'dbo', @level1type=N'TABLE',@level1name=N'ZCMP', @level2type=N'COLUMN',@level2name=N'ZCRCST'</v>
      </c>
      <c r="R18" s="1" t="str">
        <f t="shared" si="20"/>
        <v>[DataMember] public  decimal ZCRCST { get; set; }</v>
      </c>
      <c r="S18" s="1" t="str">
        <f t="shared" si="21"/>
        <v>+ ", ZCRCST "</v>
      </c>
      <c r="T18" s="1" t="s">
        <v>1311</v>
      </c>
      <c r="V18" s="1" t="s">
        <v>16</v>
      </c>
      <c r="W18" s="1" t="s">
        <v>15</v>
      </c>
      <c r="X18" s="1" t="str">
        <f t="shared" si="22"/>
        <v>ZCRCST</v>
      </c>
      <c r="Y18" s="1" t="str">
        <f t="shared" si="23"/>
        <v>Record Status</v>
      </c>
      <c r="AA18" s="1">
        <v>1</v>
      </c>
      <c r="AB18" s="6">
        <f t="shared" ca="1" si="10"/>
        <v>20141204</v>
      </c>
      <c r="AC18" s="3">
        <f t="shared" ca="1" si="11"/>
        <v>144109</v>
      </c>
      <c r="AD18" s="3" t="s">
        <v>88</v>
      </c>
      <c r="AE18" s="1">
        <v>0</v>
      </c>
      <c r="AF18" s="1">
        <v>0</v>
      </c>
      <c r="AH18" s="1" t="str">
        <f t="shared" ca="1" si="24"/>
        <v>insert into ZDIC values('DJB', '', 'EN', 'S', 'ZCRCST', 'Record Status', '', '1', '20141204', '144109', 'SQL', '0', '0', '')</v>
      </c>
      <c r="AI18" s="5" t="s">
        <v>9</v>
      </c>
      <c r="AQ18" s="3"/>
      <c r="AR18" s="6"/>
      <c r="AS18" s="3"/>
      <c r="AT18" s="3"/>
    </row>
    <row r="19" spans="1:46" ht="14.25" customHeight="1" x14ac:dyDescent="0.25">
      <c r="A19" s="4"/>
      <c r="B19" s="1" t="str">
        <f>VLOOKUP($D$2,[1]Tables!$B$2:$D$1048576,2,FALSE)</f>
        <v>ZC</v>
      </c>
      <c r="C19" s="1" t="s">
        <v>23</v>
      </c>
      <c r="D19" s="1" t="str">
        <f t="shared" si="13"/>
        <v>ZCCRDT</v>
      </c>
      <c r="E19" s="1" t="str">
        <f>VLOOKUP($C19,'[1]Data Dictionary'!$B$2:$I$1048576,5,FALSE)</f>
        <v>Create Date</v>
      </c>
      <c r="F19" s="1" t="str">
        <f>VLOOKUP($C19,'[1]Data Dictionary'!$B$2:$I$1048576,6,FALSE)</f>
        <v>Create Date</v>
      </c>
      <c r="G19" s="1" t="str">
        <f>VLOOKUP($C19,'[1]Data Dictionary'!$B$2:$I$1048576,7,FALSE)</f>
        <v>Create Date</v>
      </c>
      <c r="H19" s="1" t="str">
        <f>VLOOKUP($C19,'[1]Data Dictionary'!$B$2:$I$1048576,8,FALSE)</f>
        <v>Create Date</v>
      </c>
      <c r="I19" s="1" t="str">
        <f>VLOOKUP($C19,'[1]Data Dictionary'!$B$2:$I$1048576,2,FALSE)</f>
        <v>NUMERIC</v>
      </c>
      <c r="J19" s="2" t="str">
        <f>VLOOKUP($C19,'[1]Data Dictionary'!$B$2:$I$1048576,3,FALSE)</f>
        <v>8, 0</v>
      </c>
      <c r="K19" s="3"/>
      <c r="L19" s="3" t="str">
        <f t="shared" si="0"/>
        <v xml:space="preserve"> NULL </v>
      </c>
      <c r="M19" s="3" t="str">
        <f t="shared" si="5"/>
        <v xml:space="preserve"> DEFAULT(0) </v>
      </c>
      <c r="N19" s="1" t="str">
        <f t="shared" si="1"/>
        <v>ZCCRDT NUMERIC(8, 0)  NULL  DEFAULT(0) ,</v>
      </c>
      <c r="O19" s="1" t="str">
        <f t="shared" si="6"/>
        <v>ZCCRDT NUMBER(8, 0)  DEFAULT(0) ,</v>
      </c>
      <c r="P19" s="1" t="s">
        <v>9</v>
      </c>
      <c r="Q19" s="1" t="str">
        <f t="shared" si="2"/>
        <v>EXEC sys.sp_addextendedproperty @name=N'MS_Description', @value=N'Create Date' , @level0type=N'SCHEMA',@level0name=N'dbo', @level1type=N'TABLE',@level1name=N'ZCMP', @level2type=N'COLUMN',@level2name=N'ZCCRDT'</v>
      </c>
      <c r="R19" s="1" t="str">
        <f t="shared" si="7"/>
        <v>[DataMember] public  decimal ZCCRDT { get; set; }</v>
      </c>
      <c r="S19" s="1" t="str">
        <f t="shared" si="14"/>
        <v>+ ", ZCCRDT "</v>
      </c>
      <c r="T19" s="1" t="s">
        <v>1311</v>
      </c>
      <c r="V19" s="1" t="s">
        <v>16</v>
      </c>
      <c r="W19" s="1" t="s">
        <v>15</v>
      </c>
      <c r="X19" s="1" t="str">
        <f t="shared" si="8"/>
        <v>ZCCRDT</v>
      </c>
      <c r="Y19" s="1" t="str">
        <f t="shared" si="9"/>
        <v>Create Date</v>
      </c>
      <c r="AA19" s="1">
        <v>1</v>
      </c>
      <c r="AB19" s="6">
        <f t="shared" ca="1" si="10"/>
        <v>20141204</v>
      </c>
      <c r="AC19" s="3">
        <f t="shared" ca="1" si="11"/>
        <v>144109</v>
      </c>
      <c r="AD19" s="3" t="s">
        <v>88</v>
      </c>
      <c r="AE19" s="1">
        <v>0</v>
      </c>
      <c r="AF19" s="1">
        <v>0</v>
      </c>
      <c r="AH19" s="1" t="str">
        <f t="shared" ca="1" si="3"/>
        <v>insert into ZDIC values('DJB', '', 'EN', 'S', 'ZCCRDT', 'Create Date', '', '1', '20141204', '144109', 'SQL', '0', '0', '')</v>
      </c>
      <c r="AI19" s="5" t="s">
        <v>9</v>
      </c>
    </row>
    <row r="20" spans="1:46" ht="14.25" customHeight="1" x14ac:dyDescent="0.25">
      <c r="A20" s="4"/>
      <c r="B20" s="1" t="str">
        <f>VLOOKUP($D$2,[1]Tables!$B$2:$D$1048576,2,FALSE)</f>
        <v>ZC</v>
      </c>
      <c r="C20" s="1" t="s">
        <v>24</v>
      </c>
      <c r="D20" s="1" t="str">
        <f t="shared" si="13"/>
        <v>ZCCRTM</v>
      </c>
      <c r="E20" s="1" t="str">
        <f>VLOOKUP($C20,'[1]Data Dictionary'!$B$2:$I$1048576,5,FALSE)</f>
        <v>Create Time</v>
      </c>
      <c r="F20" s="1" t="str">
        <f>VLOOKUP($C20,'[1]Data Dictionary'!$B$2:$I$1048576,6,FALSE)</f>
        <v>Create Time</v>
      </c>
      <c r="G20" s="1" t="str">
        <f>VLOOKUP($C20,'[1]Data Dictionary'!$B$2:$I$1048576,7,FALSE)</f>
        <v>Create Time</v>
      </c>
      <c r="H20" s="1" t="str">
        <f>VLOOKUP($C20,'[1]Data Dictionary'!$B$2:$I$1048576,8,FALSE)</f>
        <v>Create Time</v>
      </c>
      <c r="I20" s="1" t="str">
        <f>VLOOKUP($C20,'[1]Data Dictionary'!$B$2:$I$1048576,2,FALSE)</f>
        <v>NUMERIC</v>
      </c>
      <c r="J20" s="2" t="str">
        <f>VLOOKUP($C20,'[1]Data Dictionary'!$B$2:$I$1048576,3,FALSE)</f>
        <v>6, 0</v>
      </c>
      <c r="K20" s="3"/>
      <c r="L20" s="3" t="str">
        <f t="shared" si="0"/>
        <v xml:space="preserve"> NULL </v>
      </c>
      <c r="M20" s="3" t="str">
        <f t="shared" si="5"/>
        <v xml:space="preserve"> DEFAULT(0) </v>
      </c>
      <c r="N20" s="1" t="str">
        <f t="shared" si="1"/>
        <v>ZCCRTM NUMERIC(6, 0)  NULL  DEFAULT(0) ,</v>
      </c>
      <c r="O20" s="1" t="str">
        <f t="shared" si="6"/>
        <v>ZCCRTM NUMBER(6, 0)  DEFAULT(0) ,</v>
      </c>
      <c r="P20" s="1" t="s">
        <v>9</v>
      </c>
      <c r="Q20" s="1" t="str">
        <f t="shared" si="2"/>
        <v>EXEC sys.sp_addextendedproperty @name=N'MS_Description', @value=N'Create Time' , @level0type=N'SCHEMA',@level0name=N'dbo', @level1type=N'TABLE',@level1name=N'ZCMP', @level2type=N'COLUMN',@level2name=N'ZCCRTM'</v>
      </c>
      <c r="R20" s="1" t="str">
        <f t="shared" si="7"/>
        <v>[DataMember] public  decimal ZCCRTM { get; set; }</v>
      </c>
      <c r="S20" s="1" t="str">
        <f t="shared" si="14"/>
        <v>+ ", ZCCRTM "</v>
      </c>
      <c r="T20" s="1" t="s">
        <v>1311</v>
      </c>
      <c r="V20" s="1" t="s">
        <v>16</v>
      </c>
      <c r="W20" s="1" t="s">
        <v>15</v>
      </c>
      <c r="X20" s="1" t="str">
        <f t="shared" si="8"/>
        <v>ZCCRTM</v>
      </c>
      <c r="Y20" s="1" t="str">
        <f t="shared" si="9"/>
        <v>Create Time</v>
      </c>
      <c r="AA20" s="1">
        <v>1</v>
      </c>
      <c r="AB20" s="6">
        <f t="shared" ca="1" si="10"/>
        <v>20141204</v>
      </c>
      <c r="AC20" s="3">
        <f t="shared" ca="1" si="11"/>
        <v>144109</v>
      </c>
      <c r="AD20" s="3" t="s">
        <v>88</v>
      </c>
      <c r="AE20" s="1">
        <v>0</v>
      </c>
      <c r="AF20" s="1">
        <v>0</v>
      </c>
      <c r="AH20" s="1" t="str">
        <f t="shared" ca="1" si="3"/>
        <v>insert into ZDIC values('DJB', '', 'EN', 'S', 'ZCCRTM', 'Create Time', '', '1', '20141204', '144109', 'SQL', '0', '0', '')</v>
      </c>
      <c r="AI20" s="5" t="s">
        <v>9</v>
      </c>
    </row>
    <row r="21" spans="1:46" ht="14.25" customHeight="1" x14ac:dyDescent="0.25">
      <c r="A21" s="4"/>
      <c r="B21" s="1" t="str">
        <f>VLOOKUP($D$2,[1]Tables!$B$2:$D$1048576,2,FALSE)</f>
        <v>ZC</v>
      </c>
      <c r="C21" s="1" t="s">
        <v>25</v>
      </c>
      <c r="D21" s="1" t="str">
        <f t="shared" si="13"/>
        <v>ZCCRUS</v>
      </c>
      <c r="E21" s="1" t="str">
        <f>VLOOKUP($C21,'[1]Data Dictionary'!$B$2:$I$1048576,5,FALSE)</f>
        <v>Create User</v>
      </c>
      <c r="F21" s="1" t="str">
        <f>VLOOKUP($C21,'[1]Data Dictionary'!$B$2:$I$1048576,6,FALSE)</f>
        <v>Create User</v>
      </c>
      <c r="G21" s="1" t="str">
        <f>VLOOKUP($C21,'[1]Data Dictionary'!$B$2:$I$1048576,7,FALSE)</f>
        <v>Create User</v>
      </c>
      <c r="H21" s="1" t="str">
        <f>VLOOKUP($C21,'[1]Data Dictionary'!$B$2:$I$1048576,8,FALSE)</f>
        <v>Create User</v>
      </c>
      <c r="I21" s="1" t="str">
        <f>VLOOKUP($C21,'[1]Data Dictionary'!$B$2:$I$1048576,2,FALSE)</f>
        <v>VARCHAR</v>
      </c>
      <c r="J21" s="2" t="str">
        <f>VLOOKUP($C21,'[1]Data Dictionary'!$B$2:$I$1048576,3,FALSE)</f>
        <v>20</v>
      </c>
      <c r="K21" s="3"/>
      <c r="L21" s="3" t="str">
        <f t="shared" si="0"/>
        <v xml:space="preserve"> NULL </v>
      </c>
      <c r="M21" s="3" t="str">
        <f t="shared" si="5"/>
        <v xml:space="preserve"> DEFAULT('') </v>
      </c>
      <c r="N21" s="1" t="str">
        <f t="shared" si="1"/>
        <v>ZCCRUS VARCHAR(20)  NULL  DEFAULT('') ,</v>
      </c>
      <c r="O21" s="1" t="str">
        <f t="shared" si="6"/>
        <v>ZCCRUS VARCHAR2(20) DEFAULT(' '),</v>
      </c>
      <c r="P21" s="1" t="s">
        <v>9</v>
      </c>
      <c r="Q21" s="1" t="str">
        <f t="shared" si="2"/>
        <v>EXEC sys.sp_addextendedproperty @name=N'MS_Description', @value=N'Create User' , @level0type=N'SCHEMA',@level0name=N'dbo', @level1type=N'TABLE',@level1name=N'ZCMP', @level2type=N'COLUMN',@level2name=N'ZCCRUS'</v>
      </c>
      <c r="R21" s="1" t="str">
        <f t="shared" si="7"/>
        <v>[DataMember] public  string ZCCRUS { get; set; }</v>
      </c>
      <c r="S21" s="1" t="str">
        <f t="shared" si="14"/>
        <v>+ ", ZCCRUS "</v>
      </c>
      <c r="T21" s="1" t="s">
        <v>1311</v>
      </c>
      <c r="V21" s="1" t="s">
        <v>16</v>
      </c>
      <c r="W21" s="1" t="s">
        <v>15</v>
      </c>
      <c r="X21" s="1" t="str">
        <f t="shared" si="8"/>
        <v>ZCCRUS</v>
      </c>
      <c r="Y21" s="1" t="str">
        <f t="shared" si="9"/>
        <v>Create User</v>
      </c>
      <c r="AA21" s="1">
        <v>1</v>
      </c>
      <c r="AB21" s="6">
        <f t="shared" ca="1" si="10"/>
        <v>20141204</v>
      </c>
      <c r="AC21" s="3">
        <f t="shared" ca="1" si="11"/>
        <v>144109</v>
      </c>
      <c r="AD21" s="3" t="s">
        <v>88</v>
      </c>
      <c r="AE21" s="1">
        <v>0</v>
      </c>
      <c r="AF21" s="1">
        <v>0</v>
      </c>
      <c r="AH21" s="1" t="str">
        <f t="shared" ca="1" si="3"/>
        <v>insert into ZDIC values('DJB', '', 'EN', 'S', 'ZCCRUS', 'Create User', '', '1', '20141204', '144109', 'SQL', '0', '0', '')</v>
      </c>
      <c r="AI21" s="5" t="s">
        <v>9</v>
      </c>
    </row>
    <row r="22" spans="1:46" ht="14.25" customHeight="1" x14ac:dyDescent="0.25">
      <c r="A22" s="4"/>
      <c r="B22" s="1" t="str">
        <f>VLOOKUP($D$2,[1]Tables!$B$2:$D$1048576,2,FALSE)</f>
        <v>ZC</v>
      </c>
      <c r="C22" s="1" t="s">
        <v>26</v>
      </c>
      <c r="D22" s="1" t="str">
        <f t="shared" si="13"/>
        <v>ZCCHDT</v>
      </c>
      <c r="E22" s="1" t="str">
        <f>VLOOKUP($C22,'[1]Data Dictionary'!$B$2:$I$1048576,5,FALSE)</f>
        <v>Change Date</v>
      </c>
      <c r="F22" s="1" t="str">
        <f>VLOOKUP($C22,'[1]Data Dictionary'!$B$2:$I$1048576,6,FALSE)</f>
        <v>Change Date</v>
      </c>
      <c r="G22" s="1" t="str">
        <f>VLOOKUP($C22,'[1]Data Dictionary'!$B$2:$I$1048576,7,FALSE)</f>
        <v>Change Date</v>
      </c>
      <c r="H22" s="1" t="str">
        <f>VLOOKUP($C22,'[1]Data Dictionary'!$B$2:$I$1048576,8,FALSE)</f>
        <v>Change Date</v>
      </c>
      <c r="I22" s="1" t="str">
        <f>VLOOKUP($C22,'[1]Data Dictionary'!$B$2:$I$1048576,2,FALSE)</f>
        <v>NUMERIC</v>
      </c>
      <c r="J22" s="2" t="str">
        <f>VLOOKUP($C22,'[1]Data Dictionary'!$B$2:$I$1048576,3,FALSE)</f>
        <v>8, 0</v>
      </c>
      <c r="K22" s="3"/>
      <c r="L22" s="3" t="str">
        <f t="shared" si="0"/>
        <v xml:space="preserve"> NULL </v>
      </c>
      <c r="M22" s="3" t="str">
        <f t="shared" si="5"/>
        <v xml:space="preserve"> DEFAULT(0) </v>
      </c>
      <c r="N22" s="1" t="str">
        <f t="shared" si="1"/>
        <v>ZCCHDT NUMERIC(8, 0)  NULL  DEFAULT(0) ,</v>
      </c>
      <c r="O22" s="1" t="str">
        <f t="shared" si="6"/>
        <v>ZCCHDT NUMBER(8, 0)  DEFAULT(0) ,</v>
      </c>
      <c r="P22" s="1" t="s">
        <v>9</v>
      </c>
      <c r="Q22" s="1" t="str">
        <f t="shared" si="2"/>
        <v>EXEC sys.sp_addextendedproperty @name=N'MS_Description', @value=N'Change Date' , @level0type=N'SCHEMA',@level0name=N'dbo', @level1type=N'TABLE',@level1name=N'ZCMP', @level2type=N'COLUMN',@level2name=N'ZCCHDT'</v>
      </c>
      <c r="R22" s="1" t="str">
        <f t="shared" si="7"/>
        <v>[DataMember] public  decimal ZCCHDT { get; set; }</v>
      </c>
      <c r="S22" s="1" t="str">
        <f t="shared" si="14"/>
        <v>+ ", ZCCHDT "</v>
      </c>
      <c r="T22" s="1" t="s">
        <v>1311</v>
      </c>
      <c r="V22" s="1" t="s">
        <v>16</v>
      </c>
      <c r="W22" s="1" t="s">
        <v>15</v>
      </c>
      <c r="X22" s="1" t="str">
        <f t="shared" si="8"/>
        <v>ZCCHDT</v>
      </c>
      <c r="Y22" s="1" t="str">
        <f t="shared" si="9"/>
        <v>Change Date</v>
      </c>
      <c r="AA22" s="1">
        <v>1</v>
      </c>
      <c r="AB22" s="6">
        <f t="shared" ca="1" si="10"/>
        <v>20141204</v>
      </c>
      <c r="AC22" s="3">
        <f t="shared" ca="1" si="11"/>
        <v>144109</v>
      </c>
      <c r="AD22" s="3" t="s">
        <v>88</v>
      </c>
      <c r="AE22" s="1">
        <v>0</v>
      </c>
      <c r="AF22" s="1">
        <v>0</v>
      </c>
      <c r="AH22" s="1" t="str">
        <f t="shared" ca="1" si="3"/>
        <v>insert into ZDIC values('DJB', '', 'EN', 'S', 'ZCCHDT', 'Change Date', '', '1', '20141204', '144109', 'SQL', '0', '0', '')</v>
      </c>
      <c r="AI22" s="5" t="s">
        <v>9</v>
      </c>
    </row>
    <row r="23" spans="1:46" ht="14.25" customHeight="1" x14ac:dyDescent="0.25">
      <c r="A23" s="4"/>
      <c r="B23" s="1" t="str">
        <f>VLOOKUP($D$2,[1]Tables!$B$2:$D$1048576,2,FALSE)</f>
        <v>ZC</v>
      </c>
      <c r="C23" s="1" t="s">
        <v>27</v>
      </c>
      <c r="D23" s="1" t="str">
        <f t="shared" si="13"/>
        <v>ZCCHTM</v>
      </c>
      <c r="E23" s="1" t="str">
        <f>VLOOKUP($C23,'[1]Data Dictionary'!$B$2:$I$1048576,5,FALSE)</f>
        <v>Change Time</v>
      </c>
      <c r="F23" s="1" t="str">
        <f>VLOOKUP($C23,'[1]Data Dictionary'!$B$2:$I$1048576,6,FALSE)</f>
        <v>Change Time</v>
      </c>
      <c r="G23" s="1" t="str">
        <f>VLOOKUP($C23,'[1]Data Dictionary'!$B$2:$I$1048576,7,FALSE)</f>
        <v>Change Time</v>
      </c>
      <c r="H23" s="1" t="str">
        <f>VLOOKUP($C23,'[1]Data Dictionary'!$B$2:$I$1048576,8,FALSE)</f>
        <v>Change Time</v>
      </c>
      <c r="I23" s="1" t="str">
        <f>VLOOKUP($C23,'[1]Data Dictionary'!$B$2:$I$1048576,2,FALSE)</f>
        <v>NUMERIC</v>
      </c>
      <c r="J23" s="2" t="str">
        <f>VLOOKUP($C23,'[1]Data Dictionary'!$B$2:$I$1048576,3,FALSE)</f>
        <v>6, 0</v>
      </c>
      <c r="K23" s="3"/>
      <c r="L23" s="3" t="str">
        <f t="shared" si="0"/>
        <v xml:space="preserve"> NULL </v>
      </c>
      <c r="M23" s="3" t="str">
        <f t="shared" si="5"/>
        <v xml:space="preserve"> DEFAULT(0) </v>
      </c>
      <c r="N23" s="1" t="str">
        <f t="shared" si="1"/>
        <v>ZCCHTM NUMERIC(6, 0)  NULL  DEFAULT(0) ,</v>
      </c>
      <c r="O23" s="1" t="str">
        <f t="shared" si="6"/>
        <v>ZCCHTM NUMBER(6, 0)  DEFAULT(0) ,</v>
      </c>
      <c r="P23" s="1" t="s">
        <v>9</v>
      </c>
      <c r="Q23" s="1" t="str">
        <f t="shared" si="2"/>
        <v>EXEC sys.sp_addextendedproperty @name=N'MS_Description', @value=N'Change Time' , @level0type=N'SCHEMA',@level0name=N'dbo', @level1type=N'TABLE',@level1name=N'ZCMP', @level2type=N'COLUMN',@level2name=N'ZCCHTM'</v>
      </c>
      <c r="R23" s="1" t="str">
        <f t="shared" si="7"/>
        <v>[DataMember] public  decimal ZCCHTM { get; set; }</v>
      </c>
      <c r="S23" s="1" t="str">
        <f t="shared" si="14"/>
        <v>+ ", ZCCHTM "</v>
      </c>
      <c r="T23" s="1" t="s">
        <v>1311</v>
      </c>
      <c r="V23" s="1" t="s">
        <v>16</v>
      </c>
      <c r="W23" s="1" t="s">
        <v>15</v>
      </c>
      <c r="X23" s="1" t="str">
        <f t="shared" si="8"/>
        <v>ZCCHTM</v>
      </c>
      <c r="Y23" s="1" t="str">
        <f t="shared" si="9"/>
        <v>Change Time</v>
      </c>
      <c r="AA23" s="1">
        <v>1</v>
      </c>
      <c r="AB23" s="6">
        <f t="shared" ca="1" si="10"/>
        <v>20141204</v>
      </c>
      <c r="AC23" s="3">
        <f t="shared" ca="1" si="11"/>
        <v>144109</v>
      </c>
      <c r="AD23" s="3" t="s">
        <v>88</v>
      </c>
      <c r="AE23" s="1">
        <v>0</v>
      </c>
      <c r="AF23" s="1">
        <v>0</v>
      </c>
      <c r="AH23" s="1" t="str">
        <f t="shared" ca="1" si="3"/>
        <v>insert into ZDIC values('DJB', '', 'EN', 'S', 'ZCCHTM', 'Change Time', '', '1', '20141204', '144109', 'SQL', '0', '0', '')</v>
      </c>
      <c r="AI23" s="5" t="s">
        <v>9</v>
      </c>
    </row>
    <row r="24" spans="1:46" ht="14.25" customHeight="1" x14ac:dyDescent="0.25">
      <c r="A24" s="4"/>
      <c r="B24" s="1" t="str">
        <f>VLOOKUP($D$2,[1]Tables!$B$2:$D$1048576,2,FALSE)</f>
        <v>ZC</v>
      </c>
      <c r="C24" s="1" t="s">
        <v>28</v>
      </c>
      <c r="D24" s="1" t="str">
        <f t="shared" si="13"/>
        <v>ZCCHUS</v>
      </c>
      <c r="E24" s="1" t="str">
        <f>VLOOKUP($C24,'[1]Data Dictionary'!$B$2:$I$1048576,5,FALSE)</f>
        <v>Change User</v>
      </c>
      <c r="F24" s="1" t="str">
        <f>VLOOKUP($C24,'[1]Data Dictionary'!$B$2:$I$1048576,6,FALSE)</f>
        <v>Change User</v>
      </c>
      <c r="G24" s="1" t="str">
        <f>VLOOKUP($C24,'[1]Data Dictionary'!$B$2:$I$1048576,7,FALSE)</f>
        <v>Change User</v>
      </c>
      <c r="H24" s="1" t="str">
        <f>VLOOKUP($C24,'[1]Data Dictionary'!$B$2:$I$1048576,8,FALSE)</f>
        <v>Change User</v>
      </c>
      <c r="I24" s="1" t="str">
        <f>VLOOKUP($C24,'[1]Data Dictionary'!$B$2:$I$1048576,2,FALSE)</f>
        <v>VARCHAR</v>
      </c>
      <c r="J24" s="2" t="str">
        <f>VLOOKUP($C24,'[1]Data Dictionary'!$B$2:$I$1048576,3,FALSE)</f>
        <v>20</v>
      </c>
      <c r="K24" s="3"/>
      <c r="L24" s="3" t="str">
        <f t="shared" si="0"/>
        <v xml:space="preserve"> NULL </v>
      </c>
      <c r="M24" s="3" t="str">
        <f t="shared" si="5"/>
        <v xml:space="preserve"> DEFAULT('') </v>
      </c>
      <c r="N24" s="1" t="str">
        <f t="shared" si="1"/>
        <v>ZCCHUS VARCHAR(20)  NULL  DEFAULT('') ,</v>
      </c>
      <c r="O24" s="1" t="str">
        <f t="shared" si="6"/>
        <v>ZCCHUS VARCHAR2(20) DEFAULT(' '),</v>
      </c>
      <c r="P24" s="1" t="s">
        <v>9</v>
      </c>
      <c r="Q24" s="1" t="str">
        <f t="shared" si="2"/>
        <v>EXEC sys.sp_addextendedproperty @name=N'MS_Description', @value=N'Change User' , @level0type=N'SCHEMA',@level0name=N'dbo', @level1type=N'TABLE',@level1name=N'ZCMP', @level2type=N'COLUMN',@level2name=N'ZCCHUS'</v>
      </c>
      <c r="R24" s="1" t="str">
        <f t="shared" si="7"/>
        <v>[DataMember] public  string ZCCHUS { get; set; }</v>
      </c>
      <c r="S24" s="1" t="str">
        <f t="shared" si="14"/>
        <v>+ ", ZCCHUS "</v>
      </c>
      <c r="T24" s="1" t="s">
        <v>1311</v>
      </c>
      <c r="V24" s="1" t="s">
        <v>16</v>
      </c>
      <c r="W24" s="1" t="s">
        <v>15</v>
      </c>
      <c r="X24" s="1" t="str">
        <f t="shared" si="8"/>
        <v>ZCCHUS</v>
      </c>
      <c r="Y24" s="1" t="str">
        <f t="shared" si="9"/>
        <v>Change User</v>
      </c>
      <c r="AA24" s="1">
        <v>1</v>
      </c>
      <c r="AB24" s="6">
        <f t="shared" ca="1" si="10"/>
        <v>20141204</v>
      </c>
      <c r="AC24" s="3">
        <f t="shared" ca="1" si="11"/>
        <v>144109</v>
      </c>
      <c r="AD24" s="3" t="s">
        <v>88</v>
      </c>
      <c r="AE24" s="1">
        <v>0</v>
      </c>
      <c r="AF24" s="1">
        <v>0</v>
      </c>
      <c r="AH24" s="1" t="str">
        <f t="shared" ca="1" si="3"/>
        <v>insert into ZDIC values('DJB', '', 'EN', 'S', 'ZCCHUS', 'Change User', '', '1', '20141204', '144109', 'SQL', '0', '0', '')</v>
      </c>
      <c r="AI24" s="5" t="s">
        <v>9</v>
      </c>
    </row>
    <row r="25" spans="1:46" ht="14.25" customHeight="1" x14ac:dyDescent="0.25">
      <c r="A25" s="4"/>
      <c r="B25" s="4"/>
      <c r="C25" s="4"/>
      <c r="D25" s="5"/>
      <c r="K25" s="3"/>
      <c r="L25" s="3"/>
      <c r="M25" s="3"/>
      <c r="N25" s="1" t="str">
        <f>CONCATENATE(" CONSTRAINT PK_",$D$2, " PRIMARY KEY CLUSTERED (")</f>
        <v xml:space="preserve"> CONSTRAINT PK_ZCMP PRIMARY KEY CLUSTERED (</v>
      </c>
      <c r="O25" s="1" t="str">
        <f>CONCATENATE(" CONSTRAINT PK_",$D$2, " PRIMARY KEY (")</f>
        <v xml:space="preserve"> CONSTRAINT PK_ZCMP PRIMARY KEY (</v>
      </c>
      <c r="P25" s="1" t="s">
        <v>9</v>
      </c>
      <c r="S25" s="1" t="str">
        <f>CONCATENATE("+ ""from ",$D$2," where 1=1 """)</f>
        <v>+ "from ZCMP where 1=1 "</v>
      </c>
      <c r="AB25" s="6"/>
      <c r="AC25" s="3"/>
      <c r="AD25" s="3"/>
      <c r="AI25" s="5"/>
    </row>
    <row r="26" spans="1:46" ht="14.25" customHeight="1" x14ac:dyDescent="0.25">
      <c r="A26" s="4"/>
      <c r="B26" s="4"/>
      <c r="C26" s="4"/>
      <c r="K26" s="3"/>
      <c r="L26" s="3"/>
      <c r="M26" s="3"/>
      <c r="N26" s="1" t="str">
        <f>$D$3</f>
        <v>ZCCONO</v>
      </c>
      <c r="O26" s="1" t="str">
        <f>$D$3</f>
        <v>ZCCONO</v>
      </c>
      <c r="P26" s="1" t="s">
        <v>9</v>
      </c>
      <c r="S26" s="1" t="str">
        <f>CONCATENATE("+ ""AND ", D3, " = '"" + str", D3, ".Trim() + ""' """)</f>
        <v>+ "AND ZCCONO = '" + strZCCONO.Trim() + "' "</v>
      </c>
      <c r="AB26" s="6"/>
      <c r="AC26" s="3"/>
      <c r="AD26" s="3"/>
      <c r="AI26" s="5"/>
    </row>
    <row r="27" spans="1:46" ht="14.25" customHeight="1" x14ac:dyDescent="0.25">
      <c r="A27" s="4"/>
      <c r="B27" s="4"/>
      <c r="C27" s="4"/>
      <c r="K27" s="3"/>
      <c r="L27" s="3"/>
      <c r="M27" s="3"/>
      <c r="N27" s="1" t="s">
        <v>11</v>
      </c>
      <c r="O27" s="1" t="s">
        <v>11</v>
      </c>
      <c r="P27" s="1" t="s">
        <v>9</v>
      </c>
      <c r="R27" s="1" t="s">
        <v>9</v>
      </c>
      <c r="S27" s="12" t="s">
        <v>268</v>
      </c>
    </row>
    <row r="28" spans="1:46" ht="14.25" customHeight="1" x14ac:dyDescent="0.25">
      <c r="P28" s="1" t="s">
        <v>9</v>
      </c>
    </row>
    <row r="29" spans="1:46" ht="14.25" customHeight="1" x14ac:dyDescent="0.25">
      <c r="P29" s="1" t="s">
        <v>9</v>
      </c>
    </row>
    <row r="30" spans="1:46" ht="14.25" customHeight="1" x14ac:dyDescent="0.25">
      <c r="B30" s="4"/>
      <c r="P30" s="1" t="s">
        <v>9</v>
      </c>
    </row>
    <row r="31" spans="1:46" ht="14.25" customHeight="1" x14ac:dyDescent="0.25">
      <c r="P31" s="1" t="s">
        <v>9</v>
      </c>
    </row>
    <row r="32" spans="1:46" ht="14.25" customHeight="1" x14ac:dyDescent="0.25">
      <c r="P32" s="1" t="s">
        <v>9</v>
      </c>
    </row>
    <row r="33" spans="16:16" ht="14.25" customHeight="1" x14ac:dyDescent="0.25">
      <c r="P33" s="1" t="s">
        <v>9</v>
      </c>
    </row>
    <row r="34" spans="16:16" ht="14.25" customHeight="1" x14ac:dyDescent="0.25">
      <c r="P34" s="1" t="s">
        <v>9</v>
      </c>
    </row>
    <row r="35" spans="16:16" ht="14.25" customHeight="1" x14ac:dyDescent="0.25">
      <c r="P35" s="1" t="s">
        <v>9</v>
      </c>
    </row>
    <row r="36" spans="16:16" ht="14.25" customHeight="1" x14ac:dyDescent="0.25">
      <c r="P36" s="1" t="s">
        <v>9</v>
      </c>
    </row>
    <row r="1048574" spans="1:1" ht="14.25" customHeight="1" x14ac:dyDescent="0.25">
      <c r="A1048574"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C93"/>
  <sheetViews>
    <sheetView topLeftCell="AC1" workbookViewId="0">
      <selection activeCell="AK8" sqref="AK8"/>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5.570312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58" width="9" style="1" customWidth="1"/>
    <col min="59" max="16384" width="9.140625" style="1"/>
  </cols>
  <sheetData>
    <row r="1" spans="1:55"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ZBIZ</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592</v>
      </c>
      <c r="AL1" s="5" t="s">
        <v>593</v>
      </c>
      <c r="AM1" s="5" t="s">
        <v>594</v>
      </c>
      <c r="AN1" s="5" t="s">
        <v>595</v>
      </c>
      <c r="AO1" s="9" t="s">
        <v>596</v>
      </c>
      <c r="AP1" s="9" t="s">
        <v>597</v>
      </c>
      <c r="AQ1" s="5" t="s">
        <v>598</v>
      </c>
      <c r="AR1" s="9" t="s">
        <v>599</v>
      </c>
      <c r="AS1" s="9" t="s">
        <v>600</v>
      </c>
      <c r="AT1" s="5" t="s">
        <v>601</v>
      </c>
      <c r="AU1" s="5" t="s">
        <v>602</v>
      </c>
      <c r="AV1" s="5" t="s">
        <v>603</v>
      </c>
    </row>
    <row r="2" spans="1:55" ht="14.25" customHeight="1" x14ac:dyDescent="0.25">
      <c r="A2" s="4"/>
      <c r="D2" s="1" t="s">
        <v>588</v>
      </c>
      <c r="E2" s="1" t="str">
        <f>VLOOKUP($D$2,[1]Tables!$B$1:$D$65509,3,FALSE)</f>
        <v>Business Unit</v>
      </c>
      <c r="K2" s="3"/>
      <c r="L2" s="3"/>
      <c r="M2" s="3"/>
      <c r="N2" s="3" t="str">
        <f>CONCATENATE("CREATE TABLE ", $D$2, " (")</f>
        <v>CREATE TABLE ZBIZ (</v>
      </c>
      <c r="O2" s="7" t="str">
        <f>CONCATENATE("CREATE TABLE ", $D$2, " (")</f>
        <v>CREATE TABLE ZBIZ (</v>
      </c>
      <c r="P2" s="8" t="s">
        <v>9</v>
      </c>
      <c r="Q2" s="8"/>
      <c r="R2" s="7" t="str">
        <f>CONCATENATE("     A          R ", D2, "R")</f>
        <v xml:space="preserve">     A          R ZBIZR</v>
      </c>
      <c r="S2" s="1" t="s">
        <v>9</v>
      </c>
      <c r="AJ2" s="5" t="s">
        <v>9</v>
      </c>
      <c r="AK2" s="1" t="s">
        <v>361</v>
      </c>
      <c r="AL2" s="1" t="s">
        <v>361</v>
      </c>
      <c r="AM2" s="1" t="s">
        <v>361</v>
      </c>
      <c r="AN2" s="1" t="s">
        <v>361</v>
      </c>
      <c r="AO2" s="3" t="s">
        <v>361</v>
      </c>
      <c r="AP2" s="3" t="s">
        <v>362</v>
      </c>
      <c r="AQ2" s="3" t="s">
        <v>362</v>
      </c>
      <c r="AR2" s="3" t="s">
        <v>362</v>
      </c>
      <c r="AS2" s="3" t="s">
        <v>361</v>
      </c>
      <c r="AT2" s="3" t="s">
        <v>362</v>
      </c>
      <c r="AU2" s="3" t="s">
        <v>362</v>
      </c>
      <c r="AV2" s="1" t="s">
        <v>361</v>
      </c>
      <c r="BA2" s="6"/>
      <c r="BB2" s="3"/>
      <c r="BC2" s="3"/>
    </row>
    <row r="3" spans="1:55" ht="14.25" customHeight="1" x14ac:dyDescent="0.25">
      <c r="A3" s="4"/>
      <c r="B3" s="1" t="str">
        <f>VLOOKUP($D$2,[1]Tables!$B$1:$D$65509,2,FALSE)</f>
        <v>ZZ</v>
      </c>
      <c r="C3" s="1" t="s">
        <v>17</v>
      </c>
      <c r="D3" s="1" t="str">
        <f t="shared" ref="D3:D14" si="0">B3 &amp; C3</f>
        <v>ZZCONO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4" si="1">IF(K3="", " NULL ", " NOT NULL ")</f>
        <v xml:space="preserve"> NOT NULL </v>
      </c>
      <c r="M3" s="3" t="str">
        <f t="shared" ref="M3:M14" si="2">IF(I3="NUMERIC", " DEFAULT(0) ", IF(I3="DATETIME", "", " DEFAULT('') "))</f>
        <v xml:space="preserve"> DEFAULT('') </v>
      </c>
      <c r="N3" s="1" t="str">
        <f t="shared" ref="N3:N14" si="3">CONCATENATE(D3, " ", I3, IF(I3="DATETIME", "",CONCATENATE("(", J3, ") ")), L3, M3,",")</f>
        <v>ZZCONO VARCHAR(10)  NOT NULL  DEFAULT('') ,</v>
      </c>
      <c r="O3" s="1" t="str">
        <f t="shared" ref="O3:O14" si="4">CONCATENATE(D3, " ",IF(I3="VARCHAR", "VARCHAR2",IF(I3="NUMERIC", "NUMBER", I3)), IF(I3="DATETIME", "",CONCATENATE("(", J3, ") ")), IF(TRIM(K3)&lt;&gt;"", L3,IF(TRIM(M3)="DEFAULT('')", "DEFAULT(' ')", M3)), ",")</f>
        <v>ZZCONO VARCHAR2(10)  NOT NULL ,</v>
      </c>
      <c r="P3" s="2" t="str">
        <f t="shared" ref="P3:P14" si="5">IF(I3="VARCHAR",J3,LEFT(J3,FIND(",",J3)-1))</f>
        <v>10</v>
      </c>
      <c r="Q3" s="2" t="str">
        <f t="shared" ref="Q3:Q14" si="6">IF(I3="VARCHAR","",RIGHT(J3,LEN(J3)-FIND(",",J3)))</f>
        <v/>
      </c>
      <c r="R3" s="1" t="str">
        <f t="shared" ref="R3:R14" si="7">CONCATENATE("     A            ", D3, RIGHT("          "&amp;P3,10),RIGHT("   "&amp;Q3,3),"       COLHDG('", LEFT(E3,20), "')")</f>
        <v xml:space="preserve">     A            ZZCONO        10          COLHDG('Company Code')</v>
      </c>
      <c r="S3" s="1" t="s">
        <v>9</v>
      </c>
      <c r="T3" s="1" t="str">
        <f t="shared" ref="T3:T14"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@level1type=N'TABLE',@level1name=N'ZBIZ', @level2type=N'COLUMN',@level2name=N'ZZCONO'</v>
      </c>
      <c r="U3" s="1" t="s">
        <v>1311</v>
      </c>
      <c r="W3" s="1" t="s">
        <v>16</v>
      </c>
      <c r="X3" s="1" t="s">
        <v>15</v>
      </c>
      <c r="Y3" s="1" t="str">
        <f t="shared" ref="Y3:Y14" si="9">D3</f>
        <v>ZZCONO</v>
      </c>
      <c r="Z3" s="1" t="str">
        <f t="shared" ref="Z3:Z14" si="10">IF(AND(W3="EN",X3="S"),E3, IF(AND(W3="ID", X3="S"),F3, IF(AND(W3="EN", X3="R"),G3,H3)))</f>
        <v>Company Code</v>
      </c>
      <c r="AB3" s="1">
        <v>1</v>
      </c>
      <c r="AC3" s="6">
        <f t="shared" ref="AC3:AC14" ca="1" si="11">YEAR(NOW())*10000+MONTH(NOW())*100+DAY(NOW())</f>
        <v>20141204</v>
      </c>
      <c r="AD3" s="3">
        <f t="shared" ref="AD3:AD14" ca="1" si="12">HOUR(NOW())*10000+MINUTE(NOW())*100+SECOND(NOW())</f>
        <v>144109</v>
      </c>
      <c r="AE3" s="3" t="s">
        <v>88</v>
      </c>
      <c r="AF3" s="1">
        <v>0</v>
      </c>
      <c r="AG3" s="1">
        <v>0</v>
      </c>
      <c r="AI3" s="1" t="str">
        <f t="shared" ref="AI3:AI14" ca="1" si="13">CONCATENATE("insert into ZDIC values('",U3, "', '",V3, "', '",W3, "', '",X3, "', '",Y3, "', '",Z3, "', '",AA3, "', '",AB3, "', '",AC3, "', '",AD3, "', '",AE3, "', '",AF3, "', '",AG3, "', '",AH3, "')")</f>
        <v>insert into ZDIC values('DJB', '', 'EN', 'S', 'ZZCONO', 'Company Code', '', '1', '20141204', '144109', 'SQL', '0', '0', '')</v>
      </c>
      <c r="AJ3" s="5" t="s">
        <v>9</v>
      </c>
      <c r="AO3" s="3"/>
      <c r="AP3" s="3"/>
      <c r="AQ3" s="3"/>
      <c r="AR3" s="3"/>
      <c r="AS3" s="3"/>
      <c r="AT3" s="3"/>
      <c r="AU3" s="3"/>
    </row>
    <row r="4" spans="1:55" ht="14.25" customHeight="1" x14ac:dyDescent="0.25">
      <c r="A4" s="4"/>
      <c r="B4" s="1" t="str">
        <f>VLOOKUP($D$2,[1]Tables!$B$1:$D$65509,2,FALSE)</f>
        <v>ZZ</v>
      </c>
      <c r="C4" s="1" t="s">
        <v>589</v>
      </c>
      <c r="D4" s="1" t="str">
        <f t="shared" si="0"/>
        <v>ZZBUNO</v>
      </c>
      <c r="E4" s="1" t="str">
        <f>VLOOKUP($C4,'[1]Data Dictionary'!$B$1:$I$65600,5,FALSE)</f>
        <v>Business Unit Code</v>
      </c>
      <c r="F4" s="1" t="str">
        <f>VLOOKUP($C4,'[1]Data Dictionary'!$B$1:$I$65600,6,FALSE)</f>
        <v>Business Unit Code</v>
      </c>
      <c r="G4" s="1" t="str">
        <f>VLOOKUP($C4,'[1]Data Dictionary'!$B$1:$I$65600,7,FALSE)</f>
        <v>Business Unit Code</v>
      </c>
      <c r="H4" s="1" t="str">
        <f>VLOOKUP($C4,'[1]Data Dictionary'!$B$1:$I$65600,8,FALSE)</f>
        <v>Business Unit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ZZBUNO VARCHAR(10)  NOT NULL  DEFAULT('') ,</v>
      </c>
      <c r="O4" s="1" t="str">
        <f t="shared" si="4"/>
        <v>ZZBUNO VARCHAR2(10)  NOT NULL ,</v>
      </c>
      <c r="P4" s="2" t="str">
        <f t="shared" si="5"/>
        <v>10</v>
      </c>
      <c r="Q4" s="2" t="str">
        <f t="shared" si="6"/>
        <v/>
      </c>
      <c r="R4" s="1" t="str">
        <f t="shared" si="7"/>
        <v xml:space="preserve">     A            ZZBUNO        10          COLHDG('Business Unit Code')</v>
      </c>
      <c r="S4" s="1" t="s">
        <v>9</v>
      </c>
      <c r="T4" s="1" t="str">
        <f t="shared" si="8"/>
        <v>EXEC sys.sp_addextendedproperty @name=N'MS_Description', @value=N'Business Unit Code' , @level0type=N'SCHEMA',@level0name=N'dbo', @level1type=N'TABLE',@level1name=N'ZBIZ', @level2type=N'COLUMN',@level2name=N'ZZBUNO'</v>
      </c>
      <c r="U4" s="1" t="s">
        <v>1311</v>
      </c>
      <c r="W4" s="1" t="s">
        <v>16</v>
      </c>
      <c r="X4" s="1" t="s">
        <v>15</v>
      </c>
      <c r="Y4" s="1" t="str">
        <f t="shared" si="9"/>
        <v>ZZBUNO</v>
      </c>
      <c r="Z4" s="1" t="str">
        <f t="shared" si="10"/>
        <v>Business Unit Code</v>
      </c>
      <c r="AB4" s="1">
        <v>1</v>
      </c>
      <c r="AC4" s="6">
        <f t="shared" ca="1" si="11"/>
        <v>20141204</v>
      </c>
      <c r="AD4" s="3">
        <f t="shared" ca="1" si="12"/>
        <v>144109</v>
      </c>
      <c r="AE4" s="3" t="s">
        <v>88</v>
      </c>
      <c r="AF4" s="1">
        <v>0</v>
      </c>
      <c r="AG4" s="1">
        <v>0</v>
      </c>
      <c r="AI4" s="1" t="str">
        <f t="shared" ca="1" si="13"/>
        <v>insert into ZDIC values('DJB', '', 'EN', 'S', 'ZZBUNO', 'Business Unit Code', '', '1', '20141204', '144109', 'SQL', '0', '0', '')</v>
      </c>
      <c r="AJ4" s="5" t="s">
        <v>9</v>
      </c>
      <c r="AK4" s="1" t="str">
        <f t="shared" ref="AK4:AV4" ca="1" si="14">CELL("address",AK8)</f>
        <v>$AK$8</v>
      </c>
      <c r="AL4" s="1" t="str">
        <f t="shared" ca="1" si="14"/>
        <v>$AL$8</v>
      </c>
      <c r="AM4" s="1" t="str">
        <f t="shared" ca="1" si="14"/>
        <v>$AM$8</v>
      </c>
      <c r="AN4" s="1" t="str">
        <f t="shared" ca="1" si="14"/>
        <v>$AN$8</v>
      </c>
      <c r="AO4" s="1" t="str">
        <f t="shared" ca="1" si="14"/>
        <v>$AO$8</v>
      </c>
      <c r="AP4" s="1" t="str">
        <f t="shared" ca="1" si="14"/>
        <v>$AP$8</v>
      </c>
      <c r="AQ4" s="1" t="str">
        <f t="shared" ca="1" si="14"/>
        <v>$AQ$8</v>
      </c>
      <c r="AR4" s="1" t="str">
        <f t="shared" ca="1" si="14"/>
        <v>$AR$8</v>
      </c>
      <c r="AS4" s="1" t="str">
        <f t="shared" ca="1" si="14"/>
        <v>$AS$8</v>
      </c>
      <c r="AT4" s="1" t="str">
        <f t="shared" ca="1" si="14"/>
        <v>$AT$8</v>
      </c>
      <c r="AU4" s="1" t="str">
        <f t="shared" ca="1" si="14"/>
        <v>$AU$8</v>
      </c>
      <c r="AV4" s="1" t="str">
        <f t="shared" ca="1" si="14"/>
        <v>$AV$8</v>
      </c>
    </row>
    <row r="5" spans="1:55" ht="14.25" customHeight="1" x14ac:dyDescent="0.25">
      <c r="A5" s="4"/>
      <c r="B5" s="1" t="str">
        <f>VLOOKUP($D$2,[1]Tables!$B$1:$D$65509,2,FALSE)</f>
        <v>ZZ</v>
      </c>
      <c r="C5" s="1" t="s">
        <v>590</v>
      </c>
      <c r="D5" s="1" t="str">
        <f t="shared" si="0"/>
        <v>ZZBUNA</v>
      </c>
      <c r="E5" s="1" t="str">
        <f>VLOOKUP($C5,'[1]Data Dictionary'!$B$1:$I$65600,5,FALSE)</f>
        <v>Business Unit Name</v>
      </c>
      <c r="F5" s="1" t="str">
        <f>VLOOKUP($C5,'[1]Data Dictionary'!$B$1:$I$65600,6,FALSE)</f>
        <v>Business Unit Name</v>
      </c>
      <c r="G5" s="1" t="str">
        <f>VLOOKUP($C5,'[1]Data Dictionary'!$B$1:$I$65600,7,FALSE)</f>
        <v>Business Unit Name</v>
      </c>
      <c r="H5" s="1" t="str">
        <f>VLOOKUP($C5,'[1]Data Dictionary'!$B$1:$I$65600,8,FALSE)</f>
        <v>Business Unit Name</v>
      </c>
      <c r="I5" s="1" t="str">
        <f>VLOOKUP($C5,'[1]Data Dictionary'!$B$1:$I$65600,2,FALSE)</f>
        <v>VARCHAR</v>
      </c>
      <c r="J5" s="2" t="str">
        <f>VLOOKUP($C5,'[1]Data Dictionary'!$B$1:$I$65600,3,FALSE)</f>
        <v>100</v>
      </c>
      <c r="K5" s="3"/>
      <c r="L5" s="3" t="str">
        <f t="shared" si="1"/>
        <v xml:space="preserve"> NULL </v>
      </c>
      <c r="M5" s="3" t="str">
        <f t="shared" si="2"/>
        <v xml:space="preserve"> DEFAULT('') </v>
      </c>
      <c r="N5" s="1" t="str">
        <f t="shared" si="3"/>
        <v>ZZBUNA VARCHAR(100)  NULL  DEFAULT('') ,</v>
      </c>
      <c r="O5" s="1" t="str">
        <f t="shared" si="4"/>
        <v>ZZBUNA VARCHAR2(100) DEFAULT(' '),</v>
      </c>
      <c r="P5" s="2" t="str">
        <f t="shared" si="5"/>
        <v>100</v>
      </c>
      <c r="Q5" s="2" t="str">
        <f t="shared" si="6"/>
        <v/>
      </c>
      <c r="R5" s="1" t="str">
        <f t="shared" si="7"/>
        <v xml:space="preserve">     A            ZZBUNA       100          COLHDG('Business Unit Name')</v>
      </c>
      <c r="S5" s="1" t="s">
        <v>9</v>
      </c>
      <c r="T5" s="1" t="str">
        <f t="shared" si="8"/>
        <v>EXEC sys.sp_addextendedproperty @name=N'MS_Description', @value=N'Business Unit Name' , @level0type=N'SCHEMA',@level0name=N'dbo', @level1type=N'TABLE',@level1name=N'ZBIZ', @level2type=N'COLUMN',@level2name=N'ZZBUNA'</v>
      </c>
      <c r="U5" s="1" t="s">
        <v>1311</v>
      </c>
      <c r="W5" s="1" t="s">
        <v>16</v>
      </c>
      <c r="X5" s="1" t="s">
        <v>15</v>
      </c>
      <c r="Y5" s="1" t="str">
        <f t="shared" si="9"/>
        <v>ZZBUNA</v>
      </c>
      <c r="Z5" s="1" t="str">
        <f t="shared" si="10"/>
        <v>Business Unit Name</v>
      </c>
      <c r="AB5" s="1">
        <v>1</v>
      </c>
      <c r="AC5" s="6">
        <f t="shared" ca="1" si="11"/>
        <v>20141204</v>
      </c>
      <c r="AD5" s="3">
        <f t="shared" ca="1" si="12"/>
        <v>144109</v>
      </c>
      <c r="AE5" s="3" t="s">
        <v>88</v>
      </c>
      <c r="AF5" s="1">
        <v>0</v>
      </c>
      <c r="AG5" s="1">
        <v>0</v>
      </c>
      <c r="AI5" s="1" t="str">
        <f t="shared" ca="1" si="13"/>
        <v>insert into ZDIC values('DJB', '', 'EN', 'S', 'ZZBUNA', 'Business Unit Name', '', '1', '20141204', '144109', 'SQL', '0', '0', '')</v>
      </c>
      <c r="AJ5" s="5" t="s">
        <v>9</v>
      </c>
      <c r="AK5" s="1" t="str">
        <f t="shared" ref="AK5:AV5" ca="1" si="15">IF(AK2="VARCHAR", CONCATENATE("""'"", ", AK4, ", ""'"" "),AK4)</f>
        <v xml:space="preserve">"'", $AK$8, "'" </v>
      </c>
      <c r="AL5" s="1" t="str">
        <f t="shared" ca="1" si="15"/>
        <v xml:space="preserve">"'", $AL$8, "'" </v>
      </c>
      <c r="AM5" s="1" t="str">
        <f t="shared" ca="1" si="15"/>
        <v xml:space="preserve">"'", $AM$8, "'" </v>
      </c>
      <c r="AN5" s="1" t="str">
        <f t="shared" ca="1" si="15"/>
        <v xml:space="preserve">"'", $AN$8, "'" </v>
      </c>
      <c r="AO5" s="1" t="str">
        <f t="shared" ca="1" si="15"/>
        <v xml:space="preserve">"'", $AO$8, "'" </v>
      </c>
      <c r="AP5" s="1" t="str">
        <f t="shared" ca="1" si="15"/>
        <v>$AP$8</v>
      </c>
      <c r="AQ5" s="1" t="str">
        <f t="shared" ca="1" si="15"/>
        <v>$AQ$8</v>
      </c>
      <c r="AR5" s="1" t="str">
        <f t="shared" ca="1" si="15"/>
        <v>$AR$8</v>
      </c>
      <c r="AS5" s="1" t="str">
        <f t="shared" ca="1" si="15"/>
        <v xml:space="preserve">"'", $AS$8, "'" </v>
      </c>
      <c r="AT5" s="1" t="str">
        <f t="shared" ca="1" si="15"/>
        <v>$AT$8</v>
      </c>
      <c r="AU5" s="1" t="str">
        <f t="shared" ca="1" si="15"/>
        <v>$AU$8</v>
      </c>
      <c r="AV5" s="1" t="str">
        <f t="shared" ca="1" si="15"/>
        <v xml:space="preserve">"'", $AV$8, "'" </v>
      </c>
    </row>
    <row r="6" spans="1:55" ht="14.25" customHeight="1" x14ac:dyDescent="0.25">
      <c r="A6" s="4"/>
      <c r="B6" s="1" t="str">
        <f>VLOOKUP($D$2,[1]Tables!$B$1:$D$65509,2,FALSE)</f>
        <v>ZZ</v>
      </c>
      <c r="C6" s="1" t="s">
        <v>591</v>
      </c>
      <c r="D6" s="1" t="str">
        <f t="shared" si="0"/>
        <v>ZZFLAG</v>
      </c>
      <c r="E6" s="1" t="str">
        <f>VLOOKUP($C6,'[1]Data Dictionary'!$B$1:$I$65600,5,FALSE)</f>
        <v>Flag</v>
      </c>
      <c r="F6" s="1" t="str">
        <f>VLOOKUP($C6,'[1]Data Dictionary'!$B$1:$I$65600,6,FALSE)</f>
        <v>Flag</v>
      </c>
      <c r="G6" s="1" t="str">
        <f>VLOOKUP($C6,'[1]Data Dictionary'!$B$1:$I$65600,7,FALSE)</f>
        <v>Flag</v>
      </c>
      <c r="H6" s="1" t="str">
        <f>VLOOKUP($C6,'[1]Data Dictionary'!$B$1:$I$65600,8,FALSE)</f>
        <v>Flag</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ZZFLAG VARCHAR(100)  NULL  DEFAULT('') ,</v>
      </c>
      <c r="O6" s="1" t="str">
        <f t="shared" si="4"/>
        <v>ZZFLAG VARCHAR2(100) DEFAULT(' '),</v>
      </c>
      <c r="P6" s="2" t="str">
        <f t="shared" si="5"/>
        <v>100</v>
      </c>
      <c r="Q6" s="2" t="str">
        <f t="shared" si="6"/>
        <v/>
      </c>
      <c r="R6" s="1" t="str">
        <f t="shared" si="7"/>
        <v xml:space="preserve">     A            ZZFLAG       100          COLHDG('Flag')</v>
      </c>
      <c r="S6" s="1" t="s">
        <v>9</v>
      </c>
      <c r="T6" s="1" t="str">
        <f t="shared" si="8"/>
        <v>EXEC sys.sp_addextendedproperty @name=N'MS_Description', @value=N'Flag' , @level0type=N'SCHEMA',@level0name=N'dbo', @level1type=N'TABLE',@level1name=N'ZBIZ', @level2type=N'COLUMN',@level2name=N'ZZFLAG'</v>
      </c>
      <c r="U6" s="1" t="s">
        <v>1311</v>
      </c>
      <c r="W6" s="1" t="s">
        <v>16</v>
      </c>
      <c r="X6" s="1" t="s">
        <v>15</v>
      </c>
      <c r="Y6" s="1" t="str">
        <f t="shared" si="9"/>
        <v>ZZFLAG</v>
      </c>
      <c r="Z6" s="1" t="str">
        <f t="shared" si="10"/>
        <v>Flag</v>
      </c>
      <c r="AB6" s="1">
        <v>1</v>
      </c>
      <c r="AC6" s="6">
        <f t="shared" ca="1" si="11"/>
        <v>20141204</v>
      </c>
      <c r="AD6" s="3">
        <f t="shared" ca="1" si="12"/>
        <v>144109</v>
      </c>
      <c r="AE6" s="3" t="s">
        <v>88</v>
      </c>
      <c r="AF6" s="1">
        <v>0</v>
      </c>
      <c r="AG6" s="1">
        <v>0</v>
      </c>
      <c r="AI6" s="1" t="str">
        <f t="shared" ca="1" si="13"/>
        <v>insert into ZDIC values('DJB', '', 'EN', 'S', 'ZZFLAG', 'Flag', '', '1', '20141204', '144109', 'SQL', '0', '0', '')</v>
      </c>
      <c r="AJ6" s="5" t="s">
        <v>9</v>
      </c>
      <c r="AK6" s="1" t="str">
        <f t="shared" ref="AK6:AV6" ca="1" si="16">CONCATENATE(AJ6,", "","", ", AK5)</f>
        <v xml:space="preserve"> , ",", "'", $AK$8, "'" </v>
      </c>
      <c r="AL6" s="1" t="str">
        <f t="shared" ca="1" si="16"/>
        <v xml:space="preserve"> , ",", "'", $AK$8, "'" , ",", "'", $AL$8, "'" </v>
      </c>
      <c r="AM6" s="1" t="str">
        <f t="shared" ca="1" si="16"/>
        <v xml:space="preserve"> , ",", "'", $AK$8, "'" , ",", "'", $AL$8, "'" , ",", "'", $AM$8, "'" </v>
      </c>
      <c r="AN6" s="1" t="str">
        <f t="shared" ca="1" si="16"/>
        <v xml:space="preserve"> , ",", "'", $AK$8, "'" , ",", "'", $AL$8, "'" , ",", "'", $AM$8, "'" , ",", "'", $AN$8, "'" </v>
      </c>
      <c r="AO6" s="1" t="str">
        <f t="shared" ca="1" si="16"/>
        <v xml:space="preserve"> , ",", "'", $AK$8, "'" , ",", "'", $AL$8, "'" , ",", "'", $AM$8, "'" , ",", "'", $AN$8, "'" , ",", "'", $AO$8, "'" </v>
      </c>
      <c r="AP6" s="1" t="str">
        <f t="shared" ca="1" si="16"/>
        <v xml:space="preserve"> , ",", "'", $AK$8, "'" , ",", "'", $AL$8, "'" , ",", "'", $AM$8, "'" , ",", "'", $AN$8, "'" , ",", "'", $AO$8, "'" , ",", $AP$8</v>
      </c>
      <c r="AQ6" s="1" t="str">
        <f t="shared" ca="1" si="16"/>
        <v xml:space="preserve"> , ",", "'", $AK$8, "'" , ",", "'", $AL$8, "'" , ",", "'", $AM$8, "'" , ",", "'", $AN$8, "'" , ",", "'", $AO$8, "'" , ",", $AP$8, ",", $AQ$8</v>
      </c>
      <c r="AR6" s="1" t="str">
        <f t="shared" ca="1" si="16"/>
        <v xml:space="preserve"> , ",", "'", $AK$8, "'" , ",", "'", $AL$8, "'" , ",", "'", $AM$8, "'" , ",", "'", $AN$8, "'" , ",", "'", $AO$8, "'" , ",", $AP$8, ",", $AQ$8, ",", $AR$8</v>
      </c>
      <c r="AS6" s="1" t="str">
        <f t="shared" ca="1" si="16"/>
        <v xml:space="preserve"> , ",", "'", $AK$8, "'" , ",", "'", $AL$8, "'" , ",", "'", $AM$8, "'" , ",", "'", $AN$8, "'" , ",", "'", $AO$8, "'" , ",", $AP$8, ",", $AQ$8, ",", $AR$8, ",", "'", $AS$8, "'" </v>
      </c>
      <c r="AT6" s="1" t="str">
        <f t="shared" ca="1" si="16"/>
        <v xml:space="preserve"> , ",", "'", $AK$8, "'" , ",", "'", $AL$8, "'" , ",", "'", $AM$8, "'" , ",", "'", $AN$8, "'" , ",", "'", $AO$8, "'" , ",", $AP$8, ",", $AQ$8, ",", $AR$8, ",", "'", $AS$8, "'" , ",", $AT$8</v>
      </c>
      <c r="AU6" s="1" t="str">
        <f t="shared" ca="1" si="16"/>
        <v xml:space="preserve"> , ",", "'", $AK$8, "'" , ",", "'", $AL$8, "'" , ",", "'", $AM$8, "'" , ",", "'", $AN$8, "'" , ",", "'", $AO$8, "'" , ",", $AP$8, ",", $AQ$8, ",", $AR$8, ",", "'", $AS$8, "'" , ",", $AT$8, ",", $AU$8</v>
      </c>
      <c r="AV6" s="1" t="str">
        <f t="shared" ca="1" si="16"/>
        <v xml:space="preserve"> , ",", "'", $AK$8, "'" , ",", "'", $AL$8, "'" , ",", "'", $AM$8, "'" , ",", "'", $AN$8, "'" , ",", "'", $AO$8, "'" , ",", $AP$8, ",", $AQ$8, ",", $AR$8, ",", "'", $AS$8, "'" , ",", $AT$8, ",", $AU$8, ",", "'", $AV$8, "'" </v>
      </c>
    </row>
    <row r="7" spans="1:55" ht="14.25" customHeight="1" x14ac:dyDescent="0.25">
      <c r="A7" s="4"/>
      <c r="B7" s="1" t="str">
        <f>VLOOKUP($D$2,[1]Tables!$B$1:$D$65509,2,FALSE)</f>
        <v>ZZ</v>
      </c>
      <c r="C7" s="1" t="s">
        <v>32</v>
      </c>
      <c r="D7" s="1" t="str">
        <f t="shared" si="0"/>
        <v>ZZREMA</v>
      </c>
      <c r="E7" s="1" t="str">
        <f>VLOOKUP($C7,'[1]Data Dictionary'!$B$1:$I$65600,5,FALSE)</f>
        <v>Remark</v>
      </c>
      <c r="F7" s="1" t="str">
        <f>VLOOKUP($C7,'[1]Data Dictionary'!$B$1:$I$65600,6,FALSE)</f>
        <v>Remark</v>
      </c>
      <c r="G7" s="1" t="str">
        <f>VLOOKUP($C7,'[1]Data Dictionary'!$B$1:$I$65600,7,FALSE)</f>
        <v>Remark</v>
      </c>
      <c r="H7" s="1" t="str">
        <f>VLOOKUP($C7,'[1]Data Dictionary'!$B$1:$I$65600,8,FALSE)</f>
        <v>Remark</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ZZREMA VARCHAR(100)  NULL  DEFAULT('') ,</v>
      </c>
      <c r="O7" s="1" t="str">
        <f t="shared" si="4"/>
        <v>ZZREMA VARCHAR2(100) DEFAULT(' '),</v>
      </c>
      <c r="P7" s="2" t="str">
        <f t="shared" si="5"/>
        <v>100</v>
      </c>
      <c r="Q7" s="2" t="str">
        <f t="shared" si="6"/>
        <v/>
      </c>
      <c r="R7" s="1" t="str">
        <f t="shared" si="7"/>
        <v xml:space="preserve">     A            ZZREMA       100          COLHDG('Remark')</v>
      </c>
      <c r="S7" s="1" t="s">
        <v>9</v>
      </c>
      <c r="T7" s="1" t="str">
        <f t="shared" si="8"/>
        <v>EXEC sys.sp_addextendedproperty @name=N'MS_Description', @value=N'Remark' , @level0type=N'SCHEMA',@level0name=N'dbo', @level1type=N'TABLE',@level1name=N'ZBIZ', @level2type=N'COLUMN',@level2name=N'ZZREMA'</v>
      </c>
      <c r="U7" s="1" t="s">
        <v>1311</v>
      </c>
      <c r="W7" s="1" t="s">
        <v>16</v>
      </c>
      <c r="X7" s="1" t="s">
        <v>15</v>
      </c>
      <c r="Y7" s="1" t="str">
        <f t="shared" si="9"/>
        <v>ZZREMA</v>
      </c>
      <c r="Z7" s="1" t="str">
        <f t="shared" si="10"/>
        <v>Remark</v>
      </c>
      <c r="AB7" s="1">
        <v>1</v>
      </c>
      <c r="AC7" s="6">
        <f t="shared" ca="1" si="11"/>
        <v>20141204</v>
      </c>
      <c r="AD7" s="3">
        <f t="shared" ca="1" si="12"/>
        <v>144109</v>
      </c>
      <c r="AE7" s="3" t="s">
        <v>88</v>
      </c>
      <c r="AF7" s="1">
        <v>0</v>
      </c>
      <c r="AG7" s="1">
        <v>0</v>
      </c>
      <c r="AI7" s="1" t="str">
        <f t="shared" ca="1" si="13"/>
        <v>insert into ZDIC values('DJB', '', 'EN', 'S', 'ZZREMA', 'Remark', '', '1', '20141204', '144109', 'SQL', '0', '0', '')</v>
      </c>
      <c r="AJ7" s="5" t="s">
        <v>9</v>
      </c>
      <c r="AO7" s="3"/>
      <c r="AP7" s="3"/>
      <c r="AR7" s="3"/>
      <c r="AS7" s="6"/>
      <c r="AT7" s="3"/>
      <c r="AU7" s="3"/>
      <c r="AX7" s="6"/>
      <c r="AY7" s="3"/>
    </row>
    <row r="8" spans="1:55" ht="14.25" customHeight="1" x14ac:dyDescent="0.25">
      <c r="A8" s="4"/>
      <c r="B8" s="1" t="str">
        <f>VLOOKUP($D$2,[1]Tables!$B$1:$D$65509,2,FALSE)</f>
        <v>ZZ</v>
      </c>
      <c r="C8" s="1" t="s">
        <v>33</v>
      </c>
      <c r="D8" s="1" t="str">
        <f t="shared" si="0"/>
        <v>ZZRCST</v>
      </c>
      <c r="E8" s="1" t="str">
        <f>VLOOKUP($C8,'[1]Data Dictionary'!$B$1:$I$65600,5,FALSE)</f>
        <v>Record Status</v>
      </c>
      <c r="F8" s="1" t="str">
        <f>VLOOKUP($C8,'[1]Data Dictionary'!$B$1:$I$65600,6,FALSE)</f>
        <v>Record Status</v>
      </c>
      <c r="G8" s="1" t="str">
        <f>VLOOKUP($C8,'[1]Data Dictionary'!$B$1:$I$65600,7,FALSE)</f>
        <v>Record Status</v>
      </c>
      <c r="H8" s="1" t="str">
        <f>VLOOKUP($C8,'[1]Data Dictionary'!$B$1:$I$65600,8,FALSE)</f>
        <v>Record Status</v>
      </c>
      <c r="I8" s="1" t="str">
        <f>VLOOKUP($C8,'[1]Data Dictionary'!$B$1:$I$65600,2,FALSE)</f>
        <v>NUMERIC</v>
      </c>
      <c r="J8" s="2" t="str">
        <f>VLOOKUP($C8,'[1]Data Dictionary'!$B$1:$I$65600,3,FALSE)</f>
        <v>1, 0</v>
      </c>
      <c r="K8" s="3"/>
      <c r="L8" s="3" t="str">
        <f t="shared" si="1"/>
        <v xml:space="preserve"> NULL </v>
      </c>
      <c r="M8" s="3" t="str">
        <f t="shared" si="2"/>
        <v xml:space="preserve"> DEFAULT(0) </v>
      </c>
      <c r="N8" s="1" t="str">
        <f t="shared" si="3"/>
        <v>ZZRCST NUMERIC(1, 0)  NULL  DEFAULT(0) ,</v>
      </c>
      <c r="O8" s="1" t="str">
        <f t="shared" si="4"/>
        <v>ZZRCST NUMBER(1, 0)  DEFAULT(0) ,</v>
      </c>
      <c r="P8" s="2" t="str">
        <f t="shared" si="5"/>
        <v>1</v>
      </c>
      <c r="Q8" s="2" t="str">
        <f t="shared" si="6"/>
        <v xml:space="preserve"> 0</v>
      </c>
      <c r="R8" s="1" t="str">
        <f t="shared" si="7"/>
        <v xml:space="preserve">     A            ZZRCST         1  0       COLHDG('Record Status')</v>
      </c>
      <c r="S8" s="1" t="s">
        <v>9</v>
      </c>
      <c r="T8" s="1" t="str">
        <f t="shared" si="8"/>
        <v>EXEC sys.sp_addextendedproperty @name=N'MS_Description', @value=N'Record Status' , @level0type=N'SCHEMA',@level0name=N'dbo', @level1type=N'TABLE',@level1name=N'ZBIZ', @level2type=N'COLUMN',@level2name=N'ZZRCST'</v>
      </c>
      <c r="U8" s="1" t="s">
        <v>1311</v>
      </c>
      <c r="W8" s="1" t="s">
        <v>16</v>
      </c>
      <c r="X8" s="1" t="s">
        <v>15</v>
      </c>
      <c r="Y8" s="1" t="str">
        <f t="shared" si="9"/>
        <v>ZZRCST</v>
      </c>
      <c r="Z8" s="1" t="str">
        <f t="shared" si="10"/>
        <v>Record Status</v>
      </c>
      <c r="AB8" s="1">
        <v>1</v>
      </c>
      <c r="AC8" s="6">
        <f t="shared" ca="1" si="11"/>
        <v>20141204</v>
      </c>
      <c r="AD8" s="3">
        <f t="shared" ca="1" si="12"/>
        <v>144109</v>
      </c>
      <c r="AE8" s="3" t="s">
        <v>88</v>
      </c>
      <c r="AF8" s="1">
        <v>0</v>
      </c>
      <c r="AG8" s="1">
        <v>0</v>
      </c>
      <c r="AI8" s="1" t="str">
        <f t="shared" ca="1" si="13"/>
        <v>insert into ZDIC values('DJB', '', 'EN', 'S', 'ZZRCST', 'Record Status', '', '1', '20141204', '144109', 'SQL', '0', '0', '')</v>
      </c>
      <c r="AJ8" s="5" t="s">
        <v>9</v>
      </c>
      <c r="AK8" s="1" t="s">
        <v>1311</v>
      </c>
      <c r="AL8" s="1" t="s">
        <v>604</v>
      </c>
      <c r="AM8" s="1" t="s">
        <v>607</v>
      </c>
      <c r="AO8" s="3"/>
      <c r="AP8" s="1">
        <v>1</v>
      </c>
      <c r="AQ8" s="6">
        <f ca="1">YEAR(NOW())*10000+MONTH(NOW())*100+DAY(NOW())</f>
        <v>20141204</v>
      </c>
      <c r="AR8" s="3">
        <f ca="1">HOUR(NOW())*10000+MINUTE(NOW())*100+SECOND(NOW())</f>
        <v>144109</v>
      </c>
      <c r="AS8" s="3" t="s">
        <v>88</v>
      </c>
      <c r="AT8" s="1">
        <v>0</v>
      </c>
      <c r="AU8" s="1">
        <v>0</v>
      </c>
      <c r="AW8" s="1" t="str">
        <f ca="1">CONCATENATE("INSERT INTO ", $D$2, " VALUES('", AK8, "'", ",", "'", AL8, "'", ",", "'", AM8, "'", ",", "'", AN8, "'", ",", "'", AO8, "'", ",", AP8, ",", AQ8, ",", AR8, ",", "'", AS8, "'", ",", AT8, ",", AU8, ",", "'", AV8, "')")</f>
        <v>INSERT INTO ZBIZ VALUES('DJB','HO','Head Office','','',1,20141204,144109,'SQL',0,0,'')</v>
      </c>
      <c r="AX8" s="6"/>
      <c r="AY8" s="3"/>
    </row>
    <row r="9" spans="1:55" ht="14.25" customHeight="1" x14ac:dyDescent="0.25">
      <c r="A9" s="4"/>
      <c r="B9" s="1" t="str">
        <f>VLOOKUP($D$2,[1]Tables!$B$1:$D$65509,2,FALSE)</f>
        <v>ZZ</v>
      </c>
      <c r="C9" s="1" t="s">
        <v>23</v>
      </c>
      <c r="D9" s="1" t="str">
        <f t="shared" si="0"/>
        <v>ZZCRDT</v>
      </c>
      <c r="E9" s="1" t="str">
        <f>VLOOKUP($C9,'[1]Data Dictionary'!$B$1:$I$65600,5,FALSE)</f>
        <v>Create Date</v>
      </c>
      <c r="F9" s="1" t="str">
        <f>VLOOKUP($C9,'[1]Data Dictionary'!$B$1:$I$65600,6,FALSE)</f>
        <v>Create Date</v>
      </c>
      <c r="G9" s="1" t="str">
        <f>VLOOKUP($C9,'[1]Data Dictionary'!$B$1:$I$65600,7,FALSE)</f>
        <v>Create Date</v>
      </c>
      <c r="H9" s="1" t="str">
        <f>VLOOKUP($C9,'[1]Data Dictionary'!$B$1:$I$65600,8,FALSE)</f>
        <v>Create Date</v>
      </c>
      <c r="I9" s="1" t="str">
        <f>VLOOKUP($C9,'[1]Data Dictionary'!$B$1:$I$65600,2,FALSE)</f>
        <v>NUMERIC</v>
      </c>
      <c r="J9" s="2" t="str">
        <f>VLOOKUP($C9,'[1]Data Dictionary'!$B$1:$I$65600,3,FALSE)</f>
        <v>8, 0</v>
      </c>
      <c r="K9" s="3"/>
      <c r="L9" s="3" t="str">
        <f t="shared" si="1"/>
        <v xml:space="preserve"> NULL </v>
      </c>
      <c r="M9" s="3" t="str">
        <f t="shared" si="2"/>
        <v xml:space="preserve"> DEFAULT(0) </v>
      </c>
      <c r="N9" s="1" t="str">
        <f t="shared" si="3"/>
        <v>ZZCRDT NUMERIC(8, 0)  NULL  DEFAULT(0) ,</v>
      </c>
      <c r="O9" s="1" t="str">
        <f t="shared" si="4"/>
        <v>ZZCRDT NUMBER(8, 0)  DEFAULT(0) ,</v>
      </c>
      <c r="P9" s="2" t="str">
        <f t="shared" si="5"/>
        <v>8</v>
      </c>
      <c r="Q9" s="2" t="str">
        <f t="shared" si="6"/>
        <v xml:space="preserve"> 0</v>
      </c>
      <c r="R9" s="1" t="str">
        <f t="shared" si="7"/>
        <v xml:space="preserve">     A            ZZCRDT         8  0       COLHDG('Create Date')</v>
      </c>
      <c r="S9" s="1" t="s">
        <v>9</v>
      </c>
      <c r="T9" s="1" t="str">
        <f t="shared" si="8"/>
        <v>EXEC sys.sp_addextendedproperty @name=N'MS_Description', @value=N'Create Date' , @level0type=N'SCHEMA',@level0name=N'dbo', @level1type=N'TABLE',@level1name=N'ZBIZ', @level2type=N'COLUMN',@level2name=N'ZZCRDT'</v>
      </c>
      <c r="U9" s="1" t="s">
        <v>1311</v>
      </c>
      <c r="W9" s="1" t="s">
        <v>16</v>
      </c>
      <c r="X9" s="1" t="s">
        <v>15</v>
      </c>
      <c r="Y9" s="1" t="str">
        <f t="shared" si="9"/>
        <v>ZZCRDT</v>
      </c>
      <c r="Z9" s="1" t="str">
        <f t="shared" si="10"/>
        <v>Create Date</v>
      </c>
      <c r="AB9" s="1">
        <v>1</v>
      </c>
      <c r="AC9" s="6">
        <f t="shared" ca="1" si="11"/>
        <v>20141204</v>
      </c>
      <c r="AD9" s="3">
        <f t="shared" ca="1" si="12"/>
        <v>144109</v>
      </c>
      <c r="AE9" s="3" t="s">
        <v>88</v>
      </c>
      <c r="AF9" s="1">
        <v>0</v>
      </c>
      <c r="AG9" s="1">
        <v>0</v>
      </c>
      <c r="AI9" s="1" t="str">
        <f t="shared" ca="1" si="13"/>
        <v>insert into ZDIC values('DJB', '', 'EN', 'S', 'ZZCRDT', 'Create Date', '', '1', '20141204', '144109', 'SQL', '0', '0', '')</v>
      </c>
      <c r="AJ9" s="5" t="s">
        <v>9</v>
      </c>
      <c r="AK9" s="1" t="s">
        <v>1311</v>
      </c>
      <c r="AL9" s="1" t="s">
        <v>605</v>
      </c>
      <c r="AM9" s="1" t="s">
        <v>608</v>
      </c>
      <c r="AO9" s="3"/>
      <c r="AP9" s="1">
        <v>1</v>
      </c>
      <c r="AQ9" s="6">
        <f ca="1">YEAR(NOW())*10000+MONTH(NOW())*100+DAY(NOW())</f>
        <v>20141204</v>
      </c>
      <c r="AR9" s="3">
        <f ca="1">HOUR(NOW())*10000+MINUTE(NOW())*100+SECOND(NOW())</f>
        <v>144109</v>
      </c>
      <c r="AS9" s="3" t="s">
        <v>88</v>
      </c>
      <c r="AT9" s="1">
        <v>0</v>
      </c>
      <c r="AU9" s="1">
        <v>0</v>
      </c>
      <c r="AW9" s="1" t="str">
        <f ca="1">CONCATENATE("INSERT INTO ", $D$2, " VALUES('", AK9, "'", ",", "'", AL9, "'", ",", "'", AM9, "'", ",", "'", AN9, "'", ",", "'", AO9, "'", ",", AP9, ",", AQ9, ",", AR9, ",", "'", AS9, "'", ",", AT9, ",", AU9, ",", "'", AV9, "')")</f>
        <v>INSERT INTO ZBIZ VALUES('DJB','AG','Auto Glass','','',1,20141204,144109,'SQL',0,0,'')</v>
      </c>
      <c r="AX9" s="6"/>
      <c r="AY9" s="3"/>
    </row>
    <row r="10" spans="1:55" ht="14.25" customHeight="1" x14ac:dyDescent="0.25">
      <c r="A10" s="4"/>
      <c r="B10" s="1" t="str">
        <f>VLOOKUP($D$2,[1]Tables!$B$1:$D$65509,2,FALSE)</f>
        <v>ZZ</v>
      </c>
      <c r="C10" s="1" t="s">
        <v>24</v>
      </c>
      <c r="D10" s="1" t="str">
        <f t="shared" si="0"/>
        <v>ZZCRTM</v>
      </c>
      <c r="E10" s="1" t="str">
        <f>VLOOKUP($C10,'[1]Data Dictionary'!$B$1:$I$65600,5,FALSE)</f>
        <v>Create Time</v>
      </c>
      <c r="F10" s="1" t="str">
        <f>VLOOKUP($C10,'[1]Data Dictionary'!$B$1:$I$65600,6,FALSE)</f>
        <v>Create Time</v>
      </c>
      <c r="G10" s="1" t="str">
        <f>VLOOKUP($C10,'[1]Data Dictionary'!$B$1:$I$65600,7,FALSE)</f>
        <v>Create Time</v>
      </c>
      <c r="H10" s="1" t="str">
        <f>VLOOKUP($C10,'[1]Data Dictionary'!$B$1:$I$65600,8,FALSE)</f>
        <v>Create Time</v>
      </c>
      <c r="I10" s="1" t="str">
        <f>VLOOKUP($C10,'[1]Data Dictionary'!$B$1:$I$65600,2,FALSE)</f>
        <v>NUMERIC</v>
      </c>
      <c r="J10" s="2" t="str">
        <f>VLOOKUP($C10,'[1]Data Dictionary'!$B$1:$I$65600,3,FALSE)</f>
        <v>6, 0</v>
      </c>
      <c r="K10" s="3"/>
      <c r="L10" s="3" t="str">
        <f t="shared" si="1"/>
        <v xml:space="preserve"> NULL </v>
      </c>
      <c r="M10" s="3" t="str">
        <f t="shared" si="2"/>
        <v xml:space="preserve"> DEFAULT(0) </v>
      </c>
      <c r="N10" s="1" t="str">
        <f t="shared" si="3"/>
        <v>ZZCRTM NUMERIC(6, 0)  NULL  DEFAULT(0) ,</v>
      </c>
      <c r="O10" s="1" t="str">
        <f t="shared" si="4"/>
        <v>ZZCRTM NUMBER(6, 0)  DEFAULT(0) ,</v>
      </c>
      <c r="P10" s="2" t="str">
        <f t="shared" si="5"/>
        <v>6</v>
      </c>
      <c r="Q10" s="2" t="str">
        <f t="shared" si="6"/>
        <v xml:space="preserve"> 0</v>
      </c>
      <c r="R10" s="1" t="str">
        <f t="shared" si="7"/>
        <v xml:space="preserve">     A            ZZCRTM         6  0       COLHDG('Create Time')</v>
      </c>
      <c r="S10" s="1" t="s">
        <v>9</v>
      </c>
      <c r="T10" s="1" t="str">
        <f t="shared" si="8"/>
        <v>EXEC sys.sp_addextendedproperty @name=N'MS_Description', @value=N'Create Time' , @level0type=N'SCHEMA',@level0name=N'dbo', @level1type=N'TABLE',@level1name=N'ZBIZ', @level2type=N'COLUMN',@level2name=N'ZZCRTM'</v>
      </c>
      <c r="U10" s="1" t="s">
        <v>1311</v>
      </c>
      <c r="W10" s="1" t="s">
        <v>16</v>
      </c>
      <c r="X10" s="1" t="s">
        <v>15</v>
      </c>
      <c r="Y10" s="1" t="str">
        <f t="shared" si="9"/>
        <v>ZZCRTM</v>
      </c>
      <c r="Z10" s="1" t="str">
        <f t="shared" si="10"/>
        <v>Create Time</v>
      </c>
      <c r="AB10" s="1">
        <v>1</v>
      </c>
      <c r="AC10" s="6">
        <f t="shared" ca="1" si="11"/>
        <v>20141204</v>
      </c>
      <c r="AD10" s="3">
        <f t="shared" ca="1" si="12"/>
        <v>144109</v>
      </c>
      <c r="AE10" s="3" t="s">
        <v>88</v>
      </c>
      <c r="AF10" s="1">
        <v>0</v>
      </c>
      <c r="AG10" s="1">
        <v>0</v>
      </c>
      <c r="AI10" s="1" t="str">
        <f t="shared" ca="1" si="13"/>
        <v>insert into ZDIC values('DJB', '', 'EN', 'S', 'ZZCRTM', 'Create Time', '', '1', '20141204', '144109', 'SQL', '0', '0', '')</v>
      </c>
      <c r="AJ10" s="5" t="s">
        <v>9</v>
      </c>
      <c r="AK10" s="1" t="s">
        <v>1311</v>
      </c>
      <c r="AL10" s="1" t="s">
        <v>606</v>
      </c>
      <c r="AM10" s="1" t="s">
        <v>609</v>
      </c>
      <c r="AO10" s="3"/>
      <c r="AP10" s="1">
        <v>1</v>
      </c>
      <c r="AQ10" s="6">
        <f ca="1">YEAR(NOW())*10000+MONTH(NOW())*100+DAY(NOW())</f>
        <v>20141204</v>
      </c>
      <c r="AR10" s="3">
        <f ca="1">HOUR(NOW())*10000+MINUTE(NOW())*100+SECOND(NOW())</f>
        <v>144109</v>
      </c>
      <c r="AS10" s="3" t="s">
        <v>88</v>
      </c>
      <c r="AT10" s="1">
        <v>0</v>
      </c>
      <c r="AU10" s="1">
        <v>0</v>
      </c>
      <c r="AW10" s="1" t="str">
        <f ca="1">CONCATENATE("INSERT INTO ", $D$2, " VALUES('", AK10, "'", ",", "'", AL10, "'", ",", "'", AM10, "'", ",", "'", AN10, "'", ",", "'", AO10, "'", ",", AP10, ",", AQ10, ",", AR10, ",", "'", AS10, "'", ",", AT10, ",", AU10, ",", "'", AV10, "')")</f>
        <v>INSERT INTO ZBIZ VALUES('DJB','FG','Flat Glass','','',1,20141204,144109,'SQL',0,0,'')</v>
      </c>
      <c r="AX10" s="6"/>
      <c r="AY10" s="3"/>
    </row>
    <row r="11" spans="1:55" ht="14.25" customHeight="1" x14ac:dyDescent="0.25">
      <c r="A11" s="4"/>
      <c r="B11" s="1" t="str">
        <f>VLOOKUP($D$2,[1]Tables!$B$1:$D$65509,2,FALSE)</f>
        <v>ZZ</v>
      </c>
      <c r="C11" s="1" t="s">
        <v>25</v>
      </c>
      <c r="D11" s="1" t="str">
        <f t="shared" si="0"/>
        <v>ZZCRUS</v>
      </c>
      <c r="E11" s="1" t="str">
        <f>VLOOKUP($C11,'[1]Data Dictionary'!$B$1:$I$65600,5,FALSE)</f>
        <v>Create User</v>
      </c>
      <c r="F11" s="1" t="str">
        <f>VLOOKUP($C11,'[1]Data Dictionary'!$B$1:$I$65600,6,FALSE)</f>
        <v>Create User</v>
      </c>
      <c r="G11" s="1" t="str">
        <f>VLOOKUP($C11,'[1]Data Dictionary'!$B$1:$I$65600,7,FALSE)</f>
        <v>Create User</v>
      </c>
      <c r="H11" s="1" t="str">
        <f>VLOOKUP($C11,'[1]Data Dictionary'!$B$1:$I$65600,8,FALSE)</f>
        <v>Create User</v>
      </c>
      <c r="I11" s="1" t="str">
        <f>VLOOKUP($C11,'[1]Data Dictionary'!$B$1:$I$65600,2,FALSE)</f>
        <v>VARCHAR</v>
      </c>
      <c r="J11" s="2" t="str">
        <f>VLOOKUP($C11,'[1]Data Dictionary'!$B$1:$I$65600,3,FALSE)</f>
        <v>20</v>
      </c>
      <c r="K11" s="3"/>
      <c r="L11" s="3" t="str">
        <f t="shared" si="1"/>
        <v xml:space="preserve"> NULL </v>
      </c>
      <c r="M11" s="3" t="str">
        <f t="shared" si="2"/>
        <v xml:space="preserve"> DEFAULT('') </v>
      </c>
      <c r="N11" s="1" t="str">
        <f t="shared" si="3"/>
        <v>ZZCRUS VARCHAR(20)  NULL  DEFAULT('') ,</v>
      </c>
      <c r="O11" s="1" t="str">
        <f t="shared" si="4"/>
        <v>ZZCRUS VARCHAR2(20) DEFAULT(' '),</v>
      </c>
      <c r="P11" s="2" t="str">
        <f t="shared" si="5"/>
        <v>20</v>
      </c>
      <c r="Q11" s="2" t="str">
        <f t="shared" si="6"/>
        <v/>
      </c>
      <c r="R11" s="1" t="str">
        <f t="shared" si="7"/>
        <v xml:space="preserve">     A            ZZCRUS        20          COLHDG('Create User')</v>
      </c>
      <c r="S11" s="1" t="s">
        <v>9</v>
      </c>
      <c r="T11" s="1" t="str">
        <f t="shared" si="8"/>
        <v>EXEC sys.sp_addextendedproperty @name=N'MS_Description', @value=N'Create User' , @level0type=N'SCHEMA',@level0name=N'dbo', @level1type=N'TABLE',@level1name=N'ZBIZ', @level2type=N'COLUMN',@level2name=N'ZZCRUS'</v>
      </c>
      <c r="U11" s="1" t="s">
        <v>1311</v>
      </c>
      <c r="W11" s="1" t="s">
        <v>16</v>
      </c>
      <c r="X11" s="1" t="s">
        <v>15</v>
      </c>
      <c r="Y11" s="1" t="str">
        <f t="shared" si="9"/>
        <v>ZZCRUS</v>
      </c>
      <c r="Z11" s="1" t="str">
        <f t="shared" si="10"/>
        <v>Create User</v>
      </c>
      <c r="AB11" s="1">
        <v>1</v>
      </c>
      <c r="AC11" s="6">
        <f t="shared" ca="1" si="11"/>
        <v>20141204</v>
      </c>
      <c r="AD11" s="3">
        <f t="shared" ca="1" si="12"/>
        <v>144109</v>
      </c>
      <c r="AE11" s="3" t="s">
        <v>88</v>
      </c>
      <c r="AF11" s="1">
        <v>0</v>
      </c>
      <c r="AG11" s="1">
        <v>0</v>
      </c>
      <c r="AI11" s="1" t="str">
        <f t="shared" ca="1" si="13"/>
        <v>insert into ZDIC values('DJB', '', 'EN', 'S', 'ZZCRUS', 'Create User', '', '1', '20141204', '144109', 'SQL', '0', '0', '')</v>
      </c>
      <c r="AJ11" s="5" t="s">
        <v>9</v>
      </c>
      <c r="AO11" s="3"/>
      <c r="AP11" s="3"/>
      <c r="AR11" s="3"/>
      <c r="AS11" s="6"/>
      <c r="AT11" s="3"/>
      <c r="AU11" s="3"/>
      <c r="AX11" s="6"/>
      <c r="AY11" s="3"/>
    </row>
    <row r="12" spans="1:55" ht="14.25" customHeight="1" x14ac:dyDescent="0.25">
      <c r="A12" s="4"/>
      <c r="B12" s="1" t="str">
        <f>VLOOKUP($D$2,[1]Tables!$B$1:$D$65509,2,FALSE)</f>
        <v>ZZ</v>
      </c>
      <c r="C12" s="1" t="s">
        <v>26</v>
      </c>
      <c r="D12" s="1" t="str">
        <f t="shared" si="0"/>
        <v>ZZCHDT</v>
      </c>
      <c r="E12" s="1" t="str">
        <f>VLOOKUP($C12,'[1]Data Dictionary'!$B$1:$I$65600,5,FALSE)</f>
        <v>Change Date</v>
      </c>
      <c r="F12" s="1" t="str">
        <f>VLOOKUP($C12,'[1]Data Dictionary'!$B$1:$I$65600,6,FALSE)</f>
        <v>Change Date</v>
      </c>
      <c r="G12" s="1" t="str">
        <f>VLOOKUP($C12,'[1]Data Dictionary'!$B$1:$I$65600,7,FALSE)</f>
        <v>Change Date</v>
      </c>
      <c r="H12" s="1" t="str">
        <f>VLOOKUP($C12,'[1]Data Dictionary'!$B$1:$I$65600,8,FALSE)</f>
        <v>Change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str">
        <f t="shared" si="3"/>
        <v>ZZCHDT NUMERIC(8, 0)  NULL  DEFAULT(0) ,</v>
      </c>
      <c r="O12" s="1" t="str">
        <f t="shared" si="4"/>
        <v>ZZCHDT NUMBER(8, 0)  DEFAULT(0) ,</v>
      </c>
      <c r="P12" s="2" t="str">
        <f t="shared" si="5"/>
        <v>8</v>
      </c>
      <c r="Q12" s="2" t="str">
        <f t="shared" si="6"/>
        <v xml:space="preserve"> 0</v>
      </c>
      <c r="R12" s="1" t="str">
        <f t="shared" si="7"/>
        <v xml:space="preserve">     A            ZZCHDT         8  0       COLHDG('Change Date')</v>
      </c>
      <c r="S12" s="1" t="s">
        <v>9</v>
      </c>
      <c r="T12" s="1" t="str">
        <f t="shared" si="8"/>
        <v>EXEC sys.sp_addextendedproperty @name=N'MS_Description', @value=N'Change Date' , @level0type=N'SCHEMA',@level0name=N'dbo', @level1type=N'TABLE',@level1name=N'ZBIZ', @level2type=N'COLUMN',@level2name=N'ZZCHDT'</v>
      </c>
      <c r="U12" s="1" t="s">
        <v>1311</v>
      </c>
      <c r="W12" s="1" t="s">
        <v>16</v>
      </c>
      <c r="X12" s="1" t="s">
        <v>15</v>
      </c>
      <c r="Y12" s="1" t="str">
        <f t="shared" si="9"/>
        <v>ZZCHDT</v>
      </c>
      <c r="Z12" s="1" t="str">
        <f t="shared" si="10"/>
        <v>Change Date</v>
      </c>
      <c r="AB12" s="1">
        <v>1</v>
      </c>
      <c r="AC12" s="6">
        <f t="shared" ca="1" si="11"/>
        <v>20141204</v>
      </c>
      <c r="AD12" s="3">
        <f t="shared" ca="1" si="12"/>
        <v>144109</v>
      </c>
      <c r="AE12" s="3" t="s">
        <v>88</v>
      </c>
      <c r="AF12" s="1">
        <v>0</v>
      </c>
      <c r="AG12" s="1">
        <v>0</v>
      </c>
      <c r="AI12" s="1" t="str">
        <f t="shared" ca="1" si="13"/>
        <v>insert into ZDIC values('DJB', '', 'EN', 'S', 'ZZCHDT', 'Change Date', '', '1', '20141204', '144109', 'SQL', '0', '0', '')</v>
      </c>
      <c r="AJ12" s="5" t="s">
        <v>9</v>
      </c>
      <c r="AO12" s="3"/>
      <c r="AP12" s="3"/>
      <c r="AR12" s="3"/>
      <c r="AS12" s="6"/>
      <c r="AT12" s="3"/>
      <c r="AU12" s="3"/>
      <c r="AX12" s="6"/>
      <c r="AY12" s="3"/>
    </row>
    <row r="13" spans="1:55" ht="14.25" customHeight="1" x14ac:dyDescent="0.25">
      <c r="A13" s="4"/>
      <c r="B13" s="1" t="str">
        <f>VLOOKUP($D$2,[1]Tables!$B$1:$D$65509,2,FALSE)</f>
        <v>ZZ</v>
      </c>
      <c r="C13" s="1" t="s">
        <v>27</v>
      </c>
      <c r="D13" s="1" t="str">
        <f t="shared" si="0"/>
        <v>ZZCHTM</v>
      </c>
      <c r="E13" s="1" t="str">
        <f>VLOOKUP($C13,'[1]Data Dictionary'!$B$1:$I$65600,5,FALSE)</f>
        <v>Change Time</v>
      </c>
      <c r="F13" s="1" t="str">
        <f>VLOOKUP($C13,'[1]Data Dictionary'!$B$1:$I$65600,6,FALSE)</f>
        <v>Change Time</v>
      </c>
      <c r="G13" s="1" t="str">
        <f>VLOOKUP($C13,'[1]Data Dictionary'!$B$1:$I$65600,7,FALSE)</f>
        <v>Change Time</v>
      </c>
      <c r="H13" s="1" t="str">
        <f>VLOOKUP($C13,'[1]Data Dictionary'!$B$1:$I$65600,8,FALSE)</f>
        <v>Change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str">
        <f t="shared" si="3"/>
        <v>ZZCHTM NUMERIC(6, 0)  NULL  DEFAULT(0) ,</v>
      </c>
      <c r="O13" s="1" t="str">
        <f t="shared" si="4"/>
        <v>ZZCHTM NUMBER(6, 0)  DEFAULT(0) ,</v>
      </c>
      <c r="P13" s="2" t="str">
        <f t="shared" si="5"/>
        <v>6</v>
      </c>
      <c r="Q13" s="2" t="str">
        <f t="shared" si="6"/>
        <v xml:space="preserve"> 0</v>
      </c>
      <c r="R13" s="1" t="str">
        <f t="shared" si="7"/>
        <v xml:space="preserve">     A            ZZCHTM         6  0       COLHDG('Change Time')</v>
      </c>
      <c r="S13" s="1" t="s">
        <v>9</v>
      </c>
      <c r="T13" s="1" t="str">
        <f t="shared" si="8"/>
        <v>EXEC sys.sp_addextendedproperty @name=N'MS_Description', @value=N'Change Time' , @level0type=N'SCHEMA',@level0name=N'dbo', @level1type=N'TABLE',@level1name=N'ZBIZ', @level2type=N'COLUMN',@level2name=N'ZZCHTM'</v>
      </c>
      <c r="U13" s="1" t="s">
        <v>1311</v>
      </c>
      <c r="W13" s="1" t="s">
        <v>16</v>
      </c>
      <c r="X13" s="1" t="s">
        <v>15</v>
      </c>
      <c r="Y13" s="1" t="str">
        <f t="shared" si="9"/>
        <v>ZZCHTM</v>
      </c>
      <c r="Z13" s="1" t="str">
        <f t="shared" si="10"/>
        <v>Change Time</v>
      </c>
      <c r="AB13" s="1">
        <v>1</v>
      </c>
      <c r="AC13" s="6">
        <f t="shared" ca="1" si="11"/>
        <v>20141204</v>
      </c>
      <c r="AD13" s="3">
        <f t="shared" ca="1" si="12"/>
        <v>144109</v>
      </c>
      <c r="AE13" s="3" t="s">
        <v>88</v>
      </c>
      <c r="AF13" s="1">
        <v>0</v>
      </c>
      <c r="AG13" s="1">
        <v>0</v>
      </c>
      <c r="AI13" s="1" t="str">
        <f t="shared" ca="1" si="13"/>
        <v>insert into ZDIC values('DJB', '', 'EN', 'S', 'ZZCHTM', 'Change Time', '', '1', '20141204', '144109', 'SQL', '0', '0', '')</v>
      </c>
      <c r="AJ13" s="5" t="s">
        <v>9</v>
      </c>
      <c r="AO13" s="3"/>
      <c r="AP13" s="3"/>
      <c r="AR13" s="3"/>
      <c r="AS13" s="6"/>
      <c r="AT13" s="3"/>
      <c r="AU13" s="3"/>
      <c r="AX13" s="6"/>
      <c r="AY13" s="3"/>
    </row>
    <row r="14" spans="1:55" ht="14.25" customHeight="1" x14ac:dyDescent="0.25">
      <c r="A14" s="4"/>
      <c r="B14" s="1" t="str">
        <f>VLOOKUP($D$2,[1]Tables!$B$1:$D$65509,2,FALSE)</f>
        <v>ZZ</v>
      </c>
      <c r="C14" s="1" t="s">
        <v>28</v>
      </c>
      <c r="D14" s="1" t="str">
        <f t="shared" si="0"/>
        <v>ZZCHUS</v>
      </c>
      <c r="E14" s="1" t="str">
        <f>VLOOKUP($C14,'[1]Data Dictionary'!$B$1:$I$65600,5,FALSE)</f>
        <v>Change User</v>
      </c>
      <c r="F14" s="1" t="str">
        <f>VLOOKUP($C14,'[1]Data Dictionary'!$B$1:$I$65600,6,FALSE)</f>
        <v>Change User</v>
      </c>
      <c r="G14" s="1" t="str">
        <f>VLOOKUP($C14,'[1]Data Dictionary'!$B$1:$I$65600,7,FALSE)</f>
        <v>Change User</v>
      </c>
      <c r="H14" s="1" t="str">
        <f>VLOOKUP($C14,'[1]Data Dictionary'!$B$1:$I$65600,8,FALSE)</f>
        <v>Change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str">
        <f t="shared" si="3"/>
        <v>ZZCHUS VARCHAR(20)  NULL  DEFAULT('') ,</v>
      </c>
      <c r="O14" s="1" t="str">
        <f t="shared" si="4"/>
        <v>ZZCHUS VARCHAR2(20) DEFAULT(' '),</v>
      </c>
      <c r="P14" s="2" t="str">
        <f t="shared" si="5"/>
        <v>20</v>
      </c>
      <c r="Q14" s="2" t="str">
        <f t="shared" si="6"/>
        <v/>
      </c>
      <c r="R14" s="1" t="str">
        <f t="shared" si="7"/>
        <v xml:space="preserve">     A            ZZCHUS        20          COLHDG('Change User')</v>
      </c>
      <c r="S14" s="1" t="s">
        <v>9</v>
      </c>
      <c r="T14" s="1" t="str">
        <f t="shared" si="8"/>
        <v>EXEC sys.sp_addextendedproperty @name=N'MS_Description', @value=N'Change User' , @level0type=N'SCHEMA',@level0name=N'dbo', @level1type=N'TABLE',@level1name=N'ZBIZ', @level2type=N'COLUMN',@level2name=N'ZZCHUS'</v>
      </c>
      <c r="U14" s="1" t="s">
        <v>1311</v>
      </c>
      <c r="W14" s="1" t="s">
        <v>16</v>
      </c>
      <c r="X14" s="1" t="s">
        <v>15</v>
      </c>
      <c r="Y14" s="1" t="str">
        <f t="shared" si="9"/>
        <v>ZZCHUS</v>
      </c>
      <c r="Z14" s="1" t="str">
        <f t="shared" si="10"/>
        <v>Change User</v>
      </c>
      <c r="AB14" s="1">
        <v>1</v>
      </c>
      <c r="AC14" s="6">
        <f t="shared" ca="1" si="11"/>
        <v>20141204</v>
      </c>
      <c r="AD14" s="3">
        <f t="shared" ca="1" si="12"/>
        <v>144109</v>
      </c>
      <c r="AE14" s="3" t="s">
        <v>88</v>
      </c>
      <c r="AF14" s="1">
        <v>0</v>
      </c>
      <c r="AG14" s="1">
        <v>0</v>
      </c>
      <c r="AI14" s="1" t="str">
        <f t="shared" ca="1" si="13"/>
        <v>insert into ZDIC values('DJB', '', 'EN', 'S', 'ZZCHUS', 'Change User', '', '1', '20141204', '144109', 'SQL', '0', '0', '')</v>
      </c>
      <c r="AJ14" s="5" t="s">
        <v>9</v>
      </c>
      <c r="AO14" s="3"/>
      <c r="AP14" s="3"/>
      <c r="AR14" s="3"/>
      <c r="AS14" s="6"/>
      <c r="AT14" s="3"/>
      <c r="AU14" s="3"/>
      <c r="AX14" s="6"/>
      <c r="AY14" s="3"/>
    </row>
    <row r="15" spans="1:55" ht="14.25" customHeight="1" x14ac:dyDescent="0.25">
      <c r="A15" s="4"/>
      <c r="B15" s="4"/>
      <c r="C15" s="4"/>
      <c r="D15" s="5"/>
      <c r="K15" s="3"/>
      <c r="L15" s="3"/>
      <c r="M15" s="3"/>
      <c r="N15" s="1" t="str">
        <f>CONCATENATE(" CONSTRAINT PK_",$D$2, " PRIMARY KEY CLUSTERED (")</f>
        <v xml:space="preserve"> CONSTRAINT PK_ZBIZ PRIMARY KEY CLUSTERED (</v>
      </c>
      <c r="O15" s="1" t="str">
        <f>CONCATENATE(" CONSTRAINT PK_",$D$2, " PRIMARY KEY (")</f>
        <v xml:space="preserve"> CONSTRAINT PK_ZBIZ PRIMARY KEY (</v>
      </c>
      <c r="P15" s="1" t="s">
        <v>9</v>
      </c>
      <c r="Q15" s="1" t="s">
        <v>9</v>
      </c>
      <c r="R15" s="1" t="s">
        <v>370</v>
      </c>
      <c r="S15" s="1" t="s">
        <v>9</v>
      </c>
      <c r="AO15" s="3"/>
      <c r="AP15" s="3"/>
      <c r="AR15" s="3"/>
      <c r="AS15" s="6"/>
      <c r="AT15" s="3"/>
      <c r="AU15" s="3"/>
      <c r="AX15" s="6"/>
      <c r="AY15" s="3"/>
    </row>
    <row r="16" spans="1:55" ht="14.25" customHeight="1" x14ac:dyDescent="0.25">
      <c r="A16" s="4"/>
      <c r="B16" s="4"/>
      <c r="C16" s="4"/>
      <c r="K16" s="3"/>
      <c r="L16" s="3"/>
      <c r="M16" s="3"/>
      <c r="N16" s="1" t="str">
        <f>$D$3</f>
        <v>ZZCONO</v>
      </c>
      <c r="O16" s="1" t="str">
        <f>$D$3</f>
        <v>ZZCONO</v>
      </c>
      <c r="R16" s="1" t="str">
        <f>CONCATENATE("     A          K ", RIGHT(N16,6))</f>
        <v xml:space="preserve">     A          K ZZCONO</v>
      </c>
      <c r="S16" s="1" t="s">
        <v>9</v>
      </c>
      <c r="AO16" s="3"/>
      <c r="AP16" s="3"/>
      <c r="AR16" s="3"/>
      <c r="AS16" s="6"/>
      <c r="AT16" s="3"/>
      <c r="AU16" s="3"/>
      <c r="AX16" s="6"/>
      <c r="AY16" s="3"/>
    </row>
    <row r="17" spans="1:51" ht="14.25" customHeight="1" x14ac:dyDescent="0.25">
      <c r="A17" s="4"/>
      <c r="B17" s="4"/>
      <c r="C17" s="4"/>
      <c r="K17" s="3"/>
      <c r="L17" s="3"/>
      <c r="M17" s="3"/>
      <c r="N17" s="1" t="str">
        <f xml:space="preserve"> ", " &amp; $D4</f>
        <v>, ZZBUNO</v>
      </c>
      <c r="O17" s="1" t="str">
        <f xml:space="preserve"> ", " &amp; $D4</f>
        <v>, ZZBUNO</v>
      </c>
      <c r="R17" s="1" t="str">
        <f>CONCATENATE("     A          K ", RIGHT(N17,6))</f>
        <v xml:space="preserve">     A          K ZZBUNO</v>
      </c>
      <c r="S17" s="1" t="s">
        <v>9</v>
      </c>
      <c r="AO17" s="3"/>
      <c r="AP17" s="3"/>
      <c r="AR17" s="3"/>
      <c r="AS17" s="6"/>
      <c r="AT17" s="3"/>
      <c r="AU17" s="3"/>
      <c r="AX17" s="6"/>
      <c r="AY17" s="3"/>
    </row>
    <row r="18" spans="1:51" ht="14.25" customHeight="1" x14ac:dyDescent="0.25">
      <c r="B18" s="4"/>
      <c r="C18" s="4"/>
      <c r="K18" s="3"/>
      <c r="L18" s="3"/>
      <c r="M18" s="3"/>
      <c r="N18" s="1" t="s">
        <v>11</v>
      </c>
      <c r="O18" s="1" t="s">
        <v>11</v>
      </c>
      <c r="S18" s="1" t="s">
        <v>9</v>
      </c>
      <c r="AO18" s="3"/>
      <c r="AP18" s="3"/>
      <c r="AR18" s="3"/>
      <c r="AS18" s="6"/>
      <c r="AT18" s="3"/>
      <c r="AU18" s="3"/>
      <c r="AX18" s="6"/>
      <c r="AY18" s="3"/>
    </row>
    <row r="19" spans="1:51" ht="14.25" customHeight="1" x14ac:dyDescent="0.25">
      <c r="B19" s="4"/>
      <c r="C19" s="4"/>
      <c r="K19" s="3"/>
      <c r="L19" s="3"/>
      <c r="M19" s="3"/>
      <c r="S19" s="1" t="s">
        <v>9</v>
      </c>
      <c r="AO19" s="3"/>
      <c r="AP19" s="3"/>
      <c r="AR19" s="3"/>
      <c r="AS19" s="6"/>
      <c r="AT19" s="3"/>
      <c r="AU19" s="3"/>
      <c r="AX19" s="6"/>
      <c r="AY19" s="3"/>
    </row>
    <row r="20" spans="1:51" ht="14.25" customHeight="1" x14ac:dyDescent="0.25">
      <c r="S20" s="1" t="s">
        <v>9</v>
      </c>
      <c r="AO20" s="3"/>
      <c r="AP20" s="3"/>
      <c r="AR20" s="3"/>
      <c r="AS20" s="6"/>
      <c r="AT20" s="3"/>
      <c r="AU20" s="3"/>
      <c r="AX20" s="6"/>
      <c r="AY20" s="3"/>
    </row>
    <row r="21" spans="1:51" ht="14.25" customHeight="1" x14ac:dyDescent="0.25">
      <c r="S21" s="1" t="s">
        <v>9</v>
      </c>
      <c r="AO21" s="3"/>
      <c r="AP21" s="3"/>
      <c r="AR21" s="3"/>
      <c r="AS21" s="6"/>
      <c r="AT21" s="3"/>
      <c r="AU21" s="3"/>
      <c r="AX21" s="6"/>
      <c r="AY21" s="3"/>
    </row>
    <row r="22" spans="1:51" ht="14.25" customHeight="1" x14ac:dyDescent="0.25">
      <c r="S22" s="1" t="s">
        <v>9</v>
      </c>
      <c r="AO22" s="3"/>
      <c r="AP22" s="3"/>
      <c r="AR22" s="3"/>
      <c r="AS22" s="6"/>
      <c r="AT22" s="3"/>
      <c r="AU22" s="3"/>
      <c r="AX22" s="6"/>
      <c r="AY22" s="3"/>
    </row>
    <row r="23" spans="1:51" ht="14.25" customHeight="1" x14ac:dyDescent="0.25">
      <c r="S23" s="1" t="s">
        <v>9</v>
      </c>
      <c r="AO23" s="3"/>
      <c r="AP23" s="3"/>
      <c r="AQ23" s="3"/>
      <c r="AR23" s="3"/>
      <c r="AS23" s="6"/>
      <c r="AT23" s="3"/>
      <c r="AU23" s="3"/>
      <c r="AX23" s="6"/>
      <c r="AY23" s="3"/>
    </row>
    <row r="24" spans="1:51" ht="14.25" customHeight="1" x14ac:dyDescent="0.25">
      <c r="S24" s="1" t="s">
        <v>9</v>
      </c>
      <c r="AO24" s="3"/>
      <c r="AP24" s="3"/>
      <c r="AQ24" s="3"/>
      <c r="AR24" s="3"/>
      <c r="AS24" s="6"/>
      <c r="AT24" s="3"/>
      <c r="AU24" s="3"/>
      <c r="AX24" s="6"/>
      <c r="AY24" s="3"/>
    </row>
    <row r="25" spans="1:51" ht="14.25" customHeight="1" x14ac:dyDescent="0.25">
      <c r="S25" s="1" t="s">
        <v>9</v>
      </c>
      <c r="AO25" s="3"/>
      <c r="AP25" s="3"/>
      <c r="AQ25" s="3"/>
      <c r="AR25" s="3"/>
      <c r="AS25" s="6"/>
      <c r="AT25" s="3"/>
      <c r="AU25" s="3"/>
      <c r="AX25" s="6"/>
      <c r="AY25" s="3"/>
    </row>
    <row r="26" spans="1:51" ht="14.25" customHeight="1" x14ac:dyDescent="0.25">
      <c r="AO26" s="3"/>
      <c r="AP26" s="3"/>
      <c r="AQ26" s="3"/>
      <c r="AR26" s="3"/>
      <c r="AS26" s="6"/>
      <c r="AT26" s="3"/>
      <c r="AU26" s="3"/>
      <c r="AX26" s="6"/>
      <c r="AY26" s="3"/>
    </row>
    <row r="27" spans="1:51" ht="14.25" customHeight="1" x14ac:dyDescent="0.25">
      <c r="AO27" s="3"/>
      <c r="AP27" s="3"/>
      <c r="AQ27" s="3"/>
      <c r="AR27" s="3"/>
      <c r="AS27" s="6"/>
      <c r="AT27" s="3"/>
      <c r="AU27" s="3"/>
      <c r="AX27" s="6"/>
      <c r="AY27" s="3"/>
    </row>
    <row r="28" spans="1:51" ht="14.25" customHeight="1" x14ac:dyDescent="0.25">
      <c r="AO28" s="3"/>
      <c r="AP28" s="3"/>
      <c r="AQ28" s="3"/>
      <c r="AR28" s="3"/>
      <c r="AS28" s="6"/>
      <c r="AT28" s="3"/>
      <c r="AU28" s="3"/>
      <c r="AX28" s="6"/>
      <c r="AY28" s="3"/>
    </row>
    <row r="29" spans="1:51" ht="14.25" customHeight="1" x14ac:dyDescent="0.25">
      <c r="AO29" s="3"/>
      <c r="AP29" s="3"/>
      <c r="AQ29" s="3"/>
      <c r="AR29" s="3"/>
      <c r="AS29" s="6"/>
      <c r="AT29" s="3"/>
      <c r="AU29" s="3"/>
      <c r="AX29" s="6"/>
      <c r="AY29" s="3"/>
    </row>
    <row r="30" spans="1:51" ht="14.25" customHeight="1" x14ac:dyDescent="0.25">
      <c r="AO30" s="3"/>
      <c r="AP30" s="3"/>
      <c r="AQ30" s="3"/>
      <c r="AR30" s="3"/>
      <c r="AS30" s="6"/>
      <c r="AT30" s="3"/>
      <c r="AU30" s="3"/>
      <c r="AX30" s="6"/>
      <c r="AY30" s="3"/>
    </row>
    <row r="31" spans="1:51" ht="14.25" customHeight="1" x14ac:dyDescent="0.25">
      <c r="J31" s="1"/>
      <c r="AO31" s="3"/>
      <c r="AP31" s="3"/>
      <c r="AQ31" s="3"/>
      <c r="AR31" s="3"/>
      <c r="AS31" s="6"/>
      <c r="AT31" s="3"/>
      <c r="AU31" s="3"/>
      <c r="AX31" s="6"/>
      <c r="AY31" s="3"/>
    </row>
    <row r="32" spans="1:51" ht="14.25" customHeight="1" x14ac:dyDescent="0.25">
      <c r="J32" s="1"/>
      <c r="AO32" s="3"/>
      <c r="AP32" s="3"/>
      <c r="AQ32" s="3"/>
      <c r="AR32" s="3"/>
      <c r="AS32" s="6"/>
      <c r="AT32" s="3"/>
      <c r="AU32" s="3"/>
      <c r="AX32" s="6"/>
      <c r="AY32" s="3"/>
    </row>
    <row r="33" spans="10:51" ht="14.25" customHeight="1" x14ac:dyDescent="0.25">
      <c r="J33" s="1"/>
      <c r="AO33" s="3"/>
      <c r="AP33" s="3"/>
      <c r="AQ33" s="3"/>
      <c r="AR33" s="3"/>
      <c r="AS33" s="6"/>
      <c r="AT33" s="3"/>
      <c r="AU33" s="3"/>
      <c r="AX33" s="6"/>
      <c r="AY33" s="3"/>
    </row>
    <row r="34" spans="10:51" ht="14.25" customHeight="1" x14ac:dyDescent="0.25">
      <c r="J34" s="1"/>
      <c r="AO34" s="3"/>
      <c r="AP34" s="3"/>
      <c r="AQ34" s="3"/>
      <c r="AR34" s="3"/>
      <c r="AS34" s="6"/>
      <c r="AT34" s="3"/>
      <c r="AU34" s="3"/>
      <c r="AX34" s="6"/>
      <c r="AY34" s="3"/>
    </row>
    <row r="35" spans="10:51" ht="14.25" customHeight="1" x14ac:dyDescent="0.25">
      <c r="J35" s="1"/>
      <c r="AO35" s="3"/>
      <c r="AP35" s="3"/>
      <c r="AQ35" s="3"/>
      <c r="AR35" s="3"/>
      <c r="AS35" s="6"/>
      <c r="AT35" s="3"/>
      <c r="AU35" s="3"/>
      <c r="AX35" s="6"/>
      <c r="AY35" s="3"/>
    </row>
    <row r="36" spans="10:51" ht="14.25" customHeight="1" x14ac:dyDescent="0.25">
      <c r="J36" s="1"/>
      <c r="AO36" s="3"/>
      <c r="AP36" s="3"/>
      <c r="AQ36" s="3"/>
      <c r="AR36" s="3"/>
      <c r="AS36" s="6"/>
      <c r="AT36" s="3"/>
      <c r="AU36" s="3"/>
      <c r="AX36" s="6"/>
      <c r="AY36" s="3"/>
    </row>
    <row r="37" spans="10:51" ht="14.25" customHeight="1" x14ac:dyDescent="0.25">
      <c r="J37" s="1"/>
      <c r="AO37" s="3"/>
      <c r="AP37" s="3"/>
      <c r="AQ37" s="3"/>
      <c r="AR37" s="3"/>
      <c r="AS37" s="6"/>
      <c r="AT37" s="3"/>
      <c r="AU37" s="3"/>
      <c r="AX37" s="6"/>
      <c r="AY37" s="3"/>
    </row>
    <row r="38" spans="10:51" ht="14.25" customHeight="1" x14ac:dyDescent="0.25">
      <c r="J38" s="1"/>
      <c r="AO38" s="3"/>
      <c r="AP38" s="3"/>
      <c r="AQ38" s="3"/>
      <c r="AR38" s="3"/>
      <c r="AS38" s="6"/>
      <c r="AT38" s="3"/>
      <c r="AU38" s="3"/>
      <c r="AX38" s="6"/>
      <c r="AY38" s="3"/>
    </row>
    <row r="39" spans="10:51" ht="14.25" customHeight="1" x14ac:dyDescent="0.25">
      <c r="J39" s="1"/>
      <c r="AO39" s="3"/>
      <c r="AP39" s="3"/>
      <c r="AQ39" s="3"/>
      <c r="AR39" s="3"/>
      <c r="AS39" s="6"/>
      <c r="AT39" s="3"/>
      <c r="AU39" s="3"/>
      <c r="AX39" s="6"/>
      <c r="AY39" s="3"/>
    </row>
    <row r="40" spans="10:51" ht="14.25" customHeight="1" x14ac:dyDescent="0.25">
      <c r="J40" s="1"/>
      <c r="AO40" s="3"/>
      <c r="AP40" s="3"/>
      <c r="AQ40" s="3"/>
      <c r="AR40" s="3"/>
      <c r="AS40" s="6"/>
      <c r="AT40" s="3"/>
      <c r="AU40" s="3"/>
      <c r="AX40" s="6"/>
      <c r="AY40" s="3"/>
    </row>
    <row r="41" spans="10:51" ht="14.25" customHeight="1" x14ac:dyDescent="0.25">
      <c r="J41" s="1"/>
      <c r="AO41" s="3"/>
      <c r="AP41" s="3"/>
      <c r="AQ41" s="3"/>
      <c r="AR41" s="3"/>
      <c r="AS41" s="6"/>
      <c r="AT41" s="3"/>
      <c r="AU41" s="3"/>
      <c r="AX41" s="6"/>
      <c r="AY41" s="3"/>
    </row>
    <row r="42" spans="10:51" ht="14.25" customHeight="1" x14ac:dyDescent="0.25">
      <c r="J42" s="1"/>
      <c r="AO42" s="3"/>
      <c r="AP42" s="3"/>
      <c r="AQ42" s="3"/>
      <c r="AR42" s="3"/>
      <c r="AS42" s="6"/>
      <c r="AT42" s="3"/>
      <c r="AU42" s="3"/>
      <c r="AX42" s="6"/>
      <c r="AY42" s="3"/>
    </row>
    <row r="43" spans="10:51" ht="14.25" customHeight="1" x14ac:dyDescent="0.25">
      <c r="J43" s="1"/>
      <c r="AO43" s="3"/>
      <c r="AP43" s="3"/>
      <c r="AQ43" s="3"/>
      <c r="AR43" s="3"/>
      <c r="AS43" s="6"/>
      <c r="AT43" s="3"/>
      <c r="AU43" s="3"/>
      <c r="AX43" s="6"/>
      <c r="AY43" s="3"/>
    </row>
    <row r="44" spans="10:51" ht="14.25" customHeight="1" x14ac:dyDescent="0.25">
      <c r="J44" s="1"/>
      <c r="AO44" s="3"/>
      <c r="AP44" s="3"/>
      <c r="AQ44" s="3"/>
      <c r="AR44" s="3"/>
      <c r="AS44" s="6"/>
      <c r="AT44" s="3"/>
      <c r="AU44" s="3"/>
      <c r="AX44" s="6"/>
      <c r="AY44" s="3"/>
    </row>
    <row r="45" spans="10:51" ht="14.25" customHeight="1" x14ac:dyDescent="0.25">
      <c r="J45" s="1"/>
      <c r="AO45" s="3"/>
      <c r="AP45" s="3"/>
      <c r="AQ45" s="3"/>
      <c r="AR45" s="3"/>
      <c r="AS45" s="6"/>
      <c r="AT45" s="3"/>
      <c r="AU45" s="3"/>
      <c r="AX45" s="6"/>
      <c r="AY45" s="3"/>
    </row>
    <row r="46" spans="10:51" ht="14.25" customHeight="1" x14ac:dyDescent="0.25">
      <c r="J46" s="1"/>
      <c r="AO46" s="3"/>
      <c r="AP46" s="3"/>
      <c r="AQ46" s="3"/>
      <c r="AR46" s="3"/>
      <c r="AS46" s="6"/>
      <c r="AT46" s="3"/>
      <c r="AU46" s="3"/>
      <c r="AX46" s="6"/>
      <c r="AY46" s="3"/>
    </row>
    <row r="47" spans="10:51" ht="14.25" customHeight="1" x14ac:dyDescent="0.25">
      <c r="J47" s="1"/>
      <c r="AO47" s="3"/>
      <c r="AP47" s="3"/>
      <c r="AQ47" s="3"/>
      <c r="AR47" s="3"/>
      <c r="AS47" s="6"/>
      <c r="AT47" s="3"/>
      <c r="AU47" s="3"/>
      <c r="AX47" s="6"/>
      <c r="AY47" s="3"/>
    </row>
    <row r="48" spans="10:51" ht="14.25" customHeight="1" x14ac:dyDescent="0.25">
      <c r="J48" s="1"/>
      <c r="AO48" s="3"/>
      <c r="AP48" s="3"/>
      <c r="AQ48" s="3"/>
      <c r="AR48" s="3"/>
      <c r="AS48" s="6"/>
      <c r="AT48" s="3"/>
      <c r="AU48" s="3"/>
      <c r="AX48" s="6"/>
      <c r="AY48" s="3"/>
    </row>
    <row r="49" spans="10:51" ht="14.25" customHeight="1" x14ac:dyDescent="0.25">
      <c r="J49" s="1"/>
      <c r="AO49" s="3"/>
      <c r="AP49" s="3"/>
      <c r="AQ49" s="3"/>
      <c r="AR49" s="3"/>
      <c r="AS49" s="6"/>
      <c r="AT49" s="3"/>
      <c r="AU49" s="3"/>
      <c r="AX49" s="6"/>
      <c r="AY49" s="3"/>
    </row>
    <row r="50" spans="10:51" ht="14.25" customHeight="1" x14ac:dyDescent="0.25">
      <c r="J50" s="1"/>
      <c r="AO50" s="3"/>
      <c r="AP50" s="3"/>
      <c r="AQ50" s="3"/>
      <c r="AR50" s="3"/>
      <c r="AS50" s="6"/>
      <c r="AT50" s="3"/>
      <c r="AU50" s="3"/>
      <c r="AX50" s="6"/>
      <c r="AY50" s="3"/>
    </row>
    <row r="51" spans="10:51" ht="14.25" customHeight="1" x14ac:dyDescent="0.25">
      <c r="J51" s="1"/>
      <c r="AO51" s="3"/>
      <c r="AP51" s="3"/>
      <c r="AQ51" s="3"/>
      <c r="AR51" s="3"/>
      <c r="AS51" s="6"/>
      <c r="AT51" s="3"/>
      <c r="AU51" s="3"/>
      <c r="AX51" s="6"/>
      <c r="AY51" s="3"/>
    </row>
    <row r="52" spans="10:51" ht="14.25" customHeight="1" x14ac:dyDescent="0.25">
      <c r="AO52" s="3"/>
      <c r="AP52" s="3"/>
      <c r="AQ52" s="3"/>
      <c r="AR52" s="3"/>
      <c r="AS52" s="6"/>
      <c r="AT52" s="3"/>
      <c r="AU52" s="3"/>
      <c r="AX52" s="6"/>
      <c r="AY52" s="3"/>
    </row>
    <row r="53" spans="10:51" ht="14.25" customHeight="1" x14ac:dyDescent="0.25">
      <c r="AO53" s="3"/>
      <c r="AP53" s="3"/>
      <c r="AQ53" s="3"/>
      <c r="AR53" s="3"/>
      <c r="AS53" s="6"/>
      <c r="AT53" s="3"/>
      <c r="AU53" s="3"/>
      <c r="AX53" s="6"/>
      <c r="AY53" s="3"/>
    </row>
    <row r="54" spans="10:51" ht="14.25" customHeight="1" x14ac:dyDescent="0.25">
      <c r="AO54" s="3"/>
      <c r="AP54" s="3"/>
      <c r="AQ54" s="3"/>
      <c r="AR54" s="3"/>
      <c r="AS54" s="6"/>
      <c r="AT54" s="3"/>
      <c r="AU54" s="3"/>
      <c r="AX54" s="6"/>
      <c r="AY54" s="3"/>
    </row>
    <row r="55" spans="10:51" ht="14.25" customHeight="1" x14ac:dyDescent="0.25">
      <c r="AO55" s="3"/>
      <c r="AP55" s="3"/>
      <c r="AQ55" s="3"/>
      <c r="AR55" s="3"/>
      <c r="AS55" s="6"/>
      <c r="AT55" s="3"/>
      <c r="AU55" s="3"/>
      <c r="AX55" s="6"/>
      <c r="AY55" s="3"/>
    </row>
    <row r="56" spans="10:51" ht="14.25" customHeight="1" x14ac:dyDescent="0.25">
      <c r="AO56" s="3"/>
      <c r="AP56" s="3"/>
      <c r="AQ56" s="3"/>
      <c r="AR56" s="3"/>
      <c r="AS56" s="6"/>
      <c r="AT56" s="3"/>
      <c r="AU56" s="3"/>
      <c r="AX56" s="6"/>
      <c r="AY56" s="3"/>
    </row>
    <row r="57" spans="10:51" ht="14.25" customHeight="1" x14ac:dyDescent="0.25">
      <c r="AO57" s="3"/>
      <c r="AP57" s="3"/>
      <c r="AQ57" s="3"/>
      <c r="AR57" s="3"/>
      <c r="AS57" s="6"/>
      <c r="AT57" s="3"/>
      <c r="AU57" s="3"/>
      <c r="AX57" s="6"/>
      <c r="AY57" s="3"/>
    </row>
    <row r="58" spans="10:51" ht="14.25" customHeight="1" x14ac:dyDescent="0.25">
      <c r="AO58" s="3"/>
      <c r="AP58" s="3"/>
      <c r="AQ58" s="3"/>
      <c r="AR58" s="3"/>
      <c r="AS58" s="6"/>
      <c r="AT58" s="3"/>
      <c r="AU58" s="3"/>
      <c r="AX58" s="6"/>
      <c r="AY58" s="3"/>
    </row>
    <row r="59" spans="10:51" ht="14.25" customHeight="1" x14ac:dyDescent="0.25">
      <c r="AO59" s="3"/>
      <c r="AP59" s="3"/>
      <c r="AQ59" s="3"/>
      <c r="AR59" s="3"/>
      <c r="AS59" s="6"/>
      <c r="AT59" s="3"/>
      <c r="AU59" s="3"/>
      <c r="AX59" s="6"/>
      <c r="AY59" s="3"/>
    </row>
    <row r="60" spans="10:51" ht="14.25" customHeight="1" x14ac:dyDescent="0.25">
      <c r="AO60" s="3"/>
      <c r="AP60" s="3"/>
      <c r="AQ60" s="3"/>
      <c r="AR60" s="3"/>
      <c r="AS60" s="6"/>
      <c r="AT60" s="3"/>
      <c r="AU60" s="3"/>
      <c r="AX60" s="6"/>
      <c r="AY60" s="3"/>
    </row>
    <row r="61" spans="10:51" ht="14.25" customHeight="1" x14ac:dyDescent="0.25">
      <c r="AO61" s="3"/>
      <c r="AP61" s="3"/>
      <c r="AQ61" s="3"/>
      <c r="AR61" s="3"/>
      <c r="AS61" s="6"/>
      <c r="AT61" s="3"/>
      <c r="AU61" s="3"/>
      <c r="AX61" s="6"/>
      <c r="AY61" s="3"/>
    </row>
    <row r="62" spans="10:51" ht="14.25" customHeight="1" x14ac:dyDescent="0.25">
      <c r="AO62" s="3"/>
      <c r="AP62" s="3"/>
      <c r="AQ62" s="3"/>
      <c r="AR62" s="3"/>
      <c r="AS62" s="6"/>
      <c r="AT62" s="3"/>
      <c r="AU62" s="3"/>
      <c r="AX62" s="6"/>
      <c r="AY62" s="3"/>
    </row>
    <row r="63" spans="10:51" ht="14.25" customHeight="1" x14ac:dyDescent="0.25">
      <c r="AO63" s="3"/>
      <c r="AP63" s="3"/>
      <c r="AQ63" s="3"/>
      <c r="AR63" s="3"/>
      <c r="AS63" s="6"/>
      <c r="AT63" s="3"/>
      <c r="AU63" s="3"/>
      <c r="AX63" s="6"/>
      <c r="AY63" s="3"/>
    </row>
    <row r="64" spans="10:51" ht="14.25" customHeight="1" x14ac:dyDescent="0.25">
      <c r="AO64" s="3"/>
      <c r="AP64" s="3"/>
      <c r="AQ64" s="3"/>
      <c r="AR64" s="3"/>
      <c r="AS64" s="6"/>
      <c r="AT64" s="3"/>
      <c r="AU64" s="3"/>
      <c r="AX64" s="6"/>
      <c r="AY64" s="3"/>
    </row>
    <row r="65" spans="41:51" ht="14.25" customHeight="1" x14ac:dyDescent="0.25">
      <c r="AO65" s="3"/>
      <c r="AP65" s="3"/>
      <c r="AQ65" s="3"/>
      <c r="AR65" s="3"/>
      <c r="AS65" s="6"/>
      <c r="AT65" s="3"/>
      <c r="AU65" s="3"/>
      <c r="AX65" s="6"/>
      <c r="AY65" s="3"/>
    </row>
    <row r="66" spans="41:51" ht="14.25" customHeight="1" x14ac:dyDescent="0.25">
      <c r="AO66" s="3"/>
      <c r="AP66" s="3"/>
      <c r="AQ66" s="3"/>
      <c r="AR66" s="3"/>
      <c r="AS66" s="6"/>
      <c r="AT66" s="3"/>
      <c r="AU66" s="3"/>
      <c r="AX66" s="6"/>
      <c r="AY66" s="3"/>
    </row>
    <row r="67" spans="41:51" ht="14.25" customHeight="1" x14ac:dyDescent="0.25">
      <c r="AO67" s="3"/>
      <c r="AP67" s="3"/>
      <c r="AQ67" s="3"/>
      <c r="AR67" s="3"/>
      <c r="AS67" s="6"/>
      <c r="AT67" s="3"/>
      <c r="AU67" s="3"/>
      <c r="AX67" s="6"/>
      <c r="AY67" s="3"/>
    </row>
    <row r="68" spans="41:51" ht="14.25" customHeight="1" x14ac:dyDescent="0.25">
      <c r="AO68" s="3"/>
      <c r="AP68" s="3"/>
      <c r="AQ68" s="3"/>
      <c r="AR68" s="3"/>
      <c r="AS68" s="6"/>
      <c r="AT68" s="3"/>
      <c r="AU68" s="3"/>
      <c r="AX68" s="6"/>
      <c r="AY68" s="3"/>
    </row>
    <row r="69" spans="41:51" ht="14.25" customHeight="1" x14ac:dyDescent="0.25">
      <c r="AO69" s="3"/>
      <c r="AP69" s="3"/>
      <c r="AR69" s="3"/>
      <c r="AS69" s="6"/>
      <c r="AT69" s="3"/>
      <c r="AU69" s="3"/>
      <c r="AX69" s="6"/>
      <c r="AY69" s="3"/>
    </row>
    <row r="70" spans="41:51" ht="14.25" customHeight="1" x14ac:dyDescent="0.25">
      <c r="AO70" s="3"/>
      <c r="AP70" s="3"/>
      <c r="AR70" s="3"/>
      <c r="AS70" s="6"/>
      <c r="AT70" s="3"/>
      <c r="AU70" s="3"/>
      <c r="AX70" s="6"/>
      <c r="AY70" s="3"/>
    </row>
    <row r="71" spans="41:51" ht="14.25" customHeight="1" x14ac:dyDescent="0.25">
      <c r="AO71" s="3"/>
      <c r="AP71" s="3"/>
      <c r="AR71" s="3"/>
      <c r="AS71" s="6"/>
      <c r="AT71" s="3"/>
      <c r="AU71" s="3"/>
      <c r="AX71" s="6"/>
      <c r="AY71" s="3"/>
    </row>
    <row r="72" spans="41:51" ht="14.25" customHeight="1" x14ac:dyDescent="0.25">
      <c r="AO72" s="3"/>
      <c r="AP72" s="3"/>
      <c r="AR72" s="3"/>
      <c r="AS72" s="6"/>
      <c r="AT72" s="3"/>
      <c r="AU72" s="3"/>
      <c r="AX72" s="6"/>
      <c r="AY72" s="3"/>
    </row>
    <row r="73" spans="41:51" ht="14.25" customHeight="1" x14ac:dyDescent="0.25">
      <c r="AO73" s="3"/>
      <c r="AP73" s="3"/>
      <c r="AR73" s="3"/>
      <c r="AS73" s="6"/>
      <c r="AT73" s="3"/>
      <c r="AU73" s="3"/>
      <c r="AX73" s="6"/>
      <c r="AY73" s="3"/>
    </row>
    <row r="74" spans="41:51" ht="14.25" customHeight="1" x14ac:dyDescent="0.25">
      <c r="AO74" s="3"/>
      <c r="AP74" s="3"/>
      <c r="AR74" s="3"/>
      <c r="AS74" s="6"/>
      <c r="AT74" s="3"/>
      <c r="AU74" s="3"/>
      <c r="AX74" s="6"/>
      <c r="AY74" s="3"/>
    </row>
    <row r="75" spans="41:51" ht="14.25" customHeight="1" x14ac:dyDescent="0.25">
      <c r="AO75" s="3"/>
      <c r="AP75" s="3"/>
      <c r="AR75" s="3"/>
      <c r="AS75" s="6"/>
      <c r="AT75" s="3"/>
      <c r="AU75" s="3"/>
      <c r="AX75" s="6"/>
      <c r="AY75" s="3"/>
    </row>
    <row r="76" spans="41:51" ht="14.25" customHeight="1" x14ac:dyDescent="0.25">
      <c r="AO76" s="3"/>
      <c r="AP76" s="3"/>
      <c r="AR76" s="3"/>
      <c r="AS76" s="6"/>
      <c r="AT76" s="3"/>
      <c r="AU76" s="3"/>
      <c r="AX76" s="6"/>
      <c r="AY76" s="3"/>
    </row>
    <row r="77" spans="41:51" ht="14.25" customHeight="1" x14ac:dyDescent="0.25">
      <c r="AO77" s="3"/>
      <c r="AP77" s="3"/>
      <c r="AR77" s="3"/>
      <c r="AS77" s="6"/>
      <c r="AT77" s="3"/>
      <c r="AU77" s="3"/>
      <c r="AX77" s="6"/>
      <c r="AY77" s="3"/>
    </row>
    <row r="78" spans="41:51" ht="14.25" customHeight="1" x14ac:dyDescent="0.25">
      <c r="AO78" s="3"/>
      <c r="AP78" s="3"/>
      <c r="AR78" s="3"/>
      <c r="AS78" s="6"/>
      <c r="AT78" s="3"/>
      <c r="AU78" s="3"/>
      <c r="AX78" s="6"/>
      <c r="AY78" s="3"/>
    </row>
    <row r="79" spans="41:51" ht="14.25" customHeight="1" x14ac:dyDescent="0.25">
      <c r="AO79" s="3"/>
      <c r="AP79" s="3"/>
      <c r="AR79" s="3"/>
      <c r="AS79" s="6"/>
      <c r="AT79" s="3"/>
      <c r="AU79" s="3"/>
      <c r="AX79" s="6"/>
      <c r="AY79" s="3"/>
    </row>
    <row r="80" spans="41:51" ht="14.25" customHeight="1" x14ac:dyDescent="0.25">
      <c r="AO80" s="3"/>
      <c r="AP80" s="3"/>
      <c r="AR80" s="3"/>
      <c r="AS80" s="6"/>
      <c r="AT80" s="3"/>
      <c r="AU80" s="3"/>
      <c r="AX80" s="6"/>
      <c r="AY80" s="3"/>
    </row>
    <row r="81" spans="41:51" ht="14.25" customHeight="1" x14ac:dyDescent="0.25">
      <c r="AO81" s="3"/>
      <c r="AP81" s="3"/>
      <c r="AR81" s="3"/>
      <c r="AS81" s="6"/>
      <c r="AT81" s="3"/>
      <c r="AU81" s="3"/>
      <c r="AX81" s="6"/>
      <c r="AY81" s="3"/>
    </row>
    <row r="82" spans="41:51" ht="14.25" customHeight="1" x14ac:dyDescent="0.25">
      <c r="AO82" s="3"/>
      <c r="AP82" s="3"/>
      <c r="AR82" s="3"/>
      <c r="AS82" s="6"/>
      <c r="AT82" s="3"/>
      <c r="AU82" s="3"/>
      <c r="AX82" s="6"/>
      <c r="AY82" s="3"/>
    </row>
    <row r="83" spans="41:51" ht="14.25" customHeight="1" x14ac:dyDescent="0.25">
      <c r="AO83" s="3"/>
      <c r="AP83" s="3"/>
      <c r="AR83" s="3"/>
      <c r="AS83" s="6"/>
      <c r="AT83" s="3"/>
      <c r="AU83" s="3"/>
      <c r="AX83" s="6"/>
      <c r="AY83" s="3"/>
    </row>
    <row r="84" spans="41:51" ht="14.25" customHeight="1" x14ac:dyDescent="0.25">
      <c r="AO84" s="3"/>
      <c r="AP84" s="3"/>
      <c r="AR84" s="3"/>
      <c r="AS84" s="6"/>
      <c r="AT84" s="3"/>
      <c r="AU84" s="3"/>
      <c r="AX84" s="6"/>
      <c r="AY84" s="3"/>
    </row>
    <row r="85" spans="41:51" ht="14.25" customHeight="1" x14ac:dyDescent="0.25">
      <c r="AO85" s="3"/>
      <c r="AP85" s="3"/>
      <c r="AR85" s="3"/>
      <c r="AS85" s="6"/>
      <c r="AT85" s="3"/>
      <c r="AU85" s="3"/>
      <c r="AX85" s="6"/>
      <c r="AY85" s="3"/>
    </row>
    <row r="86" spans="41:51" ht="14.25" customHeight="1" x14ac:dyDescent="0.25">
      <c r="AO86" s="3"/>
      <c r="AP86" s="3"/>
      <c r="AR86" s="3"/>
      <c r="AS86" s="6"/>
      <c r="AT86" s="3"/>
      <c r="AU86" s="3"/>
      <c r="AX86" s="6"/>
      <c r="AY86" s="3"/>
    </row>
    <row r="87" spans="41:51" ht="14.25" customHeight="1" x14ac:dyDescent="0.25">
      <c r="AO87" s="3"/>
      <c r="AP87" s="3"/>
      <c r="AR87" s="3"/>
      <c r="AS87" s="6"/>
      <c r="AT87" s="3"/>
      <c r="AU87" s="3"/>
      <c r="AX87" s="6"/>
      <c r="AY87" s="3"/>
    </row>
    <row r="88" spans="41:51" ht="14.25" customHeight="1" x14ac:dyDescent="0.25">
      <c r="AO88" s="3"/>
      <c r="AP88" s="3"/>
      <c r="AR88" s="3"/>
      <c r="AS88" s="6"/>
      <c r="AT88" s="3"/>
      <c r="AU88" s="3"/>
      <c r="AX88" s="6"/>
      <c r="AY88" s="3"/>
    </row>
    <row r="89" spans="41:51" ht="14.25" customHeight="1" x14ac:dyDescent="0.25">
      <c r="AO89" s="3"/>
      <c r="AP89" s="3"/>
      <c r="AR89" s="3"/>
      <c r="AS89" s="6"/>
      <c r="AT89" s="3"/>
      <c r="AU89" s="3"/>
      <c r="AX89" s="6"/>
      <c r="AY89" s="3"/>
    </row>
    <row r="90" spans="41:51" ht="14.25" customHeight="1" x14ac:dyDescent="0.25">
      <c r="AO90" s="3"/>
      <c r="AP90" s="3"/>
      <c r="AR90" s="3"/>
      <c r="AS90" s="6"/>
      <c r="AT90" s="3"/>
      <c r="AU90" s="3"/>
      <c r="AX90" s="6"/>
      <c r="AY90" s="3"/>
    </row>
    <row r="91" spans="41:51" ht="14.25" customHeight="1" x14ac:dyDescent="0.25">
      <c r="AO91" s="3"/>
      <c r="AP91" s="3"/>
      <c r="AR91" s="3"/>
      <c r="AS91" s="6"/>
      <c r="AT91" s="3"/>
      <c r="AU91" s="3"/>
      <c r="AX91" s="6"/>
      <c r="AY91" s="3"/>
    </row>
    <row r="92" spans="41:51" ht="14.25" customHeight="1" x14ac:dyDescent="0.25">
      <c r="AO92" s="3"/>
      <c r="AP92" s="3"/>
      <c r="AR92" s="3"/>
      <c r="AS92" s="6"/>
      <c r="AT92" s="3"/>
      <c r="AU92" s="3"/>
      <c r="AX92" s="6"/>
      <c r="AY92" s="3"/>
    </row>
    <row r="93" spans="41:51" ht="14.25" customHeight="1" x14ac:dyDescent="0.25">
      <c r="AO93" s="3"/>
      <c r="AP93" s="3"/>
      <c r="AR93" s="3"/>
      <c r="AS93" s="6"/>
      <c r="AT93" s="3"/>
      <c r="AU93" s="3"/>
      <c r="AX93" s="6"/>
      <c r="AY93"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O51"/>
  <sheetViews>
    <sheetView topLeftCell="AI28" workbookViewId="0">
      <selection activeCell="AX27" sqref="AX27"/>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37" width="9.28515625" style="1" customWidth="1"/>
    <col min="38" max="38" width="44.140625" style="1" bestFit="1" customWidth="1"/>
    <col min="39" max="63" width="9.28515625" style="1" customWidth="1"/>
    <col min="64" max="16384" width="9.140625" style="1"/>
  </cols>
  <sheetData>
    <row r="1" spans="1:67"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ZBRC</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330</v>
      </c>
      <c r="AK1" s="5" t="s">
        <v>331</v>
      </c>
      <c r="AL1" s="5" t="s">
        <v>332</v>
      </c>
      <c r="AM1" s="5" t="s">
        <v>333</v>
      </c>
      <c r="AN1" s="5" t="s">
        <v>334</v>
      </c>
      <c r="AO1" s="5" t="s">
        <v>335</v>
      </c>
      <c r="AP1" s="5" t="s">
        <v>336</v>
      </c>
      <c r="AQ1" s="5" t="s">
        <v>337</v>
      </c>
      <c r="AR1" s="5" t="s">
        <v>338</v>
      </c>
      <c r="AS1" s="5" t="s">
        <v>339</v>
      </c>
      <c r="AT1" s="5" t="s">
        <v>340</v>
      </c>
      <c r="AU1" s="5" t="s">
        <v>341</v>
      </c>
      <c r="AV1" s="5" t="s">
        <v>342</v>
      </c>
      <c r="AW1" s="5" t="s">
        <v>1581</v>
      </c>
      <c r="AX1" s="5" t="s">
        <v>343</v>
      </c>
      <c r="AY1" s="5" t="s">
        <v>344</v>
      </c>
      <c r="AZ1" s="5" t="s">
        <v>345</v>
      </c>
      <c r="BA1" s="5" t="s">
        <v>346</v>
      </c>
      <c r="BB1" s="5" t="s">
        <v>347</v>
      </c>
      <c r="BC1" s="5" t="s">
        <v>348</v>
      </c>
      <c r="BD1" s="5" t="s">
        <v>349</v>
      </c>
      <c r="BE1" s="5" t="s">
        <v>350</v>
      </c>
    </row>
    <row r="2" spans="1:67" ht="14.25" customHeight="1" x14ac:dyDescent="0.25">
      <c r="A2" s="4"/>
      <c r="D2" s="1" t="s">
        <v>305</v>
      </c>
      <c r="E2" s="1" t="str">
        <f>VLOOKUP($D$2,[1]Tables!$B$2:$D$1048576,3,FALSE)</f>
        <v>Branch</v>
      </c>
      <c r="K2" s="3"/>
      <c r="L2" s="3"/>
      <c r="M2" s="3"/>
      <c r="N2" s="3" t="str">
        <f>CONCATENATE("CREATE TABLE ", $D$2, " (")</f>
        <v>CREATE TABLE ZBRC (</v>
      </c>
      <c r="O2" s="7" t="str">
        <f>CONCATENATE("CREATE TABLE ", $D$2, " (")</f>
        <v>CREATE TABLE ZBRC (</v>
      </c>
      <c r="P2" s="1" t="s">
        <v>9</v>
      </c>
      <c r="R2" s="1" t="s">
        <v>9</v>
      </c>
      <c r="S2" s="1" t="s">
        <v>267</v>
      </c>
      <c r="AI2" s="5" t="s">
        <v>9</v>
      </c>
      <c r="AJ2" s="1" t="s">
        <v>361</v>
      </c>
      <c r="AK2" s="1" t="s">
        <v>361</v>
      </c>
      <c r="AL2" s="1" t="s">
        <v>361</v>
      </c>
      <c r="AM2" s="1" t="s">
        <v>361</v>
      </c>
      <c r="AN2" s="1" t="s">
        <v>361</v>
      </c>
      <c r="AO2" s="1" t="s">
        <v>361</v>
      </c>
      <c r="AP2" s="1" t="s">
        <v>361</v>
      </c>
      <c r="AQ2" s="1" t="s">
        <v>361</v>
      </c>
      <c r="AR2" s="1" t="s">
        <v>361</v>
      </c>
      <c r="AS2" s="1" t="s">
        <v>361</v>
      </c>
      <c r="AT2" s="1" t="s">
        <v>361</v>
      </c>
      <c r="AU2" s="1" t="s">
        <v>361</v>
      </c>
      <c r="AV2" s="1" t="s">
        <v>361</v>
      </c>
      <c r="AW2" s="1" t="s">
        <v>361</v>
      </c>
      <c r="AX2" s="1" t="s">
        <v>361</v>
      </c>
      <c r="AY2" s="1" t="s">
        <v>362</v>
      </c>
      <c r="AZ2" s="1" t="s">
        <v>362</v>
      </c>
      <c r="BA2" s="1" t="s">
        <v>362</v>
      </c>
      <c r="BB2" s="1" t="s">
        <v>361</v>
      </c>
      <c r="BC2" s="1" t="s">
        <v>362</v>
      </c>
      <c r="BD2" s="1" t="s">
        <v>362</v>
      </c>
      <c r="BE2" s="1" t="s">
        <v>361</v>
      </c>
    </row>
    <row r="3" spans="1:67" ht="14.25" customHeight="1" x14ac:dyDescent="0.25">
      <c r="A3" s="4"/>
      <c r="B3" s="1" t="str">
        <f>VLOOKUP($D$2,[1]Tables!$B$2:$D$1048576,2,FALSE)</f>
        <v>ZB</v>
      </c>
      <c r="C3" s="1" t="s">
        <v>17</v>
      </c>
      <c r="D3" s="1" t="str">
        <f>B3 &amp; C3</f>
        <v>ZBCONO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24" si="0">IF(K3="", " NULL ", " NOT NULL ")</f>
        <v xml:space="preserve"> NOT NULL </v>
      </c>
      <c r="M3" s="3" t="str">
        <f>IF(I3="NUMERIC", " DEFAULT(0) ", IF(I3="DATETIME", "", " DEFAULT('') "))</f>
        <v xml:space="preserve"> DEFAULT('') </v>
      </c>
      <c r="N3" s="1" t="str">
        <f t="shared" ref="N3:N16" si="1">CONCATENATE(D3, " ", I3, IF(I3="DATETIME", "",CONCATENATE("(", J3, ") ")), L3, M3,",")</f>
        <v>ZBCONO VARCHAR(10)  NOT NULL  DEFAULT('') ,</v>
      </c>
      <c r="O3" s="1" t="str">
        <f t="shared" ref="O3:O16" si="2">CONCATENATE(D3, " ",IF(I3="VARCHAR", "VARCHAR2",IF(I3="NUMERIC", "NUMBER", I3)), IF(I3="DATETIME", "",CONCATENATE("(", J3, ") ")), IF(TRIM(K3)&lt;&gt;"", L3,IF(TRIM(M3)="DEFAULT('')", "DEFAULT(' ')", M3)), ",")</f>
        <v>ZBCONO VARCHAR2(10)  NOT NULL ,</v>
      </c>
      <c r="P3" s="1" t="s">
        <v>9</v>
      </c>
      <c r="Q3" s="1" t="str">
        <f t="shared" ref="Q3:Q24"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@level1type=N'TABLE',@level1name=N'ZBRC', @level2type=N'COLUMN',@level2name=N'ZBCONO'</v>
      </c>
      <c r="R3" s="1" t="str">
        <f>CONCATENATE("[DataMember] public ", IF(I3="VARCHAR", " string ", " decimal "), D3, " { get; set; }")</f>
        <v>[DataMember] public  string ZBCONO { get; set; }</v>
      </c>
      <c r="S3" s="1" t="str">
        <f>CONCATENATE("+ ""  ",D3," """)</f>
        <v>+ "  ZBCONO "</v>
      </c>
      <c r="T3" s="1" t="s">
        <v>1311</v>
      </c>
      <c r="V3" s="1" t="s">
        <v>16</v>
      </c>
      <c r="W3" s="1" t="s">
        <v>15</v>
      </c>
      <c r="X3" s="1" t="str">
        <f>D3</f>
        <v>ZBCONO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24" ca="1" si="4">CONCATENATE("insert into ZDIC values('",T3, "', '",U3, "', '",V3, "', '",W3, "', '",X3, "', '",Y3, "', '",Z3, "', '",AA3, "', '",AB3, "', '",AC3, "', '",AD3, "', '",AE3, "', '",AF3, "', '",AG3, "')")</f>
        <v>insert into ZDIC values('DJB', '', 'EN', 'S', 'ZBCONO', 'Company Code', '', '1', '20141204', '144109', 'SQL', '0', '0', '')</v>
      </c>
      <c r="AI3" s="5" t="s">
        <v>9</v>
      </c>
      <c r="AJ3" s="48" t="str">
        <f ca="1">IF(UPPER(AJ2)="VARCHAR",CONCATENATE(","",'"",",SUBSTITUTE(CELL("address",AJ6),"$",""),",""'"""),CONCATENATE(","","",",SUBSTITUTE(CELL("address",AJ6),"$",""),","))</f>
        <v>,",'",AJ6,"'"</v>
      </c>
      <c r="AK3" s="48" t="str">
        <f t="shared" ref="AK3:AX3" ca="1" si="5">IF(UPPER(AK2)="VARCHAR",CONCATENATE(","",'"",",SUBSTITUTE(CELL("address",AK6),"$",""),",""'"""),CONCATENATE(","","",",SUBSTITUTE(CELL("address",AK6),"$",""),","))</f>
        <v>,",'",AK6,"'"</v>
      </c>
      <c r="AL3" s="48" t="str">
        <f t="shared" ca="1" si="5"/>
        <v>,",'",AL6,"'"</v>
      </c>
      <c r="AM3" s="48" t="str">
        <f t="shared" ca="1" si="5"/>
        <v>,",'",AM6,"'"</v>
      </c>
      <c r="AN3" s="48" t="str">
        <f t="shared" ca="1" si="5"/>
        <v>,",'",AN6,"'"</v>
      </c>
      <c r="AO3" s="48" t="str">
        <f t="shared" ca="1" si="5"/>
        <v>,",'",AO6,"'"</v>
      </c>
      <c r="AP3" s="48" t="str">
        <f t="shared" ca="1" si="5"/>
        <v>,",'",AP6,"'"</v>
      </c>
      <c r="AQ3" s="48" t="str">
        <f t="shared" ca="1" si="5"/>
        <v>,",'",AQ6,"'"</v>
      </c>
      <c r="AR3" s="48" t="str">
        <f t="shared" ca="1" si="5"/>
        <v>,",'",AR6,"'"</v>
      </c>
      <c r="AS3" s="48" t="str">
        <f t="shared" ca="1" si="5"/>
        <v>,",'",AS6,"'"</v>
      </c>
      <c r="AT3" s="48" t="str">
        <f t="shared" ca="1" si="5"/>
        <v>,",'",AT6,"'"</v>
      </c>
      <c r="AU3" s="48" t="str">
        <f t="shared" ca="1" si="5"/>
        <v>,",'",AU6,"'"</v>
      </c>
      <c r="AV3" s="48" t="str">
        <f t="shared" ca="1" si="5"/>
        <v>,",'",AV6,"'"</v>
      </c>
      <c r="AW3" s="48" t="str">
        <f t="shared" ca="1" si="5"/>
        <v>,",'",AW6,"'"</v>
      </c>
      <c r="AX3" s="48" t="str">
        <f t="shared" ca="1" si="5"/>
        <v>,",'",AX6,"'"</v>
      </c>
      <c r="AY3" s="48" t="str">
        <f t="shared" ref="AY3" ca="1" si="6">IF(UPPER(AY2)="VARCHAR",CONCATENATE(","",'"",",SUBSTITUTE(CELL("address",AY6),"$",""),",""'"""),CONCATENATE(","","",",SUBSTITUTE(CELL("address",AY6),"$",""),","))</f>
        <v>,",",AY6,</v>
      </c>
      <c r="AZ3" s="48" t="str">
        <f t="shared" ref="AZ3" ca="1" si="7">IF(UPPER(AZ2)="VARCHAR",CONCATENATE(","",'"",",SUBSTITUTE(CELL("address",AZ6),"$",""),",""'"""),CONCATENATE(","","",",SUBSTITUTE(CELL("address",AZ6),"$",""),","))</f>
        <v>,",",AZ6,</v>
      </c>
      <c r="BA3" s="48" t="str">
        <f t="shared" ref="BA3" ca="1" si="8">IF(UPPER(BA2)="VARCHAR",CONCATENATE(","",'"",",SUBSTITUTE(CELL("address",BA6),"$",""),",""'"""),CONCATENATE(","","",",SUBSTITUTE(CELL("address",BA6),"$",""),","))</f>
        <v>,",",BA6,</v>
      </c>
      <c r="BB3" s="48" t="str">
        <f t="shared" ref="BB3" ca="1" si="9">IF(UPPER(BB2)="VARCHAR",CONCATENATE(","",'"",",SUBSTITUTE(CELL("address",BB6),"$",""),",""'"""),CONCATENATE(","","",",SUBSTITUTE(CELL("address",BB6),"$",""),","))</f>
        <v>,",'",BB6,"'"</v>
      </c>
      <c r="BC3" s="48" t="str">
        <f t="shared" ref="BC3" ca="1" si="10">IF(UPPER(BC2)="VARCHAR",CONCATENATE(","",'"",",SUBSTITUTE(CELL("address",BC6),"$",""),",""'"""),CONCATENATE(","","",",SUBSTITUTE(CELL("address",BC6),"$",""),","))</f>
        <v>,",",BC6,</v>
      </c>
      <c r="BD3" s="48" t="str">
        <f t="shared" ref="BD3" ca="1" si="11">IF(UPPER(BD2)="VARCHAR",CONCATENATE(","",'"",",SUBSTITUTE(CELL("address",BD6),"$",""),",""'"""),CONCATENATE(","","",",SUBSTITUTE(CELL("address",BD6),"$",""),","))</f>
        <v>,",",BD6,</v>
      </c>
      <c r="BE3" s="48" t="str">
        <f t="shared" ref="BE3" ca="1" si="12">IF(UPPER(BE2)="VARCHAR",CONCATENATE(","",'"",",SUBSTITUTE(CELL("address",BE6),"$",""),",""'"""),CONCATENATE(","","",",SUBSTITUTE(CELL("address",BE6),"$",""),","))</f>
        <v>,",'",BE6,"'"</v>
      </c>
      <c r="BF3" s="48"/>
      <c r="BG3" s="48"/>
      <c r="BH3" s="48"/>
      <c r="BI3" s="48"/>
      <c r="BJ3" s="48"/>
      <c r="BK3" s="48"/>
      <c r="BL3" s="48"/>
      <c r="BM3" s="48"/>
    </row>
    <row r="4" spans="1:67" ht="14.25" customHeight="1" x14ac:dyDescent="0.25">
      <c r="A4" s="4"/>
      <c r="B4" s="1" t="str">
        <f>VLOOKUP($D$2,[1]Tables!$B$2:$D$1048576,2,FALSE)</f>
        <v>ZB</v>
      </c>
      <c r="C4" s="1" t="s">
        <v>69</v>
      </c>
      <c r="D4" s="1" t="str">
        <f>B4 &amp; C4</f>
        <v>ZBBRNO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0"/>
        <v xml:space="preserve"> NOT NULL </v>
      </c>
      <c r="M4" s="3" t="str">
        <f t="shared" ref="M4:M24" si="13">IF(I4="NUMERIC", " DEFAULT(0) ", IF(I4="DATETIME", "", " DEFAULT('') "))</f>
        <v xml:space="preserve"> DEFAULT('') </v>
      </c>
      <c r="N4" s="1" t="str">
        <f t="shared" si="1"/>
        <v>ZBBRNO VARCHAR(10)  NOT NULL  DEFAULT('') ,</v>
      </c>
      <c r="O4" s="1" t="str">
        <f t="shared" si="2"/>
        <v>ZBBRNO VARCHAR2(10)  NOT NULL ,</v>
      </c>
      <c r="P4" s="1" t="s">
        <v>9</v>
      </c>
      <c r="Q4" s="1" t="str">
        <f t="shared" si="3"/>
        <v>EXEC sys.sp_addextendedproperty @name=N'MS_Description', @value=N'Branch Code' , @level0type=N'SCHEMA',@level0name=N'dbo', @level1type=N'TABLE',@level1name=N'ZBRC', @level2type=N'COLUMN',@level2name=N'ZBBRNO'</v>
      </c>
      <c r="R4" s="1" t="str">
        <f t="shared" ref="R4:R24" si="14">CONCATENATE("[DataMember] public ", IF(I4="VARCHAR", " string ", " decimal "), D4, " { get; set; }")</f>
        <v>[DataMember] public  string ZBBRNO { get; set; }</v>
      </c>
      <c r="S4" s="1" t="str">
        <f>CONCATENATE("+ "", ",D4," """)</f>
        <v>+ ", ZBBRNO "</v>
      </c>
      <c r="T4" s="1" t="s">
        <v>1311</v>
      </c>
      <c r="V4" s="1" t="s">
        <v>16</v>
      </c>
      <c r="W4" s="1" t="s">
        <v>15</v>
      </c>
      <c r="X4" s="1" t="str">
        <f t="shared" ref="X4:X24" si="15">D4</f>
        <v>ZBBRNO</v>
      </c>
      <c r="Y4" s="1" t="str">
        <f t="shared" ref="Y4:Y24" si="16">IF(AND(V4="EN",W4="S"),E4, IF(AND(V4="ID", W4="S"),F4, IF(AND(V4="EN", W4="R"),G4,H4)))</f>
        <v>Branch Code</v>
      </c>
      <c r="AA4" s="1">
        <v>1</v>
      </c>
      <c r="AB4" s="6">
        <f t="shared" ref="AB4:AB24" ca="1" si="17">YEAR(NOW())*10000+MONTH(NOW())*100+DAY(NOW())</f>
        <v>20141204</v>
      </c>
      <c r="AC4" s="3">
        <f t="shared" ref="AC4:AC24" ca="1" si="18">HOUR(NOW())*10000+MINUTE(NOW())*100+SECOND(NOW())</f>
        <v>144109</v>
      </c>
      <c r="AD4" s="3" t="s">
        <v>88</v>
      </c>
      <c r="AE4" s="1">
        <v>0</v>
      </c>
      <c r="AF4" s="1">
        <v>0</v>
      </c>
      <c r="AH4" s="1" t="str">
        <f t="shared" ca="1" si="4"/>
        <v>insert into ZDIC values('DJB', '', 'EN', 'S', 'ZBBRNO', 'Branch Code', '', '1', '20141204', '144109', 'SQL', '0', '0', '')</v>
      </c>
      <c r="AI4" s="5" t="s">
        <v>9</v>
      </c>
      <c r="AJ4" s="48" t="str">
        <f ca="1">IF(RIGHT(AJ1,4)="CHUS",CONCATENATE("=CONCATENATE(""INSERT INTO "",",CELL("address",$D$2),","" VALUES(""",CONCATENATE(AI4,AJ3),","")"")"),IF(RIGHT(AJ1,4)="CONO",CONCATENATE(AI4,SUBSTITUTE(AJ3,",'","'")),CONCATENATE(AI4,AJ3)))</f>
        <v xml:space="preserve"> ,"'",AJ6,"'"</v>
      </c>
      <c r="AK4" s="48" t="str">
        <f t="shared" ref="AK4:AX4" ca="1" si="19">IF(RIGHT(AK1,4)="CHUS",CONCATENATE("=CONCATENATE(""INSERT INTO "",",CELL("address",$D$2),","" VALUES(""",CONCATENATE(AJ4,AK3),","")"")"),IF(RIGHT(AK1,4)="CONO",CONCATENATE(AJ4,SUBSTITUTE(AK3,",'","'")),CONCATENATE(AJ4,AK3)))</f>
        <v xml:space="preserve"> ,"'",AJ6,"'",",'",AK6,"'"</v>
      </c>
      <c r="AL4" s="48" t="str">
        <f t="shared" ca="1" si="19"/>
        <v xml:space="preserve"> ,"'",AJ6,"'",",'",AK6,"'",",'",AL6,"'"</v>
      </c>
      <c r="AM4" s="48" t="str">
        <f t="shared" ca="1" si="19"/>
        <v xml:space="preserve"> ,"'",AJ6,"'",",'",AK6,"'",",'",AL6,"'",",'",AM6,"'"</v>
      </c>
      <c r="AN4" s="48" t="str">
        <f t="shared" ca="1" si="19"/>
        <v xml:space="preserve"> ,"'",AJ6,"'",",'",AK6,"'",",'",AL6,"'",",'",AM6,"'",",'",AN6,"'"</v>
      </c>
      <c r="AO4" s="48" t="str">
        <f t="shared" ca="1" si="19"/>
        <v xml:space="preserve"> ,"'",AJ6,"'",",'",AK6,"'",",'",AL6,"'",",'",AM6,"'",",'",AN6,"'",",'",AO6,"'"</v>
      </c>
      <c r="AP4" s="48" t="str">
        <f t="shared" ca="1" si="19"/>
        <v xml:space="preserve"> ,"'",AJ6,"'",",'",AK6,"'",",'",AL6,"'",",'",AM6,"'",",'",AN6,"'",",'",AO6,"'",",'",AP6,"'"</v>
      </c>
      <c r="AQ4" s="48" t="str">
        <f t="shared" ca="1" si="19"/>
        <v xml:space="preserve"> ,"'",AJ6,"'",",'",AK6,"'",",'",AL6,"'",",'",AM6,"'",",'",AN6,"'",",'",AO6,"'",",'",AP6,"'",",'",AQ6,"'"</v>
      </c>
      <c r="AR4" s="48" t="str">
        <f t="shared" ca="1" si="19"/>
        <v xml:space="preserve"> ,"'",AJ6,"'",",'",AK6,"'",",'",AL6,"'",",'",AM6,"'",",'",AN6,"'",",'",AO6,"'",",'",AP6,"'",",'",AQ6,"'",",'",AR6,"'"</v>
      </c>
      <c r="AS4" s="48" t="str">
        <f t="shared" ca="1" si="19"/>
        <v xml:space="preserve"> ,"'",AJ6,"'",",'",AK6,"'",",'",AL6,"'",",'",AM6,"'",",'",AN6,"'",",'",AO6,"'",",'",AP6,"'",",'",AQ6,"'",",'",AR6,"'",",'",AS6,"'"</v>
      </c>
      <c r="AT4" s="48" t="str">
        <f t="shared" ca="1" si="19"/>
        <v xml:space="preserve"> ,"'",AJ6,"'",",'",AK6,"'",",'",AL6,"'",",'",AM6,"'",",'",AN6,"'",",'",AO6,"'",",'",AP6,"'",",'",AQ6,"'",",'",AR6,"'",",'",AS6,"'",",'",AT6,"'"</v>
      </c>
      <c r="AU4" s="48" t="str">
        <f t="shared" ca="1" si="19"/>
        <v xml:space="preserve"> ,"'",AJ6,"'",",'",AK6,"'",",'",AL6,"'",",'",AM6,"'",",'",AN6,"'",",'",AO6,"'",",'",AP6,"'",",'",AQ6,"'",",'",AR6,"'",",'",AS6,"'",",'",AT6,"'",",'",AU6,"'"</v>
      </c>
      <c r="AV4" s="48" t="str">
        <f t="shared" ca="1" si="19"/>
        <v xml:space="preserve"> ,"'",AJ6,"'",",'",AK6,"'",",'",AL6,"'",",'",AM6,"'",",'",AN6,"'",",'",AO6,"'",",'",AP6,"'",",'",AQ6,"'",",'",AR6,"'",",'",AS6,"'",",'",AT6,"'",",'",AU6,"'",",'",AV6,"'"</v>
      </c>
      <c r="AW4" s="48" t="str">
        <f t="shared" ca="1" si="19"/>
        <v xml:space="preserve"> ,"'",AJ6,"'",",'",AK6,"'",",'",AL6,"'",",'",AM6,"'",",'",AN6,"'",",'",AO6,"'",",'",AP6,"'",",'",AQ6,"'",",'",AR6,"'",",'",AS6,"'",",'",AT6,"'",",'",AU6,"'",",'",AV6,"'",",'",AW6,"'"</v>
      </c>
      <c r="AX4" s="48" t="str">
        <f t="shared" ca="1" si="19"/>
        <v xml:space="preserve"> ,"'",AJ6,"'",",'",AK6,"'",",'",AL6,"'",",'",AM6,"'",",'",AN6,"'",",'",AO6,"'",",'",AP6,"'",",'",AQ6,"'",",'",AR6,"'",",'",AS6,"'",",'",AT6,"'",",'",AU6,"'",",'",AV6,"'",",'",AW6,"'",",'",AX6,"'"</v>
      </c>
      <c r="AY4" s="48" t="str">
        <f t="shared" ref="AY4" ca="1" si="20">IF(RIGHT(AY1,4)="CHUS",CONCATENATE("=CONCATENATE(""INSERT INTO "",",CELL("address",$D$2),","" VALUES(""",CONCATENATE(AX4,AY3),","")"")"),IF(RIGHT(AY1,4)="CONO",CONCATENATE(AX4,SUBSTITUTE(AY3,",'","'")),CONCATENATE(AX4,AY3)))</f>
        <v xml:space="preserve"> ,"'",AJ6,"'",",'",AK6,"'",",'",AL6,"'",",'",AM6,"'",",'",AN6,"'",",'",AO6,"'",",'",AP6,"'",",'",AQ6,"'",",'",AR6,"'",",'",AS6,"'",",'",AT6,"'",",'",AU6,"'",",'",AV6,"'",",'",AW6,"'",",'",AX6,"'",",",AY6,</v>
      </c>
      <c r="AZ4" s="48" t="str">
        <f t="shared" ref="AZ4" ca="1" si="21">IF(RIGHT(AZ1,4)="CHUS",CONCATENATE("=CONCATENATE(""INSERT INTO "",",CELL("address",$D$2),","" VALUES(""",CONCATENATE(AY4,AZ3),","")"")"),IF(RIGHT(AZ1,4)="CONO",CONCATENATE(AY4,SUBSTITUTE(AZ3,",'","'")),CONCATENATE(AY4,AZ3)))</f>
        <v xml:space="preserve"> ,"'",AJ6,"'",",'",AK6,"'",",'",AL6,"'",",'",AM6,"'",",'",AN6,"'",",'",AO6,"'",",'",AP6,"'",",'",AQ6,"'",",'",AR6,"'",",'",AS6,"'",",'",AT6,"'",",'",AU6,"'",",'",AV6,"'",",'",AW6,"'",",'",AX6,"'",",",AY6,,",",AZ6,</v>
      </c>
      <c r="BA4" s="48" t="str">
        <f t="shared" ref="BA4" ca="1" si="22">IF(RIGHT(BA1,4)="CHUS",CONCATENATE("=CONCATENATE(""INSERT INTO "",",CELL("address",$D$2),","" VALUES(""",CONCATENATE(AZ4,BA3),","")"")"),IF(RIGHT(BA1,4)="CONO",CONCATENATE(AZ4,SUBSTITUTE(BA3,",'","'")),CONCATENATE(AZ4,BA3)))</f>
        <v xml:space="preserve"> ,"'",AJ6,"'",",'",AK6,"'",",'",AL6,"'",",'",AM6,"'",",'",AN6,"'",",'",AO6,"'",",'",AP6,"'",",'",AQ6,"'",",'",AR6,"'",",'",AS6,"'",",'",AT6,"'",",'",AU6,"'",",'",AV6,"'",",'",AW6,"'",",'",AX6,"'",",",AY6,,",",AZ6,,",",BA6,</v>
      </c>
      <c r="BB4" s="48" t="str">
        <f t="shared" ref="BB4" ca="1" si="23">IF(RIGHT(BB1,4)="CHUS",CONCATENATE("=CONCATENATE(""INSERT INTO "",",CELL("address",$D$2),","" VALUES(""",CONCATENATE(BA4,BB3),","")"")"),IF(RIGHT(BB1,4)="CONO",CONCATENATE(BA4,SUBSTITUTE(BB3,",'","'")),CONCATENATE(BA4,BB3)))</f>
        <v xml:space="preserve"> ,"'",AJ6,"'",",'",AK6,"'",",'",AL6,"'",",'",AM6,"'",",'",AN6,"'",",'",AO6,"'",",'",AP6,"'",",'",AQ6,"'",",'",AR6,"'",",'",AS6,"'",",'",AT6,"'",",'",AU6,"'",",'",AV6,"'",",'",AW6,"'",",'",AX6,"'",",",AY6,,",",AZ6,,",",BA6,,",'",BB6,"'"</v>
      </c>
      <c r="BC4" s="48" t="str">
        <f t="shared" ref="BC4" ca="1" si="24">IF(RIGHT(BC1,4)="CHUS",CONCATENATE("=CONCATENATE(""INSERT INTO "",",CELL("address",$D$2),","" VALUES(""",CONCATENATE(BB4,BC3),","")"")"),IF(RIGHT(BC1,4)="CONO",CONCATENATE(BB4,SUBSTITUTE(BC3,",'","'")),CONCATENATE(BB4,BC3)))</f>
        <v xml:space="preserve"> ,"'",AJ6,"'",",'",AK6,"'",",'",AL6,"'",",'",AM6,"'",",'",AN6,"'",",'",AO6,"'",",'",AP6,"'",",'",AQ6,"'",",'",AR6,"'",",'",AS6,"'",",'",AT6,"'",",'",AU6,"'",",'",AV6,"'",",'",AW6,"'",",'",AX6,"'",",",AY6,,",",AZ6,,",",BA6,,",'",BB6,"'",",",BC6,</v>
      </c>
      <c r="BD4" s="48" t="str">
        <f t="shared" ref="BD4" ca="1" si="25">IF(RIGHT(BD1,4)="CHUS",CONCATENATE("=CONCATENATE(""INSERT INTO "",",CELL("address",$D$2),","" VALUES(""",CONCATENATE(BC4,BD3),","")"")"),IF(RIGHT(BD1,4)="CONO",CONCATENATE(BC4,SUBSTITUTE(BD3,",'","'")),CONCATENATE(BC4,BD3)))</f>
        <v xml:space="preserve"> ,"'",AJ6,"'",",'",AK6,"'",",'",AL6,"'",",'",AM6,"'",",'",AN6,"'",",'",AO6,"'",",'",AP6,"'",",'",AQ6,"'",",'",AR6,"'",",'",AS6,"'",",'",AT6,"'",",'",AU6,"'",",'",AV6,"'",",'",AW6,"'",",'",AX6,"'",",",AY6,,",",AZ6,,",",BA6,,",'",BB6,"'",",",BC6,,",",BD6,</v>
      </c>
      <c r="BE4" s="48" t="str">
        <f t="shared" ref="BE4" ca="1" si="26">IF(RIGHT(BE1,4)="CHUS",CONCATENATE("=CONCATENATE(""INSERT INTO "",",CELL("address",$D$2),","" VALUES(""",CONCATENATE(BD4,BE3),","")"")"),IF(RIGHT(BE1,4)="CONO",CONCATENATE(BD4,SUBSTITUTE(BE3,",'","'")),CONCATENATE(BD4,BE3)))</f>
        <v>=CONCATENATE("INSERT INTO ",$D$2," VALUES(" ,"'",AJ6,"'",",'",AK6,"'",",'",AL6,"'",",'",AM6,"'",",'",AN6,"'",",'",AO6,"'",",'",AP6,"'",",'",AQ6,"'",",'",AR6,"'",",'",AS6,"'",",'",AT6,"'",",'",AU6,"'",",'",AV6,"'",",'",AW6,"'",",'",AX6,"'",",",AY6,,",",AZ6,,",",BA6,,",'",BB6,"'",",",BC6,,",",BD6,,",'",BE6,"'",")")</v>
      </c>
      <c r="BF4" s="48"/>
      <c r="BG4" s="48"/>
      <c r="BH4" s="48"/>
      <c r="BI4" s="48"/>
      <c r="BJ4" s="48"/>
      <c r="BK4" s="48"/>
      <c r="BL4" s="48"/>
      <c r="BM4" s="48"/>
    </row>
    <row r="5" spans="1:67" ht="14.25" customHeight="1" x14ac:dyDescent="0.25">
      <c r="A5" s="4"/>
      <c r="B5" s="1" t="str">
        <f>VLOOKUP($D$2,[1]Tables!$B$2:$D$1048576,2,FALSE)</f>
        <v>ZB</v>
      </c>
      <c r="C5" s="1" t="s">
        <v>306</v>
      </c>
      <c r="D5" s="1" t="str">
        <f>B5 &amp; C5</f>
        <v>ZBBRNA</v>
      </c>
      <c r="E5" s="1" t="str">
        <f>VLOOKUP($C5,'[1]Data Dictionary'!$B$2:$I$1048576,5,FALSE)</f>
        <v>Branch Name</v>
      </c>
      <c r="F5" s="1" t="str">
        <f>VLOOKUP($C5,'[1]Data Dictionary'!$B$2:$I$1048576,6,FALSE)</f>
        <v>Branch Name</v>
      </c>
      <c r="G5" s="1" t="str">
        <f>VLOOKUP($C5,'[1]Data Dictionary'!$B$2:$I$1048576,7,FALSE)</f>
        <v>Branch Name</v>
      </c>
      <c r="H5" s="1" t="str">
        <f>VLOOKUP($C5,'[1]Data Dictionary'!$B$2:$I$1048576,8,FALSE)</f>
        <v>Branch Name</v>
      </c>
      <c r="I5" s="1" t="str">
        <f>VLOOKUP($C5,'[1]Data Dictionary'!$B$2:$I$1048576,2,FALSE)</f>
        <v>VARCHAR</v>
      </c>
      <c r="J5" s="2" t="str">
        <f>VLOOKUP($C5,'[1]Data Dictionary'!$B$2:$I$1048576,3,FALSE)</f>
        <v>100</v>
      </c>
      <c r="K5" s="3"/>
      <c r="L5" s="3" t="str">
        <f>IF(K5="", " NULL ", " NOT NULL ")</f>
        <v xml:space="preserve"> NULL </v>
      </c>
      <c r="M5" s="3" t="str">
        <f>IF(I5="NUMERIC", " DEFAULT(0) ", IF(I5="DATETIME", "", " DEFAULT('') "))</f>
        <v xml:space="preserve"> DEFAULT('') </v>
      </c>
      <c r="N5" s="1" t="str">
        <f t="shared" si="1"/>
        <v>ZBBRNA VARCHAR(100)  NULL  DEFAULT('') ,</v>
      </c>
      <c r="O5" s="1" t="str">
        <f t="shared" si="2"/>
        <v>ZBBRNA VARCHAR2(100) DEFAULT(' '),</v>
      </c>
      <c r="P5" s="1" t="s">
        <v>9</v>
      </c>
      <c r="Q5" s="1" t="str">
        <f t="shared" si="3"/>
        <v>EXEC sys.sp_addextendedproperty @name=N'MS_Description', @value=N'Branch Name' , @level0type=N'SCHEMA',@level0name=N'dbo', @level1type=N'TABLE',@level1name=N'ZBRC', @level2type=N'COLUMN',@level2name=N'ZBBRNA'</v>
      </c>
      <c r="R5" s="1" t="str">
        <f>CONCATENATE("[DataMember] public ", IF(I5="VARCHAR", " string ", " decimal "), D5, " { get; set; }")</f>
        <v>[DataMember] public  string ZBBRNA { get; set; }</v>
      </c>
      <c r="S5" s="1" t="str">
        <f t="shared" ref="S5:S24" si="27">CONCATENATE("+ "", ",D5," """)</f>
        <v>+ ", ZBBRNA "</v>
      </c>
      <c r="T5" s="1" t="s">
        <v>1311</v>
      </c>
      <c r="V5" s="1" t="s">
        <v>16</v>
      </c>
      <c r="W5" s="1" t="s">
        <v>15</v>
      </c>
      <c r="X5" s="1" t="str">
        <f>D5</f>
        <v>ZBBRNA</v>
      </c>
      <c r="Y5" s="1" t="str">
        <f>IF(AND(V5="EN",W5="S"),E5, IF(AND(V5="ID", W5="S"),F5, IF(AND(V5="EN", W5="R"),G5,H5)))</f>
        <v>Branch Name</v>
      </c>
      <c r="AA5" s="1">
        <v>1</v>
      </c>
      <c r="AB5" s="6">
        <f t="shared" ca="1" si="17"/>
        <v>20141204</v>
      </c>
      <c r="AC5" s="3">
        <f t="shared" ca="1" si="18"/>
        <v>144109</v>
      </c>
      <c r="AD5" s="3" t="s">
        <v>88</v>
      </c>
      <c r="AE5" s="1">
        <v>0</v>
      </c>
      <c r="AF5" s="1">
        <v>0</v>
      </c>
      <c r="AH5" s="1" t="str">
        <f ca="1">CONCATENATE("insert into ZDIC values('",T5, "', '",U5, "', '",V5, "', '",W5, "', '",X5, "', '",Y5, "', '",Z5, "', '",AA5, "', '",AB5, "', '",AC5, "', '",AD5, "', '",AE5, "', '",AF5, "', '",AG5, "')")</f>
        <v>insert into ZDIC values('DJB', '', 'EN', 'S', 'ZBBRNA', 'Branch Name', '', '1', '20141204', '144109', 'SQL', '0', '0', '')</v>
      </c>
      <c r="AI5" s="5" t="s">
        <v>9</v>
      </c>
      <c r="AJ5" s="48"/>
      <c r="BF5" s="6"/>
      <c r="BG5" s="3"/>
      <c r="BH5" s="3"/>
    </row>
    <row r="6" spans="1:67" ht="14.25" customHeight="1" x14ac:dyDescent="0.25">
      <c r="A6" s="4"/>
      <c r="B6" s="1" t="str">
        <f>VLOOKUP($D$2,[1]Tables!$B$2:$D$1048576,2,FALSE)</f>
        <v>ZB</v>
      </c>
      <c r="C6" s="1" t="s">
        <v>295</v>
      </c>
      <c r="D6" s="1" t="str">
        <f t="shared" ref="D6:D24" si="28">B6 &amp; C6</f>
        <v>ZBADR1</v>
      </c>
      <c r="E6" s="1" t="str">
        <f>VLOOKUP($C6,'[1]Data Dictionary'!$B$2:$I$1048576,5,FALSE)</f>
        <v>Address Line 1</v>
      </c>
      <c r="F6" s="1" t="str">
        <f>VLOOKUP($C6,'[1]Data Dictionary'!$B$2:$I$1048576,6,FALSE)</f>
        <v>Address Line 1</v>
      </c>
      <c r="G6" s="1" t="str">
        <f>VLOOKUP($C6,'[1]Data Dictionary'!$B$2:$I$1048576,7,FALSE)</f>
        <v>Address Line 1</v>
      </c>
      <c r="H6" s="1" t="str">
        <f>VLOOKUP($C6,'[1]Data Dictionary'!$B$2:$I$1048576,8,FALSE)</f>
        <v>Address Line 1</v>
      </c>
      <c r="I6" s="1" t="str">
        <f>VLOOKUP($C6,'[1]Data Dictionary'!$B$2:$I$1048576,2,FALSE)</f>
        <v>VARCHAR</v>
      </c>
      <c r="J6" s="2" t="str">
        <f>VLOOKUP($C6,'[1]Data Dictionary'!$B$2:$I$1048576,3,FALSE)</f>
        <v>100</v>
      </c>
      <c r="K6" s="3"/>
      <c r="L6" s="3" t="str">
        <f t="shared" si="0"/>
        <v xml:space="preserve"> NULL </v>
      </c>
      <c r="M6" s="3" t="str">
        <f t="shared" si="13"/>
        <v xml:space="preserve"> DEFAULT('') </v>
      </c>
      <c r="N6" s="1" t="str">
        <f t="shared" si="1"/>
        <v>ZBADR1 VARCHAR(100)  NULL  DEFAULT('') ,</v>
      </c>
      <c r="O6" s="1" t="str">
        <f t="shared" si="2"/>
        <v>ZBADR1 VARCHAR2(100) DEFAULT(' '),</v>
      </c>
      <c r="P6" s="1" t="s">
        <v>9</v>
      </c>
      <c r="Q6" s="1" t="str">
        <f t="shared" si="3"/>
        <v>EXEC sys.sp_addextendedproperty @name=N'MS_Description', @value=N'Address Line 1' , @level0type=N'SCHEMA',@level0name=N'dbo', @level1type=N'TABLE',@level1name=N'ZBRC', @level2type=N'COLUMN',@level2name=N'ZBADR1'</v>
      </c>
      <c r="R6" s="1" t="str">
        <f t="shared" si="14"/>
        <v>[DataMember] public  string ZBADR1 { get; set; }</v>
      </c>
      <c r="S6" s="1" t="str">
        <f t="shared" si="27"/>
        <v>+ ", ZBADR1 "</v>
      </c>
      <c r="T6" s="1" t="s">
        <v>1311</v>
      </c>
      <c r="V6" s="1" t="s">
        <v>16</v>
      </c>
      <c r="W6" s="1" t="s">
        <v>15</v>
      </c>
      <c r="X6" s="1" t="str">
        <f t="shared" si="15"/>
        <v>ZBADR1</v>
      </c>
      <c r="Y6" s="1" t="str">
        <f t="shared" si="16"/>
        <v>Address Line 1</v>
      </c>
      <c r="AA6" s="1">
        <v>1</v>
      </c>
      <c r="AB6" s="6">
        <f t="shared" ca="1" si="17"/>
        <v>20141204</v>
      </c>
      <c r="AC6" s="3">
        <f t="shared" ca="1" si="18"/>
        <v>144109</v>
      </c>
      <c r="AD6" s="3" t="s">
        <v>88</v>
      </c>
      <c r="AE6" s="1">
        <v>0</v>
      </c>
      <c r="AF6" s="1">
        <v>0</v>
      </c>
      <c r="AH6" s="1" t="str">
        <f t="shared" ca="1" si="4"/>
        <v>insert into ZDIC values('DJB', '', 'EN', 'S', 'ZBADR1', 'Address Line 1', '', '1', '20141204', '144109', 'SQL', '0', '0', '')</v>
      </c>
      <c r="AI6" s="5" t="s">
        <v>9</v>
      </c>
      <c r="AJ6" s="48" t="s">
        <v>1311</v>
      </c>
      <c r="AK6" s="48" t="s">
        <v>1664</v>
      </c>
      <c r="AL6" s="48" t="s">
        <v>1665</v>
      </c>
      <c r="AM6" s="48" t="s">
        <v>1582</v>
      </c>
      <c r="AN6" s="48"/>
      <c r="AO6" s="48"/>
      <c r="AP6" s="48"/>
      <c r="AQ6" s="48"/>
      <c r="AR6" s="48"/>
      <c r="AS6" s="48"/>
      <c r="AT6" s="48"/>
      <c r="AU6" s="48"/>
      <c r="AV6" s="48"/>
      <c r="AW6" s="48"/>
      <c r="AX6" s="48"/>
      <c r="AY6" s="48">
        <v>1</v>
      </c>
      <c r="AZ6" s="6">
        <f ca="1">YEAR(NOW())*10000+MONTH(NOW())*100+DAY(NOW())</f>
        <v>20141204</v>
      </c>
      <c r="BA6" s="3">
        <f ca="1">HOUR(NOW())*10000+MINUTE(NOW())*100+SECOND(NOW())</f>
        <v>144109</v>
      </c>
      <c r="BB6" s="3" t="s">
        <v>88</v>
      </c>
      <c r="BC6" s="48">
        <v>0</v>
      </c>
      <c r="BD6" s="48">
        <v>0</v>
      </c>
      <c r="BE6" s="48"/>
      <c r="BF6" s="48" t="str">
        <f ca="1">CONCATENATE("INSERT INTO ",$D$2," VALUES(","'",AJ6,"'",",'",AK6,"'",",'",AL6,"'",",'",AM6,"'",",'",AN6,"'",",'",AO6,"'",",'",AP6,"'",",'",AQ6,"'",",'",AR6,"'",",'",AS6,"'",",'",AT6,"'",",'",AU6,"'",",'",AV6,"'",",'",AW6,"'",",'",AX6,"'",",",AY6,,",",AZ6,,",",BA6,,",'",BB6,"'",",",BC6,,",",BD6,,",'",BE6,"'",")")</f>
        <v>INSERT INTO ZBRC VALUES('DJB','H001','HEAD OFFICE','-','','','','','','','','','','','',1,20141204,144109,'SQL',0,0,'')</v>
      </c>
      <c r="BN6" s="48"/>
      <c r="BO6" s="48"/>
    </row>
    <row r="7" spans="1:67" ht="14.25" customHeight="1" x14ac:dyDescent="0.25">
      <c r="A7" s="4"/>
      <c r="B7" s="1" t="str">
        <f>VLOOKUP($D$2,[1]Tables!$B$2:$D$1048576,2,FALSE)</f>
        <v>ZB</v>
      </c>
      <c r="C7" s="1" t="s">
        <v>296</v>
      </c>
      <c r="D7" s="1" t="str">
        <f t="shared" si="28"/>
        <v>ZBADR2</v>
      </c>
      <c r="E7" s="1" t="str">
        <f>VLOOKUP($C7,'[1]Data Dictionary'!$B$2:$I$1048576,5,FALSE)</f>
        <v>Address Line 2</v>
      </c>
      <c r="F7" s="1" t="str">
        <f>VLOOKUP($C7,'[1]Data Dictionary'!$B$2:$I$1048576,6,FALSE)</f>
        <v>Address Line 2</v>
      </c>
      <c r="G7" s="1" t="str">
        <f>VLOOKUP($C7,'[1]Data Dictionary'!$B$2:$I$1048576,7,FALSE)</f>
        <v>Address Line 2</v>
      </c>
      <c r="H7" s="1" t="str">
        <f>VLOOKUP($C7,'[1]Data Dictionary'!$B$2:$I$1048576,8,FALSE)</f>
        <v>Address Line 2</v>
      </c>
      <c r="I7" s="1" t="str">
        <f>VLOOKUP($C7,'[1]Data Dictionary'!$B$2:$I$1048576,2,FALSE)</f>
        <v>VARCHAR</v>
      </c>
      <c r="J7" s="2" t="str">
        <f>VLOOKUP($C7,'[1]Data Dictionary'!$B$2:$I$1048576,3,FALSE)</f>
        <v>100</v>
      </c>
      <c r="K7" s="3"/>
      <c r="L7" s="3" t="str">
        <f t="shared" si="0"/>
        <v xml:space="preserve"> NULL </v>
      </c>
      <c r="M7" s="3" t="str">
        <f t="shared" si="13"/>
        <v xml:space="preserve"> DEFAULT('') </v>
      </c>
      <c r="N7" s="1" t="str">
        <f t="shared" si="1"/>
        <v>ZBADR2 VARCHAR(100)  NULL  DEFAULT('') ,</v>
      </c>
      <c r="O7" s="1" t="str">
        <f t="shared" si="2"/>
        <v>ZBADR2 VARCHAR2(100) DEFAULT(' '),</v>
      </c>
      <c r="P7" s="1" t="s">
        <v>9</v>
      </c>
      <c r="Q7" s="1" t="str">
        <f t="shared" si="3"/>
        <v>EXEC sys.sp_addextendedproperty @name=N'MS_Description', @value=N'Address Line 2' , @level0type=N'SCHEMA',@level0name=N'dbo', @level1type=N'TABLE',@level1name=N'ZBRC', @level2type=N'COLUMN',@level2name=N'ZBADR2'</v>
      </c>
      <c r="R7" s="1" t="str">
        <f t="shared" si="14"/>
        <v>[DataMember] public  string ZBADR2 { get; set; }</v>
      </c>
      <c r="S7" s="1" t="str">
        <f t="shared" si="27"/>
        <v>+ ", ZBADR2 "</v>
      </c>
      <c r="T7" s="1" t="s">
        <v>1311</v>
      </c>
      <c r="V7" s="1" t="s">
        <v>16</v>
      </c>
      <c r="W7" s="1" t="s">
        <v>15</v>
      </c>
      <c r="X7" s="1" t="str">
        <f t="shared" si="15"/>
        <v>ZBADR2</v>
      </c>
      <c r="Y7" s="1" t="str">
        <f t="shared" si="16"/>
        <v>Address Line 2</v>
      </c>
      <c r="AA7" s="1">
        <v>1</v>
      </c>
      <c r="AB7" s="6">
        <f t="shared" ca="1" si="17"/>
        <v>20141204</v>
      </c>
      <c r="AC7" s="3">
        <f t="shared" ca="1" si="18"/>
        <v>144109</v>
      </c>
      <c r="AD7" s="3" t="s">
        <v>88</v>
      </c>
      <c r="AE7" s="1">
        <v>0</v>
      </c>
      <c r="AF7" s="1">
        <v>0</v>
      </c>
      <c r="AH7" s="1" t="str">
        <f t="shared" ca="1" si="4"/>
        <v>insert into ZDIC values('DJB', '', 'EN', 'S', 'ZBADR2', 'Address Line 2', '', '1', '20141204', '144109', 'SQL', '0', '0', '')</v>
      </c>
      <c r="AI7" s="5" t="s">
        <v>9</v>
      </c>
      <c r="AJ7" s="48" t="s">
        <v>1311</v>
      </c>
      <c r="AK7" s="48" t="s">
        <v>1669</v>
      </c>
      <c r="AL7" s="48" t="s">
        <v>1740</v>
      </c>
      <c r="AM7" s="48" t="s">
        <v>1582</v>
      </c>
      <c r="AN7" s="48"/>
      <c r="AO7" s="48"/>
      <c r="AP7" s="48"/>
      <c r="AQ7" s="48"/>
      <c r="AR7" s="48"/>
      <c r="AS7" s="48"/>
      <c r="AT7" s="48"/>
      <c r="AU7" s="48"/>
      <c r="AV7" s="48"/>
      <c r="AW7" s="48"/>
      <c r="AX7" s="48"/>
      <c r="AY7" s="48">
        <v>1</v>
      </c>
      <c r="AZ7" s="6">
        <f ca="1">YEAR(NOW())*10000+MONTH(NOW())*100+DAY(NOW())</f>
        <v>20141204</v>
      </c>
      <c r="BA7" s="3">
        <f ca="1">HOUR(NOW())*10000+MINUTE(NOW())*100+SECOND(NOW())</f>
        <v>144109</v>
      </c>
      <c r="BB7" s="3" t="s">
        <v>88</v>
      </c>
      <c r="BC7" s="48">
        <v>0</v>
      </c>
      <c r="BD7" s="48">
        <v>0</v>
      </c>
      <c r="BE7" s="48"/>
      <c r="BF7" s="48" t="str">
        <f ca="1">CONCATENATE("INSERT INTO ",$D$2," VALUES(","'",AJ7,"'",",'",AK7,"'",",'",AL7,"'",",'",AM7,"'",",'",AN7,"'",",'",AO7,"'",",'",AP7,"'",",'",AQ7,"'",",'",AR7,"'",",'",AS7,"'",",'",AT7,"'",",'",AU7,"'",",'",AV7,"'",",'",AW7,"'",",'",AX7,"'",",",AY7,,",",AZ7,,",",BA7,,",'",BB7,"'",",",BC7,,",",BD7,,",'",BE7,"'",")")</f>
        <v>INSERT INTO ZBRC VALUES('DJB','GDCA','Gudang Cikupa Grade A','-','','','','','','','','','','','',1,20141204,144109,'SQL',0,0,'')</v>
      </c>
      <c r="BN7" s="48"/>
      <c r="BO7" s="48"/>
    </row>
    <row r="8" spans="1:67" ht="14.25" customHeight="1" x14ac:dyDescent="0.25">
      <c r="A8" s="4"/>
      <c r="B8" s="1" t="str">
        <f>VLOOKUP($D$2,[1]Tables!$B$2:$D$1048576,2,FALSE)</f>
        <v>ZB</v>
      </c>
      <c r="C8" s="1" t="s">
        <v>297</v>
      </c>
      <c r="D8" s="1" t="str">
        <f t="shared" si="28"/>
        <v>ZBADR3</v>
      </c>
      <c r="E8" s="1" t="str">
        <f>VLOOKUP($C8,'[1]Data Dictionary'!$B$2:$I$1048576,5,FALSE)</f>
        <v>Address Line 3</v>
      </c>
      <c r="F8" s="1" t="str">
        <f>VLOOKUP($C8,'[1]Data Dictionary'!$B$2:$I$1048576,6,FALSE)</f>
        <v>Address Line 3</v>
      </c>
      <c r="G8" s="1" t="str">
        <f>VLOOKUP($C8,'[1]Data Dictionary'!$B$2:$I$1048576,7,FALSE)</f>
        <v>Address Line 3</v>
      </c>
      <c r="H8" s="1" t="str">
        <f>VLOOKUP($C8,'[1]Data Dictionary'!$B$2:$I$1048576,8,FALSE)</f>
        <v>Address Line 3</v>
      </c>
      <c r="I8" s="1" t="str">
        <f>VLOOKUP($C8,'[1]Data Dictionary'!$B$2:$I$1048576,2,FALSE)</f>
        <v>VARCHAR</v>
      </c>
      <c r="J8" s="2" t="str">
        <f>VLOOKUP($C8,'[1]Data Dictionary'!$B$2:$I$1048576,3,FALSE)</f>
        <v>100</v>
      </c>
      <c r="K8" s="3"/>
      <c r="L8" s="3" t="str">
        <f t="shared" si="0"/>
        <v xml:space="preserve"> NULL </v>
      </c>
      <c r="M8" s="3" t="str">
        <f t="shared" si="13"/>
        <v xml:space="preserve"> DEFAULT('') </v>
      </c>
      <c r="N8" s="1" t="str">
        <f t="shared" si="1"/>
        <v>ZBADR3 VARCHAR(100)  NULL  DEFAULT('') ,</v>
      </c>
      <c r="O8" s="1" t="str">
        <f t="shared" si="2"/>
        <v>ZBADR3 VARCHAR2(100) DEFAULT(' '),</v>
      </c>
      <c r="P8" s="1" t="s">
        <v>9</v>
      </c>
      <c r="Q8" s="1" t="str">
        <f t="shared" si="3"/>
        <v>EXEC sys.sp_addextendedproperty @name=N'MS_Description', @value=N'Address Line 3' , @level0type=N'SCHEMA',@level0name=N'dbo', @level1type=N'TABLE',@level1name=N'ZBRC', @level2type=N'COLUMN',@level2name=N'ZBADR3'</v>
      </c>
      <c r="R8" s="1" t="str">
        <f t="shared" si="14"/>
        <v>[DataMember] public  string ZBADR3 { get; set; }</v>
      </c>
      <c r="S8" s="1" t="str">
        <f t="shared" si="27"/>
        <v>+ ", ZBADR3 "</v>
      </c>
      <c r="T8" s="1" t="s">
        <v>1311</v>
      </c>
      <c r="V8" s="1" t="s">
        <v>16</v>
      </c>
      <c r="W8" s="1" t="s">
        <v>15</v>
      </c>
      <c r="X8" s="1" t="str">
        <f t="shared" si="15"/>
        <v>ZBADR3</v>
      </c>
      <c r="Y8" s="1" t="str">
        <f t="shared" si="16"/>
        <v>Address Line 3</v>
      </c>
      <c r="AA8" s="1">
        <v>1</v>
      </c>
      <c r="AB8" s="6">
        <f t="shared" ca="1" si="17"/>
        <v>20141204</v>
      </c>
      <c r="AC8" s="3">
        <f t="shared" ca="1" si="18"/>
        <v>144109</v>
      </c>
      <c r="AD8" s="3" t="s">
        <v>88</v>
      </c>
      <c r="AE8" s="1">
        <v>0</v>
      </c>
      <c r="AF8" s="1">
        <v>0</v>
      </c>
      <c r="AH8" s="1" t="str">
        <f t="shared" ca="1" si="4"/>
        <v>insert into ZDIC values('DJB', '', 'EN', 'S', 'ZBADR3', 'Address Line 3', '', '1', '20141204', '144109', 'SQL', '0', '0', '')</v>
      </c>
      <c r="AI8" s="5" t="s">
        <v>9</v>
      </c>
      <c r="AJ8" s="48" t="s">
        <v>1311</v>
      </c>
      <c r="AK8" s="48" t="s">
        <v>1493</v>
      </c>
      <c r="AL8" s="48" t="s">
        <v>1494</v>
      </c>
      <c r="AM8" s="48" t="s">
        <v>1582</v>
      </c>
      <c r="AN8" s="48"/>
      <c r="AO8" s="48"/>
      <c r="AP8" s="48"/>
      <c r="AQ8" s="48"/>
      <c r="AR8" s="48"/>
      <c r="AS8" s="48"/>
      <c r="AT8" s="48"/>
      <c r="AU8" s="48"/>
      <c r="AV8" s="48"/>
      <c r="AW8" s="48"/>
      <c r="AX8" s="48"/>
      <c r="AY8" s="48">
        <v>1</v>
      </c>
      <c r="AZ8" s="6">
        <f ca="1">YEAR(NOW())*10000+MONTH(NOW())*100+DAY(NOW())</f>
        <v>20141204</v>
      </c>
      <c r="BA8" s="3">
        <f ca="1">HOUR(NOW())*10000+MINUTE(NOW())*100+SECOND(NOW())</f>
        <v>144109</v>
      </c>
      <c r="BB8" s="3" t="s">
        <v>88</v>
      </c>
      <c r="BC8" s="48">
        <v>0</v>
      </c>
      <c r="BD8" s="48">
        <v>0</v>
      </c>
      <c r="BE8" s="48"/>
      <c r="BF8" s="48" t="str">
        <f ca="1">CONCATENATE("INSERT INTO ",$D$2," VALUES(","'",AJ8,"'",",'",AK8,"'",",'",AL8,"'",",'",AM8,"'",",'",AN8,"'",",'",AO8,"'",",'",AP8,"'",",'",AQ8,"'",",'",AR8,"'",",'",AS8,"'",",'",AT8,"'",",'",AU8,"'",",'",AV8,"'",",'",AW8,"'",",'",AX8,"'",",",AY8,,",",AZ8,,",",BA8,,",'",BB8,"'",",",BC8,,",",BD8,,",'",BE8,"'",")")</f>
        <v>INSERT INTO ZBRC VALUES('DJB','C001','SARINAH THAMRIN G2 BASIC','-','','','','','','','','','','','',1,20141204,144109,'SQL',0,0,'')</v>
      </c>
      <c r="BG8" s="48"/>
      <c r="BH8" s="48"/>
      <c r="BI8" s="48"/>
      <c r="BJ8" s="48"/>
      <c r="BK8" s="48"/>
      <c r="BL8" s="48"/>
      <c r="BM8" s="48"/>
      <c r="BN8" s="48"/>
      <c r="BO8" s="48"/>
    </row>
    <row r="9" spans="1:67" ht="14.25" customHeight="1" x14ac:dyDescent="0.25">
      <c r="A9" s="4"/>
      <c r="B9" s="1" t="str">
        <f>VLOOKUP($D$2,[1]Tables!$B$2:$D$1048576,2,FALSE)</f>
        <v>ZB</v>
      </c>
      <c r="C9" s="1" t="s">
        <v>22</v>
      </c>
      <c r="D9" s="1" t="str">
        <f t="shared" si="28"/>
        <v>ZBCTNO</v>
      </c>
      <c r="E9" s="1" t="str">
        <f>VLOOKUP($C9,'[1]Data Dictionary'!$B$2:$I$1048576,5,FALSE)</f>
        <v>City Code</v>
      </c>
      <c r="F9" s="1" t="str">
        <f>VLOOKUP($C9,'[1]Data Dictionary'!$B$2:$I$1048576,6,FALSE)</f>
        <v>City Code</v>
      </c>
      <c r="G9" s="1" t="str">
        <f>VLOOKUP($C9,'[1]Data Dictionary'!$B$2:$I$1048576,7,FALSE)</f>
        <v>City Code</v>
      </c>
      <c r="H9" s="1" t="str">
        <f>VLOOKUP($C9,'[1]Data Dictionary'!$B$2:$I$1048576,8,FALSE)</f>
        <v>City Code</v>
      </c>
      <c r="I9" s="1" t="str">
        <f>VLOOKUP($C9,'[1]Data Dictionary'!$B$2:$I$1048576,2,FALSE)</f>
        <v>VARCHAR</v>
      </c>
      <c r="J9" s="2" t="str">
        <f>VLOOKUP($C9,'[1]Data Dictionary'!$B$2:$I$1048576,3,FALSE)</f>
        <v>10</v>
      </c>
      <c r="K9" s="3"/>
      <c r="L9" s="3" t="str">
        <f t="shared" si="0"/>
        <v xml:space="preserve"> NULL </v>
      </c>
      <c r="M9" s="3" t="str">
        <f t="shared" si="13"/>
        <v xml:space="preserve"> DEFAULT('') </v>
      </c>
      <c r="N9" s="1" t="str">
        <f t="shared" si="1"/>
        <v>ZBCTNO VARCHAR(10)  NULL  DEFAULT('') ,</v>
      </c>
      <c r="O9" s="1" t="str">
        <f t="shared" si="2"/>
        <v>ZBCTNO VARCHAR2(10) DEFAULT(' '),</v>
      </c>
      <c r="P9" s="1" t="s">
        <v>9</v>
      </c>
      <c r="Q9" s="1" t="str">
        <f t="shared" si="3"/>
        <v>EXEC sys.sp_addextendedproperty @name=N'MS_Description', @value=N'City Code' , @level0type=N'SCHEMA',@level0name=N'dbo', @level1type=N'TABLE',@level1name=N'ZBRC', @level2type=N'COLUMN',@level2name=N'ZBCTNO'</v>
      </c>
      <c r="R9" s="1" t="str">
        <f t="shared" si="14"/>
        <v>[DataMember] public  string ZBCTNO { get; set; }</v>
      </c>
      <c r="S9" s="1" t="str">
        <f t="shared" si="27"/>
        <v>+ ", ZBCTNO "</v>
      </c>
      <c r="T9" s="1" t="s">
        <v>1311</v>
      </c>
      <c r="V9" s="1" t="s">
        <v>16</v>
      </c>
      <c r="W9" s="1" t="s">
        <v>15</v>
      </c>
      <c r="X9" s="1" t="str">
        <f t="shared" si="15"/>
        <v>ZBCTNO</v>
      </c>
      <c r="Y9" s="1" t="str">
        <f t="shared" si="16"/>
        <v>City Code</v>
      </c>
      <c r="AA9" s="1">
        <v>1</v>
      </c>
      <c r="AB9" s="6">
        <f t="shared" ca="1" si="17"/>
        <v>20141204</v>
      </c>
      <c r="AC9" s="3">
        <f t="shared" ca="1" si="18"/>
        <v>144109</v>
      </c>
      <c r="AD9" s="3" t="s">
        <v>88</v>
      </c>
      <c r="AE9" s="1">
        <v>0</v>
      </c>
      <c r="AF9" s="1">
        <v>0</v>
      </c>
      <c r="AH9" s="1" t="str">
        <f t="shared" ca="1" si="4"/>
        <v>insert into ZDIC values('DJB', '', 'EN', 'S', 'ZBCTNO', 'City Code', '', '1', '20141204', '144109', 'SQL', '0', '0', '')</v>
      </c>
      <c r="AI9" s="5" t="s">
        <v>9</v>
      </c>
      <c r="AJ9" s="48" t="s">
        <v>1311</v>
      </c>
      <c r="AK9" s="48" t="s">
        <v>1495</v>
      </c>
      <c r="AL9" s="48" t="s">
        <v>1496</v>
      </c>
      <c r="AM9" s="48" t="s">
        <v>1582</v>
      </c>
      <c r="AN9" s="48"/>
      <c r="AO9" s="48"/>
      <c r="AP9" s="48"/>
      <c r="AQ9" s="48"/>
      <c r="AR9" s="48"/>
      <c r="AS9" s="48"/>
      <c r="AT9" s="48"/>
      <c r="AU9" s="48"/>
      <c r="AV9" s="48"/>
      <c r="AW9" s="48"/>
      <c r="AX9" s="48"/>
      <c r="AY9" s="48">
        <v>1</v>
      </c>
      <c r="AZ9" s="6">
        <f t="shared" ref="AZ9:AZ51" ca="1" si="29">YEAR(NOW())*10000+MONTH(NOW())*100+DAY(NOW())</f>
        <v>20141204</v>
      </c>
      <c r="BA9" s="3">
        <f t="shared" ref="BA9:BA51" ca="1" si="30">HOUR(NOW())*10000+MINUTE(NOW())*100+SECOND(NOW())</f>
        <v>144109</v>
      </c>
      <c r="BB9" s="3" t="s">
        <v>88</v>
      </c>
      <c r="BC9" s="48">
        <v>0</v>
      </c>
      <c r="BD9" s="48">
        <v>0</v>
      </c>
      <c r="BE9" s="48"/>
      <c r="BF9" s="48" t="str">
        <f t="shared" ref="BF9:BF51" ca="1" si="31">CONCATENATE("INSERT INTO ",$D$2," VALUES(","'",AJ9,"'",",'",AK9,"'",",'",AL9,"'",",'",AM9,"'",",'",AN9,"'",",'",AO9,"'",",'",AP9,"'",",'",AQ9,"'",",'",AR9,"'",",'",AS9,"'",",'",AT9,"'",",'",AU9,"'",",'",AV9,"'",",'",AW9,"'",",'",AX9,"'",",",AY9,,",",AZ9,,",",BA9,,",'",BB9,"'",",",BC9,,",",BD9,,",'",BE9,"'",")")</f>
        <v>INSERT INTO ZBRC VALUES('DJB','C002','JAVA THAMRIN G2 BASIC','-','','','','','','','','','','','',1,20141204,144109,'SQL',0,0,'')</v>
      </c>
      <c r="BG9" s="3"/>
      <c r="BH9" s="3"/>
      <c r="BI9" s="48"/>
      <c r="BJ9" s="48"/>
      <c r="BK9" s="48"/>
      <c r="BL9" s="48"/>
      <c r="BM9" s="48"/>
      <c r="BN9" s="48"/>
      <c r="BO9" s="48"/>
    </row>
    <row r="10" spans="1:67" ht="14.25" customHeight="1" x14ac:dyDescent="0.25">
      <c r="A10" s="4"/>
      <c r="B10" s="1" t="str">
        <f>VLOOKUP($D$2,[1]Tables!$B$2:$D$1048576,2,FALSE)</f>
        <v>ZB</v>
      </c>
      <c r="C10" s="1" t="s">
        <v>125</v>
      </c>
      <c r="D10" s="1" t="str">
        <f t="shared" si="28"/>
        <v>ZBCNNO</v>
      </c>
      <c r="E10" s="1" t="str">
        <f>VLOOKUP($C10,'[1]Data Dictionary'!$B$2:$I$1048576,5,FALSE)</f>
        <v>Country Code</v>
      </c>
      <c r="F10" s="1" t="str">
        <f>VLOOKUP($C10,'[1]Data Dictionary'!$B$2:$I$1048576,6,FALSE)</f>
        <v>Country Code</v>
      </c>
      <c r="G10" s="1" t="str">
        <f>VLOOKUP($C10,'[1]Data Dictionary'!$B$2:$I$1048576,7,FALSE)</f>
        <v>Country Code</v>
      </c>
      <c r="H10" s="1" t="str">
        <f>VLOOKUP($C10,'[1]Data Dictionary'!$B$2:$I$1048576,8,FALSE)</f>
        <v>Country Code</v>
      </c>
      <c r="I10" s="1" t="str">
        <f>VLOOKUP($C10,'[1]Data Dictionary'!$B$2:$I$1048576,2,FALSE)</f>
        <v>VARCHAR</v>
      </c>
      <c r="J10" s="2" t="str">
        <f>VLOOKUP($C10,'[1]Data Dictionary'!$B$2:$I$1048576,3,FALSE)</f>
        <v>10</v>
      </c>
      <c r="K10" s="3"/>
      <c r="L10" s="3" t="str">
        <f t="shared" si="0"/>
        <v xml:space="preserve"> NULL </v>
      </c>
      <c r="M10" s="3" t="str">
        <f t="shared" si="13"/>
        <v xml:space="preserve"> DEFAULT('') </v>
      </c>
      <c r="N10" s="1" t="str">
        <f t="shared" si="1"/>
        <v>ZBCNNO VARCHAR(10)  NULL  DEFAULT('') ,</v>
      </c>
      <c r="O10" s="1" t="str">
        <f t="shared" si="2"/>
        <v>ZBCNNO VARCHAR2(10) DEFAULT(' '),</v>
      </c>
      <c r="P10" s="1" t="s">
        <v>9</v>
      </c>
      <c r="Q10" s="1" t="str">
        <f t="shared" si="3"/>
        <v>EXEC sys.sp_addextendedproperty @name=N'MS_Description', @value=N'Country Code' , @level0type=N'SCHEMA',@level0name=N'dbo', @level1type=N'TABLE',@level1name=N'ZBRC', @level2type=N'COLUMN',@level2name=N'ZBCNNO'</v>
      </c>
      <c r="R10" s="1" t="str">
        <f t="shared" si="14"/>
        <v>[DataMember] public  string ZBCNNO { get; set; }</v>
      </c>
      <c r="S10" s="1" t="str">
        <f t="shared" si="27"/>
        <v>+ ", ZBCNNO "</v>
      </c>
      <c r="T10" s="1" t="s">
        <v>1311</v>
      </c>
      <c r="V10" s="1" t="s">
        <v>16</v>
      </c>
      <c r="W10" s="1" t="s">
        <v>15</v>
      </c>
      <c r="X10" s="1" t="str">
        <f t="shared" si="15"/>
        <v>ZBCNNO</v>
      </c>
      <c r="Y10" s="1" t="str">
        <f t="shared" si="16"/>
        <v>Country Code</v>
      </c>
      <c r="AA10" s="1">
        <v>1</v>
      </c>
      <c r="AB10" s="6">
        <f t="shared" ca="1" si="17"/>
        <v>20141204</v>
      </c>
      <c r="AC10" s="3">
        <f t="shared" ca="1" si="18"/>
        <v>144109</v>
      </c>
      <c r="AD10" s="3" t="s">
        <v>88</v>
      </c>
      <c r="AE10" s="1">
        <v>0</v>
      </c>
      <c r="AF10" s="1">
        <v>0</v>
      </c>
      <c r="AH10" s="1" t="str">
        <f t="shared" ca="1" si="4"/>
        <v>insert into ZDIC values('DJB', '', 'EN', 'S', 'ZBCNNO', 'Country Code', '', '1', '20141204', '144109', 'SQL', '0', '0', '')</v>
      </c>
      <c r="AI10" s="5" t="s">
        <v>9</v>
      </c>
      <c r="AJ10" s="48" t="s">
        <v>1311</v>
      </c>
      <c r="AK10" s="48" t="s">
        <v>1497</v>
      </c>
      <c r="AL10" s="48" t="s">
        <v>1498</v>
      </c>
      <c r="AM10" s="48" t="s">
        <v>1582</v>
      </c>
      <c r="AN10" s="48"/>
      <c r="AO10" s="48"/>
      <c r="AP10" s="48"/>
      <c r="AQ10" s="48"/>
      <c r="AR10" s="48"/>
      <c r="AS10" s="48"/>
      <c r="AT10" s="48"/>
      <c r="AU10" s="48"/>
      <c r="AV10" s="48"/>
      <c r="AW10" s="48"/>
      <c r="AX10" s="48"/>
      <c r="AY10" s="48">
        <v>1</v>
      </c>
      <c r="AZ10" s="6">
        <f t="shared" ca="1" si="29"/>
        <v>20141204</v>
      </c>
      <c r="BA10" s="3">
        <f t="shared" ca="1" si="30"/>
        <v>144109</v>
      </c>
      <c r="BB10" s="3" t="s">
        <v>88</v>
      </c>
      <c r="BC10" s="48">
        <v>0</v>
      </c>
      <c r="BD10" s="48">
        <v>0</v>
      </c>
      <c r="BE10" s="48"/>
      <c r="BF10" s="48" t="str">
        <f t="shared" ca="1" si="31"/>
        <v>INSERT INTO ZBRC VALUES('DJB','C003','PASARAYA GRANDE BLOK M G2 BASIC','-','','','','','','','','','','','',1,20141204,144109,'SQL',0,0,'')</v>
      </c>
      <c r="BG10" s="48"/>
      <c r="BH10" s="48"/>
      <c r="BI10" s="48"/>
      <c r="BJ10" s="48"/>
      <c r="BK10" s="48"/>
      <c r="BL10" s="48"/>
      <c r="BM10" s="48"/>
      <c r="BN10" s="48"/>
      <c r="BO10" s="48"/>
    </row>
    <row r="11" spans="1:67" ht="14.25" customHeight="1" x14ac:dyDescent="0.25">
      <c r="A11" s="4"/>
      <c r="B11" s="1" t="str">
        <f>VLOOKUP($D$2,[1]Tables!$B$2:$D$1048576,2,FALSE)</f>
        <v>ZB</v>
      </c>
      <c r="C11" s="1" t="s">
        <v>299</v>
      </c>
      <c r="D11" s="1" t="str">
        <f t="shared" si="28"/>
        <v>ZBPHN1</v>
      </c>
      <c r="E11" s="1" t="str">
        <f>VLOOKUP($C11,'[1]Data Dictionary'!$B$2:$I$1048576,5,FALSE)</f>
        <v>Phone 1</v>
      </c>
      <c r="F11" s="1" t="str">
        <f>VLOOKUP($C11,'[1]Data Dictionary'!$B$2:$I$1048576,6,FALSE)</f>
        <v>Phone 1</v>
      </c>
      <c r="G11" s="1" t="str">
        <f>VLOOKUP($C11,'[1]Data Dictionary'!$B$2:$I$1048576,7,FALSE)</f>
        <v>Phone 1</v>
      </c>
      <c r="H11" s="1" t="str">
        <f>VLOOKUP($C11,'[1]Data Dictionary'!$B$2:$I$1048576,8,FALSE)</f>
        <v>Phone 1</v>
      </c>
      <c r="I11" s="1" t="str">
        <f>VLOOKUP($C11,'[1]Data Dictionary'!$B$2:$I$1048576,2,FALSE)</f>
        <v>VARCHAR</v>
      </c>
      <c r="J11" s="2" t="str">
        <f>VLOOKUP($C11,'[1]Data Dictionary'!$B$2:$I$1048576,3,FALSE)</f>
        <v>100</v>
      </c>
      <c r="K11" s="3"/>
      <c r="L11" s="3" t="str">
        <f t="shared" si="0"/>
        <v xml:space="preserve"> NULL </v>
      </c>
      <c r="M11" s="3" t="str">
        <f t="shared" si="13"/>
        <v xml:space="preserve"> DEFAULT('') </v>
      </c>
      <c r="N11" s="1" t="str">
        <f t="shared" si="1"/>
        <v>ZBPHN1 VARCHAR(100)  NULL  DEFAULT('') ,</v>
      </c>
      <c r="O11" s="1" t="str">
        <f t="shared" si="2"/>
        <v>ZBPHN1 VARCHAR2(100) DEFAULT(' '),</v>
      </c>
      <c r="P11" s="1" t="s">
        <v>9</v>
      </c>
      <c r="Q11" s="1" t="str">
        <f t="shared" si="3"/>
        <v>EXEC sys.sp_addextendedproperty @name=N'MS_Description', @value=N'Phone 1' , @level0type=N'SCHEMA',@level0name=N'dbo', @level1type=N'TABLE',@level1name=N'ZBRC', @level2type=N'COLUMN',@level2name=N'ZBPHN1'</v>
      </c>
      <c r="R11" s="1" t="str">
        <f t="shared" si="14"/>
        <v>[DataMember] public  string ZBPHN1 { get; set; }</v>
      </c>
      <c r="S11" s="1" t="str">
        <f t="shared" si="27"/>
        <v>+ ", ZBPHN1 "</v>
      </c>
      <c r="T11" s="1" t="s">
        <v>1311</v>
      </c>
      <c r="V11" s="1" t="s">
        <v>16</v>
      </c>
      <c r="W11" s="1" t="s">
        <v>15</v>
      </c>
      <c r="X11" s="1" t="str">
        <f t="shared" si="15"/>
        <v>ZBPHN1</v>
      </c>
      <c r="Y11" s="1" t="str">
        <f t="shared" si="16"/>
        <v>Phone 1</v>
      </c>
      <c r="AA11" s="1">
        <v>1</v>
      </c>
      <c r="AB11" s="6">
        <f t="shared" ca="1" si="17"/>
        <v>20141204</v>
      </c>
      <c r="AC11" s="3">
        <f t="shared" ca="1" si="18"/>
        <v>144109</v>
      </c>
      <c r="AD11" s="3" t="s">
        <v>88</v>
      </c>
      <c r="AE11" s="1">
        <v>0</v>
      </c>
      <c r="AF11" s="1">
        <v>0</v>
      </c>
      <c r="AH11" s="1" t="str">
        <f t="shared" ca="1" si="4"/>
        <v>insert into ZDIC values('DJB', '', 'EN', 'S', 'ZBPHN1', 'Phone 1', '', '1', '20141204', '144109', 'SQL', '0', '0', '')</v>
      </c>
      <c r="AI11" s="5" t="s">
        <v>9</v>
      </c>
      <c r="AJ11" s="48" t="s">
        <v>1311</v>
      </c>
      <c r="AK11" s="48" t="s">
        <v>1499</v>
      </c>
      <c r="AL11" s="48" t="s">
        <v>1500</v>
      </c>
      <c r="AM11" s="48" t="s">
        <v>1582</v>
      </c>
      <c r="AN11" s="48"/>
      <c r="AO11" s="48"/>
      <c r="AP11" s="48"/>
      <c r="AQ11" s="3"/>
      <c r="AR11" s="6"/>
      <c r="AS11" s="3"/>
      <c r="AT11" s="3"/>
      <c r="AU11" s="48"/>
      <c r="AV11" s="48"/>
      <c r="AW11" s="48"/>
      <c r="AX11" s="48"/>
      <c r="AY11" s="48">
        <v>1</v>
      </c>
      <c r="AZ11" s="6">
        <f t="shared" ca="1" si="29"/>
        <v>20141204</v>
      </c>
      <c r="BA11" s="3">
        <f t="shared" ca="1" si="30"/>
        <v>144109</v>
      </c>
      <c r="BB11" s="3" t="s">
        <v>88</v>
      </c>
      <c r="BC11" s="48">
        <v>0</v>
      </c>
      <c r="BD11" s="48">
        <v>0</v>
      </c>
      <c r="BE11" s="48"/>
      <c r="BF11" s="48" t="str">
        <f t="shared" ca="1" si="31"/>
        <v>INSERT INTO ZBRC VALUES('DJB','C004','GT. GN. SAHARI G2 BASIC','-','','','','','','','','','','','',1,20141204,144109,'SQL',0,0,'')</v>
      </c>
      <c r="BG11" s="48"/>
      <c r="BH11" s="48"/>
      <c r="BI11" s="48"/>
      <c r="BJ11" s="48"/>
      <c r="BK11" s="48"/>
      <c r="BL11" s="48"/>
      <c r="BM11" s="48"/>
      <c r="BN11" s="48"/>
      <c r="BO11" s="48"/>
    </row>
    <row r="12" spans="1:67" ht="14.25" customHeight="1" x14ac:dyDescent="0.25">
      <c r="A12" s="4"/>
      <c r="B12" s="1" t="str">
        <f>VLOOKUP($D$2,[1]Tables!$B$2:$D$1048576,2,FALSE)</f>
        <v>ZB</v>
      </c>
      <c r="C12" s="1" t="s">
        <v>300</v>
      </c>
      <c r="D12" s="1" t="str">
        <f t="shared" si="28"/>
        <v>ZBPHN2</v>
      </c>
      <c r="E12" s="1" t="str">
        <f>VLOOKUP($C12,'[1]Data Dictionary'!$B$2:$I$1048576,5,FALSE)</f>
        <v>Phone 2</v>
      </c>
      <c r="F12" s="1" t="str">
        <f>VLOOKUP($C12,'[1]Data Dictionary'!$B$2:$I$1048576,6,FALSE)</f>
        <v>Phone 2</v>
      </c>
      <c r="G12" s="1" t="str">
        <f>VLOOKUP($C12,'[1]Data Dictionary'!$B$2:$I$1048576,7,FALSE)</f>
        <v>Phone 2</v>
      </c>
      <c r="H12" s="1" t="str">
        <f>VLOOKUP($C12,'[1]Data Dictionary'!$B$2:$I$1048576,8,FALSE)</f>
        <v>Phone 2</v>
      </c>
      <c r="I12" s="1" t="str">
        <f>VLOOKUP($C12,'[1]Data Dictionary'!$B$2:$I$1048576,2,FALSE)</f>
        <v>VARCHAR</v>
      </c>
      <c r="J12" s="2" t="str">
        <f>VLOOKUP($C12,'[1]Data Dictionary'!$B$2:$I$1048576,3,FALSE)</f>
        <v>100</v>
      </c>
      <c r="K12" s="3"/>
      <c r="L12" s="3" t="str">
        <f t="shared" si="0"/>
        <v xml:space="preserve"> NULL </v>
      </c>
      <c r="M12" s="3" t="str">
        <f t="shared" si="13"/>
        <v xml:space="preserve"> DEFAULT('') </v>
      </c>
      <c r="N12" s="1" t="str">
        <f t="shared" si="1"/>
        <v>ZBPHN2 VARCHAR(100)  NULL  DEFAULT('') ,</v>
      </c>
      <c r="O12" s="1" t="str">
        <f t="shared" si="2"/>
        <v>ZBPHN2 VARCHAR2(100) DEFAULT(' '),</v>
      </c>
      <c r="P12" s="1" t="s">
        <v>9</v>
      </c>
      <c r="Q12" s="1" t="str">
        <f t="shared" si="3"/>
        <v>EXEC sys.sp_addextendedproperty @name=N'MS_Description', @value=N'Phone 2' , @level0type=N'SCHEMA',@level0name=N'dbo', @level1type=N'TABLE',@level1name=N'ZBRC', @level2type=N'COLUMN',@level2name=N'ZBPHN2'</v>
      </c>
      <c r="R12" s="1" t="str">
        <f t="shared" si="14"/>
        <v>[DataMember] public  string ZBPHN2 { get; set; }</v>
      </c>
      <c r="S12" s="1" t="str">
        <f t="shared" si="27"/>
        <v>+ ", ZBPHN2 "</v>
      </c>
      <c r="T12" s="1" t="s">
        <v>1311</v>
      </c>
      <c r="V12" s="1" t="s">
        <v>16</v>
      </c>
      <c r="W12" s="1" t="s">
        <v>15</v>
      </c>
      <c r="X12" s="1" t="str">
        <f t="shared" si="15"/>
        <v>ZBPHN2</v>
      </c>
      <c r="Y12" s="1" t="str">
        <f t="shared" si="16"/>
        <v>Phone 2</v>
      </c>
      <c r="AA12" s="1">
        <v>1</v>
      </c>
      <c r="AB12" s="6">
        <f t="shared" ca="1" si="17"/>
        <v>20141204</v>
      </c>
      <c r="AC12" s="3">
        <f t="shared" ca="1" si="18"/>
        <v>144109</v>
      </c>
      <c r="AD12" s="3" t="s">
        <v>88</v>
      </c>
      <c r="AE12" s="1">
        <v>0</v>
      </c>
      <c r="AF12" s="1">
        <v>0</v>
      </c>
      <c r="AH12" s="1" t="str">
        <f t="shared" ca="1" si="4"/>
        <v>insert into ZDIC values('DJB', '', 'EN', 'S', 'ZBPHN2', 'Phone 2', '', '1', '20141204', '144109', 'SQL', '0', '0', '')</v>
      </c>
      <c r="AI12" s="5" t="s">
        <v>9</v>
      </c>
      <c r="AJ12" s="48" t="s">
        <v>1311</v>
      </c>
      <c r="AK12" s="48" t="s">
        <v>1501</v>
      </c>
      <c r="AL12" s="48" t="s">
        <v>1502</v>
      </c>
      <c r="AM12" s="48" t="s">
        <v>1582</v>
      </c>
      <c r="AN12" s="48"/>
      <c r="AO12" s="48"/>
      <c r="AP12" s="48"/>
      <c r="AQ12" s="3"/>
      <c r="AR12" s="6"/>
      <c r="AS12" s="3"/>
      <c r="AT12" s="3"/>
      <c r="AU12" s="48"/>
      <c r="AV12" s="48"/>
      <c r="AW12" s="48"/>
      <c r="AX12" s="48"/>
      <c r="AY12" s="48">
        <v>1</v>
      </c>
      <c r="AZ12" s="6">
        <f t="shared" ca="1" si="29"/>
        <v>20141204</v>
      </c>
      <c r="BA12" s="3">
        <f t="shared" ca="1" si="30"/>
        <v>144109</v>
      </c>
      <c r="BB12" s="3" t="s">
        <v>88</v>
      </c>
      <c r="BC12" s="48">
        <v>0</v>
      </c>
      <c r="BD12" s="48">
        <v>0</v>
      </c>
      <c r="BE12" s="48"/>
      <c r="BF12" s="48" t="str">
        <f t="shared" ca="1" si="31"/>
        <v>INSERT INTO ZBRC VALUES('DJB','C005','MDS. PLUIT VILLAGE G2 BASIC','-','','','','','','','','','','','',1,20141204,144109,'SQL',0,0,'')</v>
      </c>
      <c r="BG12" s="48"/>
      <c r="BH12" s="48"/>
      <c r="BI12" s="48"/>
      <c r="BJ12" s="48"/>
      <c r="BK12" s="48"/>
      <c r="BL12" s="48"/>
      <c r="BM12" s="48"/>
      <c r="BN12" s="48"/>
      <c r="BO12" s="48"/>
    </row>
    <row r="13" spans="1:67" ht="14.25" customHeight="1" x14ac:dyDescent="0.25">
      <c r="A13" s="4"/>
      <c r="B13" s="1" t="str">
        <f>VLOOKUP($D$2,[1]Tables!$B$2:$D$1048576,2,FALSE)</f>
        <v>ZB</v>
      </c>
      <c r="C13" s="1" t="s">
        <v>303</v>
      </c>
      <c r="D13" s="1" t="str">
        <f t="shared" si="28"/>
        <v>ZBFAX1</v>
      </c>
      <c r="E13" s="1" t="str">
        <f>VLOOKUP($C13,'[1]Data Dictionary'!$B$2:$I$1048576,5,FALSE)</f>
        <v>Fax 1</v>
      </c>
      <c r="F13" s="1" t="str">
        <f>VLOOKUP($C13,'[1]Data Dictionary'!$B$2:$I$1048576,6,FALSE)</f>
        <v>Fax 1</v>
      </c>
      <c r="G13" s="1" t="str">
        <f>VLOOKUP($C13,'[1]Data Dictionary'!$B$2:$I$1048576,7,FALSE)</f>
        <v>Fax 1</v>
      </c>
      <c r="H13" s="1" t="str">
        <f>VLOOKUP($C13,'[1]Data Dictionary'!$B$2:$I$1048576,8,FALSE)</f>
        <v>Fax 1</v>
      </c>
      <c r="I13" s="1" t="str">
        <f>VLOOKUP($C13,'[1]Data Dictionary'!$B$2:$I$1048576,2,FALSE)</f>
        <v>VARCHAR</v>
      </c>
      <c r="J13" s="2" t="str">
        <f>VLOOKUP($C13,'[1]Data Dictionary'!$B$2:$I$1048576,3,FALSE)</f>
        <v>100</v>
      </c>
      <c r="K13" s="3"/>
      <c r="L13" s="3" t="str">
        <f t="shared" si="0"/>
        <v xml:space="preserve"> NULL </v>
      </c>
      <c r="M13" s="3" t="str">
        <f t="shared" si="13"/>
        <v xml:space="preserve"> DEFAULT('') </v>
      </c>
      <c r="N13" s="1" t="str">
        <f t="shared" si="1"/>
        <v>ZBFAX1 VARCHAR(100)  NULL  DEFAULT('') ,</v>
      </c>
      <c r="O13" s="1" t="str">
        <f t="shared" si="2"/>
        <v>ZBFAX1 VARCHAR2(100) DEFAULT(' '),</v>
      </c>
      <c r="P13" s="1" t="s">
        <v>9</v>
      </c>
      <c r="Q13" s="1" t="str">
        <f t="shared" si="3"/>
        <v>EXEC sys.sp_addextendedproperty @name=N'MS_Description', @value=N'Fax 1' , @level0type=N'SCHEMA',@level0name=N'dbo', @level1type=N'TABLE',@level1name=N'ZBRC', @level2type=N'COLUMN',@level2name=N'ZBFAX1'</v>
      </c>
      <c r="R13" s="1" t="str">
        <f t="shared" si="14"/>
        <v>[DataMember] public  string ZBFAX1 { get; set; }</v>
      </c>
      <c r="S13" s="1" t="str">
        <f t="shared" si="27"/>
        <v>+ ", ZBFAX1 "</v>
      </c>
      <c r="T13" s="1" t="s">
        <v>1311</v>
      </c>
      <c r="V13" s="1" t="s">
        <v>16</v>
      </c>
      <c r="W13" s="1" t="s">
        <v>15</v>
      </c>
      <c r="X13" s="1" t="str">
        <f t="shared" si="15"/>
        <v>ZBFAX1</v>
      </c>
      <c r="Y13" s="1" t="str">
        <f t="shared" si="16"/>
        <v>Fax 1</v>
      </c>
      <c r="AA13" s="1">
        <v>1</v>
      </c>
      <c r="AB13" s="6">
        <f t="shared" ca="1" si="17"/>
        <v>20141204</v>
      </c>
      <c r="AC13" s="3">
        <f t="shared" ca="1" si="18"/>
        <v>144109</v>
      </c>
      <c r="AD13" s="3" t="s">
        <v>88</v>
      </c>
      <c r="AE13" s="1">
        <v>0</v>
      </c>
      <c r="AF13" s="1">
        <v>0</v>
      </c>
      <c r="AH13" s="1" t="str">
        <f t="shared" ca="1" si="4"/>
        <v>insert into ZDIC values('DJB', '', 'EN', 'S', 'ZBFAX1', 'Fax 1', '', '1', '20141204', '144109', 'SQL', '0', '0', '')</v>
      </c>
      <c r="AI13" s="5" t="s">
        <v>9</v>
      </c>
      <c r="AJ13" s="48" t="s">
        <v>1311</v>
      </c>
      <c r="AK13" s="48" t="s">
        <v>1503</v>
      </c>
      <c r="AL13" s="48" t="s">
        <v>1504</v>
      </c>
      <c r="AM13" s="48" t="s">
        <v>1582</v>
      </c>
      <c r="AN13" s="48"/>
      <c r="AO13" s="48"/>
      <c r="AP13" s="48"/>
      <c r="AQ13" s="3"/>
      <c r="AR13" s="6"/>
      <c r="AS13" s="3"/>
      <c r="AT13" s="3"/>
      <c r="AU13" s="48"/>
      <c r="AV13" s="48"/>
      <c r="AW13" s="48"/>
      <c r="AX13" s="48"/>
      <c r="AY13" s="48">
        <v>1</v>
      </c>
      <c r="AZ13" s="6">
        <f t="shared" ca="1" si="29"/>
        <v>20141204</v>
      </c>
      <c r="BA13" s="3">
        <f t="shared" ca="1" si="30"/>
        <v>144109</v>
      </c>
      <c r="BB13" s="3" t="s">
        <v>88</v>
      </c>
      <c r="BC13" s="48">
        <v>0</v>
      </c>
      <c r="BD13" s="48">
        <v>0</v>
      </c>
      <c r="BE13" s="48"/>
      <c r="BF13" s="48" t="str">
        <f t="shared" ca="1" si="31"/>
        <v>INSERT INTO ZBRC VALUES('DJB','C006','MDS. TAMAN ANGGREK MALL G2 BASIC','-','','','','','','','','','','','',1,20141204,144109,'SQL',0,0,'')</v>
      </c>
      <c r="BG13" s="48"/>
      <c r="BH13" s="48"/>
      <c r="BI13" s="48"/>
      <c r="BJ13" s="48"/>
      <c r="BK13" s="48"/>
      <c r="BL13" s="48"/>
      <c r="BM13" s="48"/>
      <c r="BN13" s="48"/>
      <c r="BO13" s="48"/>
    </row>
    <row r="14" spans="1:67" ht="14.25" customHeight="1" x14ac:dyDescent="0.25">
      <c r="A14" s="4"/>
      <c r="B14" s="1" t="str">
        <f>VLOOKUP($D$2,[1]Tables!$B$2:$D$1048576,2,FALSE)</f>
        <v>ZB</v>
      </c>
      <c r="C14" s="1" t="s">
        <v>304</v>
      </c>
      <c r="D14" s="1" t="str">
        <f t="shared" si="28"/>
        <v>ZBFAX2</v>
      </c>
      <c r="E14" s="1" t="str">
        <f>VLOOKUP($C14,'[1]Data Dictionary'!$B$2:$I$1048576,5,FALSE)</f>
        <v>Fax 2</v>
      </c>
      <c r="F14" s="1" t="str">
        <f>VLOOKUP($C14,'[1]Data Dictionary'!$B$2:$I$1048576,6,FALSE)</f>
        <v>Fax 2</v>
      </c>
      <c r="G14" s="1" t="str">
        <f>VLOOKUP($C14,'[1]Data Dictionary'!$B$2:$I$1048576,7,FALSE)</f>
        <v>Fax 2</v>
      </c>
      <c r="H14" s="1" t="str">
        <f>VLOOKUP($C14,'[1]Data Dictionary'!$B$2:$I$1048576,8,FALSE)</f>
        <v>Fax 2</v>
      </c>
      <c r="I14" s="1" t="str">
        <f>VLOOKUP($C14,'[1]Data Dictionary'!$B$2:$I$1048576,2,FALSE)</f>
        <v>VARCHAR</v>
      </c>
      <c r="J14" s="2" t="str">
        <f>VLOOKUP($C14,'[1]Data Dictionary'!$B$2:$I$1048576,3,FALSE)</f>
        <v>100</v>
      </c>
      <c r="K14" s="3"/>
      <c r="L14" s="3" t="str">
        <f t="shared" si="0"/>
        <v xml:space="preserve"> NULL </v>
      </c>
      <c r="M14" s="3" t="str">
        <f t="shared" si="13"/>
        <v xml:space="preserve"> DEFAULT('') </v>
      </c>
      <c r="N14" s="1" t="str">
        <f t="shared" si="1"/>
        <v>ZBFAX2 VARCHAR(100)  NULL  DEFAULT('') ,</v>
      </c>
      <c r="O14" s="1" t="str">
        <f t="shared" si="2"/>
        <v>ZBFAX2 VARCHAR2(100) DEFAULT(' '),</v>
      </c>
      <c r="P14" s="1" t="s">
        <v>9</v>
      </c>
      <c r="Q14" s="1" t="str">
        <f t="shared" si="3"/>
        <v>EXEC sys.sp_addextendedproperty @name=N'MS_Description', @value=N'Fax 2' , @level0type=N'SCHEMA',@level0name=N'dbo', @level1type=N'TABLE',@level1name=N'ZBRC', @level2type=N'COLUMN',@level2name=N'ZBFAX2'</v>
      </c>
      <c r="R14" s="1" t="str">
        <f t="shared" si="14"/>
        <v>[DataMember] public  string ZBFAX2 { get; set; }</v>
      </c>
      <c r="S14" s="1" t="str">
        <f t="shared" si="27"/>
        <v>+ ", ZBFAX2 "</v>
      </c>
      <c r="T14" s="1" t="s">
        <v>1311</v>
      </c>
      <c r="V14" s="1" t="s">
        <v>16</v>
      </c>
      <c r="W14" s="1" t="s">
        <v>15</v>
      </c>
      <c r="X14" s="1" t="str">
        <f t="shared" si="15"/>
        <v>ZBFAX2</v>
      </c>
      <c r="Y14" s="1" t="str">
        <f t="shared" si="16"/>
        <v>Fax 2</v>
      </c>
      <c r="AA14" s="1">
        <v>1</v>
      </c>
      <c r="AB14" s="6">
        <f t="shared" ca="1" si="17"/>
        <v>20141204</v>
      </c>
      <c r="AC14" s="3">
        <f t="shared" ca="1" si="18"/>
        <v>144109</v>
      </c>
      <c r="AD14" s="3" t="s">
        <v>88</v>
      </c>
      <c r="AE14" s="1">
        <v>0</v>
      </c>
      <c r="AF14" s="1">
        <v>0</v>
      </c>
      <c r="AH14" s="1" t="str">
        <f t="shared" ca="1" si="4"/>
        <v>insert into ZDIC values('DJB', '', 'EN', 'S', 'ZBFAX2', 'Fax 2', '', '1', '20141204', '144109', 'SQL', '0', '0', '')</v>
      </c>
      <c r="AI14" s="5" t="s">
        <v>9</v>
      </c>
      <c r="AJ14" s="48" t="s">
        <v>1311</v>
      </c>
      <c r="AK14" s="48" t="s">
        <v>1505</v>
      </c>
      <c r="AL14" s="48" t="s">
        <v>1506</v>
      </c>
      <c r="AM14" s="48" t="s">
        <v>1582</v>
      </c>
      <c r="AN14" s="48"/>
      <c r="AO14" s="48"/>
      <c r="AP14" s="48"/>
      <c r="AQ14" s="3"/>
      <c r="AR14" s="6"/>
      <c r="AS14" s="3"/>
      <c r="AT14" s="3"/>
      <c r="AU14" s="48"/>
      <c r="AV14" s="48"/>
      <c r="AW14" s="48"/>
      <c r="AX14" s="48"/>
      <c r="AY14" s="48">
        <v>1</v>
      </c>
      <c r="AZ14" s="6">
        <f t="shared" ca="1" si="29"/>
        <v>20141204</v>
      </c>
      <c r="BA14" s="3">
        <f t="shared" ca="1" si="30"/>
        <v>144109</v>
      </c>
      <c r="BB14" s="3" t="s">
        <v>88</v>
      </c>
      <c r="BC14" s="48">
        <v>0</v>
      </c>
      <c r="BD14" s="48">
        <v>0</v>
      </c>
      <c r="BE14" s="48"/>
      <c r="BF14" s="48" t="str">
        <f t="shared" ca="1" si="31"/>
        <v>INSERT INTO ZBRC VALUES('DJB','C007','GT. DEPOK G2 BASIC','-','','','','','','','','','','','',1,20141204,144109,'SQL',0,0,'')</v>
      </c>
      <c r="BG14" s="48"/>
      <c r="BH14" s="48"/>
      <c r="BI14" s="48"/>
      <c r="BJ14" s="48"/>
      <c r="BK14" s="48"/>
      <c r="BL14" s="48"/>
      <c r="BM14" s="48"/>
      <c r="BN14" s="48"/>
      <c r="BO14" s="48"/>
    </row>
    <row r="15" spans="1:67" ht="14.25" customHeight="1" x14ac:dyDescent="0.25">
      <c r="A15" s="4"/>
      <c r="B15" s="1" t="str">
        <f>VLOOKUP($D$2,[1]Tables!$B$2:$D$1048576,2,FALSE)</f>
        <v>ZB</v>
      </c>
      <c r="C15" s="1" t="s">
        <v>301</v>
      </c>
      <c r="D15" s="1" t="str">
        <f t="shared" si="28"/>
        <v>ZBEMAD</v>
      </c>
      <c r="E15" s="1" t="str">
        <f>VLOOKUP($C15,'[1]Data Dictionary'!$B$2:$I$1048576,5,FALSE)</f>
        <v>Email Address</v>
      </c>
      <c r="F15" s="1" t="str">
        <f>VLOOKUP($C15,'[1]Data Dictionary'!$B$2:$I$1048576,6,FALSE)</f>
        <v>Email Address</v>
      </c>
      <c r="G15" s="1" t="str">
        <f>VLOOKUP($C15,'[1]Data Dictionary'!$B$2:$I$1048576,7,FALSE)</f>
        <v>Email Address</v>
      </c>
      <c r="H15" s="1" t="str">
        <f>VLOOKUP($C15,'[1]Data Dictionary'!$B$2:$I$1048576,8,FALSE)</f>
        <v>Email Address</v>
      </c>
      <c r="I15" s="1" t="str">
        <f>VLOOKUP($C15,'[1]Data Dictionary'!$B$2:$I$1048576,2,FALSE)</f>
        <v>VARCHAR</v>
      </c>
      <c r="J15" s="2" t="str">
        <f>VLOOKUP($C15,'[1]Data Dictionary'!$B$2:$I$1048576,3,FALSE)</f>
        <v>200</v>
      </c>
      <c r="K15" s="3"/>
      <c r="L15" s="3" t="str">
        <f t="shared" si="0"/>
        <v xml:space="preserve"> NULL </v>
      </c>
      <c r="M15" s="3" t="str">
        <f t="shared" si="13"/>
        <v xml:space="preserve"> DEFAULT('') </v>
      </c>
      <c r="N15" s="1" t="str">
        <f t="shared" si="1"/>
        <v>ZBEMAD VARCHAR(200)  NULL  DEFAULT('') ,</v>
      </c>
      <c r="O15" s="1" t="str">
        <f t="shared" si="2"/>
        <v>ZBEMAD VARCHAR2(200) DEFAULT(' '),</v>
      </c>
      <c r="P15" s="1" t="s">
        <v>9</v>
      </c>
      <c r="Q15" s="1" t="str">
        <f t="shared" si="3"/>
        <v>EXEC sys.sp_addextendedproperty @name=N'MS_Description', @value=N'Email Address' , @level0type=N'SCHEMA',@level0name=N'dbo', @level1type=N'TABLE',@level1name=N'ZBRC', @level2type=N'COLUMN',@level2name=N'ZBEMAD'</v>
      </c>
      <c r="R15" s="1" t="str">
        <f t="shared" si="14"/>
        <v>[DataMember] public  string ZBEMAD { get; set; }</v>
      </c>
      <c r="S15" s="1" t="str">
        <f t="shared" si="27"/>
        <v>+ ", ZBEMAD "</v>
      </c>
      <c r="T15" s="1" t="s">
        <v>1311</v>
      </c>
      <c r="V15" s="1" t="s">
        <v>16</v>
      </c>
      <c r="W15" s="1" t="s">
        <v>15</v>
      </c>
      <c r="X15" s="1" t="str">
        <f t="shared" si="15"/>
        <v>ZBEMAD</v>
      </c>
      <c r="Y15" s="1" t="str">
        <f t="shared" si="16"/>
        <v>Email Address</v>
      </c>
      <c r="AA15" s="1">
        <v>1</v>
      </c>
      <c r="AB15" s="6">
        <f t="shared" ca="1" si="17"/>
        <v>20141204</v>
      </c>
      <c r="AC15" s="3">
        <f t="shared" ca="1" si="18"/>
        <v>144109</v>
      </c>
      <c r="AD15" s="3" t="s">
        <v>88</v>
      </c>
      <c r="AE15" s="1">
        <v>0</v>
      </c>
      <c r="AF15" s="1">
        <v>0</v>
      </c>
      <c r="AH15" s="1" t="str">
        <f t="shared" ca="1" si="4"/>
        <v>insert into ZDIC values('DJB', '', 'EN', 'S', 'ZBEMAD', 'Email Address', '', '1', '20141204', '144109', 'SQL', '0', '0', '')</v>
      </c>
      <c r="AI15" s="5" t="s">
        <v>9</v>
      </c>
      <c r="AJ15" s="48" t="s">
        <v>1311</v>
      </c>
      <c r="AK15" s="48" t="s">
        <v>1507</v>
      </c>
      <c r="AL15" s="48" t="s">
        <v>1508</v>
      </c>
      <c r="AM15" s="48" t="s">
        <v>1582</v>
      </c>
      <c r="AN15" s="48"/>
      <c r="AO15" s="48"/>
      <c r="AP15" s="48"/>
      <c r="AQ15" s="3"/>
      <c r="AR15" s="6"/>
      <c r="AS15" s="3"/>
      <c r="AT15" s="3"/>
      <c r="AU15" s="48"/>
      <c r="AV15" s="48"/>
      <c r="AW15" s="48"/>
      <c r="AX15" s="48"/>
      <c r="AY15" s="48">
        <v>1</v>
      </c>
      <c r="AZ15" s="6">
        <f t="shared" ca="1" si="29"/>
        <v>20141204</v>
      </c>
      <c r="BA15" s="3">
        <f t="shared" ca="1" si="30"/>
        <v>144109</v>
      </c>
      <c r="BB15" s="3" t="s">
        <v>88</v>
      </c>
      <c r="BC15" s="48">
        <v>0</v>
      </c>
      <c r="BD15" s="48">
        <v>0</v>
      </c>
      <c r="BE15" s="48"/>
      <c r="BF15" s="48" t="str">
        <f t="shared" ca="1" si="31"/>
        <v>INSERT INTO ZBRC VALUES('DJB','C008','SEIBU GRAND INDONESIA G2 BASIC','-','','','','','','','','','','','',1,20141204,144109,'SQL',0,0,'')</v>
      </c>
      <c r="BG15" s="48"/>
      <c r="BH15" s="48"/>
      <c r="BI15" s="48"/>
      <c r="BJ15" s="48"/>
      <c r="BK15" s="48"/>
      <c r="BL15" s="48"/>
      <c r="BM15" s="48"/>
      <c r="BN15" s="48"/>
      <c r="BO15" s="48"/>
    </row>
    <row r="16" spans="1:67" ht="14.25" customHeight="1" x14ac:dyDescent="0.25">
      <c r="A16" s="4"/>
      <c r="B16" s="1" t="str">
        <f>VLOOKUP($D$2,[1]Tables!$B$2:$D$1048576,2,FALSE)</f>
        <v>ZB</v>
      </c>
      <c r="C16" s="1" t="s">
        <v>1004</v>
      </c>
      <c r="D16" s="1" t="str">
        <f t="shared" si="28"/>
        <v>ZBEMNO</v>
      </c>
      <c r="E16" s="1" t="str">
        <f>VLOOKUP($C16,'[1]Data Dictionary'!$B$2:$I$1048576,5,FALSE)</f>
        <v>Employee ID</v>
      </c>
      <c r="F16" s="1" t="str">
        <f>VLOOKUP($C16,'[1]Data Dictionary'!$B$2:$I$1048576,6,FALSE)</f>
        <v>Employee ID</v>
      </c>
      <c r="G16" s="1" t="str">
        <f>VLOOKUP($C16,'[1]Data Dictionary'!$B$2:$I$1048576,7,FALSE)</f>
        <v>Employee ID</v>
      </c>
      <c r="H16" s="1" t="str">
        <f>VLOOKUP($C16,'[1]Data Dictionary'!$B$2:$I$1048576,8,FALSE)</f>
        <v>Employee ID</v>
      </c>
      <c r="I16" s="1" t="str">
        <f>VLOOKUP($C16,'[1]Data Dictionary'!$B$2:$I$1048576,2,FALSE)</f>
        <v>VARCHAR</v>
      </c>
      <c r="J16" s="2" t="str">
        <f>VLOOKUP($C16,'[1]Data Dictionary'!$B$2:$I$1048576,3,FALSE)</f>
        <v>20</v>
      </c>
      <c r="K16" s="3"/>
      <c r="L16" s="3" t="str">
        <f t="shared" si="0"/>
        <v xml:space="preserve"> NULL </v>
      </c>
      <c r="M16" s="3" t="str">
        <f t="shared" si="13"/>
        <v xml:space="preserve"> DEFAULT('') </v>
      </c>
      <c r="N16" s="1" t="str">
        <f t="shared" si="1"/>
        <v>ZBEMNO VARCHAR(20)  NULL  DEFAULT('') ,</v>
      </c>
      <c r="O16" s="1" t="str">
        <f t="shared" si="2"/>
        <v>ZBEMNO VARCHAR2(20) DEFAULT(' '),</v>
      </c>
      <c r="P16" s="1" t="s">
        <v>9</v>
      </c>
      <c r="Q16" s="1" t="str">
        <f t="shared" si="3"/>
        <v>EXEC sys.sp_addextendedproperty @name=N'MS_Description', @value=N'Employee ID' , @level0type=N'SCHEMA',@level0name=N'dbo', @level1type=N'TABLE',@level1name=N'ZBRC', @level2type=N'COLUMN',@level2name=N'ZBEMNO'</v>
      </c>
      <c r="R16" s="1" t="str">
        <f t="shared" si="14"/>
        <v>[DataMember] public  string ZBEMNO { get; set; }</v>
      </c>
      <c r="S16" s="1" t="str">
        <f t="shared" si="27"/>
        <v>+ ", ZBEMNO "</v>
      </c>
      <c r="T16" s="1" t="s">
        <v>1311</v>
      </c>
      <c r="V16" s="1" t="s">
        <v>16</v>
      </c>
      <c r="W16" s="1" t="s">
        <v>15</v>
      </c>
      <c r="X16" s="1" t="str">
        <f t="shared" si="15"/>
        <v>ZBEMNO</v>
      </c>
      <c r="Y16" s="1" t="str">
        <f t="shared" si="16"/>
        <v>Employee ID</v>
      </c>
      <c r="AA16" s="1">
        <v>1</v>
      </c>
      <c r="AB16" s="6">
        <f t="shared" ca="1" si="17"/>
        <v>20141204</v>
      </c>
      <c r="AC16" s="3">
        <f t="shared" ca="1" si="18"/>
        <v>144109</v>
      </c>
      <c r="AD16" s="3" t="s">
        <v>88</v>
      </c>
      <c r="AE16" s="1">
        <v>0</v>
      </c>
      <c r="AF16" s="1">
        <v>0</v>
      </c>
      <c r="AH16" s="1" t="str">
        <f t="shared" ca="1" si="4"/>
        <v>insert into ZDIC values('DJB', '', 'EN', 'S', 'ZBEMNO', 'Employee ID', '', '1', '20141204', '144109', 'SQL', '0', '0', '')</v>
      </c>
      <c r="AI16" s="5" t="s">
        <v>9</v>
      </c>
      <c r="AJ16" s="48" t="s">
        <v>1311</v>
      </c>
      <c r="AK16" s="48" t="s">
        <v>1509</v>
      </c>
      <c r="AL16" s="48" t="s">
        <v>1510</v>
      </c>
      <c r="AM16" s="48" t="s">
        <v>1582</v>
      </c>
      <c r="AN16" s="48"/>
      <c r="AO16" s="48"/>
      <c r="AP16" s="48"/>
      <c r="AQ16" s="3"/>
      <c r="AR16" s="6"/>
      <c r="AS16" s="3"/>
      <c r="AT16" s="3"/>
      <c r="AU16" s="48"/>
      <c r="AV16" s="48"/>
      <c r="AW16" s="48"/>
      <c r="AX16" s="48"/>
      <c r="AY16" s="48">
        <v>1</v>
      </c>
      <c r="AZ16" s="6">
        <f t="shared" ca="1" si="29"/>
        <v>20141204</v>
      </c>
      <c r="BA16" s="3">
        <f t="shared" ca="1" si="30"/>
        <v>144109</v>
      </c>
      <c r="BB16" s="3" t="s">
        <v>88</v>
      </c>
      <c r="BC16" s="48">
        <v>0</v>
      </c>
      <c r="BD16" s="48">
        <v>0</v>
      </c>
      <c r="BE16" s="48"/>
      <c r="BF16" s="48" t="str">
        <f t="shared" ca="1" si="31"/>
        <v>INSERT INTO ZBRC VALUES('DJB','C009','STAR KELAPA GADING MALL G2 BASIC','-','','','','','','','','','','','',1,20141204,144109,'SQL',0,0,'')</v>
      </c>
      <c r="BG16" s="48"/>
      <c r="BH16" s="48"/>
      <c r="BI16" s="48"/>
      <c r="BJ16" s="48"/>
      <c r="BK16" s="48"/>
      <c r="BL16" s="48"/>
      <c r="BM16" s="48"/>
      <c r="BN16" s="48"/>
      <c r="BO16" s="48"/>
    </row>
    <row r="17" spans="1:67" ht="14.25" customHeight="1" x14ac:dyDescent="0.25">
      <c r="A17" s="4"/>
      <c r="B17" s="1" t="str">
        <f>VLOOKUP($D$2,[1]Tables!$B$2:$D$1048576,2,FALSE)</f>
        <v>ZB</v>
      </c>
      <c r="C17" s="1" t="s">
        <v>32</v>
      </c>
      <c r="D17" s="1" t="str">
        <f t="shared" si="28"/>
        <v>ZBREMA</v>
      </c>
      <c r="E17" s="1" t="str">
        <f>VLOOKUP($C17,'[1]Data Dictionary'!$B$2:$I$1048576,5,FALSE)</f>
        <v>Remark</v>
      </c>
      <c r="F17" s="1" t="str">
        <f>VLOOKUP($C17,'[1]Data Dictionary'!$B$2:$I$1048576,6,FALSE)</f>
        <v>Remark</v>
      </c>
      <c r="G17" s="1" t="str">
        <f>VLOOKUP($C17,'[1]Data Dictionary'!$B$2:$I$1048576,7,FALSE)</f>
        <v>Remark</v>
      </c>
      <c r="H17" s="1" t="str">
        <f>VLOOKUP($C17,'[1]Data Dictionary'!$B$2:$I$1048576,8,FALSE)</f>
        <v>Remark</v>
      </c>
      <c r="I17" s="1" t="str">
        <f>VLOOKUP($C17,'[1]Data Dictionary'!$B$2:$I$1048576,2,FALSE)</f>
        <v>VARCHAR</v>
      </c>
      <c r="J17" s="2" t="str">
        <f>VLOOKUP($C17,'[1]Data Dictionary'!$B$2:$I$1048576,3,FALSE)</f>
        <v>100</v>
      </c>
      <c r="K17" s="3"/>
      <c r="L17" s="3" t="str">
        <f t="shared" si="0"/>
        <v xml:space="preserve"> NULL </v>
      </c>
      <c r="M17" s="3" t="str">
        <f t="shared" si="13"/>
        <v xml:space="preserve"> DEFAULT('') </v>
      </c>
      <c r="N17" s="1" t="str">
        <f t="shared" ref="N17:N24" si="32">CONCATENATE(D17, " ", I17, IF(I17="DATETIME", "",CONCATENATE("(", J17, ") ")), L17, M17,",")</f>
        <v>ZBREMA VARCHAR(100)  NULL  DEFAULT('') ,</v>
      </c>
      <c r="O17" s="1" t="str">
        <f t="shared" ref="O17:O24" si="33">CONCATENATE(D17, " ",IF(I17="VARCHAR", "VARCHAR2",IF(I17="NUMERIC", "NUMBER", I17)), IF(I17="DATETIME", "",CONCATENATE("(", J17, ") ")), IF(TRIM(K17)&lt;&gt;"", L17,IF(TRIM(M17)="DEFAULT('')", "DEFAULT(' ')", M17)), ",")</f>
        <v>ZBREMA VARCHAR2(100) DEFAULT(' '),</v>
      </c>
      <c r="P17" s="1" t="s">
        <v>9</v>
      </c>
      <c r="Q17" s="1" t="str">
        <f t="shared" si="3"/>
        <v>EXEC sys.sp_addextendedproperty @name=N'MS_Description', @value=N'Remark' , @level0type=N'SCHEMA',@level0name=N'dbo', @level1type=N'TABLE',@level1name=N'ZBRC', @level2type=N'COLUMN',@level2name=N'ZBREMA'</v>
      </c>
      <c r="R17" s="1" t="str">
        <f t="shared" si="14"/>
        <v>[DataMember] public  string ZBREMA { get; set; }</v>
      </c>
      <c r="S17" s="1" t="str">
        <f t="shared" si="27"/>
        <v>+ ", ZBREMA "</v>
      </c>
      <c r="T17" s="1" t="s">
        <v>1311</v>
      </c>
      <c r="V17" s="1" t="s">
        <v>16</v>
      </c>
      <c r="W17" s="1" t="s">
        <v>15</v>
      </c>
      <c r="X17" s="1" t="str">
        <f t="shared" si="15"/>
        <v>ZBREMA</v>
      </c>
      <c r="Y17" s="1" t="str">
        <f t="shared" si="16"/>
        <v>Remark</v>
      </c>
      <c r="AA17" s="1">
        <v>1</v>
      </c>
      <c r="AB17" s="6">
        <f t="shared" ca="1" si="17"/>
        <v>20141204</v>
      </c>
      <c r="AC17" s="3">
        <f t="shared" ca="1" si="18"/>
        <v>144109</v>
      </c>
      <c r="AD17" s="3" t="s">
        <v>88</v>
      </c>
      <c r="AE17" s="1">
        <v>0</v>
      </c>
      <c r="AF17" s="1">
        <v>0</v>
      </c>
      <c r="AH17" s="1" t="str">
        <f t="shared" ca="1" si="4"/>
        <v>insert into ZDIC values('DJB', '', 'EN', 'S', 'ZBREMA', 'Remark', '', '1', '20141204', '144109', 'SQL', '0', '0', '')</v>
      </c>
      <c r="AI17" s="5" t="s">
        <v>9</v>
      </c>
      <c r="AJ17" s="48" t="s">
        <v>1311</v>
      </c>
      <c r="AK17" s="48" t="s">
        <v>1511</v>
      </c>
      <c r="AL17" s="48" t="s">
        <v>1512</v>
      </c>
      <c r="AM17" s="48" t="s">
        <v>1582</v>
      </c>
      <c r="AN17" s="48"/>
      <c r="AO17" s="48"/>
      <c r="AP17" s="48"/>
      <c r="AQ17" s="3"/>
      <c r="AR17" s="6"/>
      <c r="AS17" s="3"/>
      <c r="AT17" s="3"/>
      <c r="AU17" s="48"/>
      <c r="AV17" s="48"/>
      <c r="AW17" s="48"/>
      <c r="AX17" s="48"/>
      <c r="AY17" s="48">
        <v>1</v>
      </c>
      <c r="AZ17" s="6">
        <f t="shared" ca="1" si="29"/>
        <v>20141204</v>
      </c>
      <c r="BA17" s="3">
        <f t="shared" ca="1" si="30"/>
        <v>144109</v>
      </c>
      <c r="BB17" s="3" t="s">
        <v>88</v>
      </c>
      <c r="BC17" s="48">
        <v>0</v>
      </c>
      <c r="BD17" s="48">
        <v>0</v>
      </c>
      <c r="BE17" s="48"/>
      <c r="BF17" s="48" t="str">
        <f t="shared" ca="1" si="31"/>
        <v>INSERT INTO ZBRC VALUES('DJB','C010','SOGO PONDOK INDAH MALL 2 G2 BASIC','-','','','','','','','','','','','',1,20141204,144109,'SQL',0,0,'')</v>
      </c>
      <c r="BG17" s="48"/>
      <c r="BH17" s="48"/>
      <c r="BI17" s="48"/>
      <c r="BJ17" s="48"/>
      <c r="BK17" s="48"/>
      <c r="BL17" s="48"/>
      <c r="BM17" s="48"/>
      <c r="BN17" s="48"/>
      <c r="BO17" s="48"/>
    </row>
    <row r="18" spans="1:67" ht="14.25" customHeight="1" x14ac:dyDescent="0.25">
      <c r="A18" s="4"/>
      <c r="B18" s="1" t="str">
        <f>VLOOKUP($D$2,[1]Tables!$B$2:$D$1048576,2,FALSE)</f>
        <v>ZB</v>
      </c>
      <c r="C18" s="1" t="s">
        <v>33</v>
      </c>
      <c r="D18" s="1" t="str">
        <f>B18 &amp; C18</f>
        <v>ZBRCST</v>
      </c>
      <c r="E18" s="1" t="str">
        <f>VLOOKUP($C18,'[1]Data Dictionary'!$B$2:$I$1048576,5,FALSE)</f>
        <v>Record Status</v>
      </c>
      <c r="F18" s="1" t="str">
        <f>VLOOKUP($C18,'[1]Data Dictionary'!$B$2:$I$1048576,6,FALSE)</f>
        <v>Record Status</v>
      </c>
      <c r="G18" s="1" t="str">
        <f>VLOOKUP($C18,'[1]Data Dictionary'!$B$2:$I$1048576,7,FALSE)</f>
        <v>Record Status</v>
      </c>
      <c r="H18" s="1" t="str">
        <f>VLOOKUP($C18,'[1]Data Dictionary'!$B$2:$I$1048576,8,FALSE)</f>
        <v>Record Status</v>
      </c>
      <c r="I18" s="1" t="str">
        <f>VLOOKUP($C18,'[1]Data Dictionary'!$B$2:$I$1048576,2,FALSE)</f>
        <v>NUMERIC</v>
      </c>
      <c r="J18" s="2" t="str">
        <f>VLOOKUP($C18,'[1]Data Dictionary'!$B$2:$I$1048576,3,FALSE)</f>
        <v>1, 0</v>
      </c>
      <c r="K18" s="3"/>
      <c r="L18" s="3" t="str">
        <f>IF(K18="", " NULL ", " NOT NULL ")</f>
        <v xml:space="preserve"> NULL </v>
      </c>
      <c r="M18" s="3" t="str">
        <f>IF(I18="NUMERIC", " DEFAULT(0) ", IF(I18="DATETIME", "", " DEFAULT('') "))</f>
        <v xml:space="preserve"> DEFAULT(0) </v>
      </c>
      <c r="N18" s="1" t="str">
        <f>CONCATENATE(D18, " ", I18, IF(I18="DATETIME", "",CONCATENATE("(", J18, ") ")), L18, M18,",")</f>
        <v>ZBRCST NUMERIC(1, 0)  NULL  DEFAULT(0) ,</v>
      </c>
      <c r="O18" s="1" t="str">
        <f>CONCATENATE(D18, " ",IF(I18="VARCHAR", "VARCHAR2",IF(I18="NUMERIC", "NUMBER", I18)), IF(I18="DATETIME", "",CONCATENATE("(", J18, ") ")), IF(TRIM(K18)&lt;&gt;"", L18,IF(TRIM(M18)="DEFAULT('')", "DEFAULT(' ')", M18)), ",")</f>
        <v>ZBRCST NUMBER(1, 0)  DEFAULT(0) ,</v>
      </c>
      <c r="P18" s="1" t="s">
        <v>9</v>
      </c>
      <c r="Q18" s="1" t="str">
        <f>CONCATENATE("EXEC sys.sp_addextendedproperty @name=N'MS_Description', @value=N'", E18, "' , @level0type=N'SCHEMA',@level0name=N'dbo', @level1type=N'TABLE',@level1name=N'", $D$2, "', @level2type=N'COLUMN',@level2name=N'", D18, "'")</f>
        <v>EXEC sys.sp_addextendedproperty @name=N'MS_Description', @value=N'Record Status' , @level0type=N'SCHEMA',@level0name=N'dbo', @level1type=N'TABLE',@level1name=N'ZBRC', @level2type=N'COLUMN',@level2name=N'ZBRCST'</v>
      </c>
      <c r="R18" s="1" t="str">
        <f>CONCATENATE("[DataMember] public ", IF(I18="VARCHAR", " string ", " decimal "), D18, " { get; set; }")</f>
        <v>[DataMember] public  decimal ZBRCST { get; set; }</v>
      </c>
      <c r="S18" s="1" t="str">
        <f>CONCATENATE("+ "", ",D18," """)</f>
        <v>+ ", ZBRCST "</v>
      </c>
      <c r="T18" s="1" t="s">
        <v>1311</v>
      </c>
      <c r="V18" s="1" t="s">
        <v>16</v>
      </c>
      <c r="W18" s="1" t="s">
        <v>15</v>
      </c>
      <c r="X18" s="1" t="str">
        <f>D18</f>
        <v>ZBRCST</v>
      </c>
      <c r="Y18" s="1" t="str">
        <f>IF(AND(V18="EN",W18="S"),E18, IF(AND(V18="ID", W18="S"),F18, IF(AND(V18="EN", W18="R"),G18,H18)))</f>
        <v>Record Status</v>
      </c>
      <c r="AA18" s="1">
        <v>1</v>
      </c>
      <c r="AB18" s="6">
        <f t="shared" ca="1" si="17"/>
        <v>20141204</v>
      </c>
      <c r="AC18" s="3">
        <f t="shared" ca="1" si="18"/>
        <v>144109</v>
      </c>
      <c r="AD18" s="3" t="s">
        <v>88</v>
      </c>
      <c r="AE18" s="1">
        <v>0</v>
      </c>
      <c r="AF18" s="1">
        <v>0</v>
      </c>
      <c r="AH18" s="1" t="str">
        <f ca="1">CONCATENATE("insert into ZDIC values('",T18, "', '",U18, "', '",V18, "', '",W18, "', '",X18, "', '",Y18, "', '",Z18, "', '",AA18, "', '",AB18, "', '",AC18, "', '",AD18, "', '",AE18, "', '",AF18, "', '",AG18, "')")</f>
        <v>insert into ZDIC values('DJB', '', 'EN', 'S', 'ZBRCST', 'Record Status', '', '1', '20141204', '144109', 'SQL', '0', '0', '')</v>
      </c>
      <c r="AI18" s="5" t="s">
        <v>9</v>
      </c>
      <c r="AJ18" s="48" t="s">
        <v>1311</v>
      </c>
      <c r="AK18" s="48" t="s">
        <v>1513</v>
      </c>
      <c r="AL18" s="48" t="s">
        <v>1514</v>
      </c>
      <c r="AM18" s="48" t="s">
        <v>1582</v>
      </c>
      <c r="AN18" s="48"/>
      <c r="AO18" s="48"/>
      <c r="AP18" s="48"/>
      <c r="AQ18" s="3"/>
      <c r="AR18" s="6"/>
      <c r="AS18" s="3"/>
      <c r="AT18" s="3"/>
      <c r="AU18" s="48"/>
      <c r="AV18" s="48"/>
      <c r="AW18" s="48"/>
      <c r="AX18" s="48"/>
      <c r="AY18" s="48">
        <v>1</v>
      </c>
      <c r="AZ18" s="6">
        <f t="shared" ca="1" si="29"/>
        <v>20141204</v>
      </c>
      <c r="BA18" s="3">
        <f t="shared" ca="1" si="30"/>
        <v>144109</v>
      </c>
      <c r="BB18" s="3" t="s">
        <v>88</v>
      </c>
      <c r="BC18" s="48">
        <v>0</v>
      </c>
      <c r="BD18" s="48">
        <v>0</v>
      </c>
      <c r="BE18" s="48"/>
      <c r="BF18" s="48" t="str">
        <f t="shared" ca="1" si="31"/>
        <v>INSERT INTO ZBRC VALUES('DJB','C011','SOGO CENTRAL PARK G2 BASIC','-','','','','','','','','','','','',1,20141204,144109,'SQL',0,0,'')</v>
      </c>
      <c r="BG18" s="48"/>
      <c r="BH18" s="48"/>
      <c r="BI18" s="48"/>
      <c r="BJ18" s="48"/>
      <c r="BK18" s="48"/>
      <c r="BL18" s="48"/>
      <c r="BM18" s="48"/>
      <c r="BN18" s="48"/>
      <c r="BO18" s="48"/>
    </row>
    <row r="19" spans="1:67" ht="14.25" customHeight="1" x14ac:dyDescent="0.25">
      <c r="A19" s="4"/>
      <c r="B19" s="1" t="str">
        <f>VLOOKUP($D$2,[1]Tables!$B$2:$D$1048576,2,FALSE)</f>
        <v>ZB</v>
      </c>
      <c r="C19" s="1" t="s">
        <v>23</v>
      </c>
      <c r="D19" s="1" t="str">
        <f t="shared" si="28"/>
        <v>ZBCRDT</v>
      </c>
      <c r="E19" s="1" t="str">
        <f>VLOOKUP($C19,'[1]Data Dictionary'!$B$2:$I$1048576,5,FALSE)</f>
        <v>Create Date</v>
      </c>
      <c r="F19" s="1" t="str">
        <f>VLOOKUP($C19,'[1]Data Dictionary'!$B$2:$I$1048576,6,FALSE)</f>
        <v>Create Date</v>
      </c>
      <c r="G19" s="1" t="str">
        <f>VLOOKUP($C19,'[1]Data Dictionary'!$B$2:$I$1048576,7,FALSE)</f>
        <v>Create Date</v>
      </c>
      <c r="H19" s="1" t="str">
        <f>VLOOKUP($C19,'[1]Data Dictionary'!$B$2:$I$1048576,8,FALSE)</f>
        <v>Create Date</v>
      </c>
      <c r="I19" s="1" t="str">
        <f>VLOOKUP($C19,'[1]Data Dictionary'!$B$2:$I$1048576,2,FALSE)</f>
        <v>NUMERIC</v>
      </c>
      <c r="J19" s="2" t="str">
        <f>VLOOKUP($C19,'[1]Data Dictionary'!$B$2:$I$1048576,3,FALSE)</f>
        <v>8, 0</v>
      </c>
      <c r="K19" s="3"/>
      <c r="L19" s="3" t="str">
        <f t="shared" si="0"/>
        <v xml:space="preserve"> NULL </v>
      </c>
      <c r="M19" s="3" t="str">
        <f t="shared" si="13"/>
        <v xml:space="preserve"> DEFAULT(0) </v>
      </c>
      <c r="N19" s="1" t="str">
        <f t="shared" si="32"/>
        <v>ZBCRDT NUMERIC(8, 0)  NULL  DEFAULT(0) ,</v>
      </c>
      <c r="O19" s="1" t="str">
        <f t="shared" si="33"/>
        <v>ZBCRDT NUMBER(8, 0)  DEFAULT(0) ,</v>
      </c>
      <c r="P19" s="1" t="s">
        <v>9</v>
      </c>
      <c r="Q19" s="1" t="str">
        <f t="shared" si="3"/>
        <v>EXEC sys.sp_addextendedproperty @name=N'MS_Description', @value=N'Create Date' , @level0type=N'SCHEMA',@level0name=N'dbo', @level1type=N'TABLE',@level1name=N'ZBRC', @level2type=N'COLUMN',@level2name=N'ZBCRDT'</v>
      </c>
      <c r="R19" s="1" t="str">
        <f t="shared" si="14"/>
        <v>[DataMember] public  decimal ZBCRDT { get; set; }</v>
      </c>
      <c r="S19" s="1" t="str">
        <f t="shared" si="27"/>
        <v>+ ", ZBCRDT "</v>
      </c>
      <c r="T19" s="1" t="s">
        <v>1311</v>
      </c>
      <c r="V19" s="1" t="s">
        <v>16</v>
      </c>
      <c r="W19" s="1" t="s">
        <v>15</v>
      </c>
      <c r="X19" s="1" t="str">
        <f t="shared" si="15"/>
        <v>ZBCRDT</v>
      </c>
      <c r="Y19" s="1" t="str">
        <f t="shared" si="16"/>
        <v>Create Date</v>
      </c>
      <c r="AA19" s="1">
        <v>1</v>
      </c>
      <c r="AB19" s="6">
        <f t="shared" ca="1" si="17"/>
        <v>20141204</v>
      </c>
      <c r="AC19" s="3">
        <f t="shared" ca="1" si="18"/>
        <v>144109</v>
      </c>
      <c r="AD19" s="3" t="s">
        <v>88</v>
      </c>
      <c r="AE19" s="1">
        <v>0</v>
      </c>
      <c r="AF19" s="1">
        <v>0</v>
      </c>
      <c r="AH19" s="1" t="str">
        <f t="shared" ca="1" si="4"/>
        <v>insert into ZDIC values('DJB', '', 'EN', 'S', 'ZBCRDT', 'Create Date', '', '1', '20141204', '144109', 'SQL', '0', '0', '')</v>
      </c>
      <c r="AI19" s="5" t="s">
        <v>9</v>
      </c>
      <c r="AJ19" s="48" t="s">
        <v>1311</v>
      </c>
      <c r="AK19" s="48" t="s">
        <v>1515</v>
      </c>
      <c r="AL19" s="48" t="s">
        <v>1516</v>
      </c>
      <c r="AM19" s="48" t="s">
        <v>1582</v>
      </c>
      <c r="AN19" s="48"/>
      <c r="AO19" s="48"/>
      <c r="AP19" s="48"/>
      <c r="AQ19" s="3"/>
      <c r="AR19" s="6"/>
      <c r="AS19" s="3"/>
      <c r="AT19" s="3"/>
      <c r="AU19" s="48"/>
      <c r="AV19" s="48"/>
      <c r="AW19" s="48"/>
      <c r="AX19" s="48"/>
      <c r="AY19" s="48">
        <v>1</v>
      </c>
      <c r="AZ19" s="6">
        <f t="shared" ca="1" si="29"/>
        <v>20141204</v>
      </c>
      <c r="BA19" s="3">
        <f t="shared" ca="1" si="30"/>
        <v>144109</v>
      </c>
      <c r="BB19" s="3" t="s">
        <v>88</v>
      </c>
      <c r="BC19" s="48">
        <v>0</v>
      </c>
      <c r="BD19" s="48">
        <v>0</v>
      </c>
      <c r="BE19" s="48"/>
      <c r="BF19" s="48" t="str">
        <f t="shared" ca="1" si="31"/>
        <v>INSERT INTO ZBRC VALUES('DJB','C012','METRO TAMAN ANGGREK MALL G2 BASIC','-','','','','','','','','','','','',1,20141204,144109,'SQL',0,0,'')</v>
      </c>
      <c r="BG19" s="48"/>
      <c r="BH19" s="48"/>
      <c r="BI19" s="48"/>
      <c r="BJ19" s="48"/>
      <c r="BK19" s="48"/>
      <c r="BL19" s="48"/>
      <c r="BM19" s="48"/>
      <c r="BN19" s="48"/>
      <c r="BO19" s="48"/>
    </row>
    <row r="20" spans="1:67" ht="14.25" customHeight="1" x14ac:dyDescent="0.25">
      <c r="A20" s="4"/>
      <c r="B20" s="1" t="str">
        <f>VLOOKUP($D$2,[1]Tables!$B$2:$D$1048576,2,FALSE)</f>
        <v>ZB</v>
      </c>
      <c r="C20" s="1" t="s">
        <v>24</v>
      </c>
      <c r="D20" s="1" t="str">
        <f t="shared" si="28"/>
        <v>ZBCRTM</v>
      </c>
      <c r="E20" s="1" t="str">
        <f>VLOOKUP($C20,'[1]Data Dictionary'!$B$2:$I$1048576,5,FALSE)</f>
        <v>Create Time</v>
      </c>
      <c r="F20" s="1" t="str">
        <f>VLOOKUP($C20,'[1]Data Dictionary'!$B$2:$I$1048576,6,FALSE)</f>
        <v>Create Time</v>
      </c>
      <c r="G20" s="1" t="str">
        <f>VLOOKUP($C20,'[1]Data Dictionary'!$B$2:$I$1048576,7,FALSE)</f>
        <v>Create Time</v>
      </c>
      <c r="H20" s="1" t="str">
        <f>VLOOKUP($C20,'[1]Data Dictionary'!$B$2:$I$1048576,8,FALSE)</f>
        <v>Create Time</v>
      </c>
      <c r="I20" s="1" t="str">
        <f>VLOOKUP($C20,'[1]Data Dictionary'!$B$2:$I$1048576,2,FALSE)</f>
        <v>NUMERIC</v>
      </c>
      <c r="J20" s="2" t="str">
        <f>VLOOKUP($C20,'[1]Data Dictionary'!$B$2:$I$1048576,3,FALSE)</f>
        <v>6, 0</v>
      </c>
      <c r="K20" s="3"/>
      <c r="L20" s="3" t="str">
        <f t="shared" si="0"/>
        <v xml:space="preserve"> NULL </v>
      </c>
      <c r="M20" s="3" t="str">
        <f t="shared" si="13"/>
        <v xml:space="preserve"> DEFAULT(0) </v>
      </c>
      <c r="N20" s="1" t="str">
        <f t="shared" si="32"/>
        <v>ZBCRTM NUMERIC(6, 0)  NULL  DEFAULT(0) ,</v>
      </c>
      <c r="O20" s="1" t="str">
        <f t="shared" si="33"/>
        <v>ZBCRTM NUMBER(6, 0)  DEFAULT(0) ,</v>
      </c>
      <c r="P20" s="1" t="s">
        <v>9</v>
      </c>
      <c r="Q20" s="1" t="str">
        <f t="shared" si="3"/>
        <v>EXEC sys.sp_addextendedproperty @name=N'MS_Description', @value=N'Create Time' , @level0type=N'SCHEMA',@level0name=N'dbo', @level1type=N'TABLE',@level1name=N'ZBRC', @level2type=N'COLUMN',@level2name=N'ZBCRTM'</v>
      </c>
      <c r="R20" s="1" t="str">
        <f t="shared" si="14"/>
        <v>[DataMember] public  decimal ZBCRTM { get; set; }</v>
      </c>
      <c r="S20" s="1" t="str">
        <f t="shared" si="27"/>
        <v>+ ", ZBCRTM "</v>
      </c>
      <c r="T20" s="1" t="s">
        <v>1311</v>
      </c>
      <c r="V20" s="1" t="s">
        <v>16</v>
      </c>
      <c r="W20" s="1" t="s">
        <v>15</v>
      </c>
      <c r="X20" s="1" t="str">
        <f t="shared" si="15"/>
        <v>ZBCRTM</v>
      </c>
      <c r="Y20" s="1" t="str">
        <f t="shared" si="16"/>
        <v>Create Time</v>
      </c>
      <c r="AA20" s="1">
        <v>1</v>
      </c>
      <c r="AB20" s="6">
        <f t="shared" ca="1" si="17"/>
        <v>20141204</v>
      </c>
      <c r="AC20" s="3">
        <f t="shared" ca="1" si="18"/>
        <v>144109</v>
      </c>
      <c r="AD20" s="3" t="s">
        <v>88</v>
      </c>
      <c r="AE20" s="1">
        <v>0</v>
      </c>
      <c r="AF20" s="1">
        <v>0</v>
      </c>
      <c r="AH20" s="1" t="str">
        <f t="shared" ca="1" si="4"/>
        <v>insert into ZDIC values('DJB', '', 'EN', 'S', 'ZBCRTM', 'Create Time', '', '1', '20141204', '144109', 'SQL', '0', '0', '')</v>
      </c>
      <c r="AI20" s="5" t="s">
        <v>9</v>
      </c>
      <c r="AJ20" s="48" t="s">
        <v>1311</v>
      </c>
      <c r="AK20" s="48" t="s">
        <v>1517</v>
      </c>
      <c r="AL20" s="48" t="s">
        <v>1518</v>
      </c>
      <c r="AM20" s="48" t="s">
        <v>1582</v>
      </c>
      <c r="AN20" s="48"/>
      <c r="AO20" s="48"/>
      <c r="AP20" s="48"/>
      <c r="AQ20" s="3"/>
      <c r="AR20" s="6"/>
      <c r="AS20" s="3"/>
      <c r="AT20" s="3"/>
      <c r="AU20" s="48"/>
      <c r="AV20" s="48"/>
      <c r="AW20" s="48"/>
      <c r="AX20" s="48"/>
      <c r="AY20" s="48">
        <v>1</v>
      </c>
      <c r="AZ20" s="6">
        <f t="shared" ca="1" si="29"/>
        <v>20141204</v>
      </c>
      <c r="BA20" s="3">
        <f t="shared" ca="1" si="30"/>
        <v>144109</v>
      </c>
      <c r="BB20" s="3" t="s">
        <v>88</v>
      </c>
      <c r="BC20" s="48">
        <v>0</v>
      </c>
      <c r="BD20" s="48">
        <v>0</v>
      </c>
      <c r="BE20" s="48"/>
      <c r="BF20" s="48" t="str">
        <f t="shared" ca="1" si="31"/>
        <v>INSERT INTO ZBRC VALUES('DJB','C013','METRO PACIFIC PLACE G2 BASIC','-','','','','','','','','','','','',1,20141204,144109,'SQL',0,0,'')</v>
      </c>
      <c r="BG20" s="48"/>
      <c r="BH20" s="48"/>
      <c r="BI20" s="48"/>
      <c r="BJ20" s="48"/>
      <c r="BK20" s="48"/>
      <c r="BL20" s="48"/>
      <c r="BM20" s="48"/>
      <c r="BN20" s="48"/>
      <c r="BO20" s="48"/>
    </row>
    <row r="21" spans="1:67" ht="14.25" customHeight="1" x14ac:dyDescent="0.25">
      <c r="A21" s="4"/>
      <c r="B21" s="1" t="str">
        <f>VLOOKUP($D$2,[1]Tables!$B$2:$D$1048576,2,FALSE)</f>
        <v>ZB</v>
      </c>
      <c r="C21" s="1" t="s">
        <v>25</v>
      </c>
      <c r="D21" s="1" t="str">
        <f t="shared" si="28"/>
        <v>ZBCRUS</v>
      </c>
      <c r="E21" s="1" t="str">
        <f>VLOOKUP($C21,'[1]Data Dictionary'!$B$2:$I$1048576,5,FALSE)</f>
        <v>Create User</v>
      </c>
      <c r="F21" s="1" t="str">
        <f>VLOOKUP($C21,'[1]Data Dictionary'!$B$2:$I$1048576,6,FALSE)</f>
        <v>Create User</v>
      </c>
      <c r="G21" s="1" t="str">
        <f>VLOOKUP($C21,'[1]Data Dictionary'!$B$2:$I$1048576,7,FALSE)</f>
        <v>Create User</v>
      </c>
      <c r="H21" s="1" t="str">
        <f>VLOOKUP($C21,'[1]Data Dictionary'!$B$2:$I$1048576,8,FALSE)</f>
        <v>Create User</v>
      </c>
      <c r="I21" s="1" t="str">
        <f>VLOOKUP($C21,'[1]Data Dictionary'!$B$2:$I$1048576,2,FALSE)</f>
        <v>VARCHAR</v>
      </c>
      <c r="J21" s="2" t="str">
        <f>VLOOKUP($C21,'[1]Data Dictionary'!$B$2:$I$1048576,3,FALSE)</f>
        <v>20</v>
      </c>
      <c r="K21" s="3"/>
      <c r="L21" s="3" t="str">
        <f t="shared" si="0"/>
        <v xml:space="preserve"> NULL </v>
      </c>
      <c r="M21" s="3" t="str">
        <f t="shared" si="13"/>
        <v xml:space="preserve"> DEFAULT('') </v>
      </c>
      <c r="N21" s="1" t="str">
        <f t="shared" si="32"/>
        <v>ZBCRUS VARCHAR(20)  NULL  DEFAULT('') ,</v>
      </c>
      <c r="O21" s="1" t="str">
        <f t="shared" si="33"/>
        <v>ZBCRUS VARCHAR2(20) DEFAULT(' '),</v>
      </c>
      <c r="P21" s="1" t="s">
        <v>9</v>
      </c>
      <c r="Q21" s="1" t="str">
        <f t="shared" si="3"/>
        <v>EXEC sys.sp_addextendedproperty @name=N'MS_Description', @value=N'Create User' , @level0type=N'SCHEMA',@level0name=N'dbo', @level1type=N'TABLE',@level1name=N'ZBRC', @level2type=N'COLUMN',@level2name=N'ZBCRUS'</v>
      </c>
      <c r="R21" s="1" t="str">
        <f t="shared" si="14"/>
        <v>[DataMember] public  string ZBCRUS { get; set; }</v>
      </c>
      <c r="S21" s="1" t="str">
        <f t="shared" si="27"/>
        <v>+ ", ZBCRUS "</v>
      </c>
      <c r="T21" s="1" t="s">
        <v>1311</v>
      </c>
      <c r="V21" s="1" t="s">
        <v>16</v>
      </c>
      <c r="W21" s="1" t="s">
        <v>15</v>
      </c>
      <c r="X21" s="1" t="str">
        <f t="shared" si="15"/>
        <v>ZBCRUS</v>
      </c>
      <c r="Y21" s="1" t="str">
        <f t="shared" si="16"/>
        <v>Create User</v>
      </c>
      <c r="AA21" s="1">
        <v>1</v>
      </c>
      <c r="AB21" s="6">
        <f t="shared" ca="1" si="17"/>
        <v>20141204</v>
      </c>
      <c r="AC21" s="3">
        <f t="shared" ca="1" si="18"/>
        <v>144109</v>
      </c>
      <c r="AD21" s="3" t="s">
        <v>88</v>
      </c>
      <c r="AE21" s="1">
        <v>0</v>
      </c>
      <c r="AF21" s="1">
        <v>0</v>
      </c>
      <c r="AH21" s="1" t="str">
        <f t="shared" ca="1" si="4"/>
        <v>insert into ZDIC values('DJB', '', 'EN', 'S', 'ZBCRUS', 'Create User', '', '1', '20141204', '144109', 'SQL', '0', '0', '')</v>
      </c>
      <c r="AI21" s="5" t="s">
        <v>9</v>
      </c>
      <c r="AJ21" s="48" t="s">
        <v>1311</v>
      </c>
      <c r="AK21" s="48" t="s">
        <v>1519</v>
      </c>
      <c r="AL21" s="48" t="s">
        <v>1520</v>
      </c>
      <c r="AM21" s="48" t="s">
        <v>1582</v>
      </c>
      <c r="AN21" s="48"/>
      <c r="AO21" s="48"/>
      <c r="AP21" s="48"/>
      <c r="AQ21" s="3"/>
      <c r="AR21" s="6"/>
      <c r="AS21" s="3"/>
      <c r="AT21" s="3"/>
      <c r="AU21" s="48"/>
      <c r="AV21" s="48"/>
      <c r="AW21" s="48"/>
      <c r="AX21" s="48"/>
      <c r="AY21" s="48">
        <v>1</v>
      </c>
      <c r="AZ21" s="6">
        <f t="shared" ca="1" si="29"/>
        <v>20141204</v>
      </c>
      <c r="BA21" s="3">
        <f t="shared" ca="1" si="30"/>
        <v>144109</v>
      </c>
      <c r="BB21" s="3" t="s">
        <v>88</v>
      </c>
      <c r="BC21" s="48">
        <v>0</v>
      </c>
      <c r="BD21" s="48">
        <v>0</v>
      </c>
      <c r="BE21" s="48"/>
      <c r="BF21" s="48" t="str">
        <f t="shared" ca="1" si="31"/>
        <v>INSERT INTO ZBRC VALUES('DJB','C014','PASARAYA MANGGARAI G2 BASIC','-','','','','','','','','','','','',1,20141204,144109,'SQL',0,0,'')</v>
      </c>
      <c r="BG21" s="48"/>
      <c r="BH21" s="48"/>
      <c r="BI21" s="48"/>
      <c r="BJ21" s="48"/>
      <c r="BK21" s="48"/>
      <c r="BL21" s="48"/>
      <c r="BM21" s="48"/>
      <c r="BN21" s="48"/>
      <c r="BO21" s="48"/>
    </row>
    <row r="22" spans="1:67" ht="14.25" customHeight="1" x14ac:dyDescent="0.25">
      <c r="A22" s="4"/>
      <c r="B22" s="1" t="str">
        <f>VLOOKUP($D$2,[1]Tables!$B$2:$D$1048576,2,FALSE)</f>
        <v>ZB</v>
      </c>
      <c r="C22" s="1" t="s">
        <v>26</v>
      </c>
      <c r="D22" s="1" t="str">
        <f t="shared" si="28"/>
        <v>ZBCHDT</v>
      </c>
      <c r="E22" s="1" t="str">
        <f>VLOOKUP($C22,'[1]Data Dictionary'!$B$2:$I$1048576,5,FALSE)</f>
        <v>Change Date</v>
      </c>
      <c r="F22" s="1" t="str">
        <f>VLOOKUP($C22,'[1]Data Dictionary'!$B$2:$I$1048576,6,FALSE)</f>
        <v>Change Date</v>
      </c>
      <c r="G22" s="1" t="str">
        <f>VLOOKUP($C22,'[1]Data Dictionary'!$B$2:$I$1048576,7,FALSE)</f>
        <v>Change Date</v>
      </c>
      <c r="H22" s="1" t="str">
        <f>VLOOKUP($C22,'[1]Data Dictionary'!$B$2:$I$1048576,8,FALSE)</f>
        <v>Change Date</v>
      </c>
      <c r="I22" s="1" t="str">
        <f>VLOOKUP($C22,'[1]Data Dictionary'!$B$2:$I$1048576,2,FALSE)</f>
        <v>NUMERIC</v>
      </c>
      <c r="J22" s="2" t="str">
        <f>VLOOKUP($C22,'[1]Data Dictionary'!$B$2:$I$1048576,3,FALSE)</f>
        <v>8, 0</v>
      </c>
      <c r="K22" s="3"/>
      <c r="L22" s="3" t="str">
        <f t="shared" si="0"/>
        <v xml:space="preserve"> NULL </v>
      </c>
      <c r="M22" s="3" t="str">
        <f t="shared" si="13"/>
        <v xml:space="preserve"> DEFAULT(0) </v>
      </c>
      <c r="N22" s="1" t="str">
        <f t="shared" si="32"/>
        <v>ZBCHDT NUMERIC(8, 0)  NULL  DEFAULT(0) ,</v>
      </c>
      <c r="O22" s="1" t="str">
        <f t="shared" si="33"/>
        <v>ZBCHDT NUMBER(8, 0)  DEFAULT(0) ,</v>
      </c>
      <c r="P22" s="1" t="s">
        <v>9</v>
      </c>
      <c r="Q22" s="1" t="str">
        <f t="shared" si="3"/>
        <v>EXEC sys.sp_addextendedproperty @name=N'MS_Description', @value=N'Change Date' , @level0type=N'SCHEMA',@level0name=N'dbo', @level1type=N'TABLE',@level1name=N'ZBRC', @level2type=N'COLUMN',@level2name=N'ZBCHDT'</v>
      </c>
      <c r="R22" s="1" t="str">
        <f t="shared" si="14"/>
        <v>[DataMember] public  decimal ZBCHDT { get; set; }</v>
      </c>
      <c r="S22" s="1" t="str">
        <f t="shared" si="27"/>
        <v>+ ", ZBCHDT "</v>
      </c>
      <c r="T22" s="1" t="s">
        <v>1311</v>
      </c>
      <c r="V22" s="1" t="s">
        <v>16</v>
      </c>
      <c r="W22" s="1" t="s">
        <v>15</v>
      </c>
      <c r="X22" s="1" t="str">
        <f t="shared" si="15"/>
        <v>ZBCHDT</v>
      </c>
      <c r="Y22" s="1" t="str">
        <f t="shared" si="16"/>
        <v>Change Date</v>
      </c>
      <c r="AA22" s="1">
        <v>1</v>
      </c>
      <c r="AB22" s="6">
        <f t="shared" ca="1" si="17"/>
        <v>20141204</v>
      </c>
      <c r="AC22" s="3">
        <f t="shared" ca="1" si="18"/>
        <v>144109</v>
      </c>
      <c r="AD22" s="3" t="s">
        <v>88</v>
      </c>
      <c r="AE22" s="1">
        <v>0</v>
      </c>
      <c r="AF22" s="1">
        <v>0</v>
      </c>
      <c r="AH22" s="1" t="str">
        <f t="shared" ca="1" si="4"/>
        <v>insert into ZDIC values('DJB', '', 'EN', 'S', 'ZBCHDT', 'Change Date', '', '1', '20141204', '144109', 'SQL', '0', '0', '')</v>
      </c>
      <c r="AI22" s="5" t="s">
        <v>9</v>
      </c>
      <c r="AJ22" s="48" t="s">
        <v>1311</v>
      </c>
      <c r="AK22" s="48" t="s">
        <v>1521</v>
      </c>
      <c r="AL22" s="48" t="s">
        <v>1522</v>
      </c>
      <c r="AM22" s="48" t="s">
        <v>1582</v>
      </c>
      <c r="AN22" s="48"/>
      <c r="AO22" s="48"/>
      <c r="AP22" s="48"/>
      <c r="AQ22" s="3"/>
      <c r="AR22" s="6"/>
      <c r="AS22" s="3"/>
      <c r="AT22" s="3"/>
      <c r="AU22" s="48"/>
      <c r="AV22" s="48"/>
      <c r="AW22" s="48"/>
      <c r="AX22" s="48"/>
      <c r="AY22" s="48">
        <v>1</v>
      </c>
      <c r="AZ22" s="6">
        <f t="shared" ca="1" si="29"/>
        <v>20141204</v>
      </c>
      <c r="BA22" s="3">
        <f t="shared" ca="1" si="30"/>
        <v>144109</v>
      </c>
      <c r="BB22" s="3" t="s">
        <v>88</v>
      </c>
      <c r="BC22" s="48">
        <v>0</v>
      </c>
      <c r="BD22" s="48">
        <v>0</v>
      </c>
      <c r="BE22" s="48"/>
      <c r="BF22" s="48" t="str">
        <f t="shared" ca="1" si="31"/>
        <v>INSERT INTO ZBRC VALUES('DJB','C015','KERIS PURI G2 BASIC','-','','','','','','','','','','','',1,20141204,144109,'SQL',0,0,'')</v>
      </c>
      <c r="BG22" s="48"/>
      <c r="BH22" s="48"/>
      <c r="BI22" s="48"/>
      <c r="BJ22" s="48"/>
      <c r="BK22" s="48"/>
      <c r="BL22" s="48"/>
      <c r="BM22" s="48"/>
      <c r="BN22" s="48"/>
      <c r="BO22" s="48"/>
    </row>
    <row r="23" spans="1:67" ht="14.25" customHeight="1" x14ac:dyDescent="0.25">
      <c r="A23" s="4"/>
      <c r="B23" s="1" t="str">
        <f>VLOOKUP($D$2,[1]Tables!$B$2:$D$1048576,2,FALSE)</f>
        <v>ZB</v>
      </c>
      <c r="C23" s="1" t="s">
        <v>27</v>
      </c>
      <c r="D23" s="1" t="str">
        <f t="shared" si="28"/>
        <v>ZBCHTM</v>
      </c>
      <c r="E23" s="1" t="str">
        <f>VLOOKUP($C23,'[1]Data Dictionary'!$B$2:$I$1048576,5,FALSE)</f>
        <v>Change Time</v>
      </c>
      <c r="F23" s="1" t="str">
        <f>VLOOKUP($C23,'[1]Data Dictionary'!$B$2:$I$1048576,6,FALSE)</f>
        <v>Change Time</v>
      </c>
      <c r="G23" s="1" t="str">
        <f>VLOOKUP($C23,'[1]Data Dictionary'!$B$2:$I$1048576,7,FALSE)</f>
        <v>Change Time</v>
      </c>
      <c r="H23" s="1" t="str">
        <f>VLOOKUP($C23,'[1]Data Dictionary'!$B$2:$I$1048576,8,FALSE)</f>
        <v>Change Time</v>
      </c>
      <c r="I23" s="1" t="str">
        <f>VLOOKUP($C23,'[1]Data Dictionary'!$B$2:$I$1048576,2,FALSE)</f>
        <v>NUMERIC</v>
      </c>
      <c r="J23" s="2" t="str">
        <f>VLOOKUP($C23,'[1]Data Dictionary'!$B$2:$I$1048576,3,FALSE)</f>
        <v>6, 0</v>
      </c>
      <c r="K23" s="3"/>
      <c r="L23" s="3" t="str">
        <f t="shared" si="0"/>
        <v xml:space="preserve"> NULL </v>
      </c>
      <c r="M23" s="3" t="str">
        <f t="shared" si="13"/>
        <v xml:space="preserve"> DEFAULT(0) </v>
      </c>
      <c r="N23" s="1" t="str">
        <f t="shared" si="32"/>
        <v>ZBCHTM NUMERIC(6, 0)  NULL  DEFAULT(0) ,</v>
      </c>
      <c r="O23" s="1" t="str">
        <f t="shared" si="33"/>
        <v>ZBCHTM NUMBER(6, 0)  DEFAULT(0) ,</v>
      </c>
      <c r="P23" s="1" t="s">
        <v>9</v>
      </c>
      <c r="Q23" s="1" t="str">
        <f t="shared" si="3"/>
        <v>EXEC sys.sp_addextendedproperty @name=N'MS_Description', @value=N'Change Time' , @level0type=N'SCHEMA',@level0name=N'dbo', @level1type=N'TABLE',@level1name=N'ZBRC', @level2type=N'COLUMN',@level2name=N'ZBCHTM'</v>
      </c>
      <c r="R23" s="1" t="str">
        <f t="shared" si="14"/>
        <v>[DataMember] public  decimal ZBCHTM { get; set; }</v>
      </c>
      <c r="S23" s="1" t="str">
        <f t="shared" si="27"/>
        <v>+ ", ZBCHTM "</v>
      </c>
      <c r="T23" s="1" t="s">
        <v>1311</v>
      </c>
      <c r="V23" s="1" t="s">
        <v>16</v>
      </c>
      <c r="W23" s="1" t="s">
        <v>15</v>
      </c>
      <c r="X23" s="1" t="str">
        <f t="shared" si="15"/>
        <v>ZBCHTM</v>
      </c>
      <c r="Y23" s="1" t="str">
        <f t="shared" si="16"/>
        <v>Change Time</v>
      </c>
      <c r="AA23" s="1">
        <v>1</v>
      </c>
      <c r="AB23" s="6">
        <f t="shared" ca="1" si="17"/>
        <v>20141204</v>
      </c>
      <c r="AC23" s="3">
        <f t="shared" ca="1" si="18"/>
        <v>144109</v>
      </c>
      <c r="AD23" s="3" t="s">
        <v>88</v>
      </c>
      <c r="AE23" s="1">
        <v>0</v>
      </c>
      <c r="AF23" s="1">
        <v>0</v>
      </c>
      <c r="AH23" s="1" t="str">
        <f t="shared" ca="1" si="4"/>
        <v>insert into ZDIC values('DJB', '', 'EN', 'S', 'ZBCHTM', 'Change Time', '', '1', '20141204', '144109', 'SQL', '0', '0', '')</v>
      </c>
      <c r="AI23" s="5" t="s">
        <v>9</v>
      </c>
      <c r="AJ23" s="48" t="s">
        <v>1311</v>
      </c>
      <c r="AK23" s="48" t="s">
        <v>1523</v>
      </c>
      <c r="AL23" s="48" t="s">
        <v>1524</v>
      </c>
      <c r="AM23" s="48" t="s">
        <v>1582</v>
      </c>
      <c r="AN23" s="48"/>
      <c r="AO23" s="48"/>
      <c r="AP23" s="48"/>
      <c r="AQ23" s="3"/>
      <c r="AR23" s="6"/>
      <c r="AS23" s="3"/>
      <c r="AT23" s="3"/>
      <c r="AU23" s="48"/>
      <c r="AV23" s="48"/>
      <c r="AW23" s="48"/>
      <c r="AX23" s="48"/>
      <c r="AY23" s="48">
        <v>1</v>
      </c>
      <c r="AZ23" s="6">
        <f t="shared" ca="1" si="29"/>
        <v>20141204</v>
      </c>
      <c r="BA23" s="3">
        <f t="shared" ca="1" si="30"/>
        <v>144109</v>
      </c>
      <c r="BB23" s="3" t="s">
        <v>88</v>
      </c>
      <c r="BC23" s="48">
        <v>0</v>
      </c>
      <c r="BD23" s="48">
        <v>0</v>
      </c>
      <c r="BE23" s="48"/>
      <c r="BF23" s="48" t="str">
        <f t="shared" ca="1" si="31"/>
        <v>INSERT INTO ZBRC VALUES('DJB','C016','SOGO EMPORIUM PLUIT G2 BASIC','-','','','','','','','','','','','',1,20141204,144109,'SQL',0,0,'')</v>
      </c>
      <c r="BG23" s="48"/>
      <c r="BH23" s="48"/>
      <c r="BI23" s="48"/>
      <c r="BJ23" s="48"/>
      <c r="BK23" s="48"/>
      <c r="BL23" s="48"/>
      <c r="BM23" s="48"/>
      <c r="BN23" s="48"/>
      <c r="BO23" s="48"/>
    </row>
    <row r="24" spans="1:67" ht="14.25" customHeight="1" x14ac:dyDescent="0.25">
      <c r="A24" s="4"/>
      <c r="B24" s="1" t="str">
        <f>VLOOKUP($D$2,[1]Tables!$B$2:$D$1048576,2,FALSE)</f>
        <v>ZB</v>
      </c>
      <c r="C24" s="1" t="s">
        <v>28</v>
      </c>
      <c r="D24" s="1" t="str">
        <f t="shared" si="28"/>
        <v>ZBCHUS</v>
      </c>
      <c r="E24" s="1" t="str">
        <f>VLOOKUP($C24,'[1]Data Dictionary'!$B$2:$I$1048576,5,FALSE)</f>
        <v>Change User</v>
      </c>
      <c r="F24" s="1" t="str">
        <f>VLOOKUP($C24,'[1]Data Dictionary'!$B$2:$I$1048576,6,FALSE)</f>
        <v>Change User</v>
      </c>
      <c r="G24" s="1" t="str">
        <f>VLOOKUP($C24,'[1]Data Dictionary'!$B$2:$I$1048576,7,FALSE)</f>
        <v>Change User</v>
      </c>
      <c r="H24" s="1" t="str">
        <f>VLOOKUP($C24,'[1]Data Dictionary'!$B$2:$I$1048576,8,FALSE)</f>
        <v>Change User</v>
      </c>
      <c r="I24" s="1" t="str">
        <f>VLOOKUP($C24,'[1]Data Dictionary'!$B$2:$I$1048576,2,FALSE)</f>
        <v>VARCHAR</v>
      </c>
      <c r="J24" s="2" t="str">
        <f>VLOOKUP($C24,'[1]Data Dictionary'!$B$2:$I$1048576,3,FALSE)</f>
        <v>20</v>
      </c>
      <c r="K24" s="3"/>
      <c r="L24" s="3" t="str">
        <f t="shared" si="0"/>
        <v xml:space="preserve"> NULL </v>
      </c>
      <c r="M24" s="3" t="str">
        <f t="shared" si="13"/>
        <v xml:space="preserve"> DEFAULT('') </v>
      </c>
      <c r="N24" s="1" t="str">
        <f t="shared" si="32"/>
        <v>ZBCHUS VARCHAR(20)  NULL  DEFAULT('') ,</v>
      </c>
      <c r="O24" s="1" t="str">
        <f t="shared" si="33"/>
        <v>ZBCHUS VARCHAR2(20) DEFAULT(' '),</v>
      </c>
      <c r="P24" s="1" t="s">
        <v>9</v>
      </c>
      <c r="Q24" s="1" t="str">
        <f t="shared" si="3"/>
        <v>EXEC sys.sp_addextendedproperty @name=N'MS_Description', @value=N'Change User' , @level0type=N'SCHEMA',@level0name=N'dbo', @level1type=N'TABLE',@level1name=N'ZBRC', @level2type=N'COLUMN',@level2name=N'ZBCHUS'</v>
      </c>
      <c r="R24" s="1" t="str">
        <f t="shared" si="14"/>
        <v>[DataMember] public  string ZBCHUS { get; set; }</v>
      </c>
      <c r="S24" s="1" t="str">
        <f t="shared" si="27"/>
        <v>+ ", ZBCHUS "</v>
      </c>
      <c r="T24" s="1" t="s">
        <v>1311</v>
      </c>
      <c r="V24" s="1" t="s">
        <v>16</v>
      </c>
      <c r="W24" s="1" t="s">
        <v>15</v>
      </c>
      <c r="X24" s="1" t="str">
        <f t="shared" si="15"/>
        <v>ZBCHUS</v>
      </c>
      <c r="Y24" s="1" t="str">
        <f t="shared" si="16"/>
        <v>Change User</v>
      </c>
      <c r="AA24" s="1">
        <v>1</v>
      </c>
      <c r="AB24" s="6">
        <f t="shared" ca="1" si="17"/>
        <v>20141204</v>
      </c>
      <c r="AC24" s="3">
        <f t="shared" ca="1" si="18"/>
        <v>144109</v>
      </c>
      <c r="AD24" s="3" t="s">
        <v>88</v>
      </c>
      <c r="AE24" s="1">
        <v>0</v>
      </c>
      <c r="AF24" s="1">
        <v>0</v>
      </c>
      <c r="AH24" s="1" t="str">
        <f t="shared" ca="1" si="4"/>
        <v>insert into ZDIC values('DJB', '', 'EN', 'S', 'ZBCHUS', 'Change User', '', '1', '20141204', '144109', 'SQL', '0', '0', '')</v>
      </c>
      <c r="AI24" s="5" t="s">
        <v>9</v>
      </c>
      <c r="AJ24" s="48" t="s">
        <v>1311</v>
      </c>
      <c r="AK24" s="48" t="s">
        <v>1525</v>
      </c>
      <c r="AL24" s="48" t="s">
        <v>1526</v>
      </c>
      <c r="AM24" s="48" t="s">
        <v>1582</v>
      </c>
      <c r="AN24" s="48"/>
      <c r="AO24" s="48"/>
      <c r="AP24" s="48"/>
      <c r="AQ24" s="48"/>
      <c r="AR24" s="48"/>
      <c r="AS24" s="48"/>
      <c r="AT24" s="48"/>
      <c r="AU24" s="48"/>
      <c r="AV24" s="48"/>
      <c r="AW24" s="48"/>
      <c r="AX24" s="48"/>
      <c r="AY24" s="48">
        <v>1</v>
      </c>
      <c r="AZ24" s="6">
        <f t="shared" ca="1" si="29"/>
        <v>20141204</v>
      </c>
      <c r="BA24" s="3">
        <f t="shared" ca="1" si="30"/>
        <v>144109</v>
      </c>
      <c r="BB24" s="3" t="s">
        <v>88</v>
      </c>
      <c r="BC24" s="48">
        <v>0</v>
      </c>
      <c r="BD24" s="48">
        <v>0</v>
      </c>
      <c r="BE24" s="48"/>
      <c r="BF24" s="48" t="str">
        <f t="shared" ca="1" si="31"/>
        <v>INSERT INTO ZBRC VALUES('DJB','C017','METRO BANDUNG SUPER MALL G2 BASIC','-','','','','','','','','','','','',1,20141204,144109,'SQL',0,0,'')</v>
      </c>
      <c r="BG24" s="48"/>
      <c r="BH24" s="48"/>
      <c r="BI24" s="48"/>
      <c r="BJ24" s="48"/>
      <c r="BK24" s="48"/>
      <c r="BL24" s="48"/>
      <c r="BM24" s="48"/>
      <c r="BN24" s="48"/>
      <c r="BO24" s="48"/>
    </row>
    <row r="25" spans="1:67" ht="14.25" customHeight="1" x14ac:dyDescent="0.25">
      <c r="A25" s="4"/>
      <c r="B25" s="4"/>
      <c r="C25" s="4"/>
      <c r="D25" s="5"/>
      <c r="K25" s="3"/>
      <c r="L25" s="3"/>
      <c r="M25" s="3"/>
      <c r="N25" s="1" t="str">
        <f>CONCATENATE(" CONSTRAINT PK_",$D$2, " PRIMARY KEY CLUSTERED (")</f>
        <v xml:space="preserve"> CONSTRAINT PK_ZBRC PRIMARY KEY CLUSTERED (</v>
      </c>
      <c r="O25" s="1" t="str">
        <f>CONCATENATE(" CONSTRAINT PK_",$D$2, " PRIMARY KEY (")</f>
        <v xml:space="preserve"> CONSTRAINT PK_ZBRC PRIMARY KEY (</v>
      </c>
      <c r="P25" s="1" t="s">
        <v>9</v>
      </c>
      <c r="S25" s="1" t="str">
        <f>CONCATENATE("+ ""from ",$D$2," where 1=1 """)</f>
        <v>+ "from ZBRC where 1=1 "</v>
      </c>
      <c r="AB25" s="6"/>
      <c r="AC25" s="3"/>
      <c r="AD25" s="3"/>
      <c r="AI25" s="5"/>
      <c r="AJ25" s="48" t="s">
        <v>1311</v>
      </c>
      <c r="AK25" s="48" t="s">
        <v>1527</v>
      </c>
      <c r="AL25" s="48" t="s">
        <v>1528</v>
      </c>
      <c r="AM25" s="48" t="s">
        <v>1582</v>
      </c>
      <c r="AN25" s="48"/>
      <c r="AO25" s="48"/>
      <c r="AP25" s="48"/>
      <c r="AQ25" s="48"/>
      <c r="AR25" s="48"/>
      <c r="AS25" s="48"/>
      <c r="AT25" s="48"/>
      <c r="AU25" s="48"/>
      <c r="AV25" s="48"/>
      <c r="AW25" s="48"/>
      <c r="AX25" s="48"/>
      <c r="AY25" s="48">
        <v>1</v>
      </c>
      <c r="AZ25" s="6">
        <f t="shared" ca="1" si="29"/>
        <v>20141204</v>
      </c>
      <c r="BA25" s="3">
        <f t="shared" ca="1" si="30"/>
        <v>144109</v>
      </c>
      <c r="BB25" s="3" t="s">
        <v>88</v>
      </c>
      <c r="BC25" s="48">
        <v>0</v>
      </c>
      <c r="BD25" s="48">
        <v>0</v>
      </c>
      <c r="BE25" s="48"/>
      <c r="BF25" s="48" t="str">
        <f t="shared" ca="1" si="31"/>
        <v>INSERT INTO ZBRC VALUES('DJB','C018','SOGO GALAXY SURABAYA G2 BASIC','-','','','','','','','','','','','',1,20141204,144109,'SQL',0,0,'')</v>
      </c>
      <c r="BG25" s="48"/>
      <c r="BH25" s="48"/>
      <c r="BI25" s="48"/>
      <c r="BJ25" s="48"/>
      <c r="BK25" s="48"/>
      <c r="BL25" s="48"/>
      <c r="BM25" s="48"/>
      <c r="BN25" s="48"/>
      <c r="BO25" s="48"/>
    </row>
    <row r="26" spans="1:67" ht="14.25" customHeight="1" x14ac:dyDescent="0.25">
      <c r="A26" s="4"/>
      <c r="B26" s="4"/>
      <c r="C26" s="4"/>
      <c r="K26" s="3"/>
      <c r="L26" s="3"/>
      <c r="M26" s="3"/>
      <c r="N26" s="1" t="str">
        <f xml:space="preserve"> "  " &amp; $D3</f>
        <v xml:space="preserve">  ZBCONO</v>
      </c>
      <c r="O26" s="1" t="str">
        <f xml:space="preserve"> "  " &amp; $D3</f>
        <v xml:space="preserve">  ZBCONO</v>
      </c>
      <c r="P26" s="1" t="s">
        <v>9</v>
      </c>
      <c r="S26" s="1" t="str">
        <f>CONCATENATE("+ ""AND ", D3, " = '"" + str", D3, ".Trim() + ""' """)</f>
        <v>+ "AND ZBCONO = '" + strZBCONO.Trim() + "' "</v>
      </c>
      <c r="AB26" s="6"/>
      <c r="AC26" s="3"/>
      <c r="AD26" s="3"/>
      <c r="AI26" s="5"/>
      <c r="AJ26" s="48" t="s">
        <v>1311</v>
      </c>
      <c r="AK26" s="48" t="s">
        <v>1529</v>
      </c>
      <c r="AL26" s="48" t="s">
        <v>1530</v>
      </c>
      <c r="AM26" s="48" t="s">
        <v>1582</v>
      </c>
      <c r="AN26" s="48"/>
      <c r="AO26" s="48"/>
      <c r="AP26" s="48"/>
      <c r="AQ26" s="48"/>
      <c r="AR26" s="48"/>
      <c r="AS26" s="48"/>
      <c r="AT26" s="48"/>
      <c r="AU26" s="48"/>
      <c r="AV26" s="48"/>
      <c r="AW26" s="48"/>
      <c r="AX26" s="48"/>
      <c r="AY26" s="48">
        <v>1</v>
      </c>
      <c r="AZ26" s="6">
        <f t="shared" ca="1" si="29"/>
        <v>20141204</v>
      </c>
      <c r="BA26" s="3">
        <f t="shared" ca="1" si="30"/>
        <v>144109</v>
      </c>
      <c r="BB26" s="3" t="s">
        <v>88</v>
      </c>
      <c r="BC26" s="48">
        <v>0</v>
      </c>
      <c r="BD26" s="48">
        <v>0</v>
      </c>
      <c r="BE26" s="48"/>
      <c r="BF26" s="48" t="str">
        <f t="shared" ca="1" si="31"/>
        <v>INSERT INTO ZBRC VALUES('DJB','C019','SOGO SUN PLAZA MEDAN G2 BASIC','-','','','','','','','','','','','',1,20141204,144109,'SQL',0,0,'')</v>
      </c>
      <c r="BG26" s="48"/>
      <c r="BH26" s="48"/>
      <c r="BI26" s="48"/>
      <c r="BJ26" s="48"/>
      <c r="BK26" s="48"/>
      <c r="BL26" s="48"/>
      <c r="BM26" s="48"/>
      <c r="BN26" s="48"/>
      <c r="BO26" s="48"/>
    </row>
    <row r="27" spans="1:67" ht="14.25" customHeight="1" x14ac:dyDescent="0.25">
      <c r="A27" s="4"/>
      <c r="B27" s="4"/>
      <c r="C27" s="4"/>
      <c r="K27" s="3"/>
      <c r="L27" s="3"/>
      <c r="M27" s="3"/>
      <c r="N27" s="1" t="str">
        <f xml:space="preserve"> ", " &amp; $D4</f>
        <v>, ZBBRNO</v>
      </c>
      <c r="O27" s="1" t="str">
        <f xml:space="preserve"> ", " &amp; $D4</f>
        <v>, ZBBRNO</v>
      </c>
      <c r="P27" s="1" t="s">
        <v>9</v>
      </c>
      <c r="R27" s="1" t="s">
        <v>9</v>
      </c>
      <c r="S27" s="1" t="str">
        <f>CONCATENATE("+ ""AND ", D4, " = '"" + str", D4, ".Trim() + ""' """)</f>
        <v>+ "AND ZBBRNO = '" + strZBBRNO.Trim() + "' "</v>
      </c>
      <c r="AJ27" s="48" t="s">
        <v>1311</v>
      </c>
      <c r="AK27" s="48" t="s">
        <v>1531</v>
      </c>
      <c r="AL27" s="48" t="s">
        <v>1532</v>
      </c>
      <c r="AM27" s="48" t="s">
        <v>1582</v>
      </c>
      <c r="AN27" s="48"/>
      <c r="AO27" s="48"/>
      <c r="AP27" s="48"/>
      <c r="AQ27" s="48"/>
      <c r="AR27" s="48"/>
      <c r="AS27" s="48"/>
      <c r="AT27" s="48"/>
      <c r="AU27" s="48"/>
      <c r="AV27" s="48"/>
      <c r="AW27" s="48"/>
      <c r="AX27" s="48"/>
      <c r="AY27" s="48">
        <v>1</v>
      </c>
      <c r="AZ27" s="6">
        <f t="shared" ca="1" si="29"/>
        <v>20141204</v>
      </c>
      <c r="BA27" s="3">
        <f t="shared" ca="1" si="30"/>
        <v>144109</v>
      </c>
      <c r="BB27" s="3" t="s">
        <v>88</v>
      </c>
      <c r="BC27" s="48">
        <v>0</v>
      </c>
      <c r="BD27" s="48">
        <v>0</v>
      </c>
      <c r="BE27" s="48"/>
      <c r="BF27" s="48" t="str">
        <f t="shared" ca="1" si="31"/>
        <v>INSERT INTO ZBRC VALUES('DJB','C020','YUKI MEDAN G2 BASIC','-','','','','','','','','','','','',1,20141204,144109,'SQL',0,0,'')</v>
      </c>
      <c r="BG27" s="48"/>
      <c r="BH27" s="48"/>
      <c r="BI27" s="48"/>
      <c r="BJ27" s="48"/>
      <c r="BK27" s="48"/>
      <c r="BL27" s="48"/>
      <c r="BM27" s="48"/>
      <c r="BN27" s="48"/>
      <c r="BO27" s="48"/>
    </row>
    <row r="28" spans="1:67" ht="14.25" customHeight="1" x14ac:dyDescent="0.25">
      <c r="N28" s="1" t="s">
        <v>11</v>
      </c>
      <c r="O28" s="1" t="s">
        <v>11</v>
      </c>
      <c r="P28" s="1" t="s">
        <v>9</v>
      </c>
      <c r="S28" s="12" t="s">
        <v>268</v>
      </c>
      <c r="AJ28" s="48" t="s">
        <v>1311</v>
      </c>
      <c r="AK28" s="48" t="s">
        <v>1533</v>
      </c>
      <c r="AL28" s="48" t="s">
        <v>1534</v>
      </c>
      <c r="AM28" s="48" t="s">
        <v>1582</v>
      </c>
      <c r="AN28" s="48"/>
      <c r="AO28" s="48"/>
      <c r="AP28" s="48"/>
      <c r="AQ28" s="48"/>
      <c r="AR28" s="48"/>
      <c r="AS28" s="48"/>
      <c r="AT28" s="48"/>
      <c r="AU28" s="48"/>
      <c r="AV28" s="48"/>
      <c r="AW28" s="48"/>
      <c r="AX28" s="48"/>
      <c r="AY28" s="48">
        <v>1</v>
      </c>
      <c r="AZ28" s="6">
        <f t="shared" ca="1" si="29"/>
        <v>20141204</v>
      </c>
      <c r="BA28" s="3">
        <f t="shared" ca="1" si="30"/>
        <v>144109</v>
      </c>
      <c r="BB28" s="3" t="s">
        <v>88</v>
      </c>
      <c r="BC28" s="48">
        <v>0</v>
      </c>
      <c r="BD28" s="48">
        <v>0</v>
      </c>
      <c r="BE28" s="48"/>
      <c r="BF28" s="48" t="str">
        <f t="shared" ca="1" si="31"/>
        <v>INSERT INTO ZBRC VALUES('DJB','C021','MDS URIP SUMOHARDJO PONTIANAK G2 BASIC','-','','','','','','','','','','','',1,20141204,144109,'SQL',0,0,'')</v>
      </c>
      <c r="BG28" s="48"/>
      <c r="BH28" s="48"/>
      <c r="BI28" s="48"/>
      <c r="BJ28" s="48"/>
      <c r="BK28" s="48"/>
      <c r="BL28" s="48"/>
      <c r="BM28" s="48"/>
      <c r="BN28" s="48"/>
      <c r="BO28" s="48"/>
    </row>
    <row r="29" spans="1:67" ht="14.25" customHeight="1" x14ac:dyDescent="0.25">
      <c r="P29" s="1" t="s">
        <v>9</v>
      </c>
      <c r="AJ29" s="48" t="s">
        <v>1311</v>
      </c>
      <c r="AK29" s="48" t="s">
        <v>1535</v>
      </c>
      <c r="AL29" s="48" t="s">
        <v>1536</v>
      </c>
      <c r="AM29" s="48" t="s">
        <v>1582</v>
      </c>
      <c r="AN29" s="48"/>
      <c r="AO29" s="48"/>
      <c r="AP29" s="48"/>
      <c r="AQ29" s="48"/>
      <c r="AR29" s="48"/>
      <c r="AS29" s="48"/>
      <c r="AT29" s="48"/>
      <c r="AU29" s="48"/>
      <c r="AV29" s="48"/>
      <c r="AW29" s="48"/>
      <c r="AX29" s="48"/>
      <c r="AY29" s="48">
        <v>1</v>
      </c>
      <c r="AZ29" s="6">
        <f t="shared" ca="1" si="29"/>
        <v>20141204</v>
      </c>
      <c r="BA29" s="3">
        <f t="shared" ca="1" si="30"/>
        <v>144109</v>
      </c>
      <c r="BB29" s="3" t="s">
        <v>88</v>
      </c>
      <c r="BC29" s="48">
        <v>0</v>
      </c>
      <c r="BD29" s="48">
        <v>0</v>
      </c>
      <c r="BE29" s="48"/>
      <c r="BF29" s="48" t="str">
        <f t="shared" ca="1" si="31"/>
        <v>INSERT INTO ZBRC VALUES('DJB','C022','SOGO TP IV SURABAYA G2 BASIC','-','','','','','','','','','','','',1,20141204,144109,'SQL',0,0,'')</v>
      </c>
      <c r="BG29" s="48"/>
      <c r="BH29" s="48"/>
      <c r="BI29" s="48"/>
      <c r="BJ29" s="48"/>
      <c r="BK29" s="48"/>
      <c r="BL29" s="48"/>
      <c r="BM29" s="48"/>
      <c r="BN29" s="48"/>
      <c r="BO29" s="48"/>
    </row>
    <row r="30" spans="1:67" ht="14.25" customHeight="1" x14ac:dyDescent="0.25">
      <c r="B30" s="4"/>
      <c r="AJ30" s="48" t="s">
        <v>1311</v>
      </c>
      <c r="AK30" s="48" t="s">
        <v>1537</v>
      </c>
      <c r="AL30" s="48" t="s">
        <v>1538</v>
      </c>
      <c r="AM30" s="48" t="s">
        <v>1582</v>
      </c>
      <c r="AN30" s="48"/>
      <c r="AO30" s="48"/>
      <c r="AP30" s="48"/>
      <c r="AQ30" s="48"/>
      <c r="AR30" s="48"/>
      <c r="AS30" s="48"/>
      <c r="AT30" s="48"/>
      <c r="AU30" s="48"/>
      <c r="AV30" s="48"/>
      <c r="AW30" s="48"/>
      <c r="AX30" s="48"/>
      <c r="AY30" s="48">
        <v>1</v>
      </c>
      <c r="AZ30" s="6">
        <f t="shared" ca="1" si="29"/>
        <v>20141204</v>
      </c>
      <c r="BA30" s="3">
        <f t="shared" ca="1" si="30"/>
        <v>144109</v>
      </c>
      <c r="BB30" s="3" t="s">
        <v>88</v>
      </c>
      <c r="BC30" s="48">
        <v>0</v>
      </c>
      <c r="BD30" s="48">
        <v>0</v>
      </c>
      <c r="BE30" s="48"/>
      <c r="BF30" s="48" t="str">
        <f t="shared" ca="1" si="31"/>
        <v>INSERT INTO ZBRC VALUES('DJB','C023','SOGO BALI COLLECTION NUSA DUA BALI G2 PLUS','-','','','','','','','','','','','',1,20141204,144109,'SQL',0,0,'')</v>
      </c>
      <c r="BG30" s="48"/>
      <c r="BH30" s="48"/>
      <c r="BI30" s="48"/>
      <c r="BJ30" s="48"/>
      <c r="BK30" s="48"/>
      <c r="BL30" s="48"/>
      <c r="BM30" s="48"/>
      <c r="BN30" s="48"/>
      <c r="BO30" s="48"/>
    </row>
    <row r="31" spans="1:67" ht="14.25" customHeight="1" x14ac:dyDescent="0.25">
      <c r="AJ31" s="48" t="s">
        <v>1311</v>
      </c>
      <c r="AK31" s="48" t="s">
        <v>1539</v>
      </c>
      <c r="AL31" s="48" t="s">
        <v>1540</v>
      </c>
      <c r="AM31" s="48" t="s">
        <v>1582</v>
      </c>
      <c r="AN31" s="48"/>
      <c r="AO31" s="48"/>
      <c r="AP31" s="48"/>
      <c r="AQ31" s="48"/>
      <c r="AR31" s="48"/>
      <c r="AS31" s="48"/>
      <c r="AT31" s="48"/>
      <c r="AU31" s="48"/>
      <c r="AV31" s="48"/>
      <c r="AW31" s="48"/>
      <c r="AX31" s="48"/>
      <c r="AY31" s="48">
        <v>1</v>
      </c>
      <c r="AZ31" s="6">
        <f t="shared" ca="1" si="29"/>
        <v>20141204</v>
      </c>
      <c r="BA31" s="3">
        <f t="shared" ca="1" si="30"/>
        <v>144109</v>
      </c>
      <c r="BB31" s="3" t="s">
        <v>88</v>
      </c>
      <c r="BC31" s="48">
        <v>0</v>
      </c>
      <c r="BD31" s="48">
        <v>0</v>
      </c>
      <c r="BE31" s="48"/>
      <c r="BF31" s="48" t="str">
        <f t="shared" ca="1" si="31"/>
        <v>INSERT INTO ZBRC VALUES('DJB','C024','SOGO DISCOVERY MALL BALI G2 PLUS','-','','','','','','','','','','','',1,20141204,144109,'SQL',0,0,'')</v>
      </c>
      <c r="BG31" s="48"/>
      <c r="BH31" s="48"/>
      <c r="BI31" s="48"/>
      <c r="BJ31" s="48"/>
      <c r="BK31" s="48"/>
      <c r="BL31" s="48"/>
      <c r="BM31" s="48"/>
      <c r="BN31" s="48"/>
      <c r="BO31" s="48"/>
    </row>
    <row r="32" spans="1:67" ht="14.25" customHeight="1" x14ac:dyDescent="0.25">
      <c r="P32" s="1" t="s">
        <v>9</v>
      </c>
      <c r="AJ32" s="48" t="s">
        <v>1311</v>
      </c>
      <c r="AK32" s="48" t="s">
        <v>1541</v>
      </c>
      <c r="AL32" s="48" t="s">
        <v>1542</v>
      </c>
      <c r="AM32" s="48" t="s">
        <v>1582</v>
      </c>
      <c r="AN32" s="48"/>
      <c r="AO32" s="48"/>
      <c r="AP32" s="48"/>
      <c r="AQ32" s="48"/>
      <c r="AR32" s="48"/>
      <c r="AS32" s="48"/>
      <c r="AT32" s="48"/>
      <c r="AU32" s="48"/>
      <c r="AV32" s="48"/>
      <c r="AW32" s="48"/>
      <c r="AX32" s="48"/>
      <c r="AY32" s="48">
        <v>1</v>
      </c>
      <c r="AZ32" s="6">
        <f t="shared" ca="1" si="29"/>
        <v>20141204</v>
      </c>
      <c r="BA32" s="3">
        <f t="shared" ca="1" si="30"/>
        <v>144109</v>
      </c>
      <c r="BB32" s="3" t="s">
        <v>88</v>
      </c>
      <c r="BC32" s="48">
        <v>0</v>
      </c>
      <c r="BD32" s="48">
        <v>0</v>
      </c>
      <c r="BE32" s="48"/>
      <c r="BF32" s="48" t="str">
        <f t="shared" ca="1" si="31"/>
        <v>INSERT INTO ZBRC VALUES('DJB','C025','SOGO EMPORIUM PLUIT G2 PLUS','-','','','','','','','','','','','',1,20141204,144109,'SQL',0,0,'')</v>
      </c>
      <c r="BG32" s="48"/>
      <c r="BH32" s="48"/>
      <c r="BI32" s="48"/>
      <c r="BJ32" s="48"/>
      <c r="BK32" s="48"/>
      <c r="BL32" s="48"/>
      <c r="BM32" s="48"/>
      <c r="BN32" s="48"/>
      <c r="BO32" s="48"/>
    </row>
    <row r="33" spans="16:67" ht="14.25" customHeight="1" x14ac:dyDescent="0.25">
      <c r="P33" s="1" t="s">
        <v>9</v>
      </c>
      <c r="AJ33" s="48" t="s">
        <v>1311</v>
      </c>
      <c r="AK33" s="48" t="s">
        <v>1543</v>
      </c>
      <c r="AL33" s="48" t="s">
        <v>1544</v>
      </c>
      <c r="AM33" s="48" t="s">
        <v>1582</v>
      </c>
      <c r="AN33" s="48"/>
      <c r="AO33" s="48"/>
      <c r="AP33" s="48"/>
      <c r="AQ33" s="48"/>
      <c r="AR33" s="48"/>
      <c r="AS33" s="48"/>
      <c r="AT33" s="48"/>
      <c r="AU33" s="48"/>
      <c r="AV33" s="48"/>
      <c r="AW33" s="48"/>
      <c r="AX33" s="48"/>
      <c r="AY33" s="48">
        <v>1</v>
      </c>
      <c r="AZ33" s="6">
        <f t="shared" ca="1" si="29"/>
        <v>20141204</v>
      </c>
      <c r="BA33" s="3">
        <f t="shared" ca="1" si="30"/>
        <v>144109</v>
      </c>
      <c r="BB33" s="3" t="s">
        <v>88</v>
      </c>
      <c r="BC33" s="48">
        <v>0</v>
      </c>
      <c r="BD33" s="48">
        <v>0</v>
      </c>
      <c r="BE33" s="48"/>
      <c r="BF33" s="48" t="str">
        <f t="shared" ca="1" si="31"/>
        <v>INSERT INTO ZBRC VALUES('DJB','C026','SOGO TP IV SURABAYA G2 PLUS','-','','','','','','','','','','','',1,20141204,144109,'SQL',0,0,'')</v>
      </c>
      <c r="BG33" s="48"/>
      <c r="BH33" s="48"/>
      <c r="BI33" s="48"/>
      <c r="BJ33" s="48"/>
      <c r="BK33" s="48"/>
      <c r="BL33" s="48"/>
      <c r="BM33" s="48"/>
      <c r="BN33" s="48"/>
      <c r="BO33" s="48"/>
    </row>
    <row r="34" spans="16:67" ht="14.25" customHeight="1" x14ac:dyDescent="0.25">
      <c r="P34" s="1" t="s">
        <v>9</v>
      </c>
      <c r="AJ34" s="48" t="s">
        <v>1311</v>
      </c>
      <c r="AK34" s="48" t="s">
        <v>1545</v>
      </c>
      <c r="AL34" s="48" t="s">
        <v>1546</v>
      </c>
      <c r="AM34" s="48" t="s">
        <v>1582</v>
      </c>
      <c r="AN34" s="48"/>
      <c r="AO34" s="48"/>
      <c r="AP34" s="48"/>
      <c r="AQ34" s="48"/>
      <c r="AR34" s="48"/>
      <c r="AS34" s="48"/>
      <c r="AT34" s="48"/>
      <c r="AU34" s="48"/>
      <c r="AV34" s="48"/>
      <c r="AW34" s="48"/>
      <c r="AX34" s="48"/>
      <c r="AY34" s="48">
        <v>1</v>
      </c>
      <c r="AZ34" s="6">
        <f t="shared" ca="1" si="29"/>
        <v>20141204</v>
      </c>
      <c r="BA34" s="3">
        <f t="shared" ca="1" si="30"/>
        <v>144109</v>
      </c>
      <c r="BB34" s="3" t="s">
        <v>88</v>
      </c>
      <c r="BC34" s="48">
        <v>0</v>
      </c>
      <c r="BD34" s="48">
        <v>0</v>
      </c>
      <c r="BE34" s="48"/>
      <c r="BF34" s="48" t="str">
        <f t="shared" ca="1" si="31"/>
        <v>INSERT INTO ZBRC VALUES('DJB','C027','SOGO KELAPA GADING MALL G2 PLUS','-','','','','','','','','','','','',1,20141204,144109,'SQL',0,0,'')</v>
      </c>
      <c r="BG34" s="48"/>
      <c r="BH34" s="48"/>
      <c r="BI34" s="48"/>
      <c r="BJ34" s="48"/>
      <c r="BK34" s="48"/>
      <c r="BL34" s="48"/>
      <c r="BM34" s="48"/>
      <c r="BN34" s="48"/>
      <c r="BO34" s="48"/>
    </row>
    <row r="35" spans="16:67" ht="14.25" customHeight="1" x14ac:dyDescent="0.25">
      <c r="P35" s="1" t="s">
        <v>9</v>
      </c>
      <c r="AJ35" s="48" t="s">
        <v>1311</v>
      </c>
      <c r="AK35" s="48" t="s">
        <v>1547</v>
      </c>
      <c r="AL35" s="48" t="s">
        <v>1548</v>
      </c>
      <c r="AM35" s="48" t="s">
        <v>1582</v>
      </c>
      <c r="AN35" s="48"/>
      <c r="AO35" s="48"/>
      <c r="AP35" s="48"/>
      <c r="AQ35" s="48"/>
      <c r="AR35" s="48"/>
      <c r="AS35" s="48"/>
      <c r="AT35" s="48"/>
      <c r="AU35" s="48"/>
      <c r="AV35" s="48"/>
      <c r="AW35" s="48"/>
      <c r="AX35" s="48"/>
      <c r="AY35" s="48">
        <v>1</v>
      </c>
      <c r="AZ35" s="6">
        <f t="shared" ca="1" si="29"/>
        <v>20141204</v>
      </c>
      <c r="BA35" s="3">
        <f t="shared" ca="1" si="30"/>
        <v>144109</v>
      </c>
      <c r="BB35" s="3" t="s">
        <v>88</v>
      </c>
      <c r="BC35" s="48">
        <v>0</v>
      </c>
      <c r="BD35" s="48">
        <v>0</v>
      </c>
      <c r="BE35" s="48"/>
      <c r="BF35" s="48" t="str">
        <f t="shared" ca="1" si="31"/>
        <v>INSERT INTO ZBRC VALUES('DJB','C028','SOGO KELAPA GADING G2 BASIC','-','','','','','','','','','','','',1,20141204,144109,'SQL',0,0,'')</v>
      </c>
      <c r="BG35" s="48"/>
      <c r="BH35" s="48"/>
      <c r="BI35" s="48"/>
      <c r="BJ35" s="48"/>
      <c r="BK35" s="48"/>
      <c r="BL35" s="48"/>
      <c r="BM35" s="48"/>
      <c r="BN35" s="48"/>
      <c r="BO35" s="48"/>
    </row>
    <row r="36" spans="16:67" ht="14.25" customHeight="1" x14ac:dyDescent="0.25">
      <c r="P36" s="1" t="s">
        <v>9</v>
      </c>
      <c r="AJ36" s="48" t="s">
        <v>1311</v>
      </c>
      <c r="AK36" s="48" t="s">
        <v>1549</v>
      </c>
      <c r="AL36" s="48" t="s">
        <v>1550</v>
      </c>
      <c r="AM36" s="48" t="s">
        <v>1582</v>
      </c>
      <c r="AN36" s="48"/>
      <c r="AO36" s="48"/>
      <c r="AP36" s="48"/>
      <c r="AQ36" s="48"/>
      <c r="AR36" s="48"/>
      <c r="AS36" s="48"/>
      <c r="AT36" s="48"/>
      <c r="AU36" s="48"/>
      <c r="AV36" s="48"/>
      <c r="AW36" s="48"/>
      <c r="AX36" s="48"/>
      <c r="AY36" s="48">
        <v>1</v>
      </c>
      <c r="AZ36" s="6">
        <f t="shared" ca="1" si="29"/>
        <v>20141204</v>
      </c>
      <c r="BA36" s="3">
        <f t="shared" ca="1" si="30"/>
        <v>144109</v>
      </c>
      <c r="BB36" s="3" t="s">
        <v>88</v>
      </c>
      <c r="BC36" s="48">
        <v>0</v>
      </c>
      <c r="BD36" s="48">
        <v>0</v>
      </c>
      <c r="BE36" s="48"/>
      <c r="BF36" s="48" t="str">
        <f t="shared" ca="1" si="31"/>
        <v>INSERT INTO ZBRC VALUES('DJB','C029','MDS CITRA LAND G2 BASIC','-','','','','','','','','','','','',1,20141204,144109,'SQL',0,0,'')</v>
      </c>
      <c r="BG36" s="48"/>
      <c r="BH36" s="48"/>
      <c r="BI36" s="48"/>
      <c r="BJ36" s="48"/>
      <c r="BK36" s="48"/>
      <c r="BL36" s="48"/>
      <c r="BM36" s="48"/>
      <c r="BN36" s="48"/>
      <c r="BO36" s="48"/>
    </row>
    <row r="37" spans="16:67" ht="14.25" customHeight="1" x14ac:dyDescent="0.25">
      <c r="AJ37" s="48" t="s">
        <v>1311</v>
      </c>
      <c r="AK37" s="48" t="s">
        <v>1551</v>
      </c>
      <c r="AL37" s="48" t="s">
        <v>1552</v>
      </c>
      <c r="AM37" s="48" t="s">
        <v>1582</v>
      </c>
      <c r="AN37" s="48"/>
      <c r="AO37" s="48"/>
      <c r="AP37" s="48"/>
      <c r="AQ37" s="48"/>
      <c r="AR37" s="48"/>
      <c r="AS37" s="48"/>
      <c r="AT37" s="48"/>
      <c r="AU37" s="48"/>
      <c r="AV37" s="48"/>
      <c r="AW37" s="48"/>
      <c r="AX37" s="48"/>
      <c r="AY37" s="48">
        <v>1</v>
      </c>
      <c r="AZ37" s="6">
        <f t="shared" ca="1" si="29"/>
        <v>20141204</v>
      </c>
      <c r="BA37" s="3">
        <f t="shared" ca="1" si="30"/>
        <v>144109</v>
      </c>
      <c r="BB37" s="3" t="s">
        <v>88</v>
      </c>
      <c r="BC37" s="48">
        <v>0</v>
      </c>
      <c r="BD37" s="48">
        <v>0</v>
      </c>
      <c r="BE37" s="48"/>
      <c r="BF37" s="48" t="str">
        <f t="shared" ca="1" si="31"/>
        <v>INSERT INTO ZBRC VALUES('DJB','C030','BAZAR CIKUPA','-','','','','','','','','','','','',1,20141204,144109,'SQL',0,0,'')</v>
      </c>
      <c r="BG37" s="48"/>
      <c r="BH37" s="48"/>
      <c r="BI37" s="48"/>
      <c r="BJ37" s="48"/>
      <c r="BK37" s="48"/>
      <c r="BL37" s="48"/>
      <c r="BM37" s="48"/>
      <c r="BN37" s="48"/>
      <c r="BO37" s="48"/>
    </row>
    <row r="38" spans="16:67" ht="14.25" customHeight="1" x14ac:dyDescent="0.25">
      <c r="AJ38" s="48" t="s">
        <v>1311</v>
      </c>
      <c r="AK38" s="48" t="s">
        <v>1553</v>
      </c>
      <c r="AL38" s="48" t="s">
        <v>1554</v>
      </c>
      <c r="AM38" s="48" t="s">
        <v>1582</v>
      </c>
      <c r="AN38" s="48"/>
      <c r="AO38" s="48"/>
      <c r="AP38" s="48"/>
      <c r="AQ38" s="48"/>
      <c r="AR38" s="48"/>
      <c r="AS38" s="48"/>
      <c r="AT38" s="48"/>
      <c r="AU38" s="48"/>
      <c r="AV38" s="48"/>
      <c r="AW38" s="48"/>
      <c r="AX38" s="48"/>
      <c r="AY38" s="48">
        <v>1</v>
      </c>
      <c r="AZ38" s="6">
        <f t="shared" ca="1" si="29"/>
        <v>20141204</v>
      </c>
      <c r="BA38" s="3">
        <f t="shared" ca="1" si="30"/>
        <v>144109</v>
      </c>
      <c r="BB38" s="3" t="s">
        <v>88</v>
      </c>
      <c r="BC38" s="48">
        <v>0</v>
      </c>
      <c r="BD38" s="48">
        <v>0</v>
      </c>
      <c r="BE38" s="48"/>
      <c r="BF38" s="48" t="str">
        <f t="shared" ca="1" si="31"/>
        <v>INSERT INTO ZBRC VALUES('DJB','C031','BAZAR S. LIO','-','','','','','','','','','','','',1,20141204,144109,'SQL',0,0,'')</v>
      </c>
      <c r="BG38" s="48"/>
      <c r="BH38" s="48"/>
      <c r="BI38" s="48"/>
      <c r="BJ38" s="48"/>
      <c r="BK38" s="48"/>
      <c r="BL38" s="48"/>
      <c r="BM38" s="48"/>
      <c r="BN38" s="48"/>
      <c r="BO38" s="48"/>
    </row>
    <row r="39" spans="16:67" ht="14.25" customHeight="1" x14ac:dyDescent="0.25">
      <c r="AJ39" s="48" t="s">
        <v>1311</v>
      </c>
      <c r="AK39" s="48" t="s">
        <v>1555</v>
      </c>
      <c r="AL39" s="48" t="s">
        <v>1556</v>
      </c>
      <c r="AM39" s="48" t="s">
        <v>1582</v>
      </c>
      <c r="AN39" s="48"/>
      <c r="AO39" s="48"/>
      <c r="AP39" s="48"/>
      <c r="AQ39" s="48"/>
      <c r="AR39" s="48"/>
      <c r="AS39" s="48"/>
      <c r="AT39" s="48"/>
      <c r="AU39" s="48"/>
      <c r="AV39" s="48"/>
      <c r="AW39" s="48"/>
      <c r="AX39" s="48"/>
      <c r="AY39" s="48">
        <v>1</v>
      </c>
      <c r="AZ39" s="6">
        <f t="shared" ca="1" si="29"/>
        <v>20141204</v>
      </c>
      <c r="BA39" s="3">
        <f t="shared" ca="1" si="30"/>
        <v>144109</v>
      </c>
      <c r="BB39" s="3" t="s">
        <v>88</v>
      </c>
      <c r="BC39" s="48">
        <v>0</v>
      </c>
      <c r="BD39" s="48">
        <v>0</v>
      </c>
      <c r="BE39" s="48"/>
      <c r="BF39" s="48" t="str">
        <f t="shared" ca="1" si="31"/>
        <v>INSERT INTO ZBRC VALUES('DJB','C032','SAMPLE S. LIO','-','','','','','','','','','','','',1,20141204,144109,'SQL',0,0,'')</v>
      </c>
      <c r="BG39" s="48"/>
      <c r="BH39" s="48"/>
      <c r="BI39" s="48"/>
      <c r="BJ39" s="48"/>
      <c r="BK39" s="48"/>
      <c r="BL39" s="48"/>
      <c r="BM39" s="48"/>
      <c r="BN39" s="48"/>
      <c r="BO39" s="48"/>
    </row>
    <row r="40" spans="16:67" ht="14.25" customHeight="1" x14ac:dyDescent="0.25">
      <c r="AJ40" s="48" t="s">
        <v>1311</v>
      </c>
      <c r="AK40" s="48" t="s">
        <v>1557</v>
      </c>
      <c r="AL40" s="48" t="s">
        <v>1558</v>
      </c>
      <c r="AM40" s="48" t="s">
        <v>1583</v>
      </c>
      <c r="AN40" s="48"/>
      <c r="AO40" s="48"/>
      <c r="AP40" s="48"/>
      <c r="AQ40" s="48"/>
      <c r="AR40" s="48"/>
      <c r="AS40" s="48"/>
      <c r="AT40" s="48"/>
      <c r="AU40" s="48"/>
      <c r="AV40" s="48"/>
      <c r="AW40" s="48"/>
      <c r="AX40" s="48"/>
      <c r="AY40" s="48">
        <v>1</v>
      </c>
      <c r="AZ40" s="6">
        <f t="shared" ca="1" si="29"/>
        <v>20141204</v>
      </c>
      <c r="BA40" s="3">
        <f t="shared" ca="1" si="30"/>
        <v>144109</v>
      </c>
      <c r="BB40" s="3" t="s">
        <v>88</v>
      </c>
      <c r="BC40" s="48">
        <v>0</v>
      </c>
      <c r="BD40" s="48">
        <v>0</v>
      </c>
      <c r="BE40" s="48"/>
      <c r="BF40" s="48" t="str">
        <f t="shared" ca="1" si="31"/>
        <v>INSERT INTO ZBRC VALUES('DJB','C033','BAZAAR BELLAGIO','Plaza Bellagio Kuningan Mega Kuningan Barat Kav E4/3 Jak - Sel','','','','','','','','','','','',1,20141204,144109,'SQL',0,0,'')</v>
      </c>
      <c r="BG40" s="48"/>
      <c r="BH40" s="48"/>
      <c r="BI40" s="48"/>
      <c r="BJ40" s="48"/>
      <c r="BK40" s="48"/>
      <c r="BL40" s="48"/>
      <c r="BM40" s="48"/>
      <c r="BN40" s="48"/>
      <c r="BO40" s="48"/>
    </row>
    <row r="41" spans="16:67" ht="14.25" customHeight="1" x14ac:dyDescent="0.25">
      <c r="AJ41" s="48" t="s">
        <v>1311</v>
      </c>
      <c r="AK41" s="48" t="s">
        <v>1559</v>
      </c>
      <c r="AL41" s="48" t="s">
        <v>1560</v>
      </c>
      <c r="AM41" s="48"/>
      <c r="AN41" s="48"/>
      <c r="AO41" s="48"/>
      <c r="AP41" s="48"/>
      <c r="AQ41" s="48"/>
      <c r="AR41" s="48"/>
      <c r="AS41" s="48"/>
      <c r="AT41" s="48"/>
      <c r="AU41" s="48"/>
      <c r="AV41" s="48"/>
      <c r="AW41" s="48"/>
      <c r="AX41" s="48"/>
      <c r="AY41" s="48">
        <v>1</v>
      </c>
      <c r="AZ41" s="6">
        <f t="shared" ca="1" si="29"/>
        <v>20141204</v>
      </c>
      <c r="BA41" s="3">
        <f t="shared" ca="1" si="30"/>
        <v>144109</v>
      </c>
      <c r="BB41" s="3" t="s">
        <v>88</v>
      </c>
      <c r="BC41" s="48">
        <v>0</v>
      </c>
      <c r="BD41" s="48">
        <v>0</v>
      </c>
      <c r="BE41" s="48"/>
      <c r="BF41" s="48" t="str">
        <f t="shared" ca="1" si="31"/>
        <v>INSERT INTO ZBRC VALUES('DJB','C034','CASH NORMAL','','','','','','','','','','','','',1,20141204,144109,'SQL',0,0,'')</v>
      </c>
      <c r="BG41" s="48"/>
      <c r="BH41" s="48"/>
      <c r="BI41" s="48"/>
      <c r="BJ41" s="48"/>
      <c r="BK41" s="48"/>
      <c r="BL41" s="48"/>
      <c r="BM41" s="48"/>
      <c r="BN41" s="48"/>
      <c r="BO41" s="48"/>
    </row>
    <row r="42" spans="16:67" ht="14.25" customHeight="1" x14ac:dyDescent="0.25">
      <c r="AJ42" s="48" t="s">
        <v>1311</v>
      </c>
      <c r="AK42" s="48" t="s">
        <v>1561</v>
      </c>
      <c r="AL42" s="48" t="s">
        <v>1562</v>
      </c>
      <c r="AM42" s="48"/>
      <c r="AN42" s="48"/>
      <c r="AO42" s="48"/>
      <c r="AP42" s="48"/>
      <c r="AQ42" s="48"/>
      <c r="AR42" s="48"/>
      <c r="AS42" s="48"/>
      <c r="AT42" s="48"/>
      <c r="AU42" s="48"/>
      <c r="AV42" s="48"/>
      <c r="AW42" s="48"/>
      <c r="AX42" s="48"/>
      <c r="AY42" s="48">
        <v>1</v>
      </c>
      <c r="AZ42" s="6">
        <f t="shared" ca="1" si="29"/>
        <v>20141204</v>
      </c>
      <c r="BA42" s="3">
        <f t="shared" ca="1" si="30"/>
        <v>144109</v>
      </c>
      <c r="BB42" s="3" t="s">
        <v>88</v>
      </c>
      <c r="BC42" s="48">
        <v>0</v>
      </c>
      <c r="BD42" s="48">
        <v>0</v>
      </c>
      <c r="BE42" s="48"/>
      <c r="BF42" s="48" t="str">
        <f t="shared" ca="1" si="31"/>
        <v>INSERT INTO ZBRC VALUES('DJB','C035','SOGO CENTRAL PARK G2 PLUS','','','','','','','','','','','','',1,20141204,144109,'SQL',0,0,'')</v>
      </c>
      <c r="BG42" s="48"/>
      <c r="BH42" s="48"/>
      <c r="BI42" s="48"/>
      <c r="BJ42" s="48"/>
      <c r="BK42" s="48"/>
      <c r="BL42" s="48"/>
      <c r="BM42" s="48"/>
      <c r="BN42" s="48"/>
      <c r="BO42" s="48"/>
    </row>
    <row r="43" spans="16:67" ht="14.25" customHeight="1" x14ac:dyDescent="0.25">
      <c r="AJ43" s="48" t="s">
        <v>1311</v>
      </c>
      <c r="AK43" s="48" t="s">
        <v>1563</v>
      </c>
      <c r="AL43" s="48" t="s">
        <v>1564</v>
      </c>
      <c r="AM43" s="48"/>
      <c r="AN43" s="48"/>
      <c r="AO43" s="48"/>
      <c r="AP43" s="48"/>
      <c r="AQ43" s="48"/>
      <c r="AR43" s="48"/>
      <c r="AS43" s="48"/>
      <c r="AT43" s="48"/>
      <c r="AU43" s="48"/>
      <c r="AV43" s="48"/>
      <c r="AW43" s="48"/>
      <c r="AX43" s="48"/>
      <c r="AY43" s="48">
        <v>1</v>
      </c>
      <c r="AZ43" s="6">
        <f t="shared" ca="1" si="29"/>
        <v>20141204</v>
      </c>
      <c r="BA43" s="3">
        <f t="shared" ca="1" si="30"/>
        <v>144109</v>
      </c>
      <c r="BB43" s="3" t="s">
        <v>88</v>
      </c>
      <c r="BC43" s="48">
        <v>0</v>
      </c>
      <c r="BD43" s="48">
        <v>0</v>
      </c>
      <c r="BE43" s="48"/>
      <c r="BF43" s="48" t="str">
        <f t="shared" ca="1" si="31"/>
        <v>INSERT INTO ZBRC VALUES('DJB','C036','SOGO SUN PLAZA MEDAN G2 PLUS','','','','','','','','','','','','',1,20141204,144109,'SQL',0,0,'')</v>
      </c>
      <c r="BG43" s="48"/>
      <c r="BH43" s="48"/>
      <c r="BI43" s="48"/>
      <c r="BJ43" s="48"/>
      <c r="BK43" s="48"/>
      <c r="BL43" s="48"/>
      <c r="BM43" s="48"/>
      <c r="BN43" s="48"/>
      <c r="BO43" s="48"/>
    </row>
    <row r="44" spans="16:67" ht="14.25" customHeight="1" x14ac:dyDescent="0.25">
      <c r="AJ44" s="48" t="s">
        <v>1311</v>
      </c>
      <c r="AK44" s="48" t="s">
        <v>1565</v>
      </c>
      <c r="AL44" s="48" t="s">
        <v>1566</v>
      </c>
      <c r="AM44" s="48"/>
      <c r="AN44" s="48"/>
      <c r="AO44" s="48"/>
      <c r="AP44" s="48"/>
      <c r="AQ44" s="48"/>
      <c r="AR44" s="48"/>
      <c r="AS44" s="48"/>
      <c r="AT44" s="48"/>
      <c r="AU44" s="48"/>
      <c r="AV44" s="48"/>
      <c r="AW44" s="48"/>
      <c r="AX44" s="48"/>
      <c r="AY44" s="48">
        <v>1</v>
      </c>
      <c r="AZ44" s="6">
        <f t="shared" ca="1" si="29"/>
        <v>20141204</v>
      </c>
      <c r="BA44" s="3">
        <f t="shared" ca="1" si="30"/>
        <v>144109</v>
      </c>
      <c r="BB44" s="3" t="s">
        <v>88</v>
      </c>
      <c r="BC44" s="48">
        <v>0</v>
      </c>
      <c r="BD44" s="48">
        <v>0</v>
      </c>
      <c r="BE44" s="48"/>
      <c r="BF44" s="48" t="str">
        <f t="shared" ca="1" si="31"/>
        <v>INSERT INTO ZBRC VALUES('DJB','C037','SOGO GALAXY SURABAYA G2 PLUS','','','','','','','','','','','','',1,20141204,144109,'SQL',0,0,'')</v>
      </c>
      <c r="BG44" s="48"/>
      <c r="BH44" s="48"/>
      <c r="BI44" s="48"/>
      <c r="BJ44" s="48"/>
      <c r="BK44" s="48"/>
      <c r="BL44" s="48"/>
      <c r="BM44" s="48"/>
      <c r="BN44" s="48"/>
      <c r="BO44" s="48"/>
    </row>
    <row r="45" spans="16:67" ht="14.25" customHeight="1" x14ac:dyDescent="0.25">
      <c r="AJ45" s="48" t="s">
        <v>1311</v>
      </c>
      <c r="AK45" s="48" t="s">
        <v>1567</v>
      </c>
      <c r="AL45" s="48" t="s">
        <v>1568</v>
      </c>
      <c r="AM45" s="48"/>
      <c r="AN45" s="48"/>
      <c r="AO45" s="48"/>
      <c r="AP45" s="48"/>
      <c r="AQ45" s="48"/>
      <c r="AR45" s="48"/>
      <c r="AS45" s="48"/>
      <c r="AT45" s="48"/>
      <c r="AU45" s="48"/>
      <c r="AV45" s="48"/>
      <c r="AW45" s="48"/>
      <c r="AX45" s="48"/>
      <c r="AY45" s="48">
        <v>1</v>
      </c>
      <c r="AZ45" s="6">
        <f t="shared" ca="1" si="29"/>
        <v>20141204</v>
      </c>
      <c r="BA45" s="3">
        <f t="shared" ca="1" si="30"/>
        <v>144109</v>
      </c>
      <c r="BB45" s="3" t="s">
        <v>88</v>
      </c>
      <c r="BC45" s="48">
        <v>0</v>
      </c>
      <c r="BD45" s="48">
        <v>0</v>
      </c>
      <c r="BE45" s="48"/>
      <c r="BF45" s="48" t="str">
        <f t="shared" ca="1" si="31"/>
        <v>INSERT INTO ZBRC VALUES('DJB','C038','METRO PIM','','','','','','','','','','','','',1,20141204,144109,'SQL',0,0,'')</v>
      </c>
      <c r="BG45" s="48"/>
      <c r="BH45" s="48"/>
      <c r="BI45" s="48"/>
      <c r="BJ45" s="48"/>
      <c r="BK45" s="48"/>
      <c r="BL45" s="48"/>
      <c r="BM45" s="48"/>
      <c r="BN45" s="48"/>
      <c r="BO45" s="48"/>
    </row>
    <row r="46" spans="16:67" ht="14.25" customHeight="1" x14ac:dyDescent="0.25">
      <c r="AJ46" s="48" t="s">
        <v>1311</v>
      </c>
      <c r="AK46" s="48" t="s">
        <v>1569</v>
      </c>
      <c r="AL46" s="48" t="s">
        <v>1570</v>
      </c>
      <c r="AM46" s="48"/>
      <c r="AN46" s="48"/>
      <c r="AO46" s="48"/>
      <c r="AP46" s="48"/>
      <c r="AQ46" s="48"/>
      <c r="AR46" s="48"/>
      <c r="AS46" s="48"/>
      <c r="AT46" s="48"/>
      <c r="AU46" s="48"/>
      <c r="AV46" s="48"/>
      <c r="AW46" s="48"/>
      <c r="AX46" s="48"/>
      <c r="AY46" s="48">
        <v>1</v>
      </c>
      <c r="AZ46" s="6">
        <f t="shared" ca="1" si="29"/>
        <v>20141204</v>
      </c>
      <c r="BA46" s="3">
        <f t="shared" ca="1" si="30"/>
        <v>144109</v>
      </c>
      <c r="BB46" s="3" t="s">
        <v>88</v>
      </c>
      <c r="BC46" s="48">
        <v>0</v>
      </c>
      <c r="BD46" s="48">
        <v>0</v>
      </c>
      <c r="BE46" s="48"/>
      <c r="BF46" s="48" t="str">
        <f t="shared" ca="1" si="31"/>
        <v>INSERT INTO ZBRC VALUES('DJB','C039','METRO SENAYAN','','','','','','','','','','','','',1,20141204,144109,'SQL',0,0,'')</v>
      </c>
      <c r="BG46" s="48"/>
      <c r="BH46" s="48"/>
      <c r="BI46" s="48"/>
      <c r="BJ46" s="48"/>
      <c r="BK46" s="48"/>
      <c r="BL46" s="48"/>
      <c r="BM46" s="48"/>
      <c r="BN46" s="48"/>
      <c r="BO46" s="48"/>
    </row>
    <row r="47" spans="16:67" ht="14.25" customHeight="1" x14ac:dyDescent="0.25">
      <c r="AJ47" s="48" t="s">
        <v>1311</v>
      </c>
      <c r="AK47" s="48" t="s">
        <v>1571</v>
      </c>
      <c r="AL47" s="48" t="s">
        <v>1572</v>
      </c>
      <c r="AM47" s="48"/>
      <c r="AN47" s="48"/>
      <c r="AO47" s="48"/>
      <c r="AP47" s="48"/>
      <c r="AQ47" s="48"/>
      <c r="AR47" s="48"/>
      <c r="AS47" s="48"/>
      <c r="AT47" s="48"/>
      <c r="AU47" s="48"/>
      <c r="AV47" s="48"/>
      <c r="AW47" s="48"/>
      <c r="AX47" s="48"/>
      <c r="AY47" s="48">
        <v>1</v>
      </c>
      <c r="AZ47" s="6">
        <f t="shared" ca="1" si="29"/>
        <v>20141204</v>
      </c>
      <c r="BA47" s="3">
        <f t="shared" ca="1" si="30"/>
        <v>144109</v>
      </c>
      <c r="BB47" s="3" t="s">
        <v>88</v>
      </c>
      <c r="BC47" s="48">
        <v>0</v>
      </c>
      <c r="BD47" s="48">
        <v>0</v>
      </c>
      <c r="BE47" s="48"/>
      <c r="BF47" s="48" t="str">
        <f t="shared" ca="1" si="31"/>
        <v>INSERT INTO ZBRC VALUES('DJB','C040','DIAMOND PALEMBANG','','','','','','','','','','','','',1,20141204,144109,'SQL',0,0,'')</v>
      </c>
      <c r="BG47" s="48"/>
      <c r="BH47" s="48"/>
      <c r="BI47" s="48"/>
      <c r="BJ47" s="48"/>
      <c r="BK47" s="48"/>
      <c r="BL47" s="48"/>
      <c r="BM47" s="48"/>
      <c r="BN47" s="48"/>
      <c r="BO47" s="48"/>
    </row>
    <row r="48" spans="16:67" ht="14.25" customHeight="1" x14ac:dyDescent="0.25">
      <c r="AJ48" s="48" t="s">
        <v>1311</v>
      </c>
      <c r="AK48" s="48" t="s">
        <v>1573</v>
      </c>
      <c r="AL48" s="48" t="s">
        <v>1574</v>
      </c>
      <c r="AM48" s="48"/>
      <c r="AN48" s="48"/>
      <c r="AO48" s="48"/>
      <c r="AP48" s="48"/>
      <c r="AQ48" s="48"/>
      <c r="AR48" s="48"/>
      <c r="AS48" s="48"/>
      <c r="AT48" s="48"/>
      <c r="AU48" s="48"/>
      <c r="AV48" s="48"/>
      <c r="AW48" s="48"/>
      <c r="AX48" s="48"/>
      <c r="AY48" s="48">
        <v>1</v>
      </c>
      <c r="AZ48" s="6">
        <f t="shared" ca="1" si="29"/>
        <v>20141204</v>
      </c>
      <c r="BA48" s="3">
        <f t="shared" ca="1" si="30"/>
        <v>144109</v>
      </c>
      <c r="BB48" s="3" t="s">
        <v>88</v>
      </c>
      <c r="BC48" s="48">
        <v>0</v>
      </c>
      <c r="BD48" s="48">
        <v>0</v>
      </c>
      <c r="BE48" s="48"/>
      <c r="BF48" s="48" t="str">
        <f t="shared" ca="1" si="31"/>
        <v>INSERT INTO ZBRC VALUES('DJB','C041','BAZAR CITRALAND','','','','','','','','','','','','',1,20141204,144109,'SQL',0,0,'')</v>
      </c>
      <c r="BG48" s="48"/>
      <c r="BH48" s="48"/>
      <c r="BI48" s="48"/>
      <c r="BJ48" s="48"/>
      <c r="BK48" s="48"/>
      <c r="BL48" s="48"/>
      <c r="BM48" s="48"/>
      <c r="BN48" s="48"/>
      <c r="BO48" s="48"/>
    </row>
    <row r="49" spans="36:67" ht="14.25" customHeight="1" x14ac:dyDescent="0.25">
      <c r="AJ49" s="48" t="s">
        <v>1311</v>
      </c>
      <c r="AK49" s="48" t="s">
        <v>1575</v>
      </c>
      <c r="AL49" s="48" t="s">
        <v>1576</v>
      </c>
      <c r="AM49" s="48" t="s">
        <v>1584</v>
      </c>
      <c r="AN49" s="48"/>
      <c r="AO49" s="48"/>
      <c r="AP49" s="48"/>
      <c r="AQ49" s="48"/>
      <c r="AR49" s="48"/>
      <c r="AS49" s="48"/>
      <c r="AT49" s="48"/>
      <c r="AU49" s="48"/>
      <c r="AV49" s="48"/>
      <c r="AW49" s="48"/>
      <c r="AX49" s="48"/>
      <c r="AY49" s="48">
        <v>1</v>
      </c>
      <c r="AZ49" s="6">
        <f t="shared" ca="1" si="29"/>
        <v>20141204</v>
      </c>
      <c r="BA49" s="3">
        <f t="shared" ca="1" si="30"/>
        <v>144109</v>
      </c>
      <c r="BB49" s="3" t="s">
        <v>88</v>
      </c>
      <c r="BC49" s="48">
        <v>0</v>
      </c>
      <c r="BD49" s="48">
        <v>0</v>
      </c>
      <c r="BE49" s="48"/>
      <c r="BF49" s="48" t="str">
        <f t="shared" ca="1" si="31"/>
        <v>INSERT INTO ZBRC VALUES('DJB','C042','STAR BSD','SUMMARECON MALL SERPONG JL. PAKULON BARAT TANGERANG BANTEN','','','','','','','','','','','',1,20141204,144109,'SQL',0,0,'')</v>
      </c>
      <c r="BG49" s="48"/>
      <c r="BH49" s="48"/>
      <c r="BI49" s="48"/>
      <c r="BJ49" s="48"/>
      <c r="BK49" s="48"/>
      <c r="BL49" s="48"/>
      <c r="BM49" s="48"/>
      <c r="BN49" s="48"/>
      <c r="BO49" s="48"/>
    </row>
    <row r="50" spans="36:67" ht="14.25" customHeight="1" x14ac:dyDescent="0.25">
      <c r="AJ50" s="48" t="s">
        <v>1311</v>
      </c>
      <c r="AK50" s="48" t="s">
        <v>1577</v>
      </c>
      <c r="AL50" s="48" t="s">
        <v>1578</v>
      </c>
      <c r="AM50" s="48"/>
      <c r="AN50" s="48"/>
      <c r="AO50" s="48"/>
      <c r="AP50" s="48"/>
      <c r="AQ50" s="48"/>
      <c r="AR50" s="48"/>
      <c r="AS50" s="48"/>
      <c r="AT50" s="48"/>
      <c r="AU50" s="48"/>
      <c r="AV50" s="48"/>
      <c r="AW50" s="48"/>
      <c r="AX50" s="48"/>
      <c r="AY50" s="48">
        <v>1</v>
      </c>
      <c r="AZ50" s="6">
        <f t="shared" ca="1" si="29"/>
        <v>20141204</v>
      </c>
      <c r="BA50" s="3">
        <f t="shared" ca="1" si="30"/>
        <v>144109</v>
      </c>
      <c r="BB50" s="3" t="s">
        <v>88</v>
      </c>
      <c r="BC50" s="48">
        <v>0</v>
      </c>
      <c r="BD50" s="48">
        <v>0</v>
      </c>
      <c r="BE50" s="48"/>
      <c r="BF50" s="48" t="str">
        <f t="shared" ca="1" si="31"/>
        <v>INSERT INTO ZBRC VALUES('DJB','C043','SOGO KASABLANKA G2 PLUS','','','','','','','','','','','','',1,20141204,144109,'SQL',0,0,'')</v>
      </c>
      <c r="BG50" s="48"/>
      <c r="BH50" s="48"/>
      <c r="BI50" s="48"/>
    </row>
    <row r="51" spans="36:67" ht="14.25" customHeight="1" x14ac:dyDescent="0.25">
      <c r="AJ51" s="48" t="s">
        <v>1311</v>
      </c>
      <c r="AK51" s="48" t="s">
        <v>1579</v>
      </c>
      <c r="AL51" s="48" t="s">
        <v>1580</v>
      </c>
      <c r="AM51" s="48" t="s">
        <v>1585</v>
      </c>
      <c r="AN51" s="48"/>
      <c r="AO51" s="48"/>
      <c r="AP51" s="48"/>
      <c r="AQ51" s="48"/>
      <c r="AR51" s="48"/>
      <c r="AS51" s="48"/>
      <c r="AT51" s="48"/>
      <c r="AU51" s="48"/>
      <c r="AV51" s="48"/>
      <c r="AW51" s="48"/>
      <c r="AX51" s="48"/>
      <c r="AY51" s="48">
        <v>1</v>
      </c>
      <c r="AZ51" s="6">
        <f t="shared" ca="1" si="29"/>
        <v>20141204</v>
      </c>
      <c r="BA51" s="3">
        <f t="shared" ca="1" si="30"/>
        <v>144109</v>
      </c>
      <c r="BB51" s="3" t="s">
        <v>88</v>
      </c>
      <c r="BC51" s="48">
        <v>0</v>
      </c>
      <c r="BD51" s="48">
        <v>0</v>
      </c>
      <c r="BE51" s="48"/>
      <c r="BF51" s="48" t="str">
        <f t="shared" ca="1" si="31"/>
        <v>INSERT INTO ZBRC VALUES('DJB','C044','LOTUS CIBUBUR','Cibubur','','','','','','','','','','','',1,20141204,144109,'SQL',0,0,'')</v>
      </c>
      <c r="BG51" s="48"/>
      <c r="BH51" s="48"/>
      <c r="BI51"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T50"/>
  <sheetViews>
    <sheetView topLeftCell="AG5" workbookViewId="0">
      <selection activeCell="AT6" sqref="AT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45" width="9.28515625" style="1" customWidth="1"/>
    <col min="46" max="16384" width="9.140625" style="1"/>
  </cols>
  <sheetData>
    <row r="1" spans="1:46"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ZBUM</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351</v>
      </c>
      <c r="AK1" s="5" t="s">
        <v>352</v>
      </c>
      <c r="AL1" s="5" t="s">
        <v>353</v>
      </c>
      <c r="AM1" s="5" t="s">
        <v>354</v>
      </c>
      <c r="AN1" s="5" t="s">
        <v>355</v>
      </c>
      <c r="AO1" s="5" t="s">
        <v>356</v>
      </c>
      <c r="AP1" s="5" t="s">
        <v>357</v>
      </c>
      <c r="AQ1" s="5" t="s">
        <v>358</v>
      </c>
      <c r="AR1" s="5" t="s">
        <v>359</v>
      </c>
      <c r="AS1" s="5" t="s">
        <v>360</v>
      </c>
    </row>
    <row r="2" spans="1:46" ht="14.25" customHeight="1" x14ac:dyDescent="0.25">
      <c r="A2" s="4"/>
      <c r="D2" s="1" t="s">
        <v>307</v>
      </c>
      <c r="E2" s="1" t="str">
        <f>VLOOKUP($D$2,[1]Tables!$B$2:$D$1048576,3,FALSE)</f>
        <v>User - Branch Map</v>
      </c>
      <c r="K2" s="3"/>
      <c r="L2" s="3"/>
      <c r="M2" s="3"/>
      <c r="N2" s="3" t="str">
        <f>CONCATENATE("CREATE TABLE ", $D$2, " (")</f>
        <v>CREATE TABLE ZBUM (</v>
      </c>
      <c r="O2" s="7" t="str">
        <f>CONCATENATE("CREATE TABLE ", $D$2, " (")</f>
        <v>CREATE TABLE ZBUM (</v>
      </c>
      <c r="P2" s="1" t="s">
        <v>9</v>
      </c>
      <c r="R2" s="1" t="s">
        <v>9</v>
      </c>
      <c r="S2" s="1" t="s">
        <v>267</v>
      </c>
      <c r="AI2" s="5" t="s">
        <v>9</v>
      </c>
      <c r="AJ2" s="1" t="s">
        <v>361</v>
      </c>
      <c r="AK2" s="1" t="s">
        <v>361</v>
      </c>
      <c r="AL2" s="1" t="s">
        <v>361</v>
      </c>
      <c r="AM2" s="1" t="s">
        <v>362</v>
      </c>
      <c r="AN2" s="1" t="s">
        <v>362</v>
      </c>
      <c r="AO2" s="1" t="s">
        <v>362</v>
      </c>
      <c r="AP2" s="1" t="s">
        <v>361</v>
      </c>
      <c r="AQ2" s="1" t="s">
        <v>362</v>
      </c>
      <c r="AR2" s="1" t="s">
        <v>362</v>
      </c>
      <c r="AS2" s="1" t="s">
        <v>361</v>
      </c>
    </row>
    <row r="3" spans="1:46" ht="14.25" customHeight="1" x14ac:dyDescent="0.25">
      <c r="A3" s="4"/>
      <c r="B3" s="1" t="str">
        <f>VLOOKUP($D$2,[1]Tables!$B$2:$D$1048576,2,FALSE)</f>
        <v>ZV</v>
      </c>
      <c r="C3" s="1" t="s">
        <v>17</v>
      </c>
      <c r="D3" s="1" t="str">
        <f>B3 &amp; C3</f>
        <v>ZVCONO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12" si="0">IF(K3="", " NULL ", " NOT NULL ")</f>
        <v xml:space="preserve"> NOT NULL </v>
      </c>
      <c r="M3" s="3" t="str">
        <f>IF(I3="NUMERIC", " DEFAULT(0) ", IF(I3="DATETIME", "", " DEFAULT('') "))</f>
        <v xml:space="preserve"> DEFAULT('') </v>
      </c>
      <c r="N3" s="1" t="str">
        <f t="shared" ref="N3:N12" si="1">CONCATENATE(D3, " ", I3, IF(I3="DATETIME", "",CONCATENATE("(", J3, ") ")), L3, M3,",")</f>
        <v>ZVCONO VARCHAR(10)  NOT NULL  DEFAULT('') ,</v>
      </c>
      <c r="O3" s="1" t="str">
        <f>CONCATENATE(D3, " ",IF(I3="VARCHAR", "VARCHAR2",IF(I3="NUMERIC", "NUMBER", I3)), IF(I3="DATETIME", "",CONCATENATE("(", J3, ") ")), IF(TRIM(K3)&lt;&gt;"", L3,IF(TRIM(M3)="DEFAULT('')", "DEFAULT(' ')", M3)), ",")</f>
        <v>ZVCONO VARCHAR2(10)  NOT NULL ,</v>
      </c>
      <c r="P3" s="1" t="s">
        <v>9</v>
      </c>
      <c r="Q3" s="1" t="str">
        <f t="shared" ref="Q3:Q12" si="2">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@level1type=N'TABLE',@level1name=N'ZBUM', @level2type=N'COLUMN',@level2name=N'ZVCONO'</v>
      </c>
      <c r="R3" s="1" t="str">
        <f>CONCATENATE("[DataMember] public ", IF(I3="VARCHAR", " string ", " decimal "), D3, " { get; set; }")</f>
        <v>[DataMember] public  string ZVCONO { get; set; }</v>
      </c>
      <c r="S3" s="1" t="str">
        <f>CONCATENATE("+ ""  ",D3," """)</f>
        <v>+ "  ZVCONO "</v>
      </c>
      <c r="T3" s="1" t="s">
        <v>1311</v>
      </c>
      <c r="V3" s="1" t="s">
        <v>16</v>
      </c>
      <c r="W3" s="1" t="s">
        <v>15</v>
      </c>
      <c r="X3" s="1" t="str">
        <f>D3</f>
        <v>ZVCONO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2" ca="1" si="3">CONCATENATE("insert into ZDIC values('",T3, "', '",U3, "', '",V3, "', '",W3, "', '",X3, "', '",Y3, "', '",Z3, "', '",AA3, "', '",AB3, "', '",AC3, "', '",AD3, "', '",AE3, "', '",AF3, "', '",AG3, "')")</f>
        <v>insert into ZDIC values('DJB', '', 'EN', 'S', 'ZVCONO', 'Company Code', '', '1', '20141204', '144109', 'SQL', '0', '0', '')</v>
      </c>
      <c r="AI3" s="5" t="s">
        <v>9</v>
      </c>
      <c r="AJ3" s="48" t="str">
        <f ca="1">IF(UPPER(AJ2)="VARCHAR",CONCATENATE(","",'"",",SUBSTITUTE(CELL("address",AJ6),"$",""),",""'"""),CONCATENATE(","","",",SUBSTITUTE(CELL("address",AJ6),"$",""),","))</f>
        <v>,",'",AJ6,"'"</v>
      </c>
      <c r="AK3" s="48" t="str">
        <f t="shared" ref="AK3:AS3" ca="1" si="4">IF(UPPER(AK2)="VARCHAR",CONCATENATE(","",'"",",SUBSTITUTE(CELL("address",AK6),"$",""),",""'"""),CONCATENATE(","","",",SUBSTITUTE(CELL("address",AK6),"$",""),","))</f>
        <v>,",'",AK6,"'"</v>
      </c>
      <c r="AL3" s="48" t="str">
        <f t="shared" ca="1" si="4"/>
        <v>,",'",AL6,"'"</v>
      </c>
      <c r="AM3" s="48" t="str">
        <f t="shared" ca="1" si="4"/>
        <v>,",",AM6,</v>
      </c>
      <c r="AN3" s="48" t="str">
        <f t="shared" ca="1" si="4"/>
        <v>,",",AN6,</v>
      </c>
      <c r="AO3" s="48" t="str">
        <f t="shared" ca="1" si="4"/>
        <v>,",",AO6,</v>
      </c>
      <c r="AP3" s="48" t="str">
        <f t="shared" ca="1" si="4"/>
        <v>,",'",AP6,"'"</v>
      </c>
      <c r="AQ3" s="48" t="str">
        <f t="shared" ca="1" si="4"/>
        <v>,",",AQ6,</v>
      </c>
      <c r="AR3" s="48" t="str">
        <f t="shared" ca="1" si="4"/>
        <v>,",",AR6,</v>
      </c>
      <c r="AS3" s="48" t="str">
        <f t="shared" ca="1" si="4"/>
        <v>,",'",AS6,"'"</v>
      </c>
    </row>
    <row r="4" spans="1:46" ht="14.25" customHeight="1" x14ac:dyDescent="0.25">
      <c r="A4" s="4"/>
      <c r="B4" s="1" t="str">
        <f>VLOOKUP($D$2,[1]Tables!$B$2:$D$1048576,2,FALSE)</f>
        <v>ZV</v>
      </c>
      <c r="C4" s="1" t="s">
        <v>69</v>
      </c>
      <c r="D4" s="1" t="str">
        <f>B4 &amp; C4</f>
        <v>ZVBRNO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0"/>
        <v xml:space="preserve"> NOT NULL </v>
      </c>
      <c r="M4" s="3" t="str">
        <f t="shared" ref="M4:M12" si="5">IF(I4="NUMERIC", " DEFAULT(0) ", IF(I4="DATETIME", "", " DEFAULT('') "))</f>
        <v xml:space="preserve"> DEFAULT('') </v>
      </c>
      <c r="N4" s="1" t="str">
        <f t="shared" si="1"/>
        <v>ZVBRNO VARCHAR(10)  NOT NULL  DEFAULT('') ,</v>
      </c>
      <c r="O4" s="1" t="str">
        <f t="shared" ref="O4:O12" si="6">CONCATENATE(D4, " ",IF(I4="VARCHAR", "VARCHAR2",IF(I4="NUMERIC", "NUMBER", I4)), IF(I4="DATETIME", "",CONCATENATE("(", J4, ") ")), IF(TRIM(K4)&lt;&gt;"", L4,IF(TRIM(M4)="DEFAULT('')", "DEFAULT(' ')", M4)), ",")</f>
        <v>ZVBRNO VARCHAR2(10)  NOT NULL ,</v>
      </c>
      <c r="P4" s="1" t="s">
        <v>9</v>
      </c>
      <c r="Q4" s="1" t="str">
        <f t="shared" si="2"/>
        <v>EXEC sys.sp_addextendedproperty @name=N'MS_Description', @value=N'Branch Code' , @level0type=N'SCHEMA',@level0name=N'dbo', @level1type=N'TABLE',@level1name=N'ZBUM', @level2type=N'COLUMN',@level2name=N'ZVBRNO'</v>
      </c>
      <c r="R4" s="1" t="str">
        <f t="shared" ref="R4:R12" si="7">CONCATENATE("[DataMember] public ", IF(I4="VARCHAR", " string ", " decimal "), D4, " { get; set; }")</f>
        <v>[DataMember] public  string ZVBRNO { get; set; }</v>
      </c>
      <c r="S4" s="1" t="str">
        <f>CONCATENATE("+ "", ",D4," """)</f>
        <v>+ ", ZVBRNO "</v>
      </c>
      <c r="T4" s="1" t="s">
        <v>1311</v>
      </c>
      <c r="V4" s="1" t="s">
        <v>16</v>
      </c>
      <c r="W4" s="1" t="s">
        <v>15</v>
      </c>
      <c r="X4" s="1" t="str">
        <f t="shared" ref="X4:X12" si="8">D4</f>
        <v>ZVBRNO</v>
      </c>
      <c r="Y4" s="1" t="str">
        <f t="shared" ref="Y4:Y12" si="9">IF(AND(V4="EN",W4="S"),E4, IF(AND(V4="ID", W4="S"),F4, IF(AND(V4="EN", W4="R"),G4,H4)))</f>
        <v>Branch Code</v>
      </c>
      <c r="AA4" s="1">
        <v>1</v>
      </c>
      <c r="AB4" s="6">
        <f t="shared" ref="AB4:AB12" ca="1" si="10">YEAR(NOW())*10000+MONTH(NOW())*100+DAY(NOW())</f>
        <v>20141204</v>
      </c>
      <c r="AC4" s="3">
        <f t="shared" ref="AC4:AC12" ca="1" si="11">HOUR(NOW())*10000+MINUTE(NOW())*100+SECOND(NOW())</f>
        <v>144109</v>
      </c>
      <c r="AD4" s="3" t="s">
        <v>88</v>
      </c>
      <c r="AE4" s="1">
        <v>0</v>
      </c>
      <c r="AF4" s="1">
        <v>0</v>
      </c>
      <c r="AH4" s="1" t="str">
        <f t="shared" ca="1" si="3"/>
        <v>insert into ZDIC values('DJB', '', 'EN', 'S', 'ZVBRNO', 'Branch Code', '', '1', '20141204', '144109', 'SQL', '0', '0', '')</v>
      </c>
      <c r="AI4" s="5" t="s">
        <v>9</v>
      </c>
      <c r="AJ4" s="48" t="str">
        <f ca="1">IF(RIGHT(AJ1,4)="CHUS",CONCATENATE("=CONCATENATE(""INSERT INTO "",",CELL("address",$D$2),","" VALUES(""",CONCATENATE(AI4,AJ3),","")"")"),IF(RIGHT(AJ1,4)="CONO",CONCATENATE(AI4,SUBSTITUTE(AJ3,",'","'")),CONCATENATE(AI4,AJ3)))</f>
        <v xml:space="preserve"> ,"'",AJ6,"'"</v>
      </c>
      <c r="AK4" s="48" t="str">
        <f t="shared" ref="AK4:AS4" ca="1" si="12">IF(RIGHT(AK1,4)="CHUS",CONCATENATE("=CONCATENATE(""INSERT INTO "",",CELL("address",$D$2),","" VALUES(""",CONCATENATE(AJ4,AK3),","")"")"),IF(RIGHT(AK1,4)="CONO",CONCATENATE(AJ4,SUBSTITUTE(AK3,",'","'")),CONCATENATE(AJ4,AK3)))</f>
        <v xml:space="preserve"> ,"'",AJ6,"'",",'",AK6,"'"</v>
      </c>
      <c r="AL4" s="48" t="str">
        <f t="shared" ca="1" si="12"/>
        <v xml:space="preserve"> ,"'",AJ6,"'",",'",AK6,"'",",'",AL6,"'"</v>
      </c>
      <c r="AM4" s="48" t="str">
        <f t="shared" ca="1" si="12"/>
        <v xml:space="preserve"> ,"'",AJ6,"'",",'",AK6,"'",",'",AL6,"'",",",AM6,</v>
      </c>
      <c r="AN4" s="48" t="str">
        <f t="shared" ca="1" si="12"/>
        <v xml:space="preserve"> ,"'",AJ6,"'",",'",AK6,"'",",'",AL6,"'",",",AM6,,",",AN6,</v>
      </c>
      <c r="AO4" s="48" t="str">
        <f t="shared" ca="1" si="12"/>
        <v xml:space="preserve"> ,"'",AJ6,"'",",'",AK6,"'",",'",AL6,"'",",",AM6,,",",AN6,,",",AO6,</v>
      </c>
      <c r="AP4" s="48" t="str">
        <f t="shared" ca="1" si="12"/>
        <v xml:space="preserve"> ,"'",AJ6,"'",",'",AK6,"'",",'",AL6,"'",",",AM6,,",",AN6,,",",AO6,,",'",AP6,"'"</v>
      </c>
      <c r="AQ4" s="48" t="str">
        <f t="shared" ca="1" si="12"/>
        <v xml:space="preserve"> ,"'",AJ6,"'",",'",AK6,"'",",'",AL6,"'",",",AM6,,",",AN6,,",",AO6,,",'",AP6,"'",",",AQ6,</v>
      </c>
      <c r="AR4" s="48" t="str">
        <f t="shared" ca="1" si="12"/>
        <v xml:space="preserve"> ,"'",AJ6,"'",",'",AK6,"'",",'",AL6,"'",",",AM6,,",",AN6,,",",AO6,,",'",AP6,"'",",",AQ6,,",",AR6,</v>
      </c>
      <c r="AS4" s="48" t="str">
        <f t="shared" ca="1" si="12"/>
        <v>=CONCATENATE("INSERT INTO ",$D$2," VALUES(" ,"'",AJ6,"'",",'",AK6,"'",",'",AL6,"'",",",AM6,,",",AN6,,",",AO6,,",'",AP6,"'",",",AQ6,,",",AR6,,",'",AS6,"'",")")</v>
      </c>
    </row>
    <row r="5" spans="1:46" ht="14.25" customHeight="1" x14ac:dyDescent="0.25">
      <c r="A5" s="4"/>
      <c r="B5" s="1" t="str">
        <f>VLOOKUP($D$2,[1]Tables!$B$2:$D$1048576,2,FALSE)</f>
        <v>ZV</v>
      </c>
      <c r="C5" s="1" t="s">
        <v>37</v>
      </c>
      <c r="D5" s="1" t="str">
        <f t="shared" ref="D5:D12" si="13">B5 &amp; C5</f>
        <v>ZVUSNO</v>
      </c>
      <c r="E5" s="1" t="str">
        <f>VLOOKUP($C5,'[1]Data Dictionary'!$B$2:$I$1048576,5,FALSE)</f>
        <v>User ID</v>
      </c>
      <c r="F5" s="1" t="str">
        <f>VLOOKUP($C5,'[1]Data Dictionary'!$B$2:$I$1048576,6,FALSE)</f>
        <v>User ID</v>
      </c>
      <c r="G5" s="1" t="str">
        <f>VLOOKUP($C5,'[1]Data Dictionary'!$B$2:$I$1048576,7,FALSE)</f>
        <v>User ID</v>
      </c>
      <c r="H5" s="1" t="str">
        <f>VLOOKUP($C5,'[1]Data Dictionary'!$B$2:$I$1048576,8,FALSE)</f>
        <v>User ID</v>
      </c>
      <c r="I5" s="1" t="str">
        <f>VLOOKUP($C5,'[1]Data Dictionary'!$B$2:$I$1048576,2,FALSE)</f>
        <v>VARCHAR</v>
      </c>
      <c r="J5" s="2">
        <f>VLOOKUP($C5,'[1]Data Dictionary'!$B$2:$I$1048576,3,FALSE)</f>
        <v>20</v>
      </c>
      <c r="K5" s="3" t="s">
        <v>13</v>
      </c>
      <c r="L5" s="3" t="str">
        <f t="shared" si="0"/>
        <v xml:space="preserve"> NOT NULL </v>
      </c>
      <c r="M5" s="3" t="str">
        <f t="shared" si="5"/>
        <v xml:space="preserve"> DEFAULT('') </v>
      </c>
      <c r="N5" s="1" t="str">
        <f t="shared" si="1"/>
        <v>ZVUSNO VARCHAR(20)  NOT NULL  DEFAULT('') ,</v>
      </c>
      <c r="O5" s="1" t="str">
        <f t="shared" si="6"/>
        <v>ZVUSNO VARCHAR2(20)  NOT NULL ,</v>
      </c>
      <c r="P5" s="1" t="s">
        <v>9</v>
      </c>
      <c r="Q5" s="1" t="str">
        <f t="shared" si="2"/>
        <v>EXEC sys.sp_addextendedproperty @name=N'MS_Description', @value=N'User ID' , @level0type=N'SCHEMA',@level0name=N'dbo', @level1type=N'TABLE',@level1name=N'ZBUM', @level2type=N'COLUMN',@level2name=N'ZVUSNO'</v>
      </c>
      <c r="R5" s="1" t="str">
        <f t="shared" si="7"/>
        <v>[DataMember] public  string ZVUSNO { get; set; }</v>
      </c>
      <c r="S5" s="1" t="str">
        <f t="shared" ref="S5:S12" si="14">CONCATENATE("+ "", ",D5," """)</f>
        <v>+ ", ZVUSNO "</v>
      </c>
      <c r="T5" s="1" t="s">
        <v>1311</v>
      </c>
      <c r="V5" s="1" t="s">
        <v>16</v>
      </c>
      <c r="W5" s="1" t="s">
        <v>15</v>
      </c>
      <c r="X5" s="1" t="str">
        <f t="shared" si="8"/>
        <v>ZVUSNO</v>
      </c>
      <c r="Y5" s="1" t="str">
        <f t="shared" si="9"/>
        <v>User ID</v>
      </c>
      <c r="AA5" s="1">
        <v>1</v>
      </c>
      <c r="AB5" s="6">
        <f t="shared" ca="1" si="10"/>
        <v>20141204</v>
      </c>
      <c r="AC5" s="3">
        <f t="shared" ca="1" si="11"/>
        <v>144109</v>
      </c>
      <c r="AD5" s="3" t="s">
        <v>88</v>
      </c>
      <c r="AE5" s="1">
        <v>0</v>
      </c>
      <c r="AF5" s="1">
        <v>0</v>
      </c>
      <c r="AH5" s="1" t="str">
        <f t="shared" ca="1" si="3"/>
        <v>insert into ZDIC values('DJB', '', 'EN', 'S', 'ZVUSNO', 'User ID', '', '1', '20141204', '144109', 'SQL', '0', '0', '')</v>
      </c>
      <c r="AI5" s="5" t="s">
        <v>9</v>
      </c>
    </row>
    <row r="6" spans="1:46" ht="14.25" customHeight="1" x14ac:dyDescent="0.25">
      <c r="A6" s="4"/>
      <c r="B6" s="1" t="str">
        <f>VLOOKUP($D$2,[1]Tables!$B$2:$D$1048576,2,FALSE)</f>
        <v>ZV</v>
      </c>
      <c r="C6" s="1" t="s">
        <v>33</v>
      </c>
      <c r="D6" s="1" t="str">
        <f>B6 &amp; C6</f>
        <v>ZVRCST</v>
      </c>
      <c r="E6" s="1" t="str">
        <f>VLOOKUP($C6,'[1]Data Dictionary'!$B$2:$I$1048576,5,FALSE)</f>
        <v>Record Status</v>
      </c>
      <c r="F6" s="1" t="str">
        <f>VLOOKUP($C6,'[1]Data Dictionary'!$B$2:$I$1048576,6,FALSE)</f>
        <v>Record Status</v>
      </c>
      <c r="G6" s="1" t="str">
        <f>VLOOKUP($C6,'[1]Data Dictionary'!$B$2:$I$1048576,7,FALSE)</f>
        <v>Record Status</v>
      </c>
      <c r="H6" s="1" t="str">
        <f>VLOOKUP($C6,'[1]Data Dictionary'!$B$2:$I$1048576,8,FALSE)</f>
        <v>Record Status</v>
      </c>
      <c r="I6" s="1" t="str">
        <f>VLOOKUP($C6,'[1]Data Dictionary'!$B$2:$I$1048576,2,FALSE)</f>
        <v>NUMERIC</v>
      </c>
      <c r="J6" s="2" t="str">
        <f>VLOOKUP($C6,'[1]Data Dictionary'!$B$2:$I$1048576,3,FALSE)</f>
        <v>1, 0</v>
      </c>
      <c r="K6" s="3"/>
      <c r="L6" s="3" t="str">
        <f>IF(K6="", " NULL ", " NOT NULL ")</f>
        <v xml:space="preserve"> NULL </v>
      </c>
      <c r="M6" s="3" t="str">
        <f>IF(I6="NUMERIC", " DEFAULT(0) ", IF(I6="DATETIME", "", " DEFAULT('') "))</f>
        <v xml:space="preserve"> DEFAULT(0) </v>
      </c>
      <c r="N6" s="1" t="str">
        <f>CONCATENATE(D6, " ", I6, IF(I6="DATETIME", "",CONCATENATE("(", J6, ") ")), L6, M6,",")</f>
        <v>ZVRCST NUMERIC(1, 0)  NULL  DEFAULT(0) ,</v>
      </c>
      <c r="O6" s="1" t="str">
        <f>CONCATENATE(D6, " ",IF(I6="VARCHAR", "VARCHAR2",IF(I6="NUMERIC", "NUMBER", I6)), IF(I6="DATETIME", "",CONCATENATE("(", J6, ") ")), IF(TRIM(K6)&lt;&gt;"", L6,IF(TRIM(M6)="DEFAULT('')", "DEFAULT(' ')", M6)), ",")</f>
        <v>ZVRCST NUMBER(1, 0)  DEFAULT(0) ,</v>
      </c>
      <c r="P6" s="1" t="s">
        <v>9</v>
      </c>
      <c r="Q6" s="1" t="str">
        <f>CONCATENATE("EXEC sys.sp_addextendedproperty @name=N'MS_Description', @value=N'", E6, "' , @level0type=N'SCHEMA',@level0name=N'dbo', @level1type=N'TABLE',@level1name=N'", $D$2, "', @level2type=N'COLUMN',@level2name=N'", D6, "'")</f>
        <v>EXEC sys.sp_addextendedproperty @name=N'MS_Description', @value=N'Record Status' , @level0type=N'SCHEMA',@level0name=N'dbo', @level1type=N'TABLE',@level1name=N'ZBUM', @level2type=N'COLUMN',@level2name=N'ZVRCST'</v>
      </c>
      <c r="R6" s="1" t="str">
        <f>CONCATENATE("[DataMember] public ", IF(I6="VARCHAR", " string ", " decimal "), D6, " { get; set; }")</f>
        <v>[DataMember] public  decimal ZVRCST { get; set; }</v>
      </c>
      <c r="S6" s="1" t="str">
        <f>CONCATENATE("+ "", ",D6," """)</f>
        <v>+ ", ZVRCST "</v>
      </c>
      <c r="T6" s="1" t="s">
        <v>1311</v>
      </c>
      <c r="V6" s="1" t="s">
        <v>16</v>
      </c>
      <c r="W6" s="1" t="s">
        <v>15</v>
      </c>
      <c r="X6" s="1" t="str">
        <f>D6</f>
        <v>ZVRCST</v>
      </c>
      <c r="Y6" s="1" t="str">
        <f>IF(AND(V6="EN",W6="S"),E6, IF(AND(V6="ID", W6="S"),F6, IF(AND(V6="EN", W6="R"),G6,H6)))</f>
        <v>Record Status</v>
      </c>
      <c r="AA6" s="1">
        <v>1</v>
      </c>
      <c r="AB6" s="6">
        <f t="shared" ca="1" si="10"/>
        <v>20141204</v>
      </c>
      <c r="AC6" s="3">
        <f t="shared" ca="1" si="11"/>
        <v>144109</v>
      </c>
      <c r="AD6" s="3" t="s">
        <v>88</v>
      </c>
      <c r="AE6" s="1">
        <v>0</v>
      </c>
      <c r="AF6" s="1">
        <v>0</v>
      </c>
      <c r="AH6" s="1" t="str">
        <f ca="1">CONCATENATE("insert into ZDIC values('",T6, "', '",U6, "', '",V6, "', '",W6, "', '",X6, "', '",Y6, "', '",Z6, "', '",AA6, "', '",AB6, "', '",AC6, "', '",AD6, "', '",AE6, "', '",AF6, "', '",AG6, "')")</f>
        <v>insert into ZDIC values('DJB', '', 'EN', 'S', 'ZVRCST', 'Record Status', '', '1', '20141204', '144109', 'SQL', '0', '0', '')</v>
      </c>
      <c r="AI6" s="5" t="s">
        <v>9</v>
      </c>
      <c r="AJ6" s="1" t="s">
        <v>1311</v>
      </c>
      <c r="AK6" s="48" t="s">
        <v>1664</v>
      </c>
      <c r="AL6" s="1" t="s">
        <v>243</v>
      </c>
      <c r="AM6" s="1">
        <v>1</v>
      </c>
      <c r="AN6" s="6">
        <f ca="1">YEAR(NOW())*10000+MONTH(NOW())*100+DAY(NOW())</f>
        <v>20141204</v>
      </c>
      <c r="AO6" s="3">
        <f ca="1">HOUR(NOW())*10000+MINUTE(NOW())*100+SECOND(NOW())</f>
        <v>144109</v>
      </c>
      <c r="AP6" s="3" t="s">
        <v>88</v>
      </c>
      <c r="AQ6" s="1">
        <v>0</v>
      </c>
      <c r="AR6" s="1">
        <v>0</v>
      </c>
      <c r="AT6" s="1" t="str">
        <f ca="1">CONCATENATE("INSERT INTO ",$D$2," VALUES(","'",AJ6,"'",",'",AK6,"'",",'",AL6,"'",",",AM6,,",",AN6,,",",AO6,,",'",AP6,"'",",",AQ6,,",",AR6,,",'",AS6,"'",")")</f>
        <v>INSERT INTO ZBUM VALUES('DJB','H001','SYSADMIN',1,20141204,144109,'SQL',0,0,'')</v>
      </c>
    </row>
    <row r="7" spans="1:46" ht="14.25" customHeight="1" x14ac:dyDescent="0.25">
      <c r="A7" s="4"/>
      <c r="B7" s="1" t="str">
        <f>VLOOKUP($D$2,[1]Tables!$B$2:$D$1048576,2,FALSE)</f>
        <v>ZV</v>
      </c>
      <c r="C7" s="1" t="s">
        <v>23</v>
      </c>
      <c r="D7" s="1" t="str">
        <f t="shared" si="13"/>
        <v>ZVCRDT</v>
      </c>
      <c r="E7" s="1" t="str">
        <f>VLOOKUP($C7,'[1]Data Dictionary'!$B$2:$I$1048576,5,FALSE)</f>
        <v>Create Date</v>
      </c>
      <c r="F7" s="1" t="str">
        <f>VLOOKUP($C7,'[1]Data Dictionary'!$B$2:$I$1048576,6,FALSE)</f>
        <v>Create Date</v>
      </c>
      <c r="G7" s="1" t="str">
        <f>VLOOKUP($C7,'[1]Data Dictionary'!$B$2:$I$1048576,7,FALSE)</f>
        <v>Create Date</v>
      </c>
      <c r="H7" s="1" t="str">
        <f>VLOOKUP($C7,'[1]Data Dictionary'!$B$2:$I$1048576,8,FALSE)</f>
        <v>Create Date</v>
      </c>
      <c r="I7" s="1" t="str">
        <f>VLOOKUP($C7,'[1]Data Dictionary'!$B$2:$I$1048576,2,FALSE)</f>
        <v>NUMERIC</v>
      </c>
      <c r="J7" s="2" t="str">
        <f>VLOOKUP($C7,'[1]Data Dictionary'!$B$2:$I$1048576,3,FALSE)</f>
        <v>8, 0</v>
      </c>
      <c r="K7" s="3"/>
      <c r="L7" s="3" t="str">
        <f t="shared" si="0"/>
        <v xml:space="preserve"> NULL </v>
      </c>
      <c r="M7" s="3" t="str">
        <f t="shared" si="5"/>
        <v xml:space="preserve"> DEFAULT(0) </v>
      </c>
      <c r="N7" s="1" t="str">
        <f t="shared" si="1"/>
        <v>ZVCRDT NUMERIC(8, 0)  NULL  DEFAULT(0) ,</v>
      </c>
      <c r="O7" s="1" t="str">
        <f t="shared" si="6"/>
        <v>ZVCRDT NUMBER(8, 0)  DEFAULT(0) ,</v>
      </c>
      <c r="P7" s="1" t="s">
        <v>9</v>
      </c>
      <c r="Q7" s="1" t="str">
        <f t="shared" si="2"/>
        <v>EXEC sys.sp_addextendedproperty @name=N'MS_Description', @value=N'Create Date' , @level0type=N'SCHEMA',@level0name=N'dbo', @level1type=N'TABLE',@level1name=N'ZBUM', @level2type=N'COLUMN',@level2name=N'ZVCRDT'</v>
      </c>
      <c r="R7" s="1" t="str">
        <f t="shared" si="7"/>
        <v>[DataMember] public  decimal ZVCRDT { get; set; }</v>
      </c>
      <c r="S7" s="1" t="str">
        <f t="shared" si="14"/>
        <v>+ ", ZVCRDT "</v>
      </c>
      <c r="T7" s="1" t="s">
        <v>1311</v>
      </c>
      <c r="V7" s="1" t="s">
        <v>16</v>
      </c>
      <c r="W7" s="1" t="s">
        <v>15</v>
      </c>
      <c r="X7" s="1" t="str">
        <f t="shared" si="8"/>
        <v>ZVCRDT</v>
      </c>
      <c r="Y7" s="1" t="str">
        <f t="shared" si="9"/>
        <v>Create Date</v>
      </c>
      <c r="AA7" s="1">
        <v>1</v>
      </c>
      <c r="AB7" s="6">
        <f t="shared" ca="1" si="10"/>
        <v>20141204</v>
      </c>
      <c r="AC7" s="3">
        <f t="shared" ca="1" si="11"/>
        <v>144109</v>
      </c>
      <c r="AD7" s="3" t="s">
        <v>88</v>
      </c>
      <c r="AE7" s="1">
        <v>0</v>
      </c>
      <c r="AF7" s="1">
        <v>0</v>
      </c>
      <c r="AH7" s="1" t="str">
        <f t="shared" ca="1" si="3"/>
        <v>insert into ZDIC values('DJB', '', 'EN', 'S', 'ZVCRDT', 'Create Date', '', '1', '20141204', '144109', 'SQL', '0', '0', '')</v>
      </c>
      <c r="AI7" s="5" t="s">
        <v>9</v>
      </c>
      <c r="AJ7" s="48" t="s">
        <v>1311</v>
      </c>
      <c r="AK7" s="48" t="s">
        <v>1493</v>
      </c>
      <c r="AL7" s="48" t="s">
        <v>243</v>
      </c>
      <c r="AM7" s="48">
        <v>1</v>
      </c>
      <c r="AN7" s="6">
        <f ca="1">YEAR(NOW())*10000+MONTH(NOW())*100+DAY(NOW())</f>
        <v>20141204</v>
      </c>
      <c r="AO7" s="3">
        <f ca="1">HOUR(NOW())*10000+MINUTE(NOW())*100+SECOND(NOW())</f>
        <v>144109</v>
      </c>
      <c r="AP7" s="3" t="s">
        <v>88</v>
      </c>
      <c r="AQ7" s="48">
        <v>0</v>
      </c>
      <c r="AR7" s="48">
        <v>0</v>
      </c>
      <c r="AS7" s="48"/>
      <c r="AT7" s="48" t="str">
        <f ca="1">CONCATENATE("INSERT INTO ",$D$2," VALUES(","'",AJ7,"'",",'",AK7,"'",",'",AL7,"'",",",AM7,,",",AN7,,",",AO7,,",'",AP7,"'",",",AQ7,,",",AR7,,",'",AS7,"'",")")</f>
        <v>INSERT INTO ZBUM VALUES('DJB','C001','SYSADMIN',1,20141204,144109,'SQL',0,0,'')</v>
      </c>
    </row>
    <row r="8" spans="1:46" ht="14.25" customHeight="1" x14ac:dyDescent="0.25">
      <c r="A8" s="4"/>
      <c r="B8" s="1" t="str">
        <f>VLOOKUP($D$2,[1]Tables!$B$2:$D$1048576,2,FALSE)</f>
        <v>ZV</v>
      </c>
      <c r="C8" s="1" t="s">
        <v>24</v>
      </c>
      <c r="D8" s="1" t="str">
        <f t="shared" si="13"/>
        <v>ZVCRTM</v>
      </c>
      <c r="E8" s="1" t="str">
        <f>VLOOKUP($C8,'[1]Data Dictionary'!$B$2:$I$1048576,5,FALSE)</f>
        <v>Create Time</v>
      </c>
      <c r="F8" s="1" t="str">
        <f>VLOOKUP($C8,'[1]Data Dictionary'!$B$2:$I$1048576,6,FALSE)</f>
        <v>Create Time</v>
      </c>
      <c r="G8" s="1" t="str">
        <f>VLOOKUP($C8,'[1]Data Dictionary'!$B$2:$I$1048576,7,FALSE)</f>
        <v>Create Time</v>
      </c>
      <c r="H8" s="1" t="str">
        <f>VLOOKUP($C8,'[1]Data Dictionary'!$B$2:$I$1048576,8,FALSE)</f>
        <v>Create Time</v>
      </c>
      <c r="I8" s="1" t="str">
        <f>VLOOKUP($C8,'[1]Data Dictionary'!$B$2:$I$1048576,2,FALSE)</f>
        <v>NUMERIC</v>
      </c>
      <c r="J8" s="2" t="str">
        <f>VLOOKUP($C8,'[1]Data Dictionary'!$B$2:$I$1048576,3,FALSE)</f>
        <v>6, 0</v>
      </c>
      <c r="K8" s="3"/>
      <c r="L8" s="3" t="str">
        <f t="shared" si="0"/>
        <v xml:space="preserve"> NULL </v>
      </c>
      <c r="M8" s="3" t="str">
        <f t="shared" si="5"/>
        <v xml:space="preserve"> DEFAULT(0) </v>
      </c>
      <c r="N8" s="1" t="str">
        <f t="shared" si="1"/>
        <v>ZVCRTM NUMERIC(6, 0)  NULL  DEFAULT(0) ,</v>
      </c>
      <c r="O8" s="1" t="str">
        <f t="shared" si="6"/>
        <v>ZVCRTM NUMBER(6, 0)  DEFAULT(0) ,</v>
      </c>
      <c r="P8" s="1" t="s">
        <v>9</v>
      </c>
      <c r="Q8" s="1" t="str">
        <f t="shared" si="2"/>
        <v>EXEC sys.sp_addextendedproperty @name=N'MS_Description', @value=N'Create Time' , @level0type=N'SCHEMA',@level0name=N'dbo', @level1type=N'TABLE',@level1name=N'ZBUM', @level2type=N'COLUMN',@level2name=N'ZVCRTM'</v>
      </c>
      <c r="R8" s="1" t="str">
        <f t="shared" si="7"/>
        <v>[DataMember] public  decimal ZVCRTM { get; set; }</v>
      </c>
      <c r="S8" s="1" t="str">
        <f t="shared" si="14"/>
        <v>+ ", ZVCRTM "</v>
      </c>
      <c r="T8" s="1" t="s">
        <v>1311</v>
      </c>
      <c r="V8" s="1" t="s">
        <v>16</v>
      </c>
      <c r="W8" s="1" t="s">
        <v>15</v>
      </c>
      <c r="X8" s="1" t="str">
        <f t="shared" si="8"/>
        <v>ZVCRTM</v>
      </c>
      <c r="Y8" s="1" t="str">
        <f t="shared" si="9"/>
        <v>Create Time</v>
      </c>
      <c r="AA8" s="1">
        <v>1</v>
      </c>
      <c r="AB8" s="6">
        <f t="shared" ca="1" si="10"/>
        <v>20141204</v>
      </c>
      <c r="AC8" s="3">
        <f t="shared" ca="1" si="11"/>
        <v>144109</v>
      </c>
      <c r="AD8" s="3" t="s">
        <v>88</v>
      </c>
      <c r="AE8" s="1">
        <v>0</v>
      </c>
      <c r="AF8" s="1">
        <v>0</v>
      </c>
      <c r="AH8" s="1" t="str">
        <f t="shared" ca="1" si="3"/>
        <v>insert into ZDIC values('DJB', '', 'EN', 'S', 'ZVCRTM', 'Create Time', '', '1', '20141204', '144109', 'SQL', '0', '0', '')</v>
      </c>
      <c r="AI8" s="5" t="s">
        <v>9</v>
      </c>
      <c r="AJ8" s="48" t="s">
        <v>1311</v>
      </c>
      <c r="AK8" s="48" t="s">
        <v>1495</v>
      </c>
      <c r="AL8" s="48" t="s">
        <v>243</v>
      </c>
      <c r="AM8" s="48">
        <v>1</v>
      </c>
      <c r="AN8" s="6">
        <f ca="1">YEAR(NOW())*10000+MONTH(NOW())*100+DAY(NOW())</f>
        <v>20141204</v>
      </c>
      <c r="AO8" s="3">
        <f ca="1">HOUR(NOW())*10000+MINUTE(NOW())*100+SECOND(NOW())</f>
        <v>144109</v>
      </c>
      <c r="AP8" s="3" t="s">
        <v>88</v>
      </c>
      <c r="AQ8" s="48">
        <v>0</v>
      </c>
      <c r="AR8" s="48">
        <v>0</v>
      </c>
      <c r="AS8" s="48"/>
      <c r="AT8" s="48" t="str">
        <f t="shared" ref="AT8:AT50" ca="1" si="15">CONCATENATE("INSERT INTO ",$D$2," VALUES(","'",AJ8,"'",",'",AK8,"'",",'",AL8,"'",",",AM8,,",",AN8,,",",AO8,,",'",AP8,"'",",",AQ8,,",",AR8,,",'",AS8,"'",")")</f>
        <v>INSERT INTO ZBUM VALUES('DJB','C002','SYSADMIN',1,20141204,144109,'SQL',0,0,'')</v>
      </c>
    </row>
    <row r="9" spans="1:46" ht="14.25" customHeight="1" x14ac:dyDescent="0.25">
      <c r="A9" s="4"/>
      <c r="B9" s="1" t="str">
        <f>VLOOKUP($D$2,[1]Tables!$B$2:$D$1048576,2,FALSE)</f>
        <v>ZV</v>
      </c>
      <c r="C9" s="1" t="s">
        <v>25</v>
      </c>
      <c r="D9" s="1" t="str">
        <f t="shared" si="13"/>
        <v>ZVCRUS</v>
      </c>
      <c r="E9" s="1" t="str">
        <f>VLOOKUP($C9,'[1]Data Dictionary'!$B$2:$I$1048576,5,FALSE)</f>
        <v>Create User</v>
      </c>
      <c r="F9" s="1" t="str">
        <f>VLOOKUP($C9,'[1]Data Dictionary'!$B$2:$I$1048576,6,FALSE)</f>
        <v>Create User</v>
      </c>
      <c r="G9" s="1" t="str">
        <f>VLOOKUP($C9,'[1]Data Dictionary'!$B$2:$I$1048576,7,FALSE)</f>
        <v>Create User</v>
      </c>
      <c r="H9" s="1" t="str">
        <f>VLOOKUP($C9,'[1]Data Dictionary'!$B$2:$I$1048576,8,FALSE)</f>
        <v>Create User</v>
      </c>
      <c r="I9" s="1" t="str">
        <f>VLOOKUP($C9,'[1]Data Dictionary'!$B$2:$I$1048576,2,FALSE)</f>
        <v>VARCHAR</v>
      </c>
      <c r="J9" s="2" t="str">
        <f>VLOOKUP($C9,'[1]Data Dictionary'!$B$2:$I$1048576,3,FALSE)</f>
        <v>20</v>
      </c>
      <c r="K9" s="3"/>
      <c r="L9" s="3" t="str">
        <f t="shared" si="0"/>
        <v xml:space="preserve"> NULL </v>
      </c>
      <c r="M9" s="3" t="str">
        <f t="shared" si="5"/>
        <v xml:space="preserve"> DEFAULT('') </v>
      </c>
      <c r="N9" s="1" t="str">
        <f t="shared" si="1"/>
        <v>ZVCRUS VARCHAR(20)  NULL  DEFAULT('') ,</v>
      </c>
      <c r="O9" s="1" t="str">
        <f t="shared" si="6"/>
        <v>ZVCRUS VARCHAR2(20) DEFAULT(' '),</v>
      </c>
      <c r="P9" s="1" t="s">
        <v>9</v>
      </c>
      <c r="Q9" s="1" t="str">
        <f t="shared" si="2"/>
        <v>EXEC sys.sp_addextendedproperty @name=N'MS_Description', @value=N'Create User' , @level0type=N'SCHEMA',@level0name=N'dbo', @level1type=N'TABLE',@level1name=N'ZBUM', @level2type=N'COLUMN',@level2name=N'ZVCRUS'</v>
      </c>
      <c r="R9" s="1" t="str">
        <f t="shared" si="7"/>
        <v>[DataMember] public  string ZVCRUS { get; set; }</v>
      </c>
      <c r="S9" s="1" t="str">
        <f t="shared" si="14"/>
        <v>+ ", ZVCRUS "</v>
      </c>
      <c r="T9" s="1" t="s">
        <v>1311</v>
      </c>
      <c r="V9" s="1" t="s">
        <v>16</v>
      </c>
      <c r="W9" s="1" t="s">
        <v>15</v>
      </c>
      <c r="X9" s="1" t="str">
        <f t="shared" si="8"/>
        <v>ZVCRUS</v>
      </c>
      <c r="Y9" s="1" t="str">
        <f t="shared" si="9"/>
        <v>Create User</v>
      </c>
      <c r="AA9" s="1">
        <v>1</v>
      </c>
      <c r="AB9" s="6">
        <f t="shared" ca="1" si="10"/>
        <v>20141204</v>
      </c>
      <c r="AC9" s="3">
        <f t="shared" ca="1" si="11"/>
        <v>144109</v>
      </c>
      <c r="AD9" s="3" t="s">
        <v>88</v>
      </c>
      <c r="AE9" s="1">
        <v>0</v>
      </c>
      <c r="AF9" s="1">
        <v>0</v>
      </c>
      <c r="AH9" s="1" t="str">
        <f t="shared" ca="1" si="3"/>
        <v>insert into ZDIC values('DJB', '', 'EN', 'S', 'ZVCRUS', 'Create User', '', '1', '20141204', '144109', 'SQL', '0', '0', '')</v>
      </c>
      <c r="AI9" s="5" t="s">
        <v>9</v>
      </c>
      <c r="AJ9" s="48" t="s">
        <v>1311</v>
      </c>
      <c r="AK9" s="48" t="s">
        <v>1497</v>
      </c>
      <c r="AL9" s="48" t="s">
        <v>243</v>
      </c>
      <c r="AM9" s="48">
        <v>1</v>
      </c>
      <c r="AN9" s="6">
        <f ca="1">YEAR(NOW())*10000+MONTH(NOW())*100+DAY(NOW())</f>
        <v>20141204</v>
      </c>
      <c r="AO9" s="3">
        <f ca="1">HOUR(NOW())*10000+MINUTE(NOW())*100+SECOND(NOW())</f>
        <v>144109</v>
      </c>
      <c r="AP9" s="3" t="s">
        <v>88</v>
      </c>
      <c r="AQ9" s="48">
        <v>0</v>
      </c>
      <c r="AR9" s="48">
        <v>0</v>
      </c>
      <c r="AS9" s="48"/>
      <c r="AT9" s="48" t="str">
        <f t="shared" ca="1" si="15"/>
        <v>INSERT INTO ZBUM VALUES('DJB','C003','SYSADMIN',1,20141204,144109,'SQL',0,0,'')</v>
      </c>
    </row>
    <row r="10" spans="1:46" ht="14.25" customHeight="1" x14ac:dyDescent="0.25">
      <c r="A10" s="4"/>
      <c r="B10" s="1" t="str">
        <f>VLOOKUP($D$2,[1]Tables!$B$2:$D$1048576,2,FALSE)</f>
        <v>ZV</v>
      </c>
      <c r="C10" s="1" t="s">
        <v>26</v>
      </c>
      <c r="D10" s="1" t="str">
        <f t="shared" si="13"/>
        <v>ZVCHDT</v>
      </c>
      <c r="E10" s="1" t="str">
        <f>VLOOKUP($C10,'[1]Data Dictionary'!$B$2:$I$1048576,5,FALSE)</f>
        <v>Change Date</v>
      </c>
      <c r="F10" s="1" t="str">
        <f>VLOOKUP($C10,'[1]Data Dictionary'!$B$2:$I$1048576,6,FALSE)</f>
        <v>Change Date</v>
      </c>
      <c r="G10" s="1" t="str">
        <f>VLOOKUP($C10,'[1]Data Dictionary'!$B$2:$I$1048576,7,FALSE)</f>
        <v>Change Date</v>
      </c>
      <c r="H10" s="1" t="str">
        <f>VLOOKUP($C10,'[1]Data Dictionary'!$B$2:$I$1048576,8,FALSE)</f>
        <v>Change Date</v>
      </c>
      <c r="I10" s="1" t="str">
        <f>VLOOKUP($C10,'[1]Data Dictionary'!$B$2:$I$1048576,2,FALSE)</f>
        <v>NUMERIC</v>
      </c>
      <c r="J10" s="2" t="str">
        <f>VLOOKUP($C10,'[1]Data Dictionary'!$B$2:$I$1048576,3,FALSE)</f>
        <v>8, 0</v>
      </c>
      <c r="K10" s="3"/>
      <c r="L10" s="3" t="str">
        <f t="shared" si="0"/>
        <v xml:space="preserve"> NULL </v>
      </c>
      <c r="M10" s="3" t="str">
        <f t="shared" si="5"/>
        <v xml:space="preserve"> DEFAULT(0) </v>
      </c>
      <c r="N10" s="1" t="str">
        <f t="shared" si="1"/>
        <v>ZVCHDT NUMERIC(8, 0)  NULL  DEFAULT(0) ,</v>
      </c>
      <c r="O10" s="1" t="str">
        <f t="shared" si="6"/>
        <v>ZVCHDT NUMBER(8, 0)  DEFAULT(0) ,</v>
      </c>
      <c r="P10" s="1" t="s">
        <v>9</v>
      </c>
      <c r="Q10" s="1" t="str">
        <f t="shared" si="2"/>
        <v>EXEC sys.sp_addextendedproperty @name=N'MS_Description', @value=N'Change Date' , @level0type=N'SCHEMA',@level0name=N'dbo', @level1type=N'TABLE',@level1name=N'ZBUM', @level2type=N'COLUMN',@level2name=N'ZVCHDT'</v>
      </c>
      <c r="R10" s="1" t="str">
        <f t="shared" si="7"/>
        <v>[DataMember] public  decimal ZVCHDT { get; set; }</v>
      </c>
      <c r="S10" s="1" t="str">
        <f t="shared" si="14"/>
        <v>+ ", ZVCHDT "</v>
      </c>
      <c r="T10" s="1" t="s">
        <v>1311</v>
      </c>
      <c r="V10" s="1" t="s">
        <v>16</v>
      </c>
      <c r="W10" s="1" t="s">
        <v>15</v>
      </c>
      <c r="X10" s="1" t="str">
        <f t="shared" si="8"/>
        <v>ZVCHDT</v>
      </c>
      <c r="Y10" s="1" t="str">
        <f t="shared" si="9"/>
        <v>Change Date</v>
      </c>
      <c r="AA10" s="1">
        <v>1</v>
      </c>
      <c r="AB10" s="6">
        <f t="shared" ca="1" si="10"/>
        <v>20141204</v>
      </c>
      <c r="AC10" s="3">
        <f t="shared" ca="1" si="11"/>
        <v>144109</v>
      </c>
      <c r="AD10" s="3" t="s">
        <v>88</v>
      </c>
      <c r="AE10" s="1">
        <v>0</v>
      </c>
      <c r="AF10" s="1">
        <v>0</v>
      </c>
      <c r="AH10" s="1" t="str">
        <f t="shared" ca="1" si="3"/>
        <v>insert into ZDIC values('DJB', '', 'EN', 'S', 'ZVCHDT', 'Change Date', '', '1', '20141204', '144109', 'SQL', '0', '0', '')</v>
      </c>
      <c r="AI10" s="5" t="s">
        <v>9</v>
      </c>
      <c r="AJ10" s="48" t="s">
        <v>1311</v>
      </c>
      <c r="AK10" s="48" t="s">
        <v>1499</v>
      </c>
      <c r="AL10" s="48" t="s">
        <v>243</v>
      </c>
      <c r="AM10" s="48">
        <v>1</v>
      </c>
      <c r="AN10" s="6">
        <f t="shared" ref="AN10:AN50" ca="1" si="16">YEAR(NOW())*10000+MONTH(NOW())*100+DAY(NOW())</f>
        <v>20141204</v>
      </c>
      <c r="AO10" s="3">
        <f t="shared" ref="AO10:AO50" ca="1" si="17">HOUR(NOW())*10000+MINUTE(NOW())*100+SECOND(NOW())</f>
        <v>144109</v>
      </c>
      <c r="AP10" s="3" t="s">
        <v>88</v>
      </c>
      <c r="AQ10" s="48">
        <v>0</v>
      </c>
      <c r="AR10" s="48">
        <v>0</v>
      </c>
      <c r="AS10" s="48"/>
      <c r="AT10" s="48" t="str">
        <f t="shared" ca="1" si="15"/>
        <v>INSERT INTO ZBUM VALUES('DJB','C004','SYSADMIN',1,20141204,144109,'SQL',0,0,'')</v>
      </c>
    </row>
    <row r="11" spans="1:46" ht="14.25" customHeight="1" x14ac:dyDescent="0.25">
      <c r="A11" s="4"/>
      <c r="B11" s="1" t="str">
        <f>VLOOKUP($D$2,[1]Tables!$B$2:$D$1048576,2,FALSE)</f>
        <v>ZV</v>
      </c>
      <c r="C11" s="1" t="s">
        <v>27</v>
      </c>
      <c r="D11" s="1" t="str">
        <f t="shared" si="13"/>
        <v>ZVCHTM</v>
      </c>
      <c r="E11" s="1" t="str">
        <f>VLOOKUP($C11,'[1]Data Dictionary'!$B$2:$I$1048576,5,FALSE)</f>
        <v>Change Time</v>
      </c>
      <c r="F11" s="1" t="str">
        <f>VLOOKUP($C11,'[1]Data Dictionary'!$B$2:$I$1048576,6,FALSE)</f>
        <v>Change Time</v>
      </c>
      <c r="G11" s="1" t="str">
        <f>VLOOKUP($C11,'[1]Data Dictionary'!$B$2:$I$1048576,7,FALSE)</f>
        <v>Change Time</v>
      </c>
      <c r="H11" s="1" t="str">
        <f>VLOOKUP($C11,'[1]Data Dictionary'!$B$2:$I$1048576,8,FALSE)</f>
        <v>Change Time</v>
      </c>
      <c r="I11" s="1" t="str">
        <f>VLOOKUP($C11,'[1]Data Dictionary'!$B$2:$I$1048576,2,FALSE)</f>
        <v>NUMERIC</v>
      </c>
      <c r="J11" s="2" t="str">
        <f>VLOOKUP($C11,'[1]Data Dictionary'!$B$2:$I$1048576,3,FALSE)</f>
        <v>6, 0</v>
      </c>
      <c r="K11" s="3"/>
      <c r="L11" s="3" t="str">
        <f t="shared" si="0"/>
        <v xml:space="preserve"> NULL </v>
      </c>
      <c r="M11" s="3" t="str">
        <f t="shared" si="5"/>
        <v xml:space="preserve"> DEFAULT(0) </v>
      </c>
      <c r="N11" s="1" t="str">
        <f t="shared" si="1"/>
        <v>ZVCHTM NUMERIC(6, 0)  NULL  DEFAULT(0) ,</v>
      </c>
      <c r="O11" s="1" t="str">
        <f t="shared" si="6"/>
        <v>ZVCHTM NUMBER(6, 0)  DEFAULT(0) ,</v>
      </c>
      <c r="P11" s="1" t="s">
        <v>9</v>
      </c>
      <c r="Q11" s="1" t="str">
        <f t="shared" si="2"/>
        <v>EXEC sys.sp_addextendedproperty @name=N'MS_Description', @value=N'Change Time' , @level0type=N'SCHEMA',@level0name=N'dbo', @level1type=N'TABLE',@level1name=N'ZBUM', @level2type=N'COLUMN',@level2name=N'ZVCHTM'</v>
      </c>
      <c r="R11" s="1" t="str">
        <f t="shared" si="7"/>
        <v>[DataMember] public  decimal ZVCHTM { get; set; }</v>
      </c>
      <c r="S11" s="1" t="str">
        <f t="shared" si="14"/>
        <v>+ ", ZVCHTM "</v>
      </c>
      <c r="T11" s="1" t="s">
        <v>1311</v>
      </c>
      <c r="V11" s="1" t="s">
        <v>16</v>
      </c>
      <c r="W11" s="1" t="s">
        <v>15</v>
      </c>
      <c r="X11" s="1" t="str">
        <f t="shared" si="8"/>
        <v>ZVCHTM</v>
      </c>
      <c r="Y11" s="1" t="str">
        <f t="shared" si="9"/>
        <v>Change Time</v>
      </c>
      <c r="AA11" s="1">
        <v>1</v>
      </c>
      <c r="AB11" s="6">
        <f t="shared" ca="1" si="10"/>
        <v>20141204</v>
      </c>
      <c r="AC11" s="3">
        <f t="shared" ca="1" si="11"/>
        <v>144109</v>
      </c>
      <c r="AD11" s="3" t="s">
        <v>88</v>
      </c>
      <c r="AE11" s="1">
        <v>0</v>
      </c>
      <c r="AF11" s="1">
        <v>0</v>
      </c>
      <c r="AH11" s="1" t="str">
        <f t="shared" ca="1" si="3"/>
        <v>insert into ZDIC values('DJB', '', 'EN', 'S', 'ZVCHTM', 'Change Time', '', '1', '20141204', '144109', 'SQL', '0', '0', '')</v>
      </c>
      <c r="AI11" s="5" t="s">
        <v>9</v>
      </c>
      <c r="AJ11" s="48" t="s">
        <v>1311</v>
      </c>
      <c r="AK11" s="48" t="s">
        <v>1501</v>
      </c>
      <c r="AL11" s="48" t="s">
        <v>243</v>
      </c>
      <c r="AM11" s="48">
        <v>1</v>
      </c>
      <c r="AN11" s="6">
        <f t="shared" ca="1" si="16"/>
        <v>20141204</v>
      </c>
      <c r="AO11" s="3">
        <f t="shared" ca="1" si="17"/>
        <v>144109</v>
      </c>
      <c r="AP11" s="3" t="s">
        <v>88</v>
      </c>
      <c r="AQ11" s="48">
        <v>0</v>
      </c>
      <c r="AR11" s="48">
        <v>0</v>
      </c>
      <c r="AS11" s="48"/>
      <c r="AT11" s="48" t="str">
        <f t="shared" ca="1" si="15"/>
        <v>INSERT INTO ZBUM VALUES('DJB','C005','SYSADMIN',1,20141204,144109,'SQL',0,0,'')</v>
      </c>
    </row>
    <row r="12" spans="1:46" ht="14.25" customHeight="1" x14ac:dyDescent="0.25">
      <c r="A12" s="4"/>
      <c r="B12" s="1" t="str">
        <f>VLOOKUP($D$2,[1]Tables!$B$2:$D$1048576,2,FALSE)</f>
        <v>ZV</v>
      </c>
      <c r="C12" s="1" t="s">
        <v>28</v>
      </c>
      <c r="D12" s="1" t="str">
        <f t="shared" si="13"/>
        <v>ZVCHUS</v>
      </c>
      <c r="E12" s="1" t="str">
        <f>VLOOKUP($C12,'[1]Data Dictionary'!$B$2:$I$1048576,5,FALSE)</f>
        <v>Change User</v>
      </c>
      <c r="F12" s="1" t="str">
        <f>VLOOKUP($C12,'[1]Data Dictionary'!$B$2:$I$1048576,6,FALSE)</f>
        <v>Change User</v>
      </c>
      <c r="G12" s="1" t="str">
        <f>VLOOKUP($C12,'[1]Data Dictionary'!$B$2:$I$1048576,7,FALSE)</f>
        <v>Change User</v>
      </c>
      <c r="H12" s="1" t="str">
        <f>VLOOKUP($C12,'[1]Data Dictionary'!$B$2:$I$1048576,8,FALSE)</f>
        <v>Change User</v>
      </c>
      <c r="I12" s="1" t="str">
        <f>VLOOKUP($C12,'[1]Data Dictionary'!$B$2:$I$1048576,2,FALSE)</f>
        <v>VARCHAR</v>
      </c>
      <c r="J12" s="2" t="str">
        <f>VLOOKUP($C12,'[1]Data Dictionary'!$B$2:$I$1048576,3,FALSE)</f>
        <v>20</v>
      </c>
      <c r="K12" s="3"/>
      <c r="L12" s="3" t="str">
        <f t="shared" si="0"/>
        <v xml:space="preserve"> NULL </v>
      </c>
      <c r="M12" s="3" t="str">
        <f t="shared" si="5"/>
        <v xml:space="preserve"> DEFAULT('') </v>
      </c>
      <c r="N12" s="1" t="str">
        <f t="shared" si="1"/>
        <v>ZVCHUS VARCHAR(20)  NULL  DEFAULT('') ,</v>
      </c>
      <c r="O12" s="1" t="str">
        <f t="shared" si="6"/>
        <v>ZVCHUS VARCHAR2(20) DEFAULT(' '),</v>
      </c>
      <c r="P12" s="1" t="s">
        <v>9</v>
      </c>
      <c r="Q12" s="1" t="str">
        <f t="shared" si="2"/>
        <v>EXEC sys.sp_addextendedproperty @name=N'MS_Description', @value=N'Change User' , @level0type=N'SCHEMA',@level0name=N'dbo', @level1type=N'TABLE',@level1name=N'ZBUM', @level2type=N'COLUMN',@level2name=N'ZVCHUS'</v>
      </c>
      <c r="R12" s="1" t="str">
        <f t="shared" si="7"/>
        <v>[DataMember] public  string ZVCHUS { get; set; }</v>
      </c>
      <c r="S12" s="1" t="str">
        <f t="shared" si="14"/>
        <v>+ ", ZVCHUS "</v>
      </c>
      <c r="T12" s="1" t="s">
        <v>1311</v>
      </c>
      <c r="V12" s="1" t="s">
        <v>16</v>
      </c>
      <c r="W12" s="1" t="s">
        <v>15</v>
      </c>
      <c r="X12" s="1" t="str">
        <f t="shared" si="8"/>
        <v>ZVCHUS</v>
      </c>
      <c r="Y12" s="1" t="str">
        <f t="shared" si="9"/>
        <v>Change User</v>
      </c>
      <c r="AA12" s="1">
        <v>1</v>
      </c>
      <c r="AB12" s="6">
        <f t="shared" ca="1" si="10"/>
        <v>20141204</v>
      </c>
      <c r="AC12" s="3">
        <f t="shared" ca="1" si="11"/>
        <v>144109</v>
      </c>
      <c r="AD12" s="3" t="s">
        <v>88</v>
      </c>
      <c r="AE12" s="1">
        <v>0</v>
      </c>
      <c r="AF12" s="1">
        <v>0</v>
      </c>
      <c r="AH12" s="1" t="str">
        <f t="shared" ca="1" si="3"/>
        <v>insert into ZDIC values('DJB', '', 'EN', 'S', 'ZVCHUS', 'Change User', '', '1', '20141204', '144109', 'SQL', '0', '0', '')</v>
      </c>
      <c r="AI12" s="5" t="s">
        <v>9</v>
      </c>
      <c r="AJ12" s="48" t="s">
        <v>1311</v>
      </c>
      <c r="AK12" s="48" t="s">
        <v>1503</v>
      </c>
      <c r="AL12" s="48" t="s">
        <v>243</v>
      </c>
      <c r="AM12" s="48">
        <v>1</v>
      </c>
      <c r="AN12" s="6">
        <f t="shared" ca="1" si="16"/>
        <v>20141204</v>
      </c>
      <c r="AO12" s="3">
        <f t="shared" ca="1" si="17"/>
        <v>144109</v>
      </c>
      <c r="AP12" s="3" t="s">
        <v>88</v>
      </c>
      <c r="AQ12" s="48">
        <v>0</v>
      </c>
      <c r="AR12" s="48">
        <v>0</v>
      </c>
      <c r="AS12" s="48"/>
      <c r="AT12" s="48" t="str">
        <f t="shared" ca="1" si="15"/>
        <v>INSERT INTO ZBUM VALUES('DJB','C006','SYSADMIN',1,20141204,144109,'SQL',0,0,'')</v>
      </c>
    </row>
    <row r="13" spans="1:46" ht="14.25" customHeight="1" x14ac:dyDescent="0.25">
      <c r="A13" s="4"/>
      <c r="B13" s="4"/>
      <c r="C13" s="4"/>
      <c r="D13" s="5"/>
      <c r="K13" s="3"/>
      <c r="L13" s="3"/>
      <c r="M13" s="3"/>
      <c r="N13" s="1" t="str">
        <f>CONCATENATE(" CONSTRAINT PK_",$D$2, " PRIMARY KEY CLUSTERED (")</f>
        <v xml:space="preserve"> CONSTRAINT PK_ZBUM PRIMARY KEY CLUSTERED (</v>
      </c>
      <c r="O13" s="1" t="str">
        <f>CONCATENATE(" CONSTRAINT PK_",$D$2, " PRIMARY KEY (")</f>
        <v xml:space="preserve"> CONSTRAINT PK_ZBUM PRIMARY KEY (</v>
      </c>
      <c r="P13" s="1" t="s">
        <v>9</v>
      </c>
      <c r="S13" s="1" t="str">
        <f>CONCATENATE("+ ""from ",$D$2," where 1=1 """)</f>
        <v>+ "from ZBUM where 1=1 "</v>
      </c>
      <c r="AB13" s="6"/>
      <c r="AC13" s="3"/>
      <c r="AD13" s="3"/>
      <c r="AI13" s="5"/>
      <c r="AJ13" s="48" t="s">
        <v>1311</v>
      </c>
      <c r="AK13" s="48" t="s">
        <v>1505</v>
      </c>
      <c r="AL13" s="48" t="s">
        <v>243</v>
      </c>
      <c r="AM13" s="48">
        <v>1</v>
      </c>
      <c r="AN13" s="6">
        <f t="shared" ca="1" si="16"/>
        <v>20141204</v>
      </c>
      <c r="AO13" s="3">
        <f t="shared" ca="1" si="17"/>
        <v>144109</v>
      </c>
      <c r="AP13" s="3" t="s">
        <v>88</v>
      </c>
      <c r="AQ13" s="48">
        <v>0</v>
      </c>
      <c r="AR13" s="48">
        <v>0</v>
      </c>
      <c r="AS13" s="48"/>
      <c r="AT13" s="48" t="str">
        <f t="shared" ca="1" si="15"/>
        <v>INSERT INTO ZBUM VALUES('DJB','C007','SYSADMIN',1,20141204,144109,'SQL',0,0,'')</v>
      </c>
    </row>
    <row r="14" spans="1:46" ht="14.25" customHeight="1" x14ac:dyDescent="0.25">
      <c r="A14" s="4"/>
      <c r="B14" s="4"/>
      <c r="C14" s="4"/>
      <c r="K14" s="3"/>
      <c r="L14" s="3"/>
      <c r="M14" s="3"/>
      <c r="N14" s="1" t="str">
        <f xml:space="preserve"> "  " &amp; $D3</f>
        <v xml:space="preserve">  ZVCONO</v>
      </c>
      <c r="O14" s="1" t="str">
        <f xml:space="preserve"> "  " &amp; $D3</f>
        <v xml:space="preserve">  ZVCONO</v>
      </c>
      <c r="P14" s="1" t="s">
        <v>9</v>
      </c>
      <c r="S14" s="1" t="str">
        <f>CONCATENATE("+ ""AND ", D3, " = '"" + str", D3, ".Trim() + ""' """)</f>
        <v>+ "AND ZVCONO = '" + strZVCONO.Trim() + "' "</v>
      </c>
      <c r="AB14" s="6"/>
      <c r="AC14" s="3"/>
      <c r="AD14" s="3"/>
      <c r="AI14" s="5"/>
      <c r="AJ14" s="48" t="s">
        <v>1311</v>
      </c>
      <c r="AK14" s="48" t="s">
        <v>1507</v>
      </c>
      <c r="AL14" s="48" t="s">
        <v>243</v>
      </c>
      <c r="AM14" s="48">
        <v>1</v>
      </c>
      <c r="AN14" s="6">
        <f t="shared" ca="1" si="16"/>
        <v>20141204</v>
      </c>
      <c r="AO14" s="3">
        <f t="shared" ca="1" si="17"/>
        <v>144109</v>
      </c>
      <c r="AP14" s="3" t="s">
        <v>88</v>
      </c>
      <c r="AQ14" s="48">
        <v>0</v>
      </c>
      <c r="AR14" s="48">
        <v>0</v>
      </c>
      <c r="AS14" s="48"/>
      <c r="AT14" s="48" t="str">
        <f t="shared" ca="1" si="15"/>
        <v>INSERT INTO ZBUM VALUES('DJB','C008','SYSADMIN',1,20141204,144109,'SQL',0,0,'')</v>
      </c>
    </row>
    <row r="15" spans="1:46" ht="14.25" customHeight="1" x14ac:dyDescent="0.25">
      <c r="A15" s="4"/>
      <c r="B15" s="4"/>
      <c r="C15" s="4"/>
      <c r="K15" s="3"/>
      <c r="L15" s="3"/>
      <c r="M15" s="3"/>
      <c r="N15" s="1" t="str">
        <f xml:space="preserve"> ", " &amp; $D4</f>
        <v>, ZVBRNO</v>
      </c>
      <c r="O15" s="1" t="str">
        <f xml:space="preserve"> ", " &amp; $D4</f>
        <v>, ZVBRNO</v>
      </c>
      <c r="P15" s="1" t="s">
        <v>9</v>
      </c>
      <c r="R15" s="1" t="s">
        <v>9</v>
      </c>
      <c r="S15" s="1" t="str">
        <f>CONCATENATE("+ ""AND ", D4, " = '"" + str", D4, ".Trim() + ""' """)</f>
        <v>+ "AND ZVBRNO = '" + strZVBRNO.Trim() + "' "</v>
      </c>
      <c r="AJ15" s="48" t="s">
        <v>1311</v>
      </c>
      <c r="AK15" s="48" t="s">
        <v>1509</v>
      </c>
      <c r="AL15" s="48" t="s">
        <v>243</v>
      </c>
      <c r="AM15" s="48">
        <v>1</v>
      </c>
      <c r="AN15" s="6">
        <f t="shared" ca="1" si="16"/>
        <v>20141204</v>
      </c>
      <c r="AO15" s="3">
        <f t="shared" ca="1" si="17"/>
        <v>144109</v>
      </c>
      <c r="AP15" s="3" t="s">
        <v>88</v>
      </c>
      <c r="AQ15" s="48">
        <v>0</v>
      </c>
      <c r="AR15" s="48">
        <v>0</v>
      </c>
      <c r="AS15" s="48"/>
      <c r="AT15" s="48" t="str">
        <f t="shared" ca="1" si="15"/>
        <v>INSERT INTO ZBUM VALUES('DJB','C009','SYSADMIN',1,20141204,144109,'SQL',0,0,'')</v>
      </c>
    </row>
    <row r="16" spans="1:46" ht="14.25" customHeight="1" x14ac:dyDescent="0.25">
      <c r="N16" s="1" t="str">
        <f xml:space="preserve"> ", " &amp; $D5</f>
        <v>, ZVUSNO</v>
      </c>
      <c r="O16" s="1" t="str">
        <f xml:space="preserve"> ", " &amp; $D5</f>
        <v>, ZVUSNO</v>
      </c>
      <c r="P16" s="1" t="s">
        <v>9</v>
      </c>
      <c r="R16" s="1" t="s">
        <v>9</v>
      </c>
      <c r="S16" s="1" t="str">
        <f>CONCATENATE("+ ""AND ", D5, " = '"" + str", D5, ".Trim() + ""' """)</f>
        <v>+ "AND ZVUSNO = '" + strZVUSNO.Trim() + "' "</v>
      </c>
      <c r="AJ16" s="48" t="s">
        <v>1311</v>
      </c>
      <c r="AK16" s="48" t="s">
        <v>1511</v>
      </c>
      <c r="AL16" s="48" t="s">
        <v>243</v>
      </c>
      <c r="AM16" s="48">
        <v>1</v>
      </c>
      <c r="AN16" s="6">
        <f t="shared" ca="1" si="16"/>
        <v>20141204</v>
      </c>
      <c r="AO16" s="3">
        <f t="shared" ca="1" si="17"/>
        <v>144109</v>
      </c>
      <c r="AP16" s="3" t="s">
        <v>88</v>
      </c>
      <c r="AQ16" s="48">
        <v>0</v>
      </c>
      <c r="AR16" s="48">
        <v>0</v>
      </c>
      <c r="AS16" s="48"/>
      <c r="AT16" s="48" t="str">
        <f t="shared" ca="1" si="15"/>
        <v>INSERT INTO ZBUM VALUES('DJB','C010','SYSADMIN',1,20141204,144109,'SQL',0,0,'')</v>
      </c>
    </row>
    <row r="17" spans="2:46" ht="14.25" customHeight="1" x14ac:dyDescent="0.25">
      <c r="N17" s="1" t="s">
        <v>11</v>
      </c>
      <c r="O17" s="1" t="s">
        <v>11</v>
      </c>
      <c r="P17" s="1" t="s">
        <v>9</v>
      </c>
      <c r="S17" s="12" t="s">
        <v>268</v>
      </c>
      <c r="AJ17" s="48" t="s">
        <v>1311</v>
      </c>
      <c r="AK17" s="48" t="s">
        <v>1513</v>
      </c>
      <c r="AL17" s="48" t="s">
        <v>243</v>
      </c>
      <c r="AM17" s="48">
        <v>1</v>
      </c>
      <c r="AN17" s="6">
        <f t="shared" ca="1" si="16"/>
        <v>20141204</v>
      </c>
      <c r="AO17" s="3">
        <f t="shared" ca="1" si="17"/>
        <v>144109</v>
      </c>
      <c r="AP17" s="3" t="s">
        <v>88</v>
      </c>
      <c r="AQ17" s="48">
        <v>0</v>
      </c>
      <c r="AR17" s="48">
        <v>0</v>
      </c>
      <c r="AS17" s="48"/>
      <c r="AT17" s="48" t="str">
        <f t="shared" ca="1" si="15"/>
        <v>INSERT INTO ZBUM VALUES('DJB','C011','SYSADMIN',1,20141204,144109,'SQL',0,0,'')</v>
      </c>
    </row>
    <row r="18" spans="2:46" ht="14.25" customHeight="1" x14ac:dyDescent="0.25">
      <c r="B18" s="4"/>
      <c r="P18" s="1" t="s">
        <v>9</v>
      </c>
      <c r="AJ18" s="48" t="s">
        <v>1311</v>
      </c>
      <c r="AK18" s="48" t="s">
        <v>1515</v>
      </c>
      <c r="AL18" s="48" t="s">
        <v>243</v>
      </c>
      <c r="AM18" s="48">
        <v>1</v>
      </c>
      <c r="AN18" s="6">
        <f t="shared" ca="1" si="16"/>
        <v>20141204</v>
      </c>
      <c r="AO18" s="3">
        <f t="shared" ca="1" si="17"/>
        <v>144109</v>
      </c>
      <c r="AP18" s="3" t="s">
        <v>88</v>
      </c>
      <c r="AQ18" s="48">
        <v>0</v>
      </c>
      <c r="AR18" s="48">
        <v>0</v>
      </c>
      <c r="AS18" s="48"/>
      <c r="AT18" s="48" t="str">
        <f t="shared" ca="1" si="15"/>
        <v>INSERT INTO ZBUM VALUES('DJB','C012','SYSADMIN',1,20141204,144109,'SQL',0,0,'')</v>
      </c>
    </row>
    <row r="19" spans="2:46" ht="14.25" customHeight="1" x14ac:dyDescent="0.25">
      <c r="P19" s="1" t="s">
        <v>9</v>
      </c>
      <c r="AJ19" s="48" t="s">
        <v>1311</v>
      </c>
      <c r="AK19" s="48" t="s">
        <v>1517</v>
      </c>
      <c r="AL19" s="48" t="s">
        <v>243</v>
      </c>
      <c r="AM19" s="48">
        <v>1</v>
      </c>
      <c r="AN19" s="6">
        <f t="shared" ca="1" si="16"/>
        <v>20141204</v>
      </c>
      <c r="AO19" s="3">
        <f t="shared" ca="1" si="17"/>
        <v>144109</v>
      </c>
      <c r="AP19" s="3" t="s">
        <v>88</v>
      </c>
      <c r="AQ19" s="48">
        <v>0</v>
      </c>
      <c r="AR19" s="48">
        <v>0</v>
      </c>
      <c r="AS19" s="48"/>
      <c r="AT19" s="48" t="str">
        <f t="shared" ca="1" si="15"/>
        <v>INSERT INTO ZBUM VALUES('DJB','C013','SYSADMIN',1,20141204,144109,'SQL',0,0,'')</v>
      </c>
    </row>
    <row r="20" spans="2:46" ht="14.25" customHeight="1" x14ac:dyDescent="0.25">
      <c r="P20" s="1" t="s">
        <v>9</v>
      </c>
      <c r="AJ20" s="48" t="s">
        <v>1311</v>
      </c>
      <c r="AK20" s="48" t="s">
        <v>1519</v>
      </c>
      <c r="AL20" s="48" t="s">
        <v>243</v>
      </c>
      <c r="AM20" s="48">
        <v>1</v>
      </c>
      <c r="AN20" s="6">
        <f t="shared" ca="1" si="16"/>
        <v>20141204</v>
      </c>
      <c r="AO20" s="3">
        <f t="shared" ca="1" si="17"/>
        <v>144109</v>
      </c>
      <c r="AP20" s="3" t="s">
        <v>88</v>
      </c>
      <c r="AQ20" s="48">
        <v>0</v>
      </c>
      <c r="AR20" s="48">
        <v>0</v>
      </c>
      <c r="AS20" s="48"/>
      <c r="AT20" s="48" t="str">
        <f t="shared" ca="1" si="15"/>
        <v>INSERT INTO ZBUM VALUES('DJB','C014','SYSADMIN',1,20141204,144109,'SQL',0,0,'')</v>
      </c>
    </row>
    <row r="21" spans="2:46" ht="14.25" customHeight="1" x14ac:dyDescent="0.25">
      <c r="P21" s="1" t="s">
        <v>9</v>
      </c>
      <c r="AJ21" s="48" t="s">
        <v>1311</v>
      </c>
      <c r="AK21" s="48" t="s">
        <v>1521</v>
      </c>
      <c r="AL21" s="48" t="s">
        <v>243</v>
      </c>
      <c r="AM21" s="48">
        <v>1</v>
      </c>
      <c r="AN21" s="6">
        <f t="shared" ca="1" si="16"/>
        <v>20141204</v>
      </c>
      <c r="AO21" s="3">
        <f t="shared" ca="1" si="17"/>
        <v>144109</v>
      </c>
      <c r="AP21" s="3" t="s">
        <v>88</v>
      </c>
      <c r="AQ21" s="48">
        <v>0</v>
      </c>
      <c r="AR21" s="48">
        <v>0</v>
      </c>
      <c r="AS21" s="48"/>
      <c r="AT21" s="48" t="str">
        <f t="shared" ca="1" si="15"/>
        <v>INSERT INTO ZBUM VALUES('DJB','C015','SYSADMIN',1,20141204,144109,'SQL',0,0,'')</v>
      </c>
    </row>
    <row r="22" spans="2:46" ht="14.25" customHeight="1" x14ac:dyDescent="0.25">
      <c r="P22" s="1" t="s">
        <v>9</v>
      </c>
      <c r="AJ22" s="48" t="s">
        <v>1311</v>
      </c>
      <c r="AK22" s="48" t="s">
        <v>1523</v>
      </c>
      <c r="AL22" s="48" t="s">
        <v>243</v>
      </c>
      <c r="AM22" s="48">
        <v>1</v>
      </c>
      <c r="AN22" s="6">
        <f t="shared" ca="1" si="16"/>
        <v>20141204</v>
      </c>
      <c r="AO22" s="3">
        <f t="shared" ca="1" si="17"/>
        <v>144109</v>
      </c>
      <c r="AP22" s="3" t="s">
        <v>88</v>
      </c>
      <c r="AQ22" s="48">
        <v>0</v>
      </c>
      <c r="AR22" s="48">
        <v>0</v>
      </c>
      <c r="AS22" s="48"/>
      <c r="AT22" s="48" t="str">
        <f t="shared" ca="1" si="15"/>
        <v>INSERT INTO ZBUM VALUES('DJB','C016','SYSADMIN',1,20141204,144109,'SQL',0,0,'')</v>
      </c>
    </row>
    <row r="23" spans="2:46" ht="14.25" customHeight="1" x14ac:dyDescent="0.25">
      <c r="P23" s="1" t="s">
        <v>9</v>
      </c>
      <c r="AJ23" s="48" t="s">
        <v>1311</v>
      </c>
      <c r="AK23" s="48" t="s">
        <v>1525</v>
      </c>
      <c r="AL23" s="48" t="s">
        <v>243</v>
      </c>
      <c r="AM23" s="48">
        <v>1</v>
      </c>
      <c r="AN23" s="6">
        <f t="shared" ca="1" si="16"/>
        <v>20141204</v>
      </c>
      <c r="AO23" s="3">
        <f t="shared" ca="1" si="17"/>
        <v>144109</v>
      </c>
      <c r="AP23" s="3" t="s">
        <v>88</v>
      </c>
      <c r="AQ23" s="48">
        <v>0</v>
      </c>
      <c r="AR23" s="48">
        <v>0</v>
      </c>
      <c r="AS23" s="48"/>
      <c r="AT23" s="48" t="str">
        <f t="shared" ca="1" si="15"/>
        <v>INSERT INTO ZBUM VALUES('DJB','C017','SYSADMIN',1,20141204,144109,'SQL',0,0,'')</v>
      </c>
    </row>
    <row r="24" spans="2:46" ht="14.25" customHeight="1" x14ac:dyDescent="0.25">
      <c r="P24" s="1" t="s">
        <v>9</v>
      </c>
      <c r="AJ24" s="48" t="s">
        <v>1311</v>
      </c>
      <c r="AK24" s="48" t="s">
        <v>1527</v>
      </c>
      <c r="AL24" s="48" t="s">
        <v>243</v>
      </c>
      <c r="AM24" s="48">
        <v>1</v>
      </c>
      <c r="AN24" s="6">
        <f t="shared" ca="1" si="16"/>
        <v>20141204</v>
      </c>
      <c r="AO24" s="3">
        <f t="shared" ca="1" si="17"/>
        <v>144109</v>
      </c>
      <c r="AP24" s="3" t="s">
        <v>88</v>
      </c>
      <c r="AQ24" s="48">
        <v>0</v>
      </c>
      <c r="AR24" s="48">
        <v>0</v>
      </c>
      <c r="AS24" s="48"/>
      <c r="AT24" s="48" t="str">
        <f t="shared" ca="1" si="15"/>
        <v>INSERT INTO ZBUM VALUES('DJB','C018','SYSADMIN',1,20141204,144109,'SQL',0,0,'')</v>
      </c>
    </row>
    <row r="25" spans="2:46" ht="14.25" customHeight="1" x14ac:dyDescent="0.25">
      <c r="AJ25" s="48" t="s">
        <v>1311</v>
      </c>
      <c r="AK25" s="48" t="s">
        <v>1529</v>
      </c>
      <c r="AL25" s="48" t="s">
        <v>243</v>
      </c>
      <c r="AM25" s="48">
        <v>1</v>
      </c>
      <c r="AN25" s="6">
        <f t="shared" ca="1" si="16"/>
        <v>20141204</v>
      </c>
      <c r="AO25" s="3">
        <f t="shared" ca="1" si="17"/>
        <v>144109</v>
      </c>
      <c r="AP25" s="3" t="s">
        <v>88</v>
      </c>
      <c r="AQ25" s="48">
        <v>0</v>
      </c>
      <c r="AR25" s="48">
        <v>0</v>
      </c>
      <c r="AS25" s="48"/>
      <c r="AT25" s="48" t="str">
        <f t="shared" ca="1" si="15"/>
        <v>INSERT INTO ZBUM VALUES('DJB','C019','SYSADMIN',1,20141204,144109,'SQL',0,0,'')</v>
      </c>
    </row>
    <row r="26" spans="2:46" ht="14.25" customHeight="1" x14ac:dyDescent="0.25">
      <c r="AJ26" s="48" t="s">
        <v>1311</v>
      </c>
      <c r="AK26" s="48" t="s">
        <v>1531</v>
      </c>
      <c r="AL26" s="48" t="s">
        <v>243</v>
      </c>
      <c r="AM26" s="48">
        <v>1</v>
      </c>
      <c r="AN26" s="6">
        <f t="shared" ca="1" si="16"/>
        <v>20141204</v>
      </c>
      <c r="AO26" s="3">
        <f t="shared" ca="1" si="17"/>
        <v>144109</v>
      </c>
      <c r="AP26" s="3" t="s">
        <v>88</v>
      </c>
      <c r="AQ26" s="48">
        <v>0</v>
      </c>
      <c r="AR26" s="48">
        <v>0</v>
      </c>
      <c r="AS26" s="48"/>
      <c r="AT26" s="48" t="str">
        <f t="shared" ca="1" si="15"/>
        <v>INSERT INTO ZBUM VALUES('DJB','C020','SYSADMIN',1,20141204,144109,'SQL',0,0,'')</v>
      </c>
    </row>
    <row r="27" spans="2:46" ht="14.25" customHeight="1" x14ac:dyDescent="0.25">
      <c r="AJ27" s="48" t="s">
        <v>1311</v>
      </c>
      <c r="AK27" s="48" t="s">
        <v>1533</v>
      </c>
      <c r="AL27" s="48" t="s">
        <v>243</v>
      </c>
      <c r="AM27" s="48">
        <v>1</v>
      </c>
      <c r="AN27" s="6">
        <f t="shared" ca="1" si="16"/>
        <v>20141204</v>
      </c>
      <c r="AO27" s="3">
        <f t="shared" ca="1" si="17"/>
        <v>144109</v>
      </c>
      <c r="AP27" s="3" t="s">
        <v>88</v>
      </c>
      <c r="AQ27" s="48">
        <v>0</v>
      </c>
      <c r="AR27" s="48">
        <v>0</v>
      </c>
      <c r="AS27" s="48"/>
      <c r="AT27" s="48" t="str">
        <f t="shared" ca="1" si="15"/>
        <v>INSERT INTO ZBUM VALUES('DJB','C021','SYSADMIN',1,20141204,144109,'SQL',0,0,'')</v>
      </c>
    </row>
    <row r="28" spans="2:46" ht="14.25" customHeight="1" x14ac:dyDescent="0.25">
      <c r="AJ28" s="48" t="s">
        <v>1311</v>
      </c>
      <c r="AK28" s="48" t="s">
        <v>1535</v>
      </c>
      <c r="AL28" s="48" t="s">
        <v>243</v>
      </c>
      <c r="AM28" s="48">
        <v>1</v>
      </c>
      <c r="AN28" s="6">
        <f t="shared" ca="1" si="16"/>
        <v>20141204</v>
      </c>
      <c r="AO28" s="3">
        <f t="shared" ca="1" si="17"/>
        <v>144109</v>
      </c>
      <c r="AP28" s="3" t="s">
        <v>88</v>
      </c>
      <c r="AQ28" s="48">
        <v>0</v>
      </c>
      <c r="AR28" s="48">
        <v>0</v>
      </c>
      <c r="AS28" s="48"/>
      <c r="AT28" s="48" t="str">
        <f t="shared" ca="1" si="15"/>
        <v>INSERT INTO ZBUM VALUES('DJB','C022','SYSADMIN',1,20141204,144109,'SQL',0,0,'')</v>
      </c>
    </row>
    <row r="29" spans="2:46" ht="14.25" customHeight="1" x14ac:dyDescent="0.25">
      <c r="AJ29" s="48" t="s">
        <v>1311</v>
      </c>
      <c r="AK29" s="48" t="s">
        <v>1537</v>
      </c>
      <c r="AL29" s="48" t="s">
        <v>243</v>
      </c>
      <c r="AM29" s="48">
        <v>1</v>
      </c>
      <c r="AN29" s="6">
        <f t="shared" ca="1" si="16"/>
        <v>20141204</v>
      </c>
      <c r="AO29" s="3">
        <f t="shared" ca="1" si="17"/>
        <v>144109</v>
      </c>
      <c r="AP29" s="3" t="s">
        <v>88</v>
      </c>
      <c r="AQ29" s="48">
        <v>0</v>
      </c>
      <c r="AR29" s="48">
        <v>0</v>
      </c>
      <c r="AS29" s="48"/>
      <c r="AT29" s="48" t="str">
        <f t="shared" ca="1" si="15"/>
        <v>INSERT INTO ZBUM VALUES('DJB','C023','SYSADMIN',1,20141204,144109,'SQL',0,0,'')</v>
      </c>
    </row>
    <row r="30" spans="2:46" ht="14.25" customHeight="1" x14ac:dyDescent="0.25">
      <c r="AJ30" s="48" t="s">
        <v>1311</v>
      </c>
      <c r="AK30" s="48" t="s">
        <v>1539</v>
      </c>
      <c r="AL30" s="48" t="s">
        <v>243</v>
      </c>
      <c r="AM30" s="48">
        <v>1</v>
      </c>
      <c r="AN30" s="6">
        <f t="shared" ca="1" si="16"/>
        <v>20141204</v>
      </c>
      <c r="AO30" s="3">
        <f t="shared" ca="1" si="17"/>
        <v>144109</v>
      </c>
      <c r="AP30" s="3" t="s">
        <v>88</v>
      </c>
      <c r="AQ30" s="48">
        <v>0</v>
      </c>
      <c r="AR30" s="48">
        <v>0</v>
      </c>
      <c r="AS30" s="48"/>
      <c r="AT30" s="48" t="str">
        <f t="shared" ca="1" si="15"/>
        <v>INSERT INTO ZBUM VALUES('DJB','C024','SYSADMIN',1,20141204,144109,'SQL',0,0,'')</v>
      </c>
    </row>
    <row r="31" spans="2:46" ht="14.25" customHeight="1" x14ac:dyDescent="0.25">
      <c r="AJ31" s="48" t="s">
        <v>1311</v>
      </c>
      <c r="AK31" s="48" t="s">
        <v>1541</v>
      </c>
      <c r="AL31" s="48" t="s">
        <v>243</v>
      </c>
      <c r="AM31" s="48">
        <v>1</v>
      </c>
      <c r="AN31" s="6">
        <f t="shared" ca="1" si="16"/>
        <v>20141204</v>
      </c>
      <c r="AO31" s="3">
        <f t="shared" ca="1" si="17"/>
        <v>144109</v>
      </c>
      <c r="AP31" s="3" t="s">
        <v>88</v>
      </c>
      <c r="AQ31" s="48">
        <v>0</v>
      </c>
      <c r="AR31" s="48">
        <v>0</v>
      </c>
      <c r="AS31" s="48"/>
      <c r="AT31" s="48" t="str">
        <f t="shared" ca="1" si="15"/>
        <v>INSERT INTO ZBUM VALUES('DJB','C025','SYSADMIN',1,20141204,144109,'SQL',0,0,'')</v>
      </c>
    </row>
    <row r="32" spans="2:46" ht="14.25" customHeight="1" x14ac:dyDescent="0.25">
      <c r="AJ32" s="48" t="s">
        <v>1311</v>
      </c>
      <c r="AK32" s="48" t="s">
        <v>1543</v>
      </c>
      <c r="AL32" s="48" t="s">
        <v>243</v>
      </c>
      <c r="AM32" s="48">
        <v>1</v>
      </c>
      <c r="AN32" s="6">
        <f t="shared" ca="1" si="16"/>
        <v>20141204</v>
      </c>
      <c r="AO32" s="3">
        <f t="shared" ca="1" si="17"/>
        <v>144109</v>
      </c>
      <c r="AP32" s="3" t="s">
        <v>88</v>
      </c>
      <c r="AQ32" s="48">
        <v>0</v>
      </c>
      <c r="AR32" s="48">
        <v>0</v>
      </c>
      <c r="AS32" s="48"/>
      <c r="AT32" s="48" t="str">
        <f t="shared" ca="1" si="15"/>
        <v>INSERT INTO ZBUM VALUES('DJB','C026','SYSADMIN',1,20141204,144109,'SQL',0,0,'')</v>
      </c>
    </row>
    <row r="33" spans="36:46" ht="14.25" customHeight="1" x14ac:dyDescent="0.25">
      <c r="AJ33" s="48" t="s">
        <v>1311</v>
      </c>
      <c r="AK33" s="48" t="s">
        <v>1545</v>
      </c>
      <c r="AL33" s="48" t="s">
        <v>243</v>
      </c>
      <c r="AM33" s="48">
        <v>1</v>
      </c>
      <c r="AN33" s="6">
        <f t="shared" ca="1" si="16"/>
        <v>20141204</v>
      </c>
      <c r="AO33" s="3">
        <f t="shared" ca="1" si="17"/>
        <v>144109</v>
      </c>
      <c r="AP33" s="3" t="s">
        <v>88</v>
      </c>
      <c r="AQ33" s="48">
        <v>0</v>
      </c>
      <c r="AR33" s="48">
        <v>0</v>
      </c>
      <c r="AS33" s="48"/>
      <c r="AT33" s="48" t="str">
        <f t="shared" ca="1" si="15"/>
        <v>INSERT INTO ZBUM VALUES('DJB','C027','SYSADMIN',1,20141204,144109,'SQL',0,0,'')</v>
      </c>
    </row>
    <row r="34" spans="36:46" ht="14.25" customHeight="1" x14ac:dyDescent="0.25">
      <c r="AJ34" s="48" t="s">
        <v>1311</v>
      </c>
      <c r="AK34" s="48" t="s">
        <v>1547</v>
      </c>
      <c r="AL34" s="48" t="s">
        <v>243</v>
      </c>
      <c r="AM34" s="48">
        <v>1</v>
      </c>
      <c r="AN34" s="6">
        <f t="shared" ca="1" si="16"/>
        <v>20141204</v>
      </c>
      <c r="AO34" s="3">
        <f t="shared" ca="1" si="17"/>
        <v>144109</v>
      </c>
      <c r="AP34" s="3" t="s">
        <v>88</v>
      </c>
      <c r="AQ34" s="48">
        <v>0</v>
      </c>
      <c r="AR34" s="48">
        <v>0</v>
      </c>
      <c r="AS34" s="48"/>
      <c r="AT34" s="48" t="str">
        <f t="shared" ca="1" si="15"/>
        <v>INSERT INTO ZBUM VALUES('DJB','C028','SYSADMIN',1,20141204,144109,'SQL',0,0,'')</v>
      </c>
    </row>
    <row r="35" spans="36:46" ht="14.25" customHeight="1" x14ac:dyDescent="0.25">
      <c r="AJ35" s="48" t="s">
        <v>1311</v>
      </c>
      <c r="AK35" s="48" t="s">
        <v>1549</v>
      </c>
      <c r="AL35" s="48" t="s">
        <v>243</v>
      </c>
      <c r="AM35" s="48">
        <v>1</v>
      </c>
      <c r="AN35" s="6">
        <f t="shared" ca="1" si="16"/>
        <v>20141204</v>
      </c>
      <c r="AO35" s="3">
        <f t="shared" ca="1" si="17"/>
        <v>144109</v>
      </c>
      <c r="AP35" s="3" t="s">
        <v>88</v>
      </c>
      <c r="AQ35" s="48">
        <v>0</v>
      </c>
      <c r="AR35" s="48">
        <v>0</v>
      </c>
      <c r="AS35" s="48"/>
      <c r="AT35" s="48" t="str">
        <f t="shared" ca="1" si="15"/>
        <v>INSERT INTO ZBUM VALUES('DJB','C029','SYSADMIN',1,20141204,144109,'SQL',0,0,'')</v>
      </c>
    </row>
    <row r="36" spans="36:46" ht="14.25" customHeight="1" x14ac:dyDescent="0.25">
      <c r="AJ36" s="48" t="s">
        <v>1311</v>
      </c>
      <c r="AK36" s="48" t="s">
        <v>1551</v>
      </c>
      <c r="AL36" s="48" t="s">
        <v>243</v>
      </c>
      <c r="AM36" s="48">
        <v>1</v>
      </c>
      <c r="AN36" s="6">
        <f t="shared" ca="1" si="16"/>
        <v>20141204</v>
      </c>
      <c r="AO36" s="3">
        <f t="shared" ca="1" si="17"/>
        <v>144109</v>
      </c>
      <c r="AP36" s="3" t="s">
        <v>88</v>
      </c>
      <c r="AQ36" s="48">
        <v>0</v>
      </c>
      <c r="AR36" s="48">
        <v>0</v>
      </c>
      <c r="AS36" s="48"/>
      <c r="AT36" s="48" t="str">
        <f t="shared" ca="1" si="15"/>
        <v>INSERT INTO ZBUM VALUES('DJB','C030','SYSADMIN',1,20141204,144109,'SQL',0,0,'')</v>
      </c>
    </row>
    <row r="37" spans="36:46" ht="14.25" customHeight="1" x14ac:dyDescent="0.25">
      <c r="AJ37" s="48" t="s">
        <v>1311</v>
      </c>
      <c r="AK37" s="48" t="s">
        <v>1553</v>
      </c>
      <c r="AL37" s="48" t="s">
        <v>243</v>
      </c>
      <c r="AM37" s="48">
        <v>1</v>
      </c>
      <c r="AN37" s="6">
        <f t="shared" ca="1" si="16"/>
        <v>20141204</v>
      </c>
      <c r="AO37" s="3">
        <f t="shared" ca="1" si="17"/>
        <v>144109</v>
      </c>
      <c r="AP37" s="3" t="s">
        <v>88</v>
      </c>
      <c r="AQ37" s="48">
        <v>0</v>
      </c>
      <c r="AR37" s="48">
        <v>0</v>
      </c>
      <c r="AS37" s="48"/>
      <c r="AT37" s="48" t="str">
        <f t="shared" ca="1" si="15"/>
        <v>INSERT INTO ZBUM VALUES('DJB','C031','SYSADMIN',1,20141204,144109,'SQL',0,0,'')</v>
      </c>
    </row>
    <row r="38" spans="36:46" ht="14.25" customHeight="1" x14ac:dyDescent="0.25">
      <c r="AJ38" s="48" t="s">
        <v>1311</v>
      </c>
      <c r="AK38" s="48" t="s">
        <v>1555</v>
      </c>
      <c r="AL38" s="48" t="s">
        <v>243</v>
      </c>
      <c r="AM38" s="48">
        <v>1</v>
      </c>
      <c r="AN38" s="6">
        <f t="shared" ca="1" si="16"/>
        <v>20141204</v>
      </c>
      <c r="AO38" s="3">
        <f t="shared" ca="1" si="17"/>
        <v>144109</v>
      </c>
      <c r="AP38" s="3" t="s">
        <v>88</v>
      </c>
      <c r="AQ38" s="48">
        <v>0</v>
      </c>
      <c r="AR38" s="48">
        <v>0</v>
      </c>
      <c r="AS38" s="48"/>
      <c r="AT38" s="48" t="str">
        <f t="shared" ca="1" si="15"/>
        <v>INSERT INTO ZBUM VALUES('DJB','C032','SYSADMIN',1,20141204,144109,'SQL',0,0,'')</v>
      </c>
    </row>
    <row r="39" spans="36:46" ht="14.25" customHeight="1" x14ac:dyDescent="0.25">
      <c r="AJ39" s="48" t="s">
        <v>1311</v>
      </c>
      <c r="AK39" s="48" t="s">
        <v>1557</v>
      </c>
      <c r="AL39" s="48" t="s">
        <v>243</v>
      </c>
      <c r="AM39" s="48">
        <v>1</v>
      </c>
      <c r="AN39" s="6">
        <f t="shared" ca="1" si="16"/>
        <v>20141204</v>
      </c>
      <c r="AO39" s="3">
        <f t="shared" ca="1" si="17"/>
        <v>144109</v>
      </c>
      <c r="AP39" s="3" t="s">
        <v>88</v>
      </c>
      <c r="AQ39" s="48">
        <v>0</v>
      </c>
      <c r="AR39" s="48">
        <v>0</v>
      </c>
      <c r="AS39" s="48"/>
      <c r="AT39" s="48" t="str">
        <f t="shared" ca="1" si="15"/>
        <v>INSERT INTO ZBUM VALUES('DJB','C033','SYSADMIN',1,20141204,144109,'SQL',0,0,'')</v>
      </c>
    </row>
    <row r="40" spans="36:46" ht="14.25" customHeight="1" x14ac:dyDescent="0.25">
      <c r="AJ40" s="48" t="s">
        <v>1311</v>
      </c>
      <c r="AK40" s="48" t="s">
        <v>1559</v>
      </c>
      <c r="AL40" s="48" t="s">
        <v>243</v>
      </c>
      <c r="AM40" s="48">
        <v>1</v>
      </c>
      <c r="AN40" s="6">
        <f t="shared" ca="1" si="16"/>
        <v>20141204</v>
      </c>
      <c r="AO40" s="3">
        <f t="shared" ca="1" si="17"/>
        <v>144109</v>
      </c>
      <c r="AP40" s="3" t="s">
        <v>88</v>
      </c>
      <c r="AQ40" s="48">
        <v>0</v>
      </c>
      <c r="AR40" s="48">
        <v>0</v>
      </c>
      <c r="AS40" s="48"/>
      <c r="AT40" s="48" t="str">
        <f t="shared" ca="1" si="15"/>
        <v>INSERT INTO ZBUM VALUES('DJB','C034','SYSADMIN',1,20141204,144109,'SQL',0,0,'')</v>
      </c>
    </row>
    <row r="41" spans="36:46" ht="14.25" customHeight="1" x14ac:dyDescent="0.25">
      <c r="AJ41" s="48" t="s">
        <v>1311</v>
      </c>
      <c r="AK41" s="48" t="s">
        <v>1561</v>
      </c>
      <c r="AL41" s="48" t="s">
        <v>243</v>
      </c>
      <c r="AM41" s="48">
        <v>1</v>
      </c>
      <c r="AN41" s="6">
        <f t="shared" ca="1" si="16"/>
        <v>20141204</v>
      </c>
      <c r="AO41" s="3">
        <f t="shared" ca="1" si="17"/>
        <v>144109</v>
      </c>
      <c r="AP41" s="3" t="s">
        <v>88</v>
      </c>
      <c r="AQ41" s="48">
        <v>0</v>
      </c>
      <c r="AR41" s="48">
        <v>0</v>
      </c>
      <c r="AS41" s="48"/>
      <c r="AT41" s="48" t="str">
        <f t="shared" ca="1" si="15"/>
        <v>INSERT INTO ZBUM VALUES('DJB','C035','SYSADMIN',1,20141204,144109,'SQL',0,0,'')</v>
      </c>
    </row>
    <row r="42" spans="36:46" ht="14.25" customHeight="1" x14ac:dyDescent="0.25">
      <c r="AJ42" s="48" t="s">
        <v>1311</v>
      </c>
      <c r="AK42" s="48" t="s">
        <v>1563</v>
      </c>
      <c r="AL42" s="48" t="s">
        <v>243</v>
      </c>
      <c r="AM42" s="48">
        <v>1</v>
      </c>
      <c r="AN42" s="6">
        <f t="shared" ca="1" si="16"/>
        <v>20141204</v>
      </c>
      <c r="AO42" s="3">
        <f t="shared" ca="1" si="17"/>
        <v>144109</v>
      </c>
      <c r="AP42" s="3" t="s">
        <v>88</v>
      </c>
      <c r="AQ42" s="48">
        <v>0</v>
      </c>
      <c r="AR42" s="48">
        <v>0</v>
      </c>
      <c r="AS42" s="48"/>
      <c r="AT42" s="48" t="str">
        <f t="shared" ca="1" si="15"/>
        <v>INSERT INTO ZBUM VALUES('DJB','C036','SYSADMIN',1,20141204,144109,'SQL',0,0,'')</v>
      </c>
    </row>
    <row r="43" spans="36:46" ht="14.25" customHeight="1" x14ac:dyDescent="0.25">
      <c r="AJ43" s="48" t="s">
        <v>1311</v>
      </c>
      <c r="AK43" s="48" t="s">
        <v>1565</v>
      </c>
      <c r="AL43" s="48" t="s">
        <v>243</v>
      </c>
      <c r="AM43" s="48">
        <v>1</v>
      </c>
      <c r="AN43" s="6">
        <f t="shared" ca="1" si="16"/>
        <v>20141204</v>
      </c>
      <c r="AO43" s="3">
        <f t="shared" ca="1" si="17"/>
        <v>144109</v>
      </c>
      <c r="AP43" s="3" t="s">
        <v>88</v>
      </c>
      <c r="AQ43" s="48">
        <v>0</v>
      </c>
      <c r="AR43" s="48">
        <v>0</v>
      </c>
      <c r="AS43" s="48"/>
      <c r="AT43" s="48" t="str">
        <f t="shared" ca="1" si="15"/>
        <v>INSERT INTO ZBUM VALUES('DJB','C037','SYSADMIN',1,20141204,144109,'SQL',0,0,'')</v>
      </c>
    </row>
    <row r="44" spans="36:46" ht="14.25" customHeight="1" x14ac:dyDescent="0.25">
      <c r="AJ44" s="48" t="s">
        <v>1311</v>
      </c>
      <c r="AK44" s="48" t="s">
        <v>1567</v>
      </c>
      <c r="AL44" s="48" t="s">
        <v>243</v>
      </c>
      <c r="AM44" s="48">
        <v>1</v>
      </c>
      <c r="AN44" s="6">
        <f t="shared" ca="1" si="16"/>
        <v>20141204</v>
      </c>
      <c r="AO44" s="3">
        <f t="shared" ca="1" si="17"/>
        <v>144109</v>
      </c>
      <c r="AP44" s="3" t="s">
        <v>88</v>
      </c>
      <c r="AQ44" s="48">
        <v>0</v>
      </c>
      <c r="AR44" s="48">
        <v>0</v>
      </c>
      <c r="AS44" s="48"/>
      <c r="AT44" s="48" t="str">
        <f t="shared" ca="1" si="15"/>
        <v>INSERT INTO ZBUM VALUES('DJB','C038','SYSADMIN',1,20141204,144109,'SQL',0,0,'')</v>
      </c>
    </row>
    <row r="45" spans="36:46" ht="14.25" customHeight="1" x14ac:dyDescent="0.25">
      <c r="AJ45" s="48" t="s">
        <v>1311</v>
      </c>
      <c r="AK45" s="48" t="s">
        <v>1569</v>
      </c>
      <c r="AL45" s="48" t="s">
        <v>243</v>
      </c>
      <c r="AM45" s="48">
        <v>1</v>
      </c>
      <c r="AN45" s="6">
        <f t="shared" ca="1" si="16"/>
        <v>20141204</v>
      </c>
      <c r="AO45" s="3">
        <f t="shared" ca="1" si="17"/>
        <v>144109</v>
      </c>
      <c r="AP45" s="3" t="s">
        <v>88</v>
      </c>
      <c r="AQ45" s="48">
        <v>0</v>
      </c>
      <c r="AR45" s="48">
        <v>0</v>
      </c>
      <c r="AS45" s="48"/>
      <c r="AT45" s="48" t="str">
        <f t="shared" ca="1" si="15"/>
        <v>INSERT INTO ZBUM VALUES('DJB','C039','SYSADMIN',1,20141204,144109,'SQL',0,0,'')</v>
      </c>
    </row>
    <row r="46" spans="36:46" ht="14.25" customHeight="1" x14ac:dyDescent="0.25">
      <c r="AJ46" s="48" t="s">
        <v>1311</v>
      </c>
      <c r="AK46" s="48" t="s">
        <v>1571</v>
      </c>
      <c r="AL46" s="48" t="s">
        <v>243</v>
      </c>
      <c r="AM46" s="48">
        <v>1</v>
      </c>
      <c r="AN46" s="6">
        <f t="shared" ca="1" si="16"/>
        <v>20141204</v>
      </c>
      <c r="AO46" s="3">
        <f t="shared" ca="1" si="17"/>
        <v>144109</v>
      </c>
      <c r="AP46" s="3" t="s">
        <v>88</v>
      </c>
      <c r="AQ46" s="48">
        <v>0</v>
      </c>
      <c r="AR46" s="48">
        <v>0</v>
      </c>
      <c r="AS46" s="48"/>
      <c r="AT46" s="48" t="str">
        <f t="shared" ca="1" si="15"/>
        <v>INSERT INTO ZBUM VALUES('DJB','C040','SYSADMIN',1,20141204,144109,'SQL',0,0,'')</v>
      </c>
    </row>
    <row r="47" spans="36:46" ht="14.25" customHeight="1" x14ac:dyDescent="0.25">
      <c r="AJ47" s="48" t="s">
        <v>1311</v>
      </c>
      <c r="AK47" s="48" t="s">
        <v>1573</v>
      </c>
      <c r="AL47" s="48" t="s">
        <v>243</v>
      </c>
      <c r="AM47" s="48">
        <v>1</v>
      </c>
      <c r="AN47" s="6">
        <f t="shared" ca="1" si="16"/>
        <v>20141204</v>
      </c>
      <c r="AO47" s="3">
        <f t="shared" ca="1" si="17"/>
        <v>144109</v>
      </c>
      <c r="AP47" s="3" t="s">
        <v>88</v>
      </c>
      <c r="AQ47" s="48">
        <v>0</v>
      </c>
      <c r="AR47" s="48">
        <v>0</v>
      </c>
      <c r="AS47" s="48"/>
      <c r="AT47" s="48" t="str">
        <f t="shared" ca="1" si="15"/>
        <v>INSERT INTO ZBUM VALUES('DJB','C041','SYSADMIN',1,20141204,144109,'SQL',0,0,'')</v>
      </c>
    </row>
    <row r="48" spans="36:46" ht="14.25" customHeight="1" x14ac:dyDescent="0.25">
      <c r="AJ48" s="48" t="s">
        <v>1311</v>
      </c>
      <c r="AK48" s="48" t="s">
        <v>1575</v>
      </c>
      <c r="AL48" s="48" t="s">
        <v>243</v>
      </c>
      <c r="AM48" s="48">
        <v>1</v>
      </c>
      <c r="AN48" s="6">
        <f t="shared" ca="1" si="16"/>
        <v>20141204</v>
      </c>
      <c r="AO48" s="3">
        <f t="shared" ca="1" si="17"/>
        <v>144109</v>
      </c>
      <c r="AP48" s="3" t="s">
        <v>88</v>
      </c>
      <c r="AQ48" s="48">
        <v>0</v>
      </c>
      <c r="AR48" s="48">
        <v>0</v>
      </c>
      <c r="AS48" s="48"/>
      <c r="AT48" s="48" t="str">
        <f t="shared" ca="1" si="15"/>
        <v>INSERT INTO ZBUM VALUES('DJB','C042','SYSADMIN',1,20141204,144109,'SQL',0,0,'')</v>
      </c>
    </row>
    <row r="49" spans="36:46" ht="14.25" customHeight="1" x14ac:dyDescent="0.25">
      <c r="AJ49" s="48" t="s">
        <v>1311</v>
      </c>
      <c r="AK49" s="48" t="s">
        <v>1577</v>
      </c>
      <c r="AL49" s="48" t="s">
        <v>243</v>
      </c>
      <c r="AM49" s="48">
        <v>1</v>
      </c>
      <c r="AN49" s="6">
        <f t="shared" ca="1" si="16"/>
        <v>20141204</v>
      </c>
      <c r="AO49" s="3">
        <f t="shared" ca="1" si="17"/>
        <v>144109</v>
      </c>
      <c r="AP49" s="3" t="s">
        <v>88</v>
      </c>
      <c r="AQ49" s="48">
        <v>0</v>
      </c>
      <c r="AR49" s="48">
        <v>0</v>
      </c>
      <c r="AS49" s="48"/>
      <c r="AT49" s="48" t="str">
        <f t="shared" ca="1" si="15"/>
        <v>INSERT INTO ZBUM VALUES('DJB','C043','SYSADMIN',1,20141204,144109,'SQL',0,0,'')</v>
      </c>
    </row>
    <row r="50" spans="36:46" ht="14.25" customHeight="1" x14ac:dyDescent="0.25">
      <c r="AJ50" s="48" t="s">
        <v>1311</v>
      </c>
      <c r="AK50" s="48" t="s">
        <v>1579</v>
      </c>
      <c r="AL50" s="48" t="s">
        <v>243</v>
      </c>
      <c r="AM50" s="48">
        <v>1</v>
      </c>
      <c r="AN50" s="6">
        <f t="shared" ca="1" si="16"/>
        <v>20141204</v>
      </c>
      <c r="AO50" s="3">
        <f t="shared" ca="1" si="17"/>
        <v>144109</v>
      </c>
      <c r="AP50" s="3" t="s">
        <v>88</v>
      </c>
      <c r="AQ50" s="48">
        <v>0</v>
      </c>
      <c r="AR50" s="48">
        <v>0</v>
      </c>
      <c r="AS50" s="48"/>
      <c r="AT50" s="48" t="str">
        <f t="shared" ca="1" si="15"/>
        <v>INSERT INTO ZBUM VALUES('DJB','C044','SYSADMIN',1,20141204,144109,'SQL',0,0,'')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T24"/>
  <sheetViews>
    <sheetView workbookViewId="0">
      <selection activeCell="G24" sqref="G2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45" width="9.28515625" style="1" customWidth="1"/>
    <col min="46" max="16384" width="9.140625" style="1"/>
  </cols>
  <sheetData>
    <row r="1" spans="1:46"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ZDUM</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row>
    <row r="2" spans="1:46" ht="14.25" customHeight="1" x14ac:dyDescent="0.25">
      <c r="A2" s="4"/>
      <c r="D2" s="1" t="s">
        <v>549</v>
      </c>
      <c r="E2" s="1" t="str">
        <f>VLOOKUP($D$2,[1]Tables!$B$2:$D$1048576,3,FALSE)</f>
        <v>User - Department Map</v>
      </c>
      <c r="K2" s="3"/>
      <c r="L2" s="3"/>
      <c r="M2" s="3"/>
      <c r="N2" s="3" t="str">
        <f>CONCATENATE("CREATE TABLE ", $D$2, " (")</f>
        <v>CREATE TABLE ZDUM (</v>
      </c>
      <c r="O2" s="7" t="str">
        <f>CONCATENATE("CREATE TABLE ", $D$2, " (")</f>
        <v>CREATE TABLE ZDUM (</v>
      </c>
      <c r="P2" s="1" t="s">
        <v>9</v>
      </c>
      <c r="R2" s="1" t="s">
        <v>9</v>
      </c>
      <c r="S2" s="1" t="s">
        <v>267</v>
      </c>
      <c r="AI2" s="5" t="s">
        <v>9</v>
      </c>
    </row>
    <row r="3" spans="1:46" ht="14.25" customHeight="1" x14ac:dyDescent="0.25">
      <c r="A3" s="4"/>
      <c r="B3" s="1" t="str">
        <f>VLOOKUP($D$2,[1]Tables!$B$2:$D$1048576,2,FALSE)</f>
        <v>ZY</v>
      </c>
      <c r="C3" s="1" t="s">
        <v>17</v>
      </c>
      <c r="D3" s="1" t="str">
        <f>B3 &amp; C3</f>
        <v>ZYCONO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IF(I3="NUMERIC", " DEFAULT(0) ", IF(I3="DATETIME", "", " DEFAULT('') "))</f>
        <v xml:space="preserve"> DEFAULT('') </v>
      </c>
      <c r="N3" s="1" t="str">
        <f>CONCATENATE(D3, " ", I3, IF(I3="DATETIME", "",CONCATENATE("(", J3, ") ")), L3, M3,",")</f>
        <v>ZYCONO VARCHAR(10)  NOT NULL  DEFAULT('') ,</v>
      </c>
      <c r="O3" s="1" t="str">
        <f>CONCATENATE(D3, " ",IF(I3="VARCHAR", "VARCHAR2",IF(I3="NUMERIC", "NUMBER", I3)), IF(I3="DATETIME", "",CONCATENATE("(", J3, ") ")), IF(TRIM(K3)&lt;&gt;"", L3,IF(TRIM(M3)="DEFAULT('')", "DEFAULT(' ')", M3)), ",")</f>
        <v>ZYCONO VARCHAR2(10)  NOT NULL ,</v>
      </c>
      <c r="P3" s="1" t="s">
        <v>9</v>
      </c>
      <c r="Q3" s="1" t="str">
        <f>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@level1type=N'TABLE',@level1name=N'ZDUM', @level2type=N'COLUMN',@level2name=N'ZYCONO'</v>
      </c>
      <c r="R3" s="1" t="str">
        <f>CONCATENATE("[DataMember] public ", IF(I3="VARCHAR", " string ", " decimal "), D3, " { get; set; }")</f>
        <v>[DataMember] public  string ZYCONO { get; set; }</v>
      </c>
      <c r="S3" s="1" t="str">
        <f>CONCATENATE("+ ""  ",D3," """)</f>
        <v>+ "  ZYCONO "</v>
      </c>
      <c r="T3" s="1" t="s">
        <v>1311</v>
      </c>
      <c r="V3" s="1" t="s">
        <v>16</v>
      </c>
      <c r="W3" s="1" t="s">
        <v>15</v>
      </c>
      <c r="X3" s="1" t="str">
        <f>D3</f>
        <v>ZYCONO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ca="1">CONCATENATE("insert into ZDIC values('",T3, "', '",U3, "', '",V3, "', '",W3, "', '",X3, "', '",Y3, "', '",Z3, "', '",AA3, "', '",AB3, "', '",AC3, "', '",AD3, "', '",AE3, "', '",AF3, "', '",AG3, "')")</f>
        <v>insert into ZDIC values('DJB', '', 'EN', 'S', 'ZYCONO', 'Company Code', '', '1', '20141204', '144109', 'SQL', '0', '0', '')</v>
      </c>
      <c r="AI3" s="5" t="s">
        <v>9</v>
      </c>
      <c r="AN3" s="6"/>
      <c r="AO3" s="3"/>
      <c r="AP3" s="3"/>
    </row>
    <row r="4" spans="1:46" ht="14.25" customHeight="1" x14ac:dyDescent="0.25">
      <c r="A4" s="4"/>
      <c r="B4" s="1" t="str">
        <f>VLOOKUP($D$2,[1]Tables!$B$2:$D$1048576,2,FALSE)</f>
        <v>ZY</v>
      </c>
      <c r="C4" s="1" t="s">
        <v>69</v>
      </c>
      <c r="D4" s="1" t="str">
        <f>B4 &amp; C4</f>
        <v>ZYBRNO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ZYBRNO VARCHAR(10)  NOT NULL  DEFAULT('') ,</v>
      </c>
      <c r="O4" s="1" t="str">
        <f>CONCATENATE(D4, " ",IF(I4="VARCHAR", "VARCHAR2",IF(I4="NUMERIC", "NUMBER", I4)), IF(I4="DATETIME", "",CONCATENATE("(", J4, ") ")), IF(TRIM(K4)&lt;&gt;"", L4,IF(TRIM(M4)="DEFAULT('')", "DEFAULT(' ')", M4)), ",")</f>
        <v>ZYBRNO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@level1type=N'TABLE',@level1name=N'ZDUM', @level2type=N'COLUMN',@level2name=N'ZYBRNO'</v>
      </c>
      <c r="R4" s="1" t="str">
        <f>CONCATENATE("[DataMember] public ", IF(I4="VARCHAR", " string ", " decimal "), D4, " { get; set; }")</f>
        <v>[DataMember] public  string ZYBRNO { get; set; }</v>
      </c>
      <c r="S4" s="1" t="str">
        <f>CONCATENATE("+ "", ",D4," """)</f>
        <v>+ ", ZYBRNO "</v>
      </c>
      <c r="T4" s="1" t="s">
        <v>1311</v>
      </c>
      <c r="V4" s="1" t="s">
        <v>16</v>
      </c>
      <c r="W4" s="1" t="s">
        <v>15</v>
      </c>
      <c r="X4" s="1" t="str">
        <f>D4</f>
        <v>ZYBRNO</v>
      </c>
      <c r="Y4" s="1" t="str">
        <f>IF(AND(V4="EN",W4="S"),E4, IF(AND(V4="ID", W4="S"),F4, IF(AND(V4="EN", W4="R"),G4,H4)))</f>
        <v>Branch Code</v>
      </c>
      <c r="AA4" s="1">
        <v>1</v>
      </c>
      <c r="AB4" s="6">
        <f t="shared" ref="AB4:AB13" ca="1" si="0">YEAR(NOW())*10000+MONTH(NOW())*100+DAY(NOW())</f>
        <v>20141204</v>
      </c>
      <c r="AC4" s="3">
        <f t="shared" ref="AC4:AC13" ca="1" si="1">HOUR(NOW())*10000+MINUTE(NOW())*100+SECOND(NOW())</f>
        <v>144109</v>
      </c>
      <c r="AD4" s="3" t="s">
        <v>88</v>
      </c>
      <c r="AE4" s="1">
        <v>0</v>
      </c>
      <c r="AF4" s="1">
        <v>0</v>
      </c>
      <c r="AH4" s="1" t="str">
        <f ca="1">CONCATENATE("insert into ZDIC values('",T4, "', '",U4, "', '",V4, "', '",W4, "', '",X4, "', '",Y4, "', '",Z4, "', '",AA4, "', '",AB4, "', '",AC4, "', '",AD4, "', '",AE4, "', '",AF4, "', '",AG4, "')")</f>
        <v>insert into ZDIC values('DJB', '', 'EN', 'S', 'ZYBRNO', 'Branch Code', '', '1', '20141204', '144109', 'SQL', '0', '0', '')</v>
      </c>
      <c r="AI4" s="5" t="s">
        <v>9</v>
      </c>
      <c r="AN4" s="6"/>
      <c r="AO4" s="3"/>
      <c r="AP4" s="3"/>
    </row>
    <row r="5" spans="1:46" ht="14.25" customHeight="1" x14ac:dyDescent="0.25">
      <c r="A5" s="4"/>
      <c r="B5" s="1" t="str">
        <f>VLOOKUP($D$2,[1]Tables!$B$2:$D$1048576,2,FALSE)</f>
        <v>ZY</v>
      </c>
      <c r="C5" s="1" t="s">
        <v>37</v>
      </c>
      <c r="D5" s="1" t="str">
        <f>B5 &amp; C5</f>
        <v>ZYUSNO</v>
      </c>
      <c r="E5" s="1" t="str">
        <f>VLOOKUP($C5,'[1]Data Dictionary'!$B$2:$I$1048576,5,FALSE)</f>
        <v>User ID</v>
      </c>
      <c r="F5" s="1" t="str">
        <f>VLOOKUP($C5,'[1]Data Dictionary'!$B$2:$I$1048576,6,FALSE)</f>
        <v>User ID</v>
      </c>
      <c r="G5" s="1" t="str">
        <f>VLOOKUP($C5,'[1]Data Dictionary'!$B$2:$I$1048576,7,FALSE)</f>
        <v>User ID</v>
      </c>
      <c r="H5" s="1" t="str">
        <f>VLOOKUP($C5,'[1]Data Dictionary'!$B$2:$I$1048576,8,FALSE)</f>
        <v>User ID</v>
      </c>
      <c r="I5" s="1" t="str">
        <f>VLOOKUP($C5,'[1]Data Dictionary'!$B$2:$I$1048576,2,FALSE)</f>
        <v>VARCHAR</v>
      </c>
      <c r="J5" s="2">
        <f>VLOOKUP($C5,'[1]Data Dictionary'!$B$2:$I$1048576,3,FALSE)</f>
        <v>20</v>
      </c>
      <c r="K5" s="3" t="s">
        <v>13</v>
      </c>
      <c r="L5" s="3" t="str">
        <f t="shared" ref="L5:L13" si="2">IF(K5="", " NULL ", " NOT NULL ")</f>
        <v xml:space="preserve"> NOT NULL </v>
      </c>
      <c r="M5" s="3" t="str">
        <f t="shared" ref="M5:M13" si="3">IF(I5="NUMERIC", " DEFAULT(0) ", IF(I5="DATETIME", "", " DEFAULT('') "))</f>
        <v xml:space="preserve"> DEFAULT('') </v>
      </c>
      <c r="N5" s="1" t="str">
        <f t="shared" ref="N5:N13" si="4">CONCATENATE(D5, " ", I5, IF(I5="DATETIME", "",CONCATENATE("(", J5, ") ")), L5, M5,",")</f>
        <v>ZYUSNO VARCHAR(20)  NOT NULL  DEFAULT('') ,</v>
      </c>
      <c r="O5" s="1" t="str">
        <f t="shared" ref="O5:O13" si="5">CONCATENATE(D5, " ",IF(I5="VARCHAR", "VARCHAR2",IF(I5="NUMERIC", "NUMBER", I5)), IF(I5="DATETIME", "",CONCATENATE("(", J5, ") ")), IF(TRIM(K5)&lt;&gt;"", L5,IF(TRIM(M5)="DEFAULT('')", "DEFAULT(' ')", M5)), ",")</f>
        <v>ZYUSNO VARCHAR2(20)  NOT NULL ,</v>
      </c>
      <c r="P5" s="1" t="s">
        <v>9</v>
      </c>
      <c r="Q5" s="1" t="str">
        <f t="shared" ref="Q5:Q13" si="6">CONCATENATE("EXEC sys.sp_addextendedproperty @name=N'MS_Description', @value=N'", E5, "' , @level0type=N'SCHEMA',@level0name=N'dbo', @level1type=N'TABLE',@level1name=N'", $D$2, "', @level2type=N'COLUMN',@level2name=N'", D5, "'")</f>
        <v>EXEC sys.sp_addextendedproperty @name=N'MS_Description', @value=N'User ID' , @level0type=N'SCHEMA',@level0name=N'dbo', @level1type=N'TABLE',@level1name=N'ZDUM', @level2type=N'COLUMN',@level2name=N'ZYUSNO'</v>
      </c>
      <c r="R5" s="1" t="str">
        <f t="shared" ref="R5:R13" si="7">CONCATENATE("[DataMember] public ", IF(I5="VARCHAR", " string ", " decimal "), D5, " { get; set; }")</f>
        <v>[DataMember] public  string ZYUSNO { get; set; }</v>
      </c>
      <c r="S5" s="1" t="str">
        <f>CONCATENATE("+ "", ",D5," """)</f>
        <v>+ ", ZYUSNO "</v>
      </c>
      <c r="T5" s="1" t="s">
        <v>1311</v>
      </c>
      <c r="V5" s="1" t="s">
        <v>16</v>
      </c>
      <c r="W5" s="1" t="s">
        <v>15</v>
      </c>
      <c r="X5" s="1" t="str">
        <f t="shared" ref="X5:X13" si="8">D5</f>
        <v>ZYUSNO</v>
      </c>
      <c r="Y5" s="1" t="str">
        <f t="shared" ref="Y5:Y13" si="9">IF(AND(V5="EN",W5="S"),E5, IF(AND(V5="ID", W5="S"),F5, IF(AND(V5="EN", W5="R"),G5,H5)))</f>
        <v>User ID</v>
      </c>
      <c r="AA5" s="1">
        <v>1</v>
      </c>
      <c r="AB5" s="6">
        <f t="shared" ca="1" si="0"/>
        <v>20141204</v>
      </c>
      <c r="AC5" s="3">
        <f t="shared" ca="1" si="1"/>
        <v>144109</v>
      </c>
      <c r="AD5" s="3" t="s">
        <v>88</v>
      </c>
      <c r="AE5" s="1">
        <v>0</v>
      </c>
      <c r="AF5" s="1">
        <v>0</v>
      </c>
      <c r="AH5" s="1" t="str">
        <f t="shared" ref="AH5:AH13" ca="1" si="10">CONCATENATE("insert into ZDIC values('",T5, "', '",U5, "', '",V5, "', '",W5, "', '",X5, "', '",Y5, "', '",Z5, "', '",AA5, "', '",AB5, "', '",AC5, "', '",AD5, "', '",AE5, "', '",AF5, "', '",AG5, "')")</f>
        <v>insert into ZDIC values('DJB', '', 'EN', 'S', 'ZYUSNO', 'User ID', '', '1', '20141204', '144109', 'SQL', '0', '0', '')</v>
      </c>
      <c r="AI5" s="5" t="s">
        <v>9</v>
      </c>
      <c r="AN5" s="6"/>
      <c r="AO5" s="3"/>
      <c r="AP5" s="3"/>
    </row>
    <row r="6" spans="1:46" ht="14.25" customHeight="1" x14ac:dyDescent="0.25">
      <c r="A6" s="4"/>
      <c r="B6" s="1" t="str">
        <f>VLOOKUP($D$2,[1]Tables!$B$2:$D$1048576,2,FALSE)</f>
        <v>ZY</v>
      </c>
      <c r="C6" s="1" t="s">
        <v>487</v>
      </c>
      <c r="D6" s="1" t="str">
        <f t="shared" ref="D6:D13" si="11">B6 &amp; C6</f>
        <v>ZYDENO</v>
      </c>
      <c r="E6" s="1" t="str">
        <f>VLOOKUP($C6,'[1]Data Dictionary'!$B$2:$I$1048576,5,FALSE)</f>
        <v>Department Code</v>
      </c>
      <c r="F6" s="1" t="str">
        <f>VLOOKUP($C6,'[1]Data Dictionary'!$B$2:$I$1048576,6,FALSE)</f>
        <v>Department Code</v>
      </c>
      <c r="G6" s="1" t="str">
        <f>VLOOKUP($C6,'[1]Data Dictionary'!$B$2:$I$1048576,7,FALSE)</f>
        <v>Department Code</v>
      </c>
      <c r="H6" s="1" t="str">
        <f>VLOOKUP($C6,'[1]Data Dictionary'!$B$2:$I$1048576,8,FALSE)</f>
        <v>Department Code</v>
      </c>
      <c r="I6" s="1" t="str">
        <f>VLOOKUP($C6,'[1]Data Dictionary'!$B$2:$I$1048576,2,FALSE)</f>
        <v>VARCHAR</v>
      </c>
      <c r="J6" s="2" t="str">
        <f>VLOOKUP($C6,'[1]Data Dictionary'!$B$2:$I$1048576,3,FALSE)</f>
        <v>10</v>
      </c>
      <c r="K6" s="3" t="s">
        <v>14</v>
      </c>
      <c r="L6" s="3" t="str">
        <f t="shared" si="2"/>
        <v xml:space="preserve"> NOT NULL </v>
      </c>
      <c r="M6" s="3" t="str">
        <f t="shared" si="3"/>
        <v xml:space="preserve"> DEFAULT('') </v>
      </c>
      <c r="N6" s="1" t="str">
        <f t="shared" si="4"/>
        <v>ZYDENO VARCHAR(10)  NOT NULL  DEFAULT('') ,</v>
      </c>
      <c r="O6" s="1" t="str">
        <f t="shared" si="5"/>
        <v>ZYDENO VARCHAR2(10)  NOT NULL ,</v>
      </c>
      <c r="P6" s="1" t="s">
        <v>9</v>
      </c>
      <c r="Q6" s="1" t="str">
        <f t="shared" si="6"/>
        <v>EXEC sys.sp_addextendedproperty @name=N'MS_Description', @value=N'Department Code' , @level0type=N'SCHEMA',@level0name=N'dbo', @level1type=N'TABLE',@level1name=N'ZDUM', @level2type=N'COLUMN',@level2name=N'ZYDENO'</v>
      </c>
      <c r="R6" s="1" t="str">
        <f t="shared" si="7"/>
        <v>[DataMember] public  string ZYDENO { get; set; }</v>
      </c>
      <c r="S6" s="1" t="str">
        <f t="shared" ref="S6:S13" si="12">CONCATENATE("+ "", ",D6," """)</f>
        <v>+ ", ZYDENO "</v>
      </c>
      <c r="T6" s="1" t="s">
        <v>1311</v>
      </c>
      <c r="V6" s="1" t="s">
        <v>16</v>
      </c>
      <c r="W6" s="1" t="s">
        <v>15</v>
      </c>
      <c r="X6" s="1" t="str">
        <f t="shared" si="8"/>
        <v>ZYDENO</v>
      </c>
      <c r="Y6" s="1" t="str">
        <f t="shared" si="9"/>
        <v>Department Code</v>
      </c>
      <c r="AA6" s="1">
        <v>1</v>
      </c>
      <c r="AB6" s="6">
        <f t="shared" ca="1" si="0"/>
        <v>20141204</v>
      </c>
      <c r="AC6" s="3">
        <f t="shared" ca="1" si="1"/>
        <v>144109</v>
      </c>
      <c r="AD6" s="3" t="s">
        <v>88</v>
      </c>
      <c r="AE6" s="1">
        <v>0</v>
      </c>
      <c r="AF6" s="1">
        <v>0</v>
      </c>
      <c r="AH6" s="1" t="str">
        <f t="shared" ca="1" si="10"/>
        <v>insert into ZDIC values('DJB', '', 'EN', 'S', 'ZYDENO', 'Department Code', '', '1', '20141204', '144109', 'SQL', '0', '0', '')</v>
      </c>
      <c r="AI6" s="5" t="s">
        <v>9</v>
      </c>
      <c r="AT6" s="3"/>
    </row>
    <row r="7" spans="1:46" ht="14.25" customHeight="1" x14ac:dyDescent="0.25">
      <c r="A7" s="4"/>
      <c r="B7" s="1" t="str">
        <f>VLOOKUP($D$2,[1]Tables!$B$2:$D$1048576,2,FALSE)</f>
        <v>ZY</v>
      </c>
      <c r="C7" s="1" t="s">
        <v>33</v>
      </c>
      <c r="D7" s="1" t="str">
        <f t="shared" si="11"/>
        <v>ZYRCST</v>
      </c>
      <c r="E7" s="1" t="str">
        <f>VLOOKUP($C7,'[1]Data Dictionary'!$B$2:$I$1048576,5,FALSE)</f>
        <v>Record Status</v>
      </c>
      <c r="F7" s="1" t="str">
        <f>VLOOKUP($C7,'[1]Data Dictionary'!$B$2:$I$1048576,6,FALSE)</f>
        <v>Record Status</v>
      </c>
      <c r="G7" s="1" t="str">
        <f>VLOOKUP($C7,'[1]Data Dictionary'!$B$2:$I$1048576,7,FALSE)</f>
        <v>Record Status</v>
      </c>
      <c r="H7" s="1" t="str">
        <f>VLOOKUP($C7,'[1]Data Dictionary'!$B$2:$I$1048576,8,FALSE)</f>
        <v>Record Status</v>
      </c>
      <c r="I7" s="1" t="str">
        <f>VLOOKUP($C7,'[1]Data Dictionary'!$B$2:$I$1048576,2,FALSE)</f>
        <v>NUMERIC</v>
      </c>
      <c r="J7" s="2" t="str">
        <f>VLOOKUP($C7,'[1]Data Dictionary'!$B$2:$I$1048576,3,FALSE)</f>
        <v>1, 0</v>
      </c>
      <c r="K7" s="3"/>
      <c r="L7" s="3" t="str">
        <f t="shared" si="2"/>
        <v xml:space="preserve"> NULL </v>
      </c>
      <c r="M7" s="3" t="str">
        <f t="shared" si="3"/>
        <v xml:space="preserve"> DEFAULT(0) </v>
      </c>
      <c r="N7" s="1" t="str">
        <f t="shared" si="4"/>
        <v>ZYRCST NUMERIC(1, 0)  NULL  DEFAULT(0) ,</v>
      </c>
      <c r="O7" s="1" t="str">
        <f t="shared" si="5"/>
        <v>ZYRCST NUMBER(1, 0)  DEFAULT(0) ,</v>
      </c>
      <c r="P7" s="1" t="s">
        <v>9</v>
      </c>
      <c r="Q7" s="1" t="str">
        <f t="shared" si="6"/>
        <v>EXEC sys.sp_addextendedproperty @name=N'MS_Description', @value=N'Record Status' , @level0type=N'SCHEMA',@level0name=N'dbo', @level1type=N'TABLE',@level1name=N'ZDUM', @level2type=N'COLUMN',@level2name=N'ZYRCST'</v>
      </c>
      <c r="R7" s="1" t="str">
        <f t="shared" si="7"/>
        <v>[DataMember] public  decimal ZYRCST { get; set; }</v>
      </c>
      <c r="S7" s="1" t="str">
        <f t="shared" si="12"/>
        <v>+ ", ZYRCST "</v>
      </c>
      <c r="T7" s="1" t="s">
        <v>1311</v>
      </c>
      <c r="V7" s="1" t="s">
        <v>16</v>
      </c>
      <c r="W7" s="1" t="s">
        <v>15</v>
      </c>
      <c r="X7" s="1" t="str">
        <f t="shared" si="8"/>
        <v>ZYRCST</v>
      </c>
      <c r="Y7" s="1" t="str">
        <f t="shared" si="9"/>
        <v>Record Status</v>
      </c>
      <c r="AA7" s="1">
        <v>1</v>
      </c>
      <c r="AB7" s="6">
        <f t="shared" ca="1" si="0"/>
        <v>20141204</v>
      </c>
      <c r="AC7" s="3">
        <f t="shared" ca="1" si="1"/>
        <v>144109</v>
      </c>
      <c r="AD7" s="3" t="s">
        <v>88</v>
      </c>
      <c r="AE7" s="1">
        <v>0</v>
      </c>
      <c r="AF7" s="1">
        <v>0</v>
      </c>
      <c r="AH7" s="1" t="str">
        <f t="shared" ca="1" si="10"/>
        <v>insert into ZDIC values('DJB', '', 'EN', 'S', 'ZYRCST', 'Record Status', '', '1', '20141204', '144109', 'SQL', '0', '0', '')</v>
      </c>
      <c r="AI7" s="5" t="s">
        <v>9</v>
      </c>
      <c r="AT7" s="3"/>
    </row>
    <row r="8" spans="1:46" ht="14.25" customHeight="1" x14ac:dyDescent="0.25">
      <c r="A8" s="4"/>
      <c r="B8" s="1" t="str">
        <f>VLOOKUP($D$2,[1]Tables!$B$2:$D$1048576,2,FALSE)</f>
        <v>ZY</v>
      </c>
      <c r="C8" s="1" t="s">
        <v>23</v>
      </c>
      <c r="D8" s="1" t="str">
        <f t="shared" si="11"/>
        <v>ZYCRDT</v>
      </c>
      <c r="E8" s="1" t="str">
        <f>VLOOKUP($C8,'[1]Data Dictionary'!$B$2:$I$1048576,5,FALSE)</f>
        <v>Create Date</v>
      </c>
      <c r="F8" s="1" t="str">
        <f>VLOOKUP($C8,'[1]Data Dictionary'!$B$2:$I$1048576,6,FALSE)</f>
        <v>Create Date</v>
      </c>
      <c r="G8" s="1" t="str">
        <f>VLOOKUP($C8,'[1]Data Dictionary'!$B$2:$I$1048576,7,FALSE)</f>
        <v>Create Date</v>
      </c>
      <c r="H8" s="1" t="str">
        <f>VLOOKUP($C8,'[1]Data Dictionary'!$B$2:$I$1048576,8,FALSE)</f>
        <v>Create Date</v>
      </c>
      <c r="I8" s="1" t="str">
        <f>VLOOKUP($C8,'[1]Data Dictionary'!$B$2:$I$1048576,2,FALSE)</f>
        <v>NUMERIC</v>
      </c>
      <c r="J8" s="2" t="str">
        <f>VLOOKUP($C8,'[1]Data Dictionary'!$B$2:$I$1048576,3,FALSE)</f>
        <v>8, 0</v>
      </c>
      <c r="K8" s="3"/>
      <c r="L8" s="3" t="str">
        <f t="shared" si="2"/>
        <v xml:space="preserve"> NULL </v>
      </c>
      <c r="M8" s="3" t="str">
        <f t="shared" si="3"/>
        <v xml:space="preserve"> DEFAULT(0) </v>
      </c>
      <c r="N8" s="1" t="str">
        <f t="shared" si="4"/>
        <v>ZYCRDT NUMERIC(8, 0)  NULL  DEFAULT(0) ,</v>
      </c>
      <c r="O8" s="1" t="str">
        <f t="shared" si="5"/>
        <v>ZYCRDT NUMBER(8, 0)  DEFAULT(0) ,</v>
      </c>
      <c r="P8" s="1" t="s">
        <v>9</v>
      </c>
      <c r="Q8" s="1" t="str">
        <f t="shared" si="6"/>
        <v>EXEC sys.sp_addextendedproperty @name=N'MS_Description', @value=N'Create Date' , @level0type=N'SCHEMA',@level0name=N'dbo', @level1type=N'TABLE',@level1name=N'ZDUM', @level2type=N'COLUMN',@level2name=N'ZYCRDT'</v>
      </c>
      <c r="R8" s="1" t="str">
        <f t="shared" si="7"/>
        <v>[DataMember] public  decimal ZYCRDT { get; set; }</v>
      </c>
      <c r="S8" s="1" t="str">
        <f t="shared" si="12"/>
        <v>+ ", ZYCRDT "</v>
      </c>
      <c r="T8" s="1" t="s">
        <v>1311</v>
      </c>
      <c r="V8" s="1" t="s">
        <v>16</v>
      </c>
      <c r="W8" s="1" t="s">
        <v>15</v>
      </c>
      <c r="X8" s="1" t="str">
        <f t="shared" si="8"/>
        <v>ZYCRDT</v>
      </c>
      <c r="Y8" s="1" t="str">
        <f t="shared" si="9"/>
        <v>Create Date</v>
      </c>
      <c r="AA8" s="1">
        <v>1</v>
      </c>
      <c r="AB8" s="6">
        <f t="shared" ca="1" si="0"/>
        <v>20141204</v>
      </c>
      <c r="AC8" s="3">
        <f t="shared" ca="1" si="1"/>
        <v>144109</v>
      </c>
      <c r="AD8" s="3" t="s">
        <v>88</v>
      </c>
      <c r="AE8" s="1">
        <v>0</v>
      </c>
      <c r="AF8" s="1">
        <v>0</v>
      </c>
      <c r="AH8" s="1" t="str">
        <f t="shared" ca="1" si="10"/>
        <v>insert into ZDIC values('DJB', '', 'EN', 'S', 'ZYCRDT', 'Create Date', '', '1', '20141204', '144109', 'SQL', '0', '0', '')</v>
      </c>
      <c r="AI8" s="5" t="s">
        <v>9</v>
      </c>
      <c r="AT8" s="3"/>
    </row>
    <row r="9" spans="1:46" ht="14.25" customHeight="1" x14ac:dyDescent="0.25">
      <c r="A9" s="4"/>
      <c r="B9" s="1" t="str">
        <f>VLOOKUP($D$2,[1]Tables!$B$2:$D$1048576,2,FALSE)</f>
        <v>ZY</v>
      </c>
      <c r="C9" s="1" t="s">
        <v>24</v>
      </c>
      <c r="D9" s="1" t="str">
        <f t="shared" si="11"/>
        <v>ZYCRTM</v>
      </c>
      <c r="E9" s="1" t="str">
        <f>VLOOKUP($C9,'[1]Data Dictionary'!$B$2:$I$1048576,5,FALSE)</f>
        <v>Create Time</v>
      </c>
      <c r="F9" s="1" t="str">
        <f>VLOOKUP($C9,'[1]Data Dictionary'!$B$2:$I$1048576,6,FALSE)</f>
        <v>Create Time</v>
      </c>
      <c r="G9" s="1" t="str">
        <f>VLOOKUP($C9,'[1]Data Dictionary'!$B$2:$I$1048576,7,FALSE)</f>
        <v>Create Time</v>
      </c>
      <c r="H9" s="1" t="str">
        <f>VLOOKUP($C9,'[1]Data Dictionary'!$B$2:$I$1048576,8,FALSE)</f>
        <v>Create Time</v>
      </c>
      <c r="I9" s="1" t="str">
        <f>VLOOKUP($C9,'[1]Data Dictionary'!$B$2:$I$1048576,2,FALSE)</f>
        <v>NUMERIC</v>
      </c>
      <c r="J9" s="2" t="str">
        <f>VLOOKUP($C9,'[1]Data Dictionary'!$B$2:$I$1048576,3,FALSE)</f>
        <v>6, 0</v>
      </c>
      <c r="K9" s="3"/>
      <c r="L9" s="3" t="str">
        <f t="shared" si="2"/>
        <v xml:space="preserve"> NULL </v>
      </c>
      <c r="M9" s="3" t="str">
        <f t="shared" si="3"/>
        <v xml:space="preserve"> DEFAULT(0) </v>
      </c>
      <c r="N9" s="1" t="str">
        <f t="shared" si="4"/>
        <v>ZYCRTM NUMERIC(6, 0)  NULL  DEFAULT(0) ,</v>
      </c>
      <c r="O9" s="1" t="str">
        <f t="shared" si="5"/>
        <v>ZYCRTM NUMBER(6, 0)  DEFAULT(0) ,</v>
      </c>
      <c r="P9" s="1" t="s">
        <v>9</v>
      </c>
      <c r="Q9" s="1" t="str">
        <f t="shared" si="6"/>
        <v>EXEC sys.sp_addextendedproperty @name=N'MS_Description', @value=N'Create Time' , @level0type=N'SCHEMA',@level0name=N'dbo', @level1type=N'TABLE',@level1name=N'ZDUM', @level2type=N'COLUMN',@level2name=N'ZYCRTM'</v>
      </c>
      <c r="R9" s="1" t="str">
        <f t="shared" si="7"/>
        <v>[DataMember] public  decimal ZYCRTM { get; set; }</v>
      </c>
      <c r="S9" s="1" t="str">
        <f t="shared" si="12"/>
        <v>+ ", ZYCRTM "</v>
      </c>
      <c r="T9" s="1" t="s">
        <v>1311</v>
      </c>
      <c r="V9" s="1" t="s">
        <v>16</v>
      </c>
      <c r="W9" s="1" t="s">
        <v>15</v>
      </c>
      <c r="X9" s="1" t="str">
        <f t="shared" si="8"/>
        <v>ZYCRTM</v>
      </c>
      <c r="Y9" s="1" t="str">
        <f t="shared" si="9"/>
        <v>Create Time</v>
      </c>
      <c r="AA9" s="1">
        <v>1</v>
      </c>
      <c r="AB9" s="6">
        <f t="shared" ca="1" si="0"/>
        <v>20141204</v>
      </c>
      <c r="AC9" s="3">
        <f t="shared" ca="1" si="1"/>
        <v>144109</v>
      </c>
      <c r="AD9" s="3" t="s">
        <v>88</v>
      </c>
      <c r="AE9" s="1">
        <v>0</v>
      </c>
      <c r="AF9" s="1">
        <v>0</v>
      </c>
      <c r="AH9" s="1" t="str">
        <f t="shared" ca="1" si="10"/>
        <v>insert into ZDIC values('DJB', '', 'EN', 'S', 'ZYCRTM', 'Create Time', '', '1', '20141204', '144109', 'SQL', '0', '0', '')</v>
      </c>
      <c r="AI9" s="5" t="s">
        <v>9</v>
      </c>
    </row>
    <row r="10" spans="1:46" ht="14.25" customHeight="1" x14ac:dyDescent="0.25">
      <c r="A10" s="4"/>
      <c r="B10" s="1" t="str">
        <f>VLOOKUP($D$2,[1]Tables!$B$2:$D$1048576,2,FALSE)</f>
        <v>ZY</v>
      </c>
      <c r="C10" s="1" t="s">
        <v>25</v>
      </c>
      <c r="D10" s="1" t="str">
        <f t="shared" si="11"/>
        <v>ZYCRUS</v>
      </c>
      <c r="E10" s="1" t="str">
        <f>VLOOKUP($C10,'[1]Data Dictionary'!$B$2:$I$1048576,5,FALSE)</f>
        <v>Create User</v>
      </c>
      <c r="F10" s="1" t="str">
        <f>VLOOKUP($C10,'[1]Data Dictionary'!$B$2:$I$1048576,6,FALSE)</f>
        <v>Create User</v>
      </c>
      <c r="G10" s="1" t="str">
        <f>VLOOKUP($C10,'[1]Data Dictionary'!$B$2:$I$1048576,7,FALSE)</f>
        <v>Create User</v>
      </c>
      <c r="H10" s="1" t="str">
        <f>VLOOKUP($C10,'[1]Data Dictionary'!$B$2:$I$1048576,8,FALSE)</f>
        <v>Create User</v>
      </c>
      <c r="I10" s="1" t="str">
        <f>VLOOKUP($C10,'[1]Data Dictionary'!$B$2:$I$1048576,2,FALSE)</f>
        <v>VARCHAR</v>
      </c>
      <c r="J10" s="2" t="str">
        <f>VLOOKUP($C10,'[1]Data Dictionary'!$B$2:$I$1048576,3,FALSE)</f>
        <v>20</v>
      </c>
      <c r="K10" s="3"/>
      <c r="L10" s="3" t="str">
        <f t="shared" si="2"/>
        <v xml:space="preserve"> NULL </v>
      </c>
      <c r="M10" s="3" t="str">
        <f t="shared" si="3"/>
        <v xml:space="preserve"> DEFAULT('') </v>
      </c>
      <c r="N10" s="1" t="str">
        <f t="shared" si="4"/>
        <v>ZYCRUS VARCHAR(20)  NULL  DEFAULT('') ,</v>
      </c>
      <c r="O10" s="1" t="str">
        <f t="shared" si="5"/>
        <v>ZYCRUS VARCHAR2(20) DEFAULT(' '),</v>
      </c>
      <c r="P10" s="1" t="s">
        <v>9</v>
      </c>
      <c r="Q10" s="1" t="str">
        <f t="shared" si="6"/>
        <v>EXEC sys.sp_addextendedproperty @name=N'MS_Description', @value=N'Create User' , @level0type=N'SCHEMA',@level0name=N'dbo', @level1type=N'TABLE',@level1name=N'ZDUM', @level2type=N'COLUMN',@level2name=N'ZYCRUS'</v>
      </c>
      <c r="R10" s="1" t="str">
        <f t="shared" si="7"/>
        <v>[DataMember] public  string ZYCRUS { get; set; }</v>
      </c>
      <c r="S10" s="1" t="str">
        <f t="shared" si="12"/>
        <v>+ ", ZYCRUS "</v>
      </c>
      <c r="T10" s="1" t="s">
        <v>1311</v>
      </c>
      <c r="V10" s="1" t="s">
        <v>16</v>
      </c>
      <c r="W10" s="1" t="s">
        <v>15</v>
      </c>
      <c r="X10" s="1" t="str">
        <f t="shared" si="8"/>
        <v>ZYCRUS</v>
      </c>
      <c r="Y10" s="1" t="str">
        <f t="shared" si="9"/>
        <v>Create User</v>
      </c>
      <c r="AA10" s="1">
        <v>1</v>
      </c>
      <c r="AB10" s="6">
        <f t="shared" ca="1" si="0"/>
        <v>20141204</v>
      </c>
      <c r="AC10" s="3">
        <f t="shared" ca="1" si="1"/>
        <v>144109</v>
      </c>
      <c r="AD10" s="3" t="s">
        <v>88</v>
      </c>
      <c r="AE10" s="1">
        <v>0</v>
      </c>
      <c r="AF10" s="1">
        <v>0</v>
      </c>
      <c r="AH10" s="1" t="str">
        <f t="shared" ca="1" si="10"/>
        <v>insert into ZDIC values('DJB', '', 'EN', 'S', 'ZYCRUS', 'Create User', '', '1', '20141204', '144109', 'SQL', '0', '0', '')</v>
      </c>
      <c r="AI10" s="5" t="s">
        <v>9</v>
      </c>
    </row>
    <row r="11" spans="1:46" ht="14.25" customHeight="1" x14ac:dyDescent="0.25">
      <c r="A11" s="4"/>
      <c r="B11" s="1" t="str">
        <f>VLOOKUP($D$2,[1]Tables!$B$2:$D$1048576,2,FALSE)</f>
        <v>ZY</v>
      </c>
      <c r="C11" s="1" t="s">
        <v>26</v>
      </c>
      <c r="D11" s="1" t="str">
        <f t="shared" si="11"/>
        <v>ZYCHDT</v>
      </c>
      <c r="E11" s="1" t="str">
        <f>VLOOKUP($C11,'[1]Data Dictionary'!$B$2:$I$1048576,5,FALSE)</f>
        <v>Change Date</v>
      </c>
      <c r="F11" s="1" t="str">
        <f>VLOOKUP($C11,'[1]Data Dictionary'!$B$2:$I$1048576,6,FALSE)</f>
        <v>Change Date</v>
      </c>
      <c r="G11" s="1" t="str">
        <f>VLOOKUP($C11,'[1]Data Dictionary'!$B$2:$I$1048576,7,FALSE)</f>
        <v>Change Date</v>
      </c>
      <c r="H11" s="1" t="str">
        <f>VLOOKUP($C11,'[1]Data Dictionary'!$B$2:$I$1048576,8,FALSE)</f>
        <v>Change Date</v>
      </c>
      <c r="I11" s="1" t="str">
        <f>VLOOKUP($C11,'[1]Data Dictionary'!$B$2:$I$1048576,2,FALSE)</f>
        <v>NUMERIC</v>
      </c>
      <c r="J11" s="2" t="str">
        <f>VLOOKUP($C11,'[1]Data Dictionary'!$B$2:$I$1048576,3,FALSE)</f>
        <v>8, 0</v>
      </c>
      <c r="K11" s="3"/>
      <c r="L11" s="3" t="str">
        <f t="shared" si="2"/>
        <v xml:space="preserve"> NULL </v>
      </c>
      <c r="M11" s="3" t="str">
        <f t="shared" si="3"/>
        <v xml:space="preserve"> DEFAULT(0) </v>
      </c>
      <c r="N11" s="1" t="str">
        <f t="shared" si="4"/>
        <v>ZYCHDT NUMERIC(8, 0)  NULL  DEFAULT(0) ,</v>
      </c>
      <c r="O11" s="1" t="str">
        <f t="shared" si="5"/>
        <v>ZYCHDT NUMBER(8, 0)  DEFAULT(0) ,</v>
      </c>
      <c r="P11" s="1" t="s">
        <v>9</v>
      </c>
      <c r="Q11" s="1" t="str">
        <f t="shared" si="6"/>
        <v>EXEC sys.sp_addextendedproperty @name=N'MS_Description', @value=N'Change Date' , @level0type=N'SCHEMA',@level0name=N'dbo', @level1type=N'TABLE',@level1name=N'ZDUM', @level2type=N'COLUMN',@level2name=N'ZYCHDT'</v>
      </c>
      <c r="R11" s="1" t="str">
        <f t="shared" si="7"/>
        <v>[DataMember] public  decimal ZYCHDT { get; set; }</v>
      </c>
      <c r="S11" s="1" t="str">
        <f t="shared" si="12"/>
        <v>+ ", ZYCHDT "</v>
      </c>
      <c r="T11" s="1" t="s">
        <v>1311</v>
      </c>
      <c r="V11" s="1" t="s">
        <v>16</v>
      </c>
      <c r="W11" s="1" t="s">
        <v>15</v>
      </c>
      <c r="X11" s="1" t="str">
        <f t="shared" si="8"/>
        <v>ZYCHDT</v>
      </c>
      <c r="Y11" s="1" t="str">
        <f t="shared" si="9"/>
        <v>Change Date</v>
      </c>
      <c r="AA11" s="1">
        <v>1</v>
      </c>
      <c r="AB11" s="6">
        <f t="shared" ca="1" si="0"/>
        <v>20141204</v>
      </c>
      <c r="AC11" s="3">
        <f t="shared" ca="1" si="1"/>
        <v>144109</v>
      </c>
      <c r="AD11" s="3" t="s">
        <v>88</v>
      </c>
      <c r="AE11" s="1">
        <v>0</v>
      </c>
      <c r="AF11" s="1">
        <v>0</v>
      </c>
      <c r="AH11" s="1" t="str">
        <f t="shared" ca="1" si="10"/>
        <v>insert into ZDIC values('DJB', '', 'EN', 'S', 'ZYCHDT', 'Change Date', '', '1', '20141204', '144109', 'SQL', '0', '0', '')</v>
      </c>
      <c r="AI11" s="5" t="s">
        <v>9</v>
      </c>
    </row>
    <row r="12" spans="1:46" ht="14.25" customHeight="1" x14ac:dyDescent="0.25">
      <c r="A12" s="4"/>
      <c r="B12" s="1" t="str">
        <f>VLOOKUP($D$2,[1]Tables!$B$2:$D$1048576,2,FALSE)</f>
        <v>ZY</v>
      </c>
      <c r="C12" s="1" t="s">
        <v>27</v>
      </c>
      <c r="D12" s="1" t="str">
        <f t="shared" si="11"/>
        <v>ZYCHTM</v>
      </c>
      <c r="E12" s="1" t="str">
        <f>VLOOKUP($C12,'[1]Data Dictionary'!$B$2:$I$1048576,5,FALSE)</f>
        <v>Change Time</v>
      </c>
      <c r="F12" s="1" t="str">
        <f>VLOOKUP($C12,'[1]Data Dictionary'!$B$2:$I$1048576,6,FALSE)</f>
        <v>Change Time</v>
      </c>
      <c r="G12" s="1" t="str">
        <f>VLOOKUP($C12,'[1]Data Dictionary'!$B$2:$I$1048576,7,FALSE)</f>
        <v>Change Time</v>
      </c>
      <c r="H12" s="1" t="str">
        <f>VLOOKUP($C12,'[1]Data Dictionary'!$B$2:$I$1048576,8,FALSE)</f>
        <v>Change Time</v>
      </c>
      <c r="I12" s="1" t="str">
        <f>VLOOKUP($C12,'[1]Data Dictionary'!$B$2:$I$1048576,2,FALSE)</f>
        <v>NUMERIC</v>
      </c>
      <c r="J12" s="2" t="str">
        <f>VLOOKUP($C12,'[1]Data Dictionary'!$B$2:$I$1048576,3,FALSE)</f>
        <v>6, 0</v>
      </c>
      <c r="K12" s="3"/>
      <c r="L12" s="3" t="str">
        <f t="shared" si="2"/>
        <v xml:space="preserve"> NULL </v>
      </c>
      <c r="M12" s="3" t="str">
        <f t="shared" si="3"/>
        <v xml:space="preserve"> DEFAULT(0) </v>
      </c>
      <c r="N12" s="1" t="str">
        <f t="shared" si="4"/>
        <v>ZYCHTM NUMERIC(6, 0)  NULL  DEFAULT(0) ,</v>
      </c>
      <c r="O12" s="1" t="str">
        <f t="shared" si="5"/>
        <v>ZYCHTM NUMBER(6, 0)  DEFAULT(0) ,</v>
      </c>
      <c r="P12" s="1" t="s">
        <v>9</v>
      </c>
      <c r="Q12" s="1" t="str">
        <f t="shared" si="6"/>
        <v>EXEC sys.sp_addextendedproperty @name=N'MS_Description', @value=N'Change Time' , @level0type=N'SCHEMA',@level0name=N'dbo', @level1type=N'TABLE',@level1name=N'ZDUM', @level2type=N'COLUMN',@level2name=N'ZYCHTM'</v>
      </c>
      <c r="R12" s="1" t="str">
        <f t="shared" si="7"/>
        <v>[DataMember] public  decimal ZYCHTM { get; set; }</v>
      </c>
      <c r="S12" s="1" t="str">
        <f t="shared" si="12"/>
        <v>+ ", ZYCHTM "</v>
      </c>
      <c r="T12" s="1" t="s">
        <v>1311</v>
      </c>
      <c r="V12" s="1" t="s">
        <v>16</v>
      </c>
      <c r="W12" s="1" t="s">
        <v>15</v>
      </c>
      <c r="X12" s="1" t="str">
        <f t="shared" si="8"/>
        <v>ZYCHTM</v>
      </c>
      <c r="Y12" s="1" t="str">
        <f t="shared" si="9"/>
        <v>Change Time</v>
      </c>
      <c r="AA12" s="1">
        <v>1</v>
      </c>
      <c r="AB12" s="6">
        <f t="shared" ca="1" si="0"/>
        <v>20141204</v>
      </c>
      <c r="AC12" s="3">
        <f t="shared" ca="1" si="1"/>
        <v>144109</v>
      </c>
      <c r="AD12" s="3" t="s">
        <v>88</v>
      </c>
      <c r="AE12" s="1">
        <v>0</v>
      </c>
      <c r="AF12" s="1">
        <v>0</v>
      </c>
      <c r="AH12" s="1" t="str">
        <f t="shared" ca="1" si="10"/>
        <v>insert into ZDIC values('DJB', '', 'EN', 'S', 'ZYCHTM', 'Change Time', '', '1', '20141204', '144109', 'SQL', '0', '0', '')</v>
      </c>
      <c r="AI12" s="5" t="s">
        <v>9</v>
      </c>
    </row>
    <row r="13" spans="1:46" ht="14.25" customHeight="1" x14ac:dyDescent="0.25">
      <c r="A13" s="4"/>
      <c r="B13" s="1" t="str">
        <f>VLOOKUP($D$2,[1]Tables!$B$2:$D$1048576,2,FALSE)</f>
        <v>ZY</v>
      </c>
      <c r="C13" s="1" t="s">
        <v>28</v>
      </c>
      <c r="D13" s="1" t="str">
        <f t="shared" si="11"/>
        <v>ZYCHUS</v>
      </c>
      <c r="E13" s="1" t="str">
        <f>VLOOKUP($C13,'[1]Data Dictionary'!$B$2:$I$1048576,5,FALSE)</f>
        <v>Change User</v>
      </c>
      <c r="F13" s="1" t="str">
        <f>VLOOKUP($C13,'[1]Data Dictionary'!$B$2:$I$1048576,6,FALSE)</f>
        <v>Change User</v>
      </c>
      <c r="G13" s="1" t="str">
        <f>VLOOKUP($C13,'[1]Data Dictionary'!$B$2:$I$1048576,7,FALSE)</f>
        <v>Change User</v>
      </c>
      <c r="H13" s="1" t="str">
        <f>VLOOKUP($C13,'[1]Data Dictionary'!$B$2:$I$1048576,8,FALSE)</f>
        <v>Change User</v>
      </c>
      <c r="I13" s="1" t="str">
        <f>VLOOKUP($C13,'[1]Data Dictionary'!$B$2:$I$1048576,2,FALSE)</f>
        <v>VARCHAR</v>
      </c>
      <c r="J13" s="2" t="str">
        <f>VLOOKUP($C13,'[1]Data Dictionary'!$B$2:$I$1048576,3,FALSE)</f>
        <v>20</v>
      </c>
      <c r="K13" s="3"/>
      <c r="L13" s="3" t="str">
        <f t="shared" si="2"/>
        <v xml:space="preserve"> NULL </v>
      </c>
      <c r="M13" s="3" t="str">
        <f t="shared" si="3"/>
        <v xml:space="preserve"> DEFAULT('') </v>
      </c>
      <c r="N13" s="1" t="str">
        <f t="shared" si="4"/>
        <v>ZYCHUS VARCHAR(20)  NULL  DEFAULT('') ,</v>
      </c>
      <c r="O13" s="1" t="str">
        <f t="shared" si="5"/>
        <v>ZYCHUS VARCHAR2(20) DEFAULT(' '),</v>
      </c>
      <c r="P13" s="1" t="s">
        <v>9</v>
      </c>
      <c r="Q13" s="1" t="str">
        <f t="shared" si="6"/>
        <v>EXEC sys.sp_addextendedproperty @name=N'MS_Description', @value=N'Change User' , @level0type=N'SCHEMA',@level0name=N'dbo', @level1type=N'TABLE',@level1name=N'ZDUM', @level2type=N'COLUMN',@level2name=N'ZYCHUS'</v>
      </c>
      <c r="R13" s="1" t="str">
        <f t="shared" si="7"/>
        <v>[DataMember] public  string ZYCHUS { get; set; }</v>
      </c>
      <c r="S13" s="1" t="str">
        <f t="shared" si="12"/>
        <v>+ ", ZYCHUS "</v>
      </c>
      <c r="T13" s="1" t="s">
        <v>1311</v>
      </c>
      <c r="V13" s="1" t="s">
        <v>16</v>
      </c>
      <c r="W13" s="1" t="s">
        <v>15</v>
      </c>
      <c r="X13" s="1" t="str">
        <f t="shared" si="8"/>
        <v>ZYCHUS</v>
      </c>
      <c r="Y13" s="1" t="str">
        <f t="shared" si="9"/>
        <v>Change User</v>
      </c>
      <c r="AA13" s="1">
        <v>1</v>
      </c>
      <c r="AB13" s="6">
        <f t="shared" ca="1" si="0"/>
        <v>20141204</v>
      </c>
      <c r="AC13" s="3">
        <f t="shared" ca="1" si="1"/>
        <v>144109</v>
      </c>
      <c r="AD13" s="3" t="s">
        <v>88</v>
      </c>
      <c r="AE13" s="1">
        <v>0</v>
      </c>
      <c r="AF13" s="1">
        <v>0</v>
      </c>
      <c r="AH13" s="1" t="str">
        <f t="shared" ca="1" si="10"/>
        <v>insert into ZDIC values('DJB', '', 'EN', 'S', 'ZYCHUS', 'Change User', '', '1', '20141204', '144109', 'SQL', '0', '0', '')</v>
      </c>
      <c r="AI13" s="5" t="s">
        <v>9</v>
      </c>
    </row>
    <row r="14" spans="1:46" ht="14.25" customHeight="1" x14ac:dyDescent="0.25">
      <c r="A14" s="4"/>
      <c r="B14" s="4"/>
      <c r="C14" s="4"/>
      <c r="D14" s="5"/>
      <c r="K14" s="3"/>
      <c r="L14" s="3"/>
      <c r="M14" s="3"/>
      <c r="N14" s="1" t="str">
        <f>CONCATENATE(" CONSTRAINT PK_",$D$2, " PRIMARY KEY CLUSTERED (")</f>
        <v xml:space="preserve"> CONSTRAINT PK_ZDUM PRIMARY KEY CLUSTERED (</v>
      </c>
      <c r="O14" s="1" t="str">
        <f>CONCATENATE(" CONSTRAINT PK_",$D$2, " PRIMARY KEY (")</f>
        <v xml:space="preserve"> CONSTRAINT PK_ZDUM PRIMARY KEY (</v>
      </c>
      <c r="P14" s="1" t="s">
        <v>9</v>
      </c>
      <c r="S14" s="1" t="str">
        <f>CONCATENATE("+ ""from ",$D$2," where 1=1 """)</f>
        <v>+ "from ZDUM where 1=1 "</v>
      </c>
      <c r="AB14" s="6"/>
      <c r="AC14" s="3"/>
      <c r="AD14" s="3"/>
      <c r="AI14" s="5" t="s">
        <v>9</v>
      </c>
    </row>
    <row r="15" spans="1:46" ht="14.25" customHeight="1" x14ac:dyDescent="0.25">
      <c r="A15" s="4"/>
      <c r="B15" s="4"/>
      <c r="C15" s="4"/>
      <c r="K15" s="3"/>
      <c r="L15" s="3"/>
      <c r="M15" s="3"/>
      <c r="N15" s="1" t="str">
        <f xml:space="preserve"> "  " &amp; $D3</f>
        <v xml:space="preserve">  ZYCONO</v>
      </c>
      <c r="O15" s="1" t="str">
        <f xml:space="preserve"> "  " &amp; $D3</f>
        <v xml:space="preserve">  ZYCONO</v>
      </c>
      <c r="P15" s="1" t="s">
        <v>9</v>
      </c>
      <c r="S15" s="1" t="str">
        <f>CONCATENATE("+ ""AND ", D3, " = '"" + str", D3, ".Trim() + ""' """)</f>
        <v>+ "AND ZYCONO = '" + strZYCONO.Trim() + "' "</v>
      </c>
      <c r="AB15" s="6"/>
      <c r="AC15" s="3"/>
      <c r="AD15" s="3"/>
      <c r="AI15" s="5" t="s">
        <v>9</v>
      </c>
    </row>
    <row r="16" spans="1:46" ht="14.25" customHeight="1" x14ac:dyDescent="0.25">
      <c r="B16" s="4"/>
      <c r="C16" s="4"/>
      <c r="K16" s="3"/>
      <c r="L16" s="3"/>
      <c r="M16" s="3"/>
      <c r="N16" s="1" t="str">
        <f t="shared" ref="N16:O18" si="13" xml:space="preserve"> ", " &amp; $D4</f>
        <v>, ZYBRNO</v>
      </c>
      <c r="O16" s="1" t="str">
        <f t="shared" si="13"/>
        <v>, ZYBRNO</v>
      </c>
      <c r="P16" s="1" t="s">
        <v>9</v>
      </c>
      <c r="R16" s="1" t="s">
        <v>9</v>
      </c>
      <c r="S16" s="1" t="str">
        <f>CONCATENATE("+ ""AND ", D4, " = '"" + str", D4, ".Trim() + ""' """)</f>
        <v>+ "AND ZYBRNO = '" + strZYBRNO.Trim() + "' "</v>
      </c>
      <c r="AI16" s="5" t="s">
        <v>9</v>
      </c>
    </row>
    <row r="17" spans="2:35" ht="14.25" customHeight="1" x14ac:dyDescent="0.25">
      <c r="N17" s="1" t="str">
        <f t="shared" si="13"/>
        <v>, ZYUSNO</v>
      </c>
      <c r="O17" s="1" t="str">
        <f t="shared" si="13"/>
        <v>, ZYUSNO</v>
      </c>
      <c r="P17" s="1" t="s">
        <v>9</v>
      </c>
      <c r="R17" s="1" t="s">
        <v>9</v>
      </c>
      <c r="S17" s="1" t="str">
        <f>CONCATENATE("+ ""AND ", D6, " = '"" + str", D6, ".Trim() + ""' """)</f>
        <v>+ "AND ZYDENO = '" + strZYDENO.Trim() + "' "</v>
      </c>
      <c r="AI17" s="5" t="s">
        <v>9</v>
      </c>
    </row>
    <row r="18" spans="2:35" ht="14.25" customHeight="1" x14ac:dyDescent="0.25">
      <c r="N18" s="1" t="str">
        <f t="shared" si="13"/>
        <v>, ZYDENO</v>
      </c>
      <c r="O18" s="1" t="str">
        <f t="shared" si="13"/>
        <v>, ZYDENO</v>
      </c>
      <c r="P18" s="1" t="s">
        <v>9</v>
      </c>
      <c r="S18" s="12" t="s">
        <v>268</v>
      </c>
    </row>
    <row r="19" spans="2:35" ht="14.25" customHeight="1" x14ac:dyDescent="0.25">
      <c r="B19" s="4"/>
      <c r="N19" s="1" t="s">
        <v>11</v>
      </c>
      <c r="O19" s="1" t="s">
        <v>11</v>
      </c>
      <c r="P19" s="1" t="s">
        <v>9</v>
      </c>
    </row>
    <row r="20" spans="2:35" ht="14.25" customHeight="1" x14ac:dyDescent="0.25">
      <c r="P20" s="1" t="s">
        <v>9</v>
      </c>
    </row>
    <row r="21" spans="2:35" ht="14.25" customHeight="1" x14ac:dyDescent="0.25">
      <c r="P21" s="1" t="s">
        <v>9</v>
      </c>
    </row>
    <row r="22" spans="2:35" ht="14.25" customHeight="1" x14ac:dyDescent="0.25">
      <c r="P22" s="1" t="s">
        <v>9</v>
      </c>
    </row>
    <row r="23" spans="2:35" ht="14.25" customHeight="1" x14ac:dyDescent="0.25">
      <c r="P23" s="1" t="s">
        <v>9</v>
      </c>
    </row>
    <row r="24" spans="2:35" ht="14.25" customHeight="1" x14ac:dyDescent="0.25">
      <c r="P24" s="1" t="s">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T24"/>
  <sheetViews>
    <sheetView workbookViewId="0">
      <selection activeCell="F16" sqref="F1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45" width="9.28515625" style="1" customWidth="1"/>
    <col min="46" max="16384" width="9.140625" style="1"/>
  </cols>
  <sheetData>
    <row r="1" spans="1:46"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ZVUM</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row>
    <row r="2" spans="1:46" ht="14.25" customHeight="1" x14ac:dyDescent="0.25">
      <c r="A2" s="4"/>
      <c r="D2" s="1" t="s">
        <v>799</v>
      </c>
      <c r="E2" s="1" t="str">
        <f>VLOOKUP($D$2,[1]Tables!$B$2:$D$1048576,3,FALSE)</f>
        <v>User - Division Map</v>
      </c>
      <c r="K2" s="3"/>
      <c r="L2" s="3"/>
      <c r="M2" s="3"/>
      <c r="N2" s="3" t="str">
        <f>CONCATENATE("CREATE TABLE ", $D$2, " (")</f>
        <v>CREATE TABLE ZVUM (</v>
      </c>
      <c r="O2" s="7" t="str">
        <f>CONCATENATE("CREATE TABLE ", $D$2, " (")</f>
        <v>CREATE TABLE ZVUM (</v>
      </c>
      <c r="P2" s="1" t="s">
        <v>9</v>
      </c>
      <c r="R2" s="1" t="s">
        <v>9</v>
      </c>
      <c r="S2" s="1" t="s">
        <v>267</v>
      </c>
      <c r="AI2" s="5" t="s">
        <v>9</v>
      </c>
    </row>
    <row r="3" spans="1:46" ht="14.25" customHeight="1" x14ac:dyDescent="0.25">
      <c r="A3" s="4"/>
      <c r="B3" s="1" t="str">
        <f>VLOOKUP($D$2,[1]Tables!$B$2:$D$1048576,2,FALSE)</f>
        <v>ZW</v>
      </c>
      <c r="C3" s="1" t="s">
        <v>17</v>
      </c>
      <c r="D3" s="1" t="str">
        <f>B3 &amp; C3</f>
        <v>ZWCONO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IF(I3="NUMERIC", " DEFAULT(0) ", IF(I3="DATETIME", "", " DEFAULT('') "))</f>
        <v xml:space="preserve"> DEFAULT('') </v>
      </c>
      <c r="N3" s="1" t="str">
        <f>CONCATENATE(D3, " ", I3, IF(I3="DATETIME", "",CONCATENATE("(", J3, ") ")), L3, M3,",")</f>
        <v>ZWCONO VARCHAR(10)  NOT NULL  DEFAULT('') ,</v>
      </c>
      <c r="O3" s="1" t="str">
        <f>CONCATENATE(D3, " ",IF(I3="VARCHAR", "VARCHAR2",IF(I3="NUMERIC", "NUMBER", I3)), IF(I3="DATETIME", "",CONCATENATE("(", J3, ") ")), IF(TRIM(K3)&lt;&gt;"", L3,IF(TRIM(M3)="DEFAULT('')", "DEFAULT(' ')", M3)), ",")</f>
        <v>ZWCONO VARCHAR2(10)  NOT NULL ,</v>
      </c>
      <c r="P3" s="1" t="s">
        <v>9</v>
      </c>
      <c r="Q3" s="1" t="str">
        <f>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@level1type=N'TABLE',@level1name=N'ZVUM', @level2type=N'COLUMN',@level2name=N'ZWCONO'</v>
      </c>
      <c r="R3" s="1" t="str">
        <f>CONCATENATE("[DataMember] public ", IF(I3="VARCHAR", " string ", " decimal "), D3, " { get; set; }")</f>
        <v>[DataMember] public  string ZWCONO { get; set; }</v>
      </c>
      <c r="S3" s="1" t="str">
        <f>CONCATENATE("+ ""  ",D3," """)</f>
        <v>+ "  ZWCONO "</v>
      </c>
      <c r="T3" s="1" t="s">
        <v>1311</v>
      </c>
      <c r="V3" s="1" t="s">
        <v>16</v>
      </c>
      <c r="W3" s="1" t="s">
        <v>15</v>
      </c>
      <c r="X3" s="1" t="str">
        <f>D3</f>
        <v>ZWCONO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ca="1">CONCATENATE("insert into ZDIC values('",T3, "', '",U3, "', '",V3, "', '",W3, "', '",X3, "', '",Y3, "', '",Z3, "', '",AA3, "', '",AB3, "', '",AC3, "', '",AD3, "', '",AE3, "', '",AF3, "', '",AG3, "')")</f>
        <v>insert into ZDIC values('DJB', '', 'EN', 'S', 'ZWCONO', 'Company Code', '', '1', '20141204', '144109', 'SQL', '0', '0', '')</v>
      </c>
      <c r="AI3" s="5" t="s">
        <v>9</v>
      </c>
      <c r="AN3" s="6"/>
      <c r="AO3" s="3"/>
      <c r="AP3" s="3"/>
    </row>
    <row r="4" spans="1:46" ht="14.25" customHeight="1" x14ac:dyDescent="0.25">
      <c r="A4" s="4"/>
      <c r="B4" s="1" t="str">
        <f>VLOOKUP($D$2,[1]Tables!$B$2:$D$1048576,2,FALSE)</f>
        <v>ZW</v>
      </c>
      <c r="C4" s="1" t="s">
        <v>69</v>
      </c>
      <c r="D4" s="1" t="str">
        <f>B4 &amp; C4</f>
        <v>ZWBRNO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ZWBRNO VARCHAR(10)  NOT NULL  DEFAULT('') ,</v>
      </c>
      <c r="O4" s="1" t="str">
        <f>CONCATENATE(D4, " ",IF(I4="VARCHAR", "VARCHAR2",IF(I4="NUMERIC", "NUMBER", I4)), IF(I4="DATETIME", "",CONCATENATE("(", J4, ") ")), IF(TRIM(K4)&lt;&gt;"", L4,IF(TRIM(M4)="DEFAULT('')", "DEFAULT(' ')", M4)), ",")</f>
        <v>ZWBRNO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@level1type=N'TABLE',@level1name=N'ZVUM', @level2type=N'COLUMN',@level2name=N'ZWBRNO'</v>
      </c>
      <c r="R4" s="1" t="str">
        <f>CONCATENATE("[DataMember] public ", IF(I4="VARCHAR", " string ", " decimal "), D4, " { get; set; }")</f>
        <v>[DataMember] public  string ZWBRNO { get; set; }</v>
      </c>
      <c r="S4" s="1" t="str">
        <f>CONCATENATE("+ "", ",D4," """)</f>
        <v>+ ", ZWBRNO "</v>
      </c>
      <c r="T4" s="1" t="s">
        <v>1311</v>
      </c>
      <c r="V4" s="1" t="s">
        <v>16</v>
      </c>
      <c r="W4" s="1" t="s">
        <v>15</v>
      </c>
      <c r="X4" s="1" t="str">
        <f>D4</f>
        <v>ZWBRNO</v>
      </c>
      <c r="Y4" s="1" t="str">
        <f>IF(AND(V4="EN",W4="S"),E4, IF(AND(V4="ID", W4="S"),F4, IF(AND(V4="EN", W4="R"),G4,H4)))</f>
        <v>Branch Code</v>
      </c>
      <c r="AA4" s="1">
        <v>1</v>
      </c>
      <c r="AB4" s="6">
        <f t="shared" ref="AB4:AB13" ca="1" si="0">YEAR(NOW())*10000+MONTH(NOW())*100+DAY(NOW())</f>
        <v>20141204</v>
      </c>
      <c r="AC4" s="3">
        <f t="shared" ref="AC4:AC13" ca="1" si="1">HOUR(NOW())*10000+MINUTE(NOW())*100+SECOND(NOW())</f>
        <v>144109</v>
      </c>
      <c r="AD4" s="3" t="s">
        <v>88</v>
      </c>
      <c r="AE4" s="1">
        <v>0</v>
      </c>
      <c r="AF4" s="1">
        <v>0</v>
      </c>
      <c r="AH4" s="1" t="str">
        <f ca="1">CONCATENATE("insert into ZDIC values('",T4, "', '",U4, "', '",V4, "', '",W4, "', '",X4, "', '",Y4, "', '",Z4, "', '",AA4, "', '",AB4, "', '",AC4, "', '",AD4, "', '",AE4, "', '",AF4, "', '",AG4, "')")</f>
        <v>insert into ZDIC values('DJB', '', 'EN', 'S', 'ZWBRNO', 'Branch Code', '', '1', '20141204', '144109', 'SQL', '0', '0', '')</v>
      </c>
      <c r="AI4" s="5" t="s">
        <v>9</v>
      </c>
      <c r="AN4" s="6"/>
      <c r="AO4" s="3"/>
      <c r="AP4" s="3"/>
    </row>
    <row r="5" spans="1:46" ht="14.25" customHeight="1" x14ac:dyDescent="0.25">
      <c r="A5" s="4"/>
      <c r="B5" s="1" t="str">
        <f>VLOOKUP($D$2,[1]Tables!$B$2:$D$1048576,2,FALSE)</f>
        <v>ZW</v>
      </c>
      <c r="C5" s="1" t="s">
        <v>37</v>
      </c>
      <c r="D5" s="1" t="str">
        <f>B5 &amp; C5</f>
        <v>ZWUSNO</v>
      </c>
      <c r="E5" s="1" t="str">
        <f>VLOOKUP($C5,'[1]Data Dictionary'!$B$2:$I$1048576,5,FALSE)</f>
        <v>User ID</v>
      </c>
      <c r="F5" s="1" t="str">
        <f>VLOOKUP($C5,'[1]Data Dictionary'!$B$2:$I$1048576,6,FALSE)</f>
        <v>User ID</v>
      </c>
      <c r="G5" s="1" t="str">
        <f>VLOOKUP($C5,'[1]Data Dictionary'!$B$2:$I$1048576,7,FALSE)</f>
        <v>User ID</v>
      </c>
      <c r="H5" s="1" t="str">
        <f>VLOOKUP($C5,'[1]Data Dictionary'!$B$2:$I$1048576,8,FALSE)</f>
        <v>User ID</v>
      </c>
      <c r="I5" s="1" t="str">
        <f>VLOOKUP($C5,'[1]Data Dictionary'!$B$2:$I$1048576,2,FALSE)</f>
        <v>VARCHAR</v>
      </c>
      <c r="J5" s="2">
        <f>VLOOKUP($C5,'[1]Data Dictionary'!$B$2:$I$1048576,3,FALSE)</f>
        <v>20</v>
      </c>
      <c r="K5" s="3" t="s">
        <v>13</v>
      </c>
      <c r="L5" s="3" t="str">
        <f t="shared" ref="L5:L13" si="2">IF(K5="", " NULL ", " NOT NULL ")</f>
        <v xml:space="preserve"> NOT NULL </v>
      </c>
      <c r="M5" s="3" t="str">
        <f t="shared" ref="M5:M13" si="3">IF(I5="NUMERIC", " DEFAULT(0) ", IF(I5="DATETIME", "", " DEFAULT('') "))</f>
        <v xml:space="preserve"> DEFAULT('') </v>
      </c>
      <c r="N5" s="1" t="str">
        <f t="shared" ref="N5:N13" si="4">CONCATENATE(D5, " ", I5, IF(I5="DATETIME", "",CONCATENATE("(", J5, ") ")), L5, M5,",")</f>
        <v>ZWUSNO VARCHAR(20)  NOT NULL  DEFAULT('') ,</v>
      </c>
      <c r="O5" s="1" t="str">
        <f t="shared" ref="O5:O13" si="5">CONCATENATE(D5, " ",IF(I5="VARCHAR", "VARCHAR2",IF(I5="NUMERIC", "NUMBER", I5)), IF(I5="DATETIME", "",CONCATENATE("(", J5, ") ")), IF(TRIM(K5)&lt;&gt;"", L5,IF(TRIM(M5)="DEFAULT('')", "DEFAULT(' ')", M5)), ",")</f>
        <v>ZWUSNO VARCHAR2(20)  NOT NULL ,</v>
      </c>
      <c r="P5" s="1" t="s">
        <v>9</v>
      </c>
      <c r="Q5" s="1" t="str">
        <f t="shared" ref="Q5:Q13" si="6">CONCATENATE("EXEC sys.sp_addextendedproperty @name=N'MS_Description', @value=N'", E5, "' , @level0type=N'SCHEMA',@level0name=N'dbo', @level1type=N'TABLE',@level1name=N'", $D$2, "', @level2type=N'COLUMN',@level2name=N'", D5, "'")</f>
        <v>EXEC sys.sp_addextendedproperty @name=N'MS_Description', @value=N'User ID' , @level0type=N'SCHEMA',@level0name=N'dbo', @level1type=N'TABLE',@level1name=N'ZVUM', @level2type=N'COLUMN',@level2name=N'ZWUSNO'</v>
      </c>
      <c r="R5" s="1" t="str">
        <f t="shared" ref="R5:R13" si="7">CONCATENATE("[DataMember] public ", IF(I5="VARCHAR", " string ", " decimal "), D5, " { get; set; }")</f>
        <v>[DataMember] public  string ZWUSNO { get; set; }</v>
      </c>
      <c r="S5" s="1" t="str">
        <f>CONCATENATE("+ "", ",D5," """)</f>
        <v>+ ", ZWUSNO "</v>
      </c>
      <c r="T5" s="1" t="s">
        <v>1311</v>
      </c>
      <c r="V5" s="1" t="s">
        <v>16</v>
      </c>
      <c r="W5" s="1" t="s">
        <v>15</v>
      </c>
      <c r="X5" s="1" t="str">
        <f t="shared" ref="X5:X13" si="8">D5</f>
        <v>ZWUSNO</v>
      </c>
      <c r="Y5" s="1" t="str">
        <f t="shared" ref="Y5:Y13" si="9">IF(AND(V5="EN",W5="S"),E5, IF(AND(V5="ID", W5="S"),F5, IF(AND(V5="EN", W5="R"),G5,H5)))</f>
        <v>User ID</v>
      </c>
      <c r="AA5" s="1">
        <v>1</v>
      </c>
      <c r="AB5" s="6">
        <f t="shared" ca="1" si="0"/>
        <v>20141204</v>
      </c>
      <c r="AC5" s="3">
        <f t="shared" ca="1" si="1"/>
        <v>144109</v>
      </c>
      <c r="AD5" s="3" t="s">
        <v>88</v>
      </c>
      <c r="AE5" s="1">
        <v>0</v>
      </c>
      <c r="AF5" s="1">
        <v>0</v>
      </c>
      <c r="AH5" s="1" t="str">
        <f t="shared" ref="AH5:AH13" ca="1" si="10">CONCATENATE("insert into ZDIC values('",T5, "', '",U5, "', '",V5, "', '",W5, "', '",X5, "', '",Y5, "', '",Z5, "', '",AA5, "', '",AB5, "', '",AC5, "', '",AD5, "', '",AE5, "', '",AF5, "', '",AG5, "')")</f>
        <v>insert into ZDIC values('DJB', '', 'EN', 'S', 'ZWUSNO', 'User ID', '', '1', '20141204', '144109', 'SQL', '0', '0', '')</v>
      </c>
      <c r="AI5" s="5" t="s">
        <v>9</v>
      </c>
      <c r="AN5" s="6"/>
      <c r="AO5" s="3"/>
      <c r="AP5" s="3"/>
    </row>
    <row r="6" spans="1:46" ht="14.25" customHeight="1" x14ac:dyDescent="0.25">
      <c r="A6" s="4"/>
      <c r="B6" s="1" t="str">
        <f>VLOOKUP($D$2,[1]Tables!$B$2:$D$1048576,2,FALSE)</f>
        <v>ZW</v>
      </c>
      <c r="C6" s="1" t="s">
        <v>471</v>
      </c>
      <c r="D6" s="1" t="str">
        <f t="shared" ref="D6:D13" si="11">B6 &amp; C6</f>
        <v>ZWDINO</v>
      </c>
      <c r="E6" s="1" t="str">
        <f>VLOOKUP($C6,'[1]Data Dictionary'!$B$2:$I$1048576,5,FALSE)</f>
        <v>Division Code</v>
      </c>
      <c r="F6" s="1" t="str">
        <f>VLOOKUP($C6,'[1]Data Dictionary'!$B$2:$I$1048576,6,FALSE)</f>
        <v>Division Code</v>
      </c>
      <c r="G6" s="1" t="str">
        <f>VLOOKUP($C6,'[1]Data Dictionary'!$B$2:$I$1048576,7,FALSE)</f>
        <v>Division Code</v>
      </c>
      <c r="H6" s="1" t="str">
        <f>VLOOKUP($C6,'[1]Data Dictionary'!$B$2:$I$1048576,8,FALSE)</f>
        <v>Division Code</v>
      </c>
      <c r="I6" s="1" t="str">
        <f>VLOOKUP($C6,'[1]Data Dictionary'!$B$2:$I$1048576,2,FALSE)</f>
        <v>VARCHAR</v>
      </c>
      <c r="J6" s="2" t="str">
        <f>VLOOKUP($C6,'[1]Data Dictionary'!$B$2:$I$1048576,3,FALSE)</f>
        <v>10</v>
      </c>
      <c r="K6" s="3" t="s">
        <v>14</v>
      </c>
      <c r="L6" s="3" t="str">
        <f t="shared" si="2"/>
        <v xml:space="preserve"> NOT NULL </v>
      </c>
      <c r="M6" s="3" t="str">
        <f t="shared" si="3"/>
        <v xml:space="preserve"> DEFAULT('') </v>
      </c>
      <c r="N6" s="1" t="str">
        <f t="shared" si="4"/>
        <v>ZWDINO VARCHAR(10)  NOT NULL  DEFAULT('') ,</v>
      </c>
      <c r="O6" s="1" t="str">
        <f t="shared" si="5"/>
        <v>ZWDINO VARCHAR2(10)  NOT NULL ,</v>
      </c>
      <c r="P6" s="1" t="s">
        <v>9</v>
      </c>
      <c r="Q6" s="1" t="str">
        <f t="shared" si="6"/>
        <v>EXEC sys.sp_addextendedproperty @name=N'MS_Description', @value=N'Division Code' , @level0type=N'SCHEMA',@level0name=N'dbo', @level1type=N'TABLE',@level1name=N'ZVUM', @level2type=N'COLUMN',@level2name=N'ZWDINO'</v>
      </c>
      <c r="R6" s="1" t="str">
        <f t="shared" si="7"/>
        <v>[DataMember] public  string ZWDINO { get; set; }</v>
      </c>
      <c r="S6" s="1" t="str">
        <f t="shared" ref="S6:S13" si="12">CONCATENATE("+ "", ",D6," """)</f>
        <v>+ ", ZWDINO "</v>
      </c>
      <c r="T6" s="1" t="s">
        <v>1311</v>
      </c>
      <c r="V6" s="1" t="s">
        <v>16</v>
      </c>
      <c r="W6" s="1" t="s">
        <v>15</v>
      </c>
      <c r="X6" s="1" t="str">
        <f t="shared" si="8"/>
        <v>ZWDINO</v>
      </c>
      <c r="Y6" s="1" t="str">
        <f t="shared" si="9"/>
        <v>Division Code</v>
      </c>
      <c r="AA6" s="1">
        <v>1</v>
      </c>
      <c r="AB6" s="6">
        <f t="shared" ca="1" si="0"/>
        <v>20141204</v>
      </c>
      <c r="AC6" s="3">
        <f t="shared" ca="1" si="1"/>
        <v>144109</v>
      </c>
      <c r="AD6" s="3" t="s">
        <v>88</v>
      </c>
      <c r="AE6" s="1">
        <v>0</v>
      </c>
      <c r="AF6" s="1">
        <v>0</v>
      </c>
      <c r="AH6" s="1" t="str">
        <f t="shared" ca="1" si="10"/>
        <v>insert into ZDIC values('DJB', '', 'EN', 'S', 'ZWDINO', 'Division Code', '', '1', '20141204', '144109', 'SQL', '0', '0', '')</v>
      </c>
      <c r="AI6" s="5" t="s">
        <v>9</v>
      </c>
      <c r="AT6" s="3"/>
    </row>
    <row r="7" spans="1:46" ht="14.25" customHeight="1" x14ac:dyDescent="0.25">
      <c r="A7" s="4"/>
      <c r="B7" s="1" t="str">
        <f>VLOOKUP($D$2,[1]Tables!$B$2:$D$1048576,2,FALSE)</f>
        <v>ZW</v>
      </c>
      <c r="C7" s="1" t="s">
        <v>33</v>
      </c>
      <c r="D7" s="1" t="str">
        <f t="shared" si="11"/>
        <v>ZWRCST</v>
      </c>
      <c r="E7" s="1" t="str">
        <f>VLOOKUP($C7,'[1]Data Dictionary'!$B$2:$I$1048576,5,FALSE)</f>
        <v>Record Status</v>
      </c>
      <c r="F7" s="1" t="str">
        <f>VLOOKUP($C7,'[1]Data Dictionary'!$B$2:$I$1048576,6,FALSE)</f>
        <v>Record Status</v>
      </c>
      <c r="G7" s="1" t="str">
        <f>VLOOKUP($C7,'[1]Data Dictionary'!$B$2:$I$1048576,7,FALSE)</f>
        <v>Record Status</v>
      </c>
      <c r="H7" s="1" t="str">
        <f>VLOOKUP($C7,'[1]Data Dictionary'!$B$2:$I$1048576,8,FALSE)</f>
        <v>Record Status</v>
      </c>
      <c r="I7" s="1" t="str">
        <f>VLOOKUP($C7,'[1]Data Dictionary'!$B$2:$I$1048576,2,FALSE)</f>
        <v>NUMERIC</v>
      </c>
      <c r="J7" s="2" t="str">
        <f>VLOOKUP($C7,'[1]Data Dictionary'!$B$2:$I$1048576,3,FALSE)</f>
        <v>1, 0</v>
      </c>
      <c r="K7" s="3"/>
      <c r="L7" s="3" t="str">
        <f t="shared" si="2"/>
        <v xml:space="preserve"> NULL </v>
      </c>
      <c r="M7" s="3" t="str">
        <f t="shared" si="3"/>
        <v xml:space="preserve"> DEFAULT(0) </v>
      </c>
      <c r="N7" s="1" t="str">
        <f t="shared" si="4"/>
        <v>ZWRCST NUMERIC(1, 0)  NULL  DEFAULT(0) ,</v>
      </c>
      <c r="O7" s="1" t="str">
        <f t="shared" si="5"/>
        <v>ZWRCST NUMBER(1, 0)  DEFAULT(0) ,</v>
      </c>
      <c r="P7" s="1" t="s">
        <v>9</v>
      </c>
      <c r="Q7" s="1" t="str">
        <f t="shared" si="6"/>
        <v>EXEC sys.sp_addextendedproperty @name=N'MS_Description', @value=N'Record Status' , @level0type=N'SCHEMA',@level0name=N'dbo', @level1type=N'TABLE',@level1name=N'ZVUM', @level2type=N'COLUMN',@level2name=N'ZWRCST'</v>
      </c>
      <c r="R7" s="1" t="str">
        <f t="shared" si="7"/>
        <v>[DataMember] public  decimal ZWRCST { get; set; }</v>
      </c>
      <c r="S7" s="1" t="str">
        <f t="shared" si="12"/>
        <v>+ ", ZWRCST "</v>
      </c>
      <c r="T7" s="1" t="s">
        <v>1311</v>
      </c>
      <c r="V7" s="1" t="s">
        <v>16</v>
      </c>
      <c r="W7" s="1" t="s">
        <v>15</v>
      </c>
      <c r="X7" s="1" t="str">
        <f t="shared" si="8"/>
        <v>ZWRCST</v>
      </c>
      <c r="Y7" s="1" t="str">
        <f t="shared" si="9"/>
        <v>Record Status</v>
      </c>
      <c r="AA7" s="1">
        <v>1</v>
      </c>
      <c r="AB7" s="6">
        <f t="shared" ca="1" si="0"/>
        <v>20141204</v>
      </c>
      <c r="AC7" s="3">
        <f t="shared" ca="1" si="1"/>
        <v>144109</v>
      </c>
      <c r="AD7" s="3" t="s">
        <v>88</v>
      </c>
      <c r="AE7" s="1">
        <v>0</v>
      </c>
      <c r="AF7" s="1">
        <v>0</v>
      </c>
      <c r="AH7" s="1" t="str">
        <f t="shared" ca="1" si="10"/>
        <v>insert into ZDIC values('DJB', '', 'EN', 'S', 'ZWRCST', 'Record Status', '', '1', '20141204', '144109', 'SQL', '0', '0', '')</v>
      </c>
      <c r="AI7" s="5" t="s">
        <v>9</v>
      </c>
      <c r="AT7" s="3"/>
    </row>
    <row r="8" spans="1:46" ht="14.25" customHeight="1" x14ac:dyDescent="0.25">
      <c r="A8" s="4"/>
      <c r="B8" s="1" t="str">
        <f>VLOOKUP($D$2,[1]Tables!$B$2:$D$1048576,2,FALSE)</f>
        <v>ZW</v>
      </c>
      <c r="C8" s="1" t="s">
        <v>23</v>
      </c>
      <c r="D8" s="1" t="str">
        <f t="shared" si="11"/>
        <v>ZWCRDT</v>
      </c>
      <c r="E8" s="1" t="str">
        <f>VLOOKUP($C8,'[1]Data Dictionary'!$B$2:$I$1048576,5,FALSE)</f>
        <v>Create Date</v>
      </c>
      <c r="F8" s="1" t="str">
        <f>VLOOKUP($C8,'[1]Data Dictionary'!$B$2:$I$1048576,6,FALSE)</f>
        <v>Create Date</v>
      </c>
      <c r="G8" s="1" t="str">
        <f>VLOOKUP($C8,'[1]Data Dictionary'!$B$2:$I$1048576,7,FALSE)</f>
        <v>Create Date</v>
      </c>
      <c r="H8" s="1" t="str">
        <f>VLOOKUP($C8,'[1]Data Dictionary'!$B$2:$I$1048576,8,FALSE)</f>
        <v>Create Date</v>
      </c>
      <c r="I8" s="1" t="str">
        <f>VLOOKUP($C8,'[1]Data Dictionary'!$B$2:$I$1048576,2,FALSE)</f>
        <v>NUMERIC</v>
      </c>
      <c r="J8" s="2" t="str">
        <f>VLOOKUP($C8,'[1]Data Dictionary'!$B$2:$I$1048576,3,FALSE)</f>
        <v>8, 0</v>
      </c>
      <c r="K8" s="3"/>
      <c r="L8" s="3" t="str">
        <f t="shared" si="2"/>
        <v xml:space="preserve"> NULL </v>
      </c>
      <c r="M8" s="3" t="str">
        <f t="shared" si="3"/>
        <v xml:space="preserve"> DEFAULT(0) </v>
      </c>
      <c r="N8" s="1" t="str">
        <f t="shared" si="4"/>
        <v>ZWCRDT NUMERIC(8, 0)  NULL  DEFAULT(0) ,</v>
      </c>
      <c r="O8" s="1" t="str">
        <f t="shared" si="5"/>
        <v>ZWCRDT NUMBER(8, 0)  DEFAULT(0) ,</v>
      </c>
      <c r="P8" s="1" t="s">
        <v>9</v>
      </c>
      <c r="Q8" s="1" t="str">
        <f t="shared" si="6"/>
        <v>EXEC sys.sp_addextendedproperty @name=N'MS_Description', @value=N'Create Date' , @level0type=N'SCHEMA',@level0name=N'dbo', @level1type=N'TABLE',@level1name=N'ZVUM', @level2type=N'COLUMN',@level2name=N'ZWCRDT'</v>
      </c>
      <c r="R8" s="1" t="str">
        <f t="shared" si="7"/>
        <v>[DataMember] public  decimal ZWCRDT { get; set; }</v>
      </c>
      <c r="S8" s="1" t="str">
        <f t="shared" si="12"/>
        <v>+ ", ZWCRDT "</v>
      </c>
      <c r="T8" s="1" t="s">
        <v>1311</v>
      </c>
      <c r="V8" s="1" t="s">
        <v>16</v>
      </c>
      <c r="W8" s="1" t="s">
        <v>15</v>
      </c>
      <c r="X8" s="1" t="str">
        <f t="shared" si="8"/>
        <v>ZWCRDT</v>
      </c>
      <c r="Y8" s="1" t="str">
        <f t="shared" si="9"/>
        <v>Create Date</v>
      </c>
      <c r="AA8" s="1">
        <v>1</v>
      </c>
      <c r="AB8" s="6">
        <f t="shared" ca="1" si="0"/>
        <v>20141204</v>
      </c>
      <c r="AC8" s="3">
        <f t="shared" ca="1" si="1"/>
        <v>144109</v>
      </c>
      <c r="AD8" s="3" t="s">
        <v>88</v>
      </c>
      <c r="AE8" s="1">
        <v>0</v>
      </c>
      <c r="AF8" s="1">
        <v>0</v>
      </c>
      <c r="AH8" s="1" t="str">
        <f t="shared" ca="1" si="10"/>
        <v>insert into ZDIC values('DJB', '', 'EN', 'S', 'ZWCRDT', 'Create Date', '', '1', '20141204', '144109', 'SQL', '0', '0', '')</v>
      </c>
      <c r="AI8" s="5" t="s">
        <v>9</v>
      </c>
      <c r="AT8" s="3"/>
    </row>
    <row r="9" spans="1:46" ht="14.25" customHeight="1" x14ac:dyDescent="0.25">
      <c r="A9" s="4"/>
      <c r="B9" s="1" t="str">
        <f>VLOOKUP($D$2,[1]Tables!$B$2:$D$1048576,2,FALSE)</f>
        <v>ZW</v>
      </c>
      <c r="C9" s="1" t="s">
        <v>24</v>
      </c>
      <c r="D9" s="1" t="str">
        <f t="shared" si="11"/>
        <v>ZWCRTM</v>
      </c>
      <c r="E9" s="1" t="str">
        <f>VLOOKUP($C9,'[1]Data Dictionary'!$B$2:$I$1048576,5,FALSE)</f>
        <v>Create Time</v>
      </c>
      <c r="F9" s="1" t="str">
        <f>VLOOKUP($C9,'[1]Data Dictionary'!$B$2:$I$1048576,6,FALSE)</f>
        <v>Create Time</v>
      </c>
      <c r="G9" s="1" t="str">
        <f>VLOOKUP($C9,'[1]Data Dictionary'!$B$2:$I$1048576,7,FALSE)</f>
        <v>Create Time</v>
      </c>
      <c r="H9" s="1" t="str">
        <f>VLOOKUP($C9,'[1]Data Dictionary'!$B$2:$I$1048576,8,FALSE)</f>
        <v>Create Time</v>
      </c>
      <c r="I9" s="1" t="str">
        <f>VLOOKUP($C9,'[1]Data Dictionary'!$B$2:$I$1048576,2,FALSE)</f>
        <v>NUMERIC</v>
      </c>
      <c r="J9" s="2" t="str">
        <f>VLOOKUP($C9,'[1]Data Dictionary'!$B$2:$I$1048576,3,FALSE)</f>
        <v>6, 0</v>
      </c>
      <c r="K9" s="3"/>
      <c r="L9" s="3" t="str">
        <f t="shared" si="2"/>
        <v xml:space="preserve"> NULL </v>
      </c>
      <c r="M9" s="3" t="str">
        <f t="shared" si="3"/>
        <v xml:space="preserve"> DEFAULT(0) </v>
      </c>
      <c r="N9" s="1" t="str">
        <f t="shared" si="4"/>
        <v>ZWCRTM NUMERIC(6, 0)  NULL  DEFAULT(0) ,</v>
      </c>
      <c r="O9" s="1" t="str">
        <f t="shared" si="5"/>
        <v>ZWCRTM NUMBER(6, 0)  DEFAULT(0) ,</v>
      </c>
      <c r="P9" s="1" t="s">
        <v>9</v>
      </c>
      <c r="Q9" s="1" t="str">
        <f t="shared" si="6"/>
        <v>EXEC sys.sp_addextendedproperty @name=N'MS_Description', @value=N'Create Time' , @level0type=N'SCHEMA',@level0name=N'dbo', @level1type=N'TABLE',@level1name=N'ZVUM', @level2type=N'COLUMN',@level2name=N'ZWCRTM'</v>
      </c>
      <c r="R9" s="1" t="str">
        <f t="shared" si="7"/>
        <v>[DataMember] public  decimal ZWCRTM { get; set; }</v>
      </c>
      <c r="S9" s="1" t="str">
        <f t="shared" si="12"/>
        <v>+ ", ZWCRTM "</v>
      </c>
      <c r="T9" s="1" t="s">
        <v>1311</v>
      </c>
      <c r="V9" s="1" t="s">
        <v>16</v>
      </c>
      <c r="W9" s="1" t="s">
        <v>15</v>
      </c>
      <c r="X9" s="1" t="str">
        <f t="shared" si="8"/>
        <v>ZWCRTM</v>
      </c>
      <c r="Y9" s="1" t="str">
        <f t="shared" si="9"/>
        <v>Create Time</v>
      </c>
      <c r="AA9" s="1">
        <v>1</v>
      </c>
      <c r="AB9" s="6">
        <f t="shared" ca="1" si="0"/>
        <v>20141204</v>
      </c>
      <c r="AC9" s="3">
        <f t="shared" ca="1" si="1"/>
        <v>144109</v>
      </c>
      <c r="AD9" s="3" t="s">
        <v>88</v>
      </c>
      <c r="AE9" s="1">
        <v>0</v>
      </c>
      <c r="AF9" s="1">
        <v>0</v>
      </c>
      <c r="AH9" s="1" t="str">
        <f t="shared" ca="1" si="10"/>
        <v>insert into ZDIC values('DJB', '', 'EN', 'S', 'ZWCRTM', 'Create Time', '', '1', '20141204', '144109', 'SQL', '0', '0', '')</v>
      </c>
      <c r="AI9" s="5" t="s">
        <v>9</v>
      </c>
    </row>
    <row r="10" spans="1:46" ht="14.25" customHeight="1" x14ac:dyDescent="0.25">
      <c r="A10" s="4"/>
      <c r="B10" s="1" t="str">
        <f>VLOOKUP($D$2,[1]Tables!$B$2:$D$1048576,2,FALSE)</f>
        <v>ZW</v>
      </c>
      <c r="C10" s="1" t="s">
        <v>25</v>
      </c>
      <c r="D10" s="1" t="str">
        <f t="shared" si="11"/>
        <v>ZWCRUS</v>
      </c>
      <c r="E10" s="1" t="str">
        <f>VLOOKUP($C10,'[1]Data Dictionary'!$B$2:$I$1048576,5,FALSE)</f>
        <v>Create User</v>
      </c>
      <c r="F10" s="1" t="str">
        <f>VLOOKUP($C10,'[1]Data Dictionary'!$B$2:$I$1048576,6,FALSE)</f>
        <v>Create User</v>
      </c>
      <c r="G10" s="1" t="str">
        <f>VLOOKUP($C10,'[1]Data Dictionary'!$B$2:$I$1048576,7,FALSE)</f>
        <v>Create User</v>
      </c>
      <c r="H10" s="1" t="str">
        <f>VLOOKUP($C10,'[1]Data Dictionary'!$B$2:$I$1048576,8,FALSE)</f>
        <v>Create User</v>
      </c>
      <c r="I10" s="1" t="str">
        <f>VLOOKUP($C10,'[1]Data Dictionary'!$B$2:$I$1048576,2,FALSE)</f>
        <v>VARCHAR</v>
      </c>
      <c r="J10" s="2" t="str">
        <f>VLOOKUP($C10,'[1]Data Dictionary'!$B$2:$I$1048576,3,FALSE)</f>
        <v>20</v>
      </c>
      <c r="K10" s="3"/>
      <c r="L10" s="3" t="str">
        <f t="shared" si="2"/>
        <v xml:space="preserve"> NULL </v>
      </c>
      <c r="M10" s="3" t="str">
        <f t="shared" si="3"/>
        <v xml:space="preserve"> DEFAULT('') </v>
      </c>
      <c r="N10" s="1" t="str">
        <f t="shared" si="4"/>
        <v>ZWCRUS VARCHAR(20)  NULL  DEFAULT('') ,</v>
      </c>
      <c r="O10" s="1" t="str">
        <f t="shared" si="5"/>
        <v>ZWCRUS VARCHAR2(20) DEFAULT(' '),</v>
      </c>
      <c r="P10" s="1" t="s">
        <v>9</v>
      </c>
      <c r="Q10" s="1" t="str">
        <f t="shared" si="6"/>
        <v>EXEC sys.sp_addextendedproperty @name=N'MS_Description', @value=N'Create User' , @level0type=N'SCHEMA',@level0name=N'dbo', @level1type=N'TABLE',@level1name=N'ZVUM', @level2type=N'COLUMN',@level2name=N'ZWCRUS'</v>
      </c>
      <c r="R10" s="1" t="str">
        <f t="shared" si="7"/>
        <v>[DataMember] public  string ZWCRUS { get; set; }</v>
      </c>
      <c r="S10" s="1" t="str">
        <f t="shared" si="12"/>
        <v>+ ", ZWCRUS "</v>
      </c>
      <c r="T10" s="1" t="s">
        <v>1311</v>
      </c>
      <c r="V10" s="1" t="s">
        <v>16</v>
      </c>
      <c r="W10" s="1" t="s">
        <v>15</v>
      </c>
      <c r="X10" s="1" t="str">
        <f t="shared" si="8"/>
        <v>ZWCRUS</v>
      </c>
      <c r="Y10" s="1" t="str">
        <f t="shared" si="9"/>
        <v>Create User</v>
      </c>
      <c r="AA10" s="1">
        <v>1</v>
      </c>
      <c r="AB10" s="6">
        <f t="shared" ca="1" si="0"/>
        <v>20141204</v>
      </c>
      <c r="AC10" s="3">
        <f t="shared" ca="1" si="1"/>
        <v>144109</v>
      </c>
      <c r="AD10" s="3" t="s">
        <v>88</v>
      </c>
      <c r="AE10" s="1">
        <v>0</v>
      </c>
      <c r="AF10" s="1">
        <v>0</v>
      </c>
      <c r="AH10" s="1" t="str">
        <f t="shared" ca="1" si="10"/>
        <v>insert into ZDIC values('DJB', '', 'EN', 'S', 'ZWCRUS', 'Create User', '', '1', '20141204', '144109', 'SQL', '0', '0', '')</v>
      </c>
      <c r="AI10" s="5" t="s">
        <v>9</v>
      </c>
    </row>
    <row r="11" spans="1:46" ht="14.25" customHeight="1" x14ac:dyDescent="0.25">
      <c r="A11" s="4"/>
      <c r="B11" s="1" t="str">
        <f>VLOOKUP($D$2,[1]Tables!$B$2:$D$1048576,2,FALSE)</f>
        <v>ZW</v>
      </c>
      <c r="C11" s="1" t="s">
        <v>26</v>
      </c>
      <c r="D11" s="1" t="str">
        <f t="shared" si="11"/>
        <v>ZWCHDT</v>
      </c>
      <c r="E11" s="1" t="str">
        <f>VLOOKUP($C11,'[1]Data Dictionary'!$B$2:$I$1048576,5,FALSE)</f>
        <v>Change Date</v>
      </c>
      <c r="F11" s="1" t="str">
        <f>VLOOKUP($C11,'[1]Data Dictionary'!$B$2:$I$1048576,6,FALSE)</f>
        <v>Change Date</v>
      </c>
      <c r="G11" s="1" t="str">
        <f>VLOOKUP($C11,'[1]Data Dictionary'!$B$2:$I$1048576,7,FALSE)</f>
        <v>Change Date</v>
      </c>
      <c r="H11" s="1" t="str">
        <f>VLOOKUP($C11,'[1]Data Dictionary'!$B$2:$I$1048576,8,FALSE)</f>
        <v>Change Date</v>
      </c>
      <c r="I11" s="1" t="str">
        <f>VLOOKUP($C11,'[1]Data Dictionary'!$B$2:$I$1048576,2,FALSE)</f>
        <v>NUMERIC</v>
      </c>
      <c r="J11" s="2" t="str">
        <f>VLOOKUP($C11,'[1]Data Dictionary'!$B$2:$I$1048576,3,FALSE)</f>
        <v>8, 0</v>
      </c>
      <c r="K11" s="3"/>
      <c r="L11" s="3" t="str">
        <f t="shared" si="2"/>
        <v xml:space="preserve"> NULL </v>
      </c>
      <c r="M11" s="3" t="str">
        <f t="shared" si="3"/>
        <v xml:space="preserve"> DEFAULT(0) </v>
      </c>
      <c r="N11" s="1" t="str">
        <f t="shared" si="4"/>
        <v>ZWCHDT NUMERIC(8, 0)  NULL  DEFAULT(0) ,</v>
      </c>
      <c r="O11" s="1" t="str">
        <f t="shared" si="5"/>
        <v>ZWCHDT NUMBER(8, 0)  DEFAULT(0) ,</v>
      </c>
      <c r="P11" s="1" t="s">
        <v>9</v>
      </c>
      <c r="Q11" s="1" t="str">
        <f t="shared" si="6"/>
        <v>EXEC sys.sp_addextendedproperty @name=N'MS_Description', @value=N'Change Date' , @level0type=N'SCHEMA',@level0name=N'dbo', @level1type=N'TABLE',@level1name=N'ZVUM', @level2type=N'COLUMN',@level2name=N'ZWCHDT'</v>
      </c>
      <c r="R11" s="1" t="str">
        <f t="shared" si="7"/>
        <v>[DataMember] public  decimal ZWCHDT { get; set; }</v>
      </c>
      <c r="S11" s="1" t="str">
        <f t="shared" si="12"/>
        <v>+ ", ZWCHDT "</v>
      </c>
      <c r="T11" s="1" t="s">
        <v>1311</v>
      </c>
      <c r="V11" s="1" t="s">
        <v>16</v>
      </c>
      <c r="W11" s="1" t="s">
        <v>15</v>
      </c>
      <c r="X11" s="1" t="str">
        <f t="shared" si="8"/>
        <v>ZWCHDT</v>
      </c>
      <c r="Y11" s="1" t="str">
        <f t="shared" si="9"/>
        <v>Change Date</v>
      </c>
      <c r="AA11" s="1">
        <v>1</v>
      </c>
      <c r="AB11" s="6">
        <f t="shared" ca="1" si="0"/>
        <v>20141204</v>
      </c>
      <c r="AC11" s="3">
        <f t="shared" ca="1" si="1"/>
        <v>144109</v>
      </c>
      <c r="AD11" s="3" t="s">
        <v>88</v>
      </c>
      <c r="AE11" s="1">
        <v>0</v>
      </c>
      <c r="AF11" s="1">
        <v>0</v>
      </c>
      <c r="AH11" s="1" t="str">
        <f t="shared" ca="1" si="10"/>
        <v>insert into ZDIC values('DJB', '', 'EN', 'S', 'ZWCHDT', 'Change Date', '', '1', '20141204', '144109', 'SQL', '0', '0', '')</v>
      </c>
      <c r="AI11" s="5" t="s">
        <v>9</v>
      </c>
    </row>
    <row r="12" spans="1:46" ht="14.25" customHeight="1" x14ac:dyDescent="0.25">
      <c r="A12" s="4"/>
      <c r="B12" s="1" t="str">
        <f>VLOOKUP($D$2,[1]Tables!$B$2:$D$1048576,2,FALSE)</f>
        <v>ZW</v>
      </c>
      <c r="C12" s="1" t="s">
        <v>27</v>
      </c>
      <c r="D12" s="1" t="str">
        <f t="shared" si="11"/>
        <v>ZWCHTM</v>
      </c>
      <c r="E12" s="1" t="str">
        <f>VLOOKUP($C12,'[1]Data Dictionary'!$B$2:$I$1048576,5,FALSE)</f>
        <v>Change Time</v>
      </c>
      <c r="F12" s="1" t="str">
        <f>VLOOKUP($C12,'[1]Data Dictionary'!$B$2:$I$1048576,6,FALSE)</f>
        <v>Change Time</v>
      </c>
      <c r="G12" s="1" t="str">
        <f>VLOOKUP($C12,'[1]Data Dictionary'!$B$2:$I$1048576,7,FALSE)</f>
        <v>Change Time</v>
      </c>
      <c r="H12" s="1" t="str">
        <f>VLOOKUP($C12,'[1]Data Dictionary'!$B$2:$I$1048576,8,FALSE)</f>
        <v>Change Time</v>
      </c>
      <c r="I12" s="1" t="str">
        <f>VLOOKUP($C12,'[1]Data Dictionary'!$B$2:$I$1048576,2,FALSE)</f>
        <v>NUMERIC</v>
      </c>
      <c r="J12" s="2" t="str">
        <f>VLOOKUP($C12,'[1]Data Dictionary'!$B$2:$I$1048576,3,FALSE)</f>
        <v>6, 0</v>
      </c>
      <c r="K12" s="3"/>
      <c r="L12" s="3" t="str">
        <f t="shared" si="2"/>
        <v xml:space="preserve"> NULL </v>
      </c>
      <c r="M12" s="3" t="str">
        <f t="shared" si="3"/>
        <v xml:space="preserve"> DEFAULT(0) </v>
      </c>
      <c r="N12" s="1" t="str">
        <f t="shared" si="4"/>
        <v>ZWCHTM NUMERIC(6, 0)  NULL  DEFAULT(0) ,</v>
      </c>
      <c r="O12" s="1" t="str">
        <f t="shared" si="5"/>
        <v>ZWCHTM NUMBER(6, 0)  DEFAULT(0) ,</v>
      </c>
      <c r="P12" s="1" t="s">
        <v>9</v>
      </c>
      <c r="Q12" s="1" t="str">
        <f t="shared" si="6"/>
        <v>EXEC sys.sp_addextendedproperty @name=N'MS_Description', @value=N'Change Time' , @level0type=N'SCHEMA',@level0name=N'dbo', @level1type=N'TABLE',@level1name=N'ZVUM', @level2type=N'COLUMN',@level2name=N'ZWCHTM'</v>
      </c>
      <c r="R12" s="1" t="str">
        <f t="shared" si="7"/>
        <v>[DataMember] public  decimal ZWCHTM { get; set; }</v>
      </c>
      <c r="S12" s="1" t="str">
        <f t="shared" si="12"/>
        <v>+ ", ZWCHTM "</v>
      </c>
      <c r="T12" s="1" t="s">
        <v>1311</v>
      </c>
      <c r="V12" s="1" t="s">
        <v>16</v>
      </c>
      <c r="W12" s="1" t="s">
        <v>15</v>
      </c>
      <c r="X12" s="1" t="str">
        <f t="shared" si="8"/>
        <v>ZWCHTM</v>
      </c>
      <c r="Y12" s="1" t="str">
        <f t="shared" si="9"/>
        <v>Change Time</v>
      </c>
      <c r="AA12" s="1">
        <v>1</v>
      </c>
      <c r="AB12" s="6">
        <f t="shared" ca="1" si="0"/>
        <v>20141204</v>
      </c>
      <c r="AC12" s="3">
        <f t="shared" ca="1" si="1"/>
        <v>144109</v>
      </c>
      <c r="AD12" s="3" t="s">
        <v>88</v>
      </c>
      <c r="AE12" s="1">
        <v>0</v>
      </c>
      <c r="AF12" s="1">
        <v>0</v>
      </c>
      <c r="AH12" s="1" t="str">
        <f t="shared" ca="1" si="10"/>
        <v>insert into ZDIC values('DJB', '', 'EN', 'S', 'ZWCHTM', 'Change Time', '', '1', '20141204', '144109', 'SQL', '0', '0', '')</v>
      </c>
      <c r="AI12" s="5" t="s">
        <v>9</v>
      </c>
    </row>
    <row r="13" spans="1:46" ht="14.25" customHeight="1" x14ac:dyDescent="0.25">
      <c r="A13" s="4"/>
      <c r="B13" s="1" t="str">
        <f>VLOOKUP($D$2,[1]Tables!$B$2:$D$1048576,2,FALSE)</f>
        <v>ZW</v>
      </c>
      <c r="C13" s="1" t="s">
        <v>28</v>
      </c>
      <c r="D13" s="1" t="str">
        <f t="shared" si="11"/>
        <v>ZWCHUS</v>
      </c>
      <c r="E13" s="1" t="str">
        <f>VLOOKUP($C13,'[1]Data Dictionary'!$B$2:$I$1048576,5,FALSE)</f>
        <v>Change User</v>
      </c>
      <c r="F13" s="1" t="str">
        <f>VLOOKUP($C13,'[1]Data Dictionary'!$B$2:$I$1048576,6,FALSE)</f>
        <v>Change User</v>
      </c>
      <c r="G13" s="1" t="str">
        <f>VLOOKUP($C13,'[1]Data Dictionary'!$B$2:$I$1048576,7,FALSE)</f>
        <v>Change User</v>
      </c>
      <c r="H13" s="1" t="str">
        <f>VLOOKUP($C13,'[1]Data Dictionary'!$B$2:$I$1048576,8,FALSE)</f>
        <v>Change User</v>
      </c>
      <c r="I13" s="1" t="str">
        <f>VLOOKUP($C13,'[1]Data Dictionary'!$B$2:$I$1048576,2,FALSE)</f>
        <v>VARCHAR</v>
      </c>
      <c r="J13" s="2" t="str">
        <f>VLOOKUP($C13,'[1]Data Dictionary'!$B$2:$I$1048576,3,FALSE)</f>
        <v>20</v>
      </c>
      <c r="K13" s="3"/>
      <c r="L13" s="3" t="str">
        <f t="shared" si="2"/>
        <v xml:space="preserve"> NULL </v>
      </c>
      <c r="M13" s="3" t="str">
        <f t="shared" si="3"/>
        <v xml:space="preserve"> DEFAULT('') </v>
      </c>
      <c r="N13" s="1" t="str">
        <f t="shared" si="4"/>
        <v>ZWCHUS VARCHAR(20)  NULL  DEFAULT('') ,</v>
      </c>
      <c r="O13" s="1" t="str">
        <f t="shared" si="5"/>
        <v>ZWCHUS VARCHAR2(20) DEFAULT(' '),</v>
      </c>
      <c r="P13" s="1" t="s">
        <v>9</v>
      </c>
      <c r="Q13" s="1" t="str">
        <f t="shared" si="6"/>
        <v>EXEC sys.sp_addextendedproperty @name=N'MS_Description', @value=N'Change User' , @level0type=N'SCHEMA',@level0name=N'dbo', @level1type=N'TABLE',@level1name=N'ZVUM', @level2type=N'COLUMN',@level2name=N'ZWCHUS'</v>
      </c>
      <c r="R13" s="1" t="str">
        <f t="shared" si="7"/>
        <v>[DataMember] public  string ZWCHUS { get; set; }</v>
      </c>
      <c r="S13" s="1" t="str">
        <f t="shared" si="12"/>
        <v>+ ", ZWCHUS "</v>
      </c>
      <c r="T13" s="1" t="s">
        <v>1311</v>
      </c>
      <c r="V13" s="1" t="s">
        <v>16</v>
      </c>
      <c r="W13" s="1" t="s">
        <v>15</v>
      </c>
      <c r="X13" s="1" t="str">
        <f t="shared" si="8"/>
        <v>ZWCHUS</v>
      </c>
      <c r="Y13" s="1" t="str">
        <f t="shared" si="9"/>
        <v>Change User</v>
      </c>
      <c r="AA13" s="1">
        <v>1</v>
      </c>
      <c r="AB13" s="6">
        <f t="shared" ca="1" si="0"/>
        <v>20141204</v>
      </c>
      <c r="AC13" s="3">
        <f t="shared" ca="1" si="1"/>
        <v>144109</v>
      </c>
      <c r="AD13" s="3" t="s">
        <v>88</v>
      </c>
      <c r="AE13" s="1">
        <v>0</v>
      </c>
      <c r="AF13" s="1">
        <v>0</v>
      </c>
      <c r="AH13" s="1" t="str">
        <f t="shared" ca="1" si="10"/>
        <v>insert into ZDIC values('DJB', '', 'EN', 'S', 'ZWCHUS', 'Change User', '', '1', '20141204', '144109', 'SQL', '0', '0', '')</v>
      </c>
      <c r="AI13" s="5" t="s">
        <v>9</v>
      </c>
    </row>
    <row r="14" spans="1:46" ht="14.25" customHeight="1" x14ac:dyDescent="0.25">
      <c r="A14" s="4"/>
      <c r="B14" s="4"/>
      <c r="C14" s="4"/>
      <c r="D14" s="5"/>
      <c r="K14" s="3"/>
      <c r="L14" s="3"/>
      <c r="M14" s="3"/>
      <c r="N14" s="1" t="str">
        <f>CONCATENATE(" CONSTRAINT PK_",$D$2, " PRIMARY KEY CLUSTERED (")</f>
        <v xml:space="preserve"> CONSTRAINT PK_ZVUM PRIMARY KEY CLUSTERED (</v>
      </c>
      <c r="O14" s="1" t="str">
        <f>CONCATENATE(" CONSTRAINT PK_",$D$2, " PRIMARY KEY (")</f>
        <v xml:space="preserve"> CONSTRAINT PK_ZVUM PRIMARY KEY (</v>
      </c>
      <c r="P14" s="1" t="s">
        <v>9</v>
      </c>
      <c r="S14" s="1" t="str">
        <f>CONCATENATE("+ ""from ",$D$2," where 1=1 """)</f>
        <v>+ "from ZVUM where 1=1 "</v>
      </c>
      <c r="AB14" s="6"/>
      <c r="AC14" s="3"/>
      <c r="AD14" s="3"/>
      <c r="AI14" s="5" t="s">
        <v>9</v>
      </c>
    </row>
    <row r="15" spans="1:46" ht="14.25" customHeight="1" x14ac:dyDescent="0.25">
      <c r="A15" s="4"/>
      <c r="B15" s="4"/>
      <c r="C15" s="4"/>
      <c r="K15" s="3"/>
      <c r="L15" s="3"/>
      <c r="M15" s="3"/>
      <c r="N15" s="1" t="str">
        <f xml:space="preserve"> "  " &amp; $D3</f>
        <v xml:space="preserve">  ZWCONO</v>
      </c>
      <c r="O15" s="1" t="str">
        <f xml:space="preserve"> "  " &amp; $D3</f>
        <v xml:space="preserve">  ZWCONO</v>
      </c>
      <c r="P15" s="1" t="s">
        <v>9</v>
      </c>
      <c r="S15" s="1" t="str">
        <f>CONCATENATE("+ ""AND ", D3, " = '"" + str", D3, ".Trim() + ""' """)</f>
        <v>+ "AND ZWCONO = '" + strZWCONO.Trim() + "' "</v>
      </c>
      <c r="AB15" s="6"/>
      <c r="AC15" s="3"/>
      <c r="AD15" s="3"/>
      <c r="AI15" s="5" t="s">
        <v>9</v>
      </c>
    </row>
    <row r="16" spans="1:46" ht="14.25" customHeight="1" x14ac:dyDescent="0.25">
      <c r="B16" s="4"/>
      <c r="C16" s="4"/>
      <c r="K16" s="3"/>
      <c r="L16" s="3"/>
      <c r="M16" s="3"/>
      <c r="N16" s="1" t="str">
        <f t="shared" ref="N16:O18" si="13" xml:space="preserve"> ", " &amp; $D4</f>
        <v>, ZWBRNO</v>
      </c>
      <c r="O16" s="1" t="str">
        <f t="shared" si="13"/>
        <v>, ZWBRNO</v>
      </c>
      <c r="P16" s="1" t="s">
        <v>9</v>
      </c>
      <c r="R16" s="1" t="s">
        <v>9</v>
      </c>
      <c r="S16" s="1" t="str">
        <f>CONCATENATE("+ ""AND ", D4, " = '"" + str", D4, ".Trim() + ""' """)</f>
        <v>+ "AND ZWBRNO = '" + strZWBRNO.Trim() + "' "</v>
      </c>
      <c r="AI16" s="5" t="s">
        <v>9</v>
      </c>
    </row>
    <row r="17" spans="2:35" ht="14.25" customHeight="1" x14ac:dyDescent="0.25">
      <c r="N17" s="1" t="str">
        <f t="shared" si="13"/>
        <v>, ZWUSNO</v>
      </c>
      <c r="O17" s="1" t="str">
        <f t="shared" si="13"/>
        <v>, ZWUSNO</v>
      </c>
      <c r="P17" s="1" t="s">
        <v>9</v>
      </c>
      <c r="R17" s="1" t="s">
        <v>9</v>
      </c>
      <c r="S17" s="1" t="str">
        <f>CONCATENATE("+ ""AND ", D6, " = '"" + str", D6, ".Trim() + ""' """)</f>
        <v>+ "AND ZWDINO = '" + strZWDINO.Trim() + "' "</v>
      </c>
      <c r="AI17" s="5" t="s">
        <v>9</v>
      </c>
    </row>
    <row r="18" spans="2:35" ht="14.25" customHeight="1" x14ac:dyDescent="0.25">
      <c r="N18" s="1" t="str">
        <f t="shared" si="13"/>
        <v>, ZWDINO</v>
      </c>
      <c r="O18" s="1" t="str">
        <f t="shared" si="13"/>
        <v>, ZWDINO</v>
      </c>
      <c r="P18" s="1" t="s">
        <v>9</v>
      </c>
      <c r="S18" s="12" t="s">
        <v>268</v>
      </c>
    </row>
    <row r="19" spans="2:35" ht="14.25" customHeight="1" x14ac:dyDescent="0.25">
      <c r="B19" s="4"/>
      <c r="N19" s="1" t="s">
        <v>11</v>
      </c>
      <c r="O19" s="1" t="s">
        <v>11</v>
      </c>
      <c r="P19" s="1" t="s">
        <v>9</v>
      </c>
    </row>
    <row r="20" spans="2:35" ht="14.25" customHeight="1" x14ac:dyDescent="0.25">
      <c r="P20" s="1" t="s">
        <v>9</v>
      </c>
    </row>
    <row r="21" spans="2:35" ht="14.25" customHeight="1" x14ac:dyDescent="0.25">
      <c r="P21" s="1" t="s">
        <v>9</v>
      </c>
    </row>
    <row r="22" spans="2:35" ht="14.25" customHeight="1" x14ac:dyDescent="0.25">
      <c r="P22" s="1" t="s">
        <v>9</v>
      </c>
    </row>
    <row r="23" spans="2:35" ht="14.25" customHeight="1" x14ac:dyDescent="0.25">
      <c r="P23" s="1" t="s">
        <v>9</v>
      </c>
    </row>
    <row r="24" spans="2:35" ht="14.25" customHeight="1" x14ac:dyDescent="0.25">
      <c r="P24" s="1" t="s">
        <v>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2"/>
  <sheetViews>
    <sheetView topLeftCell="AC1" workbookViewId="0">
      <selection activeCell="AM6" sqref="AM6"/>
    </sheetView>
  </sheetViews>
  <sheetFormatPr defaultRowHeight="14.25" customHeight="1" x14ac:dyDescent="0.25"/>
  <cols>
    <col min="1" max="1" width="5.85546875" style="48" bestFit="1" customWidth="1"/>
    <col min="2" max="2" width="3.140625" style="48" bestFit="1" customWidth="1"/>
    <col min="3" max="3" width="6.42578125" style="48" bestFit="1" customWidth="1"/>
    <col min="4" max="4" width="9.42578125" style="48" customWidth="1"/>
    <col min="5" max="5" width="22.7109375" style="48" customWidth="1"/>
    <col min="6" max="8" width="4.140625" style="48" customWidth="1"/>
    <col min="9" max="9" width="9" style="48" bestFit="1" customWidth="1"/>
    <col min="10" max="10" width="5.5703125" style="2" customWidth="1"/>
    <col min="11" max="11" width="3.28515625" style="48" bestFit="1" customWidth="1"/>
    <col min="12" max="12" width="10.28515625" style="48" bestFit="1" customWidth="1"/>
    <col min="13" max="13" width="12" style="48" bestFit="1" customWidth="1"/>
    <col min="14" max="14" width="46" style="48" bestFit="1" customWidth="1"/>
    <col min="15" max="15" width="35.28515625" style="48" bestFit="1" customWidth="1"/>
    <col min="16" max="16" width="8" style="48" bestFit="1" customWidth="1"/>
    <col min="17" max="17" width="20.7109375" style="48" customWidth="1"/>
    <col min="18" max="18" width="11.85546875" style="48" customWidth="1"/>
    <col min="19" max="19" width="14.7109375" style="48" customWidth="1"/>
    <col min="20" max="20" width="8.140625" style="48" bestFit="1" customWidth="1"/>
    <col min="21" max="22" width="8.42578125" style="48" bestFit="1" customWidth="1"/>
    <col min="23" max="23" width="7.28515625" style="48" bestFit="1" customWidth="1"/>
    <col min="24" max="24" width="8.7109375" style="48" bestFit="1" customWidth="1"/>
    <col min="25" max="25" width="14.85546875" style="48" bestFit="1" customWidth="1"/>
    <col min="26" max="26" width="8.5703125" style="48" bestFit="1" customWidth="1"/>
    <col min="27" max="27" width="7.5703125" style="48" bestFit="1" customWidth="1"/>
    <col min="28" max="28" width="9" style="48" bestFit="1" customWidth="1"/>
    <col min="29" max="29" width="8.42578125" style="48" bestFit="1" customWidth="1"/>
    <col min="30" max="31" width="8" style="48" bestFit="1" customWidth="1"/>
    <col min="32" max="32" width="8.5703125" style="48" bestFit="1" customWidth="1"/>
    <col min="33" max="33" width="8.140625" style="48" bestFit="1" customWidth="1"/>
    <col min="34" max="35" width="9.140625" style="48"/>
    <col min="36" max="43" width="9.28515625" style="48" customWidth="1"/>
    <col min="44" max="16384" width="9.140625" style="48"/>
  </cols>
  <sheetData>
    <row r="1" spans="1:47"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ZWUM</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1471</v>
      </c>
      <c r="AK1" s="5" t="s">
        <v>1472</v>
      </c>
      <c r="AL1" s="5" t="s">
        <v>1473</v>
      </c>
      <c r="AM1" s="5" t="s">
        <v>675</v>
      </c>
      <c r="AN1" s="5" t="s">
        <v>1474</v>
      </c>
      <c r="AO1" s="5" t="s">
        <v>1475</v>
      </c>
      <c r="AP1" s="5" t="s">
        <v>1476</v>
      </c>
      <c r="AQ1" s="5" t="s">
        <v>1477</v>
      </c>
      <c r="AR1" s="5" t="s">
        <v>1478</v>
      </c>
      <c r="AS1" s="5" t="s">
        <v>1479</v>
      </c>
      <c r="AT1" s="5" t="s">
        <v>1480</v>
      </c>
    </row>
    <row r="2" spans="1:47" ht="14.25" customHeight="1" x14ac:dyDescent="0.25">
      <c r="A2" s="4"/>
      <c r="D2" s="48" t="s">
        <v>1468</v>
      </c>
      <c r="E2" s="48" t="str">
        <f>VLOOKUP($D$2,[1]Tables!$B$2:$D$1048576,3,FALSE)</f>
        <v>Warehouse - User Map</v>
      </c>
      <c r="K2" s="3"/>
      <c r="L2" s="3"/>
      <c r="M2" s="3"/>
      <c r="N2" s="3" t="str">
        <f>CONCATENATE("CREATE TABLE ", $D$2, " (")</f>
        <v>CREATE TABLE ZWUM (</v>
      </c>
      <c r="O2" s="7" t="str">
        <f>CONCATENATE("CREATE TABLE ", $D$2, " (")</f>
        <v>CREATE TABLE ZWUM (</v>
      </c>
      <c r="P2" s="48" t="s">
        <v>9</v>
      </c>
      <c r="R2" s="48" t="s">
        <v>9</v>
      </c>
      <c r="S2" s="48" t="s">
        <v>267</v>
      </c>
      <c r="AI2" s="5" t="s">
        <v>9</v>
      </c>
      <c r="AJ2" s="48" t="s">
        <v>361</v>
      </c>
      <c r="AK2" s="48" t="s">
        <v>361</v>
      </c>
      <c r="AL2" s="48" t="s">
        <v>361</v>
      </c>
      <c r="AM2" s="48" t="s">
        <v>361</v>
      </c>
      <c r="AN2" s="48" t="s">
        <v>362</v>
      </c>
      <c r="AO2" s="48" t="s">
        <v>362</v>
      </c>
      <c r="AP2" s="48" t="s">
        <v>362</v>
      </c>
      <c r="AQ2" s="48" t="s">
        <v>361</v>
      </c>
      <c r="AR2" s="48" t="s">
        <v>362</v>
      </c>
      <c r="AS2" s="48" t="s">
        <v>362</v>
      </c>
      <c r="AT2" s="48" t="s">
        <v>361</v>
      </c>
    </row>
    <row r="3" spans="1:47" ht="14.25" customHeight="1" x14ac:dyDescent="0.25">
      <c r="A3" s="4"/>
      <c r="B3" s="48" t="str">
        <f>VLOOKUP($D$2,[1]Tables!$B$2:$D$1048576,2,FALSE)</f>
        <v>ZN</v>
      </c>
      <c r="C3" s="48" t="s">
        <v>17</v>
      </c>
      <c r="D3" s="48" t="str">
        <f>B3 &amp; C3</f>
        <v>ZNCONO</v>
      </c>
      <c r="E3" s="48" t="str">
        <f>VLOOKUP($C3,'[1]Data Dictionary'!$B$2:$I$1048576,5,FALSE)</f>
        <v>Company Code</v>
      </c>
      <c r="F3" s="48" t="str">
        <f>VLOOKUP($C3,'[1]Data Dictionary'!$B$2:$I$1048576,6,FALSE)</f>
        <v>Company Code</v>
      </c>
      <c r="G3" s="48" t="str">
        <f>VLOOKUP($C3,'[1]Data Dictionary'!$B$2:$I$1048576,7,FALSE)</f>
        <v>Company Code</v>
      </c>
      <c r="H3" s="48" t="str">
        <f>VLOOKUP($C3,'[1]Data Dictionary'!$B$2:$I$1048576,8,FALSE)</f>
        <v>Company Code</v>
      </c>
      <c r="I3" s="48" t="str">
        <f>VLOOKUP($C3,'[1]Data Dictionary'!$B$2:$I$1048576,2,FALSE)</f>
        <v>VARCHAR</v>
      </c>
      <c r="J3" s="2" t="str">
        <f>VLOOKUP($C3,'[1]Data Dictionary'!$B$2:$I$1048576,3,FALSE)</f>
        <v>10</v>
      </c>
      <c r="K3" s="3" t="s">
        <v>10</v>
      </c>
      <c r="L3" s="3" t="str">
        <f>IF(K3="", " NULL ", " NOT NULL ")</f>
        <v xml:space="preserve"> NOT NULL </v>
      </c>
      <c r="M3" s="3" t="str">
        <f t="shared" ref="M3" si="0">IF(I3="NUMERIC", " DEFAULT(0) ", IF(I3="DATETIME", "", " DEFAULT('') "))</f>
        <v xml:space="preserve"> DEFAULT('') </v>
      </c>
      <c r="N3" s="48" t="str">
        <f t="shared" ref="N3" si="1">CONCATENATE(D3, " ", I3, IF(I3="DATETIME", "",CONCATENATE("(", J3, ") ")), L3, M3,",")</f>
        <v>ZNCONO VARCHAR(10)  NOT NULL  DEFAULT('') ,</v>
      </c>
      <c r="O3" s="48" t="str">
        <f t="shared" ref="O3" si="2">CONCATENATE(D3, " ",IF(I3="VARCHAR", "VARCHAR2",IF(I3="NUMERIC", "NUMBER", I3)), IF(I3="DATETIME", "",CONCATENATE("(", J3, ") ")), IF(TRIM(K3)&lt;&gt;"", L3,IF(TRIM(M3)="DEFAULT('')", "DEFAULT(' ')", M3)), ",")</f>
        <v>ZNCONO VARCHAR2(10)  NOT NULL ,</v>
      </c>
      <c r="P3" s="48" t="s">
        <v>9</v>
      </c>
      <c r="Q3" s="48" t="str">
        <f t="shared" ref="Q3"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@level1type=N'TABLE',@level1name=N'ZWUM', @level2type=N'COLUMN',@level2name=N'ZNCONO'</v>
      </c>
      <c r="R3" s="48" t="str">
        <f>CONCATENATE("[DataMember] public ", IF(I3="VARCHAR", " string ", " decimal "), D3, " { get; set; }")</f>
        <v>[DataMember] public  string ZNCONO { get; set; }</v>
      </c>
      <c r="S3" s="48" t="str">
        <f>CONCATENATE("+ ""  ",D3," """)</f>
        <v>+ "  ZNCONO "</v>
      </c>
      <c r="T3" s="48" t="s">
        <v>1311</v>
      </c>
      <c r="V3" s="48" t="s">
        <v>16</v>
      </c>
      <c r="W3" s="48" t="s">
        <v>15</v>
      </c>
      <c r="X3" s="48" t="str">
        <f>D3</f>
        <v>ZNCONO</v>
      </c>
      <c r="Y3" s="48" t="str">
        <f t="shared" ref="Y3" si="4">IF(AND(V3="EN",W3="S"),E3, IF(AND(V3="ID", W3="S"),F3, IF(AND(V3="EN", W3="R"),G3,H3)))</f>
        <v>Company Code</v>
      </c>
      <c r="AA3" s="48">
        <v>1</v>
      </c>
      <c r="AB3" s="6">
        <f ca="1">YEAR(NOW())*10000+MONTH(NOW())*100+DAY(NOW())</f>
        <v>20141204</v>
      </c>
      <c r="AC3" s="3">
        <f ca="1">HOUR(NOW())*10000+MINUTE(NOW())*100+SECOND(NOW())</f>
        <v>144109</v>
      </c>
      <c r="AD3" s="3" t="s">
        <v>88</v>
      </c>
      <c r="AE3" s="48">
        <v>0</v>
      </c>
      <c r="AF3" s="48">
        <v>0</v>
      </c>
      <c r="AH3" s="48" t="str">
        <f t="shared" ref="AH3" ca="1" si="5">CONCATENATE("insert into ZDIC values('",T3, "', '",U3, "', '",V3, "', '",W3, "', '",X3, "', '",Y3, "', '",Z3, "', '",AA3, "', '",AB3, "', '",AC3, "', '",AD3, "', '",AE3, "', '",AF3, "', '",AG3, "')")</f>
        <v>insert into ZDIC values('DJB', '', 'EN', 'S', 'ZNCONO', 'Company Code', '', '1', '20141204', '144109', 'SQL', '0', '0', '')</v>
      </c>
      <c r="AI3" s="5" t="s">
        <v>9</v>
      </c>
      <c r="AJ3" s="48" t="str">
        <f ca="1">IF(UPPER(AJ2)="VARCHAR",CONCATENATE(","",'"",",SUBSTITUTE(CELL("address",AJ6),"$",""),",""'"""),CONCATENATE(","","",",SUBSTITUTE(CELL("address",AJ6),"$",""),","))</f>
        <v>,",'",AJ6,"'"</v>
      </c>
      <c r="AK3" s="48" t="str">
        <f t="shared" ref="AK3:AT3" ca="1" si="6">IF(UPPER(AK2)="VARCHAR",CONCATENATE(","",'"",",SUBSTITUTE(CELL("address",AK6),"$",""),",""'"""),CONCATENATE(","","",",SUBSTITUTE(CELL("address",AK6),"$",""),","))</f>
        <v>,",'",AK6,"'"</v>
      </c>
      <c r="AL3" s="48" t="str">
        <f t="shared" ca="1" si="6"/>
        <v>,",'",AL6,"'"</v>
      </c>
      <c r="AM3" s="48" t="str">
        <f t="shared" ca="1" si="6"/>
        <v>,",'",AM6,"'"</v>
      </c>
      <c r="AN3" s="48" t="str">
        <f t="shared" ca="1" si="6"/>
        <v>,",",AN6,</v>
      </c>
      <c r="AO3" s="48" t="str">
        <f t="shared" ca="1" si="6"/>
        <v>,",",AO6,</v>
      </c>
      <c r="AP3" s="48" t="str">
        <f t="shared" ca="1" si="6"/>
        <v>,",",AP6,</v>
      </c>
      <c r="AQ3" s="48" t="str">
        <f t="shared" ca="1" si="6"/>
        <v>,",'",AQ6,"'"</v>
      </c>
      <c r="AR3" s="48" t="str">
        <f t="shared" ca="1" si="6"/>
        <v>,",",AR6,</v>
      </c>
      <c r="AS3" s="48" t="str">
        <f t="shared" ca="1" si="6"/>
        <v>,",",AS6,</v>
      </c>
      <c r="AT3" s="48" t="str">
        <f t="shared" ca="1" si="6"/>
        <v>,",'",AT6,"'"</v>
      </c>
    </row>
    <row r="4" spans="1:47" ht="14.25" customHeight="1" x14ac:dyDescent="0.25">
      <c r="A4" s="4"/>
      <c r="B4" s="48" t="str">
        <f>VLOOKUP($D$2,[1]Tables!$B$2:$D$1048576,2,FALSE)</f>
        <v>ZN</v>
      </c>
      <c r="C4" s="48" t="s">
        <v>69</v>
      </c>
      <c r="D4" s="48" t="str">
        <f t="shared" ref="D4:D13" si="7">B4 &amp; C4</f>
        <v>ZNBRNO</v>
      </c>
      <c r="E4" s="48" t="str">
        <f>VLOOKUP($C4,'[1]Data Dictionary'!$B$2:$I$1048576,5,FALSE)</f>
        <v>Branch Code</v>
      </c>
      <c r="F4" s="48" t="str">
        <f>VLOOKUP($C4,'[1]Data Dictionary'!$B$2:$I$1048576,6,FALSE)</f>
        <v>Branch Code</v>
      </c>
      <c r="G4" s="48" t="str">
        <f>VLOOKUP($C4,'[1]Data Dictionary'!$B$2:$I$1048576,7,FALSE)</f>
        <v>Branch Code</v>
      </c>
      <c r="H4" s="48" t="str">
        <f>VLOOKUP($C4,'[1]Data Dictionary'!$B$2:$I$1048576,8,FALSE)</f>
        <v>Branch Code</v>
      </c>
      <c r="I4" s="48" t="str">
        <f>VLOOKUP($C4,'[1]Data Dictionary'!$B$2:$I$1048576,2,FALSE)</f>
        <v>VARCHAR</v>
      </c>
      <c r="J4" s="2" t="str">
        <f>VLOOKUP($C4,'[1]Data Dictionary'!$B$2:$I$1048576,3,FALSE)</f>
        <v>10</v>
      </c>
      <c r="K4" s="3" t="s">
        <v>12</v>
      </c>
      <c r="L4" s="3" t="str">
        <f t="shared" ref="L4:L6" si="8">IF(K4="", " NULL ", " NOT NULL ")</f>
        <v xml:space="preserve"> NOT NULL </v>
      </c>
      <c r="M4" s="3" t="str">
        <f t="shared" ref="M4:M13" si="9">IF(I4="NUMERIC", " DEFAULT(0) ", IF(I4="DATETIME", "", " DEFAULT('') "))</f>
        <v xml:space="preserve"> DEFAULT('') </v>
      </c>
      <c r="N4" s="48" t="str">
        <f t="shared" ref="N4:N13" si="10">CONCATENATE(D4, " ", I4, IF(I4="DATETIME", "",CONCATENATE("(", J4, ") ")), L4, M4,",")</f>
        <v>ZNBRNO VARCHAR(10)  NOT NULL  DEFAULT('') ,</v>
      </c>
      <c r="O4" s="48" t="str">
        <f t="shared" ref="O4:O13" si="11">CONCATENATE(D4, " ",IF(I4="VARCHAR", "VARCHAR2",IF(I4="NUMERIC", "NUMBER", I4)), IF(I4="DATETIME", "",CONCATENATE("(", J4, ") ")), IF(TRIM(K4)&lt;&gt;"", L4,IF(TRIM(M4)="DEFAULT('')", "DEFAULT(' ')", M4)), ",")</f>
        <v>ZNBRNO VARCHAR2(10)  NOT NULL ,</v>
      </c>
      <c r="P4" s="48" t="s">
        <v>9</v>
      </c>
      <c r="Q4" s="48" t="str">
        <f t="shared" ref="Q4:Q13" si="12">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@level1type=N'TABLE',@level1name=N'ZWUM', @level2type=N'COLUMN',@level2name=N'ZNBRNO'</v>
      </c>
      <c r="R4" s="48" t="str">
        <f t="shared" ref="R4:R13" si="13">CONCATENATE("[DataMember] public ", IF(I4="VARCHAR", " string ", " decimal "), D4, " { get; set; }")</f>
        <v>[DataMember] public  string ZNBRNO { get; set; }</v>
      </c>
      <c r="S4" s="48" t="str">
        <f t="shared" ref="S4:S13" si="14">CONCATENATE("+ ""  ",D4," """)</f>
        <v>+ "  ZNBRNO "</v>
      </c>
      <c r="T4" s="48" t="s">
        <v>1311</v>
      </c>
      <c r="V4" s="48" t="s">
        <v>16</v>
      </c>
      <c r="W4" s="48" t="s">
        <v>15</v>
      </c>
      <c r="X4" s="48" t="str">
        <f t="shared" ref="X4:X13" si="15">D4</f>
        <v>ZNBRNO</v>
      </c>
      <c r="Y4" s="48" t="str">
        <f t="shared" ref="Y4:Y13" si="16">IF(AND(V4="EN",W4="S"),E4, IF(AND(V4="ID", W4="S"),F4, IF(AND(V4="EN", W4="R"),G4,H4)))</f>
        <v>Branch Code</v>
      </c>
      <c r="AA4" s="48">
        <v>1</v>
      </c>
      <c r="AB4" s="6">
        <f t="shared" ref="AB4:AB13" ca="1" si="17">YEAR(NOW())*10000+MONTH(NOW())*100+DAY(NOW())</f>
        <v>20141204</v>
      </c>
      <c r="AC4" s="3">
        <f t="shared" ref="AC4:AC13" ca="1" si="18">HOUR(NOW())*10000+MINUTE(NOW())*100+SECOND(NOW())</f>
        <v>144109</v>
      </c>
      <c r="AD4" s="3" t="s">
        <v>88</v>
      </c>
      <c r="AE4" s="48">
        <v>0</v>
      </c>
      <c r="AF4" s="48">
        <v>0</v>
      </c>
      <c r="AH4" s="48" t="str">
        <f t="shared" ref="AH4:AH13" ca="1" si="19">CONCATENATE("insert into ZDIC values('",T4, "', '",U4, "', '",V4, "', '",W4, "', '",X4, "', '",Y4, "', '",Z4, "', '",AA4, "', '",AB4, "', '",AC4, "', '",AD4, "', '",AE4, "', '",AF4, "', '",AG4, "')")</f>
        <v>insert into ZDIC values('DJB', '', 'EN', 'S', 'ZNBRNO', 'Branch Code', '', '1', '20141204', '144109', 'SQL', '0', '0', '')</v>
      </c>
      <c r="AI4" s="5" t="s">
        <v>9</v>
      </c>
      <c r="AJ4" s="48" t="str">
        <f ca="1">IF(RIGHT(AJ1,4)="CHUS",CONCATENATE("=CONCATENATE(""INSERT INTO "",",CELL("address",$D$2),","" VALUES(""",CONCATENATE(AI4,AJ3),","")"")"),IF(RIGHT(AJ1,4)="CONO",CONCATENATE(AI4,SUBSTITUTE(AJ3,",'","'")),CONCATENATE(AI4,AJ3)))</f>
        <v xml:space="preserve"> ,"'",AJ6,"'"</v>
      </c>
      <c r="AK4" s="48" t="str">
        <f t="shared" ref="AK4:AT4" ca="1" si="20">IF(RIGHT(AK1,4)="CHUS",CONCATENATE("=CONCATENATE(""INSERT INTO "",",CELL("address",$D$2),","" VALUES(""",CONCATENATE(AJ4,AK3),","")"")"),IF(RIGHT(AK1,4)="CONO",CONCATENATE(AJ4,SUBSTITUTE(AK3,",'","'")),CONCATENATE(AJ4,AK3)))</f>
        <v xml:space="preserve"> ,"'",AJ6,"'",",'",AK6,"'"</v>
      </c>
      <c r="AL4" s="48" t="str">
        <f t="shared" ca="1" si="20"/>
        <v xml:space="preserve"> ,"'",AJ6,"'",",'",AK6,"'",",'",AL6,"'"</v>
      </c>
      <c r="AM4" s="48" t="str">
        <f t="shared" ca="1" si="20"/>
        <v xml:space="preserve"> ,"'",AJ6,"'",",'",AK6,"'",",'",AL6,"'",",'",AM6,"'"</v>
      </c>
      <c r="AN4" s="48" t="str">
        <f t="shared" ca="1" si="20"/>
        <v xml:space="preserve"> ,"'",AJ6,"'",",'",AK6,"'",",'",AL6,"'",",'",AM6,"'",",",AN6,</v>
      </c>
      <c r="AO4" s="48" t="str">
        <f t="shared" ca="1" si="20"/>
        <v xml:space="preserve"> ,"'",AJ6,"'",",'",AK6,"'",",'",AL6,"'",",'",AM6,"'",",",AN6,,",",AO6,</v>
      </c>
      <c r="AP4" s="48" t="str">
        <f t="shared" ca="1" si="20"/>
        <v xml:space="preserve"> ,"'",AJ6,"'",",'",AK6,"'",",'",AL6,"'",",'",AM6,"'",",",AN6,,",",AO6,,",",AP6,</v>
      </c>
      <c r="AQ4" s="48" t="str">
        <f t="shared" ca="1" si="20"/>
        <v xml:space="preserve"> ,"'",AJ6,"'",",'",AK6,"'",",'",AL6,"'",",'",AM6,"'",",",AN6,,",",AO6,,",",AP6,,",'",AQ6,"'"</v>
      </c>
      <c r="AR4" s="48" t="str">
        <f t="shared" ca="1" si="20"/>
        <v xml:space="preserve"> ,"'",AJ6,"'",",'",AK6,"'",",'",AL6,"'",",'",AM6,"'",",",AN6,,",",AO6,,",",AP6,,",'",AQ6,"'",",",AR6,</v>
      </c>
      <c r="AS4" s="48" t="str">
        <f t="shared" ca="1" si="20"/>
        <v xml:space="preserve"> ,"'",AJ6,"'",",'",AK6,"'",",'",AL6,"'",",'",AM6,"'",",",AN6,,",",AO6,,",",AP6,,",'",AQ6,"'",",",AR6,,",",AS6,</v>
      </c>
      <c r="AT4" s="48" t="str">
        <f t="shared" ca="1" si="20"/>
        <v>=CONCATENATE("INSERT INTO ",$D$2," VALUES(" ,"'",AJ6,"'",",'",AK6,"'",",'",AL6,"'",",'",AM6,"'",",",AN6,,",",AO6,,",",AP6,,",'",AQ6,"'",",",AR6,,",",AS6,,",'",AT6,"'",")")</v>
      </c>
    </row>
    <row r="5" spans="1:47" ht="14.25" customHeight="1" x14ac:dyDescent="0.25">
      <c r="A5" s="4"/>
      <c r="B5" s="48" t="str">
        <f>VLOOKUP($D$2,[1]Tables!$B$2:$D$1048576,2,FALSE)</f>
        <v>ZN</v>
      </c>
      <c r="C5" s="48" t="s">
        <v>37</v>
      </c>
      <c r="D5" s="48" t="str">
        <f t="shared" si="7"/>
        <v>ZNUSNO</v>
      </c>
      <c r="E5" s="48" t="str">
        <f>VLOOKUP($C5,'[1]Data Dictionary'!$B$2:$I$1048576,5,FALSE)</f>
        <v>User ID</v>
      </c>
      <c r="F5" s="48" t="str">
        <f>VLOOKUP($C5,'[1]Data Dictionary'!$B$2:$I$1048576,6,FALSE)</f>
        <v>User ID</v>
      </c>
      <c r="G5" s="48" t="str">
        <f>VLOOKUP($C5,'[1]Data Dictionary'!$B$2:$I$1048576,7,FALSE)</f>
        <v>User ID</v>
      </c>
      <c r="H5" s="48" t="str">
        <f>VLOOKUP($C5,'[1]Data Dictionary'!$B$2:$I$1048576,8,FALSE)</f>
        <v>User ID</v>
      </c>
      <c r="I5" s="48" t="str">
        <f>VLOOKUP($C5,'[1]Data Dictionary'!$B$2:$I$1048576,2,FALSE)</f>
        <v>VARCHAR</v>
      </c>
      <c r="J5" s="2">
        <f>VLOOKUP($C5,'[1]Data Dictionary'!$B$2:$I$1048576,3,FALSE)</f>
        <v>20</v>
      </c>
      <c r="K5" s="3" t="s">
        <v>13</v>
      </c>
      <c r="L5" s="3" t="str">
        <f t="shared" si="8"/>
        <v xml:space="preserve"> NOT NULL </v>
      </c>
      <c r="M5" s="3" t="str">
        <f t="shared" si="9"/>
        <v xml:space="preserve"> DEFAULT('') </v>
      </c>
      <c r="N5" s="48" t="str">
        <f t="shared" si="10"/>
        <v>ZNUSNO VARCHAR(20)  NOT NULL  DEFAULT('') ,</v>
      </c>
      <c r="O5" s="48" t="str">
        <f t="shared" si="11"/>
        <v>ZNUSNO VARCHAR2(20)  NOT NULL ,</v>
      </c>
      <c r="P5" s="48" t="s">
        <v>9</v>
      </c>
      <c r="Q5" s="48" t="str">
        <f t="shared" si="12"/>
        <v>EXEC sys.sp_addextendedproperty @name=N'MS_Description', @value=N'User ID' , @level0type=N'SCHEMA',@level0name=N'dbo', @level1type=N'TABLE',@level1name=N'ZWUM', @level2type=N'COLUMN',@level2name=N'ZNUSNO'</v>
      </c>
      <c r="R5" s="48" t="str">
        <f t="shared" si="13"/>
        <v>[DataMember] public  string ZNUSNO { get; set; }</v>
      </c>
      <c r="S5" s="48" t="str">
        <f t="shared" si="14"/>
        <v>+ "  ZNUSNO "</v>
      </c>
      <c r="T5" s="48" t="s">
        <v>1311</v>
      </c>
      <c r="V5" s="48" t="s">
        <v>16</v>
      </c>
      <c r="W5" s="48" t="s">
        <v>15</v>
      </c>
      <c r="X5" s="48" t="str">
        <f t="shared" si="15"/>
        <v>ZNUSNO</v>
      </c>
      <c r="Y5" s="48" t="str">
        <f t="shared" si="16"/>
        <v>User ID</v>
      </c>
      <c r="AA5" s="48">
        <v>1</v>
      </c>
      <c r="AB5" s="6">
        <f t="shared" ca="1" si="17"/>
        <v>20141204</v>
      </c>
      <c r="AC5" s="3">
        <f t="shared" ca="1" si="18"/>
        <v>144109</v>
      </c>
      <c r="AD5" s="3" t="s">
        <v>88</v>
      </c>
      <c r="AE5" s="48">
        <v>0</v>
      </c>
      <c r="AF5" s="48">
        <v>0</v>
      </c>
      <c r="AH5" s="48" t="str">
        <f t="shared" ca="1" si="19"/>
        <v>insert into ZDIC values('DJB', '', 'EN', 'S', 'ZNUSNO', 'User ID', '', '1', '20141204', '144109', 'SQL', '0', '0', '')</v>
      </c>
      <c r="AI5" s="5" t="s">
        <v>9</v>
      </c>
    </row>
    <row r="6" spans="1:47" ht="14.25" customHeight="1" x14ac:dyDescent="0.25">
      <c r="A6" s="4"/>
      <c r="B6" s="48" t="str">
        <f>VLOOKUP($D$2,[1]Tables!$B$2:$D$1048576,2,FALSE)</f>
        <v>ZN</v>
      </c>
      <c r="C6" s="48" t="s">
        <v>675</v>
      </c>
      <c r="D6" s="48" t="str">
        <f t="shared" si="7"/>
        <v>ZNWHNO</v>
      </c>
      <c r="E6" s="48" t="str">
        <f>VLOOKUP($C6,'[1]Data Dictionary'!$B$2:$I$1048576,5,FALSE)</f>
        <v>Warehouse Code</v>
      </c>
      <c r="F6" s="48" t="str">
        <f>VLOOKUP($C6,'[1]Data Dictionary'!$B$2:$I$1048576,6,FALSE)</f>
        <v>Warehouse Code</v>
      </c>
      <c r="G6" s="48" t="str">
        <f>VLOOKUP($C6,'[1]Data Dictionary'!$B$2:$I$1048576,7,FALSE)</f>
        <v>Warehouse Code</v>
      </c>
      <c r="H6" s="48" t="str">
        <f>VLOOKUP($C6,'[1]Data Dictionary'!$B$2:$I$1048576,8,FALSE)</f>
        <v>Warehouse Code</v>
      </c>
      <c r="I6" s="48" t="str">
        <f>VLOOKUP($C6,'[1]Data Dictionary'!$B$2:$I$1048576,2,FALSE)</f>
        <v>VARCHAR</v>
      </c>
      <c r="J6" s="2">
        <f>VLOOKUP($C6,'[1]Data Dictionary'!$B$2:$I$1048576,3,FALSE)</f>
        <v>10</v>
      </c>
      <c r="K6" s="3" t="s">
        <v>14</v>
      </c>
      <c r="L6" s="3" t="str">
        <f t="shared" si="8"/>
        <v xml:space="preserve"> NOT NULL </v>
      </c>
      <c r="M6" s="3" t="str">
        <f t="shared" si="9"/>
        <v xml:space="preserve"> DEFAULT('') </v>
      </c>
      <c r="N6" s="48" t="str">
        <f t="shared" si="10"/>
        <v>ZNWHNO VARCHAR(10)  NOT NULL  DEFAULT('') ,</v>
      </c>
      <c r="O6" s="48" t="str">
        <f t="shared" si="11"/>
        <v>ZNWHNO VARCHAR2(10)  NOT NULL ,</v>
      </c>
      <c r="P6" s="48" t="s">
        <v>9</v>
      </c>
      <c r="Q6" s="48" t="str">
        <f t="shared" si="12"/>
        <v>EXEC sys.sp_addextendedproperty @name=N'MS_Description', @value=N'Warehouse Code' , @level0type=N'SCHEMA',@level0name=N'dbo', @level1type=N'TABLE',@level1name=N'ZWUM', @level2type=N'COLUMN',@level2name=N'ZNWHNO'</v>
      </c>
      <c r="R6" s="48" t="str">
        <f t="shared" si="13"/>
        <v>[DataMember] public  string ZNWHNO { get; set; }</v>
      </c>
      <c r="S6" s="48" t="str">
        <f t="shared" si="14"/>
        <v>+ "  ZNWHNO "</v>
      </c>
      <c r="T6" s="48" t="s">
        <v>1311</v>
      </c>
      <c r="V6" s="48" t="s">
        <v>16</v>
      </c>
      <c r="W6" s="48" t="s">
        <v>15</v>
      </c>
      <c r="X6" s="48" t="str">
        <f t="shared" si="15"/>
        <v>ZNWHNO</v>
      </c>
      <c r="Y6" s="48" t="str">
        <f t="shared" si="16"/>
        <v>Warehouse Code</v>
      </c>
      <c r="AA6" s="48">
        <v>1</v>
      </c>
      <c r="AB6" s="6">
        <f t="shared" ca="1" si="17"/>
        <v>20141204</v>
      </c>
      <c r="AC6" s="3">
        <f t="shared" ca="1" si="18"/>
        <v>144109</v>
      </c>
      <c r="AD6" s="3" t="s">
        <v>88</v>
      </c>
      <c r="AE6" s="48">
        <v>0</v>
      </c>
      <c r="AF6" s="48">
        <v>0</v>
      </c>
      <c r="AH6" s="48" t="str">
        <f t="shared" ca="1" si="19"/>
        <v>insert into ZDIC values('DJB', '', 'EN', 'S', 'ZNWHNO', 'Warehouse Code', '', '1', '20141204', '144109', 'SQL', '0', '0', '')</v>
      </c>
      <c r="AI6" s="5" t="s">
        <v>9</v>
      </c>
      <c r="AJ6" s="48" t="s">
        <v>1311</v>
      </c>
      <c r="AL6" s="48" t="s">
        <v>1700</v>
      </c>
      <c r="AM6" s="48" t="s">
        <v>894</v>
      </c>
      <c r="AN6" s="48">
        <v>1</v>
      </c>
      <c r="AO6" s="48">
        <v>20121109</v>
      </c>
      <c r="AP6" s="48">
        <v>144733</v>
      </c>
      <c r="AQ6" s="48" t="s">
        <v>88</v>
      </c>
      <c r="AR6" s="48">
        <v>0</v>
      </c>
      <c r="AS6" s="48">
        <v>0</v>
      </c>
      <c r="AT6" s="3"/>
      <c r="AU6" s="48" t="str">
        <f>CONCATENATE("INSERT INTO ",$D$2," VALUES(","'",AJ6,"'",",'",AK6,"'",",'",AL6,"'",",'",AM6,"'",",",AN6,,",",AO6,,",",AP6,,",'",AQ6,"'",",",AR6,,",",AS6,,",'",AT6,"'",")")</f>
        <v>INSERT INTO ZWUM VALUES('DJB','','RISMA','YRN',1,20121109,144733,'SQL',0,0,'')</v>
      </c>
    </row>
    <row r="7" spans="1:47" ht="14.25" customHeight="1" x14ac:dyDescent="0.25">
      <c r="A7" s="4"/>
      <c r="B7" s="48" t="str">
        <f>VLOOKUP($D$2,[1]Tables!$B$2:$D$1048576,2,FALSE)</f>
        <v>ZN</v>
      </c>
      <c r="C7" s="48" t="s">
        <v>33</v>
      </c>
      <c r="D7" s="48" t="str">
        <f t="shared" si="7"/>
        <v>ZNRCST</v>
      </c>
      <c r="E7" s="48" t="str">
        <f>VLOOKUP($C7,'[1]Data Dictionary'!$B$2:$I$1048576,5,FALSE)</f>
        <v>Record Status</v>
      </c>
      <c r="F7" s="48" t="str">
        <f>VLOOKUP($C7,'[1]Data Dictionary'!$B$2:$I$1048576,6,FALSE)</f>
        <v>Record Status</v>
      </c>
      <c r="G7" s="48" t="str">
        <f>VLOOKUP($C7,'[1]Data Dictionary'!$B$2:$I$1048576,7,FALSE)</f>
        <v>Record Status</v>
      </c>
      <c r="H7" s="48" t="str">
        <f>VLOOKUP($C7,'[1]Data Dictionary'!$B$2:$I$1048576,8,FALSE)</f>
        <v>Record Status</v>
      </c>
      <c r="I7" s="48" t="str">
        <f>VLOOKUP($C7,'[1]Data Dictionary'!$B$2:$I$1048576,2,FALSE)</f>
        <v>NUMERIC</v>
      </c>
      <c r="J7" s="2" t="str">
        <f>VLOOKUP($C7,'[1]Data Dictionary'!$B$2:$I$1048576,3,FALSE)</f>
        <v>1, 0</v>
      </c>
      <c r="K7" s="3"/>
      <c r="L7" s="3" t="str">
        <f t="shared" ref="L7:L13" si="21">IF(K7="", " NULL ", " NOT NULL ")</f>
        <v xml:space="preserve"> NULL </v>
      </c>
      <c r="M7" s="3" t="str">
        <f t="shared" si="9"/>
        <v xml:space="preserve"> DEFAULT(0) </v>
      </c>
      <c r="N7" s="48" t="str">
        <f t="shared" si="10"/>
        <v>ZNRCST NUMERIC(1, 0)  NULL  DEFAULT(0) ,</v>
      </c>
      <c r="O7" s="48" t="str">
        <f t="shared" si="11"/>
        <v>ZNRCST NUMBER(1, 0)  DEFAULT(0) ,</v>
      </c>
      <c r="P7" s="48" t="s">
        <v>9</v>
      </c>
      <c r="Q7" s="48" t="str">
        <f t="shared" si="12"/>
        <v>EXEC sys.sp_addextendedproperty @name=N'MS_Description', @value=N'Record Status' , @level0type=N'SCHEMA',@level0name=N'dbo', @level1type=N'TABLE',@level1name=N'ZWUM', @level2type=N'COLUMN',@level2name=N'ZNRCST'</v>
      </c>
      <c r="R7" s="48" t="str">
        <f t="shared" si="13"/>
        <v>[DataMember] public  decimal ZNRCST { get; set; }</v>
      </c>
      <c r="S7" s="48" t="str">
        <f t="shared" si="14"/>
        <v>+ "  ZNRCST "</v>
      </c>
      <c r="T7" s="48" t="s">
        <v>1311</v>
      </c>
      <c r="V7" s="48" t="s">
        <v>16</v>
      </c>
      <c r="W7" s="48" t="s">
        <v>15</v>
      </c>
      <c r="X7" s="48" t="str">
        <f t="shared" si="15"/>
        <v>ZNRCST</v>
      </c>
      <c r="Y7" s="48" t="str">
        <f t="shared" si="16"/>
        <v>Record Status</v>
      </c>
      <c r="AA7" s="48">
        <v>1</v>
      </c>
      <c r="AB7" s="6">
        <f t="shared" ca="1" si="17"/>
        <v>20141204</v>
      </c>
      <c r="AC7" s="3">
        <f t="shared" ca="1" si="18"/>
        <v>144109</v>
      </c>
      <c r="AD7" s="3" t="s">
        <v>88</v>
      </c>
      <c r="AE7" s="48">
        <v>0</v>
      </c>
      <c r="AF7" s="48">
        <v>0</v>
      </c>
      <c r="AH7" s="48" t="str">
        <f t="shared" ca="1" si="19"/>
        <v>insert into ZDIC values('DJB', '', 'EN', 'S', 'ZNRCST', 'Record Status', '', '1', '20141204', '144109', 'SQL', '0', '0', '')</v>
      </c>
      <c r="AI7" s="5" t="s">
        <v>9</v>
      </c>
      <c r="AJ7" s="48" t="s">
        <v>1311</v>
      </c>
      <c r="AL7" s="48" t="s">
        <v>1465</v>
      </c>
      <c r="AM7" s="48" t="s">
        <v>895</v>
      </c>
      <c r="AN7" s="48">
        <v>1</v>
      </c>
      <c r="AO7" s="48">
        <v>20121109</v>
      </c>
      <c r="AP7" s="48">
        <v>144733</v>
      </c>
      <c r="AQ7" s="48" t="s">
        <v>88</v>
      </c>
      <c r="AR7" s="48">
        <v>0</v>
      </c>
      <c r="AS7" s="48">
        <v>0</v>
      </c>
      <c r="AT7" s="3"/>
      <c r="AU7" s="48" t="str">
        <f t="shared" ref="AU7:AU9" si="22">CONCATENATE("INSERT INTO ",$D$2," VALUES(","'",AJ7,"'",",'",AK7,"'",",'",AL7,"'",",'",AM7,"'",",",AN7,,",",AO7,,",",AP7,,",'",AQ7,"'",",",AR7,,",",AS7,,",'",AT7,"'",")")</f>
        <v>INSERT INTO ZWUM VALUES('DJB','','whs2','FBC',1,20121109,144733,'SQL',0,0,'')</v>
      </c>
    </row>
    <row r="8" spans="1:47" ht="14.25" customHeight="1" x14ac:dyDescent="0.25">
      <c r="A8" s="4"/>
      <c r="B8" s="48" t="str">
        <f>VLOOKUP($D$2,[1]Tables!$B$2:$D$1048576,2,FALSE)</f>
        <v>ZN</v>
      </c>
      <c r="C8" s="48" t="s">
        <v>23</v>
      </c>
      <c r="D8" s="48" t="str">
        <f t="shared" si="7"/>
        <v>ZNCRDT</v>
      </c>
      <c r="E8" s="48" t="str">
        <f>VLOOKUP($C8,'[1]Data Dictionary'!$B$2:$I$1048576,5,FALSE)</f>
        <v>Create Date</v>
      </c>
      <c r="F8" s="48" t="str">
        <f>VLOOKUP($C8,'[1]Data Dictionary'!$B$2:$I$1048576,6,FALSE)</f>
        <v>Create Date</v>
      </c>
      <c r="G8" s="48" t="str">
        <f>VLOOKUP($C8,'[1]Data Dictionary'!$B$2:$I$1048576,7,FALSE)</f>
        <v>Create Date</v>
      </c>
      <c r="H8" s="48" t="str">
        <f>VLOOKUP($C8,'[1]Data Dictionary'!$B$2:$I$1048576,8,FALSE)</f>
        <v>Create Date</v>
      </c>
      <c r="I8" s="48" t="str">
        <f>VLOOKUP($C8,'[1]Data Dictionary'!$B$2:$I$1048576,2,FALSE)</f>
        <v>NUMERIC</v>
      </c>
      <c r="J8" s="2" t="str">
        <f>VLOOKUP($C8,'[1]Data Dictionary'!$B$2:$I$1048576,3,FALSE)</f>
        <v>8, 0</v>
      </c>
      <c r="K8" s="3"/>
      <c r="L8" s="3" t="str">
        <f t="shared" si="21"/>
        <v xml:space="preserve"> NULL </v>
      </c>
      <c r="M8" s="3" t="str">
        <f t="shared" si="9"/>
        <v xml:space="preserve"> DEFAULT(0) </v>
      </c>
      <c r="N8" s="48" t="str">
        <f t="shared" si="10"/>
        <v>ZNCRDT NUMERIC(8, 0)  NULL  DEFAULT(0) ,</v>
      </c>
      <c r="O8" s="48" t="str">
        <f t="shared" si="11"/>
        <v>ZNCRDT NUMBER(8, 0)  DEFAULT(0) ,</v>
      </c>
      <c r="P8" s="48" t="s">
        <v>9</v>
      </c>
      <c r="Q8" s="48" t="str">
        <f t="shared" si="12"/>
        <v>EXEC sys.sp_addextendedproperty @name=N'MS_Description', @value=N'Create Date' , @level0type=N'SCHEMA',@level0name=N'dbo', @level1type=N'TABLE',@level1name=N'ZWUM', @level2type=N'COLUMN',@level2name=N'ZNCRDT'</v>
      </c>
      <c r="R8" s="48" t="str">
        <f t="shared" si="13"/>
        <v>[DataMember] public  decimal ZNCRDT { get; set; }</v>
      </c>
      <c r="S8" s="48" t="str">
        <f t="shared" si="14"/>
        <v>+ "  ZNCRDT "</v>
      </c>
      <c r="T8" s="48" t="s">
        <v>1311</v>
      </c>
      <c r="V8" s="48" t="s">
        <v>16</v>
      </c>
      <c r="W8" s="48" t="s">
        <v>15</v>
      </c>
      <c r="X8" s="48" t="str">
        <f t="shared" si="15"/>
        <v>ZNCRDT</v>
      </c>
      <c r="Y8" s="48" t="str">
        <f t="shared" si="16"/>
        <v>Create Date</v>
      </c>
      <c r="AA8" s="48">
        <v>1</v>
      </c>
      <c r="AB8" s="6">
        <f t="shared" ca="1" si="17"/>
        <v>20141204</v>
      </c>
      <c r="AC8" s="3">
        <f t="shared" ca="1" si="18"/>
        <v>144109</v>
      </c>
      <c r="AD8" s="3" t="s">
        <v>88</v>
      </c>
      <c r="AE8" s="48">
        <v>0</v>
      </c>
      <c r="AF8" s="48">
        <v>0</v>
      </c>
      <c r="AH8" s="48" t="str">
        <f t="shared" ca="1" si="19"/>
        <v>insert into ZDIC values('DJB', '', 'EN', 'S', 'ZNCRDT', 'Create Date', '', '1', '20141204', '144109', 'SQL', '0', '0', '')</v>
      </c>
      <c r="AI8" s="5" t="s">
        <v>9</v>
      </c>
      <c r="AJ8" s="48" t="s">
        <v>1311</v>
      </c>
      <c r="AL8" s="48" t="s">
        <v>1466</v>
      </c>
      <c r="AM8" s="48" t="s">
        <v>1445</v>
      </c>
      <c r="AN8" s="48">
        <v>1</v>
      </c>
      <c r="AO8" s="48">
        <v>20121109</v>
      </c>
      <c r="AP8" s="48">
        <v>144733</v>
      </c>
      <c r="AQ8" s="48" t="s">
        <v>88</v>
      </c>
      <c r="AR8" s="48">
        <v>0</v>
      </c>
      <c r="AS8" s="48">
        <v>0</v>
      </c>
      <c r="AT8" s="3"/>
      <c r="AU8" s="48" t="str">
        <f t="shared" si="22"/>
        <v>INSERT INTO ZWUM VALUES('DJB','','whs3','ACS',1,20121109,144733,'SQL',0,0,'')</v>
      </c>
    </row>
    <row r="9" spans="1:47" ht="14.25" customHeight="1" x14ac:dyDescent="0.25">
      <c r="A9" s="4"/>
      <c r="B9" s="48" t="str">
        <f>VLOOKUP($D$2,[1]Tables!$B$2:$D$1048576,2,FALSE)</f>
        <v>ZN</v>
      </c>
      <c r="C9" s="48" t="s">
        <v>24</v>
      </c>
      <c r="D9" s="48" t="str">
        <f t="shared" si="7"/>
        <v>ZNCRTM</v>
      </c>
      <c r="E9" s="48" t="str">
        <f>VLOOKUP($C9,'[1]Data Dictionary'!$B$2:$I$1048576,5,FALSE)</f>
        <v>Create Time</v>
      </c>
      <c r="F9" s="48" t="str">
        <f>VLOOKUP($C9,'[1]Data Dictionary'!$B$2:$I$1048576,6,FALSE)</f>
        <v>Create Time</v>
      </c>
      <c r="G9" s="48" t="str">
        <f>VLOOKUP($C9,'[1]Data Dictionary'!$B$2:$I$1048576,7,FALSE)</f>
        <v>Create Time</v>
      </c>
      <c r="H9" s="48" t="str">
        <f>VLOOKUP($C9,'[1]Data Dictionary'!$B$2:$I$1048576,8,FALSE)</f>
        <v>Create Time</v>
      </c>
      <c r="I9" s="48" t="str">
        <f>VLOOKUP($C9,'[1]Data Dictionary'!$B$2:$I$1048576,2,FALSE)</f>
        <v>NUMERIC</v>
      </c>
      <c r="J9" s="2" t="str">
        <f>VLOOKUP($C9,'[1]Data Dictionary'!$B$2:$I$1048576,3,FALSE)</f>
        <v>6, 0</v>
      </c>
      <c r="K9" s="3"/>
      <c r="L9" s="3" t="str">
        <f t="shared" si="21"/>
        <v xml:space="preserve"> NULL </v>
      </c>
      <c r="M9" s="3" t="str">
        <f t="shared" si="9"/>
        <v xml:space="preserve"> DEFAULT(0) </v>
      </c>
      <c r="N9" s="48" t="str">
        <f t="shared" si="10"/>
        <v>ZNCRTM NUMERIC(6, 0)  NULL  DEFAULT(0) ,</v>
      </c>
      <c r="O9" s="48" t="str">
        <f t="shared" si="11"/>
        <v>ZNCRTM NUMBER(6, 0)  DEFAULT(0) ,</v>
      </c>
      <c r="P9" s="48" t="s">
        <v>9</v>
      </c>
      <c r="Q9" s="48" t="str">
        <f t="shared" si="12"/>
        <v>EXEC sys.sp_addextendedproperty @name=N'MS_Description', @value=N'Create Time' , @level0type=N'SCHEMA',@level0name=N'dbo', @level1type=N'TABLE',@level1name=N'ZWUM', @level2type=N'COLUMN',@level2name=N'ZNCRTM'</v>
      </c>
      <c r="R9" s="48" t="str">
        <f t="shared" si="13"/>
        <v>[DataMember] public  decimal ZNCRTM { get; set; }</v>
      </c>
      <c r="S9" s="48" t="str">
        <f t="shared" si="14"/>
        <v>+ "  ZNCRTM "</v>
      </c>
      <c r="T9" s="48" t="s">
        <v>1311</v>
      </c>
      <c r="V9" s="48" t="s">
        <v>16</v>
      </c>
      <c r="W9" s="48" t="s">
        <v>15</v>
      </c>
      <c r="X9" s="48" t="str">
        <f t="shared" si="15"/>
        <v>ZNCRTM</v>
      </c>
      <c r="Y9" s="48" t="str">
        <f t="shared" si="16"/>
        <v>Create Time</v>
      </c>
      <c r="AA9" s="48">
        <v>1</v>
      </c>
      <c r="AB9" s="6">
        <f t="shared" ca="1" si="17"/>
        <v>20141204</v>
      </c>
      <c r="AC9" s="3">
        <f t="shared" ca="1" si="18"/>
        <v>144109</v>
      </c>
      <c r="AD9" s="3" t="s">
        <v>88</v>
      </c>
      <c r="AE9" s="48">
        <v>0</v>
      </c>
      <c r="AF9" s="48">
        <v>0</v>
      </c>
      <c r="AH9" s="48" t="str">
        <f t="shared" ca="1" si="19"/>
        <v>insert into ZDIC values('DJB', '', 'EN', 'S', 'ZNCRTM', 'Create Time', '', '1', '20141204', '144109', 'SQL', '0', '0', '')</v>
      </c>
      <c r="AI9" s="5" t="s">
        <v>9</v>
      </c>
      <c r="AJ9" s="48" t="s">
        <v>1311</v>
      </c>
      <c r="AL9" s="48" t="s">
        <v>1467</v>
      </c>
      <c r="AM9" s="48" t="s">
        <v>1463</v>
      </c>
      <c r="AN9" s="48">
        <v>1</v>
      </c>
      <c r="AO9" s="48">
        <v>20121109</v>
      </c>
      <c r="AP9" s="48">
        <v>144733</v>
      </c>
      <c r="AQ9" s="48" t="s">
        <v>88</v>
      </c>
      <c r="AR9" s="48">
        <v>0</v>
      </c>
      <c r="AS9" s="48">
        <v>0</v>
      </c>
      <c r="AT9" s="3"/>
      <c r="AU9" s="48" t="str">
        <f t="shared" si="22"/>
        <v>INSERT INTO ZWUM VALUES('DJB','','whs4','SWT',1,20121109,144733,'SQL',0,0,'')</v>
      </c>
    </row>
    <row r="10" spans="1:47" ht="14.25" customHeight="1" x14ac:dyDescent="0.25">
      <c r="A10" s="4"/>
      <c r="B10" s="48" t="str">
        <f>VLOOKUP($D$2,[1]Tables!$B$2:$D$1048576,2,FALSE)</f>
        <v>ZN</v>
      </c>
      <c r="C10" s="48" t="s">
        <v>25</v>
      </c>
      <c r="D10" s="48" t="str">
        <f t="shared" si="7"/>
        <v>ZNCRUS</v>
      </c>
      <c r="E10" s="48" t="str">
        <f>VLOOKUP($C10,'[1]Data Dictionary'!$B$2:$I$1048576,5,FALSE)</f>
        <v>Create User</v>
      </c>
      <c r="F10" s="48" t="str">
        <f>VLOOKUP($C10,'[1]Data Dictionary'!$B$2:$I$1048576,6,FALSE)</f>
        <v>Create User</v>
      </c>
      <c r="G10" s="48" t="str">
        <f>VLOOKUP($C10,'[1]Data Dictionary'!$B$2:$I$1048576,7,FALSE)</f>
        <v>Create User</v>
      </c>
      <c r="H10" s="48" t="str">
        <f>VLOOKUP($C10,'[1]Data Dictionary'!$B$2:$I$1048576,8,FALSE)</f>
        <v>Create User</v>
      </c>
      <c r="I10" s="48" t="str">
        <f>VLOOKUP($C10,'[1]Data Dictionary'!$B$2:$I$1048576,2,FALSE)</f>
        <v>VARCHAR</v>
      </c>
      <c r="J10" s="2" t="str">
        <f>VLOOKUP($C10,'[1]Data Dictionary'!$B$2:$I$1048576,3,FALSE)</f>
        <v>20</v>
      </c>
      <c r="K10" s="3"/>
      <c r="L10" s="3" t="str">
        <f t="shared" si="21"/>
        <v xml:space="preserve"> NULL </v>
      </c>
      <c r="M10" s="3" t="str">
        <f t="shared" si="9"/>
        <v xml:space="preserve"> DEFAULT('') </v>
      </c>
      <c r="N10" s="48" t="str">
        <f t="shared" si="10"/>
        <v>ZNCRUS VARCHAR(20)  NULL  DEFAULT('') ,</v>
      </c>
      <c r="O10" s="48" t="str">
        <f t="shared" si="11"/>
        <v>ZNCRUS VARCHAR2(20) DEFAULT(' '),</v>
      </c>
      <c r="P10" s="48" t="s">
        <v>9</v>
      </c>
      <c r="Q10" s="48" t="str">
        <f t="shared" si="12"/>
        <v>EXEC sys.sp_addextendedproperty @name=N'MS_Description', @value=N'Create User' , @level0type=N'SCHEMA',@level0name=N'dbo', @level1type=N'TABLE',@level1name=N'ZWUM', @level2type=N'COLUMN',@level2name=N'ZNCRUS'</v>
      </c>
      <c r="R10" s="48" t="str">
        <f t="shared" si="13"/>
        <v>[DataMember] public  string ZNCRUS { get; set; }</v>
      </c>
      <c r="S10" s="48" t="str">
        <f t="shared" si="14"/>
        <v>+ "  ZNCRUS "</v>
      </c>
      <c r="T10" s="48" t="s">
        <v>1311</v>
      </c>
      <c r="V10" s="48" t="s">
        <v>16</v>
      </c>
      <c r="W10" s="48" t="s">
        <v>15</v>
      </c>
      <c r="X10" s="48" t="str">
        <f t="shared" si="15"/>
        <v>ZNCRUS</v>
      </c>
      <c r="Y10" s="48" t="str">
        <f t="shared" si="16"/>
        <v>Create User</v>
      </c>
      <c r="AA10" s="48">
        <v>1</v>
      </c>
      <c r="AB10" s="6">
        <f t="shared" ca="1" si="17"/>
        <v>20141204</v>
      </c>
      <c r="AC10" s="3">
        <f t="shared" ca="1" si="18"/>
        <v>144109</v>
      </c>
      <c r="AD10" s="3" t="s">
        <v>88</v>
      </c>
      <c r="AE10" s="48">
        <v>0</v>
      </c>
      <c r="AF10" s="48">
        <v>0</v>
      </c>
      <c r="AH10" s="48" t="str">
        <f t="shared" ca="1" si="19"/>
        <v>insert into ZDIC values('DJB', '', 'EN', 'S', 'ZNCRUS', 'Create User', '', '1', '20141204', '144109', 'SQL', '0', '0', '')</v>
      </c>
      <c r="AI10" s="5" t="s">
        <v>9</v>
      </c>
      <c r="AT10" s="3"/>
    </row>
    <row r="11" spans="1:47" ht="14.25" customHeight="1" x14ac:dyDescent="0.25">
      <c r="A11" s="4"/>
      <c r="B11" s="48" t="str">
        <f>VLOOKUP($D$2,[1]Tables!$B$2:$D$1048576,2,FALSE)</f>
        <v>ZN</v>
      </c>
      <c r="C11" s="48" t="s">
        <v>26</v>
      </c>
      <c r="D11" s="48" t="str">
        <f t="shared" si="7"/>
        <v>ZNCHDT</v>
      </c>
      <c r="E11" s="48" t="str">
        <f>VLOOKUP($C11,'[1]Data Dictionary'!$B$2:$I$1048576,5,FALSE)</f>
        <v>Change Date</v>
      </c>
      <c r="F11" s="48" t="str">
        <f>VLOOKUP($C11,'[1]Data Dictionary'!$B$2:$I$1048576,6,FALSE)</f>
        <v>Change Date</v>
      </c>
      <c r="G11" s="48" t="str">
        <f>VLOOKUP($C11,'[1]Data Dictionary'!$B$2:$I$1048576,7,FALSE)</f>
        <v>Change Date</v>
      </c>
      <c r="H11" s="48" t="str">
        <f>VLOOKUP($C11,'[1]Data Dictionary'!$B$2:$I$1048576,8,FALSE)</f>
        <v>Change Date</v>
      </c>
      <c r="I11" s="48" t="str">
        <f>VLOOKUP($C11,'[1]Data Dictionary'!$B$2:$I$1048576,2,FALSE)</f>
        <v>NUMERIC</v>
      </c>
      <c r="J11" s="2" t="str">
        <f>VLOOKUP($C11,'[1]Data Dictionary'!$B$2:$I$1048576,3,FALSE)</f>
        <v>8, 0</v>
      </c>
      <c r="K11" s="3"/>
      <c r="L11" s="3" t="str">
        <f t="shared" si="21"/>
        <v xml:space="preserve"> NULL </v>
      </c>
      <c r="M11" s="3" t="str">
        <f t="shared" si="9"/>
        <v xml:space="preserve"> DEFAULT(0) </v>
      </c>
      <c r="N11" s="48" t="str">
        <f t="shared" si="10"/>
        <v>ZNCHDT NUMERIC(8, 0)  NULL  DEFAULT(0) ,</v>
      </c>
      <c r="O11" s="48" t="str">
        <f t="shared" si="11"/>
        <v>ZNCHDT NUMBER(8, 0)  DEFAULT(0) ,</v>
      </c>
      <c r="P11" s="48" t="s">
        <v>9</v>
      </c>
      <c r="Q11" s="48" t="str">
        <f t="shared" si="12"/>
        <v>EXEC sys.sp_addextendedproperty @name=N'MS_Description', @value=N'Change Date' , @level0type=N'SCHEMA',@level0name=N'dbo', @level1type=N'TABLE',@level1name=N'ZWUM', @level2type=N'COLUMN',@level2name=N'ZNCHDT'</v>
      </c>
      <c r="R11" s="48" t="str">
        <f t="shared" si="13"/>
        <v>[DataMember] public  decimal ZNCHDT { get; set; }</v>
      </c>
      <c r="S11" s="48" t="str">
        <f t="shared" si="14"/>
        <v>+ "  ZNCHDT "</v>
      </c>
      <c r="T11" s="48" t="s">
        <v>1311</v>
      </c>
      <c r="V11" s="48" t="s">
        <v>16</v>
      </c>
      <c r="W11" s="48" t="s">
        <v>15</v>
      </c>
      <c r="X11" s="48" t="str">
        <f t="shared" si="15"/>
        <v>ZNCHDT</v>
      </c>
      <c r="Y11" s="48" t="str">
        <f t="shared" si="16"/>
        <v>Change Date</v>
      </c>
      <c r="AA11" s="48">
        <v>1</v>
      </c>
      <c r="AB11" s="6">
        <f t="shared" ca="1" si="17"/>
        <v>20141204</v>
      </c>
      <c r="AC11" s="3">
        <f t="shared" ca="1" si="18"/>
        <v>144109</v>
      </c>
      <c r="AD11" s="3" t="s">
        <v>88</v>
      </c>
      <c r="AE11" s="48">
        <v>0</v>
      </c>
      <c r="AF11" s="48">
        <v>0</v>
      </c>
      <c r="AH11" s="48" t="str">
        <f t="shared" ca="1" si="19"/>
        <v>insert into ZDIC values('DJB', '', 'EN', 'S', 'ZNCHDT', 'Change Date', '', '1', '20141204', '144109', 'SQL', '0', '0', '')</v>
      </c>
      <c r="AI11" s="5" t="s">
        <v>9</v>
      </c>
    </row>
    <row r="12" spans="1:47" ht="14.25" customHeight="1" x14ac:dyDescent="0.25">
      <c r="A12" s="4"/>
      <c r="B12" s="48" t="str">
        <f>VLOOKUP($D$2,[1]Tables!$B$2:$D$1048576,2,FALSE)</f>
        <v>ZN</v>
      </c>
      <c r="C12" s="48" t="s">
        <v>27</v>
      </c>
      <c r="D12" s="48" t="str">
        <f t="shared" si="7"/>
        <v>ZNCHTM</v>
      </c>
      <c r="E12" s="48" t="str">
        <f>VLOOKUP($C12,'[1]Data Dictionary'!$B$2:$I$1048576,5,FALSE)</f>
        <v>Change Time</v>
      </c>
      <c r="F12" s="48" t="str">
        <f>VLOOKUP($C12,'[1]Data Dictionary'!$B$2:$I$1048576,6,FALSE)</f>
        <v>Change Time</v>
      </c>
      <c r="G12" s="48" t="str">
        <f>VLOOKUP($C12,'[1]Data Dictionary'!$B$2:$I$1048576,7,FALSE)</f>
        <v>Change Time</v>
      </c>
      <c r="H12" s="48" t="str">
        <f>VLOOKUP($C12,'[1]Data Dictionary'!$B$2:$I$1048576,8,FALSE)</f>
        <v>Change Time</v>
      </c>
      <c r="I12" s="48" t="str">
        <f>VLOOKUP($C12,'[1]Data Dictionary'!$B$2:$I$1048576,2,FALSE)</f>
        <v>NUMERIC</v>
      </c>
      <c r="J12" s="2" t="str">
        <f>VLOOKUP($C12,'[1]Data Dictionary'!$B$2:$I$1048576,3,FALSE)</f>
        <v>6, 0</v>
      </c>
      <c r="K12" s="3"/>
      <c r="L12" s="3" t="str">
        <f t="shared" si="21"/>
        <v xml:space="preserve"> NULL </v>
      </c>
      <c r="M12" s="3" t="str">
        <f t="shared" si="9"/>
        <v xml:space="preserve"> DEFAULT(0) </v>
      </c>
      <c r="N12" s="48" t="str">
        <f t="shared" si="10"/>
        <v>ZNCHTM NUMERIC(6, 0)  NULL  DEFAULT(0) ,</v>
      </c>
      <c r="O12" s="48" t="str">
        <f t="shared" si="11"/>
        <v>ZNCHTM NUMBER(6, 0)  DEFAULT(0) ,</v>
      </c>
      <c r="P12" s="48" t="s">
        <v>9</v>
      </c>
      <c r="Q12" s="48" t="str">
        <f t="shared" si="12"/>
        <v>EXEC sys.sp_addextendedproperty @name=N'MS_Description', @value=N'Change Time' , @level0type=N'SCHEMA',@level0name=N'dbo', @level1type=N'TABLE',@level1name=N'ZWUM', @level2type=N'COLUMN',@level2name=N'ZNCHTM'</v>
      </c>
      <c r="R12" s="48" t="str">
        <f t="shared" si="13"/>
        <v>[DataMember] public  decimal ZNCHTM { get; set; }</v>
      </c>
      <c r="S12" s="48" t="str">
        <f t="shared" si="14"/>
        <v>+ "  ZNCHTM "</v>
      </c>
      <c r="T12" s="48" t="s">
        <v>1311</v>
      </c>
      <c r="V12" s="48" t="s">
        <v>16</v>
      </c>
      <c r="W12" s="48" t="s">
        <v>15</v>
      </c>
      <c r="X12" s="48" t="str">
        <f t="shared" si="15"/>
        <v>ZNCHTM</v>
      </c>
      <c r="Y12" s="48" t="str">
        <f t="shared" si="16"/>
        <v>Change Time</v>
      </c>
      <c r="AA12" s="48">
        <v>1</v>
      </c>
      <c r="AB12" s="6">
        <f t="shared" ca="1" si="17"/>
        <v>20141204</v>
      </c>
      <c r="AC12" s="3">
        <f t="shared" ca="1" si="18"/>
        <v>144109</v>
      </c>
      <c r="AD12" s="3" t="s">
        <v>88</v>
      </c>
      <c r="AE12" s="48">
        <v>0</v>
      </c>
      <c r="AF12" s="48">
        <v>0</v>
      </c>
      <c r="AH12" s="48" t="str">
        <f t="shared" ca="1" si="19"/>
        <v>insert into ZDIC values('DJB', '', 'EN', 'S', 'ZNCHTM', 'Change Time', '', '1', '20141204', '144109', 'SQL', '0', '0', '')</v>
      </c>
      <c r="AI12" s="5" t="s">
        <v>9</v>
      </c>
    </row>
    <row r="13" spans="1:47" ht="14.25" customHeight="1" x14ac:dyDescent="0.25">
      <c r="A13" s="4"/>
      <c r="B13" s="48" t="str">
        <f>VLOOKUP($D$2,[1]Tables!$B$2:$D$1048576,2,FALSE)</f>
        <v>ZN</v>
      </c>
      <c r="C13" s="48" t="s">
        <v>28</v>
      </c>
      <c r="D13" s="48" t="str">
        <f t="shared" si="7"/>
        <v>ZNCHUS</v>
      </c>
      <c r="E13" s="48" t="str">
        <f>VLOOKUP($C13,'[1]Data Dictionary'!$B$2:$I$1048576,5,FALSE)</f>
        <v>Change User</v>
      </c>
      <c r="F13" s="48" t="str">
        <f>VLOOKUP($C13,'[1]Data Dictionary'!$B$2:$I$1048576,6,FALSE)</f>
        <v>Change User</v>
      </c>
      <c r="G13" s="48" t="str">
        <f>VLOOKUP($C13,'[1]Data Dictionary'!$B$2:$I$1048576,7,FALSE)</f>
        <v>Change User</v>
      </c>
      <c r="H13" s="48" t="str">
        <f>VLOOKUP($C13,'[1]Data Dictionary'!$B$2:$I$1048576,8,FALSE)</f>
        <v>Change User</v>
      </c>
      <c r="I13" s="48" t="str">
        <f>VLOOKUP($C13,'[1]Data Dictionary'!$B$2:$I$1048576,2,FALSE)</f>
        <v>VARCHAR</v>
      </c>
      <c r="J13" s="2" t="str">
        <f>VLOOKUP($C13,'[1]Data Dictionary'!$B$2:$I$1048576,3,FALSE)</f>
        <v>20</v>
      </c>
      <c r="K13" s="3"/>
      <c r="L13" s="3" t="str">
        <f t="shared" si="21"/>
        <v xml:space="preserve"> NULL </v>
      </c>
      <c r="M13" s="3" t="str">
        <f t="shared" si="9"/>
        <v xml:space="preserve"> DEFAULT('') </v>
      </c>
      <c r="N13" s="48" t="str">
        <f t="shared" si="10"/>
        <v>ZNCHUS VARCHAR(20)  NULL  DEFAULT('') ,</v>
      </c>
      <c r="O13" s="48" t="str">
        <f t="shared" si="11"/>
        <v>ZNCHUS VARCHAR2(20) DEFAULT(' '),</v>
      </c>
      <c r="P13" s="48" t="s">
        <v>9</v>
      </c>
      <c r="Q13" s="48" t="str">
        <f t="shared" si="12"/>
        <v>EXEC sys.sp_addextendedproperty @name=N'MS_Description', @value=N'Change User' , @level0type=N'SCHEMA',@level0name=N'dbo', @level1type=N'TABLE',@level1name=N'ZWUM', @level2type=N'COLUMN',@level2name=N'ZNCHUS'</v>
      </c>
      <c r="R13" s="48" t="str">
        <f t="shared" si="13"/>
        <v>[DataMember] public  string ZNCHUS { get; set; }</v>
      </c>
      <c r="S13" s="48" t="str">
        <f t="shared" si="14"/>
        <v>+ "  ZNCHUS "</v>
      </c>
      <c r="T13" s="48" t="s">
        <v>1311</v>
      </c>
      <c r="V13" s="48" t="s">
        <v>16</v>
      </c>
      <c r="W13" s="48" t="s">
        <v>15</v>
      </c>
      <c r="X13" s="48" t="str">
        <f t="shared" si="15"/>
        <v>ZNCHUS</v>
      </c>
      <c r="Y13" s="48" t="str">
        <f t="shared" si="16"/>
        <v>Change User</v>
      </c>
      <c r="AA13" s="48">
        <v>1</v>
      </c>
      <c r="AB13" s="6">
        <f t="shared" ca="1" si="17"/>
        <v>20141204</v>
      </c>
      <c r="AC13" s="3">
        <f t="shared" ca="1" si="18"/>
        <v>144109</v>
      </c>
      <c r="AD13" s="3" t="s">
        <v>88</v>
      </c>
      <c r="AE13" s="48">
        <v>0</v>
      </c>
      <c r="AF13" s="48">
        <v>0</v>
      </c>
      <c r="AH13" s="48" t="str">
        <f t="shared" ca="1" si="19"/>
        <v>insert into ZDIC values('DJB', '', 'EN', 'S', 'ZNCHUS', 'Change User', '', '1', '20141204', '144109', 'SQL', '0', '0', '')</v>
      </c>
      <c r="AI13" s="5" t="s">
        <v>9</v>
      </c>
    </row>
    <row r="14" spans="1:47" ht="14.25" customHeight="1" x14ac:dyDescent="0.25">
      <c r="A14" s="4"/>
      <c r="B14" s="4"/>
      <c r="C14" s="4"/>
      <c r="D14" s="5"/>
      <c r="K14" s="3"/>
      <c r="L14" s="3"/>
      <c r="M14" s="3"/>
      <c r="N14" s="48" t="str">
        <f>CONCATENATE(" CONSTRAINT PK_",$D$2, " PRIMARY KEY CLUSTERED (")</f>
        <v xml:space="preserve"> CONSTRAINT PK_ZWUM PRIMARY KEY CLUSTERED (</v>
      </c>
      <c r="O14" s="48" t="str">
        <f>CONCATENATE(" CONSTRAINT PK_",$D$2, " PRIMARY KEY (")</f>
        <v xml:space="preserve"> CONSTRAINT PK_ZWUM PRIMARY KEY (</v>
      </c>
      <c r="P14" s="48" t="s">
        <v>9</v>
      </c>
      <c r="S14" s="48" t="str">
        <f>CONCATENATE("+ ""from ",$D$2," where 1=1 """)</f>
        <v>+ "from ZWUM where 1=1 "</v>
      </c>
      <c r="AB14" s="6"/>
      <c r="AC14" s="3"/>
      <c r="AD14" s="3"/>
      <c r="AI14" s="5" t="s">
        <v>9</v>
      </c>
    </row>
    <row r="15" spans="1:47" ht="14.25" customHeight="1" x14ac:dyDescent="0.25">
      <c r="A15" s="4"/>
      <c r="B15" s="4"/>
      <c r="C15" s="4"/>
      <c r="K15" s="3"/>
      <c r="L15" s="3"/>
      <c r="M15" s="3"/>
      <c r="N15" s="48" t="str">
        <f xml:space="preserve"> "  " &amp; $D3</f>
        <v xml:space="preserve">  ZNCONO</v>
      </c>
      <c r="O15" s="48" t="str">
        <f xml:space="preserve"> "  " &amp; $D3</f>
        <v xml:space="preserve">  ZNCONO</v>
      </c>
      <c r="P15" s="48" t="s">
        <v>9</v>
      </c>
      <c r="S15" s="48" t="str">
        <f>CONCATENATE("+ ""AND ", D3, " = '"" + str", D3, ".Trim() + ""' """)</f>
        <v>+ "AND ZNCONO = '" + strZNCONO.Trim() + "' "</v>
      </c>
      <c r="AB15" s="6"/>
      <c r="AC15" s="3"/>
      <c r="AD15" s="3"/>
      <c r="AI15" s="5" t="s">
        <v>9</v>
      </c>
    </row>
    <row r="16" spans="1:47" ht="14.25" customHeight="1" x14ac:dyDescent="0.25">
      <c r="A16" s="4"/>
      <c r="B16" s="4"/>
      <c r="C16" s="4"/>
      <c r="K16" s="3"/>
      <c r="L16" s="3"/>
      <c r="M16" s="3"/>
      <c r="N16" s="48" t="str">
        <f t="shared" ref="N16:O18" si="23" xml:space="preserve"> ", " &amp; $D4</f>
        <v>, ZNBRNO</v>
      </c>
      <c r="O16" s="48" t="str">
        <f t="shared" si="23"/>
        <v>, ZNBRNO</v>
      </c>
      <c r="P16" s="48" t="s">
        <v>9</v>
      </c>
      <c r="R16" s="48" t="s">
        <v>9</v>
      </c>
      <c r="S16" s="48" t="str">
        <f>CONCATENATE("+ ""AND ", D4, " = '"" + str", D4, ".Trim() + ""' """)</f>
        <v>+ "AND ZNBRNO = '" + strZNBRNO.Trim() + "' "</v>
      </c>
      <c r="AI16" s="5" t="s">
        <v>9</v>
      </c>
    </row>
    <row r="17" spans="1:35" ht="14.25" customHeight="1" x14ac:dyDescent="0.25">
      <c r="A17" s="4"/>
      <c r="N17" s="48" t="str">
        <f t="shared" si="23"/>
        <v>, ZNUSNO</v>
      </c>
      <c r="O17" s="48" t="str">
        <f t="shared" si="23"/>
        <v>, ZNUSNO</v>
      </c>
      <c r="P17" s="48" t="s">
        <v>9</v>
      </c>
      <c r="R17" s="48" t="s">
        <v>9</v>
      </c>
      <c r="S17" s="48" t="str">
        <f>CONCATENATE("+ ""AND ", D6, " = '"" + str", D6, ".Trim() + ""' """)</f>
        <v>+ "AND ZNWHNO = '" + strZNWHNO.Trim() + "' "</v>
      </c>
      <c r="AI17" s="5" t="s">
        <v>9</v>
      </c>
    </row>
    <row r="18" spans="1:35" ht="14.25" customHeight="1" x14ac:dyDescent="0.25">
      <c r="N18" s="48" t="str">
        <f t="shared" si="23"/>
        <v>, ZNWHNO</v>
      </c>
      <c r="O18" s="48" t="str">
        <f t="shared" si="23"/>
        <v>, ZNWHNO</v>
      </c>
      <c r="P18" s="48" t="s">
        <v>9</v>
      </c>
      <c r="S18" s="12" t="s">
        <v>268</v>
      </c>
    </row>
    <row r="19" spans="1:35" ht="14.25" customHeight="1" x14ac:dyDescent="0.25">
      <c r="B19" s="4"/>
      <c r="N19" s="48" t="s">
        <v>11</v>
      </c>
      <c r="O19" s="48" t="s">
        <v>11</v>
      </c>
      <c r="P19" s="48" t="s">
        <v>9</v>
      </c>
    </row>
    <row r="20" spans="1:35" ht="14.25" customHeight="1" x14ac:dyDescent="0.25">
      <c r="P20" s="48" t="s">
        <v>9</v>
      </c>
    </row>
    <row r="21" spans="1:35" ht="14.25" customHeight="1" x14ac:dyDescent="0.25">
      <c r="P21" s="48" t="s">
        <v>9</v>
      </c>
    </row>
    <row r="22" spans="1:35" ht="14.25" customHeight="1" x14ac:dyDescent="0.25">
      <c r="P22" s="48" t="s">
        <v>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T24"/>
  <sheetViews>
    <sheetView workbookViewId="0">
      <selection activeCell="O14" sqref="O14:O19"/>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45" width="9.28515625" style="1" customWidth="1"/>
    <col min="46" max="16384" width="9.140625" style="1"/>
  </cols>
  <sheetData>
    <row r="1" spans="1:46"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ZCCM</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row>
    <row r="2" spans="1:46" ht="14.25" customHeight="1" x14ac:dyDescent="0.25">
      <c r="A2" s="4"/>
      <c r="D2" s="1" t="s">
        <v>949</v>
      </c>
      <c r="E2" s="1" t="str">
        <f>VLOOKUP($D$2,[1]Tables!$B$2:$D$1048576,3,FALSE)</f>
        <v>Country - City Map</v>
      </c>
      <c r="K2" s="3"/>
      <c r="L2" s="3"/>
      <c r="M2" s="3"/>
      <c r="N2" s="3" t="str">
        <f>CONCATENATE("CREATE TABLE ", $D$2, " (")</f>
        <v>CREATE TABLE ZCCM (</v>
      </c>
      <c r="O2" s="7" t="str">
        <f>CONCATENATE("CREATE TABLE ", $D$2, " (")</f>
        <v>CREATE TABLE ZCCM (</v>
      </c>
      <c r="P2" s="1" t="s">
        <v>9</v>
      </c>
      <c r="R2" s="1" t="s">
        <v>9</v>
      </c>
      <c r="S2" s="1" t="s">
        <v>267</v>
      </c>
      <c r="AI2" s="5" t="s">
        <v>9</v>
      </c>
    </row>
    <row r="3" spans="1:46" ht="14.25" customHeight="1" x14ac:dyDescent="0.25">
      <c r="A3" s="4"/>
      <c r="B3" s="1" t="str">
        <f>VLOOKUP($D$2,[1]Tables!$B$2:$D$1048576,2,FALSE)</f>
        <v>ZE</v>
      </c>
      <c r="C3" s="1" t="s">
        <v>17</v>
      </c>
      <c r="D3" s="1" t="str">
        <f>B3 &amp; C3</f>
        <v>ZECONO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IF(I3="NUMERIC", " DEFAULT(0) ", IF(I3="DATETIME", "", " DEFAULT('') "))</f>
        <v xml:space="preserve"> DEFAULT('') </v>
      </c>
      <c r="N3" s="1" t="str">
        <f>CONCATENATE(D3, " ", I3, IF(I3="DATETIME", "",CONCATENATE("(", J3, ") ")), L3, M3,",")</f>
        <v>ZECONO VARCHAR(10)  NOT NULL  DEFAULT('') ,</v>
      </c>
      <c r="O3" s="1" t="str">
        <f>CONCATENATE(D3, " ",IF(I3="VARCHAR", "VARCHAR2",IF(I3="NUMERIC", "NUMBER", I3)), IF(I3="DATETIME", "",CONCATENATE("(", J3, ") ")), IF(TRIM(K3)&lt;&gt;"", L3,IF(TRIM(M3)="DEFAULT('')", "DEFAULT(' ')", M3)), ",")</f>
        <v>ZECONO VARCHAR2(10)  NOT NULL ,</v>
      </c>
      <c r="P3" s="1" t="s">
        <v>9</v>
      </c>
      <c r="Q3" s="1" t="str">
        <f>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@level1type=N'TABLE',@level1name=N'ZCCM', @level2type=N'COLUMN',@level2name=N'ZECONO'</v>
      </c>
      <c r="R3" s="1" t="str">
        <f>CONCATENATE("[DataMember] public ", IF(I3="VARCHAR", " string ", " decimal "), D3, " { get; set; }")</f>
        <v>[DataMember] public  string ZECONO { get; set; }</v>
      </c>
      <c r="S3" s="1" t="str">
        <f>CONCATENATE("+ ""  ",D3," """)</f>
        <v>+ "  ZECONO "</v>
      </c>
      <c r="T3" s="1" t="s">
        <v>1311</v>
      </c>
      <c r="V3" s="1" t="s">
        <v>16</v>
      </c>
      <c r="W3" s="1" t="s">
        <v>15</v>
      </c>
      <c r="X3" s="1" t="str">
        <f>D3</f>
        <v>ZECONO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ca="1">CONCATENATE("insert into ZDIC values('",T3, "', '",U3, "', '",V3, "', '",W3, "', '",X3, "', '",Y3, "', '",Z3, "', '",AA3, "', '",AB3, "', '",AC3, "', '",AD3, "', '",AE3, "', '",AF3, "', '",AG3, "')")</f>
        <v>insert into ZDIC values('DJB', '', 'EN', 'S', 'ZECONO', 'Company Code', '', '1', '20141204', '144109', 'SQL', '0', '0', '')</v>
      </c>
      <c r="AI3" s="5" t="s">
        <v>9</v>
      </c>
      <c r="AN3" s="6"/>
      <c r="AO3" s="3"/>
      <c r="AP3" s="3"/>
    </row>
    <row r="4" spans="1:46" ht="14.25" customHeight="1" x14ac:dyDescent="0.25">
      <c r="A4" s="4"/>
      <c r="B4" s="1" t="str">
        <f>VLOOKUP($D$2,[1]Tables!$B$2:$D$1048576,2,FALSE)</f>
        <v>ZE</v>
      </c>
      <c r="C4" s="1" t="s">
        <v>69</v>
      </c>
      <c r="D4" s="1" t="str">
        <f>B4 &amp; C4</f>
        <v>ZEBRNO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ZEBRNO VARCHAR(10)  NOT NULL  DEFAULT('') ,</v>
      </c>
      <c r="O4" s="1" t="str">
        <f>CONCATENATE(D4, " ",IF(I4="VARCHAR", "VARCHAR2",IF(I4="NUMERIC", "NUMBER", I4)), IF(I4="DATETIME", "",CONCATENATE("(", J4, ") ")), IF(TRIM(K4)&lt;&gt;"", L4,IF(TRIM(M4)="DEFAULT('')", "DEFAULT(' ')", M4)), ",")</f>
        <v>ZEBRNO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@level1type=N'TABLE',@level1name=N'ZCCM', @level2type=N'COLUMN',@level2name=N'ZEBRNO'</v>
      </c>
      <c r="R4" s="1" t="str">
        <f>CONCATENATE("[DataMember] public ", IF(I4="VARCHAR", " string ", " decimal "), D4, " { get; set; }")</f>
        <v>[DataMember] public  string ZEBRNO { get; set; }</v>
      </c>
      <c r="S4" s="1" t="str">
        <f>CONCATENATE("+ "", ",D4," """)</f>
        <v>+ ", ZEBRNO "</v>
      </c>
      <c r="T4" s="1" t="s">
        <v>1311</v>
      </c>
      <c r="V4" s="1" t="s">
        <v>16</v>
      </c>
      <c r="W4" s="1" t="s">
        <v>15</v>
      </c>
      <c r="X4" s="1" t="str">
        <f>D4</f>
        <v>ZEBRNO</v>
      </c>
      <c r="Y4" s="1" t="str">
        <f>IF(AND(V4="EN",W4="S"),E4, IF(AND(V4="ID", W4="S"),F4, IF(AND(V4="EN", W4="R"),G4,H4)))</f>
        <v>Branch Code</v>
      </c>
      <c r="AA4" s="1">
        <v>1</v>
      </c>
      <c r="AB4" s="6">
        <f t="shared" ref="AB4:AB13" ca="1" si="0">YEAR(NOW())*10000+MONTH(NOW())*100+DAY(NOW())</f>
        <v>20141204</v>
      </c>
      <c r="AC4" s="3">
        <f t="shared" ref="AC4:AC13" ca="1" si="1">HOUR(NOW())*10000+MINUTE(NOW())*100+SECOND(NOW())</f>
        <v>144109</v>
      </c>
      <c r="AD4" s="3" t="s">
        <v>88</v>
      </c>
      <c r="AE4" s="1">
        <v>0</v>
      </c>
      <c r="AF4" s="1">
        <v>0</v>
      </c>
      <c r="AH4" s="1" t="str">
        <f ca="1">CONCATENATE("insert into ZDIC values('",T4, "', '",U4, "', '",V4, "', '",W4, "', '",X4, "', '",Y4, "', '",Z4, "', '",AA4, "', '",AB4, "', '",AC4, "', '",AD4, "', '",AE4, "', '",AF4, "', '",AG4, "')")</f>
        <v>insert into ZDIC values('DJB', '', 'EN', 'S', 'ZEBRNO', 'Branch Code', '', '1', '20141204', '144109', 'SQL', '0', '0', '')</v>
      </c>
      <c r="AI4" s="5" t="s">
        <v>9</v>
      </c>
      <c r="AN4" s="6"/>
      <c r="AO4" s="3"/>
      <c r="AP4" s="3"/>
    </row>
    <row r="5" spans="1:46" ht="14.25" customHeight="1" x14ac:dyDescent="0.25">
      <c r="A5" s="4"/>
      <c r="B5" s="1" t="str">
        <f>VLOOKUP($D$2,[1]Tables!$B$2:$D$1048576,2,FALSE)</f>
        <v>ZE</v>
      </c>
      <c r="C5" s="1" t="s">
        <v>125</v>
      </c>
      <c r="D5" s="1" t="str">
        <f>B5 &amp; C5</f>
        <v>ZECNNO</v>
      </c>
      <c r="E5" s="1" t="str">
        <f>VLOOKUP($C5,'[1]Data Dictionary'!$B$2:$I$1048576,5,FALSE)</f>
        <v>Country Code</v>
      </c>
      <c r="F5" s="1" t="str">
        <f>VLOOKUP($C5,'[1]Data Dictionary'!$B$2:$I$1048576,6,FALSE)</f>
        <v>Country Code</v>
      </c>
      <c r="G5" s="1" t="str">
        <f>VLOOKUP($C5,'[1]Data Dictionary'!$B$2:$I$1048576,7,FALSE)</f>
        <v>Country Code</v>
      </c>
      <c r="H5" s="1" t="str">
        <f>VLOOKUP($C5,'[1]Data Dictionary'!$B$2:$I$1048576,8,FALSE)</f>
        <v>Country Code</v>
      </c>
      <c r="I5" s="1" t="str">
        <f>VLOOKUP($C5,'[1]Data Dictionary'!$B$2:$I$1048576,2,FALSE)</f>
        <v>VARCHAR</v>
      </c>
      <c r="J5" s="2" t="str">
        <f>VLOOKUP($C5,'[1]Data Dictionary'!$B$2:$I$1048576,3,FALSE)</f>
        <v>10</v>
      </c>
      <c r="K5" s="3" t="s">
        <v>13</v>
      </c>
      <c r="L5" s="3" t="str">
        <f t="shared" ref="L5:L13" si="2">IF(K5="", " NULL ", " NOT NULL ")</f>
        <v xml:space="preserve"> NOT NULL </v>
      </c>
      <c r="M5" s="3" t="str">
        <f t="shared" ref="M5:M13" si="3">IF(I5="NUMERIC", " DEFAULT(0) ", IF(I5="DATETIME", "", " DEFAULT('') "))</f>
        <v xml:space="preserve"> DEFAULT('') </v>
      </c>
      <c r="N5" s="1" t="str">
        <f t="shared" ref="N5:N13" si="4">CONCATENATE(D5, " ", I5, IF(I5="DATETIME", "",CONCATENATE("(", J5, ") ")), L5, M5,",")</f>
        <v>ZECNNO VARCHAR(10)  NOT NULL  DEFAULT('') ,</v>
      </c>
      <c r="O5" s="1" t="str">
        <f t="shared" ref="O5:O13" si="5">CONCATENATE(D5, " ",IF(I5="VARCHAR", "VARCHAR2",IF(I5="NUMERIC", "NUMBER", I5)), IF(I5="DATETIME", "",CONCATENATE("(", J5, ") ")), IF(TRIM(K5)&lt;&gt;"", L5,IF(TRIM(M5)="DEFAULT('')", "DEFAULT(' ')", M5)), ",")</f>
        <v>ZECNNO VARCHAR2(10)  NOT NULL ,</v>
      </c>
      <c r="P5" s="1" t="s">
        <v>9</v>
      </c>
      <c r="Q5" s="1" t="str">
        <f t="shared" ref="Q5:Q13" si="6">CONCATENATE("EXEC sys.sp_addextendedproperty @name=N'MS_Description', @value=N'", E5, "' , @level0type=N'SCHEMA',@level0name=N'dbo', @level1type=N'TABLE',@level1name=N'", $D$2, "', @level2type=N'COLUMN',@level2name=N'", D5, "'")</f>
        <v>EXEC sys.sp_addextendedproperty @name=N'MS_Description', @value=N'Country Code' , @level0type=N'SCHEMA',@level0name=N'dbo', @level1type=N'TABLE',@level1name=N'ZCCM', @level2type=N'COLUMN',@level2name=N'ZECNNO'</v>
      </c>
      <c r="R5" s="1" t="str">
        <f t="shared" ref="R5:R13" si="7">CONCATENATE("[DataMember] public ", IF(I5="VARCHAR", " string ", " decimal "), D5, " { get; set; }")</f>
        <v>[DataMember] public  string ZECNNO { get; set; }</v>
      </c>
      <c r="S5" s="1" t="str">
        <f>CONCATENATE("+ "", ",D5," """)</f>
        <v>+ ", ZECNNO "</v>
      </c>
      <c r="T5" s="1" t="s">
        <v>1311</v>
      </c>
      <c r="V5" s="1" t="s">
        <v>16</v>
      </c>
      <c r="W5" s="1" t="s">
        <v>15</v>
      </c>
      <c r="X5" s="1" t="str">
        <f t="shared" ref="X5:X13" si="8">D5</f>
        <v>ZECNNO</v>
      </c>
      <c r="Y5" s="1" t="str">
        <f t="shared" ref="Y5:Y13" si="9">IF(AND(V5="EN",W5="S"),E5, IF(AND(V5="ID", W5="S"),F5, IF(AND(V5="EN", W5="R"),G5,H5)))</f>
        <v>Country Code</v>
      </c>
      <c r="AA5" s="1">
        <v>1</v>
      </c>
      <c r="AB5" s="6">
        <f t="shared" ca="1" si="0"/>
        <v>20141204</v>
      </c>
      <c r="AC5" s="3">
        <f t="shared" ca="1" si="1"/>
        <v>144109</v>
      </c>
      <c r="AD5" s="3" t="s">
        <v>88</v>
      </c>
      <c r="AE5" s="1">
        <v>0</v>
      </c>
      <c r="AF5" s="1">
        <v>0</v>
      </c>
      <c r="AH5" s="1" t="str">
        <f t="shared" ref="AH5:AH13" ca="1" si="10">CONCATENATE("insert into ZDIC values('",T5, "', '",U5, "', '",V5, "', '",W5, "', '",X5, "', '",Y5, "', '",Z5, "', '",AA5, "', '",AB5, "', '",AC5, "', '",AD5, "', '",AE5, "', '",AF5, "', '",AG5, "')")</f>
        <v>insert into ZDIC values('DJB', '', 'EN', 'S', 'ZECNNO', 'Country Code', '', '1', '20141204', '144109', 'SQL', '0', '0', '')</v>
      </c>
      <c r="AI5" s="5" t="s">
        <v>9</v>
      </c>
      <c r="AN5" s="6"/>
      <c r="AO5" s="3"/>
      <c r="AP5" s="3"/>
    </row>
    <row r="6" spans="1:46" ht="14.25" customHeight="1" x14ac:dyDescent="0.25">
      <c r="A6" s="4"/>
      <c r="B6" s="1" t="str">
        <f>VLOOKUP($D$2,[1]Tables!$B$2:$D$1048576,2,FALSE)</f>
        <v>ZE</v>
      </c>
      <c r="C6" s="1" t="s">
        <v>22</v>
      </c>
      <c r="D6" s="1" t="str">
        <f t="shared" ref="D6:D13" si="11">B6 &amp; C6</f>
        <v>ZECTNO</v>
      </c>
      <c r="E6" s="1" t="str">
        <f>VLOOKUP($C6,'[1]Data Dictionary'!$B$2:$I$1048576,5,FALSE)</f>
        <v>City Code</v>
      </c>
      <c r="F6" s="1" t="str">
        <f>VLOOKUP($C6,'[1]Data Dictionary'!$B$2:$I$1048576,6,FALSE)</f>
        <v>City Code</v>
      </c>
      <c r="G6" s="1" t="str">
        <f>VLOOKUP($C6,'[1]Data Dictionary'!$B$2:$I$1048576,7,FALSE)</f>
        <v>City Code</v>
      </c>
      <c r="H6" s="1" t="str">
        <f>VLOOKUP($C6,'[1]Data Dictionary'!$B$2:$I$1048576,8,FALSE)</f>
        <v>City Code</v>
      </c>
      <c r="I6" s="1" t="str">
        <f>VLOOKUP($C6,'[1]Data Dictionary'!$B$2:$I$1048576,2,FALSE)</f>
        <v>VARCHAR</v>
      </c>
      <c r="J6" s="2" t="str">
        <f>VLOOKUP($C6,'[1]Data Dictionary'!$B$2:$I$1048576,3,FALSE)</f>
        <v>10</v>
      </c>
      <c r="K6" s="3" t="s">
        <v>14</v>
      </c>
      <c r="L6" s="3" t="str">
        <f t="shared" si="2"/>
        <v xml:space="preserve"> NOT NULL </v>
      </c>
      <c r="M6" s="3" t="str">
        <f t="shared" si="3"/>
        <v xml:space="preserve"> DEFAULT('') </v>
      </c>
      <c r="N6" s="1" t="str">
        <f t="shared" si="4"/>
        <v>ZECTNO VARCHAR(10)  NOT NULL  DEFAULT('') ,</v>
      </c>
      <c r="O6" s="1" t="str">
        <f t="shared" si="5"/>
        <v>ZECTNO VARCHAR2(10)  NOT NULL ,</v>
      </c>
      <c r="P6" s="1" t="s">
        <v>9</v>
      </c>
      <c r="Q6" s="1" t="str">
        <f t="shared" si="6"/>
        <v>EXEC sys.sp_addextendedproperty @name=N'MS_Description', @value=N'City Code' , @level0type=N'SCHEMA',@level0name=N'dbo', @level1type=N'TABLE',@level1name=N'ZCCM', @level2type=N'COLUMN',@level2name=N'ZECTNO'</v>
      </c>
      <c r="R6" s="1" t="str">
        <f t="shared" si="7"/>
        <v>[DataMember] public  string ZECTNO { get; set; }</v>
      </c>
      <c r="S6" s="1" t="str">
        <f t="shared" ref="S6:S13" si="12">CONCATENATE("+ "", ",D6," """)</f>
        <v>+ ", ZECTNO "</v>
      </c>
      <c r="T6" s="1" t="s">
        <v>1311</v>
      </c>
      <c r="V6" s="1" t="s">
        <v>16</v>
      </c>
      <c r="W6" s="1" t="s">
        <v>15</v>
      </c>
      <c r="X6" s="1" t="str">
        <f t="shared" si="8"/>
        <v>ZECTNO</v>
      </c>
      <c r="Y6" s="1" t="str">
        <f t="shared" si="9"/>
        <v>City Code</v>
      </c>
      <c r="AA6" s="1">
        <v>1</v>
      </c>
      <c r="AB6" s="6">
        <f t="shared" ca="1" si="0"/>
        <v>20141204</v>
      </c>
      <c r="AC6" s="3">
        <f t="shared" ca="1" si="1"/>
        <v>144109</v>
      </c>
      <c r="AD6" s="3" t="s">
        <v>88</v>
      </c>
      <c r="AE6" s="1">
        <v>0</v>
      </c>
      <c r="AF6" s="1">
        <v>0</v>
      </c>
      <c r="AH6" s="1" t="str">
        <f t="shared" ca="1" si="10"/>
        <v>insert into ZDIC values('DJB', '', 'EN', 'S', 'ZECTNO', 'City Code', '', '1', '20141204', '144109', 'SQL', '0', '0', '')</v>
      </c>
      <c r="AI6" s="5" t="s">
        <v>9</v>
      </c>
      <c r="AT6" s="3"/>
    </row>
    <row r="7" spans="1:46" ht="14.25" customHeight="1" x14ac:dyDescent="0.25">
      <c r="A7" s="4"/>
      <c r="B7" s="1" t="str">
        <f>VLOOKUP($D$2,[1]Tables!$B$2:$D$1048576,2,FALSE)</f>
        <v>ZE</v>
      </c>
      <c r="C7" s="1" t="s">
        <v>33</v>
      </c>
      <c r="D7" s="1" t="str">
        <f t="shared" si="11"/>
        <v>ZERCST</v>
      </c>
      <c r="E7" s="1" t="str">
        <f>VLOOKUP($C7,'[1]Data Dictionary'!$B$2:$I$1048576,5,FALSE)</f>
        <v>Record Status</v>
      </c>
      <c r="F7" s="1" t="str">
        <f>VLOOKUP($C7,'[1]Data Dictionary'!$B$2:$I$1048576,6,FALSE)</f>
        <v>Record Status</v>
      </c>
      <c r="G7" s="1" t="str">
        <f>VLOOKUP($C7,'[1]Data Dictionary'!$B$2:$I$1048576,7,FALSE)</f>
        <v>Record Status</v>
      </c>
      <c r="H7" s="1" t="str">
        <f>VLOOKUP($C7,'[1]Data Dictionary'!$B$2:$I$1048576,8,FALSE)</f>
        <v>Record Status</v>
      </c>
      <c r="I7" s="1" t="str">
        <f>VLOOKUP($C7,'[1]Data Dictionary'!$B$2:$I$1048576,2,FALSE)</f>
        <v>NUMERIC</v>
      </c>
      <c r="J7" s="2" t="str">
        <f>VLOOKUP($C7,'[1]Data Dictionary'!$B$2:$I$1048576,3,FALSE)</f>
        <v>1, 0</v>
      </c>
      <c r="K7" s="3"/>
      <c r="L7" s="3" t="str">
        <f t="shared" si="2"/>
        <v xml:space="preserve"> NULL </v>
      </c>
      <c r="M7" s="3" t="str">
        <f t="shared" si="3"/>
        <v xml:space="preserve"> DEFAULT(0) </v>
      </c>
      <c r="N7" s="1" t="str">
        <f t="shared" si="4"/>
        <v>ZERCST NUMERIC(1, 0)  NULL  DEFAULT(0) ,</v>
      </c>
      <c r="O7" s="1" t="str">
        <f t="shared" si="5"/>
        <v>ZERCST NUMBER(1, 0)  DEFAULT(0) ,</v>
      </c>
      <c r="P7" s="1" t="s">
        <v>9</v>
      </c>
      <c r="Q7" s="1" t="str">
        <f t="shared" si="6"/>
        <v>EXEC sys.sp_addextendedproperty @name=N'MS_Description', @value=N'Record Status' , @level0type=N'SCHEMA',@level0name=N'dbo', @level1type=N'TABLE',@level1name=N'ZCCM', @level2type=N'COLUMN',@level2name=N'ZERCST'</v>
      </c>
      <c r="R7" s="1" t="str">
        <f t="shared" si="7"/>
        <v>[DataMember] public  decimal ZERCST { get; set; }</v>
      </c>
      <c r="S7" s="1" t="str">
        <f t="shared" si="12"/>
        <v>+ ", ZERCST "</v>
      </c>
      <c r="T7" s="1" t="s">
        <v>1311</v>
      </c>
      <c r="V7" s="1" t="s">
        <v>16</v>
      </c>
      <c r="W7" s="1" t="s">
        <v>15</v>
      </c>
      <c r="X7" s="1" t="str">
        <f t="shared" si="8"/>
        <v>ZERCST</v>
      </c>
      <c r="Y7" s="1" t="str">
        <f t="shared" si="9"/>
        <v>Record Status</v>
      </c>
      <c r="AA7" s="1">
        <v>1</v>
      </c>
      <c r="AB7" s="6">
        <f t="shared" ca="1" si="0"/>
        <v>20141204</v>
      </c>
      <c r="AC7" s="3">
        <f t="shared" ca="1" si="1"/>
        <v>144109</v>
      </c>
      <c r="AD7" s="3" t="s">
        <v>88</v>
      </c>
      <c r="AE7" s="1">
        <v>0</v>
      </c>
      <c r="AF7" s="1">
        <v>0</v>
      </c>
      <c r="AH7" s="1" t="str">
        <f t="shared" ca="1" si="10"/>
        <v>insert into ZDIC values('DJB', '', 'EN', 'S', 'ZERCST', 'Record Status', '', '1', '20141204', '144109', 'SQL', '0', '0', '')</v>
      </c>
      <c r="AI7" s="5" t="s">
        <v>9</v>
      </c>
      <c r="AT7" s="3"/>
    </row>
    <row r="8" spans="1:46" ht="14.25" customHeight="1" x14ac:dyDescent="0.25">
      <c r="A8" s="4"/>
      <c r="B8" s="1" t="str">
        <f>VLOOKUP($D$2,[1]Tables!$B$2:$D$1048576,2,FALSE)</f>
        <v>ZE</v>
      </c>
      <c r="C8" s="1" t="s">
        <v>23</v>
      </c>
      <c r="D8" s="1" t="str">
        <f t="shared" si="11"/>
        <v>ZECRDT</v>
      </c>
      <c r="E8" s="1" t="str">
        <f>VLOOKUP($C8,'[1]Data Dictionary'!$B$2:$I$1048576,5,FALSE)</f>
        <v>Create Date</v>
      </c>
      <c r="F8" s="1" t="str">
        <f>VLOOKUP($C8,'[1]Data Dictionary'!$B$2:$I$1048576,6,FALSE)</f>
        <v>Create Date</v>
      </c>
      <c r="G8" s="1" t="str">
        <f>VLOOKUP($C8,'[1]Data Dictionary'!$B$2:$I$1048576,7,FALSE)</f>
        <v>Create Date</v>
      </c>
      <c r="H8" s="1" t="str">
        <f>VLOOKUP($C8,'[1]Data Dictionary'!$B$2:$I$1048576,8,FALSE)</f>
        <v>Create Date</v>
      </c>
      <c r="I8" s="1" t="str">
        <f>VLOOKUP($C8,'[1]Data Dictionary'!$B$2:$I$1048576,2,FALSE)</f>
        <v>NUMERIC</v>
      </c>
      <c r="J8" s="2" t="str">
        <f>VLOOKUP($C8,'[1]Data Dictionary'!$B$2:$I$1048576,3,FALSE)</f>
        <v>8, 0</v>
      </c>
      <c r="K8" s="3"/>
      <c r="L8" s="3" t="str">
        <f t="shared" si="2"/>
        <v xml:space="preserve"> NULL </v>
      </c>
      <c r="M8" s="3" t="str">
        <f t="shared" si="3"/>
        <v xml:space="preserve"> DEFAULT(0) </v>
      </c>
      <c r="N8" s="1" t="str">
        <f t="shared" si="4"/>
        <v>ZECRDT NUMERIC(8, 0)  NULL  DEFAULT(0) ,</v>
      </c>
      <c r="O8" s="1" t="str">
        <f t="shared" si="5"/>
        <v>ZECRDT NUMBER(8, 0)  DEFAULT(0) ,</v>
      </c>
      <c r="P8" s="1" t="s">
        <v>9</v>
      </c>
      <c r="Q8" s="1" t="str">
        <f t="shared" si="6"/>
        <v>EXEC sys.sp_addextendedproperty @name=N'MS_Description', @value=N'Create Date' , @level0type=N'SCHEMA',@level0name=N'dbo', @level1type=N'TABLE',@level1name=N'ZCCM', @level2type=N'COLUMN',@level2name=N'ZECRDT'</v>
      </c>
      <c r="R8" s="1" t="str">
        <f t="shared" si="7"/>
        <v>[DataMember] public  decimal ZECRDT { get; set; }</v>
      </c>
      <c r="S8" s="1" t="str">
        <f t="shared" si="12"/>
        <v>+ ", ZECRDT "</v>
      </c>
      <c r="T8" s="1" t="s">
        <v>1311</v>
      </c>
      <c r="V8" s="1" t="s">
        <v>16</v>
      </c>
      <c r="W8" s="1" t="s">
        <v>15</v>
      </c>
      <c r="X8" s="1" t="str">
        <f t="shared" si="8"/>
        <v>ZECRDT</v>
      </c>
      <c r="Y8" s="1" t="str">
        <f t="shared" si="9"/>
        <v>Create Date</v>
      </c>
      <c r="AA8" s="1">
        <v>1</v>
      </c>
      <c r="AB8" s="6">
        <f t="shared" ca="1" si="0"/>
        <v>20141204</v>
      </c>
      <c r="AC8" s="3">
        <f t="shared" ca="1" si="1"/>
        <v>144109</v>
      </c>
      <c r="AD8" s="3" t="s">
        <v>88</v>
      </c>
      <c r="AE8" s="1">
        <v>0</v>
      </c>
      <c r="AF8" s="1">
        <v>0</v>
      </c>
      <c r="AH8" s="1" t="str">
        <f t="shared" ca="1" si="10"/>
        <v>insert into ZDIC values('DJB', '', 'EN', 'S', 'ZECRDT', 'Create Date', '', '1', '20141204', '144109', 'SQL', '0', '0', '')</v>
      </c>
      <c r="AI8" s="5" t="s">
        <v>9</v>
      </c>
      <c r="AT8" s="3"/>
    </row>
    <row r="9" spans="1:46" ht="14.25" customHeight="1" x14ac:dyDescent="0.25">
      <c r="A9" s="4"/>
      <c r="B9" s="1" t="str">
        <f>VLOOKUP($D$2,[1]Tables!$B$2:$D$1048576,2,FALSE)</f>
        <v>ZE</v>
      </c>
      <c r="C9" s="1" t="s">
        <v>24</v>
      </c>
      <c r="D9" s="1" t="str">
        <f t="shared" si="11"/>
        <v>ZECRTM</v>
      </c>
      <c r="E9" s="1" t="str">
        <f>VLOOKUP($C9,'[1]Data Dictionary'!$B$2:$I$1048576,5,FALSE)</f>
        <v>Create Time</v>
      </c>
      <c r="F9" s="1" t="str">
        <f>VLOOKUP($C9,'[1]Data Dictionary'!$B$2:$I$1048576,6,FALSE)</f>
        <v>Create Time</v>
      </c>
      <c r="G9" s="1" t="str">
        <f>VLOOKUP($C9,'[1]Data Dictionary'!$B$2:$I$1048576,7,FALSE)</f>
        <v>Create Time</v>
      </c>
      <c r="H9" s="1" t="str">
        <f>VLOOKUP($C9,'[1]Data Dictionary'!$B$2:$I$1048576,8,FALSE)</f>
        <v>Create Time</v>
      </c>
      <c r="I9" s="1" t="str">
        <f>VLOOKUP($C9,'[1]Data Dictionary'!$B$2:$I$1048576,2,FALSE)</f>
        <v>NUMERIC</v>
      </c>
      <c r="J9" s="2" t="str">
        <f>VLOOKUP($C9,'[1]Data Dictionary'!$B$2:$I$1048576,3,FALSE)</f>
        <v>6, 0</v>
      </c>
      <c r="K9" s="3"/>
      <c r="L9" s="3" t="str">
        <f t="shared" si="2"/>
        <v xml:space="preserve"> NULL </v>
      </c>
      <c r="M9" s="3" t="str">
        <f t="shared" si="3"/>
        <v xml:space="preserve"> DEFAULT(0) </v>
      </c>
      <c r="N9" s="1" t="str">
        <f t="shared" si="4"/>
        <v>ZECRTM NUMERIC(6, 0)  NULL  DEFAULT(0) ,</v>
      </c>
      <c r="O9" s="1" t="str">
        <f t="shared" si="5"/>
        <v>ZECRTM NUMBER(6, 0)  DEFAULT(0) ,</v>
      </c>
      <c r="P9" s="1" t="s">
        <v>9</v>
      </c>
      <c r="Q9" s="1" t="str">
        <f t="shared" si="6"/>
        <v>EXEC sys.sp_addextendedproperty @name=N'MS_Description', @value=N'Create Time' , @level0type=N'SCHEMA',@level0name=N'dbo', @level1type=N'TABLE',@level1name=N'ZCCM', @level2type=N'COLUMN',@level2name=N'ZECRTM'</v>
      </c>
      <c r="R9" s="1" t="str">
        <f t="shared" si="7"/>
        <v>[DataMember] public  decimal ZECRTM { get; set; }</v>
      </c>
      <c r="S9" s="1" t="str">
        <f t="shared" si="12"/>
        <v>+ ", ZECRTM "</v>
      </c>
      <c r="T9" s="1" t="s">
        <v>1311</v>
      </c>
      <c r="V9" s="1" t="s">
        <v>16</v>
      </c>
      <c r="W9" s="1" t="s">
        <v>15</v>
      </c>
      <c r="X9" s="1" t="str">
        <f t="shared" si="8"/>
        <v>ZECRTM</v>
      </c>
      <c r="Y9" s="1" t="str">
        <f t="shared" si="9"/>
        <v>Create Time</v>
      </c>
      <c r="AA9" s="1">
        <v>1</v>
      </c>
      <c r="AB9" s="6">
        <f t="shared" ca="1" si="0"/>
        <v>20141204</v>
      </c>
      <c r="AC9" s="3">
        <f t="shared" ca="1" si="1"/>
        <v>144109</v>
      </c>
      <c r="AD9" s="3" t="s">
        <v>88</v>
      </c>
      <c r="AE9" s="1">
        <v>0</v>
      </c>
      <c r="AF9" s="1">
        <v>0</v>
      </c>
      <c r="AH9" s="1" t="str">
        <f t="shared" ca="1" si="10"/>
        <v>insert into ZDIC values('DJB', '', 'EN', 'S', 'ZECRTM', 'Create Time', '', '1', '20141204', '144109', 'SQL', '0', '0', '')</v>
      </c>
      <c r="AI9" s="5" t="s">
        <v>9</v>
      </c>
    </row>
    <row r="10" spans="1:46" ht="14.25" customHeight="1" x14ac:dyDescent="0.25">
      <c r="A10" s="4"/>
      <c r="B10" s="1" t="str">
        <f>VLOOKUP($D$2,[1]Tables!$B$2:$D$1048576,2,FALSE)</f>
        <v>ZE</v>
      </c>
      <c r="C10" s="1" t="s">
        <v>25</v>
      </c>
      <c r="D10" s="1" t="str">
        <f t="shared" si="11"/>
        <v>ZECRUS</v>
      </c>
      <c r="E10" s="1" t="str">
        <f>VLOOKUP($C10,'[1]Data Dictionary'!$B$2:$I$1048576,5,FALSE)</f>
        <v>Create User</v>
      </c>
      <c r="F10" s="1" t="str">
        <f>VLOOKUP($C10,'[1]Data Dictionary'!$B$2:$I$1048576,6,FALSE)</f>
        <v>Create User</v>
      </c>
      <c r="G10" s="1" t="str">
        <f>VLOOKUP($C10,'[1]Data Dictionary'!$B$2:$I$1048576,7,FALSE)</f>
        <v>Create User</v>
      </c>
      <c r="H10" s="1" t="str">
        <f>VLOOKUP($C10,'[1]Data Dictionary'!$B$2:$I$1048576,8,FALSE)</f>
        <v>Create User</v>
      </c>
      <c r="I10" s="1" t="str">
        <f>VLOOKUP($C10,'[1]Data Dictionary'!$B$2:$I$1048576,2,FALSE)</f>
        <v>VARCHAR</v>
      </c>
      <c r="J10" s="2" t="str">
        <f>VLOOKUP($C10,'[1]Data Dictionary'!$B$2:$I$1048576,3,FALSE)</f>
        <v>20</v>
      </c>
      <c r="K10" s="3"/>
      <c r="L10" s="3" t="str">
        <f t="shared" si="2"/>
        <v xml:space="preserve"> NULL </v>
      </c>
      <c r="M10" s="3" t="str">
        <f t="shared" si="3"/>
        <v xml:space="preserve"> DEFAULT('') </v>
      </c>
      <c r="N10" s="1" t="str">
        <f t="shared" si="4"/>
        <v>ZECRUS VARCHAR(20)  NULL  DEFAULT('') ,</v>
      </c>
      <c r="O10" s="1" t="str">
        <f t="shared" si="5"/>
        <v>ZECRUS VARCHAR2(20) DEFAULT(' '),</v>
      </c>
      <c r="P10" s="1" t="s">
        <v>9</v>
      </c>
      <c r="Q10" s="1" t="str">
        <f t="shared" si="6"/>
        <v>EXEC sys.sp_addextendedproperty @name=N'MS_Description', @value=N'Create User' , @level0type=N'SCHEMA',@level0name=N'dbo', @level1type=N'TABLE',@level1name=N'ZCCM', @level2type=N'COLUMN',@level2name=N'ZECRUS'</v>
      </c>
      <c r="R10" s="1" t="str">
        <f t="shared" si="7"/>
        <v>[DataMember] public  string ZECRUS { get; set; }</v>
      </c>
      <c r="S10" s="1" t="str">
        <f t="shared" si="12"/>
        <v>+ ", ZECRUS "</v>
      </c>
      <c r="T10" s="1" t="s">
        <v>1311</v>
      </c>
      <c r="V10" s="1" t="s">
        <v>16</v>
      </c>
      <c r="W10" s="1" t="s">
        <v>15</v>
      </c>
      <c r="X10" s="1" t="str">
        <f t="shared" si="8"/>
        <v>ZECRUS</v>
      </c>
      <c r="Y10" s="1" t="str">
        <f t="shared" si="9"/>
        <v>Create User</v>
      </c>
      <c r="AA10" s="1">
        <v>1</v>
      </c>
      <c r="AB10" s="6">
        <f t="shared" ca="1" si="0"/>
        <v>20141204</v>
      </c>
      <c r="AC10" s="3">
        <f t="shared" ca="1" si="1"/>
        <v>144109</v>
      </c>
      <c r="AD10" s="3" t="s">
        <v>88</v>
      </c>
      <c r="AE10" s="1">
        <v>0</v>
      </c>
      <c r="AF10" s="1">
        <v>0</v>
      </c>
      <c r="AH10" s="1" t="str">
        <f t="shared" ca="1" si="10"/>
        <v>insert into ZDIC values('DJB', '', 'EN', 'S', 'ZECRUS', 'Create User', '', '1', '20141204', '144109', 'SQL', '0', '0', '')</v>
      </c>
      <c r="AI10" s="5" t="s">
        <v>9</v>
      </c>
    </row>
    <row r="11" spans="1:46" ht="14.25" customHeight="1" x14ac:dyDescent="0.25">
      <c r="A11" s="4"/>
      <c r="B11" s="1" t="str">
        <f>VLOOKUP($D$2,[1]Tables!$B$2:$D$1048576,2,FALSE)</f>
        <v>ZE</v>
      </c>
      <c r="C11" s="1" t="s">
        <v>26</v>
      </c>
      <c r="D11" s="1" t="str">
        <f t="shared" si="11"/>
        <v>ZECHDT</v>
      </c>
      <c r="E11" s="1" t="str">
        <f>VLOOKUP($C11,'[1]Data Dictionary'!$B$2:$I$1048576,5,FALSE)</f>
        <v>Change Date</v>
      </c>
      <c r="F11" s="1" t="str">
        <f>VLOOKUP($C11,'[1]Data Dictionary'!$B$2:$I$1048576,6,FALSE)</f>
        <v>Change Date</v>
      </c>
      <c r="G11" s="1" t="str">
        <f>VLOOKUP($C11,'[1]Data Dictionary'!$B$2:$I$1048576,7,FALSE)</f>
        <v>Change Date</v>
      </c>
      <c r="H11" s="1" t="str">
        <f>VLOOKUP($C11,'[1]Data Dictionary'!$B$2:$I$1048576,8,FALSE)</f>
        <v>Change Date</v>
      </c>
      <c r="I11" s="1" t="str">
        <f>VLOOKUP($C11,'[1]Data Dictionary'!$B$2:$I$1048576,2,FALSE)</f>
        <v>NUMERIC</v>
      </c>
      <c r="J11" s="2" t="str">
        <f>VLOOKUP($C11,'[1]Data Dictionary'!$B$2:$I$1048576,3,FALSE)</f>
        <v>8, 0</v>
      </c>
      <c r="K11" s="3"/>
      <c r="L11" s="3" t="str">
        <f t="shared" si="2"/>
        <v xml:space="preserve"> NULL </v>
      </c>
      <c r="M11" s="3" t="str">
        <f t="shared" si="3"/>
        <v xml:space="preserve"> DEFAULT(0) </v>
      </c>
      <c r="N11" s="1" t="str">
        <f t="shared" si="4"/>
        <v>ZECHDT NUMERIC(8, 0)  NULL  DEFAULT(0) ,</v>
      </c>
      <c r="O11" s="1" t="str">
        <f t="shared" si="5"/>
        <v>ZECHDT NUMBER(8, 0)  DEFAULT(0) ,</v>
      </c>
      <c r="P11" s="1" t="s">
        <v>9</v>
      </c>
      <c r="Q11" s="1" t="str">
        <f t="shared" si="6"/>
        <v>EXEC sys.sp_addextendedproperty @name=N'MS_Description', @value=N'Change Date' , @level0type=N'SCHEMA',@level0name=N'dbo', @level1type=N'TABLE',@level1name=N'ZCCM', @level2type=N'COLUMN',@level2name=N'ZECHDT'</v>
      </c>
      <c r="R11" s="1" t="str">
        <f t="shared" si="7"/>
        <v>[DataMember] public  decimal ZECHDT { get; set; }</v>
      </c>
      <c r="S11" s="1" t="str">
        <f t="shared" si="12"/>
        <v>+ ", ZECHDT "</v>
      </c>
      <c r="T11" s="1" t="s">
        <v>1311</v>
      </c>
      <c r="V11" s="1" t="s">
        <v>16</v>
      </c>
      <c r="W11" s="1" t="s">
        <v>15</v>
      </c>
      <c r="X11" s="1" t="str">
        <f t="shared" si="8"/>
        <v>ZECHDT</v>
      </c>
      <c r="Y11" s="1" t="str">
        <f t="shared" si="9"/>
        <v>Change Date</v>
      </c>
      <c r="AA11" s="1">
        <v>1</v>
      </c>
      <c r="AB11" s="6">
        <f t="shared" ca="1" si="0"/>
        <v>20141204</v>
      </c>
      <c r="AC11" s="3">
        <f t="shared" ca="1" si="1"/>
        <v>144109</v>
      </c>
      <c r="AD11" s="3" t="s">
        <v>88</v>
      </c>
      <c r="AE11" s="1">
        <v>0</v>
      </c>
      <c r="AF11" s="1">
        <v>0</v>
      </c>
      <c r="AH11" s="1" t="str">
        <f t="shared" ca="1" si="10"/>
        <v>insert into ZDIC values('DJB', '', 'EN', 'S', 'ZECHDT', 'Change Date', '', '1', '20141204', '144109', 'SQL', '0', '0', '')</v>
      </c>
      <c r="AI11" s="5" t="s">
        <v>9</v>
      </c>
    </row>
    <row r="12" spans="1:46" ht="14.25" customHeight="1" x14ac:dyDescent="0.25">
      <c r="A12" s="4"/>
      <c r="B12" s="1" t="str">
        <f>VLOOKUP($D$2,[1]Tables!$B$2:$D$1048576,2,FALSE)</f>
        <v>ZE</v>
      </c>
      <c r="C12" s="1" t="s">
        <v>27</v>
      </c>
      <c r="D12" s="1" t="str">
        <f t="shared" si="11"/>
        <v>ZECHTM</v>
      </c>
      <c r="E12" s="1" t="str">
        <f>VLOOKUP($C12,'[1]Data Dictionary'!$B$2:$I$1048576,5,FALSE)</f>
        <v>Change Time</v>
      </c>
      <c r="F12" s="1" t="str">
        <f>VLOOKUP($C12,'[1]Data Dictionary'!$B$2:$I$1048576,6,FALSE)</f>
        <v>Change Time</v>
      </c>
      <c r="G12" s="1" t="str">
        <f>VLOOKUP($C12,'[1]Data Dictionary'!$B$2:$I$1048576,7,FALSE)</f>
        <v>Change Time</v>
      </c>
      <c r="H12" s="1" t="str">
        <f>VLOOKUP($C12,'[1]Data Dictionary'!$B$2:$I$1048576,8,FALSE)</f>
        <v>Change Time</v>
      </c>
      <c r="I12" s="1" t="str">
        <f>VLOOKUP($C12,'[1]Data Dictionary'!$B$2:$I$1048576,2,FALSE)</f>
        <v>NUMERIC</v>
      </c>
      <c r="J12" s="2" t="str">
        <f>VLOOKUP($C12,'[1]Data Dictionary'!$B$2:$I$1048576,3,FALSE)</f>
        <v>6, 0</v>
      </c>
      <c r="K12" s="3"/>
      <c r="L12" s="3" t="str">
        <f t="shared" si="2"/>
        <v xml:space="preserve"> NULL </v>
      </c>
      <c r="M12" s="3" t="str">
        <f t="shared" si="3"/>
        <v xml:space="preserve"> DEFAULT(0) </v>
      </c>
      <c r="N12" s="1" t="str">
        <f t="shared" si="4"/>
        <v>ZECHTM NUMERIC(6, 0)  NULL  DEFAULT(0) ,</v>
      </c>
      <c r="O12" s="1" t="str">
        <f t="shared" si="5"/>
        <v>ZECHTM NUMBER(6, 0)  DEFAULT(0) ,</v>
      </c>
      <c r="P12" s="1" t="s">
        <v>9</v>
      </c>
      <c r="Q12" s="1" t="str">
        <f t="shared" si="6"/>
        <v>EXEC sys.sp_addextendedproperty @name=N'MS_Description', @value=N'Change Time' , @level0type=N'SCHEMA',@level0name=N'dbo', @level1type=N'TABLE',@level1name=N'ZCCM', @level2type=N'COLUMN',@level2name=N'ZECHTM'</v>
      </c>
      <c r="R12" s="1" t="str">
        <f t="shared" si="7"/>
        <v>[DataMember] public  decimal ZECHTM { get; set; }</v>
      </c>
      <c r="S12" s="1" t="str">
        <f t="shared" si="12"/>
        <v>+ ", ZECHTM "</v>
      </c>
      <c r="T12" s="1" t="s">
        <v>1311</v>
      </c>
      <c r="V12" s="1" t="s">
        <v>16</v>
      </c>
      <c r="W12" s="1" t="s">
        <v>15</v>
      </c>
      <c r="X12" s="1" t="str">
        <f t="shared" si="8"/>
        <v>ZECHTM</v>
      </c>
      <c r="Y12" s="1" t="str">
        <f t="shared" si="9"/>
        <v>Change Time</v>
      </c>
      <c r="AA12" s="1">
        <v>1</v>
      </c>
      <c r="AB12" s="6">
        <f t="shared" ca="1" si="0"/>
        <v>20141204</v>
      </c>
      <c r="AC12" s="3">
        <f t="shared" ca="1" si="1"/>
        <v>144109</v>
      </c>
      <c r="AD12" s="3" t="s">
        <v>88</v>
      </c>
      <c r="AE12" s="1">
        <v>0</v>
      </c>
      <c r="AF12" s="1">
        <v>0</v>
      </c>
      <c r="AH12" s="1" t="str">
        <f t="shared" ca="1" si="10"/>
        <v>insert into ZDIC values('DJB', '', 'EN', 'S', 'ZECHTM', 'Change Time', '', '1', '20141204', '144109', 'SQL', '0', '0', '')</v>
      </c>
      <c r="AI12" s="5" t="s">
        <v>9</v>
      </c>
    </row>
    <row r="13" spans="1:46" ht="14.25" customHeight="1" x14ac:dyDescent="0.25">
      <c r="A13" s="4"/>
      <c r="B13" s="1" t="str">
        <f>VLOOKUP($D$2,[1]Tables!$B$2:$D$1048576,2,FALSE)</f>
        <v>ZE</v>
      </c>
      <c r="C13" s="1" t="s">
        <v>28</v>
      </c>
      <c r="D13" s="1" t="str">
        <f t="shared" si="11"/>
        <v>ZECHUS</v>
      </c>
      <c r="E13" s="1" t="str">
        <f>VLOOKUP($C13,'[1]Data Dictionary'!$B$2:$I$1048576,5,FALSE)</f>
        <v>Change User</v>
      </c>
      <c r="F13" s="1" t="str">
        <f>VLOOKUP($C13,'[1]Data Dictionary'!$B$2:$I$1048576,6,FALSE)</f>
        <v>Change User</v>
      </c>
      <c r="G13" s="1" t="str">
        <f>VLOOKUP($C13,'[1]Data Dictionary'!$B$2:$I$1048576,7,FALSE)</f>
        <v>Change User</v>
      </c>
      <c r="H13" s="1" t="str">
        <f>VLOOKUP($C13,'[1]Data Dictionary'!$B$2:$I$1048576,8,FALSE)</f>
        <v>Change User</v>
      </c>
      <c r="I13" s="1" t="str">
        <f>VLOOKUP($C13,'[1]Data Dictionary'!$B$2:$I$1048576,2,FALSE)</f>
        <v>VARCHAR</v>
      </c>
      <c r="J13" s="2" t="str">
        <f>VLOOKUP($C13,'[1]Data Dictionary'!$B$2:$I$1048576,3,FALSE)</f>
        <v>20</v>
      </c>
      <c r="K13" s="3"/>
      <c r="L13" s="3" t="str">
        <f t="shared" si="2"/>
        <v xml:space="preserve"> NULL </v>
      </c>
      <c r="M13" s="3" t="str">
        <f t="shared" si="3"/>
        <v xml:space="preserve"> DEFAULT('') </v>
      </c>
      <c r="N13" s="1" t="str">
        <f t="shared" si="4"/>
        <v>ZECHUS VARCHAR(20)  NULL  DEFAULT('') ,</v>
      </c>
      <c r="O13" s="1" t="str">
        <f t="shared" si="5"/>
        <v>ZECHUS VARCHAR2(20) DEFAULT(' '),</v>
      </c>
      <c r="P13" s="1" t="s">
        <v>9</v>
      </c>
      <c r="Q13" s="1" t="str">
        <f t="shared" si="6"/>
        <v>EXEC sys.sp_addextendedproperty @name=N'MS_Description', @value=N'Change User' , @level0type=N'SCHEMA',@level0name=N'dbo', @level1type=N'TABLE',@level1name=N'ZCCM', @level2type=N'COLUMN',@level2name=N'ZECHUS'</v>
      </c>
      <c r="R13" s="1" t="str">
        <f t="shared" si="7"/>
        <v>[DataMember] public  string ZECHUS { get; set; }</v>
      </c>
      <c r="S13" s="1" t="str">
        <f t="shared" si="12"/>
        <v>+ ", ZECHUS "</v>
      </c>
      <c r="T13" s="1" t="s">
        <v>1311</v>
      </c>
      <c r="V13" s="1" t="s">
        <v>16</v>
      </c>
      <c r="W13" s="1" t="s">
        <v>15</v>
      </c>
      <c r="X13" s="1" t="str">
        <f t="shared" si="8"/>
        <v>ZECHUS</v>
      </c>
      <c r="Y13" s="1" t="str">
        <f t="shared" si="9"/>
        <v>Change User</v>
      </c>
      <c r="AA13" s="1">
        <v>1</v>
      </c>
      <c r="AB13" s="6">
        <f t="shared" ca="1" si="0"/>
        <v>20141204</v>
      </c>
      <c r="AC13" s="3">
        <f t="shared" ca="1" si="1"/>
        <v>144109</v>
      </c>
      <c r="AD13" s="3" t="s">
        <v>88</v>
      </c>
      <c r="AE13" s="1">
        <v>0</v>
      </c>
      <c r="AF13" s="1">
        <v>0</v>
      </c>
      <c r="AH13" s="1" t="str">
        <f t="shared" ca="1" si="10"/>
        <v>insert into ZDIC values('DJB', '', 'EN', 'S', 'ZECHUS', 'Change User', '', '1', '20141204', '144109', 'SQL', '0', '0', '')</v>
      </c>
      <c r="AI13" s="5" t="s">
        <v>9</v>
      </c>
    </row>
    <row r="14" spans="1:46" ht="14.25" customHeight="1" x14ac:dyDescent="0.25">
      <c r="A14" s="4"/>
      <c r="B14" s="4"/>
      <c r="C14" s="4"/>
      <c r="D14" s="5"/>
      <c r="K14" s="3"/>
      <c r="L14" s="3"/>
      <c r="M14" s="3"/>
      <c r="N14" s="1" t="str">
        <f>CONCATENATE(" CONSTRAINT PK_",$D$2, " PRIMARY KEY CLUSTERED (")</f>
        <v xml:space="preserve"> CONSTRAINT PK_ZCCM PRIMARY KEY CLUSTERED (</v>
      </c>
      <c r="O14" s="1" t="str">
        <f>CONCATENATE(" CONSTRAINT PK_",$D$2, " PRIMARY KEY (")</f>
        <v xml:space="preserve"> CONSTRAINT PK_ZCCM PRIMARY KEY (</v>
      </c>
      <c r="P14" s="1" t="s">
        <v>9</v>
      </c>
      <c r="S14" s="1" t="str">
        <f>CONCATENATE("+ ""from ",$D$2," where 1=1 """)</f>
        <v>+ "from ZCCM where 1=1 "</v>
      </c>
      <c r="AB14" s="6"/>
      <c r="AC14" s="3"/>
      <c r="AD14" s="3"/>
      <c r="AI14" s="5" t="s">
        <v>9</v>
      </c>
    </row>
    <row r="15" spans="1:46" ht="14.25" customHeight="1" x14ac:dyDescent="0.25">
      <c r="A15" s="4"/>
      <c r="B15" s="4"/>
      <c r="C15" s="4"/>
      <c r="K15" s="3"/>
      <c r="L15" s="3"/>
      <c r="M15" s="3"/>
      <c r="N15" s="1" t="str">
        <f xml:space="preserve"> "  " &amp; $D3</f>
        <v xml:space="preserve">  ZECONO</v>
      </c>
      <c r="O15" s="1" t="str">
        <f xml:space="preserve"> "  " &amp; $D3</f>
        <v xml:space="preserve">  ZECONO</v>
      </c>
      <c r="P15" s="1" t="s">
        <v>9</v>
      </c>
      <c r="S15" s="1" t="str">
        <f>CONCATENATE("+ ""AND ", D3, " = '"" + str", D3, ".Trim() + ""' """)</f>
        <v>+ "AND ZECONO = '" + strZECONO.Trim() + "' "</v>
      </c>
      <c r="AB15" s="6"/>
      <c r="AC15" s="3"/>
      <c r="AD15" s="3"/>
      <c r="AI15" s="5" t="s">
        <v>9</v>
      </c>
    </row>
    <row r="16" spans="1:46" ht="14.25" customHeight="1" x14ac:dyDescent="0.25">
      <c r="B16" s="4"/>
      <c r="C16" s="4"/>
      <c r="K16" s="3"/>
      <c r="L16" s="3"/>
      <c r="M16" s="3"/>
      <c r="N16" s="1" t="str">
        <f t="shared" ref="N16:O18" si="13" xml:space="preserve"> ", " &amp; $D4</f>
        <v>, ZEBRNO</v>
      </c>
      <c r="O16" s="1" t="str">
        <f t="shared" si="13"/>
        <v>, ZEBRNO</v>
      </c>
      <c r="P16" s="1" t="s">
        <v>9</v>
      </c>
      <c r="R16" s="1" t="s">
        <v>9</v>
      </c>
      <c r="S16" s="1" t="str">
        <f>CONCATENATE("+ ""AND ", D4, " = '"" + str", D4, ".Trim() + ""' """)</f>
        <v>+ "AND ZEBRNO = '" + strZEBRNO.Trim() + "' "</v>
      </c>
      <c r="AI16" s="5" t="s">
        <v>9</v>
      </c>
    </row>
    <row r="17" spans="2:35" ht="14.25" customHeight="1" x14ac:dyDescent="0.25">
      <c r="N17" s="1" t="str">
        <f t="shared" si="13"/>
        <v>, ZECNNO</v>
      </c>
      <c r="O17" s="1" t="str">
        <f t="shared" si="13"/>
        <v>, ZECNNO</v>
      </c>
      <c r="P17" s="1" t="s">
        <v>9</v>
      </c>
      <c r="R17" s="1" t="s">
        <v>9</v>
      </c>
      <c r="S17" s="1" t="str">
        <f>CONCATENATE("+ ""AND ", D6, " = '"" + str", D6, ".Trim() + ""' """)</f>
        <v>+ "AND ZECTNO = '" + strZECTNO.Trim() + "' "</v>
      </c>
      <c r="AI17" s="5" t="s">
        <v>9</v>
      </c>
    </row>
    <row r="18" spans="2:35" ht="14.25" customHeight="1" x14ac:dyDescent="0.25">
      <c r="N18" s="1" t="str">
        <f t="shared" si="13"/>
        <v>, ZECTNO</v>
      </c>
      <c r="O18" s="1" t="str">
        <f t="shared" si="13"/>
        <v>, ZECTNO</v>
      </c>
      <c r="P18" s="1" t="s">
        <v>9</v>
      </c>
      <c r="S18" s="12" t="s">
        <v>268</v>
      </c>
    </row>
    <row r="19" spans="2:35" ht="14.25" customHeight="1" x14ac:dyDescent="0.25">
      <c r="B19" s="4"/>
      <c r="N19" s="1" t="s">
        <v>11</v>
      </c>
      <c r="O19" s="1" t="s">
        <v>11</v>
      </c>
      <c r="P19" s="1" t="s">
        <v>9</v>
      </c>
    </row>
    <row r="20" spans="2:35" ht="14.25" customHeight="1" x14ac:dyDescent="0.25">
      <c r="P20" s="1" t="s">
        <v>9</v>
      </c>
    </row>
    <row r="21" spans="2:35" ht="14.25" customHeight="1" x14ac:dyDescent="0.25">
      <c r="P21" s="1" t="s">
        <v>9</v>
      </c>
    </row>
    <row r="22" spans="2:35" ht="14.25" customHeight="1" x14ac:dyDescent="0.25">
      <c r="P22" s="1" t="s">
        <v>9</v>
      </c>
    </row>
    <row r="23" spans="2:35" ht="14.25" customHeight="1" x14ac:dyDescent="0.25">
      <c r="P23" s="1" t="s">
        <v>9</v>
      </c>
    </row>
    <row r="24" spans="2:35" ht="14.25" customHeight="1" x14ac:dyDescent="0.25">
      <c r="P24" s="1" t="s">
        <v>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T27"/>
  <sheetViews>
    <sheetView workbookViewId="0">
      <selection activeCell="L7" sqref="L7"/>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5" width="9.140625" style="1"/>
    <col min="36" max="45" width="9.28515625" style="1" customWidth="1"/>
    <col min="46" max="16384" width="9.140625" style="1"/>
  </cols>
  <sheetData>
    <row r="1" spans="1:46"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ZGUA</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row>
    <row r="2" spans="1:46" ht="14.25" customHeight="1" x14ac:dyDescent="0.25">
      <c r="A2" s="4"/>
      <c r="D2" s="1" t="s">
        <v>723</v>
      </c>
      <c r="E2" s="1" t="str">
        <f>VLOOKUP($D$2,[1]Tables!$B$2:$D$1048576,3,FALSE)</f>
        <v>General User Authorization</v>
      </c>
      <c r="K2" s="3"/>
      <c r="L2" s="3"/>
      <c r="M2" s="3"/>
      <c r="N2" s="3" t="str">
        <f>CONCATENATE("CREATE TABLE ", $D$2, " (")</f>
        <v>CREATE TABLE ZGUA (</v>
      </c>
      <c r="O2" s="7" t="str">
        <f>CONCATENATE("CREATE TABLE ", $D$2, " (")</f>
        <v>CREATE TABLE ZGUA (</v>
      </c>
      <c r="P2" s="1" t="s">
        <v>9</v>
      </c>
      <c r="R2" s="1" t="s">
        <v>9</v>
      </c>
      <c r="S2" s="1" t="s">
        <v>267</v>
      </c>
      <c r="AI2" s="5" t="s">
        <v>9</v>
      </c>
    </row>
    <row r="3" spans="1:46" ht="14.25" customHeight="1" x14ac:dyDescent="0.25">
      <c r="A3" s="4"/>
      <c r="B3" s="1" t="str">
        <f>VLOOKUP($D$2,[1]Tables!$B$2:$D$1048576,2,FALSE)</f>
        <v>ZX</v>
      </c>
      <c r="C3" s="1" t="s">
        <v>17</v>
      </c>
      <c r="D3" s="1" t="str">
        <f>B3 &amp; C3</f>
        <v>ZXCONO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16" si="0">IF(K3="", " NULL ", " NOT NULL ")</f>
        <v xml:space="preserve"> NOT NULL </v>
      </c>
      <c r="M3" s="3" t="str">
        <f>IF(I3="NUMERIC", " DEFAULT(0) ", IF(I3="DATETIME", "", " DEFAULT('') "))</f>
        <v xml:space="preserve"> DEFAULT('') </v>
      </c>
      <c r="N3" s="1" t="str">
        <f t="shared" ref="N3:N16" si="1">CONCATENATE(D3, " ", I3, IF(I3="DATETIME", "",CONCATENATE("(", J3, ") ")), L3, M3,",")</f>
        <v>ZXCONO VARCHAR(10)  NOT NULL  DEFAULT('') ,</v>
      </c>
      <c r="O3" s="1" t="str">
        <f>CONCATENATE(D3, " ",IF(I3="VARCHAR", "VARCHAR2",IF(I3="NUMERIC", "NUMBER", I3)), IF(I3="DATETIME", "",CONCATENATE("(", J3, ") ")), IF(TRIM(K3)&lt;&gt;"", L3,IF(TRIM(M3)="DEFAULT('')", "DEFAULT(' ')", M3)), ",")</f>
        <v>ZXCONO VARCHAR2(10)  NOT NULL ,</v>
      </c>
      <c r="P3" s="1" t="s">
        <v>9</v>
      </c>
      <c r="Q3" s="1" t="str">
        <f t="shared" ref="Q3:Q16" si="2">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@level1type=N'TABLE',@level1name=N'ZGUA', @level2type=N'COLUMN',@level2name=N'ZXCONO'</v>
      </c>
      <c r="R3" s="1" t="str">
        <f>CONCATENATE("[DataMember] public ", IF(I3="VARCHAR", " string ", " decimal "), D3, " { get; set; }")</f>
        <v>[DataMember] public  string ZXCONO { get; set; }</v>
      </c>
      <c r="S3" s="1" t="str">
        <f>CONCATENATE("+ ""  ",D3," """)</f>
        <v>+ "  ZXCONO "</v>
      </c>
      <c r="T3" s="1" t="s">
        <v>1311</v>
      </c>
      <c r="V3" s="1" t="s">
        <v>16</v>
      </c>
      <c r="W3" s="1" t="s">
        <v>15</v>
      </c>
      <c r="X3" s="1" t="str">
        <f>D3</f>
        <v>ZXCONO</v>
      </c>
      <c r="Y3" s="1" t="str">
        <f>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6" ca="1" si="3">CONCATENATE("insert into ZDIC values('",T3, "', '",U3, "', '",V3, "', '",W3, "', '",X3, "', '",Y3, "', '",Z3, "', '",AA3, "', '",AB3, "', '",AC3, "', '",AD3, "', '",AE3, "', '",AF3, "', '",AG3, "')")</f>
        <v>insert into ZDIC values('DJB', '', 'EN', 'S', 'ZXCONO', 'Company Code', '', '1', '20141204', '144109', 'SQL', '0', '0', '')</v>
      </c>
      <c r="AI3" s="5" t="s">
        <v>9</v>
      </c>
      <c r="AN3" s="6"/>
      <c r="AO3" s="3"/>
      <c r="AP3" s="3"/>
    </row>
    <row r="4" spans="1:46" ht="14.25" customHeight="1" x14ac:dyDescent="0.25">
      <c r="A4" s="4"/>
      <c r="B4" s="1" t="str">
        <f>VLOOKUP($D$2,[1]Tables!$B$2:$D$1048576,2,FALSE)</f>
        <v>ZX</v>
      </c>
      <c r="C4" s="1" t="s">
        <v>69</v>
      </c>
      <c r="D4" s="1" t="str">
        <f>B4 &amp; C4</f>
        <v>ZXBRNO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0"/>
        <v xml:space="preserve"> NOT NULL </v>
      </c>
      <c r="M4" s="3" t="str">
        <f t="shared" ref="M4:M16" si="4">IF(I4="NUMERIC", " DEFAULT(0) ", IF(I4="DATETIME", "", " DEFAULT('') "))</f>
        <v xml:space="preserve"> DEFAULT('') </v>
      </c>
      <c r="N4" s="1" t="str">
        <f t="shared" si="1"/>
        <v>ZXBRNO VARCHAR(10)  NOT NULL  DEFAULT('') ,</v>
      </c>
      <c r="O4" s="1" t="str">
        <f t="shared" ref="O4:O16" si="5">CONCATENATE(D4, " ",IF(I4="VARCHAR", "VARCHAR2",IF(I4="NUMERIC", "NUMBER", I4)), IF(I4="DATETIME", "",CONCATENATE("(", J4, ") ")), IF(TRIM(K4)&lt;&gt;"", L4,IF(TRIM(M4)="DEFAULT('')", "DEFAULT(' ')", M4)), ",")</f>
        <v>ZXBRNO VARCHAR2(10)  NOT NULL ,</v>
      </c>
      <c r="P4" s="1" t="s">
        <v>9</v>
      </c>
      <c r="Q4" s="1" t="str">
        <f t="shared" si="2"/>
        <v>EXEC sys.sp_addextendedproperty @name=N'MS_Description', @value=N'Branch Code' , @level0type=N'SCHEMA',@level0name=N'dbo', @level1type=N'TABLE',@level1name=N'ZGUA', @level2type=N'COLUMN',@level2name=N'ZXBRNO'</v>
      </c>
      <c r="R4" s="1" t="str">
        <f t="shared" ref="R4:R16" si="6">CONCATENATE("[DataMember] public ", IF(I4="VARCHAR", " string ", " decimal "), D4, " { get; set; }")</f>
        <v>[DataMember] public  string ZXBRNO { get; set; }</v>
      </c>
      <c r="S4" s="1" t="str">
        <f>CONCATENATE("+ "", ",D4," """)</f>
        <v>+ ", ZXBRNO "</v>
      </c>
      <c r="T4" s="1" t="s">
        <v>1311</v>
      </c>
      <c r="V4" s="1" t="s">
        <v>16</v>
      </c>
      <c r="W4" s="1" t="s">
        <v>15</v>
      </c>
      <c r="X4" s="1" t="str">
        <f t="shared" ref="X4:X16" si="7">D4</f>
        <v>ZXBRNO</v>
      </c>
      <c r="Y4" s="1" t="str">
        <f t="shared" ref="Y4:Y16" si="8">IF(AND(V4="EN",W4="S"),E4, IF(AND(V4="ID", W4="S"),F4, IF(AND(V4="EN", W4="R"),G4,H4)))</f>
        <v>Branch Code</v>
      </c>
      <c r="AA4" s="1">
        <v>1</v>
      </c>
      <c r="AB4" s="6">
        <f t="shared" ref="AB4:AB16" ca="1" si="9">YEAR(NOW())*10000+MONTH(NOW())*100+DAY(NOW())</f>
        <v>20141204</v>
      </c>
      <c r="AC4" s="3">
        <f t="shared" ref="AC4:AC16" ca="1" si="10">HOUR(NOW())*10000+MINUTE(NOW())*100+SECOND(NOW())</f>
        <v>144109</v>
      </c>
      <c r="AD4" s="3" t="s">
        <v>88</v>
      </c>
      <c r="AE4" s="1">
        <v>0</v>
      </c>
      <c r="AF4" s="1">
        <v>0</v>
      </c>
      <c r="AH4" s="1" t="str">
        <f t="shared" ca="1" si="3"/>
        <v>insert into ZDIC values('DJB', '', 'EN', 'S', 'ZXBRNO', 'Branch Code', '', '1', '20141204', '144109', 'SQL', '0', '0', '')</v>
      </c>
      <c r="AI4" s="5" t="s">
        <v>9</v>
      </c>
      <c r="AN4" s="6"/>
      <c r="AO4" s="3"/>
      <c r="AP4" s="3"/>
    </row>
    <row r="5" spans="1:46" ht="14.25" customHeight="1" x14ac:dyDescent="0.25">
      <c r="A5" s="4"/>
      <c r="B5" s="1" t="str">
        <f>VLOOKUP($D$2,[1]Tables!$B$2:$D$1048576,2,FALSE)</f>
        <v>ZX</v>
      </c>
      <c r="C5" s="1" t="s">
        <v>724</v>
      </c>
      <c r="D5" s="1" t="str">
        <f t="shared" ref="D5:D16" si="11">B5 &amp; C5</f>
        <v>ZXAUNO</v>
      </c>
      <c r="E5" s="1" t="str">
        <f>VLOOKUP($C5,'[1]Data Dictionary'!$B$2:$I$1048576,5,FALSE)</f>
        <v>Authorization Code</v>
      </c>
      <c r="F5" s="1" t="str">
        <f>VLOOKUP($C5,'[1]Data Dictionary'!$B$2:$I$1048576,6,FALSE)</f>
        <v>Authorization Code</v>
      </c>
      <c r="G5" s="1" t="str">
        <f>VLOOKUP($C5,'[1]Data Dictionary'!$B$2:$I$1048576,7,FALSE)</f>
        <v>Authorization Code</v>
      </c>
      <c r="H5" s="1" t="str">
        <f>VLOOKUP($C5,'[1]Data Dictionary'!$B$2:$I$1048576,8,FALSE)</f>
        <v>Authorization Code</v>
      </c>
      <c r="I5" s="1" t="str">
        <f>VLOOKUP($C5,'[1]Data Dictionary'!$B$2:$I$1048576,2,FALSE)</f>
        <v>VARCHAR</v>
      </c>
      <c r="J5" s="2" t="str">
        <f>VLOOKUP($C5,'[1]Data Dictionary'!$B$2:$I$1048576,3,FALSE)</f>
        <v>10</v>
      </c>
      <c r="K5" s="3" t="s">
        <v>13</v>
      </c>
      <c r="L5" s="3" t="str">
        <f t="shared" si="0"/>
        <v xml:space="preserve"> NOT NULL </v>
      </c>
      <c r="M5" s="3" t="str">
        <f t="shared" si="4"/>
        <v xml:space="preserve"> DEFAULT('') </v>
      </c>
      <c r="N5" s="1" t="str">
        <f t="shared" si="1"/>
        <v>ZXAUNO VARCHAR(10)  NOT NULL  DEFAULT('') ,</v>
      </c>
      <c r="O5" s="1" t="str">
        <f t="shared" si="5"/>
        <v>ZXAUNO VARCHAR2(10)  NOT NULL ,</v>
      </c>
      <c r="P5" s="1" t="s">
        <v>9</v>
      </c>
      <c r="Q5" s="1" t="str">
        <f t="shared" si="2"/>
        <v>EXEC sys.sp_addextendedproperty @name=N'MS_Description', @value=N'Authorization Code' , @level0type=N'SCHEMA',@level0name=N'dbo', @level1type=N'TABLE',@level1name=N'ZGUA', @level2type=N'COLUMN',@level2name=N'ZXAUNO'</v>
      </c>
      <c r="R5" s="1" t="str">
        <f t="shared" si="6"/>
        <v>[DataMember] public  string ZXAUNO { get; set; }</v>
      </c>
      <c r="S5" s="1" t="str">
        <f t="shared" ref="S5:S16" si="12">CONCATENATE("+ "", ",D5," """)</f>
        <v>+ ", ZXAUNO "</v>
      </c>
      <c r="T5" s="1" t="s">
        <v>1311</v>
      </c>
      <c r="V5" s="1" t="s">
        <v>16</v>
      </c>
      <c r="W5" s="1" t="s">
        <v>15</v>
      </c>
      <c r="X5" s="1" t="str">
        <f t="shared" si="7"/>
        <v>ZXAUNO</v>
      </c>
      <c r="Y5" s="1" t="str">
        <f t="shared" si="8"/>
        <v>Authorization Code</v>
      </c>
      <c r="AA5" s="1">
        <v>1</v>
      </c>
      <c r="AB5" s="6">
        <f t="shared" ca="1" si="9"/>
        <v>20141204</v>
      </c>
      <c r="AC5" s="3">
        <f t="shared" ca="1" si="10"/>
        <v>144109</v>
      </c>
      <c r="AD5" s="3" t="s">
        <v>88</v>
      </c>
      <c r="AE5" s="1">
        <v>0</v>
      </c>
      <c r="AF5" s="1">
        <v>0</v>
      </c>
      <c r="AH5" s="1" t="str">
        <f t="shared" ca="1" si="3"/>
        <v>insert into ZDIC values('DJB', '', 'EN', 'S', 'ZXAUNO', 'Authorization Code', '', '1', '20141204', '144109', 'SQL', '0', '0', '')</v>
      </c>
      <c r="AI5" s="5" t="s">
        <v>9</v>
      </c>
      <c r="AN5" s="6"/>
      <c r="AO5" s="3"/>
      <c r="AP5" s="3"/>
    </row>
    <row r="6" spans="1:46" ht="14.25" customHeight="1" x14ac:dyDescent="0.25">
      <c r="A6" s="4"/>
      <c r="B6" s="1" t="str">
        <f>VLOOKUP($D$2,[1]Tables!$B$2:$D$1048576,2,FALSE)</f>
        <v>ZX</v>
      </c>
      <c r="C6" s="1" t="s">
        <v>37</v>
      </c>
      <c r="D6" s="1" t="str">
        <f t="shared" si="11"/>
        <v>ZXUSNO</v>
      </c>
      <c r="E6" s="1" t="str">
        <f>VLOOKUP($C6,'[1]Data Dictionary'!$B$2:$I$1048576,5,FALSE)</f>
        <v>User ID</v>
      </c>
      <c r="F6" s="1" t="str">
        <f>VLOOKUP($C6,'[1]Data Dictionary'!$B$2:$I$1048576,6,FALSE)</f>
        <v>User ID</v>
      </c>
      <c r="G6" s="1" t="str">
        <f>VLOOKUP($C6,'[1]Data Dictionary'!$B$2:$I$1048576,7,FALSE)</f>
        <v>User ID</v>
      </c>
      <c r="H6" s="1" t="str">
        <f>VLOOKUP($C6,'[1]Data Dictionary'!$B$2:$I$1048576,8,FALSE)</f>
        <v>User ID</v>
      </c>
      <c r="I6" s="1" t="str">
        <f>VLOOKUP($C6,'[1]Data Dictionary'!$B$2:$I$1048576,2,FALSE)</f>
        <v>VARCHAR</v>
      </c>
      <c r="J6" s="2">
        <f>VLOOKUP($C6,'[1]Data Dictionary'!$B$2:$I$1048576,3,FALSE)</f>
        <v>20</v>
      </c>
      <c r="K6" s="3" t="s">
        <v>14</v>
      </c>
      <c r="L6" s="3" t="str">
        <f t="shared" si="0"/>
        <v xml:space="preserve"> NOT NULL </v>
      </c>
      <c r="M6" s="3" t="str">
        <f t="shared" si="4"/>
        <v xml:space="preserve"> DEFAULT('') </v>
      </c>
      <c r="N6" s="1" t="str">
        <f t="shared" si="1"/>
        <v>ZXUSNO VARCHAR(20)  NOT NULL  DEFAULT('') ,</v>
      </c>
      <c r="O6" s="1" t="str">
        <f t="shared" si="5"/>
        <v>ZXUSNO VARCHAR2(20)  NOT NULL ,</v>
      </c>
      <c r="P6" s="1" t="s">
        <v>9</v>
      </c>
      <c r="Q6" s="1" t="str">
        <f t="shared" si="2"/>
        <v>EXEC sys.sp_addextendedproperty @name=N'MS_Description', @value=N'User ID' , @level0type=N'SCHEMA',@level0name=N'dbo', @level1type=N'TABLE',@level1name=N'ZGUA', @level2type=N'COLUMN',@level2name=N'ZXUSNO'</v>
      </c>
      <c r="R6" s="1" t="str">
        <f t="shared" si="6"/>
        <v>[DataMember] public  string ZXUSNO { get; set; }</v>
      </c>
      <c r="S6" s="1" t="str">
        <f t="shared" si="12"/>
        <v>+ ", ZXUSNO "</v>
      </c>
      <c r="T6" s="1" t="s">
        <v>1311</v>
      </c>
      <c r="V6" s="1" t="s">
        <v>16</v>
      </c>
      <c r="W6" s="1" t="s">
        <v>15</v>
      </c>
      <c r="X6" s="1" t="str">
        <f t="shared" si="7"/>
        <v>ZXUSNO</v>
      </c>
      <c r="Y6" s="1" t="str">
        <f t="shared" si="8"/>
        <v>User ID</v>
      </c>
      <c r="AA6" s="1">
        <v>1</v>
      </c>
      <c r="AB6" s="6">
        <f t="shared" ca="1" si="9"/>
        <v>20141204</v>
      </c>
      <c r="AC6" s="3">
        <f t="shared" ca="1" si="10"/>
        <v>144109</v>
      </c>
      <c r="AD6" s="3" t="s">
        <v>88</v>
      </c>
      <c r="AE6" s="1">
        <v>0</v>
      </c>
      <c r="AF6" s="1">
        <v>0</v>
      </c>
      <c r="AH6" s="1" t="str">
        <f t="shared" ca="1" si="3"/>
        <v>insert into ZDIC values('DJB', '', 'EN', 'S', 'ZXUSNO', 'User ID', '', '1', '20141204', '144109', 'SQL', '0', '0', '')</v>
      </c>
      <c r="AI6" s="5" t="s">
        <v>9</v>
      </c>
      <c r="AT6" s="3"/>
    </row>
    <row r="7" spans="1:46" ht="14.25" customHeight="1" x14ac:dyDescent="0.25">
      <c r="A7" s="4"/>
      <c r="B7" s="1" t="str">
        <f>VLOOKUP($D$2,[1]Tables!$B$2:$D$1048576,2,FALSE)</f>
        <v>ZX</v>
      </c>
      <c r="C7" s="1" t="s">
        <v>725</v>
      </c>
      <c r="D7" s="1" t="str">
        <f>B7 &amp; C7</f>
        <v>ZXAUTO</v>
      </c>
      <c r="E7" s="1" t="str">
        <f>VLOOKUP($C7,'[1]Data Dictionary'!$B$2:$I$1048576,5,FALSE)</f>
        <v>Authorized To</v>
      </c>
      <c r="F7" s="1" t="str">
        <f>VLOOKUP($C7,'[1]Data Dictionary'!$B$2:$I$1048576,6,FALSE)</f>
        <v>Authorized To</v>
      </c>
      <c r="G7" s="1" t="str">
        <f>VLOOKUP($C7,'[1]Data Dictionary'!$B$2:$I$1048576,7,FALSE)</f>
        <v>Authorized To</v>
      </c>
      <c r="H7" s="1" t="str">
        <f>VLOOKUP($C7,'[1]Data Dictionary'!$B$2:$I$1048576,8,FALSE)</f>
        <v>Authorized To</v>
      </c>
      <c r="I7" s="1" t="str">
        <f>VLOOKUP($C7,'[1]Data Dictionary'!$B$2:$I$1048576,2,FALSE)</f>
        <v>VARCHAR</v>
      </c>
      <c r="J7" s="2" t="str">
        <f>VLOOKUP($C7,'[1]Data Dictionary'!$B$2:$I$1048576,3,FALSE)</f>
        <v>100</v>
      </c>
      <c r="K7" s="3" t="s">
        <v>70</v>
      </c>
      <c r="L7" s="3" t="str">
        <f>IF(K7="", " NULL ", " NOT NULL ")</f>
        <v xml:space="preserve"> NOT NULL </v>
      </c>
      <c r="M7" s="3" t="str">
        <f>IF(I7="NUMERIC", " DEFAULT(0) ", IF(I7="DATETIME", "", " DEFAULT('') "))</f>
        <v xml:space="preserve"> DEFAULT('') </v>
      </c>
      <c r="N7" s="1" t="str">
        <f>CONCATENATE(D7, " ", I7, IF(I7="DATETIME", "",CONCATENATE("(", J7, ") ")), L7, M7,",")</f>
        <v>ZXAUTO VARCHAR(100)  NOT NULL  DEFAULT('') ,</v>
      </c>
      <c r="O7" s="1" t="str">
        <f>CONCATENATE(D7, " ",IF(I7="VARCHAR", "VARCHAR2",IF(I7="NUMERIC", "NUMBER", I7)), IF(I7="DATETIME", "",CONCATENATE("(", J7, ") ")), IF(TRIM(K7)&lt;&gt;"", L7,IF(TRIM(M7)="DEFAULT('')", "DEFAULT(' ')", M7)), ",")</f>
        <v>ZXAUTO VARCHAR2(100)  NOT NULL ,</v>
      </c>
      <c r="P7" s="1" t="s">
        <v>9</v>
      </c>
      <c r="Q7" s="1" t="str">
        <f>CONCATENATE("EXEC sys.sp_addextendedproperty @name=N'MS_Description', @value=N'", E7, "' , @level0type=N'SCHEMA',@level0name=N'dbo', @level1type=N'TABLE',@level1name=N'", $D$2, "', @level2type=N'COLUMN',@level2name=N'", D7, "'")</f>
        <v>EXEC sys.sp_addextendedproperty @name=N'MS_Description', @value=N'Authorized To' , @level0type=N'SCHEMA',@level0name=N'dbo', @level1type=N'TABLE',@level1name=N'ZGUA', @level2type=N'COLUMN',@level2name=N'ZXAUTO'</v>
      </c>
      <c r="R7" s="1" t="str">
        <f>CONCATENATE("[DataMember] public ", IF(I7="VARCHAR", " string ", " decimal "), D7, " { get; set; }")</f>
        <v>[DataMember] public  string ZXAUTO { get; set; }</v>
      </c>
      <c r="S7" s="1" t="str">
        <f>CONCATENATE("+ "", ",D7," """)</f>
        <v>+ ", ZXAUTO "</v>
      </c>
      <c r="T7" s="1" t="s">
        <v>1311</v>
      </c>
      <c r="V7" s="1" t="s">
        <v>16</v>
      </c>
      <c r="W7" s="1" t="s">
        <v>15</v>
      </c>
      <c r="X7" s="1" t="str">
        <f>D7</f>
        <v>ZXAUTO</v>
      </c>
      <c r="Y7" s="1" t="str">
        <f>IF(AND(V7="EN",W7="S"),E7, IF(AND(V7="ID", W7="S"),F7, IF(AND(V7="EN", W7="R"),G7,H7)))</f>
        <v>Authorized To</v>
      </c>
      <c r="AA7" s="1">
        <v>1</v>
      </c>
      <c r="AB7" s="6">
        <f t="shared" ca="1" si="9"/>
        <v>20141204</v>
      </c>
      <c r="AC7" s="3">
        <f t="shared" ca="1" si="10"/>
        <v>144109</v>
      </c>
      <c r="AD7" s="3" t="s">
        <v>88</v>
      </c>
      <c r="AE7" s="1">
        <v>0</v>
      </c>
      <c r="AF7" s="1">
        <v>0</v>
      </c>
      <c r="AH7" s="1" t="str">
        <f ca="1">CONCATENATE("insert into ZDIC values('",T7, "', '",U7, "', '",V7, "', '",W7, "', '",X7, "', '",Y7, "', '",Z7, "', '",AA7, "', '",AB7, "', '",AC7, "', '",AD7, "', '",AE7, "', '",AF7, "', '",AG7, "')")</f>
        <v>insert into ZDIC values('DJB', '', 'EN', 'S', 'ZXAUTO', 'Authorized To', '', '1', '20141204', '144109', 'SQL', '0', '0', '')</v>
      </c>
      <c r="AI7" s="5" t="s">
        <v>9</v>
      </c>
      <c r="AT7" s="3"/>
    </row>
    <row r="8" spans="1:46" ht="14.25" customHeight="1" x14ac:dyDescent="0.25">
      <c r="A8" s="4"/>
      <c r="B8" s="1" t="str">
        <f>VLOOKUP($D$2,[1]Tables!$B$2:$D$1048576,2,FALSE)</f>
        <v>ZX</v>
      </c>
      <c r="C8" s="1" t="s">
        <v>726</v>
      </c>
      <c r="D8" s="1" t="str">
        <f>B8 &amp; C8</f>
        <v>ZXREM1</v>
      </c>
      <c r="E8" s="1" t="e">
        <f>VLOOKUP($C8,'[1]Data Dictionary'!$B$2:$I$1048576,5,FALSE)</f>
        <v>#N/A</v>
      </c>
      <c r="F8" s="1" t="e">
        <f>VLOOKUP($C8,'[1]Data Dictionary'!$B$2:$I$1048576,6,FALSE)</f>
        <v>#N/A</v>
      </c>
      <c r="G8" s="1" t="e">
        <f>VLOOKUP($C8,'[1]Data Dictionary'!$B$2:$I$1048576,7,FALSE)</f>
        <v>#N/A</v>
      </c>
      <c r="H8" s="1" t="e">
        <f>VLOOKUP($C8,'[1]Data Dictionary'!$B$2:$I$1048576,8,FALSE)</f>
        <v>#N/A</v>
      </c>
      <c r="I8" s="1" t="e">
        <f>VLOOKUP($C8,'[1]Data Dictionary'!$B$2:$I$1048576,2,FALSE)</f>
        <v>#N/A</v>
      </c>
      <c r="J8" s="2" t="e">
        <f>VLOOKUP($C8,'[1]Data Dictionary'!$B$2:$I$1048576,3,FALSE)</f>
        <v>#N/A</v>
      </c>
      <c r="K8" s="3"/>
      <c r="L8" s="3" t="str">
        <f>IF(K8="", " NULL ", " NOT NULL ")</f>
        <v xml:space="preserve"> NULL </v>
      </c>
      <c r="M8" s="3" t="e">
        <f>IF(I8="NUMERIC", " DEFAULT(0) ", IF(I8="DATETIME", "", " DEFAULT('') "))</f>
        <v>#N/A</v>
      </c>
      <c r="N8" s="1" t="e">
        <f>CONCATENATE(D8, " ", I8, IF(I8="DATETIME", "",CONCATENATE("(", J8, ") ")), L8, M8,",")</f>
        <v>#N/A</v>
      </c>
      <c r="O8" s="1" t="e">
        <f>CONCATENATE(D8, " ",IF(I8="VARCHAR", "VARCHAR2",IF(I8="NUMERIC", "NUMBER", I8)), IF(I8="DATETIME", "",CONCATENATE("(", J8, ") ")), IF(TRIM(K8)&lt;&gt;"", L8,IF(TRIM(M8)="DEFAULT('')", "DEFAULT(' ')", M8)), ",")</f>
        <v>#N/A</v>
      </c>
      <c r="P8" s="1" t="s">
        <v>9</v>
      </c>
      <c r="Q8" s="1" t="e">
        <f>CONCATENATE("EXEC sys.sp_addextendedproperty @name=N'MS_Description', @value=N'", E8, "' , @level0type=N'SCHEMA',@level0name=N'dbo', @level1type=N'TABLE',@level1name=N'", $D$2, "', @level2type=N'COLUMN',@level2name=N'", D8, "'")</f>
        <v>#N/A</v>
      </c>
      <c r="R8" s="1" t="e">
        <f>CONCATENATE("[DataMember] public ", IF(I8="VARCHAR", " string ", " decimal "), D8, " { get; set; }")</f>
        <v>#N/A</v>
      </c>
      <c r="S8" s="1" t="str">
        <f>CONCATENATE("+ "", ",D8," """)</f>
        <v>+ ", ZXREM1 "</v>
      </c>
      <c r="T8" s="1" t="s">
        <v>1311</v>
      </c>
      <c r="V8" s="1" t="s">
        <v>16</v>
      </c>
      <c r="W8" s="1" t="s">
        <v>15</v>
      </c>
      <c r="X8" s="1" t="str">
        <f>D8</f>
        <v>ZXREM1</v>
      </c>
      <c r="Y8" s="1" t="e">
        <f>IF(AND(V8="EN",W8="S"),E8, IF(AND(V8="ID", W8="S"),F8, IF(AND(V8="EN", W8="R"),G8,H8)))</f>
        <v>#N/A</v>
      </c>
      <c r="AA8" s="1">
        <v>1</v>
      </c>
      <c r="AB8" s="6">
        <f t="shared" ca="1" si="9"/>
        <v>20141204</v>
      </c>
      <c r="AC8" s="3">
        <f t="shared" ca="1" si="10"/>
        <v>144109</v>
      </c>
      <c r="AD8" s="3" t="s">
        <v>88</v>
      </c>
      <c r="AE8" s="1">
        <v>0</v>
      </c>
      <c r="AF8" s="1">
        <v>0</v>
      </c>
      <c r="AH8" s="1" t="e">
        <f ca="1">CONCATENATE("insert into ZDIC values('",T8, "', '",U8, "', '",V8, "', '",W8, "', '",X8, "', '",Y8, "', '",Z8, "', '",AA8, "', '",AB8, "', '",AC8, "', '",AD8, "', '",AE8, "', '",AF8, "', '",AG8, "')")</f>
        <v>#N/A</v>
      </c>
      <c r="AI8" s="5" t="s">
        <v>9</v>
      </c>
      <c r="AT8" s="3"/>
    </row>
    <row r="9" spans="1:46" ht="14.25" customHeight="1" x14ac:dyDescent="0.25">
      <c r="A9" s="4"/>
      <c r="B9" s="1" t="str">
        <f>VLOOKUP($D$2,[1]Tables!$B$2:$D$1048576,2,FALSE)</f>
        <v>ZX</v>
      </c>
      <c r="C9" s="1" t="s">
        <v>727</v>
      </c>
      <c r="D9" s="1" t="str">
        <f>B9 &amp; C9</f>
        <v>ZXREM2</v>
      </c>
      <c r="E9" s="1" t="str">
        <f>VLOOKUP($C9,'[1]Data Dictionary'!$B$2:$I$1048576,5,FALSE)</f>
        <v>Remark 2</v>
      </c>
      <c r="F9" s="1" t="str">
        <f>VLOOKUP($C9,'[1]Data Dictionary'!$B$2:$I$1048576,6,FALSE)</f>
        <v>Remark 2</v>
      </c>
      <c r="G9" s="1" t="str">
        <f>VLOOKUP($C9,'[1]Data Dictionary'!$B$2:$I$1048576,7,FALSE)</f>
        <v>Remark 2</v>
      </c>
      <c r="H9" s="1" t="str">
        <f>VLOOKUP($C9,'[1]Data Dictionary'!$B$2:$I$1048576,8,FALSE)</f>
        <v>Remark 2</v>
      </c>
      <c r="I9" s="1" t="str">
        <f>VLOOKUP($C9,'[1]Data Dictionary'!$B$2:$I$1048576,2,FALSE)</f>
        <v>VARCHAR</v>
      </c>
      <c r="J9" s="2" t="str">
        <f>VLOOKUP($C9,'[1]Data Dictionary'!$B$2:$I$1048576,3,FALSE)</f>
        <v>100</v>
      </c>
      <c r="K9" s="3"/>
      <c r="L9" s="3" t="str">
        <f>IF(K9="", " NULL ", " NOT NULL ")</f>
        <v xml:space="preserve"> NULL </v>
      </c>
      <c r="M9" s="3" t="str">
        <f>IF(I9="NUMERIC", " DEFAULT(0) ", IF(I9="DATETIME", "", " DEFAULT('') "))</f>
        <v xml:space="preserve"> DEFAULT('') </v>
      </c>
      <c r="N9" s="1" t="str">
        <f>CONCATENATE(D9, " ", I9, IF(I9="DATETIME", "",CONCATENATE("(", J9, ") ")), L9, M9,",")</f>
        <v>ZXREM2 VARCHAR(100)  NULL  DEFAULT('') ,</v>
      </c>
      <c r="O9" s="1" t="str">
        <f>CONCATENATE(D9, " ",IF(I9="VARCHAR", "VARCHAR2",IF(I9="NUMERIC", "NUMBER", I9)), IF(I9="DATETIME", "",CONCATENATE("(", J9, ") ")), IF(TRIM(K9)&lt;&gt;"", L9,IF(TRIM(M9)="DEFAULT('')", "DEFAULT(' ')", M9)), ",")</f>
        <v>ZXREM2 VARCHAR2(100) DEFAULT(' '),</v>
      </c>
      <c r="P9" s="1" t="s">
        <v>9</v>
      </c>
      <c r="Q9" s="1" t="str">
        <f>CONCATENATE("EXEC sys.sp_addextendedproperty @name=N'MS_Description', @value=N'", E9, "' , @level0type=N'SCHEMA',@level0name=N'dbo', @level1type=N'TABLE',@level1name=N'", $D$2, "', @level2type=N'COLUMN',@level2name=N'", D9, "'")</f>
        <v>EXEC sys.sp_addextendedproperty @name=N'MS_Description', @value=N'Remark 2' , @level0type=N'SCHEMA',@level0name=N'dbo', @level1type=N'TABLE',@level1name=N'ZGUA', @level2type=N'COLUMN',@level2name=N'ZXREM2'</v>
      </c>
      <c r="R9" s="1" t="str">
        <f>CONCATENATE("[DataMember] public ", IF(I9="VARCHAR", " string ", " decimal "), D9, " { get; set; }")</f>
        <v>[DataMember] public  string ZXREM2 { get; set; }</v>
      </c>
      <c r="S9" s="1" t="str">
        <f>CONCATENATE("+ "", ",D9," """)</f>
        <v>+ ", ZXREM2 "</v>
      </c>
      <c r="T9" s="1" t="s">
        <v>1311</v>
      </c>
      <c r="V9" s="1" t="s">
        <v>16</v>
      </c>
      <c r="W9" s="1" t="s">
        <v>15</v>
      </c>
      <c r="X9" s="1" t="str">
        <f>D9</f>
        <v>ZXREM2</v>
      </c>
      <c r="Y9" s="1" t="str">
        <f>IF(AND(V9="EN",W9="S"),E9, IF(AND(V9="ID", W9="S"),F9, IF(AND(V9="EN", W9="R"),G9,H9)))</f>
        <v>Remark 2</v>
      </c>
      <c r="AA9" s="1">
        <v>1</v>
      </c>
      <c r="AB9" s="6">
        <f t="shared" ca="1" si="9"/>
        <v>20141204</v>
      </c>
      <c r="AC9" s="3">
        <f t="shared" ca="1" si="10"/>
        <v>144109</v>
      </c>
      <c r="AD9" s="3" t="s">
        <v>88</v>
      </c>
      <c r="AE9" s="1">
        <v>0</v>
      </c>
      <c r="AF9" s="1">
        <v>0</v>
      </c>
      <c r="AH9" s="1" t="str">
        <f ca="1">CONCATENATE("insert into ZDIC values('",T9, "', '",U9, "', '",V9, "', '",W9, "', '",X9, "', '",Y9, "', '",Z9, "', '",AA9, "', '",AB9, "', '",AC9, "', '",AD9, "', '",AE9, "', '",AF9, "', '",AG9, "')")</f>
        <v>insert into ZDIC values('DJB', '', 'EN', 'S', 'ZXREM2', 'Remark 2', '', '1', '20141204', '144109', 'SQL', '0', '0', '')</v>
      </c>
      <c r="AI9" s="5" t="s">
        <v>9</v>
      </c>
      <c r="AT9" s="3"/>
    </row>
    <row r="10" spans="1:46" ht="14.25" customHeight="1" x14ac:dyDescent="0.25">
      <c r="A10" s="4"/>
      <c r="B10" s="1" t="str">
        <f>VLOOKUP($D$2,[1]Tables!$B$2:$D$1048576,2,FALSE)</f>
        <v>ZX</v>
      </c>
      <c r="C10" s="1" t="s">
        <v>33</v>
      </c>
      <c r="D10" s="1" t="str">
        <f t="shared" si="11"/>
        <v>ZXRCST</v>
      </c>
      <c r="E10" s="1" t="str">
        <f>VLOOKUP($C10,'[1]Data Dictionary'!$B$2:$I$1048576,5,FALSE)</f>
        <v>Record Status</v>
      </c>
      <c r="F10" s="1" t="str">
        <f>VLOOKUP($C10,'[1]Data Dictionary'!$B$2:$I$1048576,6,FALSE)</f>
        <v>Record Status</v>
      </c>
      <c r="G10" s="1" t="str">
        <f>VLOOKUP($C10,'[1]Data Dictionary'!$B$2:$I$1048576,7,FALSE)</f>
        <v>Record Status</v>
      </c>
      <c r="H10" s="1" t="str">
        <f>VLOOKUP($C10,'[1]Data Dictionary'!$B$2:$I$1048576,8,FALSE)</f>
        <v>Record Status</v>
      </c>
      <c r="I10" s="1" t="str">
        <f>VLOOKUP($C10,'[1]Data Dictionary'!$B$2:$I$1048576,2,FALSE)</f>
        <v>NUMERIC</v>
      </c>
      <c r="J10" s="2" t="str">
        <f>VLOOKUP($C10,'[1]Data Dictionary'!$B$2:$I$1048576,3,FALSE)</f>
        <v>1, 0</v>
      </c>
      <c r="K10" s="3"/>
      <c r="L10" s="3" t="str">
        <f t="shared" si="0"/>
        <v xml:space="preserve"> NULL </v>
      </c>
      <c r="M10" s="3" t="str">
        <f t="shared" si="4"/>
        <v xml:space="preserve"> DEFAULT(0) </v>
      </c>
      <c r="N10" s="1" t="str">
        <f t="shared" si="1"/>
        <v>ZXRCST NUMERIC(1, 0)  NULL  DEFAULT(0) ,</v>
      </c>
      <c r="O10" s="1" t="str">
        <f t="shared" si="5"/>
        <v>ZXRCST NUMBER(1, 0)  DEFAULT(0) ,</v>
      </c>
      <c r="P10" s="1" t="s">
        <v>9</v>
      </c>
      <c r="Q10" s="1" t="str">
        <f t="shared" si="2"/>
        <v>EXEC sys.sp_addextendedproperty @name=N'MS_Description', @value=N'Record Status' , @level0type=N'SCHEMA',@level0name=N'dbo', @level1type=N'TABLE',@level1name=N'ZGUA', @level2type=N'COLUMN',@level2name=N'ZXRCST'</v>
      </c>
      <c r="R10" s="1" t="str">
        <f t="shared" si="6"/>
        <v>[DataMember] public  decimal ZXRCST { get; set; }</v>
      </c>
      <c r="S10" s="1" t="str">
        <f t="shared" si="12"/>
        <v>+ ", ZXRCST "</v>
      </c>
      <c r="T10" s="1" t="s">
        <v>1311</v>
      </c>
      <c r="V10" s="1" t="s">
        <v>16</v>
      </c>
      <c r="W10" s="1" t="s">
        <v>15</v>
      </c>
      <c r="X10" s="1" t="str">
        <f t="shared" si="7"/>
        <v>ZXRCST</v>
      </c>
      <c r="Y10" s="1" t="str">
        <f t="shared" si="8"/>
        <v>Record Status</v>
      </c>
      <c r="AA10" s="1">
        <v>1</v>
      </c>
      <c r="AB10" s="6">
        <f t="shared" ca="1" si="9"/>
        <v>20141204</v>
      </c>
      <c r="AC10" s="3">
        <f t="shared" ca="1" si="10"/>
        <v>144109</v>
      </c>
      <c r="AD10" s="3" t="s">
        <v>88</v>
      </c>
      <c r="AE10" s="1">
        <v>0</v>
      </c>
      <c r="AF10" s="1">
        <v>0</v>
      </c>
      <c r="AH10" s="1" t="str">
        <f t="shared" ca="1" si="3"/>
        <v>insert into ZDIC values('DJB', '', 'EN', 'S', 'ZXRCST', 'Record Status', '', '1', '20141204', '144109', 'SQL', '0', '0', '')</v>
      </c>
      <c r="AI10" s="5" t="s">
        <v>9</v>
      </c>
      <c r="AT10" s="3"/>
    </row>
    <row r="11" spans="1:46" ht="14.25" customHeight="1" x14ac:dyDescent="0.25">
      <c r="A11" s="4"/>
      <c r="B11" s="1" t="str">
        <f>VLOOKUP($D$2,[1]Tables!$B$2:$D$1048576,2,FALSE)</f>
        <v>ZX</v>
      </c>
      <c r="C11" s="1" t="s">
        <v>23</v>
      </c>
      <c r="D11" s="1" t="str">
        <f t="shared" si="11"/>
        <v>ZXCRDT</v>
      </c>
      <c r="E11" s="1" t="str">
        <f>VLOOKUP($C11,'[1]Data Dictionary'!$B$2:$I$1048576,5,FALSE)</f>
        <v>Create Date</v>
      </c>
      <c r="F11" s="1" t="str">
        <f>VLOOKUP($C11,'[1]Data Dictionary'!$B$2:$I$1048576,6,FALSE)</f>
        <v>Create Date</v>
      </c>
      <c r="G11" s="1" t="str">
        <f>VLOOKUP($C11,'[1]Data Dictionary'!$B$2:$I$1048576,7,FALSE)</f>
        <v>Create Date</v>
      </c>
      <c r="H11" s="1" t="str">
        <f>VLOOKUP($C11,'[1]Data Dictionary'!$B$2:$I$1048576,8,FALSE)</f>
        <v>Create Date</v>
      </c>
      <c r="I11" s="1" t="str">
        <f>VLOOKUP($C11,'[1]Data Dictionary'!$B$2:$I$1048576,2,FALSE)</f>
        <v>NUMERIC</v>
      </c>
      <c r="J11" s="2" t="str">
        <f>VLOOKUP($C11,'[1]Data Dictionary'!$B$2:$I$1048576,3,FALSE)</f>
        <v>8, 0</v>
      </c>
      <c r="K11" s="3"/>
      <c r="L11" s="3" t="str">
        <f t="shared" si="0"/>
        <v xml:space="preserve"> NULL </v>
      </c>
      <c r="M11" s="3" t="str">
        <f t="shared" si="4"/>
        <v xml:space="preserve"> DEFAULT(0) </v>
      </c>
      <c r="N11" s="1" t="str">
        <f t="shared" si="1"/>
        <v>ZXCRDT NUMERIC(8, 0)  NULL  DEFAULT(0) ,</v>
      </c>
      <c r="O11" s="1" t="str">
        <f t="shared" si="5"/>
        <v>ZXCRDT NUMBER(8, 0)  DEFAULT(0) ,</v>
      </c>
      <c r="P11" s="1" t="s">
        <v>9</v>
      </c>
      <c r="Q11" s="1" t="str">
        <f t="shared" si="2"/>
        <v>EXEC sys.sp_addextendedproperty @name=N'MS_Description', @value=N'Create Date' , @level0type=N'SCHEMA',@level0name=N'dbo', @level1type=N'TABLE',@level1name=N'ZGUA', @level2type=N'COLUMN',@level2name=N'ZXCRDT'</v>
      </c>
      <c r="R11" s="1" t="str">
        <f t="shared" si="6"/>
        <v>[DataMember] public  decimal ZXCRDT { get; set; }</v>
      </c>
      <c r="S11" s="1" t="str">
        <f t="shared" si="12"/>
        <v>+ ", ZXCRDT "</v>
      </c>
      <c r="T11" s="1" t="s">
        <v>1311</v>
      </c>
      <c r="V11" s="1" t="s">
        <v>16</v>
      </c>
      <c r="W11" s="1" t="s">
        <v>15</v>
      </c>
      <c r="X11" s="1" t="str">
        <f t="shared" si="7"/>
        <v>ZXCRDT</v>
      </c>
      <c r="Y11" s="1" t="str">
        <f t="shared" si="8"/>
        <v>Create Date</v>
      </c>
      <c r="AA11" s="1">
        <v>1</v>
      </c>
      <c r="AB11" s="6">
        <f t="shared" ca="1" si="9"/>
        <v>20141204</v>
      </c>
      <c r="AC11" s="3">
        <f t="shared" ca="1" si="10"/>
        <v>144109</v>
      </c>
      <c r="AD11" s="3" t="s">
        <v>88</v>
      </c>
      <c r="AE11" s="1">
        <v>0</v>
      </c>
      <c r="AF11" s="1">
        <v>0</v>
      </c>
      <c r="AH11" s="1" t="str">
        <f t="shared" ca="1" si="3"/>
        <v>insert into ZDIC values('DJB', '', 'EN', 'S', 'ZXCRDT', 'Create Date', '', '1', '20141204', '144109', 'SQL', '0', '0', '')</v>
      </c>
      <c r="AI11" s="5" t="s">
        <v>9</v>
      </c>
      <c r="AT11" s="3"/>
    </row>
    <row r="12" spans="1:46" ht="14.25" customHeight="1" x14ac:dyDescent="0.25">
      <c r="A12" s="4"/>
      <c r="B12" s="1" t="str">
        <f>VLOOKUP($D$2,[1]Tables!$B$2:$D$1048576,2,FALSE)</f>
        <v>ZX</v>
      </c>
      <c r="C12" s="1" t="s">
        <v>24</v>
      </c>
      <c r="D12" s="1" t="str">
        <f t="shared" si="11"/>
        <v>ZXCRTM</v>
      </c>
      <c r="E12" s="1" t="str">
        <f>VLOOKUP($C12,'[1]Data Dictionary'!$B$2:$I$1048576,5,FALSE)</f>
        <v>Create Time</v>
      </c>
      <c r="F12" s="1" t="str">
        <f>VLOOKUP($C12,'[1]Data Dictionary'!$B$2:$I$1048576,6,FALSE)</f>
        <v>Create Time</v>
      </c>
      <c r="G12" s="1" t="str">
        <f>VLOOKUP($C12,'[1]Data Dictionary'!$B$2:$I$1048576,7,FALSE)</f>
        <v>Create Time</v>
      </c>
      <c r="H12" s="1" t="str">
        <f>VLOOKUP($C12,'[1]Data Dictionary'!$B$2:$I$1048576,8,FALSE)</f>
        <v>Create Time</v>
      </c>
      <c r="I12" s="1" t="str">
        <f>VLOOKUP($C12,'[1]Data Dictionary'!$B$2:$I$1048576,2,FALSE)</f>
        <v>NUMERIC</v>
      </c>
      <c r="J12" s="2" t="str">
        <f>VLOOKUP($C12,'[1]Data Dictionary'!$B$2:$I$1048576,3,FALSE)</f>
        <v>6, 0</v>
      </c>
      <c r="K12" s="3"/>
      <c r="L12" s="3" t="str">
        <f t="shared" si="0"/>
        <v xml:space="preserve"> NULL </v>
      </c>
      <c r="M12" s="3" t="str">
        <f t="shared" si="4"/>
        <v xml:space="preserve"> DEFAULT(0) </v>
      </c>
      <c r="N12" s="1" t="str">
        <f t="shared" si="1"/>
        <v>ZXCRTM NUMERIC(6, 0)  NULL  DEFAULT(0) ,</v>
      </c>
      <c r="O12" s="1" t="str">
        <f t="shared" si="5"/>
        <v>ZXCRTM NUMBER(6, 0)  DEFAULT(0) ,</v>
      </c>
      <c r="P12" s="1" t="s">
        <v>9</v>
      </c>
      <c r="Q12" s="1" t="str">
        <f t="shared" si="2"/>
        <v>EXEC sys.sp_addextendedproperty @name=N'MS_Description', @value=N'Create Time' , @level0type=N'SCHEMA',@level0name=N'dbo', @level1type=N'TABLE',@level1name=N'ZGUA', @level2type=N'COLUMN',@level2name=N'ZXCRTM'</v>
      </c>
      <c r="R12" s="1" t="str">
        <f t="shared" si="6"/>
        <v>[DataMember] public  decimal ZXCRTM { get; set; }</v>
      </c>
      <c r="S12" s="1" t="str">
        <f t="shared" si="12"/>
        <v>+ ", ZXCRTM "</v>
      </c>
      <c r="T12" s="1" t="s">
        <v>1311</v>
      </c>
      <c r="V12" s="1" t="s">
        <v>16</v>
      </c>
      <c r="W12" s="1" t="s">
        <v>15</v>
      </c>
      <c r="X12" s="1" t="str">
        <f t="shared" si="7"/>
        <v>ZXCRTM</v>
      </c>
      <c r="Y12" s="1" t="str">
        <f t="shared" si="8"/>
        <v>Create Time</v>
      </c>
      <c r="AA12" s="1">
        <v>1</v>
      </c>
      <c r="AB12" s="6">
        <f t="shared" ca="1" si="9"/>
        <v>20141204</v>
      </c>
      <c r="AC12" s="3">
        <f t="shared" ca="1" si="10"/>
        <v>144109</v>
      </c>
      <c r="AD12" s="3" t="s">
        <v>88</v>
      </c>
      <c r="AE12" s="1">
        <v>0</v>
      </c>
      <c r="AF12" s="1">
        <v>0</v>
      </c>
      <c r="AH12" s="1" t="str">
        <f t="shared" ca="1" si="3"/>
        <v>insert into ZDIC values('DJB', '', 'EN', 'S', 'ZXCRTM', 'Create Time', '', '1', '20141204', '144109', 'SQL', '0', '0', '')</v>
      </c>
      <c r="AI12" s="5" t="s">
        <v>9</v>
      </c>
    </row>
    <row r="13" spans="1:46" ht="14.25" customHeight="1" x14ac:dyDescent="0.25">
      <c r="A13" s="4"/>
      <c r="B13" s="1" t="str">
        <f>VLOOKUP($D$2,[1]Tables!$B$2:$D$1048576,2,FALSE)</f>
        <v>ZX</v>
      </c>
      <c r="C13" s="1" t="s">
        <v>25</v>
      </c>
      <c r="D13" s="1" t="str">
        <f t="shared" si="11"/>
        <v>ZXCRUS</v>
      </c>
      <c r="E13" s="1" t="str">
        <f>VLOOKUP($C13,'[1]Data Dictionary'!$B$2:$I$1048576,5,FALSE)</f>
        <v>Create User</v>
      </c>
      <c r="F13" s="1" t="str">
        <f>VLOOKUP($C13,'[1]Data Dictionary'!$B$2:$I$1048576,6,FALSE)</f>
        <v>Create User</v>
      </c>
      <c r="G13" s="1" t="str">
        <f>VLOOKUP($C13,'[1]Data Dictionary'!$B$2:$I$1048576,7,FALSE)</f>
        <v>Create User</v>
      </c>
      <c r="H13" s="1" t="str">
        <f>VLOOKUP($C13,'[1]Data Dictionary'!$B$2:$I$1048576,8,FALSE)</f>
        <v>Create User</v>
      </c>
      <c r="I13" s="1" t="str">
        <f>VLOOKUP($C13,'[1]Data Dictionary'!$B$2:$I$1048576,2,FALSE)</f>
        <v>VARCHAR</v>
      </c>
      <c r="J13" s="2" t="str">
        <f>VLOOKUP($C13,'[1]Data Dictionary'!$B$2:$I$1048576,3,FALSE)</f>
        <v>20</v>
      </c>
      <c r="K13" s="3"/>
      <c r="L13" s="3" t="str">
        <f t="shared" si="0"/>
        <v xml:space="preserve"> NULL </v>
      </c>
      <c r="M13" s="3" t="str">
        <f t="shared" si="4"/>
        <v xml:space="preserve"> DEFAULT('') </v>
      </c>
      <c r="N13" s="1" t="str">
        <f t="shared" si="1"/>
        <v>ZXCRUS VARCHAR(20)  NULL  DEFAULT('') ,</v>
      </c>
      <c r="O13" s="1" t="str">
        <f t="shared" si="5"/>
        <v>ZXCRUS VARCHAR2(20) DEFAULT(' '),</v>
      </c>
      <c r="P13" s="1" t="s">
        <v>9</v>
      </c>
      <c r="Q13" s="1" t="str">
        <f t="shared" si="2"/>
        <v>EXEC sys.sp_addextendedproperty @name=N'MS_Description', @value=N'Create User' , @level0type=N'SCHEMA',@level0name=N'dbo', @level1type=N'TABLE',@level1name=N'ZGUA', @level2type=N'COLUMN',@level2name=N'ZXCRUS'</v>
      </c>
      <c r="R13" s="1" t="str">
        <f t="shared" si="6"/>
        <v>[DataMember] public  string ZXCRUS { get; set; }</v>
      </c>
      <c r="S13" s="1" t="str">
        <f t="shared" si="12"/>
        <v>+ ", ZXCRUS "</v>
      </c>
      <c r="T13" s="1" t="s">
        <v>1311</v>
      </c>
      <c r="V13" s="1" t="s">
        <v>16</v>
      </c>
      <c r="W13" s="1" t="s">
        <v>15</v>
      </c>
      <c r="X13" s="1" t="str">
        <f t="shared" si="7"/>
        <v>ZXCRUS</v>
      </c>
      <c r="Y13" s="1" t="str">
        <f t="shared" si="8"/>
        <v>Create User</v>
      </c>
      <c r="AA13" s="1">
        <v>1</v>
      </c>
      <c r="AB13" s="6">
        <f t="shared" ca="1" si="9"/>
        <v>20141204</v>
      </c>
      <c r="AC13" s="3">
        <f t="shared" ca="1" si="10"/>
        <v>144109</v>
      </c>
      <c r="AD13" s="3" t="s">
        <v>88</v>
      </c>
      <c r="AE13" s="1">
        <v>0</v>
      </c>
      <c r="AF13" s="1">
        <v>0</v>
      </c>
      <c r="AH13" s="1" t="str">
        <f t="shared" ca="1" si="3"/>
        <v>insert into ZDIC values('DJB', '', 'EN', 'S', 'ZXCRUS', 'Create User', '', '1', '20141204', '144109', 'SQL', '0', '0', '')</v>
      </c>
      <c r="AI13" s="5" t="s">
        <v>9</v>
      </c>
    </row>
    <row r="14" spans="1:46" ht="14.25" customHeight="1" x14ac:dyDescent="0.25">
      <c r="A14" s="4"/>
      <c r="B14" s="1" t="str">
        <f>VLOOKUP($D$2,[1]Tables!$B$2:$D$1048576,2,FALSE)</f>
        <v>ZX</v>
      </c>
      <c r="C14" s="1" t="s">
        <v>26</v>
      </c>
      <c r="D14" s="1" t="str">
        <f t="shared" si="11"/>
        <v>ZXCHDT</v>
      </c>
      <c r="E14" s="1" t="str">
        <f>VLOOKUP($C14,'[1]Data Dictionary'!$B$2:$I$1048576,5,FALSE)</f>
        <v>Change Date</v>
      </c>
      <c r="F14" s="1" t="str">
        <f>VLOOKUP($C14,'[1]Data Dictionary'!$B$2:$I$1048576,6,FALSE)</f>
        <v>Change Date</v>
      </c>
      <c r="G14" s="1" t="str">
        <f>VLOOKUP($C14,'[1]Data Dictionary'!$B$2:$I$1048576,7,FALSE)</f>
        <v>Change Date</v>
      </c>
      <c r="H14" s="1" t="str">
        <f>VLOOKUP($C14,'[1]Data Dictionary'!$B$2:$I$1048576,8,FALSE)</f>
        <v>Change Date</v>
      </c>
      <c r="I14" s="1" t="str">
        <f>VLOOKUP($C14,'[1]Data Dictionary'!$B$2:$I$1048576,2,FALSE)</f>
        <v>NUMERIC</v>
      </c>
      <c r="J14" s="2" t="str">
        <f>VLOOKUP($C14,'[1]Data Dictionary'!$B$2:$I$1048576,3,FALSE)</f>
        <v>8, 0</v>
      </c>
      <c r="K14" s="3"/>
      <c r="L14" s="3" t="str">
        <f t="shared" si="0"/>
        <v xml:space="preserve"> NULL </v>
      </c>
      <c r="M14" s="3" t="str">
        <f t="shared" si="4"/>
        <v xml:space="preserve"> DEFAULT(0) </v>
      </c>
      <c r="N14" s="1" t="str">
        <f t="shared" si="1"/>
        <v>ZXCHDT NUMERIC(8, 0)  NULL  DEFAULT(0) ,</v>
      </c>
      <c r="O14" s="1" t="str">
        <f t="shared" si="5"/>
        <v>ZXCHDT NUMBER(8, 0)  DEFAULT(0) ,</v>
      </c>
      <c r="P14" s="1" t="s">
        <v>9</v>
      </c>
      <c r="Q14" s="1" t="str">
        <f t="shared" si="2"/>
        <v>EXEC sys.sp_addextendedproperty @name=N'MS_Description', @value=N'Change Date' , @level0type=N'SCHEMA',@level0name=N'dbo', @level1type=N'TABLE',@level1name=N'ZGUA', @level2type=N'COLUMN',@level2name=N'ZXCHDT'</v>
      </c>
      <c r="R14" s="1" t="str">
        <f t="shared" si="6"/>
        <v>[DataMember] public  decimal ZXCHDT { get; set; }</v>
      </c>
      <c r="S14" s="1" t="str">
        <f t="shared" si="12"/>
        <v>+ ", ZXCHDT "</v>
      </c>
      <c r="T14" s="1" t="s">
        <v>1311</v>
      </c>
      <c r="V14" s="1" t="s">
        <v>16</v>
      </c>
      <c r="W14" s="1" t="s">
        <v>15</v>
      </c>
      <c r="X14" s="1" t="str">
        <f t="shared" si="7"/>
        <v>ZXCHDT</v>
      </c>
      <c r="Y14" s="1" t="str">
        <f t="shared" si="8"/>
        <v>Change Date</v>
      </c>
      <c r="AA14" s="1">
        <v>1</v>
      </c>
      <c r="AB14" s="6">
        <f t="shared" ca="1" si="9"/>
        <v>20141204</v>
      </c>
      <c r="AC14" s="3">
        <f t="shared" ca="1" si="10"/>
        <v>144109</v>
      </c>
      <c r="AD14" s="3" t="s">
        <v>88</v>
      </c>
      <c r="AE14" s="1">
        <v>0</v>
      </c>
      <c r="AF14" s="1">
        <v>0</v>
      </c>
      <c r="AH14" s="1" t="str">
        <f t="shared" ca="1" si="3"/>
        <v>insert into ZDIC values('DJB', '', 'EN', 'S', 'ZXCHDT', 'Change Date', '', '1', '20141204', '144109', 'SQL', '0', '0', '')</v>
      </c>
      <c r="AI14" s="5" t="s">
        <v>9</v>
      </c>
    </row>
    <row r="15" spans="1:46" ht="14.25" customHeight="1" x14ac:dyDescent="0.25">
      <c r="A15" s="4"/>
      <c r="B15" s="1" t="str">
        <f>VLOOKUP($D$2,[1]Tables!$B$2:$D$1048576,2,FALSE)</f>
        <v>ZX</v>
      </c>
      <c r="C15" s="1" t="s">
        <v>27</v>
      </c>
      <c r="D15" s="1" t="str">
        <f t="shared" si="11"/>
        <v>ZXCHTM</v>
      </c>
      <c r="E15" s="1" t="str">
        <f>VLOOKUP($C15,'[1]Data Dictionary'!$B$2:$I$1048576,5,FALSE)</f>
        <v>Change Time</v>
      </c>
      <c r="F15" s="1" t="str">
        <f>VLOOKUP($C15,'[1]Data Dictionary'!$B$2:$I$1048576,6,FALSE)</f>
        <v>Change Time</v>
      </c>
      <c r="G15" s="1" t="str">
        <f>VLOOKUP($C15,'[1]Data Dictionary'!$B$2:$I$1048576,7,FALSE)</f>
        <v>Change Time</v>
      </c>
      <c r="H15" s="1" t="str">
        <f>VLOOKUP($C15,'[1]Data Dictionary'!$B$2:$I$1048576,8,FALSE)</f>
        <v>Change Time</v>
      </c>
      <c r="I15" s="1" t="str">
        <f>VLOOKUP($C15,'[1]Data Dictionary'!$B$2:$I$1048576,2,FALSE)</f>
        <v>NUMERIC</v>
      </c>
      <c r="J15" s="2" t="str">
        <f>VLOOKUP($C15,'[1]Data Dictionary'!$B$2:$I$1048576,3,FALSE)</f>
        <v>6, 0</v>
      </c>
      <c r="K15" s="3"/>
      <c r="L15" s="3" t="str">
        <f t="shared" si="0"/>
        <v xml:space="preserve"> NULL </v>
      </c>
      <c r="M15" s="3" t="str">
        <f t="shared" si="4"/>
        <v xml:space="preserve"> DEFAULT(0) </v>
      </c>
      <c r="N15" s="1" t="str">
        <f t="shared" si="1"/>
        <v>ZXCHTM NUMERIC(6, 0)  NULL  DEFAULT(0) ,</v>
      </c>
      <c r="O15" s="1" t="str">
        <f t="shared" si="5"/>
        <v>ZXCHTM NUMBER(6, 0)  DEFAULT(0) ,</v>
      </c>
      <c r="P15" s="1" t="s">
        <v>9</v>
      </c>
      <c r="Q15" s="1" t="str">
        <f t="shared" si="2"/>
        <v>EXEC sys.sp_addextendedproperty @name=N'MS_Description', @value=N'Change Time' , @level0type=N'SCHEMA',@level0name=N'dbo', @level1type=N'TABLE',@level1name=N'ZGUA', @level2type=N'COLUMN',@level2name=N'ZXCHTM'</v>
      </c>
      <c r="R15" s="1" t="str">
        <f t="shared" si="6"/>
        <v>[DataMember] public  decimal ZXCHTM { get; set; }</v>
      </c>
      <c r="S15" s="1" t="str">
        <f t="shared" si="12"/>
        <v>+ ", ZXCHTM "</v>
      </c>
      <c r="T15" s="1" t="s">
        <v>1311</v>
      </c>
      <c r="V15" s="1" t="s">
        <v>16</v>
      </c>
      <c r="W15" s="1" t="s">
        <v>15</v>
      </c>
      <c r="X15" s="1" t="str">
        <f t="shared" si="7"/>
        <v>ZXCHTM</v>
      </c>
      <c r="Y15" s="1" t="str">
        <f t="shared" si="8"/>
        <v>Change Time</v>
      </c>
      <c r="AA15" s="1">
        <v>1</v>
      </c>
      <c r="AB15" s="6">
        <f t="shared" ca="1" si="9"/>
        <v>20141204</v>
      </c>
      <c r="AC15" s="3">
        <f t="shared" ca="1" si="10"/>
        <v>144109</v>
      </c>
      <c r="AD15" s="3" t="s">
        <v>88</v>
      </c>
      <c r="AE15" s="1">
        <v>0</v>
      </c>
      <c r="AF15" s="1">
        <v>0</v>
      </c>
      <c r="AH15" s="1" t="str">
        <f t="shared" ca="1" si="3"/>
        <v>insert into ZDIC values('DJB', '', 'EN', 'S', 'ZXCHTM', 'Change Time', '', '1', '20141204', '144109', 'SQL', '0', '0', '')</v>
      </c>
      <c r="AI15" s="5" t="s">
        <v>9</v>
      </c>
    </row>
    <row r="16" spans="1:46" ht="14.25" customHeight="1" x14ac:dyDescent="0.25">
      <c r="A16" s="4"/>
      <c r="B16" s="1" t="str">
        <f>VLOOKUP($D$2,[1]Tables!$B$2:$D$1048576,2,FALSE)</f>
        <v>ZX</v>
      </c>
      <c r="C16" s="1" t="s">
        <v>28</v>
      </c>
      <c r="D16" s="1" t="str">
        <f t="shared" si="11"/>
        <v>ZXCHUS</v>
      </c>
      <c r="E16" s="1" t="str">
        <f>VLOOKUP($C16,'[1]Data Dictionary'!$B$2:$I$1048576,5,FALSE)</f>
        <v>Change User</v>
      </c>
      <c r="F16" s="1" t="str">
        <f>VLOOKUP($C16,'[1]Data Dictionary'!$B$2:$I$1048576,6,FALSE)</f>
        <v>Change User</v>
      </c>
      <c r="G16" s="1" t="str">
        <f>VLOOKUP($C16,'[1]Data Dictionary'!$B$2:$I$1048576,7,FALSE)</f>
        <v>Change User</v>
      </c>
      <c r="H16" s="1" t="str">
        <f>VLOOKUP($C16,'[1]Data Dictionary'!$B$2:$I$1048576,8,FALSE)</f>
        <v>Change User</v>
      </c>
      <c r="I16" s="1" t="str">
        <f>VLOOKUP($C16,'[1]Data Dictionary'!$B$2:$I$1048576,2,FALSE)</f>
        <v>VARCHAR</v>
      </c>
      <c r="J16" s="2" t="str">
        <f>VLOOKUP($C16,'[1]Data Dictionary'!$B$2:$I$1048576,3,FALSE)</f>
        <v>20</v>
      </c>
      <c r="K16" s="3"/>
      <c r="L16" s="3" t="str">
        <f t="shared" si="0"/>
        <v xml:space="preserve"> NULL </v>
      </c>
      <c r="M16" s="3" t="str">
        <f t="shared" si="4"/>
        <v xml:space="preserve"> DEFAULT('') </v>
      </c>
      <c r="N16" s="1" t="str">
        <f t="shared" si="1"/>
        <v>ZXCHUS VARCHAR(20)  NULL  DEFAULT('') ,</v>
      </c>
      <c r="O16" s="1" t="str">
        <f t="shared" si="5"/>
        <v>ZXCHUS VARCHAR2(20) DEFAULT(' '),</v>
      </c>
      <c r="P16" s="1" t="s">
        <v>9</v>
      </c>
      <c r="Q16" s="1" t="str">
        <f t="shared" si="2"/>
        <v>EXEC sys.sp_addextendedproperty @name=N'MS_Description', @value=N'Change User' , @level0type=N'SCHEMA',@level0name=N'dbo', @level1type=N'TABLE',@level1name=N'ZGUA', @level2type=N'COLUMN',@level2name=N'ZXCHUS'</v>
      </c>
      <c r="R16" s="1" t="str">
        <f t="shared" si="6"/>
        <v>[DataMember] public  string ZXCHUS { get; set; }</v>
      </c>
      <c r="S16" s="1" t="str">
        <f t="shared" si="12"/>
        <v>+ ", ZXCHUS "</v>
      </c>
      <c r="T16" s="1" t="s">
        <v>1311</v>
      </c>
      <c r="V16" s="1" t="s">
        <v>16</v>
      </c>
      <c r="W16" s="1" t="s">
        <v>15</v>
      </c>
      <c r="X16" s="1" t="str">
        <f t="shared" si="7"/>
        <v>ZXCHUS</v>
      </c>
      <c r="Y16" s="1" t="str">
        <f t="shared" si="8"/>
        <v>Change User</v>
      </c>
      <c r="AA16" s="1">
        <v>1</v>
      </c>
      <c r="AB16" s="6">
        <f t="shared" ca="1" si="9"/>
        <v>20141204</v>
      </c>
      <c r="AC16" s="3">
        <f t="shared" ca="1" si="10"/>
        <v>144109</v>
      </c>
      <c r="AD16" s="3" t="s">
        <v>88</v>
      </c>
      <c r="AE16" s="1">
        <v>0</v>
      </c>
      <c r="AF16" s="1">
        <v>0</v>
      </c>
      <c r="AH16" s="1" t="str">
        <f t="shared" ca="1" si="3"/>
        <v>insert into ZDIC values('DJB', '', 'EN', 'S', 'ZXCHUS', 'Change User', '', '1', '20141204', '144109', 'SQL', '0', '0', '')</v>
      </c>
      <c r="AI16" s="5" t="s">
        <v>9</v>
      </c>
    </row>
    <row r="17" spans="1:35" ht="14.25" customHeight="1" x14ac:dyDescent="0.25">
      <c r="A17" s="4"/>
      <c r="B17" s="4"/>
      <c r="C17" s="4"/>
      <c r="D17" s="5"/>
      <c r="K17" s="3"/>
      <c r="L17" s="3"/>
      <c r="M17" s="3"/>
      <c r="N17" s="1" t="str">
        <f>CONCATENATE(" CONSTRAINT PK_",$D$2, " PRIMARY KEY CLUSTERED (")</f>
        <v xml:space="preserve"> CONSTRAINT PK_ZGUA PRIMARY KEY CLUSTERED (</v>
      </c>
      <c r="O17" s="1" t="str">
        <f>CONCATENATE(" CONSTRAINT PK_",$D$2, " PRIMARY KEY (")</f>
        <v xml:space="preserve"> CONSTRAINT PK_ZGUA PRIMARY KEY (</v>
      </c>
      <c r="P17" s="1" t="s">
        <v>9</v>
      </c>
      <c r="S17" s="1" t="s">
        <v>9</v>
      </c>
      <c r="AB17" s="6"/>
      <c r="AC17" s="3"/>
      <c r="AD17" s="3"/>
      <c r="AI17" s="5" t="s">
        <v>9</v>
      </c>
    </row>
    <row r="18" spans="1:35" ht="14.25" customHeight="1" x14ac:dyDescent="0.25">
      <c r="A18" s="4"/>
      <c r="B18" s="4"/>
      <c r="C18" s="4"/>
      <c r="K18" s="3"/>
      <c r="L18" s="3"/>
      <c r="M18" s="3"/>
      <c r="N18" s="1" t="str">
        <f xml:space="preserve"> "  " &amp; $D3</f>
        <v xml:space="preserve">  ZXCONO</v>
      </c>
      <c r="O18" s="1" t="str">
        <f xml:space="preserve"> "  " &amp; $D3</f>
        <v xml:space="preserve">  ZXCONO</v>
      </c>
      <c r="P18" s="1" t="s">
        <v>9</v>
      </c>
      <c r="S18" s="1" t="s">
        <v>9</v>
      </c>
      <c r="AB18" s="6"/>
      <c r="AC18" s="3"/>
      <c r="AD18" s="3"/>
      <c r="AI18" s="5" t="s">
        <v>9</v>
      </c>
    </row>
    <row r="19" spans="1:35" ht="14.25" customHeight="1" x14ac:dyDescent="0.25">
      <c r="B19" s="4"/>
      <c r="C19" s="4"/>
      <c r="K19" s="3"/>
      <c r="L19" s="3"/>
      <c r="M19" s="3"/>
      <c r="N19" s="1" t="str">
        <f t="shared" ref="N19:O22" si="13" xml:space="preserve"> ", " &amp; $D4</f>
        <v>, ZXBRNO</v>
      </c>
      <c r="O19" s="1" t="str">
        <f t="shared" si="13"/>
        <v>, ZXBRNO</v>
      </c>
      <c r="P19" s="1" t="s">
        <v>9</v>
      </c>
      <c r="R19" s="1" t="s">
        <v>9</v>
      </c>
      <c r="S19" s="1" t="s">
        <v>9</v>
      </c>
      <c r="AI19" s="5" t="s">
        <v>9</v>
      </c>
    </row>
    <row r="20" spans="1:35" ht="14.25" customHeight="1" x14ac:dyDescent="0.25">
      <c r="N20" s="1" t="str">
        <f t="shared" si="13"/>
        <v>, ZXAUNO</v>
      </c>
      <c r="O20" s="1" t="str">
        <f t="shared" si="13"/>
        <v>, ZXAUNO</v>
      </c>
      <c r="P20" s="1" t="s">
        <v>9</v>
      </c>
      <c r="R20" s="1" t="s">
        <v>9</v>
      </c>
      <c r="S20" s="1" t="s">
        <v>9</v>
      </c>
      <c r="AI20" s="5" t="s">
        <v>9</v>
      </c>
    </row>
    <row r="21" spans="1:35" ht="14.25" customHeight="1" x14ac:dyDescent="0.25">
      <c r="N21" s="1" t="str">
        <f t="shared" si="13"/>
        <v>, ZXUSNO</v>
      </c>
      <c r="O21" s="1" t="str">
        <f t="shared" si="13"/>
        <v>, ZXUSNO</v>
      </c>
      <c r="P21" s="1" t="s">
        <v>9</v>
      </c>
      <c r="S21" s="1" t="s">
        <v>9</v>
      </c>
    </row>
    <row r="22" spans="1:35" ht="14.25" customHeight="1" x14ac:dyDescent="0.25">
      <c r="B22" s="4"/>
      <c r="N22" s="1" t="str">
        <f t="shared" si="13"/>
        <v>, ZXAUTO</v>
      </c>
      <c r="O22" s="1" t="str">
        <f t="shared" si="13"/>
        <v>, ZXAUTO</v>
      </c>
      <c r="P22" s="1" t="s">
        <v>9</v>
      </c>
      <c r="S22" s="1" t="s">
        <v>9</v>
      </c>
    </row>
    <row r="23" spans="1:35" ht="14.25" customHeight="1" x14ac:dyDescent="0.25">
      <c r="N23" s="1" t="s">
        <v>11</v>
      </c>
      <c r="O23" s="1" t="s">
        <v>11</v>
      </c>
      <c r="P23" s="1" t="s">
        <v>9</v>
      </c>
    </row>
    <row r="24" spans="1:35" ht="14.25" customHeight="1" x14ac:dyDescent="0.25">
      <c r="P24" s="1" t="s">
        <v>9</v>
      </c>
    </row>
    <row r="25" spans="1:35" ht="14.25" customHeight="1" x14ac:dyDescent="0.25">
      <c r="P25" s="1" t="s">
        <v>9</v>
      </c>
    </row>
    <row r="26" spans="1:35" ht="14.25" customHeight="1" x14ac:dyDescent="0.25">
      <c r="P26" s="1" t="s">
        <v>9</v>
      </c>
    </row>
    <row r="27" spans="1:35" ht="14.25" customHeight="1" x14ac:dyDescent="0.25">
      <c r="P27" s="1" t="s">
        <v>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F79"/>
  <sheetViews>
    <sheetView topLeftCell="AQ25" workbookViewId="0">
      <selection activeCell="AZ41" sqref="AZ41"/>
    </sheetView>
  </sheetViews>
  <sheetFormatPr defaultRowHeight="14.25" customHeight="1" x14ac:dyDescent="0.25"/>
  <cols>
    <col min="1" max="1" width="5.85546875" style="1" bestFit="1" customWidth="1"/>
    <col min="2" max="2" width="3"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8" width="9.140625" style="1"/>
    <col min="39" max="39" width="11.140625" style="1" bestFit="1" customWidth="1"/>
    <col min="40" max="40" width="47.5703125" style="1" customWidth="1"/>
    <col min="41" max="41" width="27.85546875" style="1" bestFit="1" customWidth="1"/>
    <col min="42" max="42" width="33.42578125" style="1" bestFit="1" customWidth="1"/>
    <col min="43" max="43" width="74.5703125" style="1" bestFit="1" customWidth="1"/>
    <col min="44" max="44" width="8.42578125" style="1" bestFit="1" customWidth="1"/>
    <col min="45" max="16384" width="9.140625" style="1"/>
  </cols>
  <sheetData>
    <row r="1" spans="1:54" s="5" customFormat="1" ht="14.25" customHeight="1" x14ac:dyDescent="0.25">
      <c r="A1" s="25" t="s">
        <v>0</v>
      </c>
      <c r="B1" s="26" t="s">
        <v>67</v>
      </c>
      <c r="C1" s="26" t="s">
        <v>68</v>
      </c>
      <c r="D1" s="26" t="s">
        <v>1</v>
      </c>
      <c r="E1" s="26" t="s">
        <v>18</v>
      </c>
      <c r="F1" s="26" t="s">
        <v>19</v>
      </c>
      <c r="G1" s="26" t="s">
        <v>20</v>
      </c>
      <c r="H1" s="26" t="s">
        <v>21</v>
      </c>
      <c r="I1" s="26" t="s">
        <v>2</v>
      </c>
      <c r="J1" s="27" t="s">
        <v>66</v>
      </c>
      <c r="K1" s="28" t="s">
        <v>3</v>
      </c>
      <c r="L1" s="28" t="s">
        <v>4</v>
      </c>
      <c r="M1" s="28" t="s">
        <v>5</v>
      </c>
      <c r="N1" s="28" t="str">
        <f>CONCATENATE("drop table " &amp; $D$2)</f>
        <v>drop table ZPGM</v>
      </c>
      <c r="O1" s="28" t="s">
        <v>72</v>
      </c>
      <c r="P1" s="26" t="s">
        <v>7</v>
      </c>
      <c r="Q1" s="26" t="s">
        <v>8</v>
      </c>
      <c r="R1" s="26" t="s">
        <v>265</v>
      </c>
      <c r="S1" s="26" t="s">
        <v>266</v>
      </c>
      <c r="T1" s="26" t="s">
        <v>73</v>
      </c>
      <c r="U1" s="26" t="s">
        <v>90</v>
      </c>
      <c r="V1" s="26" t="s">
        <v>74</v>
      </c>
      <c r="W1" s="26" t="s">
        <v>75</v>
      </c>
      <c r="X1" s="26" t="s">
        <v>76</v>
      </c>
      <c r="Y1" s="26" t="s">
        <v>77</v>
      </c>
      <c r="Z1" s="26" t="s">
        <v>78</v>
      </c>
      <c r="AA1" s="26" t="s">
        <v>91</v>
      </c>
      <c r="AB1" s="26" t="s">
        <v>92</v>
      </c>
      <c r="AC1" s="26" t="s">
        <v>93</v>
      </c>
      <c r="AD1" s="26" t="s">
        <v>94</v>
      </c>
      <c r="AE1" s="26" t="s">
        <v>95</v>
      </c>
      <c r="AF1" s="26" t="s">
        <v>96</v>
      </c>
      <c r="AG1" s="26" t="s">
        <v>97</v>
      </c>
      <c r="AH1" s="26" t="s">
        <v>6</v>
      </c>
      <c r="AI1" s="26"/>
      <c r="AJ1" s="26" t="s">
        <v>175</v>
      </c>
      <c r="AK1" s="26" t="s">
        <v>176</v>
      </c>
      <c r="AL1" s="26" t="s">
        <v>177</v>
      </c>
      <c r="AM1" s="26" t="s">
        <v>178</v>
      </c>
      <c r="AN1" s="26" t="s">
        <v>179</v>
      </c>
      <c r="AO1" s="26" t="s">
        <v>273</v>
      </c>
      <c r="AP1" s="26" t="s">
        <v>272</v>
      </c>
      <c r="AQ1" s="26" t="s">
        <v>264</v>
      </c>
      <c r="AR1" s="26" t="s">
        <v>180</v>
      </c>
      <c r="AS1" s="26" t="s">
        <v>181</v>
      </c>
      <c r="AT1" s="26" t="s">
        <v>182</v>
      </c>
      <c r="AU1" s="26" t="s">
        <v>183</v>
      </c>
      <c r="AV1" s="26" t="s">
        <v>184</v>
      </c>
      <c r="AW1" s="26" t="s">
        <v>185</v>
      </c>
      <c r="AX1" s="26" t="s">
        <v>186</v>
      </c>
      <c r="AY1" s="26" t="s">
        <v>187</v>
      </c>
      <c r="AZ1" s="26"/>
    </row>
    <row r="2" spans="1:54" ht="14.25" customHeight="1" x14ac:dyDescent="0.25">
      <c r="A2" s="29"/>
      <c r="B2" s="30"/>
      <c r="C2" s="30"/>
      <c r="D2" s="30" t="s">
        <v>46</v>
      </c>
      <c r="E2" s="30" t="str">
        <f>VLOOKUP($D$2,[1]Tables!$B$2:$D$1048576,3,FALSE)</f>
        <v>Program Master</v>
      </c>
      <c r="F2" s="30"/>
      <c r="G2" s="30"/>
      <c r="H2" s="30"/>
      <c r="I2" s="30"/>
      <c r="J2" s="31"/>
      <c r="K2" s="32"/>
      <c r="L2" s="32"/>
      <c r="M2" s="32"/>
      <c r="N2" s="32" t="str">
        <f>CONCATENATE("CREATE TABLE ", $D$2, " (")</f>
        <v>CREATE TABLE ZPGM (</v>
      </c>
      <c r="O2" s="33" t="str">
        <f>CONCATENATE("CREATE TABLE ", $D$2, " (")</f>
        <v>CREATE TABLE ZPGM (</v>
      </c>
      <c r="P2" s="30" t="s">
        <v>9</v>
      </c>
      <c r="Q2" s="30"/>
      <c r="R2" s="30" t="s">
        <v>9</v>
      </c>
      <c r="S2" s="30" t="s">
        <v>267</v>
      </c>
      <c r="T2" s="30"/>
      <c r="U2" s="30"/>
      <c r="V2" s="30"/>
      <c r="W2" s="30"/>
      <c r="X2" s="30"/>
      <c r="Y2" s="30"/>
      <c r="Z2" s="30"/>
      <c r="AA2" s="30"/>
      <c r="AB2" s="30"/>
      <c r="AC2" s="30"/>
      <c r="AD2" s="30"/>
      <c r="AE2" s="30"/>
      <c r="AF2" s="30"/>
      <c r="AG2" s="30"/>
      <c r="AH2" s="30"/>
      <c r="AI2" s="26" t="s">
        <v>9</v>
      </c>
      <c r="AJ2" s="30" t="s">
        <v>1311</v>
      </c>
      <c r="AK2" s="30"/>
      <c r="AL2" s="30"/>
      <c r="AM2" s="41" t="s">
        <v>779</v>
      </c>
      <c r="AN2" s="41" t="s">
        <v>1179</v>
      </c>
      <c r="AO2" s="30" t="str">
        <f>IF(LEFT(AM2)="G","General/",IF(LEFT(AM2)="I","Inventory/",IF(LEFT(AM2)="S","Sales/",IF(LEFT(AM2)="P","Purchase/",IF(LEFT(AM2)="M","Manufacture/",IF(LEFT(AM2)="Z","_System/",IF(LEFT(AM2)="H","Payroll/","")))))))</f>
        <v>General/</v>
      </c>
      <c r="AP2" s="44" t="str">
        <f>SUBSTITUTE(AN2," ","")</f>
        <v>DocumentMaster</v>
      </c>
      <c r="AQ2" s="30" t="str">
        <f>IF(AM2="ZM070","_System/ZM070A_CommonTable.aspx",IF(AP2="CommonTable",CONCATENATE("_System/ZM070B_",AP2,".aspx"),CONCATENATE(AO2,AM2,"A_",AP2,".aspx")))</f>
        <v>General/GM010A_DocumentMaster.aspx</v>
      </c>
      <c r="AR2" s="30"/>
      <c r="AS2" s="32">
        <v>1</v>
      </c>
      <c r="AT2" s="34">
        <f t="shared" ref="AT2:AT11" ca="1" si="0">YEAR(NOW())*10000+MONTH(NOW())*100+DAY(NOW())</f>
        <v>20141204</v>
      </c>
      <c r="AU2" s="32">
        <f t="shared" ref="AU2:AU11" ca="1" si="1">HOUR(NOW())*10000+MINUTE(NOW())*100+SECOND(NOW())</f>
        <v>144109</v>
      </c>
      <c r="AV2" s="32" t="s">
        <v>88</v>
      </c>
      <c r="AW2" s="30">
        <v>0</v>
      </c>
      <c r="AX2" s="30">
        <v>0</v>
      </c>
      <c r="AY2" s="30"/>
      <c r="AZ2" s="30" t="str">
        <f t="shared" ref="AZ2:AZ14" ca="1" si="2">CONCATENATE("insert into ", $D$2, " values('", AJ2, "', '", AK2, "', '", AL2, "', '", AM2, "', '", AN2, "', '", AQ2, "', '", AR2, "', '", AS2, "', '", AT2, "', '", AU2, "', '", AV2, "', '", AW2, "', '", AX2, "', '", AY2, "')")</f>
        <v>insert into ZPGM values('DJB', '', '', 'GM010', 'Document Master', 'General/GM010A_DocumentMaster.aspx', '', '1', '20141204', '144109', 'SQL', '0', '0', '')</v>
      </c>
    </row>
    <row r="3" spans="1:54" ht="14.25" customHeight="1" x14ac:dyDescent="0.25">
      <c r="A3" s="29"/>
      <c r="B3" s="30" t="str">
        <f>VLOOKUP($D$2,[1]Tables!$B$2:$D$1048576,2,FALSE)</f>
        <v>ZP</v>
      </c>
      <c r="C3" s="30" t="s">
        <v>17</v>
      </c>
      <c r="D3" s="30" t="str">
        <f>B3 &amp; C3</f>
        <v>ZPCONO</v>
      </c>
      <c r="E3" s="30" t="str">
        <f>VLOOKUP($C3,'[1]Data Dictionary'!$B$2:$I$1048576,5,FALSE)</f>
        <v>Company Code</v>
      </c>
      <c r="F3" s="30" t="str">
        <f>VLOOKUP($C3,'[1]Data Dictionary'!$B$2:$I$1048576,6,FALSE)</f>
        <v>Company Code</v>
      </c>
      <c r="G3" s="30" t="str">
        <f>VLOOKUP($C3,'[1]Data Dictionary'!$B$2:$I$1048576,7,FALSE)</f>
        <v>Company Code</v>
      </c>
      <c r="H3" s="30" t="str">
        <f>VLOOKUP($C3,'[1]Data Dictionary'!$B$2:$I$1048576,8,FALSE)</f>
        <v>Company Code</v>
      </c>
      <c r="I3" s="30" t="str">
        <f>VLOOKUP($C3,'[1]Data Dictionary'!$B$2:$I$1048576,2,FALSE)</f>
        <v>VARCHAR</v>
      </c>
      <c r="J3" s="31" t="str">
        <f>VLOOKUP($C3,'[1]Data Dictionary'!$B$2:$I$1048576,3,FALSE)</f>
        <v>10</v>
      </c>
      <c r="K3" s="32" t="s">
        <v>10</v>
      </c>
      <c r="L3" s="32" t="str">
        <f t="shared" ref="L3:L16" si="3">IF(K3="", " NULL ", " NOT NULL ")</f>
        <v xml:space="preserve"> NOT NULL </v>
      </c>
      <c r="M3" s="32" t="str">
        <f t="shared" ref="M3:M16" si="4">IF(I3="NUMERIC", " DEFAULT(0) ", IF(I3="DATETIME", "", " DEFAULT('') "))</f>
        <v xml:space="preserve"> DEFAULT('') </v>
      </c>
      <c r="N3" s="30" t="str">
        <f t="shared" ref="N3:N16" si="5">CONCATENATE(D3, " ", I3, IF(I3="DATETIME", "",CONCATENATE("(", J3, ") ")), L3, M3,",")</f>
        <v>ZPCONO VARCHAR(10)  NOT NULL  DEFAULT('') ,</v>
      </c>
      <c r="O3" s="30" t="str">
        <f t="shared" ref="O3:O16" si="6">CONCATENATE(D3, " ",IF(I3="VARCHAR", "VARCHAR2",IF(I3="NUMERIC", "NUMBER", I3)), IF(I3="DATETIME", "",CONCATENATE("(", J3, ") ")), IF(TRIM(K3)&lt;&gt;"", L3,IF(TRIM(M3)="DEFAULT('')", "DEFAULT(' ')", M3)), ",")</f>
        <v>ZPCONO VARCHAR2(10)  NOT NULL ,</v>
      </c>
      <c r="P3" s="30" t="s">
        <v>9</v>
      </c>
      <c r="Q3" s="30" t="str">
        <f t="shared" ref="Q3:Q16" si="7">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@level1type=N'TABLE',@level1name=N'ZPGM', @level2type=N'COLUMN',@level2name=N'ZPCONO'</v>
      </c>
      <c r="R3" s="30" t="str">
        <f>CONCATENATE("[DataMember] public ", IF(I3="VARCHAR", " string ", " decimal "), D3, " { get; set; }")</f>
        <v>[DataMember] public  string ZPCONO { get; set; }</v>
      </c>
      <c r="S3" s="30" t="str">
        <f>CONCATENATE("+ ""  ",D3," """)</f>
        <v>+ "  ZPCONO "</v>
      </c>
      <c r="T3" s="30" t="s">
        <v>734</v>
      </c>
      <c r="U3" s="30"/>
      <c r="V3" s="30" t="s">
        <v>16</v>
      </c>
      <c r="W3" s="30" t="s">
        <v>15</v>
      </c>
      <c r="X3" s="30" t="str">
        <f>D3</f>
        <v>ZPCONO</v>
      </c>
      <c r="Y3" s="30" t="str">
        <f t="shared" ref="Y3:Y16" si="8">IF(AND(V3="EN",W3="S"),E3, IF(AND(V3="ID", W3="S"),F3, IF(AND(V3="EN", W3="R"),G3,H3)))</f>
        <v>Company Code</v>
      </c>
      <c r="Z3" s="30"/>
      <c r="AA3" s="30">
        <v>1</v>
      </c>
      <c r="AB3" s="34">
        <f ca="1">YEAR(NOW())*10000+MONTH(NOW())*100+DAY(NOW())</f>
        <v>20141204</v>
      </c>
      <c r="AC3" s="32">
        <f ca="1">HOUR(NOW())*10000+MINUTE(NOW())*100+SECOND(NOW())</f>
        <v>144109</v>
      </c>
      <c r="AD3" s="32" t="s">
        <v>88</v>
      </c>
      <c r="AE3" s="30">
        <v>0</v>
      </c>
      <c r="AF3" s="30">
        <v>0</v>
      </c>
      <c r="AG3" s="30"/>
      <c r="AH3" s="30" t="str">
        <f t="shared" ref="AH3:AH16" ca="1" si="9">CONCATENATE("insert into ZDIC values('",T3, "', '",U3, "', '",V3, "', '",W3, "', '",X3, "', '",Y3, "', '",Z3, "', '",AA3, "', '",AB3, "', '",AC3, "', '",AD3, "', '",AE3, "', '",AF3, "', '",AG3, "')")</f>
        <v>insert into ZDIC values('JG', '', 'EN', 'S', 'ZPCONO', 'Company Code', '', '1', '20141204', '144109', 'SQL', '0', '0', '')</v>
      </c>
      <c r="AI3" s="26" t="s">
        <v>9</v>
      </c>
      <c r="AJ3" s="30" t="s">
        <v>1311</v>
      </c>
      <c r="AK3" s="30"/>
      <c r="AL3" s="30"/>
      <c r="AM3" s="41" t="s">
        <v>780</v>
      </c>
      <c r="AN3" s="41" t="s">
        <v>1175</v>
      </c>
      <c r="AO3" s="30" t="str">
        <f t="shared" ref="AO3:AO7" si="10">IF(LEFT(AM3)="G","General/",IF(LEFT(AM3)="I","Inventory/",IF(LEFT(AM3)="S","Sales/",IF(LEFT(AM3)="P","Purchase/",IF(LEFT(AM3)="M","Manufacture/",IF(LEFT(AM3)="Z","_System/",IF(LEFT(AM3)="H","Payroll/","")))))))</f>
        <v>General/</v>
      </c>
      <c r="AP3" s="44" t="str">
        <f t="shared" ref="AP3:AP10" si="11">SUBSTITUTE(AN3," ","")</f>
        <v>CompanyMaster</v>
      </c>
      <c r="AQ3" s="30" t="str">
        <f t="shared" ref="AQ3:AQ5" si="12">IF(AM3="ZM070","_System/ZM070A_CommonTable.aspx",IF(AP3="CommonTable",CONCATENATE("_System/ZM070B_",AP3,".aspx"),CONCATENATE(AO3,AM3,"A_",AP3,".aspx")))</f>
        <v>General/GM020A_CompanyMaster.aspx</v>
      </c>
      <c r="AR3" s="30"/>
      <c r="AS3" s="32">
        <v>1</v>
      </c>
      <c r="AT3" s="34">
        <f t="shared" ca="1" si="0"/>
        <v>20141204</v>
      </c>
      <c r="AU3" s="32">
        <f t="shared" ca="1" si="1"/>
        <v>144109</v>
      </c>
      <c r="AV3" s="32" t="s">
        <v>88</v>
      </c>
      <c r="AW3" s="30">
        <v>0</v>
      </c>
      <c r="AX3" s="30">
        <v>0</v>
      </c>
      <c r="AY3" s="30"/>
      <c r="AZ3" s="30" t="str">
        <f t="shared" ca="1" si="2"/>
        <v>insert into ZPGM values('DJB', '', '', 'GM020', 'Company Master', 'General/GM020A_CompanyMaster.aspx', '', '1', '20141204', '144109', 'SQL', '0', '0', '')</v>
      </c>
    </row>
    <row r="4" spans="1:54" ht="14.25" customHeight="1" x14ac:dyDescent="0.25">
      <c r="A4" s="29"/>
      <c r="B4" s="30" t="str">
        <f>VLOOKUP($D$2,[1]Tables!$B$2:$D$1048576,2,FALSE)</f>
        <v>ZP</v>
      </c>
      <c r="C4" s="30" t="s">
        <v>69</v>
      </c>
      <c r="D4" s="30" t="str">
        <f>B4 &amp; C4</f>
        <v>ZPBRNO</v>
      </c>
      <c r="E4" s="30" t="str">
        <f>VLOOKUP($C4,'[1]Data Dictionary'!$B$2:$I$1048576,5,FALSE)</f>
        <v>Branch Code</v>
      </c>
      <c r="F4" s="30" t="str">
        <f>VLOOKUP($C4,'[1]Data Dictionary'!$B$2:$I$1048576,6,FALSE)</f>
        <v>Branch Code</v>
      </c>
      <c r="G4" s="30" t="str">
        <f>VLOOKUP($C4,'[1]Data Dictionary'!$B$2:$I$1048576,7,FALSE)</f>
        <v>Branch Code</v>
      </c>
      <c r="H4" s="30" t="str">
        <f>VLOOKUP($C4,'[1]Data Dictionary'!$B$2:$I$1048576,8,FALSE)</f>
        <v>Branch Code</v>
      </c>
      <c r="I4" s="30" t="str">
        <f>VLOOKUP($C4,'[1]Data Dictionary'!$B$2:$I$1048576,2,FALSE)</f>
        <v>VARCHAR</v>
      </c>
      <c r="J4" s="31" t="str">
        <f>VLOOKUP($C4,'[1]Data Dictionary'!$B$2:$I$1048576,3,FALSE)</f>
        <v>10</v>
      </c>
      <c r="K4" s="32" t="s">
        <v>12</v>
      </c>
      <c r="L4" s="32" t="str">
        <f t="shared" si="3"/>
        <v xml:space="preserve"> NOT NULL </v>
      </c>
      <c r="M4" s="32" t="str">
        <f>IF(I4="NUMERIC", " DEFAULT(0) ", IF(I4="DATETIME", "", " DEFAULT('') "))</f>
        <v xml:space="preserve"> DEFAULT('') </v>
      </c>
      <c r="N4" s="30" t="str">
        <f>CONCATENATE(D4, " ", I4, IF(I4="DATETIME", "",CONCATENATE("(", J4, ") ")), L4, M4,",")</f>
        <v>ZPBRNO VARCHAR(10)  NOT NULL  DEFAULT('') ,</v>
      </c>
      <c r="O4" s="30" t="str">
        <f t="shared" si="6"/>
        <v>ZPBRNO VARCHAR2(10)  NOT NULL ,</v>
      </c>
      <c r="P4" s="30" t="s">
        <v>9</v>
      </c>
      <c r="Q4" s="30"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@level1type=N'TABLE',@level1name=N'ZPGM', @level2type=N'COLUMN',@level2name=N'ZPBRNO'</v>
      </c>
      <c r="R4" s="30" t="str">
        <f>CONCATENATE("[DataMember] public ", IF(I4="VARCHAR", " string ", " decimal "), D4, " { get; set; }")</f>
        <v>[DataMember] public  string ZPBRNO { get; set; }</v>
      </c>
      <c r="S4" s="30" t="str">
        <f>CONCATENATE("+ "", ",D4," """)</f>
        <v>+ ", ZPBRNO "</v>
      </c>
      <c r="T4" s="30" t="s">
        <v>734</v>
      </c>
      <c r="U4" s="30"/>
      <c r="V4" s="30" t="s">
        <v>16</v>
      </c>
      <c r="W4" s="30" t="s">
        <v>15</v>
      </c>
      <c r="X4" s="30" t="str">
        <f t="shared" ref="X4:X16" si="13">D4</f>
        <v>ZPBRNO</v>
      </c>
      <c r="Y4" s="30" t="str">
        <f t="shared" si="8"/>
        <v>Branch Code</v>
      </c>
      <c r="Z4" s="30"/>
      <c r="AA4" s="30">
        <v>1</v>
      </c>
      <c r="AB4" s="34">
        <f t="shared" ref="AB4:AB16" ca="1" si="14">YEAR(NOW())*10000+MONTH(NOW())*100+DAY(NOW())</f>
        <v>20141204</v>
      </c>
      <c r="AC4" s="32">
        <f t="shared" ref="AC4:AC16" ca="1" si="15">HOUR(NOW())*10000+MINUTE(NOW())*100+SECOND(NOW())</f>
        <v>144109</v>
      </c>
      <c r="AD4" s="32" t="s">
        <v>88</v>
      </c>
      <c r="AE4" s="30">
        <v>0</v>
      </c>
      <c r="AF4" s="30">
        <v>0</v>
      </c>
      <c r="AG4" s="30"/>
      <c r="AH4" s="30" t="str">
        <f t="shared" ca="1" si="9"/>
        <v>insert into ZDIC values('JG', '', 'EN', 'S', 'ZPBRNO', 'Branch Code', '', '1', '20141204', '144109', 'SQL', '0', '0', '')</v>
      </c>
      <c r="AI4" s="26" t="s">
        <v>9</v>
      </c>
      <c r="AJ4" s="30" t="s">
        <v>1311</v>
      </c>
      <c r="AK4" s="30"/>
      <c r="AL4" s="30"/>
      <c r="AM4" s="41" t="s">
        <v>781</v>
      </c>
      <c r="AN4" s="41" t="s">
        <v>1482</v>
      </c>
      <c r="AO4" s="30" t="str">
        <f t="shared" si="10"/>
        <v>General/</v>
      </c>
      <c r="AP4" s="44" t="str">
        <f t="shared" si="11"/>
        <v>BranchMaster</v>
      </c>
      <c r="AQ4" s="30" t="str">
        <f t="shared" si="12"/>
        <v>General/GM030A_BranchMaster.aspx</v>
      </c>
      <c r="AR4" s="30"/>
      <c r="AS4" s="32">
        <v>1</v>
      </c>
      <c r="AT4" s="34">
        <f t="shared" ca="1" si="0"/>
        <v>20141204</v>
      </c>
      <c r="AU4" s="32">
        <f t="shared" ca="1" si="1"/>
        <v>144109</v>
      </c>
      <c r="AV4" s="32" t="s">
        <v>88</v>
      </c>
      <c r="AW4" s="30">
        <v>0</v>
      </c>
      <c r="AX4" s="30">
        <v>0</v>
      </c>
      <c r="AY4" s="30"/>
      <c r="AZ4" s="30" t="str">
        <f t="shared" ca="1" si="2"/>
        <v>insert into ZPGM values('DJB', '', '', 'GM030', 'Branch Master', 'General/GM030A_BranchMaster.aspx', '', '1', '20141204', '144109', 'SQL', '0', '0', '')</v>
      </c>
    </row>
    <row r="5" spans="1:54" ht="14.25" customHeight="1" x14ac:dyDescent="0.25">
      <c r="A5" s="29"/>
      <c r="B5" s="30" t="str">
        <f>VLOOKUP($D$2,[1]Tables!$B$2:$D$1048576,2,FALSE)</f>
        <v>ZP</v>
      </c>
      <c r="C5" s="30" t="s">
        <v>44</v>
      </c>
      <c r="D5" s="30" t="str">
        <f t="shared" ref="D5:D16" si="16">B5 &amp; C5</f>
        <v>ZPAPNO</v>
      </c>
      <c r="E5" s="30" t="str">
        <f>VLOOKUP($C5,'[1]Data Dictionary'!$B$2:$I$1048576,5,FALSE)</f>
        <v>Application Code</v>
      </c>
      <c r="F5" s="30" t="str">
        <f>VLOOKUP($C5,'[1]Data Dictionary'!$B$2:$I$1048576,6,FALSE)</f>
        <v>Application Code</v>
      </c>
      <c r="G5" s="30" t="str">
        <f>VLOOKUP($C5,'[1]Data Dictionary'!$B$2:$I$1048576,7,FALSE)</f>
        <v>Application Code</v>
      </c>
      <c r="H5" s="30" t="str">
        <f>VLOOKUP($C5,'[1]Data Dictionary'!$B$2:$I$1048576,8,FALSE)</f>
        <v>Application Code</v>
      </c>
      <c r="I5" s="30" t="str">
        <f>VLOOKUP($C5,'[1]Data Dictionary'!$B$2:$I$1048576,2,FALSE)</f>
        <v>VARCHAR</v>
      </c>
      <c r="J5" s="31" t="str">
        <f>VLOOKUP($C5,'[1]Data Dictionary'!$B$2:$I$1048576,3,FALSE)</f>
        <v>10</v>
      </c>
      <c r="K5" s="32" t="s">
        <v>13</v>
      </c>
      <c r="L5" s="32" t="str">
        <f t="shared" si="3"/>
        <v xml:space="preserve"> NOT NULL </v>
      </c>
      <c r="M5" s="32" t="str">
        <f t="shared" si="4"/>
        <v xml:space="preserve"> DEFAULT('') </v>
      </c>
      <c r="N5" s="30" t="str">
        <f t="shared" si="5"/>
        <v>ZPAPNO VARCHAR(10)  NOT NULL  DEFAULT('') ,</v>
      </c>
      <c r="O5" s="30" t="str">
        <f t="shared" si="6"/>
        <v>ZPAPNO VARCHAR2(10)  NOT NULL ,</v>
      </c>
      <c r="P5" s="30" t="s">
        <v>9</v>
      </c>
      <c r="Q5" s="30" t="str">
        <f t="shared" si="7"/>
        <v>EXEC sys.sp_addextendedproperty @name=N'MS_Description', @value=N'Application Code' , @level0type=N'SCHEMA',@level0name=N'dbo', @level1type=N'TABLE',@level1name=N'ZPGM', @level2type=N'COLUMN',@level2name=N'ZPAPNO'</v>
      </c>
      <c r="R5" s="30" t="str">
        <f t="shared" ref="R5:R16" si="17">CONCATENATE("[DataMember] public ", IF(I5="VARCHAR", " string ", " decimal "), D5, " { get; set; }")</f>
        <v>[DataMember] public  string ZPAPNO { get; set; }</v>
      </c>
      <c r="S5" s="30" t="str">
        <f t="shared" ref="S5:S16" si="18">CONCATENATE("+ "", ",D5," """)</f>
        <v>+ ", ZPAPNO "</v>
      </c>
      <c r="T5" s="30" t="s">
        <v>734</v>
      </c>
      <c r="U5" s="30"/>
      <c r="V5" s="30" t="s">
        <v>16</v>
      </c>
      <c r="W5" s="30" t="s">
        <v>15</v>
      </c>
      <c r="X5" s="30" t="str">
        <f t="shared" si="13"/>
        <v>ZPAPNO</v>
      </c>
      <c r="Y5" s="30" t="str">
        <f t="shared" si="8"/>
        <v>Application Code</v>
      </c>
      <c r="Z5" s="30"/>
      <c r="AA5" s="30">
        <v>1</v>
      </c>
      <c r="AB5" s="34">
        <f t="shared" ca="1" si="14"/>
        <v>20141204</v>
      </c>
      <c r="AC5" s="32">
        <f t="shared" ca="1" si="15"/>
        <v>144109</v>
      </c>
      <c r="AD5" s="32" t="s">
        <v>88</v>
      </c>
      <c r="AE5" s="30">
        <v>0</v>
      </c>
      <c r="AF5" s="30">
        <v>0</v>
      </c>
      <c r="AG5" s="30"/>
      <c r="AH5" s="30" t="str">
        <f t="shared" ca="1" si="9"/>
        <v>insert into ZDIC values('JG', '', 'EN', 'S', 'ZPAPNO', 'Application Code', '', '1', '20141204', '144109', 'SQL', '0', '0', '')</v>
      </c>
      <c r="AI5" s="26" t="s">
        <v>9</v>
      </c>
      <c r="AJ5" s="30" t="s">
        <v>1311</v>
      </c>
      <c r="AK5" s="30"/>
      <c r="AL5" s="30"/>
      <c r="AM5" s="41" t="s">
        <v>800</v>
      </c>
      <c r="AN5" s="41" t="s">
        <v>801</v>
      </c>
      <c r="AO5" s="30" t="str">
        <f t="shared" si="10"/>
        <v>General/</v>
      </c>
      <c r="AP5" s="44" t="str">
        <f t="shared" si="11"/>
        <v>CostCenter</v>
      </c>
      <c r="AQ5" s="30" t="str">
        <f t="shared" si="12"/>
        <v>General/GM040A_CostCenter.aspx</v>
      </c>
      <c r="AR5" s="30"/>
      <c r="AS5" s="32">
        <v>1</v>
      </c>
      <c r="AT5" s="34">
        <f t="shared" ca="1" si="0"/>
        <v>20141204</v>
      </c>
      <c r="AU5" s="32">
        <f t="shared" ca="1" si="1"/>
        <v>144109</v>
      </c>
      <c r="AV5" s="32" t="s">
        <v>88</v>
      </c>
      <c r="AW5" s="30">
        <v>0</v>
      </c>
      <c r="AX5" s="30">
        <v>0</v>
      </c>
      <c r="AY5" s="30"/>
      <c r="AZ5" s="30" t="str">
        <f t="shared" ca="1" si="2"/>
        <v>insert into ZPGM values('DJB', '', '', 'GM040', 'Cost Center', 'General/GM040A_CostCenter.aspx', '', '1', '20141204', '144109', 'SQL', '0', '0', '')</v>
      </c>
    </row>
    <row r="6" spans="1:54" ht="14.25" customHeight="1" x14ac:dyDescent="0.25">
      <c r="A6" s="29"/>
      <c r="B6" s="30" t="str">
        <f>VLOOKUP($D$2,[1]Tables!$B$2:$D$1048576,2,FALSE)</f>
        <v>ZP</v>
      </c>
      <c r="C6" s="30" t="s">
        <v>47</v>
      </c>
      <c r="D6" s="30" t="str">
        <f t="shared" si="16"/>
        <v>ZPPGNO</v>
      </c>
      <c r="E6" s="30" t="str">
        <f>VLOOKUP($C6,'[1]Data Dictionary'!$B$2:$I$1048576,5,FALSE)</f>
        <v>Program Code</v>
      </c>
      <c r="F6" s="30" t="str">
        <f>VLOOKUP($C6,'[1]Data Dictionary'!$B$2:$I$1048576,6,FALSE)</f>
        <v>Program Code</v>
      </c>
      <c r="G6" s="30" t="str">
        <f>VLOOKUP($C6,'[1]Data Dictionary'!$B$2:$I$1048576,7,FALSE)</f>
        <v>Program Code</v>
      </c>
      <c r="H6" s="30" t="str">
        <f>VLOOKUP($C6,'[1]Data Dictionary'!$B$2:$I$1048576,8,FALSE)</f>
        <v>Program Code</v>
      </c>
      <c r="I6" s="30" t="str">
        <f>VLOOKUP($C6,'[1]Data Dictionary'!$B$2:$I$1048576,2,FALSE)</f>
        <v>VARCHAR</v>
      </c>
      <c r="J6" s="31" t="str">
        <f>VLOOKUP($C6,'[1]Data Dictionary'!$B$2:$I$1048576,3,FALSE)</f>
        <v>10</v>
      </c>
      <c r="K6" s="32" t="s">
        <v>14</v>
      </c>
      <c r="L6" s="32" t="str">
        <f t="shared" si="3"/>
        <v xml:space="preserve"> NOT NULL </v>
      </c>
      <c r="M6" s="32" t="str">
        <f t="shared" si="4"/>
        <v xml:space="preserve"> DEFAULT('') </v>
      </c>
      <c r="N6" s="30" t="str">
        <f t="shared" si="5"/>
        <v>ZPPGNO VARCHAR(10)  NOT NULL  DEFAULT('') ,</v>
      </c>
      <c r="O6" s="30" t="str">
        <f t="shared" si="6"/>
        <v>ZPPGNO VARCHAR2(10)  NOT NULL ,</v>
      </c>
      <c r="P6" s="30" t="s">
        <v>9</v>
      </c>
      <c r="Q6" s="30" t="str">
        <f t="shared" si="7"/>
        <v>EXEC sys.sp_addextendedproperty @name=N'MS_Description', @value=N'Program Code' , @level0type=N'SCHEMA',@level0name=N'dbo', @level1type=N'TABLE',@level1name=N'ZPGM', @level2type=N'COLUMN',@level2name=N'ZPPGNO'</v>
      </c>
      <c r="R6" s="30" t="str">
        <f t="shared" si="17"/>
        <v>[DataMember] public  string ZPPGNO { get; set; }</v>
      </c>
      <c r="S6" s="30" t="str">
        <f t="shared" si="18"/>
        <v>+ ", ZPPGNO "</v>
      </c>
      <c r="T6" s="30" t="s">
        <v>734</v>
      </c>
      <c r="U6" s="30"/>
      <c r="V6" s="30" t="s">
        <v>16</v>
      </c>
      <c r="W6" s="30" t="s">
        <v>15</v>
      </c>
      <c r="X6" s="30" t="str">
        <f t="shared" si="13"/>
        <v>ZPPGNO</v>
      </c>
      <c r="Y6" s="30" t="str">
        <f t="shared" si="8"/>
        <v>Program Code</v>
      </c>
      <c r="Z6" s="30"/>
      <c r="AA6" s="30">
        <v>1</v>
      </c>
      <c r="AB6" s="34">
        <f t="shared" ca="1" si="14"/>
        <v>20141204</v>
      </c>
      <c r="AC6" s="32">
        <f t="shared" ca="1" si="15"/>
        <v>144109</v>
      </c>
      <c r="AD6" s="32" t="s">
        <v>88</v>
      </c>
      <c r="AE6" s="30">
        <v>0</v>
      </c>
      <c r="AF6" s="30">
        <v>0</v>
      </c>
      <c r="AG6" s="30" t="s">
        <v>274</v>
      </c>
      <c r="AH6" s="30" t="str">
        <f t="shared" ca="1" si="9"/>
        <v>insert into ZDIC values('JG', '', 'EN', 'S', 'ZPPGNO', 'Program Code', '', '1', '20141204', '144109', 'SQL', '0', '0', 'k')</v>
      </c>
      <c r="AI6" s="26" t="s">
        <v>9</v>
      </c>
      <c r="AJ6" s="30" t="s">
        <v>1311</v>
      </c>
      <c r="AK6" s="30"/>
      <c r="AL6" s="30"/>
      <c r="AM6" s="41" t="s">
        <v>802</v>
      </c>
      <c r="AN6" s="42" t="s">
        <v>803</v>
      </c>
      <c r="AO6" s="30" t="str">
        <f t="shared" si="10"/>
        <v>General/</v>
      </c>
      <c r="AP6" s="44" t="str">
        <f t="shared" si="11"/>
        <v>Division</v>
      </c>
      <c r="AQ6" s="30" t="str">
        <f t="shared" ref="AQ6:AQ7" si="19">IF(AM6="ZM070","_System/ZM070A_CommonTable.aspx",IF(AP6="CommonTable",CONCATENATE("_System/ZM070B_",AP6,".aspx"),CONCATENATE(AO6,AM6,"A_",AP6,".aspx")))</f>
        <v>General/GM050A_Division.aspx</v>
      </c>
      <c r="AR6" s="30"/>
      <c r="AS6" s="32">
        <v>1</v>
      </c>
      <c r="AT6" s="34">
        <f t="shared" ca="1" si="0"/>
        <v>20141204</v>
      </c>
      <c r="AU6" s="32">
        <f t="shared" ca="1" si="1"/>
        <v>144109</v>
      </c>
      <c r="AV6" s="32" t="s">
        <v>88</v>
      </c>
      <c r="AW6" s="30">
        <v>0</v>
      </c>
      <c r="AX6" s="30">
        <v>0</v>
      </c>
      <c r="AY6" s="30"/>
      <c r="AZ6" s="30" t="str">
        <f t="shared" ca="1" si="2"/>
        <v>insert into ZPGM values('DJB', '', '', 'GM050', 'Division', 'General/GM050A_Division.aspx', '', '1', '20141204', '144109', 'SQL', '0', '0', '')</v>
      </c>
      <c r="BA6" s="48"/>
      <c r="BB6" s="48"/>
    </row>
    <row r="7" spans="1:54" ht="14.25" customHeight="1" x14ac:dyDescent="0.25">
      <c r="A7" s="29"/>
      <c r="B7" s="30" t="str">
        <f>VLOOKUP($D$2,[1]Tables!$B$2:$D$1048576,2,FALSE)</f>
        <v>ZP</v>
      </c>
      <c r="C7" s="30" t="s">
        <v>48</v>
      </c>
      <c r="D7" s="30" t="str">
        <f t="shared" si="16"/>
        <v>ZPPGNA</v>
      </c>
      <c r="E7" s="30" t="str">
        <f>VLOOKUP($C7,'[1]Data Dictionary'!$B$2:$I$1048576,5,FALSE)</f>
        <v>Program Name</v>
      </c>
      <c r="F7" s="30" t="str">
        <f>VLOOKUP($C7,'[1]Data Dictionary'!$B$2:$I$1048576,6,FALSE)</f>
        <v>Program Name</v>
      </c>
      <c r="G7" s="30" t="str">
        <f>VLOOKUP($C7,'[1]Data Dictionary'!$B$2:$I$1048576,7,FALSE)</f>
        <v>Program Name</v>
      </c>
      <c r="H7" s="30" t="str">
        <f>VLOOKUP($C7,'[1]Data Dictionary'!$B$2:$I$1048576,8,FALSE)</f>
        <v>Program Name</v>
      </c>
      <c r="I7" s="30" t="str">
        <f>VLOOKUP($C7,'[1]Data Dictionary'!$B$2:$I$1048576,2,FALSE)</f>
        <v>VARCHAR</v>
      </c>
      <c r="J7" s="31" t="str">
        <f>VLOOKUP($C7,'[1]Data Dictionary'!$B$2:$I$1048576,3,FALSE)</f>
        <v>60</v>
      </c>
      <c r="K7" s="32"/>
      <c r="L7" s="32" t="str">
        <f t="shared" si="3"/>
        <v xml:space="preserve"> NULL </v>
      </c>
      <c r="M7" s="32" t="str">
        <f>IF(I7="NUMERIC", " DEFAULT(0) ", IF(I7="DATETIME", "", " DEFAULT('') "))</f>
        <v xml:space="preserve"> DEFAULT('') </v>
      </c>
      <c r="N7" s="30" t="str">
        <f>CONCATENATE(D7, " ", I7, IF(I7="DATETIME", "",CONCATENATE("(", J7, ") ")), L7, M7,",")</f>
        <v>ZPPGNA VARCHAR(60)  NULL  DEFAULT('') ,</v>
      </c>
      <c r="O7" s="30" t="str">
        <f t="shared" si="6"/>
        <v>ZPPGNA VARCHAR2(60) DEFAULT(' '),</v>
      </c>
      <c r="P7" s="30" t="s">
        <v>9</v>
      </c>
      <c r="Q7" s="30" t="str">
        <f>CONCATENATE("EXEC sys.sp_addextendedproperty @name=N'MS_Description', @value=N'", E7, "' , @level0type=N'SCHEMA',@level0name=N'dbo', @level1type=N'TABLE',@level1name=N'", $D$2, "', @level2type=N'COLUMN',@level2name=N'", D7, "'")</f>
        <v>EXEC sys.sp_addextendedproperty @name=N'MS_Description', @value=N'Program Name' , @level0type=N'SCHEMA',@level0name=N'dbo', @level1type=N'TABLE',@level1name=N'ZPGM', @level2type=N'COLUMN',@level2name=N'ZPPGNA'</v>
      </c>
      <c r="R7" s="30" t="str">
        <f t="shared" si="17"/>
        <v>[DataMember] public  string ZPPGNA { get; set; }</v>
      </c>
      <c r="S7" s="30" t="str">
        <f t="shared" si="18"/>
        <v>+ ", ZPPGNA "</v>
      </c>
      <c r="T7" s="30" t="s">
        <v>734</v>
      </c>
      <c r="U7" s="30"/>
      <c r="V7" s="30" t="s">
        <v>16</v>
      </c>
      <c r="W7" s="30" t="s">
        <v>15</v>
      </c>
      <c r="X7" s="30" t="str">
        <f t="shared" si="13"/>
        <v>ZPPGNA</v>
      </c>
      <c r="Y7" s="30" t="str">
        <f t="shared" si="8"/>
        <v>Program Name</v>
      </c>
      <c r="Z7" s="30"/>
      <c r="AA7" s="30">
        <v>1</v>
      </c>
      <c r="AB7" s="34">
        <f t="shared" ca="1" si="14"/>
        <v>20141204</v>
      </c>
      <c r="AC7" s="32">
        <f t="shared" ca="1" si="15"/>
        <v>144109</v>
      </c>
      <c r="AD7" s="32" t="s">
        <v>88</v>
      </c>
      <c r="AE7" s="30">
        <v>0</v>
      </c>
      <c r="AF7" s="30">
        <v>0</v>
      </c>
      <c r="AG7" s="30"/>
      <c r="AH7" s="30" t="str">
        <f t="shared" ca="1" si="9"/>
        <v>insert into ZDIC values('JG', '', 'EN', 'S', 'ZPPGNA', 'Program Name', '', '1', '20141204', '144109', 'SQL', '0', '0', '')</v>
      </c>
      <c r="AI7" s="26" t="s">
        <v>9</v>
      </c>
      <c r="AJ7" s="30" t="s">
        <v>1311</v>
      </c>
      <c r="AK7" s="30"/>
      <c r="AL7" s="30"/>
      <c r="AM7" s="41" t="s">
        <v>901</v>
      </c>
      <c r="AN7" s="42" t="s">
        <v>1491</v>
      </c>
      <c r="AO7" s="30" t="str">
        <f t="shared" si="10"/>
        <v>General/</v>
      </c>
      <c r="AP7" s="44" t="str">
        <f t="shared" si="11"/>
        <v>ExchangeRate</v>
      </c>
      <c r="AQ7" s="30" t="str">
        <f t="shared" si="19"/>
        <v>General/GM060A_ExchangeRate.aspx</v>
      </c>
      <c r="AR7" s="30"/>
      <c r="AS7" s="32">
        <v>1</v>
      </c>
      <c r="AT7" s="34">
        <f t="shared" ca="1" si="0"/>
        <v>20141204</v>
      </c>
      <c r="AU7" s="32">
        <f t="shared" ca="1" si="1"/>
        <v>144109</v>
      </c>
      <c r="AV7" s="32" t="s">
        <v>88</v>
      </c>
      <c r="AW7" s="30">
        <v>0</v>
      </c>
      <c r="AX7" s="30">
        <v>0</v>
      </c>
      <c r="AY7" s="30"/>
      <c r="AZ7" s="30" t="str">
        <f t="shared" ca="1" si="2"/>
        <v>insert into ZPGM values('DJB', '', '', 'GM060', 'Exchange Rate', 'General/GM060A_ExchangeRate.aspx', '', '1', '20141204', '144109', 'SQL', '0', '0', '')</v>
      </c>
      <c r="BA7" s="48"/>
      <c r="BB7" s="48"/>
    </row>
    <row r="8" spans="1:54" ht="14.25" customHeight="1" x14ac:dyDescent="0.25">
      <c r="A8" s="29"/>
      <c r="B8" s="30" t="str">
        <f>VLOOKUP($D$2,[1]Tables!$B$2:$D$1048576,2,FALSE)</f>
        <v>ZP</v>
      </c>
      <c r="C8" s="30" t="s">
        <v>261</v>
      </c>
      <c r="D8" s="30" t="str">
        <f>B8 &amp; C8</f>
        <v>ZPPURL</v>
      </c>
      <c r="E8" s="30" t="str">
        <f>VLOOKUP($C8,'[1]Data Dictionary'!$B$2:$I$1048576,5,FALSE)</f>
        <v>Program URL</v>
      </c>
      <c r="F8" s="30" t="str">
        <f>VLOOKUP($C8,'[1]Data Dictionary'!$B$2:$I$1048576,6,FALSE)</f>
        <v>Program URL</v>
      </c>
      <c r="G8" s="30" t="str">
        <f>VLOOKUP($C8,'[1]Data Dictionary'!$B$2:$I$1048576,7,FALSE)</f>
        <v>Program URL</v>
      </c>
      <c r="H8" s="30" t="str">
        <f>VLOOKUP($C8,'[1]Data Dictionary'!$B$2:$I$1048576,8,FALSE)</f>
        <v>Program URL</v>
      </c>
      <c r="I8" s="30" t="str">
        <f>VLOOKUP($C8,'[1]Data Dictionary'!$B$2:$I$1048576,2,FALSE)</f>
        <v>VARCHAR</v>
      </c>
      <c r="J8" s="31" t="str">
        <f>VLOOKUP($C8,'[1]Data Dictionary'!$B$2:$I$1048576,3,FALSE)</f>
        <v>500</v>
      </c>
      <c r="K8" s="32"/>
      <c r="L8" s="32" t="str">
        <f>IF(K8="", " NULL ", " NOT NULL ")</f>
        <v xml:space="preserve"> NULL </v>
      </c>
      <c r="M8" s="32" t="str">
        <f>IF(I8="NUMERIC", " DEFAULT(0) ", IF(I8="DATETIME", "", " DEFAULT('') "))</f>
        <v xml:space="preserve"> DEFAULT('') </v>
      </c>
      <c r="N8" s="30" t="str">
        <f>CONCATENATE(D8, " ", I8, IF(I8="DATETIME", "",CONCATENATE("(", J8, ") ")), L8, M8,",")</f>
        <v>ZPPURL VARCHAR(500)  NULL  DEFAULT('') ,</v>
      </c>
      <c r="O8" s="30" t="str">
        <f>CONCATENATE(D8, " ",IF(I8="VARCHAR", "VARCHAR2",IF(I8="NUMERIC", "NUMBER", I8)), IF(I8="DATETIME", "",CONCATENATE("(", J8, ") ")), IF(TRIM(K8)&lt;&gt;"", L8,IF(TRIM(M8)="DEFAULT('')", "DEFAULT(' ')", M8)), ",")</f>
        <v>ZPPURL VARCHAR2(500) DEFAULT(' '),</v>
      </c>
      <c r="P8" s="30" t="s">
        <v>9</v>
      </c>
      <c r="Q8" s="30" t="str">
        <f>CONCATENATE("EXEC sys.sp_addextendedproperty @name=N'MS_Description', @value=N'", E8, "' , @level0type=N'SCHEMA',@level0name=N'dbo', @level1type=N'TABLE',@level1name=N'", $D$2, "', @level2type=N'COLUMN',@level2name=N'", D8, "'")</f>
        <v>EXEC sys.sp_addextendedproperty @name=N'MS_Description', @value=N'Program URL' , @level0type=N'SCHEMA',@level0name=N'dbo', @level1type=N'TABLE',@level1name=N'ZPGM', @level2type=N'COLUMN',@level2name=N'ZPPURL'</v>
      </c>
      <c r="R8" s="30" t="str">
        <f t="shared" si="17"/>
        <v>[DataMember] public  string ZPPURL { get; set; }</v>
      </c>
      <c r="S8" s="30" t="str">
        <f t="shared" si="18"/>
        <v>+ ", ZPPURL "</v>
      </c>
      <c r="T8" s="30" t="s">
        <v>734</v>
      </c>
      <c r="U8" s="30"/>
      <c r="V8" s="30" t="s">
        <v>16</v>
      </c>
      <c r="W8" s="30" t="s">
        <v>15</v>
      </c>
      <c r="X8" s="30" t="str">
        <f>D8</f>
        <v>ZPPURL</v>
      </c>
      <c r="Y8" s="30" t="str">
        <f>IF(AND(V8="EN",W8="S"),E8, IF(AND(V8="ID", W8="S"),F8, IF(AND(V8="EN", W8="R"),G8,H8)))</f>
        <v>Program URL</v>
      </c>
      <c r="Z8" s="30"/>
      <c r="AA8" s="30">
        <v>1</v>
      </c>
      <c r="AB8" s="34">
        <f t="shared" ca="1" si="14"/>
        <v>20141204</v>
      </c>
      <c r="AC8" s="32">
        <f t="shared" ca="1" si="15"/>
        <v>144109</v>
      </c>
      <c r="AD8" s="32" t="s">
        <v>88</v>
      </c>
      <c r="AE8" s="30">
        <v>0</v>
      </c>
      <c r="AF8" s="30">
        <v>0</v>
      </c>
      <c r="AG8" s="30"/>
      <c r="AH8" s="30" t="str">
        <f t="shared" ca="1" si="9"/>
        <v>insert into ZDIC values('JG', '', 'EN', 'S', 'ZPPURL', 'Program URL', '', '1', '20141204', '144109', 'SQL', '0', '0', '')</v>
      </c>
      <c r="AI8" s="26" t="s">
        <v>9</v>
      </c>
      <c r="AJ8" s="30" t="s">
        <v>1311</v>
      </c>
      <c r="AK8" s="30"/>
      <c r="AL8" s="30"/>
      <c r="AM8" s="41" t="s">
        <v>1178</v>
      </c>
      <c r="AN8" s="42" t="s">
        <v>1177</v>
      </c>
      <c r="AO8" s="30" t="str">
        <f t="shared" ref="AO8:AO11" si="20">IF(LEFT(AM8)="G","General/",IF(LEFT(AM8)="I","Inventory/",IF(LEFT(AM8)="S","Sales/",IF(LEFT(AM8)="P","Purchase/",IF(LEFT(AM8)="M","Manufacture/",IF(LEFT(AM8)="Z","_System/",IF(LEFT(AM8)="H","Payroll/","")))))))</f>
        <v>General/</v>
      </c>
      <c r="AP8" s="44" t="str">
        <f t="shared" si="11"/>
        <v>TermOfPayment</v>
      </c>
      <c r="AQ8" s="30" t="str">
        <f t="shared" ref="AQ8:AQ11" si="21">IF(AM8="ZM070","_System/ZM070A_CommonTable.aspx",IF(AP8="CommonTable",CONCATENATE("_System/ZM070B_",AP8,".aspx"),CONCATENATE(AO8,AM8,"A_",AP8,".aspx")))</f>
        <v>General/GM070A_TermOfPayment.aspx</v>
      </c>
      <c r="AR8" s="30"/>
      <c r="AS8" s="32">
        <v>1</v>
      </c>
      <c r="AT8" s="34">
        <f t="shared" ca="1" si="0"/>
        <v>20141204</v>
      </c>
      <c r="AU8" s="32">
        <f t="shared" ca="1" si="1"/>
        <v>144109</v>
      </c>
      <c r="AV8" s="32" t="s">
        <v>88</v>
      </c>
      <c r="AW8" s="30">
        <v>0</v>
      </c>
      <c r="AX8" s="30">
        <v>0</v>
      </c>
      <c r="AY8" s="30"/>
      <c r="AZ8" s="30" t="str">
        <f t="shared" ca="1" si="2"/>
        <v>insert into ZPGM values('DJB', '', '', 'GM070', 'Term Of Payment', 'General/GM070A_TermOfPayment.aspx', '', '1', '20141204', '144109', 'SQL', '0', '0', '')</v>
      </c>
      <c r="BA8" s="48"/>
      <c r="BB8" s="48"/>
    </row>
    <row r="9" spans="1:54" ht="14.25" customHeight="1" x14ac:dyDescent="0.25">
      <c r="A9" s="29"/>
      <c r="B9" s="30" t="str">
        <f>VLOOKUP($D$2,[1]Tables!$B$2:$D$1048576,2,FALSE)</f>
        <v>ZP</v>
      </c>
      <c r="C9" s="30" t="s">
        <v>32</v>
      </c>
      <c r="D9" s="30" t="str">
        <f t="shared" si="16"/>
        <v>ZPREMA</v>
      </c>
      <c r="E9" s="30" t="str">
        <f>VLOOKUP($C9,'[1]Data Dictionary'!$B$2:$I$1048576,5,FALSE)</f>
        <v>Remark</v>
      </c>
      <c r="F9" s="30" t="str">
        <f>VLOOKUP($C9,'[1]Data Dictionary'!$B$2:$I$1048576,6,FALSE)</f>
        <v>Remark</v>
      </c>
      <c r="G9" s="30" t="str">
        <f>VLOOKUP($C9,'[1]Data Dictionary'!$B$2:$I$1048576,7,FALSE)</f>
        <v>Remark</v>
      </c>
      <c r="H9" s="30" t="str">
        <f>VLOOKUP($C9,'[1]Data Dictionary'!$B$2:$I$1048576,8,FALSE)</f>
        <v>Remark</v>
      </c>
      <c r="I9" s="30" t="str">
        <f>VLOOKUP($C9,'[1]Data Dictionary'!$B$2:$I$1048576,2,FALSE)</f>
        <v>VARCHAR</v>
      </c>
      <c r="J9" s="31" t="str">
        <f>VLOOKUP($C9,'[1]Data Dictionary'!$B$2:$I$1048576,3,FALSE)</f>
        <v>100</v>
      </c>
      <c r="K9" s="32"/>
      <c r="L9" s="32" t="str">
        <f t="shared" si="3"/>
        <v xml:space="preserve"> NULL </v>
      </c>
      <c r="M9" s="32" t="str">
        <f t="shared" si="4"/>
        <v xml:space="preserve"> DEFAULT('') </v>
      </c>
      <c r="N9" s="30" t="str">
        <f t="shared" si="5"/>
        <v>ZPREMA VARCHAR(100)  NULL  DEFAULT('') ,</v>
      </c>
      <c r="O9" s="30" t="str">
        <f t="shared" si="6"/>
        <v>ZPREMA VARCHAR2(100) DEFAULT(' '),</v>
      </c>
      <c r="P9" s="30" t="s">
        <v>9</v>
      </c>
      <c r="Q9" s="30" t="str">
        <f t="shared" si="7"/>
        <v>EXEC sys.sp_addextendedproperty @name=N'MS_Description', @value=N'Remark' , @level0type=N'SCHEMA',@level0name=N'dbo', @level1type=N'TABLE',@level1name=N'ZPGM', @level2type=N'COLUMN',@level2name=N'ZPREMA'</v>
      </c>
      <c r="R9" s="30" t="str">
        <f t="shared" si="17"/>
        <v>[DataMember] public  string ZPREMA { get; set; }</v>
      </c>
      <c r="S9" s="30" t="str">
        <f t="shared" si="18"/>
        <v>+ ", ZPREMA "</v>
      </c>
      <c r="T9" s="30" t="s">
        <v>734</v>
      </c>
      <c r="U9" s="30"/>
      <c r="V9" s="30" t="s">
        <v>16</v>
      </c>
      <c r="W9" s="30" t="s">
        <v>15</v>
      </c>
      <c r="X9" s="30" t="str">
        <f t="shared" si="13"/>
        <v>ZPREMA</v>
      </c>
      <c r="Y9" s="30" t="str">
        <f t="shared" si="8"/>
        <v>Remark</v>
      </c>
      <c r="Z9" s="30"/>
      <c r="AA9" s="30">
        <v>1</v>
      </c>
      <c r="AB9" s="34">
        <f t="shared" ca="1" si="14"/>
        <v>20141204</v>
      </c>
      <c r="AC9" s="32">
        <f t="shared" ca="1" si="15"/>
        <v>144109</v>
      </c>
      <c r="AD9" s="32" t="s">
        <v>88</v>
      </c>
      <c r="AE9" s="30">
        <v>0</v>
      </c>
      <c r="AF9" s="30">
        <v>0</v>
      </c>
      <c r="AG9" s="30"/>
      <c r="AH9" s="30" t="str">
        <f t="shared" ca="1" si="9"/>
        <v>insert into ZDIC values('JG', '', 'EN', 'S', 'ZPREMA', 'Remark', '', '1', '20141204', '144109', 'SQL', '0', '0', '')</v>
      </c>
      <c r="AI9" s="26" t="s">
        <v>9</v>
      </c>
      <c r="AJ9" s="30" t="s">
        <v>1311</v>
      </c>
      <c r="AK9" s="30"/>
      <c r="AL9" s="30"/>
      <c r="AM9" s="41" t="s">
        <v>1180</v>
      </c>
      <c r="AN9" s="42" t="s">
        <v>1181</v>
      </c>
      <c r="AO9" s="30" t="str">
        <f t="shared" si="20"/>
        <v>General/</v>
      </c>
      <c r="AP9" s="44" t="str">
        <f t="shared" si="11"/>
        <v>OrganizationStructure</v>
      </c>
      <c r="AQ9" s="30" t="str">
        <f t="shared" si="21"/>
        <v>General/GM080A_OrganizationStructure.aspx</v>
      </c>
      <c r="AR9" s="30"/>
      <c r="AS9" s="32">
        <v>1</v>
      </c>
      <c r="AT9" s="34">
        <f t="shared" ca="1" si="0"/>
        <v>20141204</v>
      </c>
      <c r="AU9" s="32">
        <f t="shared" ca="1" si="1"/>
        <v>144109</v>
      </c>
      <c r="AV9" s="32" t="s">
        <v>88</v>
      </c>
      <c r="AW9" s="30">
        <v>0</v>
      </c>
      <c r="AX9" s="30">
        <v>0</v>
      </c>
      <c r="AY9" s="30"/>
      <c r="AZ9" s="30" t="str">
        <f t="shared" ca="1" si="2"/>
        <v>insert into ZPGM values('DJB', '', '', 'GM080', 'Organization Structure', 'General/GM080A_OrganizationStructure.aspx', '', '1', '20141204', '144109', 'SQL', '0', '0', '')</v>
      </c>
      <c r="BA9" s="48"/>
      <c r="BB9" s="48"/>
    </row>
    <row r="10" spans="1:54" ht="14.25" customHeight="1" x14ac:dyDescent="0.25">
      <c r="A10" s="29"/>
      <c r="B10" s="30" t="str">
        <f>VLOOKUP($D$2,[1]Tables!$B$2:$D$1048576,2,FALSE)</f>
        <v>ZP</v>
      </c>
      <c r="C10" s="30" t="s">
        <v>33</v>
      </c>
      <c r="D10" s="30" t="str">
        <f t="shared" si="16"/>
        <v>ZPRCST</v>
      </c>
      <c r="E10" s="30" t="str">
        <f>VLOOKUP($C10,'[1]Data Dictionary'!$B$2:$I$1048576,5,FALSE)</f>
        <v>Record Status</v>
      </c>
      <c r="F10" s="30" t="str">
        <f>VLOOKUP($C10,'[1]Data Dictionary'!$B$2:$I$1048576,6,FALSE)</f>
        <v>Record Status</v>
      </c>
      <c r="G10" s="30" t="str">
        <f>VLOOKUP($C10,'[1]Data Dictionary'!$B$2:$I$1048576,7,FALSE)</f>
        <v>Record Status</v>
      </c>
      <c r="H10" s="30" t="str">
        <f>VLOOKUP($C10,'[1]Data Dictionary'!$B$2:$I$1048576,8,FALSE)</f>
        <v>Record Status</v>
      </c>
      <c r="I10" s="30" t="str">
        <f>VLOOKUP($C10,'[1]Data Dictionary'!$B$2:$I$1048576,2,FALSE)</f>
        <v>NUMERIC</v>
      </c>
      <c r="J10" s="31" t="str">
        <f>VLOOKUP($C10,'[1]Data Dictionary'!$B$2:$I$1048576,3,FALSE)</f>
        <v>1, 0</v>
      </c>
      <c r="K10" s="32"/>
      <c r="L10" s="32" t="str">
        <f t="shared" si="3"/>
        <v xml:space="preserve"> NULL </v>
      </c>
      <c r="M10" s="32" t="str">
        <f t="shared" si="4"/>
        <v xml:space="preserve"> DEFAULT(0) </v>
      </c>
      <c r="N10" s="30" t="str">
        <f t="shared" si="5"/>
        <v>ZPRCST NUMERIC(1, 0)  NULL  DEFAULT(0) ,</v>
      </c>
      <c r="O10" s="30" t="str">
        <f t="shared" si="6"/>
        <v>ZPRCST NUMBER(1, 0)  DEFAULT(0) ,</v>
      </c>
      <c r="P10" s="30" t="s">
        <v>9</v>
      </c>
      <c r="Q10" s="30" t="str">
        <f t="shared" si="7"/>
        <v>EXEC sys.sp_addextendedproperty @name=N'MS_Description', @value=N'Record Status' , @level0type=N'SCHEMA',@level0name=N'dbo', @level1type=N'TABLE',@level1name=N'ZPGM', @level2type=N'COLUMN',@level2name=N'ZPRCST'</v>
      </c>
      <c r="R10" s="30" t="str">
        <f t="shared" si="17"/>
        <v>[DataMember] public  decimal ZPRCST { get; set; }</v>
      </c>
      <c r="S10" s="30" t="str">
        <f t="shared" si="18"/>
        <v>+ ", ZPRCST "</v>
      </c>
      <c r="T10" s="30" t="s">
        <v>734</v>
      </c>
      <c r="U10" s="30"/>
      <c r="V10" s="30" t="s">
        <v>16</v>
      </c>
      <c r="W10" s="30" t="s">
        <v>15</v>
      </c>
      <c r="X10" s="30" t="str">
        <f t="shared" si="13"/>
        <v>ZPRCST</v>
      </c>
      <c r="Y10" s="30" t="str">
        <f t="shared" si="8"/>
        <v>Record Status</v>
      </c>
      <c r="Z10" s="30"/>
      <c r="AA10" s="30">
        <v>1</v>
      </c>
      <c r="AB10" s="34">
        <f t="shared" ca="1" si="14"/>
        <v>20141204</v>
      </c>
      <c r="AC10" s="32">
        <f t="shared" ca="1" si="15"/>
        <v>144109</v>
      </c>
      <c r="AD10" s="32" t="s">
        <v>88</v>
      </c>
      <c r="AE10" s="30">
        <v>0</v>
      </c>
      <c r="AF10" s="30">
        <v>0</v>
      </c>
      <c r="AG10" s="30"/>
      <c r="AH10" s="30" t="str">
        <f t="shared" ca="1" si="9"/>
        <v>insert into ZDIC values('JG', '', 'EN', 'S', 'ZPRCST', 'Record Status', '', '1', '20141204', '144109', 'SQL', '0', '0', '')</v>
      </c>
      <c r="AI10" s="26" t="s">
        <v>9</v>
      </c>
      <c r="AJ10" s="30" t="s">
        <v>1311</v>
      </c>
      <c r="AK10" s="30"/>
      <c r="AL10" s="30"/>
      <c r="AM10" s="41" t="s">
        <v>1182</v>
      </c>
      <c r="AN10" s="42" t="s">
        <v>1176</v>
      </c>
      <c r="AO10" s="30" t="str">
        <f t="shared" si="20"/>
        <v>General/</v>
      </c>
      <c r="AP10" s="44" t="str">
        <f t="shared" si="11"/>
        <v>CurrencyMaster</v>
      </c>
      <c r="AQ10" s="30" t="str">
        <f t="shared" si="21"/>
        <v>General/GM090A_CurrencyMaster.aspx</v>
      </c>
      <c r="AR10" s="30"/>
      <c r="AS10" s="32">
        <v>1</v>
      </c>
      <c r="AT10" s="34">
        <f t="shared" ca="1" si="0"/>
        <v>20141204</v>
      </c>
      <c r="AU10" s="32">
        <f t="shared" ca="1" si="1"/>
        <v>144109</v>
      </c>
      <c r="AV10" s="32" t="s">
        <v>88</v>
      </c>
      <c r="AW10" s="30">
        <v>0</v>
      </c>
      <c r="AX10" s="30">
        <v>0</v>
      </c>
      <c r="AY10" s="30"/>
      <c r="AZ10" s="30" t="str">
        <f t="shared" ca="1" si="2"/>
        <v>insert into ZPGM values('DJB', '', '', 'GM090', 'Currency Master', 'General/GM090A_CurrencyMaster.aspx', '', '1', '20141204', '144109', 'SQL', '0', '0', '')</v>
      </c>
      <c r="BA10" s="48"/>
      <c r="BB10" s="48"/>
    </row>
    <row r="11" spans="1:54" ht="14.25" customHeight="1" x14ac:dyDescent="0.25">
      <c r="A11" s="29"/>
      <c r="B11" s="30" t="str">
        <f>VLOOKUP($D$2,[1]Tables!$B$2:$D$1048576,2,FALSE)</f>
        <v>ZP</v>
      </c>
      <c r="C11" s="30" t="s">
        <v>23</v>
      </c>
      <c r="D11" s="30" t="str">
        <f t="shared" si="16"/>
        <v>ZPCRDT</v>
      </c>
      <c r="E11" s="30" t="str">
        <f>VLOOKUP($C11,'[1]Data Dictionary'!$B$2:$I$1048576,5,FALSE)</f>
        <v>Create Date</v>
      </c>
      <c r="F11" s="30" t="str">
        <f>VLOOKUP($C11,'[1]Data Dictionary'!$B$2:$I$1048576,6,FALSE)</f>
        <v>Create Date</v>
      </c>
      <c r="G11" s="30" t="str">
        <f>VLOOKUP($C11,'[1]Data Dictionary'!$B$2:$I$1048576,7,FALSE)</f>
        <v>Create Date</v>
      </c>
      <c r="H11" s="30" t="str">
        <f>VLOOKUP($C11,'[1]Data Dictionary'!$B$2:$I$1048576,8,FALSE)</f>
        <v>Create Date</v>
      </c>
      <c r="I11" s="30" t="str">
        <f>VLOOKUP($C11,'[1]Data Dictionary'!$B$2:$I$1048576,2,FALSE)</f>
        <v>NUMERIC</v>
      </c>
      <c r="J11" s="31" t="str">
        <f>VLOOKUP($C11,'[1]Data Dictionary'!$B$2:$I$1048576,3,FALSE)</f>
        <v>8, 0</v>
      </c>
      <c r="K11" s="32"/>
      <c r="L11" s="32" t="str">
        <f t="shared" si="3"/>
        <v xml:space="preserve"> NULL </v>
      </c>
      <c r="M11" s="32" t="str">
        <f t="shared" si="4"/>
        <v xml:space="preserve"> DEFAULT(0) </v>
      </c>
      <c r="N11" s="30" t="str">
        <f t="shared" si="5"/>
        <v>ZPCRDT NUMERIC(8, 0)  NULL  DEFAULT(0) ,</v>
      </c>
      <c r="O11" s="30" t="str">
        <f t="shared" si="6"/>
        <v>ZPCRDT NUMBER(8, 0)  DEFAULT(0) ,</v>
      </c>
      <c r="P11" s="30" t="s">
        <v>9</v>
      </c>
      <c r="Q11" s="30" t="str">
        <f t="shared" si="7"/>
        <v>EXEC sys.sp_addextendedproperty @name=N'MS_Description', @value=N'Create Date' , @level0type=N'SCHEMA',@level0name=N'dbo', @level1type=N'TABLE',@level1name=N'ZPGM', @level2type=N'COLUMN',@level2name=N'ZPCRDT'</v>
      </c>
      <c r="R11" s="30" t="str">
        <f t="shared" si="17"/>
        <v>[DataMember] public  decimal ZPCRDT { get; set; }</v>
      </c>
      <c r="S11" s="30" t="str">
        <f t="shared" si="18"/>
        <v>+ ", ZPCRDT "</v>
      </c>
      <c r="T11" s="30" t="s">
        <v>734</v>
      </c>
      <c r="U11" s="30"/>
      <c r="V11" s="30" t="s">
        <v>16</v>
      </c>
      <c r="W11" s="30" t="s">
        <v>15</v>
      </c>
      <c r="X11" s="30" t="str">
        <f t="shared" si="13"/>
        <v>ZPCRDT</v>
      </c>
      <c r="Y11" s="30" t="str">
        <f t="shared" si="8"/>
        <v>Create Date</v>
      </c>
      <c r="Z11" s="30"/>
      <c r="AA11" s="30">
        <v>1</v>
      </c>
      <c r="AB11" s="34">
        <f t="shared" ca="1" si="14"/>
        <v>20141204</v>
      </c>
      <c r="AC11" s="32">
        <f t="shared" ca="1" si="15"/>
        <v>144109</v>
      </c>
      <c r="AD11" s="32" t="s">
        <v>88</v>
      </c>
      <c r="AE11" s="30">
        <v>0</v>
      </c>
      <c r="AF11" s="30">
        <v>0</v>
      </c>
      <c r="AG11" s="30"/>
      <c r="AH11" s="30" t="str">
        <f t="shared" ca="1" si="9"/>
        <v>insert into ZDIC values('JG', '', 'EN', 'S', 'ZPCRDT', 'Create Date', '', '1', '20141204', '144109', 'SQL', '0', '0', '')</v>
      </c>
      <c r="AI11" s="26" t="s">
        <v>9</v>
      </c>
      <c r="AJ11" s="30" t="s">
        <v>1311</v>
      </c>
      <c r="AK11" s="30"/>
      <c r="AL11" s="30"/>
      <c r="AM11" s="41" t="s">
        <v>1183</v>
      </c>
      <c r="AN11" s="42" t="s">
        <v>1488</v>
      </c>
      <c r="AO11" s="30" t="str">
        <f t="shared" si="20"/>
        <v>General/</v>
      </c>
      <c r="AP11" s="44" t="s">
        <v>1433</v>
      </c>
      <c r="AQ11" s="30" t="str">
        <f t="shared" si="21"/>
        <v>_System/ZM070B_CommonTable.aspx</v>
      </c>
      <c r="AR11" s="30"/>
      <c r="AS11" s="32">
        <v>1</v>
      </c>
      <c r="AT11" s="34">
        <f t="shared" ca="1" si="0"/>
        <v>20141204</v>
      </c>
      <c r="AU11" s="32">
        <f t="shared" ca="1" si="1"/>
        <v>144109</v>
      </c>
      <c r="AV11" s="32" t="s">
        <v>88</v>
      </c>
      <c r="AW11" s="30">
        <v>0</v>
      </c>
      <c r="AX11" s="30">
        <v>0</v>
      </c>
      <c r="AY11" s="30"/>
      <c r="AZ11" s="30" t="str">
        <f t="shared" ca="1" si="2"/>
        <v>insert into ZPGM values('DJB', '', '', 'GM100', 'Country Master', '_System/ZM070B_CommonTable.aspx', '', '1', '20141204', '144109', 'SQL', '0', '0', '')</v>
      </c>
      <c r="BA11" s="48"/>
      <c r="BB11" s="48"/>
    </row>
    <row r="12" spans="1:54" ht="14.25" customHeight="1" x14ac:dyDescent="0.25">
      <c r="A12" s="29"/>
      <c r="B12" s="30" t="str">
        <f>VLOOKUP($D$2,[1]Tables!$B$2:$D$1048576,2,FALSE)</f>
        <v>ZP</v>
      </c>
      <c r="C12" s="30" t="s">
        <v>24</v>
      </c>
      <c r="D12" s="30" t="str">
        <f t="shared" si="16"/>
        <v>ZPCRTM</v>
      </c>
      <c r="E12" s="30" t="str">
        <f>VLOOKUP($C12,'[1]Data Dictionary'!$B$2:$I$1048576,5,FALSE)</f>
        <v>Create Time</v>
      </c>
      <c r="F12" s="30" t="str">
        <f>VLOOKUP($C12,'[1]Data Dictionary'!$B$2:$I$1048576,6,FALSE)</f>
        <v>Create Time</v>
      </c>
      <c r="G12" s="30" t="str">
        <f>VLOOKUP($C12,'[1]Data Dictionary'!$B$2:$I$1048576,7,FALSE)</f>
        <v>Create Time</v>
      </c>
      <c r="H12" s="30" t="str">
        <f>VLOOKUP($C12,'[1]Data Dictionary'!$B$2:$I$1048576,8,FALSE)</f>
        <v>Create Time</v>
      </c>
      <c r="I12" s="30" t="str">
        <f>VLOOKUP($C12,'[1]Data Dictionary'!$B$2:$I$1048576,2,FALSE)</f>
        <v>NUMERIC</v>
      </c>
      <c r="J12" s="31" t="str">
        <f>VLOOKUP($C12,'[1]Data Dictionary'!$B$2:$I$1048576,3,FALSE)</f>
        <v>6, 0</v>
      </c>
      <c r="K12" s="32"/>
      <c r="L12" s="32" t="str">
        <f t="shared" si="3"/>
        <v xml:space="preserve"> NULL </v>
      </c>
      <c r="M12" s="32" t="str">
        <f t="shared" si="4"/>
        <v xml:space="preserve"> DEFAULT(0) </v>
      </c>
      <c r="N12" s="30" t="str">
        <f t="shared" si="5"/>
        <v>ZPCRTM NUMERIC(6, 0)  NULL  DEFAULT(0) ,</v>
      </c>
      <c r="O12" s="30" t="str">
        <f t="shared" si="6"/>
        <v>ZPCRTM NUMBER(6, 0)  DEFAULT(0) ,</v>
      </c>
      <c r="P12" s="30" t="s">
        <v>9</v>
      </c>
      <c r="Q12" s="30" t="str">
        <f t="shared" si="7"/>
        <v>EXEC sys.sp_addextendedproperty @name=N'MS_Description', @value=N'Create Time' , @level0type=N'SCHEMA',@level0name=N'dbo', @level1type=N'TABLE',@level1name=N'ZPGM', @level2type=N'COLUMN',@level2name=N'ZPCRTM'</v>
      </c>
      <c r="R12" s="30" t="str">
        <f t="shared" si="17"/>
        <v>[DataMember] public  decimal ZPCRTM { get; set; }</v>
      </c>
      <c r="S12" s="30" t="str">
        <f t="shared" si="18"/>
        <v>+ ", ZPCRTM "</v>
      </c>
      <c r="T12" s="30" t="s">
        <v>734</v>
      </c>
      <c r="U12" s="30"/>
      <c r="V12" s="30" t="s">
        <v>16</v>
      </c>
      <c r="W12" s="30" t="s">
        <v>15</v>
      </c>
      <c r="X12" s="30" t="str">
        <f t="shared" si="13"/>
        <v>ZPCRTM</v>
      </c>
      <c r="Y12" s="30" t="str">
        <f t="shared" si="8"/>
        <v>Create Time</v>
      </c>
      <c r="Z12" s="30"/>
      <c r="AA12" s="30">
        <v>1</v>
      </c>
      <c r="AB12" s="34">
        <f t="shared" ca="1" si="14"/>
        <v>20141204</v>
      </c>
      <c r="AC12" s="32">
        <f t="shared" ca="1" si="15"/>
        <v>144109</v>
      </c>
      <c r="AD12" s="32" t="s">
        <v>88</v>
      </c>
      <c r="AE12" s="30">
        <v>0</v>
      </c>
      <c r="AF12" s="30">
        <v>0</v>
      </c>
      <c r="AG12" s="30"/>
      <c r="AH12" s="30" t="str">
        <f t="shared" ca="1" si="9"/>
        <v>insert into ZDIC values('JG', '', 'EN', 'S', 'ZPCRTM', 'Create Time', '', '1', '20141204', '144109', 'SQL', '0', '0', '')</v>
      </c>
      <c r="AI12" s="26" t="s">
        <v>9</v>
      </c>
      <c r="AJ12" s="30" t="s">
        <v>1311</v>
      </c>
      <c r="AK12" s="30"/>
      <c r="AL12" s="30"/>
      <c r="AM12" s="41" t="s">
        <v>1185</v>
      </c>
      <c r="AN12" s="42" t="s">
        <v>1487</v>
      </c>
      <c r="AO12" s="30" t="str">
        <f t="shared" ref="AO12" si="22">IF(LEFT(AM12)="G","General/",IF(LEFT(AM12)="I","Inventory/",IF(LEFT(AM12)="S","Sales/",IF(LEFT(AM12)="P","Purchase/",IF(LEFT(AM12)="M","Manufacture/",IF(LEFT(AM12)="Z","_System/",IF(LEFT(AM12)="H","Payroll/","")))))))</f>
        <v>General/</v>
      </c>
      <c r="AP12" s="44" t="s">
        <v>1433</v>
      </c>
      <c r="AQ12" s="30" t="str">
        <f t="shared" ref="AQ12" si="23">IF(AM12="ZM070","_System/ZM070A_CommonTable.aspx",IF(AP12="CommonTable",CONCATENATE("_System/ZM070B_",AP12,".aspx"),CONCATENATE(AO12,AM12,"A_",AP12,".aspx")))</f>
        <v>_System/ZM070B_CommonTable.aspx</v>
      </c>
      <c r="AR12" s="30"/>
      <c r="AS12" s="32">
        <v>1</v>
      </c>
      <c r="AT12" s="34">
        <f t="shared" ref="AT12:AT24" ca="1" si="24">YEAR(NOW())*10000+MONTH(NOW())*100+DAY(NOW())</f>
        <v>20141204</v>
      </c>
      <c r="AU12" s="32">
        <f t="shared" ref="AU12:AU24" ca="1" si="25">HOUR(NOW())*10000+MINUTE(NOW())*100+SECOND(NOW())</f>
        <v>144109</v>
      </c>
      <c r="AV12" s="32" t="s">
        <v>88</v>
      </c>
      <c r="AW12" s="30">
        <v>0</v>
      </c>
      <c r="AX12" s="30">
        <v>0</v>
      </c>
      <c r="AY12" s="30"/>
      <c r="AZ12" s="30" t="str">
        <f t="shared" ca="1" si="2"/>
        <v>insert into ZPGM values('DJB', '', '', 'GM110', 'City Master', '_System/ZM070B_CommonTable.aspx', '', '1', '20141204', '144109', 'SQL', '0', '0', '')</v>
      </c>
      <c r="BA12" s="48"/>
      <c r="BB12" s="48"/>
    </row>
    <row r="13" spans="1:54" ht="14.25" customHeight="1" x14ac:dyDescent="0.25">
      <c r="A13" s="29"/>
      <c r="B13" s="30" t="str">
        <f>VLOOKUP($D$2,[1]Tables!$B$2:$D$1048576,2,FALSE)</f>
        <v>ZP</v>
      </c>
      <c r="C13" s="30" t="s">
        <v>25</v>
      </c>
      <c r="D13" s="30" t="str">
        <f t="shared" si="16"/>
        <v>ZPCRUS</v>
      </c>
      <c r="E13" s="30" t="str">
        <f>VLOOKUP($C13,'[1]Data Dictionary'!$B$2:$I$1048576,5,FALSE)</f>
        <v>Create User</v>
      </c>
      <c r="F13" s="30" t="str">
        <f>VLOOKUP($C13,'[1]Data Dictionary'!$B$2:$I$1048576,6,FALSE)</f>
        <v>Create User</v>
      </c>
      <c r="G13" s="30" t="str">
        <f>VLOOKUP($C13,'[1]Data Dictionary'!$B$2:$I$1048576,7,FALSE)</f>
        <v>Create User</v>
      </c>
      <c r="H13" s="30" t="str">
        <f>VLOOKUP($C13,'[1]Data Dictionary'!$B$2:$I$1048576,8,FALSE)</f>
        <v>Create User</v>
      </c>
      <c r="I13" s="30" t="str">
        <f>VLOOKUP($C13,'[1]Data Dictionary'!$B$2:$I$1048576,2,FALSE)</f>
        <v>VARCHAR</v>
      </c>
      <c r="J13" s="31" t="str">
        <f>VLOOKUP($C13,'[1]Data Dictionary'!$B$2:$I$1048576,3,FALSE)</f>
        <v>20</v>
      </c>
      <c r="K13" s="32"/>
      <c r="L13" s="32" t="str">
        <f t="shared" si="3"/>
        <v xml:space="preserve"> NULL </v>
      </c>
      <c r="M13" s="32" t="str">
        <f t="shared" si="4"/>
        <v xml:space="preserve"> DEFAULT('') </v>
      </c>
      <c r="N13" s="30" t="str">
        <f t="shared" si="5"/>
        <v>ZPCRUS VARCHAR(20)  NULL  DEFAULT('') ,</v>
      </c>
      <c r="O13" s="30" t="str">
        <f t="shared" si="6"/>
        <v>ZPCRUS VARCHAR2(20) DEFAULT(' '),</v>
      </c>
      <c r="P13" s="30" t="s">
        <v>9</v>
      </c>
      <c r="Q13" s="30" t="str">
        <f t="shared" si="7"/>
        <v>EXEC sys.sp_addextendedproperty @name=N'MS_Description', @value=N'Create User' , @level0type=N'SCHEMA',@level0name=N'dbo', @level1type=N'TABLE',@level1name=N'ZPGM', @level2type=N'COLUMN',@level2name=N'ZPCRUS'</v>
      </c>
      <c r="R13" s="30" t="str">
        <f t="shared" si="17"/>
        <v>[DataMember] public  string ZPCRUS { get; set; }</v>
      </c>
      <c r="S13" s="30" t="str">
        <f t="shared" si="18"/>
        <v>+ ", ZPCRUS "</v>
      </c>
      <c r="T13" s="30" t="s">
        <v>734</v>
      </c>
      <c r="U13" s="30"/>
      <c r="V13" s="30" t="s">
        <v>16</v>
      </c>
      <c r="W13" s="30" t="s">
        <v>15</v>
      </c>
      <c r="X13" s="30" t="str">
        <f t="shared" si="13"/>
        <v>ZPCRUS</v>
      </c>
      <c r="Y13" s="30" t="str">
        <f t="shared" si="8"/>
        <v>Create User</v>
      </c>
      <c r="Z13" s="30"/>
      <c r="AA13" s="30">
        <v>1</v>
      </c>
      <c r="AB13" s="34">
        <f t="shared" ca="1" si="14"/>
        <v>20141204</v>
      </c>
      <c r="AC13" s="32">
        <f t="shared" ca="1" si="15"/>
        <v>144109</v>
      </c>
      <c r="AD13" s="32" t="s">
        <v>88</v>
      </c>
      <c r="AE13" s="30">
        <v>0</v>
      </c>
      <c r="AF13" s="30">
        <v>0</v>
      </c>
      <c r="AG13" s="30"/>
      <c r="AH13" s="30" t="str">
        <f t="shared" ca="1" si="9"/>
        <v>insert into ZDIC values('JG', '', 'EN', 'S', 'ZPCRUS', 'Create User', '', '1', '20141204', '144109', 'SQL', '0', '0', '')</v>
      </c>
      <c r="AI13" s="26" t="s">
        <v>9</v>
      </c>
      <c r="AJ13" s="30" t="s">
        <v>1311</v>
      </c>
      <c r="AK13" s="30"/>
      <c r="AL13" s="30"/>
      <c r="AM13" s="41" t="s">
        <v>1131</v>
      </c>
      <c r="AN13" s="42" t="s">
        <v>1184</v>
      </c>
      <c r="AO13" s="30" t="str">
        <f t="shared" ref="AO13:AO14" si="26">IF(LEFT(AM13)="G","General/",IF(LEFT(AM13)="I","Inventory/",IF(LEFT(AM13)="S","Sales/",IF(LEFT(AM13)="P","Purchase/",IF(LEFT(AM13)="M","Manufacture/",IF(LEFT(AM13)="Z","_System/",IF(LEFT(AM13)="H","Payroll/","")))))))</f>
        <v>General/</v>
      </c>
      <c r="AP13" s="44" t="str">
        <f t="shared" ref="AP13:AP14" si="27">SUBSTITUTE(AN13," ","")</f>
        <v>CountryCityMap</v>
      </c>
      <c r="AQ13" s="30" t="str">
        <f t="shared" ref="AQ13:AQ14" si="28">IF(AM13="ZM070","_System/ZM070A_CommonTable.aspx",IF(AP13="CommonTable",CONCATENATE("_System/ZM070B_",AP13,".aspx"),CONCATENATE(AO13,AM13,"A_",AP13,".aspx")))</f>
        <v>General/GM120A_CountryCityMap.aspx</v>
      </c>
      <c r="AR13" s="30"/>
      <c r="AS13" s="32">
        <v>1</v>
      </c>
      <c r="AT13" s="34">
        <f t="shared" ca="1" si="24"/>
        <v>20141204</v>
      </c>
      <c r="AU13" s="32">
        <f t="shared" ca="1" si="25"/>
        <v>144109</v>
      </c>
      <c r="AV13" s="32" t="s">
        <v>88</v>
      </c>
      <c r="AW13" s="30">
        <v>0</v>
      </c>
      <c r="AX13" s="30">
        <v>0</v>
      </c>
      <c r="AY13" s="30"/>
      <c r="AZ13" s="30" t="str">
        <f t="shared" ca="1" si="2"/>
        <v>insert into ZPGM values('DJB', '', '', 'GM120', 'Country City Map', 'General/GM120A_CountryCityMap.aspx', '', '1', '20141204', '144109', 'SQL', '0', '0', '')</v>
      </c>
      <c r="BA13" s="48"/>
      <c r="BB13" s="48"/>
    </row>
    <row r="14" spans="1:54" ht="14.25" customHeight="1" x14ac:dyDescent="0.25">
      <c r="A14" s="29"/>
      <c r="B14" s="30" t="str">
        <f>VLOOKUP($D$2,[1]Tables!$B$2:$D$1048576,2,FALSE)</f>
        <v>ZP</v>
      </c>
      <c r="C14" s="30" t="s">
        <v>26</v>
      </c>
      <c r="D14" s="30" t="str">
        <f t="shared" si="16"/>
        <v>ZPCHDT</v>
      </c>
      <c r="E14" s="30" t="str">
        <f>VLOOKUP($C14,'[1]Data Dictionary'!$B$2:$I$1048576,5,FALSE)</f>
        <v>Change Date</v>
      </c>
      <c r="F14" s="30" t="str">
        <f>VLOOKUP($C14,'[1]Data Dictionary'!$B$2:$I$1048576,6,FALSE)</f>
        <v>Change Date</v>
      </c>
      <c r="G14" s="30" t="str">
        <f>VLOOKUP($C14,'[1]Data Dictionary'!$B$2:$I$1048576,7,FALSE)</f>
        <v>Change Date</v>
      </c>
      <c r="H14" s="30" t="str">
        <f>VLOOKUP($C14,'[1]Data Dictionary'!$B$2:$I$1048576,8,FALSE)</f>
        <v>Change Date</v>
      </c>
      <c r="I14" s="30" t="str">
        <f>VLOOKUP($C14,'[1]Data Dictionary'!$B$2:$I$1048576,2,FALSE)</f>
        <v>NUMERIC</v>
      </c>
      <c r="J14" s="31" t="str">
        <f>VLOOKUP($C14,'[1]Data Dictionary'!$B$2:$I$1048576,3,FALSE)</f>
        <v>8, 0</v>
      </c>
      <c r="K14" s="32"/>
      <c r="L14" s="32" t="str">
        <f t="shared" si="3"/>
        <v xml:space="preserve"> NULL </v>
      </c>
      <c r="M14" s="32" t="str">
        <f t="shared" si="4"/>
        <v xml:space="preserve"> DEFAULT(0) </v>
      </c>
      <c r="N14" s="30" t="str">
        <f t="shared" si="5"/>
        <v>ZPCHDT NUMERIC(8, 0)  NULL  DEFAULT(0) ,</v>
      </c>
      <c r="O14" s="30" t="str">
        <f t="shared" si="6"/>
        <v>ZPCHDT NUMBER(8, 0)  DEFAULT(0) ,</v>
      </c>
      <c r="P14" s="30" t="s">
        <v>9</v>
      </c>
      <c r="Q14" s="30" t="str">
        <f t="shared" si="7"/>
        <v>EXEC sys.sp_addextendedproperty @name=N'MS_Description', @value=N'Change Date' , @level0type=N'SCHEMA',@level0name=N'dbo', @level1type=N'TABLE',@level1name=N'ZPGM', @level2type=N'COLUMN',@level2name=N'ZPCHDT'</v>
      </c>
      <c r="R14" s="30" t="str">
        <f t="shared" si="17"/>
        <v>[DataMember] public  decimal ZPCHDT { get; set; }</v>
      </c>
      <c r="S14" s="30" t="str">
        <f t="shared" si="18"/>
        <v>+ ", ZPCHDT "</v>
      </c>
      <c r="T14" s="30" t="s">
        <v>734</v>
      </c>
      <c r="U14" s="30"/>
      <c r="V14" s="30" t="s">
        <v>16</v>
      </c>
      <c r="W14" s="30" t="s">
        <v>15</v>
      </c>
      <c r="X14" s="30" t="str">
        <f t="shared" si="13"/>
        <v>ZPCHDT</v>
      </c>
      <c r="Y14" s="30" t="str">
        <f t="shared" si="8"/>
        <v>Change Date</v>
      </c>
      <c r="Z14" s="30"/>
      <c r="AA14" s="30">
        <v>1</v>
      </c>
      <c r="AB14" s="34">
        <f t="shared" ca="1" si="14"/>
        <v>20141204</v>
      </c>
      <c r="AC14" s="32">
        <f t="shared" ca="1" si="15"/>
        <v>144109</v>
      </c>
      <c r="AD14" s="32" t="s">
        <v>88</v>
      </c>
      <c r="AE14" s="30">
        <v>0</v>
      </c>
      <c r="AF14" s="30">
        <v>0</v>
      </c>
      <c r="AG14" s="30"/>
      <c r="AH14" s="30" t="str">
        <f t="shared" ca="1" si="9"/>
        <v>insert into ZDIC values('JG', '', 'EN', 'S', 'ZPCHDT', 'Change Date', '', '1', '20141204', '144109', 'SQL', '0', '0', '')</v>
      </c>
      <c r="AI14" s="26" t="s">
        <v>9</v>
      </c>
      <c r="AJ14" s="30" t="s">
        <v>1311</v>
      </c>
      <c r="AK14" s="30"/>
      <c r="AL14" s="30"/>
      <c r="AM14" s="41" t="s">
        <v>1186</v>
      </c>
      <c r="AN14" s="42" t="s">
        <v>1485</v>
      </c>
      <c r="AO14" s="30" t="str">
        <f t="shared" si="26"/>
        <v>General/</v>
      </c>
      <c r="AP14" s="44" t="str">
        <f t="shared" si="27"/>
        <v>EmployeeMaster</v>
      </c>
      <c r="AQ14" s="30" t="str">
        <f t="shared" si="28"/>
        <v>General/GM130A_EmployeeMaster.aspx</v>
      </c>
      <c r="AR14" s="30"/>
      <c r="AS14" s="32">
        <v>1</v>
      </c>
      <c r="AT14" s="34">
        <f t="shared" ca="1" si="24"/>
        <v>20141204</v>
      </c>
      <c r="AU14" s="32">
        <f t="shared" ca="1" si="25"/>
        <v>144109</v>
      </c>
      <c r="AV14" s="32" t="s">
        <v>88</v>
      </c>
      <c r="AW14" s="30">
        <v>0</v>
      </c>
      <c r="AX14" s="30">
        <v>0</v>
      </c>
      <c r="AY14" s="30"/>
      <c r="AZ14" s="30" t="str">
        <f t="shared" ca="1" si="2"/>
        <v>insert into ZPGM values('DJB', '', '', 'GM130', 'Employee Master', 'General/GM130A_EmployeeMaster.aspx', '', '1', '20141204', '144109', 'SQL', '0', '0', '')</v>
      </c>
      <c r="BA14" s="48"/>
      <c r="BB14" s="48"/>
    </row>
    <row r="15" spans="1:54" ht="14.25" customHeight="1" x14ac:dyDescent="0.25">
      <c r="A15" s="29"/>
      <c r="B15" s="30" t="str">
        <f>VLOOKUP($D$2,[1]Tables!$B$2:$D$1048576,2,FALSE)</f>
        <v>ZP</v>
      </c>
      <c r="C15" s="30" t="s">
        <v>27</v>
      </c>
      <c r="D15" s="30" t="str">
        <f t="shared" si="16"/>
        <v>ZPCHTM</v>
      </c>
      <c r="E15" s="30" t="str">
        <f>VLOOKUP($C15,'[1]Data Dictionary'!$B$2:$I$1048576,5,FALSE)</f>
        <v>Change Time</v>
      </c>
      <c r="F15" s="30" t="str">
        <f>VLOOKUP($C15,'[1]Data Dictionary'!$B$2:$I$1048576,6,FALSE)</f>
        <v>Change Time</v>
      </c>
      <c r="G15" s="30" t="str">
        <f>VLOOKUP($C15,'[1]Data Dictionary'!$B$2:$I$1048576,7,FALSE)</f>
        <v>Change Time</v>
      </c>
      <c r="H15" s="30" t="str">
        <f>VLOOKUP($C15,'[1]Data Dictionary'!$B$2:$I$1048576,8,FALSE)</f>
        <v>Change Time</v>
      </c>
      <c r="I15" s="30" t="str">
        <f>VLOOKUP($C15,'[1]Data Dictionary'!$B$2:$I$1048576,2,FALSE)</f>
        <v>NUMERIC</v>
      </c>
      <c r="J15" s="31" t="str">
        <f>VLOOKUP($C15,'[1]Data Dictionary'!$B$2:$I$1048576,3,FALSE)</f>
        <v>6, 0</v>
      </c>
      <c r="K15" s="32"/>
      <c r="L15" s="32" t="str">
        <f t="shared" si="3"/>
        <v xml:space="preserve"> NULL </v>
      </c>
      <c r="M15" s="32" t="str">
        <f t="shared" si="4"/>
        <v xml:space="preserve"> DEFAULT(0) </v>
      </c>
      <c r="N15" s="30" t="str">
        <f t="shared" si="5"/>
        <v>ZPCHTM NUMERIC(6, 0)  NULL  DEFAULT(0) ,</v>
      </c>
      <c r="O15" s="30" t="str">
        <f t="shared" si="6"/>
        <v>ZPCHTM NUMBER(6, 0)  DEFAULT(0) ,</v>
      </c>
      <c r="P15" s="30" t="s">
        <v>9</v>
      </c>
      <c r="Q15" s="30" t="str">
        <f t="shared" si="7"/>
        <v>EXEC sys.sp_addextendedproperty @name=N'MS_Description', @value=N'Change Time' , @level0type=N'SCHEMA',@level0name=N'dbo', @level1type=N'TABLE',@level1name=N'ZPGM', @level2type=N'COLUMN',@level2name=N'ZPCHTM'</v>
      </c>
      <c r="R15" s="30" t="str">
        <f t="shared" si="17"/>
        <v>[DataMember] public  decimal ZPCHTM { get; set; }</v>
      </c>
      <c r="S15" s="30" t="str">
        <f t="shared" si="18"/>
        <v>+ ", ZPCHTM "</v>
      </c>
      <c r="T15" s="30" t="s">
        <v>734</v>
      </c>
      <c r="U15" s="30"/>
      <c r="V15" s="30" t="s">
        <v>16</v>
      </c>
      <c r="W15" s="30" t="s">
        <v>15</v>
      </c>
      <c r="X15" s="30" t="str">
        <f t="shared" si="13"/>
        <v>ZPCHTM</v>
      </c>
      <c r="Y15" s="30" t="str">
        <f t="shared" si="8"/>
        <v>Change Time</v>
      </c>
      <c r="Z15" s="30"/>
      <c r="AA15" s="30">
        <v>1</v>
      </c>
      <c r="AB15" s="34">
        <f t="shared" ca="1" si="14"/>
        <v>20141204</v>
      </c>
      <c r="AC15" s="32">
        <f t="shared" ca="1" si="15"/>
        <v>144109</v>
      </c>
      <c r="AD15" s="32" t="s">
        <v>88</v>
      </c>
      <c r="AE15" s="30">
        <v>0</v>
      </c>
      <c r="AF15" s="30">
        <v>0</v>
      </c>
      <c r="AG15" s="30"/>
      <c r="AH15" s="30" t="str">
        <f t="shared" ca="1" si="9"/>
        <v>insert into ZDIC values('JG', '', 'EN', 'S', 'ZPCHTM', 'Change Time', '', '1', '20141204', '144109', 'SQL', '0', '0', '')</v>
      </c>
      <c r="AI15" s="26" t="s">
        <v>9</v>
      </c>
      <c r="AJ15" s="30" t="s">
        <v>1311</v>
      </c>
      <c r="AK15" s="30"/>
      <c r="AL15" s="30"/>
      <c r="AM15" s="41" t="s">
        <v>1678</v>
      </c>
      <c r="AN15" s="42" t="s">
        <v>1677</v>
      </c>
      <c r="AO15" s="30" t="str">
        <f t="shared" ref="AO15" si="29">IF(LEFT(AM15)="G","General/",IF(LEFT(AM15)="I","Inventory/",IF(LEFT(AM15)="S","Sales/",IF(LEFT(AM15)="P","Purchase/",IF(LEFT(AM15)="M","Manufacture/",IF(LEFT(AM15)="Z","_System/",IF(LEFT(AM15)="H","Payroll/","")))))))</f>
        <v>General/</v>
      </c>
      <c r="AP15" s="44" t="s">
        <v>1433</v>
      </c>
      <c r="AQ15" s="30" t="str">
        <f t="shared" ref="AQ15" si="30">IF(AM15="ZM070","_System/ZM070A_CommonTable.aspx",IF(AP15="CommonTable",CONCATENATE("_System/ZM070B_",AP15,".aspx"),CONCATENATE(AO15,AM15,"A_",AP15,".aspx")))</f>
        <v>_System/ZM070B_CommonTable.aspx</v>
      </c>
      <c r="AR15" s="30"/>
      <c r="AS15" s="32">
        <v>1</v>
      </c>
      <c r="AT15" s="34">
        <f t="shared" ca="1" si="24"/>
        <v>20141204</v>
      </c>
      <c r="AU15" s="32">
        <f t="shared" ca="1" si="25"/>
        <v>144109</v>
      </c>
      <c r="AV15" s="32" t="s">
        <v>88</v>
      </c>
      <c r="AW15" s="30">
        <v>0</v>
      </c>
      <c r="AX15" s="30">
        <v>0</v>
      </c>
      <c r="AY15" s="30"/>
      <c r="AZ15" s="30" t="str">
        <f t="shared" ref="AZ15" ca="1" si="31">CONCATENATE("insert into ", $D$2, " values('", AJ15, "', '", AK15, "', '", AL15, "', '", AM15, "', '", AN15, "', '", AQ15, "', '", AR15, "', '", AS15, "', '", AT15, "', '", AU15, "', '", AV15, "', '", AW15, "', '", AX15, "', '", AY15, "')")</f>
        <v>insert into ZPGM values('DJB', '', '', 'GM140', 'Size Master', '_System/ZM070B_CommonTable.aspx', '', '1', '20141204', '144109', 'SQL', '0', '0', '')</v>
      </c>
      <c r="BA15" s="48"/>
    </row>
    <row r="16" spans="1:54" ht="14.25" customHeight="1" x14ac:dyDescent="0.25">
      <c r="A16" s="29"/>
      <c r="B16" s="30" t="str">
        <f>VLOOKUP($D$2,[1]Tables!$B$2:$D$1048576,2,FALSE)</f>
        <v>ZP</v>
      </c>
      <c r="C16" s="30" t="s">
        <v>28</v>
      </c>
      <c r="D16" s="30" t="str">
        <f t="shared" si="16"/>
        <v>ZPCHUS</v>
      </c>
      <c r="E16" s="30" t="str">
        <f>VLOOKUP($C16,'[1]Data Dictionary'!$B$2:$I$1048576,5,FALSE)</f>
        <v>Change User</v>
      </c>
      <c r="F16" s="30" t="str">
        <f>VLOOKUP($C16,'[1]Data Dictionary'!$B$2:$I$1048576,6,FALSE)</f>
        <v>Change User</v>
      </c>
      <c r="G16" s="30" t="str">
        <f>VLOOKUP($C16,'[1]Data Dictionary'!$B$2:$I$1048576,7,FALSE)</f>
        <v>Change User</v>
      </c>
      <c r="H16" s="30" t="str">
        <f>VLOOKUP($C16,'[1]Data Dictionary'!$B$2:$I$1048576,8,FALSE)</f>
        <v>Change User</v>
      </c>
      <c r="I16" s="30" t="str">
        <f>VLOOKUP($C16,'[1]Data Dictionary'!$B$2:$I$1048576,2,FALSE)</f>
        <v>VARCHAR</v>
      </c>
      <c r="J16" s="31" t="str">
        <f>VLOOKUP($C16,'[1]Data Dictionary'!$B$2:$I$1048576,3,FALSE)</f>
        <v>20</v>
      </c>
      <c r="K16" s="32"/>
      <c r="L16" s="32" t="str">
        <f t="shared" si="3"/>
        <v xml:space="preserve"> NULL </v>
      </c>
      <c r="M16" s="32" t="str">
        <f t="shared" si="4"/>
        <v xml:space="preserve"> DEFAULT('') </v>
      </c>
      <c r="N16" s="30" t="str">
        <f t="shared" si="5"/>
        <v>ZPCHUS VARCHAR(20)  NULL  DEFAULT('') ,</v>
      </c>
      <c r="O16" s="30" t="str">
        <f t="shared" si="6"/>
        <v>ZPCHUS VARCHAR2(20) DEFAULT(' '),</v>
      </c>
      <c r="P16" s="30" t="s">
        <v>9</v>
      </c>
      <c r="Q16" s="30" t="str">
        <f t="shared" si="7"/>
        <v>EXEC sys.sp_addextendedproperty @name=N'MS_Description', @value=N'Change User' , @level0type=N'SCHEMA',@level0name=N'dbo', @level1type=N'TABLE',@level1name=N'ZPGM', @level2type=N'COLUMN',@level2name=N'ZPCHUS'</v>
      </c>
      <c r="R16" s="30" t="str">
        <f t="shared" si="17"/>
        <v>[DataMember] public  string ZPCHUS { get; set; }</v>
      </c>
      <c r="S16" s="30" t="str">
        <f t="shared" si="18"/>
        <v>+ ", ZPCHUS "</v>
      </c>
      <c r="T16" s="30" t="s">
        <v>734</v>
      </c>
      <c r="U16" s="30"/>
      <c r="V16" s="30" t="s">
        <v>16</v>
      </c>
      <c r="W16" s="30" t="s">
        <v>15</v>
      </c>
      <c r="X16" s="30" t="str">
        <f t="shared" si="13"/>
        <v>ZPCHUS</v>
      </c>
      <c r="Y16" s="30" t="str">
        <f t="shared" si="8"/>
        <v>Change User</v>
      </c>
      <c r="Z16" s="30"/>
      <c r="AA16" s="30">
        <v>1</v>
      </c>
      <c r="AB16" s="34">
        <f t="shared" ca="1" si="14"/>
        <v>20141204</v>
      </c>
      <c r="AC16" s="32">
        <f t="shared" ca="1" si="15"/>
        <v>144109</v>
      </c>
      <c r="AD16" s="32" t="s">
        <v>88</v>
      </c>
      <c r="AE16" s="30">
        <v>0</v>
      </c>
      <c r="AF16" s="30">
        <v>0</v>
      </c>
      <c r="AG16" s="30"/>
      <c r="AH16" s="30" t="str">
        <f t="shared" ca="1" si="9"/>
        <v>insert into ZDIC values('JG', '', 'EN', 'S', 'ZPCHUS', 'Change User', '', '1', '20141204', '144109', 'SQL', '0', '0', '')</v>
      </c>
      <c r="AI16" s="26" t="s">
        <v>9</v>
      </c>
      <c r="AJ16" s="30" t="s">
        <v>1311</v>
      </c>
      <c r="AK16" s="30"/>
      <c r="AL16" s="30"/>
      <c r="AM16" s="42" t="s">
        <v>782</v>
      </c>
      <c r="AN16" s="42" t="s">
        <v>1132</v>
      </c>
      <c r="AO16" s="30" t="str">
        <f t="shared" ref="AO16:AO23" si="32">IF(LEFT(AM16)="G","General/",IF(LEFT(AM16)="I","Inventory/",IF(LEFT(AM16)="S","Sales/",IF(LEFT(AM16)="P","Purchase/",IF(LEFT(AM16)="M","Manufacture/",IF(LEFT(AM16)="Z","_System/",IF(LEFT(AM16)="H","Payroll/","")))))))</f>
        <v>Inventory/</v>
      </c>
      <c r="AP16" s="44" t="str">
        <f t="shared" ref="AP16" si="33">SUBSTITUTE(AN16," ","")</f>
        <v>MaterialMaster</v>
      </c>
      <c r="AQ16" s="30" t="str">
        <f t="shared" ref="AQ16:AQ23" si="34">IF(AM16="ZM070","_System/ZM070A_CommonTable.aspx",IF(AP16="CommonTable",CONCATENATE("_System/ZM070B_",AP16,".aspx"),CONCATENATE(AO16,AM16,"A_",AP16,".aspx")))</f>
        <v>Inventory/IM010A_MaterialMaster.aspx</v>
      </c>
      <c r="AR16" s="30"/>
      <c r="AS16" s="32">
        <v>1</v>
      </c>
      <c r="AT16" s="34">
        <f t="shared" ca="1" si="24"/>
        <v>20141204</v>
      </c>
      <c r="AU16" s="32">
        <f t="shared" ca="1" si="25"/>
        <v>144109</v>
      </c>
      <c r="AV16" s="32" t="s">
        <v>88</v>
      </c>
      <c r="AW16" s="30">
        <v>0</v>
      </c>
      <c r="AX16" s="30">
        <v>0</v>
      </c>
      <c r="AY16" s="30"/>
      <c r="AZ16" s="30" t="str">
        <f t="shared" ref="AZ16:AZ23" ca="1" si="35">CONCATENATE("insert into ", $D$2, " values('", AJ16, "', '", AK16, "', '", AL16, "', '", AM16, "', '", AN16, "', '", AQ16, "', '", AR16, "', '", AS16, "', '", AT16, "', '", AU16, "', '", AV16, "', '", AW16, "', '", AX16, "', '", AY16, "')")</f>
        <v>insert into ZPGM values('DJB', '', '', 'IM010', 'Material Master', 'Inventory/IM010A_MaterialMaster.aspx', '', '1', '20141204', '144109', 'SQL', '0', '0', '')</v>
      </c>
      <c r="BA16" s="48"/>
      <c r="BB16" s="48"/>
    </row>
    <row r="17" spans="1:54" ht="14.25" customHeight="1" x14ac:dyDescent="0.25">
      <c r="A17" s="29"/>
      <c r="B17" s="29"/>
      <c r="C17" s="29"/>
      <c r="D17" s="26"/>
      <c r="E17" s="30"/>
      <c r="F17" s="30"/>
      <c r="G17" s="30"/>
      <c r="H17" s="30"/>
      <c r="I17" s="30"/>
      <c r="J17" s="31"/>
      <c r="K17" s="32"/>
      <c r="L17" s="32"/>
      <c r="M17" s="32"/>
      <c r="N17" s="30" t="str">
        <f>CONCATENATE(" CONSTRAINT PK_",$D$2, " PRIMARY KEY CLUSTERED (")</f>
        <v xml:space="preserve"> CONSTRAINT PK_ZPGM PRIMARY KEY CLUSTERED (</v>
      </c>
      <c r="O17" s="30" t="str">
        <f>CONCATENATE(" CONSTRAINT PK_",$D$2, " PRIMARY KEY (")</f>
        <v xml:space="preserve"> CONSTRAINT PK_ZPGM PRIMARY KEY (</v>
      </c>
      <c r="P17" s="30" t="s">
        <v>9</v>
      </c>
      <c r="Q17" s="30"/>
      <c r="R17" s="30"/>
      <c r="S17" s="30" t="str">
        <f>CONCATENATE("+ ""from ",$D$2," where 1=1 """)</f>
        <v>+ "from ZPGM where 1=1 "</v>
      </c>
      <c r="T17" s="30"/>
      <c r="U17" s="30"/>
      <c r="V17" s="30"/>
      <c r="W17" s="30"/>
      <c r="X17" s="30"/>
      <c r="Y17" s="30"/>
      <c r="Z17" s="30"/>
      <c r="AA17" s="30"/>
      <c r="AB17" s="34"/>
      <c r="AC17" s="32"/>
      <c r="AD17" s="32"/>
      <c r="AE17" s="30"/>
      <c r="AF17" s="30"/>
      <c r="AG17" s="30"/>
      <c r="AH17" s="30"/>
      <c r="AI17" s="26" t="s">
        <v>9</v>
      </c>
      <c r="AJ17" s="30" t="s">
        <v>1311</v>
      </c>
      <c r="AK17" s="30"/>
      <c r="AL17" s="30"/>
      <c r="AM17" s="42" t="s">
        <v>783</v>
      </c>
      <c r="AN17" s="42" t="s">
        <v>1435</v>
      </c>
      <c r="AO17" s="30" t="str">
        <f t="shared" si="32"/>
        <v>Inventory/</v>
      </c>
      <c r="AP17" s="44" t="s">
        <v>1433</v>
      </c>
      <c r="AQ17" s="30" t="str">
        <f t="shared" si="34"/>
        <v>_System/ZM070B_CommonTable.aspx</v>
      </c>
      <c r="AR17" s="30"/>
      <c r="AS17" s="32">
        <v>1</v>
      </c>
      <c r="AT17" s="34">
        <f t="shared" ca="1" si="24"/>
        <v>20141204</v>
      </c>
      <c r="AU17" s="32">
        <f t="shared" ca="1" si="25"/>
        <v>144109</v>
      </c>
      <c r="AV17" s="32" t="s">
        <v>88</v>
      </c>
      <c r="AW17" s="30">
        <v>0</v>
      </c>
      <c r="AX17" s="30">
        <v>0</v>
      </c>
      <c r="AY17" s="30"/>
      <c r="AZ17" s="30" t="str">
        <f t="shared" ca="1" si="35"/>
        <v>insert into ZPGM values('DJB', '', '', 'IM020', 'Material Category', '_System/ZM070B_CommonTable.aspx', '', '1', '20141204', '144109', 'SQL', '0', '0', '')</v>
      </c>
      <c r="BA17" s="48"/>
      <c r="BB17" s="48"/>
    </row>
    <row r="18" spans="1:54" ht="14.25" customHeight="1" x14ac:dyDescent="0.25">
      <c r="A18" s="29"/>
      <c r="B18" s="29"/>
      <c r="C18" s="29"/>
      <c r="D18" s="30"/>
      <c r="E18" s="30"/>
      <c r="F18" s="30"/>
      <c r="G18" s="30"/>
      <c r="H18" s="30"/>
      <c r="I18" s="30"/>
      <c r="J18" s="31"/>
      <c r="K18" s="32"/>
      <c r="L18" s="32"/>
      <c r="M18" s="32"/>
      <c r="N18" s="30" t="str">
        <f>$D$3</f>
        <v>ZPCONO</v>
      </c>
      <c r="O18" s="30" t="str">
        <f>$D$3</f>
        <v>ZPCONO</v>
      </c>
      <c r="P18" s="30"/>
      <c r="Q18" s="30"/>
      <c r="R18" s="30"/>
      <c r="S18" s="30" t="str">
        <f>CONCATENATE("+ ""AND ", D3, " = '"" + str", D3, ".Trim() + ""' """)</f>
        <v>+ "AND ZPCONO = '" + strZPCONO.Trim() + "' "</v>
      </c>
      <c r="T18" s="30"/>
      <c r="U18" s="30"/>
      <c r="V18" s="30"/>
      <c r="W18" s="30"/>
      <c r="X18" s="30"/>
      <c r="Y18" s="30"/>
      <c r="Z18" s="30"/>
      <c r="AA18" s="30"/>
      <c r="AB18" s="30"/>
      <c r="AC18" s="30"/>
      <c r="AD18" s="30"/>
      <c r="AE18" s="30"/>
      <c r="AF18" s="30"/>
      <c r="AG18" s="30"/>
      <c r="AH18" s="30"/>
      <c r="AI18" s="26" t="s">
        <v>9</v>
      </c>
      <c r="AJ18" s="30" t="s">
        <v>1311</v>
      </c>
      <c r="AK18" s="30"/>
      <c r="AL18" s="30"/>
      <c r="AM18" s="42" t="s">
        <v>784</v>
      </c>
      <c r="AN18" s="42" t="s">
        <v>785</v>
      </c>
      <c r="AO18" s="30" t="str">
        <f t="shared" si="32"/>
        <v>Inventory/</v>
      </c>
      <c r="AP18" s="44" t="s">
        <v>1437</v>
      </c>
      <c r="AQ18" s="30" t="str">
        <f t="shared" si="34"/>
        <v>Inventory/IM030A_MaterialGroup.aspx</v>
      </c>
      <c r="AR18" s="30"/>
      <c r="AS18" s="32">
        <v>1</v>
      </c>
      <c r="AT18" s="34">
        <f t="shared" ca="1" si="24"/>
        <v>20141204</v>
      </c>
      <c r="AU18" s="32">
        <f t="shared" ca="1" si="25"/>
        <v>144109</v>
      </c>
      <c r="AV18" s="32" t="s">
        <v>88</v>
      </c>
      <c r="AW18" s="30">
        <v>0</v>
      </c>
      <c r="AX18" s="30">
        <v>0</v>
      </c>
      <c r="AY18" s="30"/>
      <c r="AZ18" s="30" t="str">
        <f t="shared" ca="1" si="35"/>
        <v>insert into ZPGM values('DJB', '', '', 'IM030', 'Material Group', 'Inventory/IM030A_MaterialGroup.aspx', '', '1', '20141204', '144109', 'SQL', '0', '0', '')</v>
      </c>
      <c r="BA18" s="48"/>
      <c r="BB18" s="48"/>
    </row>
    <row r="19" spans="1:54" ht="14.25" customHeight="1" x14ac:dyDescent="0.25">
      <c r="A19" s="29"/>
      <c r="B19" s="29"/>
      <c r="C19" s="29"/>
      <c r="D19" s="30"/>
      <c r="E19" s="30"/>
      <c r="F19" s="30"/>
      <c r="G19" s="30"/>
      <c r="H19" s="30"/>
      <c r="I19" s="30"/>
      <c r="J19" s="31"/>
      <c r="K19" s="32"/>
      <c r="L19" s="32"/>
      <c r="M19" s="32"/>
      <c r="N19" s="30" t="str">
        <f t="shared" ref="N19:O21" si="36" xml:space="preserve"> ", " &amp; $D4</f>
        <v>, ZPBRNO</v>
      </c>
      <c r="O19" s="30" t="str">
        <f t="shared" si="36"/>
        <v>, ZPBRNO</v>
      </c>
      <c r="P19" s="30"/>
      <c r="Q19" s="30"/>
      <c r="R19" s="30"/>
      <c r="S19" s="30" t="str">
        <f>CONCATENATE("+ ""AND ", D4, " = '"" + str", D4, ".Trim() + ""' """)</f>
        <v>+ "AND ZPBRNO = '" + strZPBRNO.Trim() + "' "</v>
      </c>
      <c r="T19" s="30"/>
      <c r="U19" s="30"/>
      <c r="V19" s="30"/>
      <c r="W19" s="30"/>
      <c r="X19" s="30"/>
      <c r="Y19" s="30"/>
      <c r="Z19" s="30"/>
      <c r="AA19" s="30"/>
      <c r="AB19" s="30"/>
      <c r="AC19" s="30"/>
      <c r="AD19" s="30"/>
      <c r="AE19" s="30"/>
      <c r="AF19" s="30"/>
      <c r="AG19" s="30"/>
      <c r="AH19" s="30"/>
      <c r="AI19" s="30"/>
      <c r="AJ19" s="30" t="s">
        <v>1311</v>
      </c>
      <c r="AK19" s="30"/>
      <c r="AL19" s="30"/>
      <c r="AM19" s="42" t="s">
        <v>786</v>
      </c>
      <c r="AN19" s="42" t="s">
        <v>1492</v>
      </c>
      <c r="AO19" s="30" t="str">
        <f t="shared" si="32"/>
        <v>Inventory/</v>
      </c>
      <c r="AP19" s="44" t="str">
        <f t="shared" ref="AP19:AP22" si="37">SUBSTITUTE(AN19," ","")</f>
        <v>UOMMaster</v>
      </c>
      <c r="AQ19" s="30" t="str">
        <f t="shared" si="34"/>
        <v>Inventory/IM040A_UOMMaster.aspx</v>
      </c>
      <c r="AR19" s="30"/>
      <c r="AS19" s="32">
        <v>1</v>
      </c>
      <c r="AT19" s="34">
        <f t="shared" ca="1" si="24"/>
        <v>20141204</v>
      </c>
      <c r="AU19" s="32">
        <f t="shared" ca="1" si="25"/>
        <v>144109</v>
      </c>
      <c r="AV19" s="32" t="s">
        <v>88</v>
      </c>
      <c r="AW19" s="30">
        <v>0</v>
      </c>
      <c r="AX19" s="30">
        <v>0</v>
      </c>
      <c r="AY19" s="30"/>
      <c r="AZ19" s="30" t="str">
        <f t="shared" ca="1" si="35"/>
        <v>insert into ZPGM values('DJB', '', '', 'IM040', 'UOM Master', 'Inventory/IM040A_UOMMaster.aspx', '', '1', '20141204', '144109', 'SQL', '0', '0', '')</v>
      </c>
      <c r="BA19" s="48"/>
      <c r="BB19" s="48"/>
    </row>
    <row r="20" spans="1:54" ht="14.25" customHeight="1" x14ac:dyDescent="0.25">
      <c r="A20" s="29"/>
      <c r="B20" s="29"/>
      <c r="C20" s="29"/>
      <c r="D20" s="30"/>
      <c r="E20" s="30"/>
      <c r="F20" s="30"/>
      <c r="G20" s="30"/>
      <c r="H20" s="30"/>
      <c r="I20" s="30"/>
      <c r="J20" s="31"/>
      <c r="K20" s="32"/>
      <c r="L20" s="32"/>
      <c r="M20" s="32"/>
      <c r="N20" s="30" t="str">
        <f t="shared" si="36"/>
        <v>, ZPAPNO</v>
      </c>
      <c r="O20" s="30" t="str">
        <f t="shared" si="36"/>
        <v>, ZPAPNO</v>
      </c>
      <c r="P20" s="30"/>
      <c r="Q20" s="30"/>
      <c r="R20" s="30" t="s">
        <v>9</v>
      </c>
      <c r="S20" s="30" t="str">
        <f>CONCATENATE("+ ""AND ", D5, " = '"" + str", D5, ".Trim() + ""' """)</f>
        <v>+ "AND ZPAPNO = '" + strZPAPNO.Trim() + "' "</v>
      </c>
      <c r="T20" s="30"/>
      <c r="U20" s="30"/>
      <c r="V20" s="30"/>
      <c r="W20" s="30"/>
      <c r="X20" s="30"/>
      <c r="Y20" s="30"/>
      <c r="Z20" s="30"/>
      <c r="AA20" s="30"/>
      <c r="AB20" s="30"/>
      <c r="AC20" s="30"/>
      <c r="AD20" s="30"/>
      <c r="AE20" s="30"/>
      <c r="AF20" s="30"/>
      <c r="AG20" s="30"/>
      <c r="AH20" s="30"/>
      <c r="AI20" s="30"/>
      <c r="AJ20" s="30" t="s">
        <v>1311</v>
      </c>
      <c r="AK20" s="30"/>
      <c r="AL20" s="30"/>
      <c r="AM20" s="42" t="s">
        <v>804</v>
      </c>
      <c r="AN20" s="40" t="s">
        <v>1134</v>
      </c>
      <c r="AO20" s="30" t="str">
        <f t="shared" si="32"/>
        <v>Inventory/</v>
      </c>
      <c r="AP20" s="44" t="str">
        <f t="shared" si="37"/>
        <v>MasterWarehouse</v>
      </c>
      <c r="AQ20" s="30" t="str">
        <f t="shared" si="34"/>
        <v>Inventory/IM050A_MasterWarehouse.aspx</v>
      </c>
      <c r="AR20" s="30"/>
      <c r="AS20" s="32">
        <v>1</v>
      </c>
      <c r="AT20" s="34">
        <f t="shared" ca="1" si="24"/>
        <v>20141204</v>
      </c>
      <c r="AU20" s="32">
        <f t="shared" ca="1" si="25"/>
        <v>144109</v>
      </c>
      <c r="AV20" s="32" t="s">
        <v>88</v>
      </c>
      <c r="AW20" s="30">
        <v>0</v>
      </c>
      <c r="AX20" s="30">
        <v>0</v>
      </c>
      <c r="AY20" s="30"/>
      <c r="AZ20" s="30" t="str">
        <f t="shared" ca="1" si="35"/>
        <v>insert into ZPGM values('DJB', '', '', 'IM050', 'Master Warehouse', 'Inventory/IM050A_MasterWarehouse.aspx', '', '1', '20141204', '144109', 'SQL', '0', '0', '')</v>
      </c>
      <c r="BA20" s="48"/>
      <c r="BB20" s="48"/>
    </row>
    <row r="21" spans="1:54" s="48" customFormat="1" ht="14.25" customHeight="1" x14ac:dyDescent="0.25">
      <c r="A21" s="29"/>
      <c r="B21" s="29"/>
      <c r="C21" s="29"/>
      <c r="D21" s="30"/>
      <c r="E21" s="30"/>
      <c r="F21" s="30"/>
      <c r="G21" s="30"/>
      <c r="H21" s="30"/>
      <c r="I21" s="30"/>
      <c r="J21" s="31"/>
      <c r="K21" s="32"/>
      <c r="L21" s="32"/>
      <c r="M21" s="32"/>
      <c r="N21" s="30" t="str">
        <f t="shared" si="36"/>
        <v>, ZPPGNO</v>
      </c>
      <c r="O21" s="30" t="str">
        <f t="shared" si="36"/>
        <v>, ZPPGNO</v>
      </c>
      <c r="P21" s="30"/>
      <c r="Q21" s="30"/>
      <c r="R21" s="30"/>
      <c r="S21" s="30" t="str">
        <f>CONCATENATE("+ ""AND ", D6, " = '"" + str", D6, ".Trim() + ""' """)</f>
        <v>+ "AND ZPPGNO = '" + strZPPGNO.Trim() + "' "</v>
      </c>
      <c r="T21" s="30"/>
      <c r="U21" s="30"/>
      <c r="V21" s="30"/>
      <c r="W21" s="30"/>
      <c r="X21" s="30"/>
      <c r="Y21" s="30"/>
      <c r="Z21" s="30"/>
      <c r="AA21" s="30"/>
      <c r="AB21" s="30"/>
      <c r="AC21" s="30"/>
      <c r="AD21" s="30"/>
      <c r="AE21" s="30"/>
      <c r="AF21" s="30"/>
      <c r="AG21" s="30"/>
      <c r="AH21" s="30"/>
      <c r="AI21" s="30"/>
      <c r="AJ21" s="30" t="s">
        <v>1311</v>
      </c>
      <c r="AK21" s="30"/>
      <c r="AL21" s="30"/>
      <c r="AM21" s="42" t="s">
        <v>1187</v>
      </c>
      <c r="AN21" s="40" t="s">
        <v>1483</v>
      </c>
      <c r="AO21" s="30" t="str">
        <f t="shared" si="32"/>
        <v>Inventory/</v>
      </c>
      <c r="AP21" s="44" t="str">
        <f t="shared" si="37"/>
        <v>MasterLocation</v>
      </c>
      <c r="AQ21" s="30" t="str">
        <f t="shared" si="34"/>
        <v>Inventory/IM060A_MasterLocation.aspx</v>
      </c>
      <c r="AR21" s="30"/>
      <c r="AS21" s="32">
        <v>1</v>
      </c>
      <c r="AT21" s="34">
        <f t="shared" ca="1" si="24"/>
        <v>20141204</v>
      </c>
      <c r="AU21" s="32">
        <f t="shared" ca="1" si="25"/>
        <v>144109</v>
      </c>
      <c r="AV21" s="32" t="s">
        <v>88</v>
      </c>
      <c r="AW21" s="30">
        <v>0</v>
      </c>
      <c r="AX21" s="30">
        <v>0</v>
      </c>
      <c r="AY21" s="30"/>
      <c r="AZ21" s="30" t="str">
        <f t="shared" ca="1" si="35"/>
        <v>insert into ZPGM values('DJB', '', '', 'IM060', 'Master Location', 'Inventory/IM060A_MasterLocation.aspx', '', '1', '20141204', '144109', 'SQL', '0', '0', '')</v>
      </c>
    </row>
    <row r="22" spans="1:54" s="48" customFormat="1" ht="14.25" customHeight="1" x14ac:dyDescent="0.25">
      <c r="A22" s="30"/>
      <c r="B22" s="30"/>
      <c r="C22" s="30"/>
      <c r="D22" s="30"/>
      <c r="E22" s="30"/>
      <c r="F22" s="30"/>
      <c r="G22" s="30"/>
      <c r="H22" s="30"/>
      <c r="I22" s="30"/>
      <c r="J22" s="31"/>
      <c r="K22" s="30"/>
      <c r="L22" s="30"/>
      <c r="M22" s="30"/>
      <c r="N22" s="35" t="s">
        <v>11</v>
      </c>
      <c r="O22" s="35" t="s">
        <v>11</v>
      </c>
      <c r="P22" s="30"/>
      <c r="Q22" s="30"/>
      <c r="R22" s="30"/>
      <c r="S22" s="30"/>
      <c r="T22" s="30"/>
      <c r="U22" s="30"/>
      <c r="V22" s="30"/>
      <c r="W22" s="30"/>
      <c r="X22" s="30"/>
      <c r="Y22" s="30"/>
      <c r="Z22" s="30"/>
      <c r="AA22" s="30"/>
      <c r="AB22" s="30"/>
      <c r="AC22" s="30"/>
      <c r="AD22" s="30"/>
      <c r="AE22" s="30"/>
      <c r="AF22" s="30"/>
      <c r="AG22" s="30"/>
      <c r="AH22" s="30"/>
      <c r="AI22" s="30"/>
      <c r="AJ22" s="30" t="s">
        <v>1311</v>
      </c>
      <c r="AK22" s="30"/>
      <c r="AL22" s="30"/>
      <c r="AM22" s="42" t="s">
        <v>1133</v>
      </c>
      <c r="AN22" s="40" t="s">
        <v>1486</v>
      </c>
      <c r="AO22" s="30" t="str">
        <f t="shared" si="32"/>
        <v>Inventory/</v>
      </c>
      <c r="AP22" s="44" t="str">
        <f t="shared" si="37"/>
        <v>WarehouseReceiptMapping</v>
      </c>
      <c r="AQ22" s="30" t="str">
        <f t="shared" si="34"/>
        <v>Inventory/IM070A_WarehouseReceiptMapping.aspx</v>
      </c>
      <c r="AR22" s="30"/>
      <c r="AS22" s="32">
        <v>1</v>
      </c>
      <c r="AT22" s="34">
        <f t="shared" ca="1" si="24"/>
        <v>20141204</v>
      </c>
      <c r="AU22" s="32">
        <f t="shared" ca="1" si="25"/>
        <v>144109</v>
      </c>
      <c r="AV22" s="32" t="s">
        <v>88</v>
      </c>
      <c r="AW22" s="30">
        <v>0</v>
      </c>
      <c r="AX22" s="30">
        <v>0</v>
      </c>
      <c r="AY22" s="30"/>
      <c r="AZ22" s="30" t="str">
        <f t="shared" ca="1" si="35"/>
        <v>insert into ZPGM values('DJB', '', '', 'IM070', 'Warehouse Receipt Mapping', 'Inventory/IM070A_WarehouseReceiptMapping.aspx', '', '1', '20141204', '144109', 'SQL', '0', '0', '')</v>
      </c>
    </row>
    <row r="23" spans="1:54" s="48" customFormat="1" ht="14.25" customHeight="1" x14ac:dyDescent="0.25">
      <c r="A23" s="30"/>
      <c r="B23" s="30"/>
      <c r="C23" s="30"/>
      <c r="D23" s="30"/>
      <c r="E23" s="30"/>
      <c r="F23" s="30"/>
      <c r="G23" s="30"/>
      <c r="H23" s="30"/>
      <c r="I23" s="30"/>
      <c r="J23" s="31"/>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t="s">
        <v>1311</v>
      </c>
      <c r="AK23" s="30"/>
      <c r="AL23" s="30"/>
      <c r="AM23" s="40" t="s">
        <v>1135</v>
      </c>
      <c r="AN23" s="40" t="s">
        <v>1130</v>
      </c>
      <c r="AO23" s="30" t="str">
        <f t="shared" si="32"/>
        <v>Inventory/</v>
      </c>
      <c r="AP23" s="44" t="s">
        <v>1433</v>
      </c>
      <c r="AQ23" s="30" t="str">
        <f t="shared" si="34"/>
        <v>_System/ZM070B_CommonTable.aspx</v>
      </c>
      <c r="AR23" s="30"/>
      <c r="AS23" s="32">
        <v>1</v>
      </c>
      <c r="AT23" s="34">
        <f t="shared" ca="1" si="24"/>
        <v>20141204</v>
      </c>
      <c r="AU23" s="32">
        <f t="shared" ca="1" si="25"/>
        <v>144109</v>
      </c>
      <c r="AV23" s="32" t="s">
        <v>88</v>
      </c>
      <c r="AW23" s="30">
        <v>0</v>
      </c>
      <c r="AX23" s="30">
        <v>0</v>
      </c>
      <c r="AY23" s="30"/>
      <c r="AZ23" s="30" t="str">
        <f t="shared" ca="1" si="35"/>
        <v>insert into ZPGM values('DJB', '', '', 'IM080', 'Location Type', '_System/ZM070B_CommonTable.aspx', '', '1', '20141204', '144109', 'SQL', '0', '0', '')</v>
      </c>
    </row>
    <row r="24" spans="1:54" s="48" customFormat="1" ht="14.25" customHeight="1" x14ac:dyDescent="0.25">
      <c r="A24" s="30"/>
      <c r="B24" s="30"/>
      <c r="C24" s="30"/>
      <c r="D24" s="30"/>
      <c r="E24" s="30"/>
      <c r="F24" s="30"/>
      <c r="G24" s="30"/>
      <c r="H24" s="30"/>
      <c r="I24" s="30"/>
      <c r="J24" s="31"/>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t="s">
        <v>1311</v>
      </c>
      <c r="AK24" s="30"/>
      <c r="AL24" s="30"/>
      <c r="AM24" s="40" t="s">
        <v>1676</v>
      </c>
      <c r="AN24" s="40" t="s">
        <v>1599</v>
      </c>
      <c r="AO24" s="30" t="str">
        <f t="shared" ref="AO24" si="38">IF(LEFT(AM24)="G","General/",IF(LEFT(AM24)="I","Inventory/",IF(LEFT(AM24)="S","Sales/",IF(LEFT(AM24)="P","Purchase/",IF(LEFT(AM24)="M","Manufacture/",IF(LEFT(AM24)="Z","_System/",IF(LEFT(AM24)="H","Payroll/","")))))))</f>
        <v>Inventory/</v>
      </c>
      <c r="AP24" s="44" t="s">
        <v>1433</v>
      </c>
      <c r="AQ24" s="30" t="str">
        <f t="shared" ref="AQ24" si="39">IF(AM24="ZM070","_System/ZM070A_CommonTable.aspx",IF(AP24="CommonTable",CONCATENATE("_System/ZM070B_",AP24,".aspx"),CONCATENATE(AO24,AM24,"A_",AP24,".aspx")))</f>
        <v>_System/ZM070B_CommonTable.aspx</v>
      </c>
      <c r="AR24" s="30"/>
      <c r="AS24" s="32">
        <v>1</v>
      </c>
      <c r="AT24" s="34">
        <f t="shared" ca="1" si="24"/>
        <v>20141204</v>
      </c>
      <c r="AU24" s="32">
        <f t="shared" ca="1" si="25"/>
        <v>144109</v>
      </c>
      <c r="AV24" s="32" t="s">
        <v>88</v>
      </c>
      <c r="AW24" s="30">
        <v>0</v>
      </c>
      <c r="AX24" s="30">
        <v>0</v>
      </c>
      <c r="AY24" s="30"/>
      <c r="AZ24" s="30" t="str">
        <f t="shared" ref="AZ24" ca="1" si="40">CONCATENATE("insert into ", $D$2, " values('", AJ24, "', '", AK24, "', '", AL24, "', '", AM24, "', '", AN24, "', '", AQ24, "', '", AR24, "', '", AS24, "', '", AT24, "', '", AU24, "', '", AV24, "', '", AW24, "', '", AX24, "', '", AY24, "')")</f>
        <v>insert into ZPGM values('DJB', '', '', 'IM090', 'Material Status', '_System/ZM070B_CommonTable.aspx', '', '1', '20141204', '144109', 'SQL', '0', '0', '')</v>
      </c>
    </row>
    <row r="25" spans="1:54" s="48" customFormat="1" ht="14.25" customHeight="1" x14ac:dyDescent="0.25">
      <c r="A25" s="30"/>
      <c r="B25" s="30"/>
      <c r="C25" s="30"/>
      <c r="D25" s="30"/>
      <c r="E25" s="30"/>
      <c r="F25" s="30"/>
      <c r="G25" s="30"/>
      <c r="H25" s="30"/>
      <c r="I25" s="30"/>
      <c r="J25" s="31"/>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t="s">
        <v>1311</v>
      </c>
      <c r="AK25" s="30"/>
      <c r="AL25" s="30"/>
      <c r="AM25" s="40" t="s">
        <v>1148</v>
      </c>
      <c r="AN25" s="40" t="s">
        <v>1153</v>
      </c>
      <c r="AO25" s="30" t="str">
        <f t="shared" ref="AO25:AO40" si="41">IF(LEFT(AM25)="G","General/",IF(LEFT(AM25)="I","Inventory/",IF(LEFT(AM25)="S","Sales/",IF(LEFT(AM25)="P","Purchase/",IF(LEFT(AM25)="M","Manufacture/",IF(LEFT(AM25)="Z","_System/",IF(LEFT(AM25)="H","Payroll/","")))))))</f>
        <v>Inventory/</v>
      </c>
      <c r="AP25" s="44" t="str">
        <f t="shared" ref="AP25:AP40" si="42">SUBSTITUTE(AN25," ","")</f>
        <v>TransferRequest</v>
      </c>
      <c r="AQ25" s="30" t="str">
        <f t="shared" ref="AQ25:AQ40" si="43">IF(AM25="ZM070","_System/ZM070A_CommonTable.aspx",IF(AP25="CommonTable",CONCATENATE("_System/ZM070B_",AP25,".aspx"),CONCATENATE(AO25,AM25,"A_",AP25,".aspx")))</f>
        <v>Inventory/IT010A_TransferRequest.aspx</v>
      </c>
      <c r="AR25" s="30"/>
      <c r="AS25" s="32">
        <v>1</v>
      </c>
      <c r="AT25" s="34">
        <f t="shared" ref="AT25:AT58" ca="1" si="44">YEAR(NOW())*10000+MONTH(NOW())*100+DAY(NOW())</f>
        <v>20141204</v>
      </c>
      <c r="AU25" s="32">
        <f t="shared" ref="AU25:AU58" ca="1" si="45">HOUR(NOW())*10000+MINUTE(NOW())*100+SECOND(NOW())</f>
        <v>144109</v>
      </c>
      <c r="AV25" s="32" t="s">
        <v>88</v>
      </c>
      <c r="AW25" s="30">
        <v>0</v>
      </c>
      <c r="AX25" s="30">
        <v>0</v>
      </c>
      <c r="AY25" s="30"/>
      <c r="AZ25" s="30" t="str">
        <f t="shared" ref="AZ25:AZ40" ca="1" si="46">CONCATENATE("insert into ", $D$2, " values('", AJ25, "', '", AK25, "', '", AL25, "', '", AM25, "', '", AN25, "', '", AQ25, "', '", AR25, "', '", AS25, "', '", AT25, "', '", AU25, "', '", AV25, "', '", AW25, "', '", AX25, "', '", AY25, "')")</f>
        <v>insert into ZPGM values('DJB', '', '', 'IT010', 'Transfer Request', 'Inventory/IT010A_TransferRequest.aspx', '', '1', '20141204', '144109', 'SQL', '0', '0', '')</v>
      </c>
    </row>
    <row r="26" spans="1:54" s="48" customFormat="1" ht="14.25" customHeight="1" x14ac:dyDescent="0.25">
      <c r="A26" s="30"/>
      <c r="B26" s="30"/>
      <c r="C26" s="30"/>
      <c r="D26" s="30"/>
      <c r="E26" s="30"/>
      <c r="F26" s="30"/>
      <c r="G26" s="30"/>
      <c r="H26" s="30"/>
      <c r="I26" s="30"/>
      <c r="J26" s="31"/>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t="s">
        <v>1311</v>
      </c>
      <c r="AK26" s="30"/>
      <c r="AL26" s="30"/>
      <c r="AM26" s="40" t="s">
        <v>1149</v>
      </c>
      <c r="AN26" s="40" t="s">
        <v>1155</v>
      </c>
      <c r="AO26" s="30" t="str">
        <f t="shared" si="41"/>
        <v>Inventory/</v>
      </c>
      <c r="AP26" s="44" t="str">
        <f t="shared" si="42"/>
        <v>TransferOut</v>
      </c>
      <c r="AQ26" s="30" t="str">
        <f t="shared" si="43"/>
        <v>Inventory/IT020A_TransferOut.aspx</v>
      </c>
      <c r="AR26" s="30"/>
      <c r="AS26" s="32">
        <v>1</v>
      </c>
      <c r="AT26" s="34">
        <f t="shared" ca="1" si="44"/>
        <v>20141204</v>
      </c>
      <c r="AU26" s="32">
        <f t="shared" ca="1" si="45"/>
        <v>144109</v>
      </c>
      <c r="AV26" s="32" t="s">
        <v>88</v>
      </c>
      <c r="AW26" s="30">
        <v>0</v>
      </c>
      <c r="AX26" s="30">
        <v>0</v>
      </c>
      <c r="AY26" s="30"/>
      <c r="AZ26" s="30" t="str">
        <f t="shared" ca="1" si="46"/>
        <v>insert into ZPGM values('DJB', '', '', 'IT020', 'Transfer Out', 'Inventory/IT020A_TransferOut.aspx', '', '1', '20141204', '144109', 'SQL', '0', '0', '')</v>
      </c>
    </row>
    <row r="27" spans="1:54" s="48" customFormat="1" ht="14.25" customHeight="1" x14ac:dyDescent="0.25">
      <c r="A27" s="30"/>
      <c r="B27" s="30"/>
      <c r="C27" s="30"/>
      <c r="D27" s="30"/>
      <c r="E27" s="30"/>
      <c r="F27" s="30"/>
      <c r="G27" s="30"/>
      <c r="H27" s="30"/>
      <c r="I27" s="30"/>
      <c r="J27" s="31"/>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t="s">
        <v>1311</v>
      </c>
      <c r="AK27" s="30"/>
      <c r="AL27" s="30"/>
      <c r="AM27" s="40" t="s">
        <v>1150</v>
      </c>
      <c r="AN27" s="40" t="s">
        <v>1157</v>
      </c>
      <c r="AO27" s="30" t="str">
        <f t="shared" si="41"/>
        <v>Inventory/</v>
      </c>
      <c r="AP27" s="44" t="str">
        <f t="shared" si="42"/>
        <v>TransferIn</v>
      </c>
      <c r="AQ27" s="30" t="str">
        <f t="shared" si="43"/>
        <v>Inventory/IT030A_TransferIn.aspx</v>
      </c>
      <c r="AR27" s="30"/>
      <c r="AS27" s="32">
        <v>1</v>
      </c>
      <c r="AT27" s="34">
        <f t="shared" ca="1" si="44"/>
        <v>20141204</v>
      </c>
      <c r="AU27" s="32">
        <f t="shared" ca="1" si="45"/>
        <v>144109</v>
      </c>
      <c r="AV27" s="32" t="s">
        <v>88</v>
      </c>
      <c r="AW27" s="30">
        <v>0</v>
      </c>
      <c r="AX27" s="30">
        <v>0</v>
      </c>
      <c r="AY27" s="30"/>
      <c r="AZ27" s="30" t="str">
        <f t="shared" ca="1" si="46"/>
        <v>insert into ZPGM values('DJB', '', '', 'IT030', 'Transfer In', 'Inventory/IT030A_TransferIn.aspx', '', '1', '20141204', '144109', 'SQL', '0', '0', '')</v>
      </c>
    </row>
    <row r="28" spans="1:54" s="48" customFormat="1" ht="14.25" customHeight="1" x14ac:dyDescent="0.25">
      <c r="A28" s="30"/>
      <c r="B28" s="30"/>
      <c r="C28" s="30"/>
      <c r="D28" s="30"/>
      <c r="E28" s="30"/>
      <c r="F28" s="30"/>
      <c r="G28" s="30"/>
      <c r="H28" s="30"/>
      <c r="I28" s="30"/>
      <c r="J28" s="31"/>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t="s">
        <v>1311</v>
      </c>
      <c r="AK28" s="30"/>
      <c r="AL28" s="30"/>
      <c r="AM28" s="40" t="s">
        <v>1152</v>
      </c>
      <c r="AN28" s="40" t="s">
        <v>1158</v>
      </c>
      <c r="AO28" s="30" t="str">
        <f t="shared" si="41"/>
        <v>Inventory/</v>
      </c>
      <c r="AP28" s="44" t="str">
        <f t="shared" si="42"/>
        <v>InventoryAdjustment</v>
      </c>
      <c r="AQ28" s="30" t="str">
        <f t="shared" si="43"/>
        <v>Inventory/IT040A_InventoryAdjustment.aspx</v>
      </c>
      <c r="AR28" s="30"/>
      <c r="AS28" s="32">
        <v>1</v>
      </c>
      <c r="AT28" s="34">
        <f t="shared" ca="1" si="44"/>
        <v>20141204</v>
      </c>
      <c r="AU28" s="32">
        <f t="shared" ca="1" si="45"/>
        <v>144109</v>
      </c>
      <c r="AV28" s="32" t="s">
        <v>88</v>
      </c>
      <c r="AW28" s="30">
        <v>0</v>
      </c>
      <c r="AX28" s="30">
        <v>0</v>
      </c>
      <c r="AY28" s="30"/>
      <c r="AZ28" s="30" t="str">
        <f t="shared" ca="1" si="46"/>
        <v>insert into ZPGM values('DJB', '', '', 'IT040', 'Inventory Adjustment', 'Inventory/IT040A_InventoryAdjustment.aspx', '', '1', '20141204', '144109', 'SQL', '0', '0', '')</v>
      </c>
    </row>
    <row r="29" spans="1:54" s="48" customFormat="1" ht="14.25" customHeight="1" x14ac:dyDescent="0.25">
      <c r="A29" s="30"/>
      <c r="B29" s="30"/>
      <c r="C29" s="30"/>
      <c r="D29" s="30"/>
      <c r="E29" s="30"/>
      <c r="F29" s="30"/>
      <c r="G29" s="30"/>
      <c r="H29" s="30"/>
      <c r="I29" s="30"/>
      <c r="J29" s="31"/>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t="s">
        <v>1311</v>
      </c>
      <c r="AK29" s="30"/>
      <c r="AL29" s="30"/>
      <c r="AM29" s="40" t="s">
        <v>1154</v>
      </c>
      <c r="AN29" s="40" t="s">
        <v>1159</v>
      </c>
      <c r="AO29" s="30" t="str">
        <f t="shared" si="41"/>
        <v>Inventory/</v>
      </c>
      <c r="AP29" s="44" t="str">
        <f t="shared" si="42"/>
        <v>StockTaking</v>
      </c>
      <c r="AQ29" s="30" t="str">
        <f t="shared" si="43"/>
        <v>Inventory/IT050A_StockTaking.aspx</v>
      </c>
      <c r="AR29" s="30"/>
      <c r="AS29" s="32">
        <v>1</v>
      </c>
      <c r="AT29" s="34">
        <f t="shared" ca="1" si="44"/>
        <v>20141204</v>
      </c>
      <c r="AU29" s="32">
        <f t="shared" ca="1" si="45"/>
        <v>144109</v>
      </c>
      <c r="AV29" s="32" t="s">
        <v>88</v>
      </c>
      <c r="AW29" s="30">
        <v>0</v>
      </c>
      <c r="AX29" s="30">
        <v>0</v>
      </c>
      <c r="AY29" s="30"/>
      <c r="AZ29" s="30" t="str">
        <f t="shared" ca="1" si="46"/>
        <v>insert into ZPGM values('DJB', '', '', 'IT050', 'Stock Taking', 'Inventory/IT050A_StockTaking.aspx', '', '1', '20141204', '144109', 'SQL', '0', '0', '')</v>
      </c>
    </row>
    <row r="30" spans="1:54" s="48" customFormat="1" ht="14.25" customHeight="1" x14ac:dyDescent="0.25">
      <c r="A30" s="30"/>
      <c r="B30" s="30"/>
      <c r="C30" s="30"/>
      <c r="D30" s="30"/>
      <c r="E30" s="30"/>
      <c r="F30" s="30"/>
      <c r="G30" s="30"/>
      <c r="H30" s="30"/>
      <c r="I30" s="30"/>
      <c r="J30" s="31"/>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t="s">
        <v>1311</v>
      </c>
      <c r="AK30" s="30"/>
      <c r="AL30" s="30"/>
      <c r="AM30" s="40" t="s">
        <v>1156</v>
      </c>
      <c r="AN30" s="40" t="s">
        <v>1160</v>
      </c>
      <c r="AO30" s="30" t="str">
        <f t="shared" si="41"/>
        <v>Inventory/</v>
      </c>
      <c r="AP30" s="44" t="str">
        <f t="shared" si="42"/>
        <v>StockTakingProcess</v>
      </c>
      <c r="AQ30" s="30" t="str">
        <f t="shared" si="43"/>
        <v>Inventory/IT060A_StockTakingProcess.aspx</v>
      </c>
      <c r="AR30" s="30"/>
      <c r="AS30" s="32">
        <v>1</v>
      </c>
      <c r="AT30" s="34">
        <f t="shared" ca="1" si="44"/>
        <v>20141204</v>
      </c>
      <c r="AU30" s="32">
        <f t="shared" ca="1" si="45"/>
        <v>144109</v>
      </c>
      <c r="AV30" s="32" t="s">
        <v>88</v>
      </c>
      <c r="AW30" s="30">
        <v>0</v>
      </c>
      <c r="AX30" s="30">
        <v>0</v>
      </c>
      <c r="AY30" s="30"/>
      <c r="AZ30" s="30" t="str">
        <f t="shared" ca="1" si="46"/>
        <v>insert into ZPGM values('DJB', '', '', 'IT060', 'Stock Taking Process', 'Inventory/IT060A_StockTakingProcess.aspx', '', '1', '20141204', '144109', 'SQL', '0', '0', '')</v>
      </c>
    </row>
    <row r="31" spans="1:54" ht="14.25" customHeight="1" x14ac:dyDescent="0.25">
      <c r="A31" s="30"/>
      <c r="B31" s="30"/>
      <c r="C31" s="30"/>
      <c r="D31" s="30"/>
      <c r="E31" s="30"/>
      <c r="F31" s="30"/>
      <c r="G31" s="30"/>
      <c r="H31" s="30"/>
      <c r="I31" s="30"/>
      <c r="J31" s="31"/>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t="s">
        <v>1311</v>
      </c>
      <c r="AK31" s="30"/>
      <c r="AL31" s="30"/>
      <c r="AM31" s="43" t="s">
        <v>1136</v>
      </c>
      <c r="AN31" s="40" t="s">
        <v>1730</v>
      </c>
      <c r="AO31" s="30" t="str">
        <f t="shared" si="41"/>
        <v>Inventory/</v>
      </c>
      <c r="AP31" s="44" t="str">
        <f t="shared" si="42"/>
        <v>StockReport</v>
      </c>
      <c r="AQ31" s="30" t="str">
        <f t="shared" si="43"/>
        <v>Inventory/IR010A_StockReport.aspx</v>
      </c>
      <c r="AR31" s="30"/>
      <c r="AS31" s="32">
        <v>1</v>
      </c>
      <c r="AT31" s="34">
        <f t="shared" ca="1" si="44"/>
        <v>20141204</v>
      </c>
      <c r="AU31" s="32">
        <f t="shared" ca="1" si="45"/>
        <v>144109</v>
      </c>
      <c r="AV31" s="32" t="s">
        <v>88</v>
      </c>
      <c r="AW31" s="30">
        <v>0</v>
      </c>
      <c r="AX31" s="30">
        <v>0</v>
      </c>
      <c r="AY31" s="30"/>
      <c r="AZ31" s="30" t="str">
        <f t="shared" ca="1" si="46"/>
        <v>insert into ZPGM values('DJB', '', '', 'IR010', 'Stock Report', 'Inventory/IR010A_StockReport.aspx', '', '1', '20141204', '144109', 'SQL', '0', '0', '')</v>
      </c>
      <c r="BA31" s="48"/>
      <c r="BB31" s="48"/>
    </row>
    <row r="32" spans="1:54" ht="14.25" customHeight="1" x14ac:dyDescent="0.25">
      <c r="A32" s="30"/>
      <c r="B32" s="30"/>
      <c r="C32" s="30"/>
      <c r="D32" s="30"/>
      <c r="E32" s="30"/>
      <c r="F32" s="30"/>
      <c r="G32" s="30"/>
      <c r="H32" s="30"/>
      <c r="I32" s="30"/>
      <c r="J32" s="31"/>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t="s">
        <v>1311</v>
      </c>
      <c r="AK32" s="30"/>
      <c r="AL32" s="30"/>
      <c r="AM32" s="43" t="s">
        <v>1137</v>
      </c>
      <c r="AN32" s="40" t="s">
        <v>1731</v>
      </c>
      <c r="AO32" s="30" t="str">
        <f t="shared" si="41"/>
        <v>Inventory/</v>
      </c>
      <c r="AP32" s="44" t="str">
        <f t="shared" si="42"/>
        <v>StockMutationReport</v>
      </c>
      <c r="AQ32" s="30" t="str">
        <f t="shared" si="43"/>
        <v>Inventory/IR020A_StockMutationReport.aspx</v>
      </c>
      <c r="AR32" s="30"/>
      <c r="AS32" s="32">
        <v>1</v>
      </c>
      <c r="AT32" s="34">
        <f t="shared" ca="1" si="44"/>
        <v>20141204</v>
      </c>
      <c r="AU32" s="32">
        <f t="shared" ca="1" si="45"/>
        <v>144109</v>
      </c>
      <c r="AV32" s="32" t="s">
        <v>88</v>
      </c>
      <c r="AW32" s="30">
        <v>0</v>
      </c>
      <c r="AX32" s="30">
        <v>0</v>
      </c>
      <c r="AY32" s="30"/>
      <c r="AZ32" s="30" t="str">
        <f t="shared" ca="1" si="46"/>
        <v>insert into ZPGM values('DJB', '', '', 'IR020', 'Stock Mutation Report', 'Inventory/IR020A_StockMutationReport.aspx', '', '1', '20141204', '144109', 'SQL', '0', '0', '')</v>
      </c>
      <c r="BA32" s="48"/>
      <c r="BB32" s="48"/>
    </row>
    <row r="33" spans="1:57" ht="14.25" customHeight="1" x14ac:dyDescent="0.25">
      <c r="A33" s="30"/>
      <c r="B33" s="30"/>
      <c r="C33" s="30"/>
      <c r="D33" s="30"/>
      <c r="E33" s="30"/>
      <c r="F33" s="30"/>
      <c r="G33" s="30"/>
      <c r="H33" s="30"/>
      <c r="I33" s="30"/>
      <c r="J33" s="31"/>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t="s">
        <v>1311</v>
      </c>
      <c r="AK33" s="30"/>
      <c r="AL33" s="30"/>
      <c r="AM33" s="43" t="s">
        <v>1138</v>
      </c>
      <c r="AN33" s="40" t="s">
        <v>1739</v>
      </c>
      <c r="AO33" s="30" t="str">
        <f t="shared" si="41"/>
        <v>Inventory/</v>
      </c>
      <c r="AP33" s="44" t="str">
        <f t="shared" si="42"/>
        <v>StockValueReport</v>
      </c>
      <c r="AQ33" s="30" t="str">
        <f t="shared" si="43"/>
        <v>Inventory/IR030A_StockValueReport.aspx</v>
      </c>
      <c r="AR33" s="30"/>
      <c r="AS33" s="32">
        <v>1</v>
      </c>
      <c r="AT33" s="34">
        <f t="shared" ca="1" si="44"/>
        <v>20141204</v>
      </c>
      <c r="AU33" s="32">
        <f t="shared" ca="1" si="45"/>
        <v>144109</v>
      </c>
      <c r="AV33" s="32" t="s">
        <v>88</v>
      </c>
      <c r="AW33" s="30">
        <v>0</v>
      </c>
      <c r="AX33" s="30">
        <v>0</v>
      </c>
      <c r="AY33" s="30"/>
      <c r="AZ33" s="30" t="str">
        <f t="shared" ca="1" si="46"/>
        <v>insert into ZPGM values('DJB', '', '', 'IR030', 'Stock Value Report', 'Inventory/IR030A_StockValueReport.aspx', '', '1', '20141204', '144109', 'SQL', '0', '0', '')</v>
      </c>
      <c r="BA33" s="48"/>
      <c r="BB33" s="48"/>
    </row>
    <row r="34" spans="1:57" ht="14.25" customHeight="1" x14ac:dyDescent="0.25">
      <c r="A34" s="30"/>
      <c r="B34" s="30"/>
      <c r="C34" s="30"/>
      <c r="D34" s="30"/>
      <c r="E34" s="30"/>
      <c r="F34" s="30"/>
      <c r="G34" s="30"/>
      <c r="H34" s="30"/>
      <c r="I34" s="30"/>
      <c r="J34" s="31"/>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t="s">
        <v>1311</v>
      </c>
      <c r="AK34" s="30"/>
      <c r="AL34" s="30"/>
      <c r="AM34" s="43" t="s">
        <v>1139</v>
      </c>
      <c r="AN34" s="40" t="s">
        <v>1190</v>
      </c>
      <c r="AO34" s="30" t="str">
        <f t="shared" si="41"/>
        <v>Inventory/</v>
      </c>
      <c r="AP34" s="44" t="str">
        <f t="shared" si="42"/>
        <v>TransferOutReport</v>
      </c>
      <c r="AQ34" s="30" t="str">
        <f t="shared" si="43"/>
        <v>Inventory/IR040A_TransferOutReport.aspx</v>
      </c>
      <c r="AR34" s="30"/>
      <c r="AS34" s="32">
        <v>1</v>
      </c>
      <c r="AT34" s="34">
        <f t="shared" ca="1" si="44"/>
        <v>20141204</v>
      </c>
      <c r="AU34" s="32">
        <f t="shared" ca="1" si="45"/>
        <v>144109</v>
      </c>
      <c r="AV34" s="32" t="s">
        <v>88</v>
      </c>
      <c r="AW34" s="30">
        <v>0</v>
      </c>
      <c r="AX34" s="30">
        <v>0</v>
      </c>
      <c r="AY34" s="30"/>
      <c r="AZ34" s="30" t="str">
        <f t="shared" ca="1" si="46"/>
        <v>insert into ZPGM values('DJB', '', '', 'IR040', 'Transfer Out Report', 'Inventory/IR040A_TransferOutReport.aspx', '', '1', '20141204', '144109', 'SQL', '0', '0', '')</v>
      </c>
      <c r="BA34" s="48"/>
      <c r="BB34" s="48"/>
    </row>
    <row r="35" spans="1:57" ht="14.25" customHeight="1" x14ac:dyDescent="0.25">
      <c r="A35" s="30"/>
      <c r="B35" s="30"/>
      <c r="C35" s="30"/>
      <c r="D35" s="30"/>
      <c r="E35" s="30"/>
      <c r="F35" s="30"/>
      <c r="G35" s="30"/>
      <c r="H35" s="30"/>
      <c r="I35" s="30"/>
      <c r="J35" s="31"/>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t="s">
        <v>1311</v>
      </c>
      <c r="AK35" s="30"/>
      <c r="AL35" s="30"/>
      <c r="AM35" s="43" t="s">
        <v>1140</v>
      </c>
      <c r="AN35" s="40" t="s">
        <v>1192</v>
      </c>
      <c r="AO35" s="30" t="str">
        <f t="shared" si="41"/>
        <v>Inventory/</v>
      </c>
      <c r="AP35" s="44" t="str">
        <f t="shared" si="42"/>
        <v>TransferInReport</v>
      </c>
      <c r="AQ35" s="30" t="str">
        <f t="shared" si="43"/>
        <v>Inventory/IR050A_TransferInReport.aspx</v>
      </c>
      <c r="AR35" s="30"/>
      <c r="AS35" s="32">
        <v>1</v>
      </c>
      <c r="AT35" s="34">
        <f t="shared" ca="1" si="44"/>
        <v>20141204</v>
      </c>
      <c r="AU35" s="32">
        <f t="shared" ca="1" si="45"/>
        <v>144109</v>
      </c>
      <c r="AV35" s="32" t="s">
        <v>88</v>
      </c>
      <c r="AW35" s="30">
        <v>0</v>
      </c>
      <c r="AX35" s="30">
        <v>0</v>
      </c>
      <c r="AY35" s="30"/>
      <c r="AZ35" s="30" t="str">
        <f t="shared" ca="1" si="46"/>
        <v>insert into ZPGM values('DJB', '', '', 'IR050', 'Transfer In Report', 'Inventory/IR050A_TransferInReport.aspx', '', '1', '20141204', '144109', 'SQL', '0', '0', '')</v>
      </c>
      <c r="BA35" s="48"/>
      <c r="BB35" s="48"/>
    </row>
    <row r="36" spans="1:57" ht="14.25" customHeight="1" x14ac:dyDescent="0.25">
      <c r="A36" s="30"/>
      <c r="B36" s="30"/>
      <c r="C36" s="30"/>
      <c r="D36" s="30"/>
      <c r="E36" s="30"/>
      <c r="F36" s="30"/>
      <c r="G36" s="30"/>
      <c r="H36" s="30"/>
      <c r="I36" s="30"/>
      <c r="J36" s="31"/>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t="s">
        <v>1311</v>
      </c>
      <c r="AK36" s="30"/>
      <c r="AL36" s="30"/>
      <c r="AM36" s="43" t="s">
        <v>1188</v>
      </c>
      <c r="AN36" s="40" t="s">
        <v>1142</v>
      </c>
      <c r="AO36" s="30" t="str">
        <f t="shared" si="41"/>
        <v>Inventory/</v>
      </c>
      <c r="AP36" s="44" t="str">
        <f t="shared" si="42"/>
        <v>InventoryAdjustmentReport</v>
      </c>
      <c r="AQ36" s="30" t="str">
        <f t="shared" si="43"/>
        <v>Inventory/IR060A_InventoryAdjustmentReport.aspx</v>
      </c>
      <c r="AR36" s="30"/>
      <c r="AS36" s="32">
        <v>1</v>
      </c>
      <c r="AT36" s="34">
        <f t="shared" ca="1" si="44"/>
        <v>20141204</v>
      </c>
      <c r="AU36" s="32">
        <f t="shared" ca="1" si="45"/>
        <v>144109</v>
      </c>
      <c r="AV36" s="32" t="s">
        <v>88</v>
      </c>
      <c r="AW36" s="30">
        <v>0</v>
      </c>
      <c r="AX36" s="30">
        <v>0</v>
      </c>
      <c r="AY36" s="30"/>
      <c r="AZ36" s="30" t="str">
        <f t="shared" ca="1" si="46"/>
        <v>insert into ZPGM values('DJB', '', '', 'IR060', 'Inventory Adjustment Report', 'Inventory/IR060A_InventoryAdjustmentReport.aspx', '', '1', '20141204', '144109', 'SQL', '0', '0', '')</v>
      </c>
      <c r="BA36" s="48"/>
      <c r="BB36" s="48"/>
    </row>
    <row r="37" spans="1:57" ht="14.25" customHeight="1" x14ac:dyDescent="0.25">
      <c r="A37" s="30"/>
      <c r="B37" s="30"/>
      <c r="C37" s="30"/>
      <c r="D37" s="30"/>
      <c r="E37" s="30"/>
      <c r="F37" s="30"/>
      <c r="G37" s="30"/>
      <c r="H37" s="30"/>
      <c r="I37" s="30"/>
      <c r="J37" s="31"/>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t="s">
        <v>1311</v>
      </c>
      <c r="AK37" s="30"/>
      <c r="AL37" s="30"/>
      <c r="AM37" s="43" t="s">
        <v>1189</v>
      </c>
      <c r="AN37" s="40" t="s">
        <v>1144</v>
      </c>
      <c r="AO37" s="30" t="str">
        <f t="shared" si="41"/>
        <v>Inventory/</v>
      </c>
      <c r="AP37" s="44" t="str">
        <f t="shared" si="42"/>
        <v>StockTakingReport</v>
      </c>
      <c r="AQ37" s="30" t="str">
        <f t="shared" si="43"/>
        <v>Inventory/IR070A_StockTakingReport.aspx</v>
      </c>
      <c r="AR37" s="30"/>
      <c r="AS37" s="32">
        <v>1</v>
      </c>
      <c r="AT37" s="34">
        <f t="shared" ca="1" si="44"/>
        <v>20141204</v>
      </c>
      <c r="AU37" s="32">
        <f t="shared" ca="1" si="45"/>
        <v>144109</v>
      </c>
      <c r="AV37" s="32" t="s">
        <v>88</v>
      </c>
      <c r="AW37" s="30">
        <v>0</v>
      </c>
      <c r="AX37" s="30">
        <v>0</v>
      </c>
      <c r="AY37" s="30"/>
      <c r="AZ37" s="30" t="str">
        <f t="shared" ca="1" si="46"/>
        <v>insert into ZPGM values('DJB', '', '', 'IR070', 'Stock Taking Report', 'Inventory/IR070A_StockTakingReport.aspx', '', '1', '20141204', '144109', 'SQL', '0', '0', '')</v>
      </c>
      <c r="BA37" s="48"/>
      <c r="BB37" s="48"/>
    </row>
    <row r="38" spans="1:57" ht="14.25" customHeight="1" x14ac:dyDescent="0.25">
      <c r="A38" s="30"/>
      <c r="B38" s="30"/>
      <c r="C38" s="30"/>
      <c r="D38" s="30"/>
      <c r="E38" s="30"/>
      <c r="F38" s="30"/>
      <c r="G38" s="30"/>
      <c r="H38" s="30"/>
      <c r="I38" s="30"/>
      <c r="J38" s="31"/>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t="s">
        <v>1311</v>
      </c>
      <c r="AK38" s="30"/>
      <c r="AL38" s="30"/>
      <c r="AM38" s="43" t="s">
        <v>1191</v>
      </c>
      <c r="AN38" s="40" t="s">
        <v>1145</v>
      </c>
      <c r="AO38" s="30" t="str">
        <f t="shared" si="41"/>
        <v>Inventory/</v>
      </c>
      <c r="AP38" s="44" t="str">
        <f t="shared" si="42"/>
        <v>StockLedgerReport</v>
      </c>
      <c r="AQ38" s="30" t="str">
        <f t="shared" si="43"/>
        <v>Inventory/IR080A_StockLedgerReport.aspx</v>
      </c>
      <c r="AR38" s="30"/>
      <c r="AS38" s="32">
        <v>1</v>
      </c>
      <c r="AT38" s="34">
        <f t="shared" ca="1" si="44"/>
        <v>20141204</v>
      </c>
      <c r="AU38" s="32">
        <f t="shared" ca="1" si="45"/>
        <v>144109</v>
      </c>
      <c r="AV38" s="32" t="s">
        <v>88</v>
      </c>
      <c r="AW38" s="30">
        <v>0</v>
      </c>
      <c r="AX38" s="30">
        <v>0</v>
      </c>
      <c r="AY38" s="30"/>
      <c r="AZ38" s="30" t="str">
        <f t="shared" ca="1" si="46"/>
        <v>insert into ZPGM values('DJB', '', '', 'IR080', 'Stock Ledger Report', 'Inventory/IR080A_StockLedgerReport.aspx', '', '1', '20141204', '144109', 'SQL', '0', '0', '')</v>
      </c>
      <c r="BA38" s="48"/>
      <c r="BB38" s="48"/>
    </row>
    <row r="39" spans="1:57" ht="14.25" customHeight="1" x14ac:dyDescent="0.25">
      <c r="A39" s="30"/>
      <c r="B39" s="30"/>
      <c r="C39" s="30"/>
      <c r="D39" s="30"/>
      <c r="E39" s="30"/>
      <c r="F39" s="30"/>
      <c r="G39" s="30"/>
      <c r="H39" s="30"/>
      <c r="I39" s="30"/>
      <c r="J39" s="31"/>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t="s">
        <v>1311</v>
      </c>
      <c r="AK39" s="30"/>
      <c r="AL39" s="30"/>
      <c r="AM39" s="43" t="s">
        <v>1141</v>
      </c>
      <c r="AN39" s="40" t="s">
        <v>1146</v>
      </c>
      <c r="AO39" s="30" t="str">
        <f t="shared" si="41"/>
        <v>Inventory/</v>
      </c>
      <c r="AP39" s="44" t="str">
        <f t="shared" si="42"/>
        <v>StockLocationReport</v>
      </c>
      <c r="AQ39" s="30" t="str">
        <f t="shared" si="43"/>
        <v>Inventory/IR090A_StockLocationReport.aspx</v>
      </c>
      <c r="AR39" s="30"/>
      <c r="AS39" s="32">
        <v>1</v>
      </c>
      <c r="AT39" s="34">
        <f t="shared" ca="1" si="44"/>
        <v>20141204</v>
      </c>
      <c r="AU39" s="32">
        <f t="shared" ca="1" si="45"/>
        <v>144109</v>
      </c>
      <c r="AV39" s="32" t="s">
        <v>88</v>
      </c>
      <c r="AW39" s="30">
        <v>0</v>
      </c>
      <c r="AX39" s="30">
        <v>0</v>
      </c>
      <c r="AY39" s="30"/>
      <c r="AZ39" s="30" t="str">
        <f t="shared" ca="1" si="46"/>
        <v>insert into ZPGM values('DJB', '', '', 'IR090', 'Stock Location Report', 'Inventory/IR090A_StockLocationReport.aspx', '', '1', '20141204', '144109', 'SQL', '0', '0', '')</v>
      </c>
      <c r="BA39" s="48"/>
      <c r="BB39" s="48"/>
      <c r="BC39" s="48"/>
      <c r="BD39" s="48"/>
      <c r="BE39" s="48"/>
    </row>
    <row r="40" spans="1:57" ht="14.25" customHeight="1" x14ac:dyDescent="0.25">
      <c r="A40" s="30"/>
      <c r="B40" s="30"/>
      <c r="C40" s="30"/>
      <c r="D40" s="30"/>
      <c r="E40" s="30"/>
      <c r="F40" s="30"/>
      <c r="G40" s="30"/>
      <c r="H40" s="30"/>
      <c r="I40" s="30"/>
      <c r="J40" s="31"/>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t="s">
        <v>1311</v>
      </c>
      <c r="AK40" s="30"/>
      <c r="AL40" s="30"/>
      <c r="AM40" s="43" t="s">
        <v>1143</v>
      </c>
      <c r="AN40" s="40" t="s">
        <v>1147</v>
      </c>
      <c r="AO40" s="30" t="str">
        <f t="shared" si="41"/>
        <v>Inventory/</v>
      </c>
      <c r="AP40" s="44" t="str">
        <f t="shared" si="42"/>
        <v>StockCard</v>
      </c>
      <c r="AQ40" s="30" t="str">
        <f t="shared" si="43"/>
        <v>Inventory/IR100A_StockCard.aspx</v>
      </c>
      <c r="AR40" s="30"/>
      <c r="AS40" s="32">
        <v>1</v>
      </c>
      <c r="AT40" s="34">
        <f t="shared" ca="1" si="44"/>
        <v>20141204</v>
      </c>
      <c r="AU40" s="32">
        <f t="shared" ca="1" si="45"/>
        <v>144109</v>
      </c>
      <c r="AV40" s="32" t="s">
        <v>88</v>
      </c>
      <c r="AW40" s="30">
        <v>0</v>
      </c>
      <c r="AX40" s="30">
        <v>0</v>
      </c>
      <c r="AY40" s="30"/>
      <c r="AZ40" s="30" t="str">
        <f t="shared" ca="1" si="46"/>
        <v>insert into ZPGM values('DJB', '', '', 'IR100', 'Stock Card', 'Inventory/IR100A_StockCard.aspx', '', '1', '20141204', '144109', 'SQL', '0', '0', '')</v>
      </c>
      <c r="BA40" s="48"/>
      <c r="BB40" s="48"/>
      <c r="BC40" s="48"/>
      <c r="BD40" s="48"/>
      <c r="BE40" s="48"/>
    </row>
    <row r="41" spans="1:57" s="48" customFormat="1" ht="14.25" customHeight="1" x14ac:dyDescent="0.25">
      <c r="A41" s="30"/>
      <c r="B41" s="30"/>
      <c r="C41" s="30"/>
      <c r="D41" s="30"/>
      <c r="E41" s="30"/>
      <c r="F41" s="30"/>
      <c r="G41" s="30"/>
      <c r="H41" s="30"/>
      <c r="I41" s="30"/>
      <c r="J41" s="31"/>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t="s">
        <v>1311</v>
      </c>
      <c r="AK41" s="30"/>
      <c r="AL41" s="30"/>
      <c r="AM41" s="43" t="s">
        <v>1760</v>
      </c>
      <c r="AN41" s="40" t="s">
        <v>1761</v>
      </c>
      <c r="AO41" s="30" t="str">
        <f t="shared" ref="AO41" si="47">IF(LEFT(AM41)="G","General/",IF(LEFT(AM41)="I","Inventory/",IF(LEFT(AM41)="S","Sales/",IF(LEFT(AM41)="P","Purchase/",IF(LEFT(AM41)="M","Manufacture/",IF(LEFT(AM41)="Z","_System/",IF(LEFT(AM41)="H","Payroll/","")))))))</f>
        <v>Inventory/</v>
      </c>
      <c r="AP41" s="44" t="str">
        <f t="shared" ref="AP41" si="48">SUBSTITUTE(AN41," ","")</f>
        <v>StockTurnover</v>
      </c>
      <c r="AQ41" s="30" t="str">
        <f t="shared" ref="AQ41" si="49">IF(AM41="ZM070","_System/ZM070A_CommonTable.aspx",IF(AP41="CommonTable",CONCATENATE("_System/ZM070B_",AP41,".aspx"),CONCATENATE(AO41,AM41,"A_",AP41,".aspx")))</f>
        <v>Inventory/IR110A_StockTurnover.aspx</v>
      </c>
      <c r="AR41" s="30"/>
      <c r="AS41" s="32">
        <v>1</v>
      </c>
      <c r="AT41" s="34">
        <f t="shared" ca="1" si="44"/>
        <v>20141204</v>
      </c>
      <c r="AU41" s="32">
        <f t="shared" ca="1" si="45"/>
        <v>144109</v>
      </c>
      <c r="AV41" s="32" t="s">
        <v>88</v>
      </c>
      <c r="AW41" s="30">
        <v>0</v>
      </c>
      <c r="AX41" s="30">
        <v>0</v>
      </c>
      <c r="AY41" s="30"/>
      <c r="AZ41" s="30" t="str">
        <f t="shared" ref="AZ41" ca="1" si="50">CONCATENATE("insert into ", $D$2, " values('", AJ41, "', '", AK41, "', '", AL41, "', '", AM41, "', '", AN41, "', '", AQ41, "', '", AR41, "', '", AS41, "', '", AT41, "', '", AU41, "', '", AV41, "', '", AW41, "', '", AX41, "', '", AY41, "')")</f>
        <v>insert into ZPGM values('DJB', '', '', 'IR110', 'Stock Turnover', 'Inventory/IR110A_StockTurnover.aspx', '', '1', '20141204', '144109', 'SQL', '0', '0', '')</v>
      </c>
    </row>
    <row r="42" spans="1:57" ht="14.25" customHeight="1" x14ac:dyDescent="0.25">
      <c r="A42" s="30"/>
      <c r="B42" s="30"/>
      <c r="C42" s="30"/>
      <c r="D42" s="30"/>
      <c r="E42" s="30"/>
      <c r="F42" s="30"/>
      <c r="G42" s="30"/>
      <c r="H42" s="30"/>
      <c r="I42" s="30"/>
      <c r="J42" s="31"/>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t="s">
        <v>1311</v>
      </c>
      <c r="AK42" s="30"/>
      <c r="AL42" s="30"/>
      <c r="AM42" s="43" t="s">
        <v>1747</v>
      </c>
      <c r="AN42" s="40" t="s">
        <v>1748</v>
      </c>
      <c r="AO42" s="30" t="str">
        <f t="shared" ref="AO42" si="51">IF(LEFT(AM42)="G","General/",IF(LEFT(AM42)="I","Inventory/",IF(LEFT(AM42)="S","Sales/",IF(LEFT(AM42)="P","Purchase/",IF(LEFT(AM42)="M","Manufacture/",IF(LEFT(AM42)="Z","_System/",IF(LEFT(AM42)="H","Payroll/","")))))))</f>
        <v>Inventory/</v>
      </c>
      <c r="AP42" s="44" t="str">
        <f t="shared" ref="AP42" si="52">SUBSTITUTE(AN42," ","")</f>
        <v>ClosingManual</v>
      </c>
      <c r="AQ42" s="30" t="str">
        <f t="shared" ref="AQ42" si="53">IF(AM42="ZM070","_System/ZM070A_CommonTable.aspx",IF(AP42="CommonTable",CONCATENATE("_System/ZM070B_",AP42,".aspx"),CONCATENATE(AO42,AM42,"A_",AP42,".aspx")))</f>
        <v>Inventory/IP020A_ClosingManual.aspx</v>
      </c>
      <c r="AR42" s="30"/>
      <c r="AS42" s="32">
        <v>1</v>
      </c>
      <c r="AT42" s="34">
        <f t="shared" ca="1" si="44"/>
        <v>20141204</v>
      </c>
      <c r="AU42" s="32">
        <f t="shared" ca="1" si="45"/>
        <v>144109</v>
      </c>
      <c r="AV42" s="32" t="s">
        <v>88</v>
      </c>
      <c r="AW42" s="30">
        <v>0</v>
      </c>
      <c r="AX42" s="30">
        <v>0</v>
      </c>
      <c r="AY42" s="30"/>
      <c r="AZ42" s="30" t="str">
        <f t="shared" ref="AZ42" ca="1" si="54">CONCATENATE("insert into ", $D$2, " values('", AJ42, "', '", AK42, "', '", AL42, "', '", AM42, "', '", AN42, "', '", AQ42, "', '", AR42, "', '", AS42, "', '", AT42, "', '", AU42, "', '", AV42, "', '", AW42, "', '", AX42, "', '", AY42, "')")</f>
        <v>insert into ZPGM values('DJB', '', '', 'IP020', 'Closing Manual', 'Inventory/IP020A_ClosingManual.aspx', '', '1', '20141204', '144109', 'SQL', '0', '0', '')</v>
      </c>
      <c r="BA42" s="48"/>
      <c r="BB42" s="48"/>
      <c r="BC42" s="48"/>
      <c r="BD42" s="48"/>
      <c r="BE42" s="48"/>
    </row>
    <row r="43" spans="1:57" ht="14.25" customHeight="1" x14ac:dyDescent="0.25">
      <c r="A43" s="30"/>
      <c r="B43" s="30"/>
      <c r="C43" s="30"/>
      <c r="D43" s="30"/>
      <c r="E43" s="30"/>
      <c r="F43" s="30"/>
      <c r="G43" s="30"/>
      <c r="H43" s="30"/>
      <c r="I43" s="30"/>
      <c r="J43" s="31"/>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t="s">
        <v>1311</v>
      </c>
      <c r="AK43" s="30"/>
      <c r="AL43" s="30"/>
      <c r="AM43" s="40" t="s">
        <v>789</v>
      </c>
      <c r="AN43" s="40" t="s">
        <v>1673</v>
      </c>
      <c r="AO43" s="30" t="str">
        <f t="shared" ref="AO43:AO57" si="55">IF(LEFT(AM43)="G","General/",IF(LEFT(AM43)="I","Inventory/",IF(LEFT(AM43)="S","Sales/",IF(LEFT(AM43)="P","Purchase/",IF(LEFT(AM43)="M","Manufacture/",IF(LEFT(AM43)="Z","_System/",IF(LEFT(AM43)="H","Payroll/","")))))))</f>
        <v>Purchase/</v>
      </c>
      <c r="AP43" s="44" t="str">
        <f t="shared" ref="AP43:AP53" si="56">SUBSTITUTE(AN43," ","")</f>
        <v>VendorMaster</v>
      </c>
      <c r="AQ43" s="30" t="str">
        <f t="shared" ref="AQ43:AQ57" si="57">IF(AM43="ZM070","_System/ZM070A_CommonTable.aspx",IF(AP43="CommonTable",CONCATENATE("_System/ZM070B_",AP43,".aspx"),CONCATENATE(AO43,AM43,"A_",AP43,".aspx")))</f>
        <v>Purchase/PM010A_VendorMaster.aspx</v>
      </c>
      <c r="AR43" s="30"/>
      <c r="AS43" s="32">
        <v>1</v>
      </c>
      <c r="AT43" s="34">
        <f t="shared" ca="1" si="44"/>
        <v>20141204</v>
      </c>
      <c r="AU43" s="32">
        <f t="shared" ca="1" si="45"/>
        <v>144109</v>
      </c>
      <c r="AV43" s="32" t="s">
        <v>88</v>
      </c>
      <c r="AW43" s="30">
        <v>0</v>
      </c>
      <c r="AX43" s="30">
        <v>0</v>
      </c>
      <c r="AY43" s="30"/>
      <c r="AZ43" s="30" t="str">
        <f t="shared" ref="AZ43:AZ77" ca="1" si="58">CONCATENATE("insert into ", $D$2, " values('", AJ43, "', '", AK43, "', '", AL43, "', '", AM43, "', '", AN43, "', '", AQ43, "', '", AR43, "', '", AS43, "', '", AT43, "', '", AU43, "', '", AV43, "', '", AW43, "', '", AX43, "', '", AY43, "')")</f>
        <v>insert into ZPGM values('DJB', '', '', 'PM010', 'Vendor Master', 'Purchase/PM010A_VendorMaster.aspx', '', '1', '20141204', '144109', 'SQL', '0', '0', '')</v>
      </c>
      <c r="BA43" s="48"/>
      <c r="BB43" s="48"/>
      <c r="BC43" s="48"/>
      <c r="BD43" s="48"/>
      <c r="BE43" s="48"/>
    </row>
    <row r="44" spans="1:57" ht="14.25" customHeight="1" x14ac:dyDescent="0.25">
      <c r="A44" s="30"/>
      <c r="B44" s="30"/>
      <c r="C44" s="30"/>
      <c r="D44" s="30"/>
      <c r="E44" s="30"/>
      <c r="F44" s="30"/>
      <c r="G44" s="30"/>
      <c r="H44" s="30"/>
      <c r="I44" s="30"/>
      <c r="J44" s="31"/>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t="s">
        <v>1311</v>
      </c>
      <c r="AK44" s="30"/>
      <c r="AL44" s="30"/>
      <c r="AM44" s="40" t="s">
        <v>790</v>
      </c>
      <c r="AN44" s="40" t="s">
        <v>1674</v>
      </c>
      <c r="AO44" s="30" t="str">
        <f t="shared" si="55"/>
        <v>Purchase/</v>
      </c>
      <c r="AP44" s="44" t="str">
        <f t="shared" si="56"/>
        <v>VendorType</v>
      </c>
      <c r="AQ44" s="30" t="str">
        <f t="shared" si="57"/>
        <v>Purchase/PM020A_VendorType.aspx</v>
      </c>
      <c r="AR44" s="30"/>
      <c r="AS44" s="32">
        <v>1</v>
      </c>
      <c r="AT44" s="34">
        <f t="shared" ca="1" si="44"/>
        <v>20141204</v>
      </c>
      <c r="AU44" s="32">
        <f t="shared" ca="1" si="45"/>
        <v>144109</v>
      </c>
      <c r="AV44" s="32" t="s">
        <v>88</v>
      </c>
      <c r="AW44" s="30">
        <v>0</v>
      </c>
      <c r="AX44" s="30">
        <v>0</v>
      </c>
      <c r="AY44" s="30"/>
      <c r="AZ44" s="30" t="str">
        <f t="shared" ca="1" si="58"/>
        <v>insert into ZPGM values('DJB', '', '', 'PM020', 'Vendor Type', 'Purchase/PM020A_VendorType.aspx', '', '1', '20141204', '144109', 'SQL', '0', '0', '')</v>
      </c>
      <c r="BA44" s="48"/>
      <c r="BB44" s="48"/>
      <c r="BC44" s="48"/>
      <c r="BD44" s="48"/>
      <c r="BE44" s="48"/>
    </row>
    <row r="45" spans="1:57" ht="14.25" customHeight="1" x14ac:dyDescent="0.25">
      <c r="A45" s="30"/>
      <c r="B45" s="30"/>
      <c r="C45" s="30"/>
      <c r="D45" s="30"/>
      <c r="E45" s="30"/>
      <c r="F45" s="30"/>
      <c r="G45" s="30"/>
      <c r="H45" s="30"/>
      <c r="I45" s="30"/>
      <c r="J45" s="31"/>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t="s">
        <v>1311</v>
      </c>
      <c r="AK45" s="30"/>
      <c r="AL45" s="30"/>
      <c r="AM45" s="40" t="s">
        <v>1161</v>
      </c>
      <c r="AN45" s="40" t="s">
        <v>1162</v>
      </c>
      <c r="AO45" s="30" t="str">
        <f t="shared" si="55"/>
        <v>Purchase/</v>
      </c>
      <c r="AP45" s="44" t="str">
        <f t="shared" si="56"/>
        <v>PurchasePriceMaster</v>
      </c>
      <c r="AQ45" s="30" t="str">
        <f t="shared" si="57"/>
        <v>Purchase/PM030A_PurchasePriceMaster.aspx</v>
      </c>
      <c r="AR45" s="30"/>
      <c r="AS45" s="32">
        <v>1</v>
      </c>
      <c r="AT45" s="34">
        <f t="shared" ca="1" si="44"/>
        <v>20141204</v>
      </c>
      <c r="AU45" s="32">
        <f t="shared" ca="1" si="45"/>
        <v>144109</v>
      </c>
      <c r="AV45" s="32" t="s">
        <v>88</v>
      </c>
      <c r="AW45" s="30">
        <v>0</v>
      </c>
      <c r="AX45" s="30">
        <v>0</v>
      </c>
      <c r="AY45" s="30"/>
      <c r="AZ45" s="30" t="str">
        <f t="shared" ca="1" si="58"/>
        <v>insert into ZPGM values('DJB', '', '', 'PM030', 'Purchase Price Master', 'Purchase/PM030A_PurchasePriceMaster.aspx', '', '1', '20141204', '144109', 'SQL', '0', '0', '')</v>
      </c>
      <c r="BA45" s="48"/>
      <c r="BB45" s="48"/>
      <c r="BC45" s="48"/>
      <c r="BD45" s="48"/>
      <c r="BE45" s="48"/>
    </row>
    <row r="46" spans="1:57" ht="14.25" customHeight="1" x14ac:dyDescent="0.25">
      <c r="A46" s="30"/>
      <c r="B46" s="30"/>
      <c r="C46" s="30"/>
      <c r="D46" s="30"/>
      <c r="E46" s="30"/>
      <c r="F46" s="30"/>
      <c r="G46" s="30"/>
      <c r="H46" s="30"/>
      <c r="I46" s="30"/>
      <c r="J46" s="31"/>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t="s">
        <v>1311</v>
      </c>
      <c r="AK46" s="30"/>
      <c r="AL46" s="30"/>
      <c r="AM46" s="42" t="s">
        <v>1195</v>
      </c>
      <c r="AN46" s="42" t="s">
        <v>587</v>
      </c>
      <c r="AO46" s="30" t="str">
        <f t="shared" si="55"/>
        <v>Purchase/</v>
      </c>
      <c r="AP46" s="44" t="str">
        <f t="shared" si="56"/>
        <v>PurchaseRequest</v>
      </c>
      <c r="AQ46" s="30" t="str">
        <f t="shared" si="57"/>
        <v>Purchase/PT010A_PurchaseRequest.aspx</v>
      </c>
      <c r="AR46" s="30"/>
      <c r="AS46" s="32">
        <v>1</v>
      </c>
      <c r="AT46" s="34">
        <f t="shared" ca="1" si="44"/>
        <v>20141204</v>
      </c>
      <c r="AU46" s="32">
        <f t="shared" ca="1" si="45"/>
        <v>144109</v>
      </c>
      <c r="AV46" s="32" t="s">
        <v>88</v>
      </c>
      <c r="AW46" s="30">
        <v>0</v>
      </c>
      <c r="AX46" s="30">
        <v>0</v>
      </c>
      <c r="AY46" s="30"/>
      <c r="AZ46" s="30" t="str">
        <f t="shared" ca="1" si="58"/>
        <v>insert into ZPGM values('DJB', '', '', 'PT010', 'Purchase Request', 'Purchase/PT010A_PurchaseRequest.aspx', '', '1', '20141204', '144109', 'SQL', '0', '0', '')</v>
      </c>
      <c r="BA46" s="48"/>
      <c r="BB46" s="48"/>
      <c r="BC46" s="48"/>
      <c r="BD46" s="48"/>
      <c r="BE46" s="48"/>
    </row>
    <row r="47" spans="1:57" ht="14.25" customHeight="1" x14ac:dyDescent="0.25">
      <c r="A47" s="30"/>
      <c r="B47" s="30"/>
      <c r="C47" s="30"/>
      <c r="D47" s="30"/>
      <c r="E47" s="30"/>
      <c r="F47" s="30"/>
      <c r="G47" s="30"/>
      <c r="H47" s="30"/>
      <c r="I47" s="30"/>
      <c r="J47" s="31"/>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t="s">
        <v>1311</v>
      </c>
      <c r="AK47" s="30"/>
      <c r="AL47" s="30"/>
      <c r="AM47" s="42" t="s">
        <v>1163</v>
      </c>
      <c r="AN47" s="40" t="s">
        <v>1439</v>
      </c>
      <c r="AO47" s="30" t="str">
        <f t="shared" si="55"/>
        <v>Purchase/</v>
      </c>
      <c r="AP47" s="44" t="str">
        <f t="shared" si="56"/>
        <v>QuotationRequest</v>
      </c>
      <c r="AQ47" s="30" t="str">
        <f t="shared" si="57"/>
        <v>Purchase/PT020A_QuotationRequest.aspx</v>
      </c>
      <c r="AR47" s="30"/>
      <c r="AS47" s="32">
        <v>1</v>
      </c>
      <c r="AT47" s="34">
        <f t="shared" ca="1" si="44"/>
        <v>20141204</v>
      </c>
      <c r="AU47" s="32">
        <f t="shared" ca="1" si="45"/>
        <v>144109</v>
      </c>
      <c r="AV47" s="32" t="s">
        <v>88</v>
      </c>
      <c r="AW47" s="30">
        <v>0</v>
      </c>
      <c r="AX47" s="30">
        <v>0</v>
      </c>
      <c r="AY47" s="30"/>
      <c r="AZ47" s="30" t="str">
        <f t="shared" ca="1" si="58"/>
        <v>insert into ZPGM values('DJB', '', '', 'PT020', 'Quotation Request', 'Purchase/PT020A_QuotationRequest.aspx', '', '1', '20141204', '144109', 'SQL', '0', '0', '')</v>
      </c>
      <c r="BA47" s="48"/>
      <c r="BB47" s="48"/>
      <c r="BC47" s="48"/>
      <c r="BD47" s="48"/>
      <c r="BE47" s="48"/>
    </row>
    <row r="48" spans="1:57" ht="14.25" customHeight="1" x14ac:dyDescent="0.25">
      <c r="A48" s="30"/>
      <c r="B48" s="30"/>
      <c r="C48" s="30"/>
      <c r="D48" s="30"/>
      <c r="E48" s="30"/>
      <c r="F48" s="30"/>
      <c r="G48" s="30"/>
      <c r="H48" s="30"/>
      <c r="I48" s="30"/>
      <c r="J48" s="31"/>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t="s">
        <v>1311</v>
      </c>
      <c r="AK48" s="30"/>
      <c r="AL48" s="30"/>
      <c r="AM48" s="42" t="s">
        <v>1196</v>
      </c>
      <c r="AN48" s="40" t="s">
        <v>1164</v>
      </c>
      <c r="AO48" s="30" t="str">
        <f t="shared" si="55"/>
        <v>Purchase/</v>
      </c>
      <c r="AP48" s="44" t="str">
        <f t="shared" si="56"/>
        <v>PurchaseOrder</v>
      </c>
      <c r="AQ48" s="30" t="str">
        <f t="shared" si="57"/>
        <v>Purchase/PT030A_PurchaseOrder.aspx</v>
      </c>
      <c r="AR48" s="30"/>
      <c r="AS48" s="32">
        <v>1</v>
      </c>
      <c r="AT48" s="34">
        <f t="shared" ca="1" si="44"/>
        <v>20141204</v>
      </c>
      <c r="AU48" s="32">
        <f t="shared" ca="1" si="45"/>
        <v>144109</v>
      </c>
      <c r="AV48" s="32" t="s">
        <v>88</v>
      </c>
      <c r="AW48" s="30">
        <v>0</v>
      </c>
      <c r="AX48" s="30">
        <v>0</v>
      </c>
      <c r="AY48" s="30"/>
      <c r="AZ48" s="30" t="str">
        <f t="shared" ca="1" si="58"/>
        <v>insert into ZPGM values('DJB', '', '', 'PT030', 'Purchase Order ', 'Purchase/PT030A_PurchaseOrder.aspx', '', '1', '20141204', '144109', 'SQL', '0', '0', '')</v>
      </c>
      <c r="BA48" s="48"/>
      <c r="BB48" s="48"/>
      <c r="BC48" s="48"/>
      <c r="BD48" s="48"/>
      <c r="BE48" s="48"/>
    </row>
    <row r="49" spans="1:57" ht="14.25" customHeight="1" x14ac:dyDescent="0.25">
      <c r="A49" s="30"/>
      <c r="B49" s="30"/>
      <c r="C49" s="30"/>
      <c r="D49" s="30"/>
      <c r="E49" s="30"/>
      <c r="F49" s="30"/>
      <c r="G49" s="30"/>
      <c r="H49" s="30"/>
      <c r="I49" s="30"/>
      <c r="J49" s="31"/>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t="s">
        <v>1311</v>
      </c>
      <c r="AK49" s="30"/>
      <c r="AL49" s="30"/>
      <c r="AM49" s="42" t="s">
        <v>1438</v>
      </c>
      <c r="AN49" s="40" t="s">
        <v>1151</v>
      </c>
      <c r="AO49" s="30" t="str">
        <f t="shared" si="55"/>
        <v>Purchase/</v>
      </c>
      <c r="AP49" s="44" t="str">
        <f t="shared" si="56"/>
        <v>PurchaseReceipt</v>
      </c>
      <c r="AQ49" s="30" t="str">
        <f t="shared" si="57"/>
        <v>Purchase/PT040A_PurchaseReceipt.aspx</v>
      </c>
      <c r="AR49" s="30"/>
      <c r="AS49" s="32">
        <v>1</v>
      </c>
      <c r="AT49" s="34">
        <f t="shared" ca="1" si="44"/>
        <v>20141204</v>
      </c>
      <c r="AU49" s="32">
        <f t="shared" ca="1" si="45"/>
        <v>144109</v>
      </c>
      <c r="AV49" s="32" t="s">
        <v>88</v>
      </c>
      <c r="AW49" s="30">
        <v>0</v>
      </c>
      <c r="AX49" s="30">
        <v>0</v>
      </c>
      <c r="AY49" s="30"/>
      <c r="AZ49" s="30" t="str">
        <f t="shared" ca="1" si="58"/>
        <v>insert into ZPGM values('DJB', '', '', 'PT040', 'Purchase Receipt', 'Purchase/PT040A_PurchaseReceipt.aspx', '', '1', '20141204', '144109', 'SQL', '0', '0', '')</v>
      </c>
      <c r="BA49" s="48"/>
      <c r="BB49" s="48"/>
      <c r="BC49" s="48"/>
      <c r="BD49" s="48"/>
      <c r="BE49" s="48"/>
    </row>
    <row r="50" spans="1:57" ht="14.25" customHeight="1" x14ac:dyDescent="0.25">
      <c r="A50" s="30"/>
      <c r="B50" s="30"/>
      <c r="C50" s="30"/>
      <c r="D50" s="30"/>
      <c r="E50" s="30"/>
      <c r="F50" s="30"/>
      <c r="G50" s="30"/>
      <c r="H50" s="30"/>
      <c r="I50" s="30"/>
      <c r="J50" s="31"/>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t="s">
        <v>1311</v>
      </c>
      <c r="AK50" s="30"/>
      <c r="AL50" s="30"/>
      <c r="AM50" s="42" t="s">
        <v>1165</v>
      </c>
      <c r="AN50" s="40" t="s">
        <v>1166</v>
      </c>
      <c r="AO50" s="30" t="str">
        <f t="shared" si="55"/>
        <v>Purchase/</v>
      </c>
      <c r="AP50" s="44" t="str">
        <f t="shared" si="56"/>
        <v>PurchaseReturn</v>
      </c>
      <c r="AQ50" s="30" t="str">
        <f t="shared" si="57"/>
        <v>Purchase/PT050A_PurchaseReturn.aspx</v>
      </c>
      <c r="AR50" s="30"/>
      <c r="AS50" s="32">
        <v>1</v>
      </c>
      <c r="AT50" s="34">
        <f t="shared" ca="1" si="44"/>
        <v>20141204</v>
      </c>
      <c r="AU50" s="32">
        <f t="shared" ca="1" si="45"/>
        <v>144109</v>
      </c>
      <c r="AV50" s="32" t="s">
        <v>88</v>
      </c>
      <c r="AW50" s="30">
        <v>0</v>
      </c>
      <c r="AX50" s="30">
        <v>0</v>
      </c>
      <c r="AY50" s="30"/>
      <c r="AZ50" s="30" t="str">
        <f t="shared" ca="1" si="58"/>
        <v>insert into ZPGM values('DJB', '', '', 'PT050', 'Purchase Return', 'Purchase/PT050A_PurchaseReturn.aspx', '', '1', '20141204', '144109', 'SQL', '0', '0', '')</v>
      </c>
      <c r="BA50" s="48"/>
      <c r="BB50" s="48"/>
      <c r="BC50" s="48"/>
      <c r="BD50" s="48"/>
      <c r="BE50" s="48"/>
    </row>
    <row r="51" spans="1:57" ht="14.25" customHeight="1" x14ac:dyDescent="0.25">
      <c r="A51" s="30"/>
      <c r="B51" s="30"/>
      <c r="C51" s="30"/>
      <c r="D51" s="30"/>
      <c r="E51" s="30"/>
      <c r="F51" s="30"/>
      <c r="G51" s="30"/>
      <c r="H51" s="30"/>
      <c r="I51" s="30"/>
      <c r="J51" s="31"/>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t="s">
        <v>1311</v>
      </c>
      <c r="AK51" s="30"/>
      <c r="AL51" s="30"/>
      <c r="AM51" s="42" t="s">
        <v>1167</v>
      </c>
      <c r="AN51" s="40" t="s">
        <v>581</v>
      </c>
      <c r="AO51" s="30" t="str">
        <f t="shared" si="55"/>
        <v>Purchase/</v>
      </c>
      <c r="AP51" s="44" t="str">
        <f t="shared" si="56"/>
        <v>APInvoiceReceipt</v>
      </c>
      <c r="AQ51" s="30" t="str">
        <f t="shared" si="57"/>
        <v>Purchase/PT060A_APInvoiceReceipt.aspx</v>
      </c>
      <c r="AR51" s="30"/>
      <c r="AS51" s="32">
        <v>1</v>
      </c>
      <c r="AT51" s="34">
        <f t="shared" ca="1" si="44"/>
        <v>20141204</v>
      </c>
      <c r="AU51" s="32">
        <f t="shared" ca="1" si="45"/>
        <v>144109</v>
      </c>
      <c r="AV51" s="32" t="s">
        <v>88</v>
      </c>
      <c r="AW51" s="30">
        <v>0</v>
      </c>
      <c r="AX51" s="30">
        <v>0</v>
      </c>
      <c r="AY51" s="30"/>
      <c r="AZ51" s="30" t="str">
        <f t="shared" ca="1" si="58"/>
        <v>insert into ZPGM values('DJB', '', '', 'PT060', 'AP Invoice Receipt', 'Purchase/PT060A_APInvoiceReceipt.aspx', '', '1', '20141204', '144109', 'SQL', '0', '0', '')</v>
      </c>
      <c r="BA51" s="48"/>
      <c r="BB51" s="48"/>
      <c r="BC51" s="48"/>
      <c r="BD51" s="48"/>
      <c r="BE51" s="48"/>
    </row>
    <row r="52" spans="1:57" ht="14.25" customHeight="1" x14ac:dyDescent="0.25">
      <c r="A52" s="30"/>
      <c r="B52" s="30"/>
      <c r="C52" s="30"/>
      <c r="D52" s="30"/>
      <c r="E52" s="30"/>
      <c r="F52" s="30"/>
      <c r="G52" s="30"/>
      <c r="H52" s="30"/>
      <c r="I52" s="30"/>
      <c r="J52" s="31"/>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t="s">
        <v>1311</v>
      </c>
      <c r="AK52" s="30"/>
      <c r="AL52" s="30"/>
      <c r="AM52" s="42" t="s">
        <v>1168</v>
      </c>
      <c r="AN52" s="40" t="s">
        <v>1169</v>
      </c>
      <c r="AO52" s="30" t="str">
        <f t="shared" si="55"/>
        <v>Purchase/</v>
      </c>
      <c r="AP52" s="44" t="str">
        <f t="shared" si="56"/>
        <v>DebitNote</v>
      </c>
      <c r="AQ52" s="30" t="str">
        <f t="shared" si="57"/>
        <v>Purchase/PT070A_DebitNote.aspx</v>
      </c>
      <c r="AR52" s="30"/>
      <c r="AS52" s="32">
        <v>1</v>
      </c>
      <c r="AT52" s="34">
        <f t="shared" ca="1" si="44"/>
        <v>20141204</v>
      </c>
      <c r="AU52" s="32">
        <f t="shared" ca="1" si="45"/>
        <v>144109</v>
      </c>
      <c r="AV52" s="32" t="s">
        <v>88</v>
      </c>
      <c r="AW52" s="30">
        <v>0</v>
      </c>
      <c r="AX52" s="30">
        <v>0</v>
      </c>
      <c r="AY52" s="30"/>
      <c r="AZ52" s="30" t="str">
        <f t="shared" ca="1" si="58"/>
        <v>insert into ZPGM values('DJB', '', '', 'PT070', 'Debit Note', 'Purchase/PT070A_DebitNote.aspx', '', '1', '20141204', '144109', 'SQL', '0', '0', '')</v>
      </c>
      <c r="BA52" s="48"/>
      <c r="BB52" s="48"/>
      <c r="BC52" s="48"/>
      <c r="BD52" s="48"/>
      <c r="BE52" s="48"/>
    </row>
    <row r="53" spans="1:57" ht="14.25" customHeight="1" x14ac:dyDescent="0.25">
      <c r="A53" s="30"/>
      <c r="B53" s="30"/>
      <c r="C53" s="30"/>
      <c r="D53" s="30"/>
      <c r="E53" s="30"/>
      <c r="F53" s="30"/>
      <c r="G53" s="30"/>
      <c r="H53" s="30"/>
      <c r="I53" s="30"/>
      <c r="J53" s="31"/>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t="s">
        <v>1311</v>
      </c>
      <c r="AK53" s="30"/>
      <c r="AL53" s="30"/>
      <c r="AM53" s="40" t="s">
        <v>788</v>
      </c>
      <c r="AN53" s="40" t="s">
        <v>1197</v>
      </c>
      <c r="AO53" s="30" t="str">
        <f t="shared" si="55"/>
        <v>Sales/</v>
      </c>
      <c r="AP53" s="44" t="str">
        <f t="shared" si="56"/>
        <v>MasterBuyer</v>
      </c>
      <c r="AQ53" s="30" t="str">
        <f t="shared" si="57"/>
        <v>Sales/SM010A_MasterBuyer.aspx</v>
      </c>
      <c r="AR53" s="30"/>
      <c r="AS53" s="32">
        <v>1</v>
      </c>
      <c r="AT53" s="34">
        <f t="shared" ca="1" si="44"/>
        <v>20141204</v>
      </c>
      <c r="AU53" s="32">
        <f t="shared" ca="1" si="45"/>
        <v>144109</v>
      </c>
      <c r="AV53" s="32" t="s">
        <v>88</v>
      </c>
      <c r="AW53" s="30">
        <v>0</v>
      </c>
      <c r="AX53" s="30">
        <v>0</v>
      </c>
      <c r="AY53" s="30"/>
      <c r="AZ53" s="30" t="str">
        <f t="shared" ca="1" si="58"/>
        <v>insert into ZPGM values('DJB', '', '', 'SM010', 'Master Buyer', 'Sales/SM010A_MasterBuyer.aspx', '', '1', '20141204', '144109', 'SQL', '0', '0', '')</v>
      </c>
      <c r="BA53" s="48"/>
      <c r="BB53" s="48"/>
      <c r="BC53" s="48"/>
      <c r="BD53" s="48"/>
      <c r="BE53" s="48"/>
    </row>
    <row r="54" spans="1:57" ht="14.25" customHeight="1" x14ac:dyDescent="0.25">
      <c r="A54" s="30"/>
      <c r="B54" s="30"/>
      <c r="C54" s="30"/>
      <c r="D54" s="30"/>
      <c r="E54" s="30"/>
      <c r="F54" s="30"/>
      <c r="G54" s="30"/>
      <c r="H54" s="30"/>
      <c r="I54" s="30"/>
      <c r="J54" s="31"/>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t="s">
        <v>1311</v>
      </c>
      <c r="AK54" s="30"/>
      <c r="AL54" s="30"/>
      <c r="AM54" s="40" t="s">
        <v>1675</v>
      </c>
      <c r="AN54" s="40" t="s">
        <v>1605</v>
      </c>
      <c r="AO54" s="30" t="str">
        <f t="shared" si="55"/>
        <v>Sales/</v>
      </c>
      <c r="AP54" s="44" t="s">
        <v>1433</v>
      </c>
      <c r="AQ54" s="30" t="str">
        <f t="shared" si="57"/>
        <v>_System/ZM070B_CommonTable.aspx</v>
      </c>
      <c r="AR54" s="30"/>
      <c r="AS54" s="32">
        <v>1</v>
      </c>
      <c r="AT54" s="34">
        <f t="shared" ca="1" si="44"/>
        <v>20141204</v>
      </c>
      <c r="AU54" s="32">
        <f t="shared" ca="1" si="45"/>
        <v>144109</v>
      </c>
      <c r="AV54" s="32" t="s">
        <v>88</v>
      </c>
      <c r="AW54" s="30">
        <v>0</v>
      </c>
      <c r="AX54" s="30">
        <v>0</v>
      </c>
      <c r="AY54" s="30"/>
      <c r="AZ54" s="30" t="str">
        <f t="shared" ca="1" si="58"/>
        <v>insert into ZPGM values('DJB', '', '', 'SM020', 'Customer Group', '_System/ZM070B_CommonTable.aspx', '', '1', '20141204', '144109', 'SQL', '0', '0', '')</v>
      </c>
      <c r="BA54" s="48"/>
      <c r="BB54" s="48"/>
      <c r="BC54" s="48"/>
      <c r="BD54" s="48"/>
      <c r="BE54" s="48"/>
    </row>
    <row r="55" spans="1:57" ht="14.25" customHeight="1" x14ac:dyDescent="0.25">
      <c r="A55" s="30"/>
      <c r="B55" s="30"/>
      <c r="C55" s="30"/>
      <c r="D55" s="30"/>
      <c r="E55" s="30"/>
      <c r="F55" s="30"/>
      <c r="G55" s="30"/>
      <c r="H55" s="30"/>
      <c r="I55" s="30"/>
      <c r="J55" s="31"/>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t="s">
        <v>1311</v>
      </c>
      <c r="AK55" s="30"/>
      <c r="AL55" s="30"/>
      <c r="AM55" s="40" t="s">
        <v>792</v>
      </c>
      <c r="AN55" s="40" t="s">
        <v>1484</v>
      </c>
      <c r="AO55" s="30" t="str">
        <f t="shared" si="55"/>
        <v>Sales/</v>
      </c>
      <c r="AP55" s="44" t="str">
        <f t="shared" ref="AP55:AP57" si="59">SUBSTITUTE(AN55," ","")</f>
        <v>SalesOrder</v>
      </c>
      <c r="AQ55" s="30" t="str">
        <f t="shared" si="57"/>
        <v>Sales/ST010A_SalesOrder.aspx</v>
      </c>
      <c r="AR55" s="30"/>
      <c r="AS55" s="32">
        <v>1</v>
      </c>
      <c r="AT55" s="34">
        <f t="shared" ca="1" si="44"/>
        <v>20141204</v>
      </c>
      <c r="AU55" s="32">
        <f t="shared" ca="1" si="45"/>
        <v>144109</v>
      </c>
      <c r="AV55" s="32" t="s">
        <v>88</v>
      </c>
      <c r="AW55" s="30">
        <v>0</v>
      </c>
      <c r="AX55" s="30">
        <v>0</v>
      </c>
      <c r="AY55" s="30"/>
      <c r="AZ55" s="30" t="str">
        <f t="shared" ca="1" si="58"/>
        <v>insert into ZPGM values('DJB', '', '', 'ST010', 'Sales Order', 'Sales/ST010A_SalesOrder.aspx', '', '1', '20141204', '144109', 'SQL', '0', '0', '')</v>
      </c>
      <c r="BA55" s="48"/>
      <c r="BB55" s="48"/>
      <c r="BC55" s="48"/>
      <c r="BD55" s="48"/>
      <c r="BE55" s="48"/>
    </row>
    <row r="56" spans="1:57" ht="14.25" customHeight="1" x14ac:dyDescent="0.25">
      <c r="A56" s="30"/>
      <c r="B56" s="30"/>
      <c r="C56" s="30"/>
      <c r="D56" s="30"/>
      <c r="E56" s="30"/>
      <c r="F56" s="30"/>
      <c r="G56" s="30"/>
      <c r="H56" s="30"/>
      <c r="I56" s="30"/>
      <c r="J56" s="31"/>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t="s">
        <v>1311</v>
      </c>
      <c r="AK56" s="30"/>
      <c r="AL56" s="30"/>
      <c r="AM56" s="40" t="s">
        <v>1170</v>
      </c>
      <c r="AN56" s="40" t="s">
        <v>1617</v>
      </c>
      <c r="AO56" s="30" t="str">
        <f t="shared" si="55"/>
        <v>Sales/</v>
      </c>
      <c r="AP56" s="44" t="str">
        <f t="shared" si="59"/>
        <v>SalesPrice</v>
      </c>
      <c r="AQ56" s="30" t="str">
        <f t="shared" si="57"/>
        <v>Sales/ST020A_SalesPrice.aspx</v>
      </c>
      <c r="AR56" s="30"/>
      <c r="AS56" s="32">
        <v>1</v>
      </c>
      <c r="AT56" s="34">
        <f t="shared" ca="1" si="44"/>
        <v>20141204</v>
      </c>
      <c r="AU56" s="32">
        <f t="shared" ca="1" si="45"/>
        <v>144109</v>
      </c>
      <c r="AV56" s="32" t="s">
        <v>88</v>
      </c>
      <c r="AW56" s="30">
        <v>0</v>
      </c>
      <c r="AX56" s="30">
        <v>0</v>
      </c>
      <c r="AY56" s="30"/>
      <c r="AZ56" s="30" t="str">
        <f t="shared" ca="1" si="58"/>
        <v>insert into ZPGM values('DJB', '', '', 'ST020', 'Sales Price', 'Sales/ST020A_SalesPrice.aspx', '', '1', '20141204', '144109', 'SQL', '0', '0', '')</v>
      </c>
      <c r="BA56" s="48"/>
      <c r="BB56" s="48"/>
      <c r="BC56" s="48"/>
      <c r="BD56" s="48"/>
      <c r="BE56" s="48"/>
    </row>
    <row r="57" spans="1:57" ht="14.25" customHeight="1" x14ac:dyDescent="0.25">
      <c r="A57" s="30"/>
      <c r="B57" s="30"/>
      <c r="C57" s="30"/>
      <c r="D57" s="30"/>
      <c r="E57" s="30"/>
      <c r="F57" s="30"/>
      <c r="G57" s="30"/>
      <c r="H57" s="30"/>
      <c r="I57" s="30"/>
      <c r="J57" s="31"/>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t="s">
        <v>1311</v>
      </c>
      <c r="AK57" s="30"/>
      <c r="AL57" s="30"/>
      <c r="AM57" s="40" t="s">
        <v>1171</v>
      </c>
      <c r="AN57" s="40" t="s">
        <v>1173</v>
      </c>
      <c r="AO57" s="30" t="str">
        <f t="shared" si="55"/>
        <v>Sales/</v>
      </c>
      <c r="AP57" s="44" t="str">
        <f t="shared" si="59"/>
        <v>SalesReturn</v>
      </c>
      <c r="AQ57" s="30" t="str">
        <f t="shared" si="57"/>
        <v>Sales/ST030A_SalesReturn.aspx</v>
      </c>
      <c r="AR57" s="30"/>
      <c r="AS57" s="32">
        <v>1</v>
      </c>
      <c r="AT57" s="34">
        <f t="shared" ca="1" si="44"/>
        <v>20141204</v>
      </c>
      <c r="AU57" s="32">
        <f t="shared" ca="1" si="45"/>
        <v>144109</v>
      </c>
      <c r="AV57" s="32" t="s">
        <v>88</v>
      </c>
      <c r="AW57" s="30">
        <v>0</v>
      </c>
      <c r="AX57" s="30">
        <v>0</v>
      </c>
      <c r="AY57" s="30"/>
      <c r="AZ57" s="30" t="str">
        <f t="shared" ca="1" si="58"/>
        <v>insert into ZPGM values('DJB', '', '', 'ST030', 'Sales Return', 'Sales/ST030A_SalesReturn.aspx', '', '1', '20141204', '144109', 'SQL', '0', '0', '')</v>
      </c>
      <c r="BA57" s="48"/>
      <c r="BB57" s="48"/>
      <c r="BC57" s="48"/>
      <c r="BD57" s="48"/>
      <c r="BE57" s="48"/>
    </row>
    <row r="58" spans="1:57" ht="14.25" customHeight="1" x14ac:dyDescent="0.25">
      <c r="A58" s="30"/>
      <c r="B58" s="30"/>
      <c r="C58" s="30"/>
      <c r="D58" s="30"/>
      <c r="E58" s="30"/>
      <c r="F58" s="30"/>
      <c r="G58" s="30"/>
      <c r="H58" s="30"/>
      <c r="I58" s="30"/>
      <c r="J58" s="31"/>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t="s">
        <v>1311</v>
      </c>
      <c r="AK58" s="30"/>
      <c r="AL58" s="30"/>
      <c r="AM58" s="40" t="s">
        <v>1172</v>
      </c>
      <c r="AN58" s="40" t="s">
        <v>260</v>
      </c>
      <c r="AO58" s="30" t="str">
        <f>IF(LEFT(AM58)="G","General/",IF(LEFT(AM58)="I","Inventory/",IF(LEFT(AM58)="S","Sales/",IF(LEFT(AM58)="P","Purchase/",IF(LEFT(AM58)="M","Manufacture/",IF(LEFT(AM58)="Z","_System/",IF(LEFT(AM58)="H","Payroll/","")))))))</f>
        <v>Sales/</v>
      </c>
      <c r="AP58" s="44" t="str">
        <f>SUBSTITUTE(AN58," ","")</f>
        <v>ARInvoiceRelease</v>
      </c>
      <c r="AQ58" s="30" t="str">
        <f>IF(AM58="ZM070","_System/ZM070A_CommonTable.aspx",IF(AP58="CommonTable",CONCATENATE("_System/ZM070B_",AP58,".aspx"),CONCATENATE(AO58,AM58,"A_",AP58,".aspx")))</f>
        <v>Sales/ST040A_ARInvoiceRelease.aspx</v>
      </c>
      <c r="AR58" s="30"/>
      <c r="AS58" s="32">
        <v>1</v>
      </c>
      <c r="AT58" s="34">
        <f t="shared" ca="1" si="44"/>
        <v>20141204</v>
      </c>
      <c r="AU58" s="32">
        <f t="shared" ca="1" si="45"/>
        <v>144109</v>
      </c>
      <c r="AV58" s="32" t="s">
        <v>88</v>
      </c>
      <c r="AW58" s="30">
        <v>0</v>
      </c>
      <c r="AX58" s="30">
        <v>0</v>
      </c>
      <c r="AY58" s="30"/>
      <c r="AZ58" s="30" t="str">
        <f t="shared" ca="1" si="58"/>
        <v>insert into ZPGM values('DJB', '', '', 'ST040', 'AR Invoice Release', 'Sales/ST040A_ARInvoiceRelease.aspx', '', '1', '20141204', '144109', 'SQL', '0', '0', '')</v>
      </c>
      <c r="BA58" s="48"/>
      <c r="BB58" s="48"/>
      <c r="BC58" s="48"/>
      <c r="BD58" s="48"/>
      <c r="BE58" s="48"/>
    </row>
    <row r="59" spans="1:57" ht="14.25" customHeight="1" x14ac:dyDescent="0.25">
      <c r="A59" s="30"/>
      <c r="B59" s="30"/>
      <c r="C59" s="30"/>
      <c r="D59" s="30"/>
      <c r="E59" s="30"/>
      <c r="F59" s="30"/>
      <c r="G59" s="30"/>
      <c r="H59" s="30"/>
      <c r="I59" s="30"/>
      <c r="J59" s="31"/>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t="s">
        <v>1311</v>
      </c>
      <c r="AK59" s="30"/>
      <c r="AL59" s="30"/>
      <c r="AM59" s="40" t="s">
        <v>1618</v>
      </c>
      <c r="AN59" s="40" t="s">
        <v>1174</v>
      </c>
      <c r="AO59" s="30" t="str">
        <f>IF(LEFT(AM59)="G","General/",IF(LEFT(AM59)="I","Inventory/",IF(LEFT(AM59)="S","Sales/",IF(LEFT(AM59)="P","Purchase/",IF(LEFT(AM59)="M","Manufacture/",IF(LEFT(AM59)="Z","_System/",IF(LEFT(AM59)="H","Payroll/","")))))))</f>
        <v>Sales/</v>
      </c>
      <c r="AP59" s="44" t="str">
        <f>SUBSTITUTE(AN59," ","")</f>
        <v>CreditNoteRelease</v>
      </c>
      <c r="AQ59" s="30" t="str">
        <f>IF(AM59="ZM070","_System/ZM070A_CommonTable.aspx",IF(AP59="CommonTable",CONCATENATE("_System/ZM070B_",AP59,".aspx"),CONCATENATE(AO59,AM59,"A_",AP59,".aspx")))</f>
        <v>Sales/ST050A_CreditNoteRelease.aspx</v>
      </c>
      <c r="AR59" s="30"/>
      <c r="AS59" s="32">
        <v>1</v>
      </c>
      <c r="AT59" s="34">
        <f t="shared" ref="AT59:AT77" ca="1" si="60">YEAR(NOW())*10000+MONTH(NOW())*100+DAY(NOW())</f>
        <v>20141204</v>
      </c>
      <c r="AU59" s="32">
        <f t="shared" ref="AU59:AU77" ca="1" si="61">HOUR(NOW())*10000+MINUTE(NOW())*100+SECOND(NOW())</f>
        <v>144109</v>
      </c>
      <c r="AV59" s="32" t="s">
        <v>88</v>
      </c>
      <c r="AW59" s="30">
        <v>0</v>
      </c>
      <c r="AX59" s="30">
        <v>0</v>
      </c>
      <c r="AY59" s="30"/>
      <c r="AZ59" s="30" t="str">
        <f t="shared" ca="1" si="58"/>
        <v>insert into ZPGM values('DJB', '', '', 'ST050', 'Credit Note Release', 'Sales/ST050A_CreditNoteRelease.aspx', '', '1', '20141204', '144109', 'SQL', '0', '0', '')</v>
      </c>
      <c r="BA59" s="48"/>
      <c r="BB59" s="48"/>
      <c r="BC59" s="48"/>
      <c r="BD59" s="48"/>
      <c r="BE59" s="48"/>
    </row>
    <row r="60" spans="1:57" ht="14.25" customHeight="1" x14ac:dyDescent="0.25">
      <c r="A60" s="30"/>
      <c r="B60" s="30"/>
      <c r="C60" s="30"/>
      <c r="D60" s="30"/>
      <c r="E60" s="30"/>
      <c r="F60" s="30"/>
      <c r="G60" s="30"/>
      <c r="H60" s="30"/>
      <c r="I60" s="30"/>
      <c r="J60" s="31"/>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t="s">
        <v>1311</v>
      </c>
      <c r="AK60" s="30"/>
      <c r="AL60" s="30"/>
      <c r="AM60" s="40" t="s">
        <v>1198</v>
      </c>
      <c r="AN60" s="40" t="s">
        <v>1199</v>
      </c>
      <c r="AO60" s="30" t="str">
        <f t="shared" ref="AO60:AO77" si="62">IF(LEFT(AM60)="G","General/",IF(LEFT(AM60)="I","Inventory/",IF(LEFT(AM60)="S","Sales/",IF(LEFT(AM60)="P","Purchase/",IF(LEFT(AM60)="M","Manufacture/",IF(LEFT(AM60)="Z","_System/",IF(LEFT(AM60)="H","Payroll/","")))))))</f>
        <v>Sales/</v>
      </c>
      <c r="AP60" s="44" t="str">
        <f t="shared" ref="AP60:AP72" si="63">SUBSTITUTE(AN60," ","")</f>
        <v>SalesReport</v>
      </c>
      <c r="AQ60" s="30" t="str">
        <f t="shared" ref="AQ60:AQ77" si="64">IF(AM60="ZM070","_System/ZM070A_CommonTable.aspx",IF(AP60="CommonTable",CONCATENATE("_System/ZM070B_",AP60,".aspx"),CONCATENATE(AO60,AM60,"A_",AP60,".aspx")))</f>
        <v>Sales/SR010A_SalesReport.aspx</v>
      </c>
      <c r="AR60" s="30"/>
      <c r="AS60" s="32">
        <v>1</v>
      </c>
      <c r="AT60" s="34">
        <f t="shared" ca="1" si="60"/>
        <v>20141204</v>
      </c>
      <c r="AU60" s="32">
        <f t="shared" ca="1" si="61"/>
        <v>144109</v>
      </c>
      <c r="AV60" s="32" t="s">
        <v>88</v>
      </c>
      <c r="AW60" s="30">
        <v>0</v>
      </c>
      <c r="AX60" s="30">
        <v>0</v>
      </c>
      <c r="AY60" s="30"/>
      <c r="AZ60" s="30" t="str">
        <f t="shared" ca="1" si="58"/>
        <v>insert into ZPGM values('DJB', '', '', 'SR010', 'Sales Report', 'Sales/SR010A_SalesReport.aspx', '', '1', '20141204', '144109', 'SQL', '0', '0', '')</v>
      </c>
      <c r="BA60" s="48"/>
      <c r="BB60" s="48"/>
      <c r="BC60" s="48"/>
      <c r="BD60" s="48"/>
      <c r="BE60" s="48"/>
    </row>
    <row r="61" spans="1:57" ht="14.25" customHeight="1" x14ac:dyDescent="0.25">
      <c r="A61" s="30"/>
      <c r="B61" s="30"/>
      <c r="C61" s="30"/>
      <c r="D61" s="30"/>
      <c r="E61" s="30"/>
      <c r="F61" s="30"/>
      <c r="G61" s="30"/>
      <c r="H61" s="30"/>
      <c r="I61" s="30"/>
      <c r="J61" s="31"/>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t="s">
        <v>1311</v>
      </c>
      <c r="AK61" s="30"/>
      <c r="AL61" s="30"/>
      <c r="AM61" s="40" t="s">
        <v>1737</v>
      </c>
      <c r="AN61" s="40" t="s">
        <v>1738</v>
      </c>
      <c r="AO61" s="30" t="str">
        <f t="shared" si="62"/>
        <v>Sales/</v>
      </c>
      <c r="AP61" s="44" t="str">
        <f t="shared" si="63"/>
        <v>SalesPriceList</v>
      </c>
      <c r="AQ61" s="30" t="str">
        <f t="shared" si="64"/>
        <v>Sales/SR020A_SalesPriceList.aspx</v>
      </c>
      <c r="AR61" s="30"/>
      <c r="AS61" s="32">
        <v>1</v>
      </c>
      <c r="AT61" s="34">
        <f t="shared" ca="1" si="60"/>
        <v>20141204</v>
      </c>
      <c r="AU61" s="32">
        <f t="shared" ca="1" si="61"/>
        <v>144109</v>
      </c>
      <c r="AV61" s="32" t="s">
        <v>88</v>
      </c>
      <c r="AW61" s="30">
        <v>0</v>
      </c>
      <c r="AX61" s="30">
        <v>0</v>
      </c>
      <c r="AY61" s="30"/>
      <c r="AZ61" s="30" t="str">
        <f t="shared" ca="1" si="58"/>
        <v>insert into ZPGM values('DJB', '', '', 'SR020', 'Sales Price List', 'Sales/SR020A_SalesPriceList.aspx', '', '1', '20141204', '144109', 'SQL', '0', '0', '')</v>
      </c>
      <c r="BA61" s="48"/>
      <c r="BB61" s="48"/>
      <c r="BC61" s="48"/>
      <c r="BD61" s="48"/>
      <c r="BE61" s="48"/>
    </row>
    <row r="62" spans="1:57" ht="14.25" customHeight="1" x14ac:dyDescent="0.25">
      <c r="A62" s="30"/>
      <c r="B62" s="30"/>
      <c r="C62" s="30"/>
      <c r="D62" s="30"/>
      <c r="E62" s="30"/>
      <c r="F62" s="30"/>
      <c r="G62" s="30"/>
      <c r="H62" s="30"/>
      <c r="I62" s="30"/>
      <c r="J62" s="31"/>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t="s">
        <v>1311</v>
      </c>
      <c r="AK62" s="30"/>
      <c r="AL62" s="30"/>
      <c r="AM62" s="40" t="s">
        <v>279</v>
      </c>
      <c r="AN62" s="40" t="s">
        <v>280</v>
      </c>
      <c r="AO62" s="30" t="str">
        <f t="shared" si="62"/>
        <v>_System/</v>
      </c>
      <c r="AP62" s="44" t="str">
        <f t="shared" si="63"/>
        <v>Application</v>
      </c>
      <c r="AQ62" s="30" t="str">
        <f t="shared" si="64"/>
        <v>_System/ZM010A_Application.aspx</v>
      </c>
      <c r="AR62" s="30"/>
      <c r="AS62" s="32">
        <v>1</v>
      </c>
      <c r="AT62" s="34">
        <f t="shared" ca="1" si="60"/>
        <v>20141204</v>
      </c>
      <c r="AU62" s="32">
        <f t="shared" ca="1" si="61"/>
        <v>144109</v>
      </c>
      <c r="AV62" s="32" t="s">
        <v>88</v>
      </c>
      <c r="AW62" s="30">
        <v>0</v>
      </c>
      <c r="AX62" s="30">
        <v>0</v>
      </c>
      <c r="AY62" s="30"/>
      <c r="AZ62" s="30" t="str">
        <f t="shared" ca="1" si="58"/>
        <v>insert into ZPGM values('DJB', '', '', 'ZM010', 'Application', '_System/ZM010A_Application.aspx', '', '1', '20141204', '144109', 'SQL', '0', '0', '')</v>
      </c>
      <c r="BA62" s="48"/>
      <c r="BB62" s="48"/>
      <c r="BC62" s="48"/>
      <c r="BD62" s="48"/>
      <c r="BE62" s="48"/>
    </row>
    <row r="63" spans="1:57" ht="14.25" customHeight="1" x14ac:dyDescent="0.25">
      <c r="AJ63" s="30" t="s">
        <v>1311</v>
      </c>
      <c r="AK63" s="30"/>
      <c r="AL63" s="30"/>
      <c r="AM63" s="40" t="s">
        <v>281</v>
      </c>
      <c r="AN63" s="40" t="s">
        <v>282</v>
      </c>
      <c r="AO63" s="30" t="str">
        <f t="shared" si="62"/>
        <v>_System/</v>
      </c>
      <c r="AP63" s="44" t="str">
        <f t="shared" si="63"/>
        <v>Program</v>
      </c>
      <c r="AQ63" s="30" t="str">
        <f t="shared" si="64"/>
        <v>_System/ZM020A_Program.aspx</v>
      </c>
      <c r="AR63" s="30"/>
      <c r="AS63" s="32">
        <v>1</v>
      </c>
      <c r="AT63" s="34">
        <f t="shared" ca="1" si="60"/>
        <v>20141204</v>
      </c>
      <c r="AU63" s="32">
        <f t="shared" ca="1" si="61"/>
        <v>144109</v>
      </c>
      <c r="AV63" s="32" t="s">
        <v>88</v>
      </c>
      <c r="AW63" s="30">
        <v>0</v>
      </c>
      <c r="AX63" s="30">
        <v>0</v>
      </c>
      <c r="AY63" s="30"/>
      <c r="AZ63" s="30" t="str">
        <f t="shared" ca="1" si="58"/>
        <v>insert into ZPGM values('DJB', '', '', 'ZM020', 'Program', '_System/ZM020A_Program.aspx', '', '1', '20141204', '144109', 'SQL', '0', '0', '')</v>
      </c>
      <c r="BA63" s="48"/>
      <c r="BB63" s="48"/>
    </row>
    <row r="64" spans="1:57" ht="14.25" customHeight="1" x14ac:dyDescent="0.25">
      <c r="AJ64" s="30" t="s">
        <v>1311</v>
      </c>
      <c r="AK64" s="30"/>
      <c r="AL64" s="30"/>
      <c r="AM64" s="40" t="s">
        <v>283</v>
      </c>
      <c r="AN64" s="40" t="s">
        <v>284</v>
      </c>
      <c r="AO64" s="30" t="str">
        <f t="shared" si="62"/>
        <v>_System/</v>
      </c>
      <c r="AP64" s="44" t="str">
        <f t="shared" si="63"/>
        <v>Menu</v>
      </c>
      <c r="AQ64" s="30" t="str">
        <f t="shared" si="64"/>
        <v>_System/ZM030A_Menu.aspx</v>
      </c>
      <c r="AR64" s="30"/>
      <c r="AS64" s="32">
        <v>1</v>
      </c>
      <c r="AT64" s="34">
        <f t="shared" ca="1" si="60"/>
        <v>20141204</v>
      </c>
      <c r="AU64" s="32">
        <f t="shared" ca="1" si="61"/>
        <v>144109</v>
      </c>
      <c r="AV64" s="32" t="s">
        <v>88</v>
      </c>
      <c r="AW64" s="30">
        <v>0</v>
      </c>
      <c r="AX64" s="30">
        <v>0</v>
      </c>
      <c r="AY64" s="30"/>
      <c r="AZ64" s="30" t="str">
        <f t="shared" ca="1" si="58"/>
        <v>insert into ZPGM values('DJB', '', '', 'ZM030', 'Menu', '_System/ZM030A_Menu.aspx', '', '1', '20141204', '144109', 'SQL', '0', '0', '')</v>
      </c>
      <c r="BA64" s="48"/>
      <c r="BB64" s="48"/>
    </row>
    <row r="65" spans="36:58" ht="14.25" customHeight="1" x14ac:dyDescent="0.25">
      <c r="AJ65" s="30" t="s">
        <v>1311</v>
      </c>
      <c r="AK65" s="30"/>
      <c r="AL65" s="30"/>
      <c r="AM65" s="40" t="s">
        <v>285</v>
      </c>
      <c r="AN65" s="40" t="s">
        <v>286</v>
      </c>
      <c r="AO65" s="30" t="str">
        <f t="shared" si="62"/>
        <v>_System/</v>
      </c>
      <c r="AP65" s="44" t="str">
        <f t="shared" si="63"/>
        <v>User</v>
      </c>
      <c r="AQ65" s="30" t="str">
        <f t="shared" si="64"/>
        <v>_System/ZM040A_User.aspx</v>
      </c>
      <c r="AR65" s="30"/>
      <c r="AS65" s="32">
        <v>1</v>
      </c>
      <c r="AT65" s="34">
        <f t="shared" ca="1" si="60"/>
        <v>20141204</v>
      </c>
      <c r="AU65" s="32">
        <f t="shared" ca="1" si="61"/>
        <v>144109</v>
      </c>
      <c r="AV65" s="32" t="s">
        <v>88</v>
      </c>
      <c r="AW65" s="30">
        <v>0</v>
      </c>
      <c r="AX65" s="30">
        <v>0</v>
      </c>
      <c r="AY65" s="30"/>
      <c r="AZ65" s="30" t="str">
        <f t="shared" ca="1" si="58"/>
        <v>insert into ZPGM values('DJB', '', '', 'ZM040', 'User', '_System/ZM040A_User.aspx', '', '1', '20141204', '144109', 'SQL', '0', '0', '')</v>
      </c>
      <c r="BA65" s="48"/>
      <c r="BB65" s="48"/>
    </row>
    <row r="66" spans="36:58" ht="14.25" customHeight="1" x14ac:dyDescent="0.25">
      <c r="AJ66" s="30" t="s">
        <v>1311</v>
      </c>
      <c r="AK66" s="30"/>
      <c r="AL66" s="30"/>
      <c r="AM66" s="40" t="s">
        <v>287</v>
      </c>
      <c r="AN66" s="40" t="s">
        <v>288</v>
      </c>
      <c r="AO66" s="30" t="str">
        <f t="shared" si="62"/>
        <v>_System/</v>
      </c>
      <c r="AP66" s="44" t="str">
        <f t="shared" si="63"/>
        <v>UserGroup</v>
      </c>
      <c r="AQ66" s="30" t="str">
        <f t="shared" si="64"/>
        <v>_System/ZM050A_UserGroup.aspx</v>
      </c>
      <c r="AR66" s="30"/>
      <c r="AS66" s="32">
        <v>1</v>
      </c>
      <c r="AT66" s="34">
        <f t="shared" ca="1" si="60"/>
        <v>20141204</v>
      </c>
      <c r="AU66" s="32">
        <f t="shared" ca="1" si="61"/>
        <v>144109</v>
      </c>
      <c r="AV66" s="32" t="s">
        <v>88</v>
      </c>
      <c r="AW66" s="30">
        <v>0</v>
      </c>
      <c r="AX66" s="30">
        <v>0</v>
      </c>
      <c r="AY66" s="30"/>
      <c r="AZ66" s="30" t="str">
        <f t="shared" ca="1" si="58"/>
        <v>insert into ZPGM values('DJB', '', '', 'ZM050', 'User Group', '_System/ZM050A_UserGroup.aspx', '', '1', '20141204', '144109', 'SQL', '0', '0', '')</v>
      </c>
      <c r="BA66" s="48"/>
      <c r="BB66" s="48"/>
    </row>
    <row r="67" spans="36:58" ht="14.25" customHeight="1" x14ac:dyDescent="0.25">
      <c r="AJ67" s="30" t="s">
        <v>1311</v>
      </c>
      <c r="AK67" s="30"/>
      <c r="AL67" s="30"/>
      <c r="AM67" s="40" t="s">
        <v>289</v>
      </c>
      <c r="AN67" s="40" t="s">
        <v>291</v>
      </c>
      <c r="AO67" s="30" t="str">
        <f t="shared" si="62"/>
        <v>_System/</v>
      </c>
      <c r="AP67" s="44" t="str">
        <f t="shared" si="63"/>
        <v>UserAuthority</v>
      </c>
      <c r="AQ67" s="30" t="str">
        <f t="shared" si="64"/>
        <v>_System/ZM060A_UserAuthority.aspx</v>
      </c>
      <c r="AR67" s="30"/>
      <c r="AS67" s="32">
        <v>1</v>
      </c>
      <c r="AT67" s="34">
        <f t="shared" ca="1" si="60"/>
        <v>20141204</v>
      </c>
      <c r="AU67" s="32">
        <f t="shared" ca="1" si="61"/>
        <v>144109</v>
      </c>
      <c r="AV67" s="32" t="s">
        <v>88</v>
      </c>
      <c r="AW67" s="30">
        <v>0</v>
      </c>
      <c r="AX67" s="30">
        <v>0</v>
      </c>
      <c r="AY67" s="30"/>
      <c r="AZ67" s="30" t="str">
        <f t="shared" ca="1" si="58"/>
        <v>insert into ZPGM values('DJB', '', '', 'ZM060', 'User Authority', '_System/ZM060A_UserAuthority.aspx', '', '1', '20141204', '144109', 'SQL', '0', '0', '')</v>
      </c>
      <c r="BA67" s="48"/>
      <c r="BB67" s="48"/>
    </row>
    <row r="68" spans="36:58" ht="14.25" customHeight="1" x14ac:dyDescent="0.25">
      <c r="AJ68" s="30" t="s">
        <v>1311</v>
      </c>
      <c r="AK68" s="30"/>
      <c r="AL68" s="30"/>
      <c r="AM68" s="40" t="s">
        <v>368</v>
      </c>
      <c r="AN68" s="40" t="s">
        <v>290</v>
      </c>
      <c r="AO68" s="30" t="str">
        <f t="shared" si="62"/>
        <v>_System/</v>
      </c>
      <c r="AP68" s="44" t="str">
        <f t="shared" si="63"/>
        <v>CommonTable</v>
      </c>
      <c r="AQ68" s="30" t="str">
        <f t="shared" si="64"/>
        <v>_System/ZM070A_CommonTable.aspx</v>
      </c>
      <c r="AR68" s="30"/>
      <c r="AS68" s="32">
        <v>1</v>
      </c>
      <c r="AT68" s="34">
        <f t="shared" ca="1" si="60"/>
        <v>20141204</v>
      </c>
      <c r="AU68" s="32">
        <f t="shared" ca="1" si="61"/>
        <v>144109</v>
      </c>
      <c r="AV68" s="32" t="s">
        <v>88</v>
      </c>
      <c r="AW68" s="30">
        <v>0</v>
      </c>
      <c r="AX68" s="30">
        <v>0</v>
      </c>
      <c r="AY68" s="30"/>
      <c r="AZ68" s="30" t="str">
        <f t="shared" ca="1" si="58"/>
        <v>insert into ZPGM values('DJB', '', '', 'ZM070', 'Common Table', '_System/ZM070A_CommonTable.aspx', '', '1', '20141204', '144109', 'SQL', '0', '0', '')</v>
      </c>
      <c r="BA68" s="48"/>
      <c r="BB68" s="48"/>
    </row>
    <row r="69" spans="36:58" ht="14.25" customHeight="1" x14ac:dyDescent="0.25">
      <c r="AJ69" s="30" t="s">
        <v>1311</v>
      </c>
      <c r="AK69" s="30"/>
      <c r="AL69" s="30"/>
      <c r="AM69" s="40" t="s">
        <v>369</v>
      </c>
      <c r="AN69" s="40" t="s">
        <v>363</v>
      </c>
      <c r="AO69" s="30" t="str">
        <f t="shared" si="62"/>
        <v>_System/</v>
      </c>
      <c r="AP69" s="44" t="str">
        <f t="shared" si="63"/>
        <v>SystemSetting</v>
      </c>
      <c r="AQ69" s="30" t="str">
        <f t="shared" si="64"/>
        <v>_System/ZM080A_SystemSetting.aspx</v>
      </c>
      <c r="AR69" s="30"/>
      <c r="AS69" s="32">
        <v>1</v>
      </c>
      <c r="AT69" s="34">
        <f t="shared" ca="1" si="60"/>
        <v>20141204</v>
      </c>
      <c r="AU69" s="32">
        <f t="shared" ca="1" si="61"/>
        <v>144109</v>
      </c>
      <c r="AV69" s="32" t="s">
        <v>88</v>
      </c>
      <c r="AW69" s="30">
        <v>0</v>
      </c>
      <c r="AX69" s="30">
        <v>0</v>
      </c>
      <c r="AY69" s="30"/>
      <c r="AZ69" s="30" t="str">
        <f t="shared" ca="1" si="58"/>
        <v>insert into ZPGM values('DJB', '', '', 'ZM080', 'System Setting', '_System/ZM080A_SystemSetting.aspx', '', '1', '20141204', '144109', 'SQL', '0', '0', '')</v>
      </c>
      <c r="BA69" s="48"/>
      <c r="BB69" s="48"/>
    </row>
    <row r="70" spans="36:58" ht="14.25" customHeight="1" x14ac:dyDescent="0.25">
      <c r="AJ70" s="30" t="s">
        <v>1311</v>
      </c>
      <c r="AK70" s="30"/>
      <c r="AL70" s="30"/>
      <c r="AM70" s="40" t="s">
        <v>871</v>
      </c>
      <c r="AN70" s="40" t="s">
        <v>872</v>
      </c>
      <c r="AO70" s="30" t="str">
        <f t="shared" si="62"/>
        <v>_System/</v>
      </c>
      <c r="AP70" s="44" t="str">
        <f t="shared" si="63"/>
        <v>Dictionary</v>
      </c>
      <c r="AQ70" s="30" t="str">
        <f t="shared" si="64"/>
        <v>_System/ZM090A_Dictionary.aspx</v>
      </c>
      <c r="AR70" s="30"/>
      <c r="AS70" s="32">
        <v>1</v>
      </c>
      <c r="AT70" s="34">
        <f t="shared" ca="1" si="60"/>
        <v>20141204</v>
      </c>
      <c r="AU70" s="32">
        <f t="shared" ca="1" si="61"/>
        <v>144109</v>
      </c>
      <c r="AV70" s="32" t="s">
        <v>88</v>
      </c>
      <c r="AW70" s="30">
        <v>0</v>
      </c>
      <c r="AX70" s="30">
        <v>0</v>
      </c>
      <c r="AY70" s="30"/>
      <c r="AZ70" s="30" t="str">
        <f t="shared" ca="1" si="58"/>
        <v>insert into ZPGM values('DJB', '', '', 'ZM090', 'Dictionary', '_System/ZM090A_Dictionary.aspx', '', '1', '20141204', '144109', 'SQL', '0', '0', '')</v>
      </c>
      <c r="BA70" s="48"/>
      <c r="BB70" s="48"/>
    </row>
    <row r="71" spans="36:58" ht="14.25" customHeight="1" x14ac:dyDescent="0.25">
      <c r="AJ71" s="30" t="s">
        <v>1311</v>
      </c>
      <c r="AK71" s="30"/>
      <c r="AL71" s="30"/>
      <c r="AM71" s="40" t="s">
        <v>1642</v>
      </c>
      <c r="AN71" s="40" t="s">
        <v>1643</v>
      </c>
      <c r="AO71" s="30" t="str">
        <f t="shared" si="62"/>
        <v>_System/</v>
      </c>
      <c r="AP71" s="44" t="str">
        <f t="shared" si="63"/>
        <v>UserBranchAuthority</v>
      </c>
      <c r="AQ71" s="30" t="str">
        <f t="shared" si="64"/>
        <v>_System/ZM100A_UserBranchAuthority.aspx</v>
      </c>
      <c r="AR71" s="30"/>
      <c r="AS71" s="32">
        <v>1</v>
      </c>
      <c r="AT71" s="34">
        <f t="shared" ca="1" si="60"/>
        <v>20141204</v>
      </c>
      <c r="AU71" s="32">
        <f t="shared" ca="1" si="61"/>
        <v>144109</v>
      </c>
      <c r="AV71" s="32" t="s">
        <v>88</v>
      </c>
      <c r="AW71" s="30">
        <v>0</v>
      </c>
      <c r="AX71" s="30">
        <v>0</v>
      </c>
      <c r="AY71" s="30"/>
      <c r="AZ71" s="30" t="str">
        <f t="shared" ca="1" si="58"/>
        <v>insert into ZPGM values('DJB', '', '', 'ZM100', 'User Branch Authority', '_System/ZM100A_UserBranchAuthority.aspx', '', '1', '20141204', '144109', 'SQL', '0', '0', '')</v>
      </c>
      <c r="BA71" s="48"/>
      <c r="BB71" s="48"/>
      <c r="BC71" s="48"/>
      <c r="BD71" s="48"/>
      <c r="BE71" s="48"/>
      <c r="BF71" s="48"/>
    </row>
    <row r="72" spans="36:58" ht="14.25" customHeight="1" x14ac:dyDescent="0.25">
      <c r="AJ72" s="30" t="s">
        <v>1311</v>
      </c>
      <c r="AK72" s="30"/>
      <c r="AL72" s="30"/>
      <c r="AM72" s="40" t="s">
        <v>1735</v>
      </c>
      <c r="AN72" s="40" t="s">
        <v>1736</v>
      </c>
      <c r="AO72" s="30" t="str">
        <f t="shared" si="62"/>
        <v>_System/</v>
      </c>
      <c r="AP72" s="44" t="str">
        <f t="shared" si="63"/>
        <v>UserWarehouseAuthority</v>
      </c>
      <c r="AQ72" s="30" t="str">
        <f t="shared" si="64"/>
        <v>_System/ZM110A_UserWarehouseAuthority.aspx</v>
      </c>
      <c r="AR72" s="30"/>
      <c r="AS72" s="32">
        <v>1</v>
      </c>
      <c r="AT72" s="34">
        <f t="shared" ca="1" si="60"/>
        <v>20141204</v>
      </c>
      <c r="AU72" s="32">
        <f t="shared" ca="1" si="61"/>
        <v>144109</v>
      </c>
      <c r="AV72" s="32" t="s">
        <v>88</v>
      </c>
      <c r="AW72" s="30">
        <v>0</v>
      </c>
      <c r="AX72" s="30">
        <v>0</v>
      </c>
      <c r="AY72" s="30"/>
      <c r="AZ72" s="30" t="str">
        <f t="shared" ca="1" si="58"/>
        <v>insert into ZPGM values('DJB', '', '', 'ZM110', 'User Warehouse Authority', '_System/ZM110A_UserWarehouseAuthority.aspx', '', '1', '20141204', '144109', 'SQL', '0', '0', '')</v>
      </c>
      <c r="BA72" s="48"/>
      <c r="BB72" s="48"/>
      <c r="BC72" s="48"/>
      <c r="BD72" s="48"/>
      <c r="BE72" s="48"/>
      <c r="BF72" s="48"/>
    </row>
    <row r="73" spans="36:58" ht="14.25" customHeight="1" x14ac:dyDescent="0.25">
      <c r="AJ73" s="30" t="s">
        <v>1311</v>
      </c>
      <c r="AK73" s="30"/>
      <c r="AL73" s="30"/>
      <c r="AM73" s="40" t="s">
        <v>1200</v>
      </c>
      <c r="AN73" s="40" t="s">
        <v>127</v>
      </c>
      <c r="AO73" s="30" t="str">
        <f t="shared" si="62"/>
        <v>Payroll/</v>
      </c>
      <c r="AP73" s="44" t="s">
        <v>1433</v>
      </c>
      <c r="AQ73" s="30" t="str">
        <f t="shared" si="64"/>
        <v>_System/ZM070B_CommonTable.aspx</v>
      </c>
      <c r="AR73" s="30"/>
      <c r="AS73" s="32">
        <v>1</v>
      </c>
      <c r="AT73" s="34">
        <f t="shared" ca="1" si="60"/>
        <v>20141204</v>
      </c>
      <c r="AU73" s="32">
        <f t="shared" ca="1" si="61"/>
        <v>144109</v>
      </c>
      <c r="AV73" s="32" t="s">
        <v>88</v>
      </c>
      <c r="AW73" s="30">
        <v>0</v>
      </c>
      <c r="AX73" s="30">
        <v>0</v>
      </c>
      <c r="AY73" s="30"/>
      <c r="AZ73" s="30" t="str">
        <f t="shared" ca="1" si="58"/>
        <v>insert into ZPGM values('DJB', '', '', 'HM010', 'Religion', '_System/ZM070B_CommonTable.aspx', '', '1', '20141204', '144109', 'SQL', '0', '0', '')</v>
      </c>
      <c r="BA73" s="48"/>
      <c r="BB73" s="48"/>
      <c r="BC73" s="48"/>
      <c r="BD73" s="48"/>
      <c r="BE73" s="48"/>
      <c r="BF73" s="48"/>
    </row>
    <row r="74" spans="36:58" ht="14.25" customHeight="1" x14ac:dyDescent="0.25">
      <c r="AJ74" s="30" t="s">
        <v>1311</v>
      </c>
      <c r="AK74" s="30"/>
      <c r="AL74" s="30"/>
      <c r="AM74" s="40" t="s">
        <v>1201</v>
      </c>
      <c r="AN74" s="40" t="s">
        <v>1203</v>
      </c>
      <c r="AO74" s="30" t="str">
        <f t="shared" si="62"/>
        <v>Payroll/</v>
      </c>
      <c r="AP74" s="44" t="s">
        <v>1433</v>
      </c>
      <c r="AQ74" s="30" t="str">
        <f t="shared" si="64"/>
        <v>_System/ZM070B_CommonTable.aspx</v>
      </c>
      <c r="AR74" s="30"/>
      <c r="AS74" s="32">
        <v>1</v>
      </c>
      <c r="AT74" s="34">
        <f t="shared" ca="1" si="60"/>
        <v>20141204</v>
      </c>
      <c r="AU74" s="32">
        <f t="shared" ca="1" si="61"/>
        <v>144109</v>
      </c>
      <c r="AV74" s="32" t="s">
        <v>88</v>
      </c>
      <c r="AW74" s="30">
        <v>0</v>
      </c>
      <c r="AX74" s="30">
        <v>0</v>
      </c>
      <c r="AY74" s="30"/>
      <c r="AZ74" s="30" t="str">
        <f t="shared" ca="1" si="58"/>
        <v>insert into ZPGM values('DJB', '', '', 'HM020', 'Education', '_System/ZM070B_CommonTable.aspx', '', '1', '20141204', '144109', 'SQL', '0', '0', '')</v>
      </c>
      <c r="BA74" s="48"/>
      <c r="BB74" s="48"/>
      <c r="BC74" s="48"/>
      <c r="BD74" s="48"/>
      <c r="BE74" s="48"/>
      <c r="BF74" s="48"/>
    </row>
    <row r="75" spans="36:58" ht="14.25" customHeight="1" x14ac:dyDescent="0.25">
      <c r="AJ75" s="30" t="s">
        <v>1311</v>
      </c>
      <c r="AK75" s="30"/>
      <c r="AL75" s="30"/>
      <c r="AM75" s="40" t="s">
        <v>1202</v>
      </c>
      <c r="AN75" s="40" t="s">
        <v>128</v>
      </c>
      <c r="AO75" s="30" t="str">
        <f t="shared" si="62"/>
        <v>Payroll/</v>
      </c>
      <c r="AP75" s="44" t="s">
        <v>1433</v>
      </c>
      <c r="AQ75" s="30" t="str">
        <f t="shared" si="64"/>
        <v>_System/ZM070B_CommonTable.aspx</v>
      </c>
      <c r="AR75" s="30"/>
      <c r="AS75" s="32">
        <v>1</v>
      </c>
      <c r="AT75" s="34">
        <f t="shared" ca="1" si="60"/>
        <v>20141204</v>
      </c>
      <c r="AU75" s="32">
        <f t="shared" ca="1" si="61"/>
        <v>144109</v>
      </c>
      <c r="AV75" s="32" t="s">
        <v>88</v>
      </c>
      <c r="AW75" s="30">
        <v>0</v>
      </c>
      <c r="AX75" s="30">
        <v>0</v>
      </c>
      <c r="AY75" s="30"/>
      <c r="AZ75" s="30" t="str">
        <f t="shared" ca="1" si="58"/>
        <v>insert into ZPGM values('DJB', '', '', 'HM030', 'Marital Status', '_System/ZM070B_CommonTable.aspx', '', '1', '20141204', '144109', 'SQL', '0', '0', '')</v>
      </c>
      <c r="BA75" s="48"/>
      <c r="BB75" s="48"/>
      <c r="BC75" s="48"/>
      <c r="BD75" s="48"/>
      <c r="BE75" s="48"/>
      <c r="BF75" s="48"/>
    </row>
    <row r="76" spans="36:58" ht="14.25" customHeight="1" x14ac:dyDescent="0.25">
      <c r="AJ76" s="30" t="s">
        <v>1311</v>
      </c>
      <c r="AK76" s="30"/>
      <c r="AL76" s="30"/>
      <c r="AM76" s="40" t="s">
        <v>1204</v>
      </c>
      <c r="AN76" s="40" t="s">
        <v>1293</v>
      </c>
      <c r="AO76" s="30" t="str">
        <f t="shared" si="62"/>
        <v>Payroll/</v>
      </c>
      <c r="AP76" s="44" t="s">
        <v>1433</v>
      </c>
      <c r="AQ76" s="30" t="str">
        <f t="shared" si="64"/>
        <v>_System/ZM070B_CommonTable.aspx</v>
      </c>
      <c r="AR76" s="30"/>
      <c r="AS76" s="32">
        <v>1</v>
      </c>
      <c r="AT76" s="34">
        <f t="shared" ca="1" si="60"/>
        <v>20141204</v>
      </c>
      <c r="AU76" s="32">
        <f t="shared" ca="1" si="61"/>
        <v>144109</v>
      </c>
      <c r="AV76" s="32" t="s">
        <v>88</v>
      </c>
      <c r="AW76" s="30">
        <v>0</v>
      </c>
      <c r="AX76" s="30">
        <v>0</v>
      </c>
      <c r="AY76" s="30"/>
      <c r="AZ76" s="30" t="str">
        <f t="shared" ca="1" si="58"/>
        <v>insert into ZPGM values('DJB', '', '', 'HM040', 'Gender', '_System/ZM070B_CommonTable.aspx', '', '1', '20141204', '144109', 'SQL', '0', '0', '')</v>
      </c>
      <c r="BA76" s="48"/>
    </row>
    <row r="77" spans="36:58" ht="14.25" customHeight="1" x14ac:dyDescent="0.25">
      <c r="AJ77" s="30" t="s">
        <v>1311</v>
      </c>
      <c r="AK77" s="48"/>
      <c r="AL77" s="48"/>
      <c r="AM77" s="40" t="s">
        <v>1434</v>
      </c>
      <c r="AN77" s="40" t="s">
        <v>1295</v>
      </c>
      <c r="AO77" s="30" t="str">
        <f t="shared" si="62"/>
        <v>Payroll/</v>
      </c>
      <c r="AP77" s="44" t="s">
        <v>1433</v>
      </c>
      <c r="AQ77" s="30" t="str">
        <f t="shared" si="64"/>
        <v>_System/ZM070B_CommonTable.aspx</v>
      </c>
      <c r="AR77" s="30"/>
      <c r="AS77" s="32">
        <v>1</v>
      </c>
      <c r="AT77" s="34">
        <f t="shared" ca="1" si="60"/>
        <v>20141204</v>
      </c>
      <c r="AU77" s="32">
        <f t="shared" ca="1" si="61"/>
        <v>144109</v>
      </c>
      <c r="AV77" s="32" t="s">
        <v>88</v>
      </c>
      <c r="AW77" s="30">
        <v>0</v>
      </c>
      <c r="AX77" s="30">
        <v>0</v>
      </c>
      <c r="AY77" s="30"/>
      <c r="AZ77" s="30" t="str">
        <f t="shared" ca="1" si="58"/>
        <v>insert into ZPGM values('DJB', '', '', 'HM050', 'Employee Status', '_System/ZM070B_CommonTable.aspx', '', '1', '20141204', '144109', 'SQL', '0', '0', '')</v>
      </c>
      <c r="BA77" s="48"/>
    </row>
    <row r="78" spans="36:58" ht="14.25" customHeight="1" x14ac:dyDescent="0.25">
      <c r="AJ78" s="48"/>
      <c r="AK78" s="48"/>
      <c r="AL78" s="48"/>
      <c r="AM78" s="48"/>
      <c r="AN78" s="48"/>
      <c r="AO78" s="48"/>
      <c r="AP78" s="48"/>
      <c r="AQ78" s="48"/>
      <c r="AR78" s="48"/>
      <c r="AS78" s="48"/>
      <c r="AT78" s="48"/>
      <c r="AU78" s="48"/>
      <c r="AV78" s="48"/>
      <c r="AW78" s="48"/>
      <c r="AX78" s="48"/>
      <c r="AY78" s="48"/>
      <c r="AZ78" s="48"/>
      <c r="BA78" s="48"/>
    </row>
    <row r="79" spans="36:58" ht="14.25" customHeight="1" x14ac:dyDescent="0.25">
      <c r="AJ79" s="48"/>
      <c r="AK79" s="48"/>
      <c r="AL79" s="48"/>
      <c r="AM79" s="48"/>
      <c r="AN79" s="48"/>
      <c r="AO79" s="48"/>
      <c r="AP79" s="48"/>
      <c r="AQ79" s="48"/>
      <c r="AR79" s="48"/>
      <c r="AS79" s="48"/>
      <c r="AT79" s="48"/>
      <c r="AU79" s="48"/>
      <c r="AV79" s="48"/>
      <c r="AW79" s="48"/>
      <c r="AX79" s="48"/>
      <c r="AY79" s="48"/>
      <c r="AZ79" s="48"/>
      <c r="BA79" s="4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I101"/>
  <sheetViews>
    <sheetView topLeftCell="AG34" workbookViewId="0">
      <selection activeCell="A41" sqref="A41:XFD51"/>
    </sheetView>
  </sheetViews>
  <sheetFormatPr defaultRowHeight="14.25" customHeight="1" x14ac:dyDescent="0.25"/>
  <cols>
    <col min="1" max="1" width="5.85546875" style="1" bestFit="1" customWidth="1"/>
    <col min="2" max="2" width="3.425781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8" width="9.140625" style="1"/>
    <col min="39" max="39" width="16.42578125" style="1" customWidth="1"/>
    <col min="40" max="40" width="43.7109375" style="1" customWidth="1"/>
    <col min="41" max="43" width="9.140625" style="1"/>
    <col min="44" max="44" width="10.140625" style="1" bestFit="1" customWidth="1"/>
    <col min="45" max="45" width="10.140625" style="48" customWidth="1"/>
    <col min="46" max="46" width="10.140625" style="1" customWidth="1"/>
    <col min="47" max="47" width="27.5703125" style="1" bestFit="1" customWidth="1"/>
    <col min="48" max="16384" width="9.140625" style="1"/>
  </cols>
  <sheetData>
    <row r="1" spans="1:57"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ZMNU</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189</v>
      </c>
      <c r="AK1" s="5" t="s">
        <v>190</v>
      </c>
      <c r="AL1" s="5" t="s">
        <v>191</v>
      </c>
      <c r="AM1" s="5" t="s">
        <v>192</v>
      </c>
      <c r="AN1" s="5" t="s">
        <v>193</v>
      </c>
      <c r="AO1" s="5" t="s">
        <v>194</v>
      </c>
      <c r="AP1" s="5" t="s">
        <v>195</v>
      </c>
      <c r="AQ1" s="5" t="s">
        <v>196</v>
      </c>
      <c r="AR1" s="5" t="s">
        <v>205</v>
      </c>
      <c r="AT1" s="5" t="s">
        <v>276</v>
      </c>
      <c r="AU1" s="5" t="s">
        <v>270</v>
      </c>
      <c r="AV1" s="5" t="s">
        <v>197</v>
      </c>
      <c r="AW1" s="5" t="s">
        <v>198</v>
      </c>
      <c r="AX1" s="5" t="s">
        <v>199</v>
      </c>
      <c r="AY1" s="5" t="s">
        <v>200</v>
      </c>
      <c r="AZ1" s="5" t="s">
        <v>201</v>
      </c>
      <c r="BA1" s="5" t="s">
        <v>202</v>
      </c>
      <c r="BB1" s="5" t="s">
        <v>203</v>
      </c>
      <c r="BC1" s="5" t="s">
        <v>204</v>
      </c>
    </row>
    <row r="2" spans="1:57" ht="14.25" customHeight="1" x14ac:dyDescent="0.25">
      <c r="A2" s="4"/>
      <c r="B2" s="48"/>
      <c r="C2" s="48"/>
      <c r="D2" s="48" t="s">
        <v>49</v>
      </c>
      <c r="E2" s="48" t="str">
        <f>VLOOKUP($D$2,[1]Tables!$B$2:$D$1048576,3,FALSE)</f>
        <v>Menu Master</v>
      </c>
      <c r="F2" s="48"/>
      <c r="G2" s="48"/>
      <c r="H2" s="48"/>
      <c r="I2" s="48"/>
      <c r="K2" s="3"/>
      <c r="L2" s="3"/>
      <c r="M2" s="3"/>
      <c r="N2" s="3" t="str">
        <f>CONCATENATE("CREATE TABLE ", $D$2, " (")</f>
        <v>CREATE TABLE ZMNU (</v>
      </c>
      <c r="O2" s="7" t="str">
        <f>CONCATENATE("CREATE TABLE ", $D$2, " (")</f>
        <v>CREATE TABLE ZMNU (</v>
      </c>
      <c r="P2" s="48" t="s">
        <v>9</v>
      </c>
      <c r="Q2" s="48"/>
      <c r="R2" s="48" t="s">
        <v>9</v>
      </c>
      <c r="S2" s="48" t="s">
        <v>267</v>
      </c>
      <c r="T2" s="48"/>
      <c r="U2" s="48"/>
      <c r="V2" s="48"/>
      <c r="W2" s="48"/>
      <c r="X2" s="48"/>
      <c r="Y2" s="48"/>
      <c r="Z2" s="48"/>
      <c r="AA2" s="48"/>
      <c r="AB2" s="48"/>
      <c r="AC2" s="48"/>
      <c r="AD2" s="48"/>
      <c r="AE2" s="48"/>
      <c r="AF2" s="48"/>
      <c r="AG2" s="48"/>
      <c r="AH2" s="48"/>
      <c r="AI2" s="5" t="s">
        <v>9</v>
      </c>
      <c r="AJ2" s="1" t="s">
        <v>1311</v>
      </c>
      <c r="AL2" s="40" t="s">
        <v>1104</v>
      </c>
      <c r="AM2" s="1" t="s">
        <v>188</v>
      </c>
      <c r="AN2" s="1" t="s">
        <v>787</v>
      </c>
      <c r="AO2" s="1" t="s">
        <v>135</v>
      </c>
      <c r="AQ2" s="1">
        <f>IF(AO2="H",VALUE(RIGHT(AM2,3))*100,AQ2+10)</f>
        <v>1000</v>
      </c>
      <c r="AT2" s="48" t="str">
        <f t="shared" ref="AT2:AT18" si="0">IF(AND(AS2&lt;&gt;"",LEFT(AS2,2)="p2"),AS2,IF(AS2&lt;&gt;"","p1="&amp;AS2,""))</f>
        <v/>
      </c>
      <c r="AU2" s="1" t="str">
        <f t="shared" ref="AU2:AU8" si="1">IF(AO2="H",CONCATENATE("../Images/Icon/",$AN2,".png"),"")</f>
        <v>../Images/Icon/Master.png</v>
      </c>
      <c r="AW2" s="3">
        <v>1</v>
      </c>
      <c r="AX2" s="6">
        <f t="shared" ref="AX2:AX16" ca="1" si="2">YEAR(NOW())*10000+MONTH(NOW())*100+DAY(NOW())</f>
        <v>20141204</v>
      </c>
      <c r="AY2" s="3">
        <f t="shared" ref="AY2:AY16" ca="1" si="3">HOUR(NOW())*10000+MINUTE(NOW())*100+SECOND(NOW())</f>
        <v>144109</v>
      </c>
      <c r="AZ2" s="3" t="s">
        <v>88</v>
      </c>
      <c r="BA2" s="1">
        <v>0</v>
      </c>
      <c r="BB2" s="1">
        <v>0</v>
      </c>
      <c r="BD2" s="1" t="str">
        <f ca="1">CONCATENATE("insert into ", $D$2, " values('", AJ2, "', '", AK2, "', '", AL2, "', '", AM2, "', '", AN2, "', '", AO2, "', '", AP2, "', '", AQ2, "', '", AR2, "', '", AT2, "', '", AU2, "', '", AV2, "', '", AW2, "', '", AX2, "', '", AY2, "', '", AZ2, "', '", BA2, "', '", BB2, "', '", BC2, "')")</f>
        <v>insert into ZMNU values('DJB', '', 'GEN', 'M010', 'Master', 'H', '', '1000', '', '', '../Images/Icon/Master.png', '', '1', '20141204', '144109', 'SQL', '0', '0', '')</v>
      </c>
    </row>
    <row r="3" spans="1:57" ht="14.25" customHeight="1" x14ac:dyDescent="0.25">
      <c r="A3" s="4"/>
      <c r="B3" s="48" t="str">
        <f>VLOOKUP($D$2,[1]Tables!$B$2:$D$1048576,2,FALSE)</f>
        <v>ZM</v>
      </c>
      <c r="C3" s="48" t="s">
        <v>17</v>
      </c>
      <c r="D3" s="48" t="str">
        <f>B3 &amp; C3</f>
        <v>ZMCONO</v>
      </c>
      <c r="E3" s="48" t="str">
        <f>VLOOKUP($C3,'[1]Data Dictionary'!$B$2:$I$1048576,5,FALSE)</f>
        <v>Company Code</v>
      </c>
      <c r="F3" s="48" t="str">
        <f>VLOOKUP($C3,'[1]Data Dictionary'!$B$2:$I$1048576,6,FALSE)</f>
        <v>Company Code</v>
      </c>
      <c r="G3" s="48" t="str">
        <f>VLOOKUP($C3,'[1]Data Dictionary'!$B$2:$I$1048576,7,FALSE)</f>
        <v>Company Code</v>
      </c>
      <c r="H3" s="48" t="str">
        <f>VLOOKUP($C3,'[1]Data Dictionary'!$B$2:$I$1048576,8,FALSE)</f>
        <v>Company Code</v>
      </c>
      <c r="I3" s="48" t="str">
        <f>VLOOKUP($C3,'[1]Data Dictionary'!$B$2:$I$1048576,2,FALSE)</f>
        <v>VARCHAR</v>
      </c>
      <c r="J3" s="2" t="str">
        <f>VLOOKUP($C3,'[1]Data Dictionary'!$B$2:$I$1048576,3,FALSE)</f>
        <v>10</v>
      </c>
      <c r="K3" s="3" t="s">
        <v>10</v>
      </c>
      <c r="L3" s="3" t="str">
        <f t="shared" ref="L3:L21" si="4">IF(K3="", " NULL ", " NOT NULL ")</f>
        <v xml:space="preserve"> NOT NULL </v>
      </c>
      <c r="M3" s="3" t="str">
        <f t="shared" ref="M3:M21" si="5">IF(I3="NUMERIC", " DEFAULT(0) ", IF(I3="DATETIME", "", " DEFAULT('') "))</f>
        <v xml:space="preserve"> DEFAULT('') </v>
      </c>
      <c r="N3" s="48" t="str">
        <f t="shared" ref="N3:N21" si="6">CONCATENATE(D3, " ", I3, IF(I3="DATETIME", "",CONCATENATE("(", J3, ") ")), L3, M3,",")</f>
        <v>ZMCONO VARCHAR(10)  NOT NULL  DEFAULT('') ,</v>
      </c>
      <c r="O3" s="48" t="str">
        <f t="shared" ref="O3:O21" si="7">CONCATENATE(D3, " ",IF(I3="VARCHAR", "VARCHAR2",IF(I3="NUMERIC", "NUMBER", I3)), IF(I3="DATETIME", "",CONCATENATE("(", J3, ") ")), IF(TRIM(K3)&lt;&gt;"", L3,IF(TRIM(M3)="DEFAULT('')", "DEFAULT(' ')", M3)), ",")</f>
        <v>ZMCONO VARCHAR2(10)  NOT NULL ,</v>
      </c>
      <c r="P3" s="48" t="s">
        <v>9</v>
      </c>
      <c r="Q3" s="48" t="str">
        <f t="shared" ref="Q3:Q21"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@level1type=N'TABLE',@level1name=N'ZMNU', @level2type=N'COLUMN',@level2name=N'ZMCONO'</v>
      </c>
      <c r="R3" s="48" t="str">
        <f>CONCATENATE("[DataMember] public ", IF(I3="VARCHAR", " string ", " decimal "), D3, " { get; set; }")</f>
        <v>[DataMember] public  string ZMCONO { get; set; }</v>
      </c>
      <c r="S3" s="48" t="str">
        <f>CONCATENATE("+ ""  ",D3," """)</f>
        <v>+ "  ZMCONO "</v>
      </c>
      <c r="T3" s="48" t="s">
        <v>734</v>
      </c>
      <c r="U3" s="48"/>
      <c r="V3" s="48" t="s">
        <v>16</v>
      </c>
      <c r="W3" s="48" t="s">
        <v>15</v>
      </c>
      <c r="X3" s="48" t="str">
        <f>D3</f>
        <v>ZMCONO</v>
      </c>
      <c r="Y3" s="48" t="str">
        <f t="shared" ref="Y3:Y21" si="9">IF(AND(V3="EN",W3="S"),E3, IF(AND(V3="ID", W3="S"),F3, IF(AND(V3="EN", W3="R"),G3,H3)))</f>
        <v>Company Code</v>
      </c>
      <c r="Z3" s="48"/>
      <c r="AA3" s="48">
        <v>1</v>
      </c>
      <c r="AB3" s="6">
        <f ca="1">YEAR(NOW())*10000+MONTH(NOW())*100+DAY(NOW())</f>
        <v>20141204</v>
      </c>
      <c r="AC3" s="3">
        <f ca="1">HOUR(NOW())*10000+MINUTE(NOW())*100+SECOND(NOW())</f>
        <v>144109</v>
      </c>
      <c r="AD3" s="3" t="s">
        <v>88</v>
      </c>
      <c r="AE3" s="48">
        <v>0</v>
      </c>
      <c r="AF3" s="48">
        <v>0</v>
      </c>
      <c r="AG3" s="48"/>
      <c r="AH3" s="48" t="str">
        <f t="shared" ref="AH3:AH10" ca="1" si="10">CONCATENATE("insert into ZDIC values('",T3, "', '",U3, "', '",V3, "', '",W3, "', '",X3, "', '",Y3, "', '",Z3, "', '",AA3, "', '",AB3, "', '",AC3, "', '",AD3, "', '",AE3, "', '",AF3, "', '",AG3, "')")</f>
        <v>insert into ZDIC values('JG', '', 'EN', 'S', 'ZMCONO', 'Company Code', '', '1', '20141204', '144109', 'SQL', '0', '0', '')</v>
      </c>
      <c r="AI3" s="5" t="s">
        <v>9</v>
      </c>
      <c r="AJ3" s="48" t="s">
        <v>1311</v>
      </c>
      <c r="AL3" s="40" t="s">
        <v>1104</v>
      </c>
      <c r="AM3" s="1" t="str">
        <f t="shared" ref="AM3:AM8" si="11">CONCATENATE(AP3,RIGHT(AQ3,3))</f>
        <v>M010010</v>
      </c>
      <c r="AN3" s="41" t="s">
        <v>1179</v>
      </c>
      <c r="AO3" s="1" t="s">
        <v>126</v>
      </c>
      <c r="AP3" s="1" t="s">
        <v>188</v>
      </c>
      <c r="AQ3" s="1">
        <f>IF(AO3="H",VALUE(RIGHT(AM3,3))*100,AQ2+10)</f>
        <v>1010</v>
      </c>
      <c r="AR3" s="41" t="s">
        <v>779</v>
      </c>
      <c r="AS3" s="41"/>
      <c r="AT3" s="48" t="str">
        <f t="shared" si="0"/>
        <v/>
      </c>
      <c r="AU3" s="1" t="str">
        <f t="shared" si="1"/>
        <v/>
      </c>
      <c r="AW3" s="3">
        <v>1</v>
      </c>
      <c r="AX3" s="6">
        <f t="shared" ca="1" si="2"/>
        <v>20141204</v>
      </c>
      <c r="AY3" s="3">
        <f t="shared" ca="1" si="3"/>
        <v>144109</v>
      </c>
      <c r="AZ3" s="3" t="s">
        <v>88</v>
      </c>
      <c r="BA3" s="1">
        <v>0</v>
      </c>
      <c r="BB3" s="1">
        <v>0</v>
      </c>
      <c r="BD3" s="48" t="str">
        <f t="shared" ref="BD3:BD15" ca="1" si="12">CONCATENATE("insert into ", $D$2, " values('", AJ3, "', '", AK3, "', '", AL3, "', '", AM3, "', '", AN3, "', '", AO3, "', '", AP3, "', '", AQ3, "', '", AR3, "', '", AT3, "', '", AU3, "', '", AV3, "', '", AW3, "', '", AX3, "', '", AY3, "', '", AZ3, "', '", BA3, "', '", BB3, "', '", BC3, "')")</f>
        <v>insert into ZMNU values('DJB', '', 'GEN', 'M010010', 'Document Master', 'D', 'M010', '1010', 'GM010', '', '', '', '1', '20141204', '144109', 'SQL', '0', '0', '')</v>
      </c>
    </row>
    <row r="4" spans="1:57" ht="14.25" customHeight="1" x14ac:dyDescent="0.25">
      <c r="A4" s="4"/>
      <c r="B4" s="48" t="str">
        <f>VLOOKUP($D$2,[1]Tables!$B$2:$D$1048576,2,FALSE)</f>
        <v>ZM</v>
      </c>
      <c r="C4" s="48" t="s">
        <v>69</v>
      </c>
      <c r="D4" s="48" t="str">
        <f>B4 &amp; C4</f>
        <v>ZMBRNO</v>
      </c>
      <c r="E4" s="48" t="str">
        <f>VLOOKUP($C4,'[1]Data Dictionary'!$B$2:$I$1048576,5,FALSE)</f>
        <v>Branch Code</v>
      </c>
      <c r="F4" s="48" t="str">
        <f>VLOOKUP($C4,'[1]Data Dictionary'!$B$2:$I$1048576,6,FALSE)</f>
        <v>Branch Code</v>
      </c>
      <c r="G4" s="48" t="str">
        <f>VLOOKUP($C4,'[1]Data Dictionary'!$B$2:$I$1048576,7,FALSE)</f>
        <v>Branch Code</v>
      </c>
      <c r="H4" s="48" t="str">
        <f>VLOOKUP($C4,'[1]Data Dictionary'!$B$2:$I$1048576,8,FALSE)</f>
        <v>Branch Code</v>
      </c>
      <c r="I4" s="48" t="str">
        <f>VLOOKUP($C4,'[1]Data Dictionary'!$B$2:$I$1048576,2,FALSE)</f>
        <v>VARCHAR</v>
      </c>
      <c r="J4" s="2" t="str">
        <f>VLOOKUP($C4,'[1]Data Dictionary'!$B$2:$I$1048576,3,FALSE)</f>
        <v>10</v>
      </c>
      <c r="K4" s="3" t="s">
        <v>12</v>
      </c>
      <c r="L4" s="3" t="str">
        <f>IF(K4="", " NULL ", " NOT NULL ")</f>
        <v xml:space="preserve"> NOT NULL </v>
      </c>
      <c r="M4" s="3" t="str">
        <f t="shared" si="5"/>
        <v xml:space="preserve"> DEFAULT('') </v>
      </c>
      <c r="N4" s="48" t="str">
        <f t="shared" si="6"/>
        <v>ZMBRNO VARCHAR(10)  NOT NULL  DEFAULT('') ,</v>
      </c>
      <c r="O4" s="48" t="str">
        <f t="shared" si="7"/>
        <v>ZMBRNO VARCHAR2(10)  NOT NULL ,</v>
      </c>
      <c r="P4" s="48" t="s">
        <v>9</v>
      </c>
      <c r="Q4" s="48" t="str">
        <f t="shared" si="8"/>
        <v>EXEC sys.sp_addextendedproperty @name=N'MS_Description', @value=N'Branch Code' , @level0type=N'SCHEMA',@level0name=N'dbo', @level1type=N'TABLE',@level1name=N'ZMNU', @level2type=N'COLUMN',@level2name=N'ZMBRNO'</v>
      </c>
      <c r="R4" s="48" t="str">
        <f>CONCATENATE("[DataMember] public ", IF(I4="VARCHAR", " string ", " decimal "), D4, " { get; set; }")</f>
        <v>[DataMember] public  string ZMBRNO { get; set; }</v>
      </c>
      <c r="S4" s="48" t="str">
        <f>CONCATENATE("+ "", ",D4," """)</f>
        <v>+ ", ZMBRNO "</v>
      </c>
      <c r="T4" s="48" t="s">
        <v>734</v>
      </c>
      <c r="U4" s="48"/>
      <c r="V4" s="48" t="s">
        <v>16</v>
      </c>
      <c r="W4" s="48" t="s">
        <v>15</v>
      </c>
      <c r="X4" s="48" t="str">
        <f t="shared" ref="X4:X21" si="13">D4</f>
        <v>ZMBRNO</v>
      </c>
      <c r="Y4" s="48" t="str">
        <f t="shared" si="9"/>
        <v>Branch Code</v>
      </c>
      <c r="Z4" s="48"/>
      <c r="AA4" s="48">
        <v>1</v>
      </c>
      <c r="AB4" s="6">
        <f t="shared" ref="AB4:AB21" ca="1" si="14">YEAR(NOW())*10000+MONTH(NOW())*100+DAY(NOW())</f>
        <v>20141204</v>
      </c>
      <c r="AC4" s="3">
        <f t="shared" ref="AC4:AC21" ca="1" si="15">HOUR(NOW())*10000+MINUTE(NOW())*100+SECOND(NOW())</f>
        <v>144109</v>
      </c>
      <c r="AD4" s="3" t="s">
        <v>88</v>
      </c>
      <c r="AE4" s="48">
        <v>0</v>
      </c>
      <c r="AF4" s="48">
        <v>0</v>
      </c>
      <c r="AG4" s="48"/>
      <c r="AH4" s="48" t="str">
        <f t="shared" ca="1" si="10"/>
        <v>insert into ZDIC values('JG', '', 'EN', 'S', 'ZMBRNO', 'Branch Code', '', '1', '20141204', '144109', 'SQL', '0', '0', '')</v>
      </c>
      <c r="AI4" s="5" t="s">
        <v>9</v>
      </c>
      <c r="AJ4" s="48" t="s">
        <v>1311</v>
      </c>
      <c r="AL4" s="40" t="s">
        <v>1104</v>
      </c>
      <c r="AM4" s="1" t="str">
        <f t="shared" si="11"/>
        <v>M010020</v>
      </c>
      <c r="AN4" s="41" t="s">
        <v>1175</v>
      </c>
      <c r="AO4" s="1" t="s">
        <v>126</v>
      </c>
      <c r="AP4" s="1" t="str">
        <f>AP3</f>
        <v>M010</v>
      </c>
      <c r="AQ4" s="1">
        <f t="shared" ref="AQ4:AQ8" si="16">IF(AO4="H",VALUE(RIGHT(AM4,3))*100,AQ3+10)</f>
        <v>1020</v>
      </c>
      <c r="AR4" s="41" t="s">
        <v>780</v>
      </c>
      <c r="AS4" s="41"/>
      <c r="AT4" s="48" t="str">
        <f t="shared" si="0"/>
        <v/>
      </c>
      <c r="AU4" s="1" t="str">
        <f t="shared" si="1"/>
        <v/>
      </c>
      <c r="AW4" s="3">
        <v>1</v>
      </c>
      <c r="AX4" s="6">
        <f t="shared" ca="1" si="2"/>
        <v>20141204</v>
      </c>
      <c r="AY4" s="3">
        <f t="shared" ca="1" si="3"/>
        <v>144109</v>
      </c>
      <c r="AZ4" s="3" t="s">
        <v>88</v>
      </c>
      <c r="BA4" s="1">
        <v>0</v>
      </c>
      <c r="BB4" s="1">
        <v>0</v>
      </c>
      <c r="BD4" s="48" t="str">
        <f t="shared" ca="1" si="12"/>
        <v>insert into ZMNU values('DJB', '', 'GEN', 'M010020', 'Company Master', 'D', 'M010', '1020', 'GM020', '', '', '', '1', '20141204', '144109', 'SQL', '0', '0', '')</v>
      </c>
    </row>
    <row r="5" spans="1:57" ht="14.25" customHeight="1" x14ac:dyDescent="0.25">
      <c r="A5" s="4"/>
      <c r="B5" s="48" t="str">
        <f>VLOOKUP($D$2,[1]Tables!$B$2:$D$1048576,2,FALSE)</f>
        <v>ZM</v>
      </c>
      <c r="C5" s="48" t="s">
        <v>44</v>
      </c>
      <c r="D5" s="48" t="str">
        <f t="shared" ref="D5:D21" si="17">B5 &amp; C5</f>
        <v>ZMAPNO</v>
      </c>
      <c r="E5" s="48" t="str">
        <f>VLOOKUP($C5,'[1]Data Dictionary'!$B$2:$I$1048576,5,FALSE)</f>
        <v>Application Code</v>
      </c>
      <c r="F5" s="48" t="str">
        <f>VLOOKUP($C5,'[1]Data Dictionary'!$B$2:$I$1048576,6,FALSE)</f>
        <v>Application Code</v>
      </c>
      <c r="G5" s="48" t="str">
        <f>VLOOKUP($C5,'[1]Data Dictionary'!$B$2:$I$1048576,7,FALSE)</f>
        <v>Application Code</v>
      </c>
      <c r="H5" s="48" t="str">
        <f>VLOOKUP($C5,'[1]Data Dictionary'!$B$2:$I$1048576,8,FALSE)</f>
        <v>Application Code</v>
      </c>
      <c r="I5" s="48" t="str">
        <f>VLOOKUP($C5,'[1]Data Dictionary'!$B$2:$I$1048576,2,FALSE)</f>
        <v>VARCHAR</v>
      </c>
      <c r="J5" s="2" t="str">
        <f>VLOOKUP($C5,'[1]Data Dictionary'!$B$2:$I$1048576,3,FALSE)</f>
        <v>10</v>
      </c>
      <c r="K5" s="3" t="s">
        <v>13</v>
      </c>
      <c r="L5" s="3" t="str">
        <f t="shared" si="4"/>
        <v xml:space="preserve"> NOT NULL </v>
      </c>
      <c r="M5" s="3" t="str">
        <f t="shared" si="5"/>
        <v xml:space="preserve"> DEFAULT('') </v>
      </c>
      <c r="N5" s="48" t="str">
        <f t="shared" si="6"/>
        <v>ZMAPNO VARCHAR(10)  NOT NULL  DEFAULT('') ,</v>
      </c>
      <c r="O5" s="48" t="str">
        <f t="shared" si="7"/>
        <v>ZMAPNO VARCHAR2(10)  NOT NULL ,</v>
      </c>
      <c r="P5" s="48" t="s">
        <v>9</v>
      </c>
      <c r="Q5" s="48" t="str">
        <f t="shared" si="8"/>
        <v>EXEC sys.sp_addextendedproperty @name=N'MS_Description', @value=N'Application Code' , @level0type=N'SCHEMA',@level0name=N'dbo', @level1type=N'TABLE',@level1name=N'ZMNU', @level2type=N'COLUMN',@level2name=N'ZMAPNO'</v>
      </c>
      <c r="R5" s="48" t="str">
        <f>CONCATENATE("[DataMember] public ", IF(I5="VARCHAR", " string ", " decimal "), D5, " { get; set; }")</f>
        <v>[DataMember] public  string ZMAPNO { get; set; }</v>
      </c>
      <c r="S5" s="48" t="str">
        <f t="shared" ref="S5:S21" si="18">CONCATENATE("+ "", ",D5," """)</f>
        <v>+ ", ZMAPNO "</v>
      </c>
      <c r="T5" s="48" t="s">
        <v>734</v>
      </c>
      <c r="U5" s="48"/>
      <c r="V5" s="48" t="s">
        <v>16</v>
      </c>
      <c r="W5" s="48" t="s">
        <v>15</v>
      </c>
      <c r="X5" s="48" t="str">
        <f t="shared" si="13"/>
        <v>ZMAPNO</v>
      </c>
      <c r="Y5" s="48" t="str">
        <f t="shared" si="9"/>
        <v>Application Code</v>
      </c>
      <c r="Z5" s="48"/>
      <c r="AA5" s="48">
        <v>1</v>
      </c>
      <c r="AB5" s="6">
        <f t="shared" ca="1" si="14"/>
        <v>20141204</v>
      </c>
      <c r="AC5" s="3">
        <f t="shared" ca="1" si="15"/>
        <v>144109</v>
      </c>
      <c r="AD5" s="3" t="s">
        <v>88</v>
      </c>
      <c r="AE5" s="48">
        <v>0</v>
      </c>
      <c r="AF5" s="48">
        <v>0</v>
      </c>
      <c r="AG5" s="48"/>
      <c r="AH5" s="48" t="str">
        <f t="shared" ca="1" si="10"/>
        <v>insert into ZDIC values('JG', '', 'EN', 'S', 'ZMAPNO', 'Application Code', '', '1', '20141204', '144109', 'SQL', '0', '0', '')</v>
      </c>
      <c r="AI5" s="5" t="s">
        <v>9</v>
      </c>
      <c r="AJ5" s="48" t="s">
        <v>1311</v>
      </c>
      <c r="AL5" s="40" t="s">
        <v>1104</v>
      </c>
      <c r="AM5" s="1" t="str">
        <f t="shared" si="11"/>
        <v>M010030</v>
      </c>
      <c r="AN5" s="41" t="s">
        <v>1482</v>
      </c>
      <c r="AO5" s="1" t="s">
        <v>126</v>
      </c>
      <c r="AP5" s="1" t="str">
        <f t="shared" ref="AP5:AP16" si="19">AP4</f>
        <v>M010</v>
      </c>
      <c r="AQ5" s="1">
        <f t="shared" si="16"/>
        <v>1030</v>
      </c>
      <c r="AR5" s="41" t="s">
        <v>781</v>
      </c>
      <c r="AS5" s="41"/>
      <c r="AT5" s="48" t="str">
        <f t="shared" si="0"/>
        <v/>
      </c>
      <c r="AU5" s="1" t="str">
        <f t="shared" si="1"/>
        <v/>
      </c>
      <c r="AW5" s="3">
        <v>1</v>
      </c>
      <c r="AX5" s="6">
        <f t="shared" ca="1" si="2"/>
        <v>20141204</v>
      </c>
      <c r="AY5" s="3">
        <f t="shared" ca="1" si="3"/>
        <v>144109</v>
      </c>
      <c r="AZ5" s="3" t="s">
        <v>88</v>
      </c>
      <c r="BA5" s="1">
        <v>0</v>
      </c>
      <c r="BB5" s="1">
        <v>0</v>
      </c>
      <c r="BD5" s="48" t="str">
        <f t="shared" ca="1" si="12"/>
        <v>insert into ZMNU values('DJB', '', 'GEN', 'M010030', 'Branch Master', 'D', 'M010', '1030', 'GM030', '', '', '', '1', '20141204', '144109', 'SQL', '0', '0', '')</v>
      </c>
    </row>
    <row r="6" spans="1:57" ht="14.25" customHeight="1" x14ac:dyDescent="0.25">
      <c r="A6" s="4"/>
      <c r="B6" s="48" t="str">
        <f>VLOOKUP($D$2,[1]Tables!$B$2:$D$1048576,2,FALSE)</f>
        <v>ZM</v>
      </c>
      <c r="C6" s="48" t="s">
        <v>50</v>
      </c>
      <c r="D6" s="48" t="str">
        <f t="shared" si="17"/>
        <v>ZMMENO</v>
      </c>
      <c r="E6" s="48" t="str">
        <f>VLOOKUP($C6,'[1]Data Dictionary'!$B$2:$I$1048576,5,FALSE)</f>
        <v>Menu Code</v>
      </c>
      <c r="F6" s="48" t="str">
        <f>VLOOKUP($C6,'[1]Data Dictionary'!$B$2:$I$1048576,6,FALSE)</f>
        <v>Menu Code</v>
      </c>
      <c r="G6" s="48" t="str">
        <f>VLOOKUP($C6,'[1]Data Dictionary'!$B$2:$I$1048576,7,FALSE)</f>
        <v>Menu Code</v>
      </c>
      <c r="H6" s="48" t="str">
        <f>VLOOKUP($C6,'[1]Data Dictionary'!$B$2:$I$1048576,8,FALSE)</f>
        <v>Menu Code</v>
      </c>
      <c r="I6" s="48" t="str">
        <f>VLOOKUP($C6,'[1]Data Dictionary'!$B$2:$I$1048576,2,FALSE)</f>
        <v>VARCHAR</v>
      </c>
      <c r="J6" s="2" t="str">
        <f>VLOOKUP($C6,'[1]Data Dictionary'!$B$2:$I$1048576,3,FALSE)</f>
        <v>10</v>
      </c>
      <c r="K6" s="3" t="s">
        <v>14</v>
      </c>
      <c r="L6" s="3" t="str">
        <f t="shared" si="4"/>
        <v xml:space="preserve"> NOT NULL </v>
      </c>
      <c r="M6" s="3" t="str">
        <f t="shared" si="5"/>
        <v xml:space="preserve"> DEFAULT('') </v>
      </c>
      <c r="N6" s="48" t="str">
        <f t="shared" si="6"/>
        <v>ZMMENO VARCHAR(10)  NOT NULL  DEFAULT('') ,</v>
      </c>
      <c r="O6" s="48" t="str">
        <f t="shared" si="7"/>
        <v>ZMMENO VARCHAR2(10)  NOT NULL ,</v>
      </c>
      <c r="P6" s="48" t="s">
        <v>9</v>
      </c>
      <c r="Q6" s="48" t="str">
        <f t="shared" si="8"/>
        <v>EXEC sys.sp_addextendedproperty @name=N'MS_Description', @value=N'Menu Code' , @level0type=N'SCHEMA',@level0name=N'dbo', @level1type=N'TABLE',@level1name=N'ZMNU', @level2type=N'COLUMN',@level2name=N'ZMMENO'</v>
      </c>
      <c r="R6" s="48" t="str">
        <f>CONCATENATE("[DataMember] public ", IF(I6="VARCHAR", " string ", " decimal "), D6, " { get; set; }")</f>
        <v>[DataMember] public  string ZMMENO { get; set; }</v>
      </c>
      <c r="S6" s="48" t="str">
        <f t="shared" si="18"/>
        <v>+ ", ZMMENO "</v>
      </c>
      <c r="T6" s="48" t="s">
        <v>734</v>
      </c>
      <c r="U6" s="48"/>
      <c r="V6" s="48" t="s">
        <v>16</v>
      </c>
      <c r="W6" s="48" t="s">
        <v>15</v>
      </c>
      <c r="X6" s="48" t="str">
        <f t="shared" si="13"/>
        <v>ZMMENO</v>
      </c>
      <c r="Y6" s="48" t="str">
        <f t="shared" si="9"/>
        <v>Menu Code</v>
      </c>
      <c r="Z6" s="48"/>
      <c r="AA6" s="48">
        <v>1</v>
      </c>
      <c r="AB6" s="6">
        <f t="shared" ca="1" si="14"/>
        <v>20141204</v>
      </c>
      <c r="AC6" s="3">
        <f t="shared" ca="1" si="15"/>
        <v>144109</v>
      </c>
      <c r="AD6" s="3" t="s">
        <v>88</v>
      </c>
      <c r="AE6" s="48">
        <v>0</v>
      </c>
      <c r="AF6" s="48">
        <v>0</v>
      </c>
      <c r="AG6" s="48"/>
      <c r="AH6" s="48" t="str">
        <f t="shared" ca="1" si="10"/>
        <v>insert into ZDIC values('JG', '', 'EN', 'S', 'ZMMENO', 'Menu Code', '', '1', '20141204', '144109', 'SQL', '0', '0', '')</v>
      </c>
      <c r="AI6" s="5" t="s">
        <v>9</v>
      </c>
      <c r="AJ6" s="48" t="s">
        <v>1311</v>
      </c>
      <c r="AL6" s="40" t="s">
        <v>1104</v>
      </c>
      <c r="AM6" s="1" t="str">
        <f t="shared" si="11"/>
        <v>M010040</v>
      </c>
      <c r="AN6" s="41" t="s">
        <v>801</v>
      </c>
      <c r="AO6" s="1" t="s">
        <v>126</v>
      </c>
      <c r="AP6" s="1" t="str">
        <f t="shared" si="19"/>
        <v>M010</v>
      </c>
      <c r="AQ6" s="1">
        <f t="shared" si="16"/>
        <v>1040</v>
      </c>
      <c r="AR6" s="41" t="s">
        <v>800</v>
      </c>
      <c r="AS6" s="41"/>
      <c r="AT6" s="48" t="str">
        <f t="shared" si="0"/>
        <v/>
      </c>
      <c r="AU6" s="1" t="str">
        <f t="shared" si="1"/>
        <v/>
      </c>
      <c r="AW6" s="3">
        <v>1</v>
      </c>
      <c r="AX6" s="6">
        <f t="shared" ca="1" si="2"/>
        <v>20141204</v>
      </c>
      <c r="AY6" s="3">
        <f t="shared" ca="1" si="3"/>
        <v>144109</v>
      </c>
      <c r="AZ6" s="3" t="s">
        <v>88</v>
      </c>
      <c r="BA6" s="1">
        <v>0</v>
      </c>
      <c r="BB6" s="1">
        <v>0</v>
      </c>
      <c r="BD6" s="48" t="str">
        <f t="shared" ca="1" si="12"/>
        <v>insert into ZMNU values('DJB', '', 'GEN', 'M010040', 'Cost Center', 'D', 'M010', '1040', 'GM040', '', '', '', '1', '20141204', '144109', 'SQL', '0', '0', '')</v>
      </c>
    </row>
    <row r="7" spans="1:57" s="15" customFormat="1" ht="14.25" customHeight="1" x14ac:dyDescent="0.25">
      <c r="A7" s="4"/>
      <c r="B7" s="48" t="str">
        <f>VLOOKUP($D$2,[1]Tables!$B$2:$D$1048576,2,FALSE)</f>
        <v>ZM</v>
      </c>
      <c r="C7" s="48" t="s">
        <v>51</v>
      </c>
      <c r="D7" s="48" t="str">
        <f t="shared" si="17"/>
        <v>ZMMENA</v>
      </c>
      <c r="E7" s="48" t="str">
        <f>VLOOKUP($C7,'[1]Data Dictionary'!$B$2:$I$1048576,5,FALSE)</f>
        <v>Menu Name</v>
      </c>
      <c r="F7" s="48" t="str">
        <f>VLOOKUP($C7,'[1]Data Dictionary'!$B$2:$I$1048576,6,FALSE)</f>
        <v>Menu Name</v>
      </c>
      <c r="G7" s="48" t="str">
        <f>VLOOKUP($C7,'[1]Data Dictionary'!$B$2:$I$1048576,7,FALSE)</f>
        <v>Menu Name</v>
      </c>
      <c r="H7" s="48" t="str">
        <f>VLOOKUP($C7,'[1]Data Dictionary'!$B$2:$I$1048576,8,FALSE)</f>
        <v>Menu Name</v>
      </c>
      <c r="I7" s="48" t="str">
        <f>VLOOKUP($C7,'[1]Data Dictionary'!$B$2:$I$1048576,2,FALSE)</f>
        <v>VARCHAR</v>
      </c>
      <c r="J7" s="2" t="str">
        <f>VLOOKUP($C7,'[1]Data Dictionary'!$B$2:$I$1048576,3,FALSE)</f>
        <v>60</v>
      </c>
      <c r="K7" s="3"/>
      <c r="L7" s="3" t="str">
        <f t="shared" si="4"/>
        <v xml:space="preserve"> NULL </v>
      </c>
      <c r="M7" s="3" t="str">
        <f t="shared" si="5"/>
        <v xml:space="preserve"> DEFAULT('') </v>
      </c>
      <c r="N7" s="48" t="str">
        <f t="shared" si="6"/>
        <v>ZMMENA VARCHAR(60)  NULL  DEFAULT('') ,</v>
      </c>
      <c r="O7" s="48" t="str">
        <f t="shared" si="7"/>
        <v>ZMMENA VARCHAR2(60) DEFAULT(' '),</v>
      </c>
      <c r="P7" s="48" t="s">
        <v>9</v>
      </c>
      <c r="Q7" s="48" t="str">
        <f t="shared" si="8"/>
        <v>EXEC sys.sp_addextendedproperty @name=N'MS_Description', @value=N'Menu Name' , @level0type=N'SCHEMA',@level0name=N'dbo', @level1type=N'TABLE',@level1name=N'ZMNU', @level2type=N'COLUMN',@level2name=N'ZMMENA'</v>
      </c>
      <c r="R7" s="48" t="str">
        <f t="shared" ref="R7:R21" si="20">CONCATENATE("[DataMember] public ", IF(I7="VARCHAR", " string ", " decimal "), D7, " { get; set; }")</f>
        <v>[DataMember] public  string ZMMENA { get; set; }</v>
      </c>
      <c r="S7" s="48" t="str">
        <f t="shared" si="18"/>
        <v>+ ", ZMMENA "</v>
      </c>
      <c r="T7" s="48" t="s">
        <v>734</v>
      </c>
      <c r="U7" s="48"/>
      <c r="V7" s="48" t="s">
        <v>16</v>
      </c>
      <c r="W7" s="48" t="s">
        <v>15</v>
      </c>
      <c r="X7" s="48" t="str">
        <f t="shared" si="13"/>
        <v>ZMMENA</v>
      </c>
      <c r="Y7" s="48" t="str">
        <f t="shared" si="9"/>
        <v>Menu Name</v>
      </c>
      <c r="Z7" s="48"/>
      <c r="AA7" s="48">
        <v>1</v>
      </c>
      <c r="AB7" s="6">
        <f t="shared" ca="1" si="14"/>
        <v>20141204</v>
      </c>
      <c r="AC7" s="3">
        <f t="shared" ca="1" si="15"/>
        <v>144109</v>
      </c>
      <c r="AD7" s="3" t="s">
        <v>88</v>
      </c>
      <c r="AE7" s="48">
        <v>0</v>
      </c>
      <c r="AF7" s="48">
        <v>0</v>
      </c>
      <c r="AG7" s="48"/>
      <c r="AH7" s="48" t="str">
        <f t="shared" ca="1" si="10"/>
        <v>insert into ZDIC values('JG', '', 'EN', 'S', 'ZMMENA', 'Menu Name', '', '1', '20141204', '144109', 'SQL', '0', '0', '')</v>
      </c>
      <c r="AI7" s="5" t="s">
        <v>9</v>
      </c>
      <c r="AJ7" s="48" t="s">
        <v>1311</v>
      </c>
      <c r="AK7" s="1"/>
      <c r="AL7" s="40" t="s">
        <v>1104</v>
      </c>
      <c r="AM7" s="1" t="str">
        <f t="shared" si="11"/>
        <v>M010050</v>
      </c>
      <c r="AN7" s="42" t="s">
        <v>803</v>
      </c>
      <c r="AO7" s="15" t="s">
        <v>126</v>
      </c>
      <c r="AP7" s="1" t="str">
        <f t="shared" si="19"/>
        <v>M010</v>
      </c>
      <c r="AQ7" s="1">
        <f t="shared" si="16"/>
        <v>1050</v>
      </c>
      <c r="AR7" s="41" t="s">
        <v>802</v>
      </c>
      <c r="AS7" s="41"/>
      <c r="AT7" s="48" t="str">
        <f t="shared" si="0"/>
        <v/>
      </c>
      <c r="AU7" s="1" t="str">
        <f t="shared" si="1"/>
        <v/>
      </c>
      <c r="AV7" s="1"/>
      <c r="AW7" s="3">
        <v>1</v>
      </c>
      <c r="AX7" s="6">
        <f t="shared" ca="1" si="2"/>
        <v>20141204</v>
      </c>
      <c r="AY7" s="3">
        <f t="shared" ca="1" si="3"/>
        <v>144109</v>
      </c>
      <c r="AZ7" s="3" t="s">
        <v>88</v>
      </c>
      <c r="BA7" s="1">
        <v>0</v>
      </c>
      <c r="BB7" s="1">
        <v>0</v>
      </c>
      <c r="BC7" s="1"/>
      <c r="BD7" s="48" t="str">
        <f t="shared" ca="1" si="12"/>
        <v>insert into ZMNU values('DJB', '', 'GEN', 'M010050', 'Division', 'D', 'M010', '1050', 'GM050', '', '', '', '1', '20141204', '144109', 'SQL', '0', '0', '')</v>
      </c>
    </row>
    <row r="8" spans="1:57" ht="14.25" customHeight="1" x14ac:dyDescent="0.25">
      <c r="A8" s="4"/>
      <c r="B8" s="48" t="str">
        <f>VLOOKUP($D$2,[1]Tables!$B$2:$D$1048576,2,FALSE)</f>
        <v>ZM</v>
      </c>
      <c r="C8" s="48" t="s">
        <v>54</v>
      </c>
      <c r="D8" s="48" t="str">
        <f t="shared" si="17"/>
        <v>ZMMETY</v>
      </c>
      <c r="E8" s="48" t="str">
        <f>VLOOKUP($C8,'[1]Data Dictionary'!$B$2:$I$1048576,5,FALSE)</f>
        <v>Menu Type</v>
      </c>
      <c r="F8" s="48" t="str">
        <f>VLOOKUP($C8,'[1]Data Dictionary'!$B$2:$I$1048576,6,FALSE)</f>
        <v>Menu Type</v>
      </c>
      <c r="G8" s="48" t="str">
        <f>VLOOKUP($C8,'[1]Data Dictionary'!$B$2:$I$1048576,7,FALSE)</f>
        <v>Menu Type</v>
      </c>
      <c r="H8" s="48" t="str">
        <f>VLOOKUP($C8,'[1]Data Dictionary'!$B$2:$I$1048576,8,FALSE)</f>
        <v>Menu Type</v>
      </c>
      <c r="I8" s="48" t="str">
        <f>VLOOKUP($C8,'[1]Data Dictionary'!$B$2:$I$1048576,2,FALSE)</f>
        <v>VARCHAR</v>
      </c>
      <c r="J8" s="2" t="str">
        <f>VLOOKUP($C8,'[1]Data Dictionary'!$B$2:$I$1048576,3,FALSE)</f>
        <v>1</v>
      </c>
      <c r="K8" s="3"/>
      <c r="L8" s="3" t="str">
        <f t="shared" si="4"/>
        <v xml:space="preserve"> NULL </v>
      </c>
      <c r="M8" s="3" t="str">
        <f t="shared" si="5"/>
        <v xml:space="preserve"> DEFAULT('') </v>
      </c>
      <c r="N8" s="48" t="str">
        <f t="shared" si="6"/>
        <v>ZMMETY VARCHAR(1)  NULL  DEFAULT('') ,</v>
      </c>
      <c r="O8" s="48" t="str">
        <f t="shared" si="7"/>
        <v>ZMMETY VARCHAR2(1) DEFAULT(' '),</v>
      </c>
      <c r="P8" s="48" t="s">
        <v>9</v>
      </c>
      <c r="Q8" s="48" t="str">
        <f t="shared" si="8"/>
        <v>EXEC sys.sp_addextendedproperty @name=N'MS_Description', @value=N'Menu Type' , @level0type=N'SCHEMA',@level0name=N'dbo', @level1type=N'TABLE',@level1name=N'ZMNU', @level2type=N'COLUMN',@level2name=N'ZMMETY'</v>
      </c>
      <c r="R8" s="48" t="str">
        <f t="shared" si="20"/>
        <v>[DataMember] public  string ZMMETY { get; set; }</v>
      </c>
      <c r="S8" s="48" t="str">
        <f t="shared" si="18"/>
        <v>+ ", ZMMETY "</v>
      </c>
      <c r="T8" s="48" t="s">
        <v>734</v>
      </c>
      <c r="U8" s="48"/>
      <c r="V8" s="48" t="s">
        <v>16</v>
      </c>
      <c r="W8" s="48" t="s">
        <v>15</v>
      </c>
      <c r="X8" s="48" t="str">
        <f t="shared" si="13"/>
        <v>ZMMETY</v>
      </c>
      <c r="Y8" s="48" t="str">
        <f t="shared" si="9"/>
        <v>Menu Type</v>
      </c>
      <c r="Z8" s="48"/>
      <c r="AA8" s="48">
        <v>1</v>
      </c>
      <c r="AB8" s="6">
        <f t="shared" ca="1" si="14"/>
        <v>20141204</v>
      </c>
      <c r="AC8" s="3">
        <f t="shared" ca="1" si="15"/>
        <v>144109</v>
      </c>
      <c r="AD8" s="3" t="s">
        <v>88</v>
      </c>
      <c r="AE8" s="48">
        <v>0</v>
      </c>
      <c r="AF8" s="48">
        <v>0</v>
      </c>
      <c r="AG8" s="48"/>
      <c r="AH8" s="48" t="str">
        <f t="shared" ca="1" si="10"/>
        <v>insert into ZDIC values('JG', '', 'EN', 'S', 'ZMMETY', 'Menu Type', '', '1', '20141204', '144109', 'SQL', '0', '0', '')</v>
      </c>
      <c r="AI8" s="5" t="s">
        <v>9</v>
      </c>
      <c r="AJ8" s="48" t="s">
        <v>1311</v>
      </c>
      <c r="AL8" s="40" t="s">
        <v>1104</v>
      </c>
      <c r="AM8" s="1" t="str">
        <f t="shared" si="11"/>
        <v>M010060</v>
      </c>
      <c r="AN8" s="42" t="s">
        <v>1491</v>
      </c>
      <c r="AO8" s="1" t="s">
        <v>126</v>
      </c>
      <c r="AP8" s="1" t="str">
        <f t="shared" si="19"/>
        <v>M010</v>
      </c>
      <c r="AQ8" s="1">
        <f t="shared" si="16"/>
        <v>1060</v>
      </c>
      <c r="AR8" s="41" t="s">
        <v>901</v>
      </c>
      <c r="AS8" s="41"/>
      <c r="AT8" s="48" t="str">
        <f t="shared" si="0"/>
        <v/>
      </c>
      <c r="AU8" s="1" t="str">
        <f t="shared" si="1"/>
        <v/>
      </c>
      <c r="AW8" s="3">
        <v>1</v>
      </c>
      <c r="AX8" s="6">
        <f t="shared" ca="1" si="2"/>
        <v>20141204</v>
      </c>
      <c r="AY8" s="3">
        <f t="shared" ca="1" si="3"/>
        <v>144109</v>
      </c>
      <c r="AZ8" s="3" t="s">
        <v>88</v>
      </c>
      <c r="BA8" s="1">
        <v>0</v>
      </c>
      <c r="BB8" s="1">
        <v>0</v>
      </c>
      <c r="BD8" s="48" t="str">
        <f t="shared" ca="1" si="12"/>
        <v>insert into ZMNU values('DJB', '', 'GEN', 'M010060', 'Exchange Rate', 'D', 'M010', '1060', 'GM060', '', '', '', '1', '20141204', '144109', 'SQL', '0', '0', '')</v>
      </c>
    </row>
    <row r="9" spans="1:57" ht="14.25" customHeight="1" x14ac:dyDescent="0.25">
      <c r="A9" s="4"/>
      <c r="B9" s="48" t="str">
        <f>VLOOKUP($D$2,[1]Tables!$B$2:$D$1048576,2,FALSE)</f>
        <v>ZM</v>
      </c>
      <c r="C9" s="48" t="s">
        <v>52</v>
      </c>
      <c r="D9" s="48" t="str">
        <f t="shared" si="17"/>
        <v>ZMMEPA</v>
      </c>
      <c r="E9" s="48" t="str">
        <f>VLOOKUP($C9,'[1]Data Dictionary'!$B$2:$I$1048576,5,FALSE)</f>
        <v>Menu Parent Code</v>
      </c>
      <c r="F9" s="48" t="str">
        <f>VLOOKUP($C9,'[1]Data Dictionary'!$B$2:$I$1048576,6,FALSE)</f>
        <v>Menu Parent Code</v>
      </c>
      <c r="G9" s="48" t="str">
        <f>VLOOKUP($C9,'[1]Data Dictionary'!$B$2:$I$1048576,7,FALSE)</f>
        <v>Menu Parent Code</v>
      </c>
      <c r="H9" s="48" t="str">
        <f>VLOOKUP($C9,'[1]Data Dictionary'!$B$2:$I$1048576,8,FALSE)</f>
        <v>Menu Parent Code</v>
      </c>
      <c r="I9" s="48" t="str">
        <f>VLOOKUP($C9,'[1]Data Dictionary'!$B$2:$I$1048576,2,FALSE)</f>
        <v>VARCHAR</v>
      </c>
      <c r="J9" s="2" t="str">
        <f>VLOOKUP($C9,'[1]Data Dictionary'!$B$2:$I$1048576,3,FALSE)</f>
        <v>10</v>
      </c>
      <c r="K9" s="3"/>
      <c r="L9" s="3" t="str">
        <f t="shared" si="4"/>
        <v xml:space="preserve"> NULL </v>
      </c>
      <c r="M9" s="3" t="str">
        <f t="shared" si="5"/>
        <v xml:space="preserve"> DEFAULT('') </v>
      </c>
      <c r="N9" s="48" t="str">
        <f t="shared" si="6"/>
        <v>ZMMEPA VARCHAR(10)  NULL  DEFAULT('') ,</v>
      </c>
      <c r="O9" s="48" t="str">
        <f t="shared" si="7"/>
        <v>ZMMEPA VARCHAR2(10) DEFAULT(' '),</v>
      </c>
      <c r="P9" s="48" t="s">
        <v>9</v>
      </c>
      <c r="Q9" s="48" t="str">
        <f t="shared" si="8"/>
        <v>EXEC sys.sp_addextendedproperty @name=N'MS_Description', @value=N'Menu Parent Code' , @level0type=N'SCHEMA',@level0name=N'dbo', @level1type=N'TABLE',@level1name=N'ZMNU', @level2type=N'COLUMN',@level2name=N'ZMMEPA'</v>
      </c>
      <c r="R9" s="48" t="str">
        <f t="shared" si="20"/>
        <v>[DataMember] public  string ZMMEPA { get; set; }</v>
      </c>
      <c r="S9" s="48" t="str">
        <f t="shared" si="18"/>
        <v>+ ", ZMMEPA "</v>
      </c>
      <c r="T9" s="48" t="s">
        <v>734</v>
      </c>
      <c r="U9" s="48"/>
      <c r="V9" s="48" t="s">
        <v>16</v>
      </c>
      <c r="W9" s="48" t="s">
        <v>15</v>
      </c>
      <c r="X9" s="48" t="str">
        <f t="shared" si="13"/>
        <v>ZMMEPA</v>
      </c>
      <c r="Y9" s="48" t="str">
        <f t="shared" si="9"/>
        <v>Menu Parent Code</v>
      </c>
      <c r="Z9" s="48"/>
      <c r="AA9" s="48">
        <v>1</v>
      </c>
      <c r="AB9" s="6">
        <f t="shared" ca="1" si="14"/>
        <v>20141204</v>
      </c>
      <c r="AC9" s="3">
        <f t="shared" ca="1" si="15"/>
        <v>144109</v>
      </c>
      <c r="AD9" s="3" t="s">
        <v>88</v>
      </c>
      <c r="AE9" s="48">
        <v>0</v>
      </c>
      <c r="AF9" s="48">
        <v>0</v>
      </c>
      <c r="AG9" s="48"/>
      <c r="AH9" s="48" t="str">
        <f t="shared" ca="1" si="10"/>
        <v>insert into ZDIC values('JG', '', 'EN', 'S', 'ZMMEPA', 'Menu Parent Code', '', '1', '20141204', '144109', 'SQL', '0', '0', '')</v>
      </c>
      <c r="AI9" s="5" t="s">
        <v>9</v>
      </c>
      <c r="AJ9" s="48" t="s">
        <v>1311</v>
      </c>
      <c r="AL9" s="40" t="s">
        <v>1104</v>
      </c>
      <c r="AM9" s="48" t="str">
        <f t="shared" ref="AM9:AM15" si="21">CONCATENATE(AP9,RIGHT(AQ9,3))</f>
        <v>M010070</v>
      </c>
      <c r="AN9" s="42" t="s">
        <v>1177</v>
      </c>
      <c r="AO9" s="48" t="s">
        <v>126</v>
      </c>
      <c r="AP9" s="48" t="str">
        <f t="shared" si="19"/>
        <v>M010</v>
      </c>
      <c r="AQ9" s="48">
        <f t="shared" ref="AQ9:AQ15" si="22">IF(AO9="H",VALUE(RIGHT(AM9,3))*100,AQ8+10)</f>
        <v>1070</v>
      </c>
      <c r="AR9" s="41" t="s">
        <v>1178</v>
      </c>
      <c r="AS9" s="41"/>
      <c r="AT9" s="48" t="str">
        <f t="shared" si="0"/>
        <v/>
      </c>
      <c r="AU9" s="48" t="str">
        <f t="shared" ref="AU9:AU15" si="23">IF(AO9="H",CONCATENATE("../Images/Icon/",$AN9,".png"),"")</f>
        <v/>
      </c>
      <c r="AV9" s="48"/>
      <c r="AW9" s="3">
        <v>1</v>
      </c>
      <c r="AX9" s="6">
        <f t="shared" ca="1" si="2"/>
        <v>20141204</v>
      </c>
      <c r="AY9" s="3">
        <f t="shared" ca="1" si="3"/>
        <v>144109</v>
      </c>
      <c r="AZ9" s="3" t="s">
        <v>88</v>
      </c>
      <c r="BA9" s="48">
        <v>0</v>
      </c>
      <c r="BB9" s="48">
        <v>0</v>
      </c>
      <c r="BC9" s="48"/>
      <c r="BD9" s="48" t="str">
        <f t="shared" ca="1" si="12"/>
        <v>insert into ZMNU values('DJB', '', 'GEN', 'M010070', 'Term Of Payment', 'D', 'M010', '1070', 'GM070', '', '', '', '1', '20141204', '144109', 'SQL', '0', '0', '')</v>
      </c>
      <c r="BE9" s="48"/>
    </row>
    <row r="10" spans="1:57" ht="14.25" customHeight="1" x14ac:dyDescent="0.25">
      <c r="A10" s="4"/>
      <c r="B10" s="48" t="str">
        <f>VLOOKUP($D$2,[1]Tables!$B$2:$D$1048576,2,FALSE)</f>
        <v>ZM</v>
      </c>
      <c r="C10" s="48" t="s">
        <v>53</v>
      </c>
      <c r="D10" s="48" t="str">
        <f t="shared" si="17"/>
        <v>ZMMESQ</v>
      </c>
      <c r="E10" s="48" t="str">
        <f>VLOOKUP($C10,'[1]Data Dictionary'!$B$2:$I$1048576,5,FALSE)</f>
        <v>Menu Sequence</v>
      </c>
      <c r="F10" s="48" t="str">
        <f>VLOOKUP($C10,'[1]Data Dictionary'!$B$2:$I$1048576,6,FALSE)</f>
        <v>Menu Sequence</v>
      </c>
      <c r="G10" s="48" t="str">
        <f>VLOOKUP($C10,'[1]Data Dictionary'!$B$2:$I$1048576,7,FALSE)</f>
        <v>Menu Sequence</v>
      </c>
      <c r="H10" s="48" t="str">
        <f>VLOOKUP($C10,'[1]Data Dictionary'!$B$2:$I$1048576,8,FALSE)</f>
        <v>Menu Sequence</v>
      </c>
      <c r="I10" s="48" t="str">
        <f>VLOOKUP($C10,'[1]Data Dictionary'!$B$2:$I$1048576,2,FALSE)</f>
        <v>VARCHAR</v>
      </c>
      <c r="J10" s="2" t="str">
        <f>VLOOKUP($C10,'[1]Data Dictionary'!$B$2:$I$1048576,3,FALSE)</f>
        <v>10</v>
      </c>
      <c r="K10" s="3"/>
      <c r="L10" s="3" t="str">
        <f t="shared" si="4"/>
        <v xml:space="preserve"> NULL </v>
      </c>
      <c r="M10" s="3" t="str">
        <f t="shared" si="5"/>
        <v xml:space="preserve"> DEFAULT('') </v>
      </c>
      <c r="N10" s="48" t="str">
        <f t="shared" si="6"/>
        <v>ZMMESQ VARCHAR(10)  NULL  DEFAULT('') ,</v>
      </c>
      <c r="O10" s="48" t="str">
        <f t="shared" si="7"/>
        <v>ZMMESQ VARCHAR2(10) DEFAULT(' '),</v>
      </c>
      <c r="P10" s="48" t="s">
        <v>9</v>
      </c>
      <c r="Q10" s="48" t="str">
        <f t="shared" si="8"/>
        <v>EXEC sys.sp_addextendedproperty @name=N'MS_Description', @value=N'Menu Sequence' , @level0type=N'SCHEMA',@level0name=N'dbo', @level1type=N'TABLE',@level1name=N'ZMNU', @level2type=N'COLUMN',@level2name=N'ZMMESQ'</v>
      </c>
      <c r="R10" s="48" t="str">
        <f t="shared" si="20"/>
        <v>[DataMember] public  string ZMMESQ { get; set; }</v>
      </c>
      <c r="S10" s="48" t="str">
        <f t="shared" si="18"/>
        <v>+ ", ZMMESQ "</v>
      </c>
      <c r="T10" s="48" t="s">
        <v>734</v>
      </c>
      <c r="U10" s="48"/>
      <c r="V10" s="48" t="s">
        <v>16</v>
      </c>
      <c r="W10" s="48" t="s">
        <v>15</v>
      </c>
      <c r="X10" s="48" t="str">
        <f t="shared" si="13"/>
        <v>ZMMESQ</v>
      </c>
      <c r="Y10" s="48" t="str">
        <f t="shared" si="9"/>
        <v>Menu Sequence</v>
      </c>
      <c r="Z10" s="48"/>
      <c r="AA10" s="48">
        <v>1</v>
      </c>
      <c r="AB10" s="6">
        <f t="shared" ca="1" si="14"/>
        <v>20141204</v>
      </c>
      <c r="AC10" s="3">
        <f t="shared" ca="1" si="15"/>
        <v>144109</v>
      </c>
      <c r="AD10" s="3" t="s">
        <v>88</v>
      </c>
      <c r="AE10" s="48">
        <v>0</v>
      </c>
      <c r="AF10" s="48">
        <v>0</v>
      </c>
      <c r="AG10" s="48"/>
      <c r="AH10" s="48" t="str">
        <f t="shared" ca="1" si="10"/>
        <v>insert into ZDIC values('JG', '', 'EN', 'S', 'ZMMESQ', 'Menu Sequence', '', '1', '20141204', '144109', 'SQL', '0', '0', '')</v>
      </c>
      <c r="AI10" s="5" t="s">
        <v>9</v>
      </c>
      <c r="AJ10" s="48" t="s">
        <v>1311</v>
      </c>
      <c r="AL10" s="40" t="s">
        <v>1104</v>
      </c>
      <c r="AM10" s="48" t="str">
        <f t="shared" si="21"/>
        <v>M010080</v>
      </c>
      <c r="AN10" s="42" t="s">
        <v>1181</v>
      </c>
      <c r="AO10" s="48" t="s">
        <v>126</v>
      </c>
      <c r="AP10" s="48" t="str">
        <f t="shared" si="19"/>
        <v>M010</v>
      </c>
      <c r="AQ10" s="48">
        <f t="shared" si="22"/>
        <v>1080</v>
      </c>
      <c r="AR10" s="41" t="s">
        <v>1180</v>
      </c>
      <c r="AS10" s="41"/>
      <c r="AT10" s="48" t="str">
        <f t="shared" si="0"/>
        <v/>
      </c>
      <c r="AU10" s="48" t="str">
        <f t="shared" si="23"/>
        <v/>
      </c>
      <c r="AV10" s="48"/>
      <c r="AW10" s="3">
        <v>1</v>
      </c>
      <c r="AX10" s="6">
        <f t="shared" ca="1" si="2"/>
        <v>20141204</v>
      </c>
      <c r="AY10" s="3">
        <f t="shared" ca="1" si="3"/>
        <v>144109</v>
      </c>
      <c r="AZ10" s="3" t="s">
        <v>88</v>
      </c>
      <c r="BA10" s="48">
        <v>0</v>
      </c>
      <c r="BB10" s="48">
        <v>0</v>
      </c>
      <c r="BC10" s="48"/>
      <c r="BD10" s="48" t="str">
        <f t="shared" ca="1" si="12"/>
        <v>insert into ZMNU values('DJB', '', 'GEN', 'M010080', 'Organization Structure', 'D', 'M010', '1080', 'GM080', '', '', '', '1', '20141204', '144109', 'SQL', '0', '0', '')</v>
      </c>
      <c r="BE10" s="48"/>
    </row>
    <row r="11" spans="1:57" ht="14.25" customHeight="1" x14ac:dyDescent="0.25">
      <c r="A11" s="4"/>
      <c r="B11" s="48" t="str">
        <f>VLOOKUP($D$2,[1]Tables!$B$2:$D$1048576,2,FALSE)</f>
        <v>ZM</v>
      </c>
      <c r="C11" s="48" t="s">
        <v>47</v>
      </c>
      <c r="D11" s="48" t="str">
        <f t="shared" si="17"/>
        <v>ZMPGNO</v>
      </c>
      <c r="E11" s="48" t="str">
        <f>VLOOKUP($C11,'[1]Data Dictionary'!$B$2:$I$1048576,5,FALSE)</f>
        <v>Program Code</v>
      </c>
      <c r="F11" s="48" t="str">
        <f>VLOOKUP($C11,'[1]Data Dictionary'!$B$2:$I$1048576,6,FALSE)</f>
        <v>Program Code</v>
      </c>
      <c r="G11" s="48" t="str">
        <f>VLOOKUP($C11,'[1]Data Dictionary'!$B$2:$I$1048576,7,FALSE)</f>
        <v>Program Code</v>
      </c>
      <c r="H11" s="48" t="str">
        <f>VLOOKUP($C11,'[1]Data Dictionary'!$B$2:$I$1048576,8,FALSE)</f>
        <v>Program Code</v>
      </c>
      <c r="I11" s="48" t="str">
        <f>VLOOKUP($C11,'[1]Data Dictionary'!$B$2:$I$1048576,2,FALSE)</f>
        <v>VARCHAR</v>
      </c>
      <c r="J11" s="2" t="str">
        <f>VLOOKUP($C11,'[1]Data Dictionary'!$B$2:$I$1048576,3,FALSE)</f>
        <v>10</v>
      </c>
      <c r="K11" s="3"/>
      <c r="L11" s="3" t="str">
        <f t="shared" si="4"/>
        <v xml:space="preserve"> NULL </v>
      </c>
      <c r="M11" s="3" t="str">
        <f t="shared" si="5"/>
        <v xml:space="preserve"> DEFAULT('') </v>
      </c>
      <c r="N11" s="48" t="str">
        <f t="shared" si="6"/>
        <v>ZMPGNO VARCHAR(10)  NULL  DEFAULT('') ,</v>
      </c>
      <c r="O11" s="48" t="str">
        <f t="shared" si="7"/>
        <v>ZMPGNO VARCHAR2(10) DEFAULT(' '),</v>
      </c>
      <c r="P11" s="48" t="s">
        <v>9</v>
      </c>
      <c r="Q11" s="48" t="str">
        <f t="shared" si="8"/>
        <v>EXEC sys.sp_addextendedproperty @name=N'MS_Description', @value=N'Program Code' , @level0type=N'SCHEMA',@level0name=N'dbo', @level1type=N'TABLE',@level1name=N'ZMNU', @level2type=N'COLUMN',@level2name=N'ZMPGNO'</v>
      </c>
      <c r="R11" s="48" t="str">
        <f t="shared" si="20"/>
        <v>[DataMember] public  string ZMPGNO { get; set; }</v>
      </c>
      <c r="S11" s="48" t="str">
        <f t="shared" si="18"/>
        <v>+ ", ZMPGNO "</v>
      </c>
      <c r="T11" s="48" t="s">
        <v>734</v>
      </c>
      <c r="U11" s="48"/>
      <c r="V11" s="48" t="s">
        <v>16</v>
      </c>
      <c r="W11" s="48" t="s">
        <v>15</v>
      </c>
      <c r="X11" s="48" t="str">
        <f t="shared" si="13"/>
        <v>ZMPGNO</v>
      </c>
      <c r="Y11" s="48" t="str">
        <f t="shared" si="9"/>
        <v>Program Code</v>
      </c>
      <c r="Z11" s="48"/>
      <c r="AA11" s="48">
        <v>1</v>
      </c>
      <c r="AB11" s="6">
        <f t="shared" ca="1" si="14"/>
        <v>20141204</v>
      </c>
      <c r="AC11" s="3">
        <f t="shared" ca="1" si="15"/>
        <v>144109</v>
      </c>
      <c r="AD11" s="3" t="s">
        <v>88</v>
      </c>
      <c r="AE11" s="48">
        <v>0</v>
      </c>
      <c r="AF11" s="48">
        <v>0</v>
      </c>
      <c r="AG11" s="48"/>
      <c r="AH11" s="48" t="str">
        <f ca="1">CONCATENATE("insert into ZDIC values('",T11, "', '",U11, "', '",V11, "', '",W11, "', '",X11, "', '",Y11, "', '",Z11, "', '",AA11, "', '",AB11, "', '",AC11, "', '",AD11, "', '",AE11, "', '",AF11, "', '",AG11, "')")</f>
        <v>insert into ZDIC values('JG', '', 'EN', 'S', 'ZMPGNO', 'Program Code', '', '1', '20141204', '144109', 'SQL', '0', '0', '')</v>
      </c>
      <c r="AI11" s="5" t="s">
        <v>9</v>
      </c>
      <c r="AJ11" s="48" t="s">
        <v>1311</v>
      </c>
      <c r="AL11" s="40" t="s">
        <v>1104</v>
      </c>
      <c r="AM11" s="48" t="str">
        <f t="shared" si="21"/>
        <v>M010090</v>
      </c>
      <c r="AN11" s="42" t="s">
        <v>1176</v>
      </c>
      <c r="AO11" s="48" t="s">
        <v>126</v>
      </c>
      <c r="AP11" s="48" t="str">
        <f t="shared" si="19"/>
        <v>M010</v>
      </c>
      <c r="AQ11" s="48">
        <f t="shared" si="22"/>
        <v>1090</v>
      </c>
      <c r="AR11" s="41" t="s">
        <v>1182</v>
      </c>
      <c r="AS11" s="41"/>
      <c r="AT11" s="48" t="str">
        <f t="shared" si="0"/>
        <v/>
      </c>
      <c r="AU11" s="48" t="str">
        <f t="shared" si="23"/>
        <v/>
      </c>
      <c r="AV11" s="48"/>
      <c r="AW11" s="3">
        <v>1</v>
      </c>
      <c r="AX11" s="6">
        <f t="shared" ca="1" si="2"/>
        <v>20141204</v>
      </c>
      <c r="AY11" s="3">
        <f t="shared" ca="1" si="3"/>
        <v>144109</v>
      </c>
      <c r="AZ11" s="3" t="s">
        <v>88</v>
      </c>
      <c r="BA11" s="48">
        <v>0</v>
      </c>
      <c r="BB11" s="48">
        <v>0</v>
      </c>
      <c r="BC11" s="48"/>
      <c r="BD11" s="48" t="str">
        <f t="shared" ca="1" si="12"/>
        <v>insert into ZMNU values('DJB', '', 'GEN', 'M010090', 'Currency Master', 'D', 'M010', '1090', 'GM090', '', '', '', '1', '20141204', '144109', 'SQL', '0', '0', '')</v>
      </c>
      <c r="BE11" s="48"/>
    </row>
    <row r="12" spans="1:57" ht="14.25" customHeight="1" x14ac:dyDescent="0.25">
      <c r="A12" s="4"/>
      <c r="B12" s="48" t="str">
        <f>VLOOKUP($D$2,[1]Tables!$B$2:$D$1048576,2,FALSE)</f>
        <v>ZM</v>
      </c>
      <c r="C12" s="48" t="s">
        <v>275</v>
      </c>
      <c r="D12" s="48" t="str">
        <f>B12 &amp; C12</f>
        <v>ZMPARM</v>
      </c>
      <c r="E12" s="48" t="str">
        <f>VLOOKUP($C12,'[1]Data Dictionary'!$B$2:$I$1048576,5,FALSE)</f>
        <v>Parameter</v>
      </c>
      <c r="F12" s="48" t="str">
        <f>VLOOKUP($C12,'[1]Data Dictionary'!$B$2:$I$1048576,6,FALSE)</f>
        <v>Parameter</v>
      </c>
      <c r="G12" s="48" t="str">
        <f>VLOOKUP($C12,'[1]Data Dictionary'!$B$2:$I$1048576,7,FALSE)</f>
        <v>Parameter</v>
      </c>
      <c r="H12" s="48" t="str">
        <f>VLOOKUP($C12,'[1]Data Dictionary'!$B$2:$I$1048576,8,FALSE)</f>
        <v>Parameter</v>
      </c>
      <c r="I12" s="48" t="str">
        <f>VLOOKUP($C12,'[1]Data Dictionary'!$B$2:$I$1048576,2,FALSE)</f>
        <v>VARCHAR</v>
      </c>
      <c r="J12" s="2" t="str">
        <f>VLOOKUP($C12,'[1]Data Dictionary'!$B$2:$I$1048576,3,FALSE)</f>
        <v>100</v>
      </c>
      <c r="K12" s="3"/>
      <c r="L12" s="3" t="str">
        <f>IF(K12="", " NULL ", " NOT NULL ")</f>
        <v xml:space="preserve"> NULL </v>
      </c>
      <c r="M12" s="3" t="str">
        <f>IF(I12="NUMERIC", " DEFAULT(0) ", IF(I12="DATETIME", "", " DEFAULT('') "))</f>
        <v xml:space="preserve"> DEFAULT('') </v>
      </c>
      <c r="N12" s="48" t="str">
        <f>CONCATENATE(D12, " ", I12, IF(I12="DATETIME", "",CONCATENATE("(", J12, ") ")), L12, M12,",")</f>
        <v>ZMPARM VARCHAR(100)  NULL  DEFAULT('') ,</v>
      </c>
      <c r="O12" s="48" t="str">
        <f>CONCATENATE(D12, " ",IF(I12="VARCHAR", "VARCHAR2",IF(I12="NUMERIC", "NUMBER", I12)), IF(I12="DATETIME", "",CONCATENATE("(", J12, ") ")), IF(TRIM(K12)&lt;&gt;"", L12,IF(TRIM(M12)="DEFAULT('')", "DEFAULT(' ')", M12)), ",")</f>
        <v>ZMPARM VARCHAR2(100) DEFAULT(' '),</v>
      </c>
      <c r="P12" s="48" t="s">
        <v>9</v>
      </c>
      <c r="Q12" s="48" t="str">
        <f>CONCATENATE("EXEC sys.sp_addextendedproperty @name=N'MS_Description', @value=N'", E12, "' , @level0type=N'SCHEMA',@level0name=N'dbo', @level1type=N'TABLE',@level1name=N'", $D$2, "', @level2type=N'COLUMN',@level2name=N'", D12, "'")</f>
        <v>EXEC sys.sp_addextendedproperty @name=N'MS_Description', @value=N'Parameter' , @level0type=N'SCHEMA',@level0name=N'dbo', @level1type=N'TABLE',@level1name=N'ZMNU', @level2type=N'COLUMN',@level2name=N'ZMPARM'</v>
      </c>
      <c r="R12" s="48" t="str">
        <f>CONCATENATE("[DataMember] public ", IF(I12="VARCHAR", " string ", " decimal "), D12, " { get; set; }")</f>
        <v>[DataMember] public  string ZMPARM { get; set; }</v>
      </c>
      <c r="S12" s="48" t="str">
        <f>CONCATENATE("+ "", ",D12," """)</f>
        <v>+ ", ZMPARM "</v>
      </c>
      <c r="T12" s="48" t="s">
        <v>734</v>
      </c>
      <c r="U12" s="48"/>
      <c r="V12" s="48" t="s">
        <v>16</v>
      </c>
      <c r="W12" s="48" t="s">
        <v>15</v>
      </c>
      <c r="X12" s="48" t="str">
        <f>D12</f>
        <v>ZMPARM</v>
      </c>
      <c r="Y12" s="48" t="str">
        <f>IF(AND(V12="EN",W12="S"),E12, IF(AND(V12="ID", W12="S"),F12, IF(AND(V12="EN", W12="R"),G12,H12)))</f>
        <v>Parameter</v>
      </c>
      <c r="Z12" s="48"/>
      <c r="AA12" s="48">
        <v>1</v>
      </c>
      <c r="AB12" s="6">
        <f t="shared" ca="1" si="14"/>
        <v>20141204</v>
      </c>
      <c r="AC12" s="3">
        <f t="shared" ca="1" si="15"/>
        <v>144109</v>
      </c>
      <c r="AD12" s="3" t="s">
        <v>88</v>
      </c>
      <c r="AE12" s="48">
        <v>0</v>
      </c>
      <c r="AF12" s="48">
        <v>0</v>
      </c>
      <c r="AG12" s="48"/>
      <c r="AH12" s="48" t="str">
        <f ca="1">CONCATENATE("insert into ZDIC values('",T12, "', '",U12, "', '",V12, "', '",W12, "', '",X12, "', '",Y12, "', '",Z12, "', '",AA12, "', '",AB12, "', '",AC12, "', '",AD12, "', '",AE12, "', '",AF12, "', '",AG12, "')")</f>
        <v>insert into ZDIC values('JG', '', 'EN', 'S', 'ZMPARM', 'Parameter', '', '1', '20141204', '144109', 'SQL', '0', '0', '')</v>
      </c>
      <c r="AI12" s="5" t="s">
        <v>9</v>
      </c>
      <c r="AJ12" s="48" t="s">
        <v>1311</v>
      </c>
      <c r="AL12" s="40" t="s">
        <v>1104</v>
      </c>
      <c r="AM12" s="48" t="str">
        <f t="shared" si="21"/>
        <v>M010100</v>
      </c>
      <c r="AN12" s="42" t="s">
        <v>1488</v>
      </c>
      <c r="AO12" s="48" t="s">
        <v>126</v>
      </c>
      <c r="AP12" s="48" t="str">
        <f t="shared" si="19"/>
        <v>M010</v>
      </c>
      <c r="AQ12" s="48">
        <f t="shared" si="22"/>
        <v>1100</v>
      </c>
      <c r="AR12" s="41" t="s">
        <v>1183</v>
      </c>
      <c r="AS12" s="48" t="s">
        <v>125</v>
      </c>
      <c r="AT12" s="48" t="str">
        <f t="shared" si="0"/>
        <v>p1=CNNO</v>
      </c>
      <c r="AU12" s="48" t="str">
        <f t="shared" si="23"/>
        <v/>
      </c>
      <c r="AV12" s="48"/>
      <c r="AW12" s="3">
        <v>1</v>
      </c>
      <c r="AX12" s="6">
        <f t="shared" ca="1" si="2"/>
        <v>20141204</v>
      </c>
      <c r="AY12" s="3">
        <f t="shared" ca="1" si="3"/>
        <v>144109</v>
      </c>
      <c r="AZ12" s="3" t="s">
        <v>88</v>
      </c>
      <c r="BA12" s="48">
        <v>0</v>
      </c>
      <c r="BB12" s="48">
        <v>0</v>
      </c>
      <c r="BC12" s="48"/>
      <c r="BD12" s="48" t="str">
        <f t="shared" ca="1" si="12"/>
        <v>insert into ZMNU values('DJB', '', 'GEN', 'M010100', 'Country Master', 'D', 'M010', '1100', 'GM100', 'p1=CNNO', '', '', '1', '20141204', '144109', 'SQL', '0', '0', '')</v>
      </c>
      <c r="BE12" s="48"/>
    </row>
    <row r="13" spans="1:57" ht="14.25" customHeight="1" x14ac:dyDescent="0.25">
      <c r="A13" s="4"/>
      <c r="B13" s="48" t="str">
        <f>VLOOKUP($D$2,[1]Tables!$B$2:$D$1048576,2,FALSE)</f>
        <v>ZM</v>
      </c>
      <c r="C13" s="48" t="s">
        <v>269</v>
      </c>
      <c r="D13" s="48" t="str">
        <f>B13 &amp; C13</f>
        <v>ZMIURL</v>
      </c>
      <c r="E13" s="48" t="str">
        <f>VLOOKUP($C13,'[1]Data Dictionary'!$B$2:$I$1048576,5,FALSE)</f>
        <v>Image URL</v>
      </c>
      <c r="F13" s="48" t="str">
        <f>VLOOKUP($C13,'[1]Data Dictionary'!$B$2:$I$1048576,6,FALSE)</f>
        <v>Image URL</v>
      </c>
      <c r="G13" s="48" t="str">
        <f>VLOOKUP($C13,'[1]Data Dictionary'!$B$2:$I$1048576,7,FALSE)</f>
        <v>Image URL</v>
      </c>
      <c r="H13" s="48" t="str">
        <f>VLOOKUP($C13,'[1]Data Dictionary'!$B$2:$I$1048576,8,FALSE)</f>
        <v>Image URL</v>
      </c>
      <c r="I13" s="48" t="str">
        <f>VLOOKUP($C13,'[1]Data Dictionary'!$B$2:$I$1048576,2,FALSE)</f>
        <v>VARCHAR</v>
      </c>
      <c r="J13" s="2" t="str">
        <f>VLOOKUP($C13,'[1]Data Dictionary'!$B$2:$I$1048576,3,FALSE)</f>
        <v>500</v>
      </c>
      <c r="K13" s="3"/>
      <c r="L13" s="3" t="str">
        <f>IF(K13="", " NULL ", " NOT NULL ")</f>
        <v xml:space="preserve"> NULL </v>
      </c>
      <c r="M13" s="3" t="str">
        <f>IF(I13="NUMERIC", " DEFAULT(0) ", IF(I13="DATETIME", "", " DEFAULT('') "))</f>
        <v xml:space="preserve"> DEFAULT('') </v>
      </c>
      <c r="N13" s="48" t="str">
        <f>CONCATENATE(D13, " ", I13, IF(I13="DATETIME", "",CONCATENATE("(", J13, ") ")), L13, M13,",")</f>
        <v>ZMIURL VARCHAR(500)  NULL  DEFAULT('') ,</v>
      </c>
      <c r="O13" s="48" t="str">
        <f>CONCATENATE(D13, " ",IF(I13="VARCHAR", "VARCHAR2",IF(I13="NUMERIC", "NUMBER", I13)), IF(I13="DATETIME", "",CONCATENATE("(", J13, ") ")), IF(TRIM(K13)&lt;&gt;"", L13,IF(TRIM(M13)="DEFAULT('')", "DEFAULT(' ')", M13)), ",")</f>
        <v>ZMIURL VARCHAR2(500) DEFAULT(' '),</v>
      </c>
      <c r="P13" s="48" t="s">
        <v>9</v>
      </c>
      <c r="Q13" s="48" t="str">
        <f>CONCATENATE("EXEC sys.sp_addextendedproperty @name=N'MS_Description', @value=N'", E13, "' , @level0type=N'SCHEMA',@level0name=N'dbo', @level1type=N'TABLE',@level1name=N'", $D$2, "', @level2type=N'COLUMN',@level2name=N'", D13, "'")</f>
        <v>EXEC sys.sp_addextendedproperty @name=N'MS_Description', @value=N'Image URL' , @level0type=N'SCHEMA',@level0name=N'dbo', @level1type=N'TABLE',@level1name=N'ZMNU', @level2type=N'COLUMN',@level2name=N'ZMIURL'</v>
      </c>
      <c r="R13" s="48" t="str">
        <f>CONCATENATE("[DataMember] public ", IF(I13="VARCHAR", " string ", " decimal "), D13, " { get; set; }")</f>
        <v>[DataMember] public  string ZMIURL { get; set; }</v>
      </c>
      <c r="S13" s="48" t="str">
        <f>CONCATENATE("+ "", ",D13," """)</f>
        <v>+ ", ZMIURL "</v>
      </c>
      <c r="T13" s="48" t="s">
        <v>734</v>
      </c>
      <c r="U13" s="48"/>
      <c r="V13" s="48" t="s">
        <v>16</v>
      </c>
      <c r="W13" s="48" t="s">
        <v>15</v>
      </c>
      <c r="X13" s="48" t="str">
        <f>D13</f>
        <v>ZMIURL</v>
      </c>
      <c r="Y13" s="48" t="str">
        <f>IF(AND(V13="EN",W13="S"),E13, IF(AND(V13="ID", W13="S"),F13, IF(AND(V13="EN", W13="R"),G13,H13)))</f>
        <v>Image URL</v>
      </c>
      <c r="Z13" s="48"/>
      <c r="AA13" s="48">
        <v>1</v>
      </c>
      <c r="AB13" s="6">
        <f t="shared" ca="1" si="14"/>
        <v>20141204</v>
      </c>
      <c r="AC13" s="3">
        <f t="shared" ca="1" si="15"/>
        <v>144109</v>
      </c>
      <c r="AD13" s="3" t="s">
        <v>88</v>
      </c>
      <c r="AE13" s="48">
        <v>0</v>
      </c>
      <c r="AF13" s="48">
        <v>0</v>
      </c>
      <c r="AG13" s="48"/>
      <c r="AH13" s="48" t="str">
        <f ca="1">CONCATENATE("insert into ZDIC values('",T13, "', '",U13, "', '",V13, "', '",W13, "', '",X13, "', '",Y13, "', '",Z13, "', '",AA13, "', '",AB13, "', '",AC13, "', '",AD13, "', '",AE13, "', '",AF13, "', '",AG13, "')")</f>
        <v>insert into ZDIC values('JG', '', 'EN', 'S', 'ZMIURL', 'Image URL', '', '1', '20141204', '144109', 'SQL', '0', '0', '')</v>
      </c>
      <c r="AI13" s="5" t="s">
        <v>9</v>
      </c>
      <c r="AJ13" s="48" t="s">
        <v>1311</v>
      </c>
      <c r="AL13" s="40" t="s">
        <v>1104</v>
      </c>
      <c r="AM13" s="48" t="str">
        <f t="shared" si="21"/>
        <v>M010110</v>
      </c>
      <c r="AN13" s="42" t="s">
        <v>1487</v>
      </c>
      <c r="AO13" s="48" t="s">
        <v>126</v>
      </c>
      <c r="AP13" s="48" t="str">
        <f t="shared" si="19"/>
        <v>M010</v>
      </c>
      <c r="AQ13" s="48">
        <f t="shared" si="22"/>
        <v>1110</v>
      </c>
      <c r="AR13" s="41" t="s">
        <v>1185</v>
      </c>
      <c r="AS13" s="48" t="s">
        <v>22</v>
      </c>
      <c r="AT13" s="48" t="str">
        <f t="shared" si="0"/>
        <v>p1=CTNO</v>
      </c>
      <c r="AU13" s="48" t="str">
        <f t="shared" si="23"/>
        <v/>
      </c>
      <c r="AV13" s="48"/>
      <c r="AW13" s="3">
        <v>1</v>
      </c>
      <c r="AX13" s="6">
        <f t="shared" ca="1" si="2"/>
        <v>20141204</v>
      </c>
      <c r="AY13" s="3">
        <f t="shared" ca="1" si="3"/>
        <v>144109</v>
      </c>
      <c r="AZ13" s="3" t="s">
        <v>88</v>
      </c>
      <c r="BA13" s="48">
        <v>0</v>
      </c>
      <c r="BB13" s="48">
        <v>0</v>
      </c>
      <c r="BC13" s="48"/>
      <c r="BD13" s="48" t="str">
        <f t="shared" ca="1" si="12"/>
        <v>insert into ZMNU values('DJB', '', 'GEN', 'M010110', 'City Master', 'D', 'M010', '1110', 'GM110', 'p1=CTNO', '', '', '1', '20141204', '144109', 'SQL', '0', '0', '')</v>
      </c>
      <c r="BE13" s="48"/>
    </row>
    <row r="14" spans="1:57" ht="14.25" customHeight="1" x14ac:dyDescent="0.25">
      <c r="A14" s="4"/>
      <c r="B14" s="48" t="str">
        <f>VLOOKUP($D$2,[1]Tables!$B$2:$D$1048576,2,FALSE)</f>
        <v>ZM</v>
      </c>
      <c r="C14" s="48" t="s">
        <v>32</v>
      </c>
      <c r="D14" s="48" t="str">
        <f t="shared" si="17"/>
        <v>ZMREMA</v>
      </c>
      <c r="E14" s="48" t="str">
        <f>VLOOKUP($C14,'[1]Data Dictionary'!$B$2:$I$1048576,5,FALSE)</f>
        <v>Remark</v>
      </c>
      <c r="F14" s="48" t="str">
        <f>VLOOKUP($C14,'[1]Data Dictionary'!$B$2:$I$1048576,6,FALSE)</f>
        <v>Remark</v>
      </c>
      <c r="G14" s="48" t="str">
        <f>VLOOKUP($C14,'[1]Data Dictionary'!$B$2:$I$1048576,7,FALSE)</f>
        <v>Remark</v>
      </c>
      <c r="H14" s="48" t="str">
        <f>VLOOKUP($C14,'[1]Data Dictionary'!$B$2:$I$1048576,8,FALSE)</f>
        <v>Remark</v>
      </c>
      <c r="I14" s="48" t="str">
        <f>VLOOKUP($C14,'[1]Data Dictionary'!$B$2:$I$1048576,2,FALSE)</f>
        <v>VARCHAR</v>
      </c>
      <c r="J14" s="2" t="str">
        <f>VLOOKUP($C14,'[1]Data Dictionary'!$B$2:$I$1048576,3,FALSE)</f>
        <v>100</v>
      </c>
      <c r="K14" s="3"/>
      <c r="L14" s="3" t="str">
        <f t="shared" si="4"/>
        <v xml:space="preserve"> NULL </v>
      </c>
      <c r="M14" s="3" t="str">
        <f t="shared" si="5"/>
        <v xml:space="preserve"> DEFAULT('') </v>
      </c>
      <c r="N14" s="48" t="str">
        <f t="shared" si="6"/>
        <v>ZMREMA VARCHAR(100)  NULL  DEFAULT('') ,</v>
      </c>
      <c r="O14" s="48" t="str">
        <f t="shared" si="7"/>
        <v>ZMREMA VARCHAR2(100) DEFAULT(' '),</v>
      </c>
      <c r="P14" s="48" t="s">
        <v>9</v>
      </c>
      <c r="Q14" s="48" t="str">
        <f t="shared" si="8"/>
        <v>EXEC sys.sp_addextendedproperty @name=N'MS_Description', @value=N'Remark' , @level0type=N'SCHEMA',@level0name=N'dbo', @level1type=N'TABLE',@level1name=N'ZMNU', @level2type=N'COLUMN',@level2name=N'ZMREMA'</v>
      </c>
      <c r="R14" s="48" t="str">
        <f t="shared" si="20"/>
        <v>[DataMember] public  string ZMREMA { get; set; }</v>
      </c>
      <c r="S14" s="48" t="str">
        <f t="shared" si="18"/>
        <v>+ ", ZMREMA "</v>
      </c>
      <c r="T14" s="48" t="s">
        <v>734</v>
      </c>
      <c r="U14" s="48"/>
      <c r="V14" s="48" t="s">
        <v>16</v>
      </c>
      <c r="W14" s="48" t="s">
        <v>15</v>
      </c>
      <c r="X14" s="48" t="str">
        <f t="shared" si="13"/>
        <v>ZMREMA</v>
      </c>
      <c r="Y14" s="48" t="str">
        <f t="shared" si="9"/>
        <v>Remark</v>
      </c>
      <c r="Z14" s="48"/>
      <c r="AA14" s="48">
        <v>1</v>
      </c>
      <c r="AB14" s="6">
        <f t="shared" ca="1" si="14"/>
        <v>20141204</v>
      </c>
      <c r="AC14" s="3">
        <f t="shared" ca="1" si="15"/>
        <v>144109</v>
      </c>
      <c r="AD14" s="3" t="s">
        <v>88</v>
      </c>
      <c r="AE14" s="48">
        <v>0</v>
      </c>
      <c r="AF14" s="48">
        <v>0</v>
      </c>
      <c r="AG14" s="48"/>
      <c r="AH14" s="48" t="str">
        <f t="shared" ref="AH14:AH21" ca="1" si="24">CONCATENATE("insert into ZDIC values('",T14, "', '",U14, "', '",V14, "', '",W14, "', '",X14, "', '",Y14, "', '",Z14, "', '",AA14, "', '",AB14, "', '",AC14, "', '",AD14, "', '",AE14, "', '",AF14, "', '",AG14, "')")</f>
        <v>insert into ZDIC values('JG', '', 'EN', 'S', 'ZMREMA', 'Remark', '', '1', '20141204', '144109', 'SQL', '0', '0', '')</v>
      </c>
      <c r="AI14" s="5" t="s">
        <v>9</v>
      </c>
      <c r="AJ14" s="48" t="s">
        <v>1311</v>
      </c>
      <c r="AL14" s="40" t="s">
        <v>1104</v>
      </c>
      <c r="AM14" s="48" t="str">
        <f t="shared" si="21"/>
        <v>M010120</v>
      </c>
      <c r="AN14" s="42" t="s">
        <v>1184</v>
      </c>
      <c r="AO14" s="48" t="s">
        <v>126</v>
      </c>
      <c r="AP14" s="48" t="str">
        <f t="shared" si="19"/>
        <v>M010</v>
      </c>
      <c r="AQ14" s="48">
        <f t="shared" si="22"/>
        <v>1120</v>
      </c>
      <c r="AR14" s="41" t="s">
        <v>1131</v>
      </c>
      <c r="AS14" s="41"/>
      <c r="AT14" s="48" t="str">
        <f t="shared" si="0"/>
        <v/>
      </c>
      <c r="AU14" s="48" t="str">
        <f t="shared" si="23"/>
        <v/>
      </c>
      <c r="AV14" s="48"/>
      <c r="AW14" s="3">
        <v>1</v>
      </c>
      <c r="AX14" s="6">
        <f t="shared" ca="1" si="2"/>
        <v>20141204</v>
      </c>
      <c r="AY14" s="3">
        <f t="shared" ca="1" si="3"/>
        <v>144109</v>
      </c>
      <c r="AZ14" s="3" t="s">
        <v>88</v>
      </c>
      <c r="BA14" s="48">
        <v>0</v>
      </c>
      <c r="BB14" s="48">
        <v>0</v>
      </c>
      <c r="BC14" s="48"/>
      <c r="BD14" s="48" t="str">
        <f t="shared" ca="1" si="12"/>
        <v>insert into ZMNU values('DJB', '', 'GEN', 'M010120', 'Country City Map', 'D', 'M010', '1120', 'GM120', '', '', '', '1', '20141204', '144109', 'SQL', '0', '0', '')</v>
      </c>
      <c r="BE14" s="48"/>
    </row>
    <row r="15" spans="1:57" ht="14.25" customHeight="1" x14ac:dyDescent="0.25">
      <c r="A15" s="4"/>
      <c r="B15" s="48" t="str">
        <f>VLOOKUP($D$2,[1]Tables!$B$2:$D$1048576,2,FALSE)</f>
        <v>ZM</v>
      </c>
      <c r="C15" s="48" t="s">
        <v>33</v>
      </c>
      <c r="D15" s="48" t="str">
        <f t="shared" si="17"/>
        <v>ZMRCST</v>
      </c>
      <c r="E15" s="48" t="str">
        <f>VLOOKUP($C15,'[1]Data Dictionary'!$B$2:$I$1048576,5,FALSE)</f>
        <v>Record Status</v>
      </c>
      <c r="F15" s="48" t="str">
        <f>VLOOKUP($C15,'[1]Data Dictionary'!$B$2:$I$1048576,6,FALSE)</f>
        <v>Record Status</v>
      </c>
      <c r="G15" s="48" t="str">
        <f>VLOOKUP($C15,'[1]Data Dictionary'!$B$2:$I$1048576,7,FALSE)</f>
        <v>Record Status</v>
      </c>
      <c r="H15" s="48" t="str">
        <f>VLOOKUP($C15,'[1]Data Dictionary'!$B$2:$I$1048576,8,FALSE)</f>
        <v>Record Status</v>
      </c>
      <c r="I15" s="48" t="str">
        <f>VLOOKUP($C15,'[1]Data Dictionary'!$B$2:$I$1048576,2,FALSE)</f>
        <v>NUMERIC</v>
      </c>
      <c r="J15" s="2" t="str">
        <f>VLOOKUP($C15,'[1]Data Dictionary'!$B$2:$I$1048576,3,FALSE)</f>
        <v>1, 0</v>
      </c>
      <c r="K15" s="3"/>
      <c r="L15" s="3" t="str">
        <f t="shared" si="4"/>
        <v xml:space="preserve"> NULL </v>
      </c>
      <c r="M15" s="3" t="str">
        <f t="shared" si="5"/>
        <v xml:space="preserve"> DEFAULT(0) </v>
      </c>
      <c r="N15" s="48" t="str">
        <f t="shared" si="6"/>
        <v>ZMRCST NUMERIC(1, 0)  NULL  DEFAULT(0) ,</v>
      </c>
      <c r="O15" s="48" t="str">
        <f t="shared" si="7"/>
        <v>ZMRCST NUMBER(1, 0)  DEFAULT(0) ,</v>
      </c>
      <c r="P15" s="48" t="s">
        <v>9</v>
      </c>
      <c r="Q15" s="48" t="str">
        <f t="shared" si="8"/>
        <v>EXEC sys.sp_addextendedproperty @name=N'MS_Description', @value=N'Record Status' , @level0type=N'SCHEMA',@level0name=N'dbo', @level1type=N'TABLE',@level1name=N'ZMNU', @level2type=N'COLUMN',@level2name=N'ZMRCST'</v>
      </c>
      <c r="R15" s="48" t="str">
        <f t="shared" si="20"/>
        <v>[DataMember] public  decimal ZMRCST { get; set; }</v>
      </c>
      <c r="S15" s="48" t="str">
        <f t="shared" si="18"/>
        <v>+ ", ZMRCST "</v>
      </c>
      <c r="T15" s="48" t="s">
        <v>734</v>
      </c>
      <c r="U15" s="48"/>
      <c r="V15" s="48" t="s">
        <v>16</v>
      </c>
      <c r="W15" s="48" t="s">
        <v>15</v>
      </c>
      <c r="X15" s="48" t="str">
        <f t="shared" si="13"/>
        <v>ZMRCST</v>
      </c>
      <c r="Y15" s="48" t="str">
        <f t="shared" si="9"/>
        <v>Record Status</v>
      </c>
      <c r="Z15" s="48"/>
      <c r="AA15" s="48">
        <v>1</v>
      </c>
      <c r="AB15" s="6">
        <f t="shared" ca="1" si="14"/>
        <v>20141204</v>
      </c>
      <c r="AC15" s="3">
        <f t="shared" ca="1" si="15"/>
        <v>144109</v>
      </c>
      <c r="AD15" s="3" t="s">
        <v>88</v>
      </c>
      <c r="AE15" s="48">
        <v>0</v>
      </c>
      <c r="AF15" s="48">
        <v>0</v>
      </c>
      <c r="AG15" s="48"/>
      <c r="AH15" s="48" t="str">
        <f t="shared" ca="1" si="24"/>
        <v>insert into ZDIC values('JG', '', 'EN', 'S', 'ZMRCST', 'Record Status', '', '1', '20141204', '144109', 'SQL', '0', '0', '')</v>
      </c>
      <c r="AI15" s="5" t="s">
        <v>9</v>
      </c>
      <c r="AJ15" s="48" t="s">
        <v>1311</v>
      </c>
      <c r="AL15" s="40" t="s">
        <v>1104</v>
      </c>
      <c r="AM15" s="48" t="str">
        <f t="shared" si="21"/>
        <v>M010130</v>
      </c>
      <c r="AN15" s="42" t="s">
        <v>1485</v>
      </c>
      <c r="AO15" s="48" t="s">
        <v>126</v>
      </c>
      <c r="AP15" s="48" t="str">
        <f t="shared" si="19"/>
        <v>M010</v>
      </c>
      <c r="AQ15" s="48">
        <f t="shared" si="22"/>
        <v>1130</v>
      </c>
      <c r="AR15" s="41" t="s">
        <v>1186</v>
      </c>
      <c r="AS15" s="41"/>
      <c r="AT15" s="48" t="str">
        <f t="shared" si="0"/>
        <v/>
      </c>
      <c r="AU15" s="48" t="str">
        <f t="shared" si="23"/>
        <v/>
      </c>
      <c r="AV15" s="48"/>
      <c r="AW15" s="3">
        <v>1</v>
      </c>
      <c r="AX15" s="6">
        <f t="shared" ca="1" si="2"/>
        <v>20141204</v>
      </c>
      <c r="AY15" s="3">
        <f t="shared" ca="1" si="3"/>
        <v>144109</v>
      </c>
      <c r="AZ15" s="3" t="s">
        <v>88</v>
      </c>
      <c r="BA15" s="48">
        <v>0</v>
      </c>
      <c r="BB15" s="48">
        <v>0</v>
      </c>
      <c r="BC15" s="48"/>
      <c r="BD15" s="48" t="str">
        <f t="shared" ca="1" si="12"/>
        <v>insert into ZMNU values('DJB', '', 'GEN', 'M010130', 'Employee Master', 'D', 'M010', '1130', 'GM130', '', '', '', '1', '20141204', '144109', 'SQL', '0', '0', '')</v>
      </c>
      <c r="BE15" s="48"/>
    </row>
    <row r="16" spans="1:57" ht="14.25" customHeight="1" x14ac:dyDescent="0.25">
      <c r="A16" s="4"/>
      <c r="B16" s="48" t="str">
        <f>VLOOKUP($D$2,[1]Tables!$B$2:$D$1048576,2,FALSE)</f>
        <v>ZM</v>
      </c>
      <c r="C16" s="48" t="s">
        <v>23</v>
      </c>
      <c r="D16" s="48" t="str">
        <f t="shared" si="17"/>
        <v>ZMCRDT</v>
      </c>
      <c r="E16" s="48" t="str">
        <f>VLOOKUP($C16,'[1]Data Dictionary'!$B$2:$I$1048576,5,FALSE)</f>
        <v>Create Date</v>
      </c>
      <c r="F16" s="48" t="str">
        <f>VLOOKUP($C16,'[1]Data Dictionary'!$B$2:$I$1048576,6,FALSE)</f>
        <v>Create Date</v>
      </c>
      <c r="G16" s="48" t="str">
        <f>VLOOKUP($C16,'[1]Data Dictionary'!$B$2:$I$1048576,7,FALSE)</f>
        <v>Create Date</v>
      </c>
      <c r="H16" s="48" t="str">
        <f>VLOOKUP($C16,'[1]Data Dictionary'!$B$2:$I$1048576,8,FALSE)</f>
        <v>Create Date</v>
      </c>
      <c r="I16" s="48" t="str">
        <f>VLOOKUP($C16,'[1]Data Dictionary'!$B$2:$I$1048576,2,FALSE)</f>
        <v>NUMERIC</v>
      </c>
      <c r="J16" s="2" t="str">
        <f>VLOOKUP($C16,'[1]Data Dictionary'!$B$2:$I$1048576,3,FALSE)</f>
        <v>8, 0</v>
      </c>
      <c r="K16" s="3"/>
      <c r="L16" s="3" t="str">
        <f t="shared" si="4"/>
        <v xml:space="preserve"> NULL </v>
      </c>
      <c r="M16" s="3" t="str">
        <f t="shared" si="5"/>
        <v xml:space="preserve"> DEFAULT(0) </v>
      </c>
      <c r="N16" s="48" t="str">
        <f t="shared" si="6"/>
        <v>ZMCRDT NUMERIC(8, 0)  NULL  DEFAULT(0) ,</v>
      </c>
      <c r="O16" s="48" t="str">
        <f t="shared" si="7"/>
        <v>ZMCRDT NUMBER(8, 0)  DEFAULT(0) ,</v>
      </c>
      <c r="P16" s="48" t="s">
        <v>9</v>
      </c>
      <c r="Q16" s="48" t="str">
        <f t="shared" si="8"/>
        <v>EXEC sys.sp_addextendedproperty @name=N'MS_Description', @value=N'Create Date' , @level0type=N'SCHEMA',@level0name=N'dbo', @level1type=N'TABLE',@level1name=N'ZMNU', @level2type=N'COLUMN',@level2name=N'ZMCRDT'</v>
      </c>
      <c r="R16" s="48" t="str">
        <f t="shared" si="20"/>
        <v>[DataMember] public  decimal ZMCRDT { get; set; }</v>
      </c>
      <c r="S16" s="48" t="str">
        <f t="shared" si="18"/>
        <v>+ ", ZMCRDT "</v>
      </c>
      <c r="T16" s="48" t="s">
        <v>734</v>
      </c>
      <c r="U16" s="48"/>
      <c r="V16" s="48" t="s">
        <v>16</v>
      </c>
      <c r="W16" s="48" t="s">
        <v>15</v>
      </c>
      <c r="X16" s="48" t="str">
        <f t="shared" si="13"/>
        <v>ZMCRDT</v>
      </c>
      <c r="Y16" s="48" t="str">
        <f t="shared" si="9"/>
        <v>Create Date</v>
      </c>
      <c r="Z16" s="48"/>
      <c r="AA16" s="48">
        <v>1</v>
      </c>
      <c r="AB16" s="6">
        <f t="shared" ca="1" si="14"/>
        <v>20141204</v>
      </c>
      <c r="AC16" s="3">
        <f t="shared" ca="1" si="15"/>
        <v>144109</v>
      </c>
      <c r="AD16" s="3" t="s">
        <v>88</v>
      </c>
      <c r="AE16" s="48">
        <v>0</v>
      </c>
      <c r="AF16" s="48">
        <v>0</v>
      </c>
      <c r="AG16" s="48"/>
      <c r="AH16" s="48" t="str">
        <f t="shared" ca="1" si="24"/>
        <v>insert into ZDIC values('JG', '', 'EN', 'S', 'ZMCRDT', 'Create Date', '', '1', '20141204', '144109', 'SQL', '0', '0', '')</v>
      </c>
      <c r="AI16" s="5" t="s">
        <v>9</v>
      </c>
      <c r="AJ16" s="48" t="s">
        <v>1311</v>
      </c>
      <c r="AK16" s="48"/>
      <c r="AL16" s="40" t="s">
        <v>1104</v>
      </c>
      <c r="AM16" s="48" t="str">
        <f t="shared" ref="AM16" si="25">CONCATENATE(AP16,RIGHT(AQ16,3))</f>
        <v>M010140</v>
      </c>
      <c r="AN16" s="42" t="s">
        <v>1677</v>
      </c>
      <c r="AO16" s="48" t="s">
        <v>126</v>
      </c>
      <c r="AP16" s="48" t="str">
        <f t="shared" si="19"/>
        <v>M010</v>
      </c>
      <c r="AQ16" s="48">
        <f t="shared" ref="AQ16" si="26">IF(AO16="H",VALUE(RIGHT(AM16,3))*100,AQ15+10)</f>
        <v>1140</v>
      </c>
      <c r="AR16" s="41" t="s">
        <v>1678</v>
      </c>
      <c r="AS16" s="48" t="s">
        <v>952</v>
      </c>
      <c r="AT16" s="48" t="str">
        <f t="shared" si="0"/>
        <v>p1=SIZE</v>
      </c>
      <c r="AU16" s="48" t="str">
        <f t="shared" ref="AU16" si="27">IF(AO16="H",CONCATENATE("../Images/Icon/",$AN16,".png"),"")</f>
        <v/>
      </c>
      <c r="AV16" s="48"/>
      <c r="AW16" s="3">
        <v>1</v>
      </c>
      <c r="AX16" s="6">
        <f t="shared" ca="1" si="2"/>
        <v>20141204</v>
      </c>
      <c r="AY16" s="3">
        <f t="shared" ca="1" si="3"/>
        <v>144109</v>
      </c>
      <c r="AZ16" s="3" t="s">
        <v>88</v>
      </c>
      <c r="BA16" s="48">
        <v>0</v>
      </c>
      <c r="BB16" s="48">
        <v>0</v>
      </c>
      <c r="BC16" s="48"/>
      <c r="BD16" s="48" t="str">
        <f t="shared" ref="BD16" ca="1" si="28">CONCATENATE("insert into ", $D$2, " values('", AJ16, "', '", AK16, "', '", AL16, "', '", AM16, "', '", AN16, "', '", AO16, "', '", AP16, "', '", AQ16, "', '", AR16, "', '", AT16, "', '", AU16, "', '", AV16, "', '", AW16, "', '", AX16, "', '", AY16, "', '", AZ16, "', '", BA16, "', '", BB16, "', '", BC16, "')")</f>
        <v>insert into ZMNU values('DJB', '', 'GEN', 'M010140', 'Size Master', 'D', 'M010', '1140', 'GM140', 'p1=SIZE', '', '', '1', '20141204', '144109', 'SQL', '0', '0', '')</v>
      </c>
    </row>
    <row r="17" spans="1:57" ht="14.25" customHeight="1" x14ac:dyDescent="0.25">
      <c r="A17" s="4"/>
      <c r="B17" s="48" t="str">
        <f>VLOOKUP($D$2,[1]Tables!$B$2:$D$1048576,2,FALSE)</f>
        <v>ZM</v>
      </c>
      <c r="C17" s="48" t="s">
        <v>24</v>
      </c>
      <c r="D17" s="48" t="str">
        <f t="shared" si="17"/>
        <v>ZMCRTM</v>
      </c>
      <c r="E17" s="48" t="str">
        <f>VLOOKUP($C17,'[1]Data Dictionary'!$B$2:$I$1048576,5,FALSE)</f>
        <v>Create Time</v>
      </c>
      <c r="F17" s="48" t="str">
        <f>VLOOKUP($C17,'[1]Data Dictionary'!$B$2:$I$1048576,6,FALSE)</f>
        <v>Create Time</v>
      </c>
      <c r="G17" s="48" t="str">
        <f>VLOOKUP($C17,'[1]Data Dictionary'!$B$2:$I$1048576,7,FALSE)</f>
        <v>Create Time</v>
      </c>
      <c r="H17" s="48" t="str">
        <f>VLOOKUP($C17,'[1]Data Dictionary'!$B$2:$I$1048576,8,FALSE)</f>
        <v>Create Time</v>
      </c>
      <c r="I17" s="48" t="str">
        <f>VLOOKUP($C17,'[1]Data Dictionary'!$B$2:$I$1048576,2,FALSE)</f>
        <v>NUMERIC</v>
      </c>
      <c r="J17" s="2" t="str">
        <f>VLOOKUP($C17,'[1]Data Dictionary'!$B$2:$I$1048576,3,FALSE)</f>
        <v>6, 0</v>
      </c>
      <c r="K17" s="3"/>
      <c r="L17" s="3" t="str">
        <f t="shared" si="4"/>
        <v xml:space="preserve"> NULL </v>
      </c>
      <c r="M17" s="3" t="str">
        <f t="shared" si="5"/>
        <v xml:space="preserve"> DEFAULT(0) </v>
      </c>
      <c r="N17" s="48" t="str">
        <f t="shared" si="6"/>
        <v>ZMCRTM NUMERIC(6, 0)  NULL  DEFAULT(0) ,</v>
      </c>
      <c r="O17" s="48" t="str">
        <f t="shared" si="7"/>
        <v>ZMCRTM NUMBER(6, 0)  DEFAULT(0) ,</v>
      </c>
      <c r="P17" s="48" t="s">
        <v>9</v>
      </c>
      <c r="Q17" s="48" t="str">
        <f t="shared" si="8"/>
        <v>EXEC sys.sp_addextendedproperty @name=N'MS_Description', @value=N'Create Time' , @level0type=N'SCHEMA',@level0name=N'dbo', @level1type=N'TABLE',@level1name=N'ZMNU', @level2type=N'COLUMN',@level2name=N'ZMCRTM'</v>
      </c>
      <c r="R17" s="48" t="str">
        <f t="shared" si="20"/>
        <v>[DataMember] public  decimal ZMCRTM { get; set; }</v>
      </c>
      <c r="S17" s="48" t="str">
        <f t="shared" si="18"/>
        <v>+ ", ZMCRTM "</v>
      </c>
      <c r="T17" s="48" t="s">
        <v>734</v>
      </c>
      <c r="U17" s="48"/>
      <c r="V17" s="48" t="s">
        <v>16</v>
      </c>
      <c r="W17" s="48" t="s">
        <v>15</v>
      </c>
      <c r="X17" s="48" t="str">
        <f t="shared" si="13"/>
        <v>ZMCRTM</v>
      </c>
      <c r="Y17" s="48" t="str">
        <f t="shared" si="9"/>
        <v>Create Time</v>
      </c>
      <c r="Z17" s="48"/>
      <c r="AA17" s="48">
        <v>1</v>
      </c>
      <c r="AB17" s="6">
        <f t="shared" ca="1" si="14"/>
        <v>20141204</v>
      </c>
      <c r="AC17" s="3">
        <f t="shared" ca="1" si="15"/>
        <v>144109</v>
      </c>
      <c r="AD17" s="3" t="s">
        <v>88</v>
      </c>
      <c r="AE17" s="48">
        <v>0</v>
      </c>
      <c r="AF17" s="48">
        <v>0</v>
      </c>
      <c r="AG17" s="48"/>
      <c r="AH17" s="48" t="str">
        <f t="shared" ca="1" si="24"/>
        <v>insert into ZDIC values('JG', '', 'EN', 'S', 'ZMCRTM', 'Create Time', '', '1', '20141204', '144109', 'SQL', '0', '0', '')</v>
      </c>
      <c r="AI17" s="5" t="s">
        <v>9</v>
      </c>
      <c r="AJ17" s="48" t="s">
        <v>1311</v>
      </c>
      <c r="AK17" s="48"/>
      <c r="AL17" s="40" t="s">
        <v>1105</v>
      </c>
      <c r="AM17" s="48" t="s">
        <v>793</v>
      </c>
      <c r="AN17" s="42" t="s">
        <v>787</v>
      </c>
      <c r="AO17" s="48" t="s">
        <v>135</v>
      </c>
      <c r="AP17" s="48"/>
      <c r="AQ17" s="48">
        <f>IF(AO17="H",VALUE(RIGHT(AM17,3))*100,#REF!+10)</f>
        <v>2000</v>
      </c>
      <c r="AR17" s="42"/>
      <c r="AT17" s="48" t="str">
        <f t="shared" si="0"/>
        <v/>
      </c>
      <c r="AU17" s="48" t="str">
        <f t="shared" ref="AU17:AU18" si="29">IF(AO17="H",CONCATENATE("../Images/Icon/",$AN17,".png"),"")</f>
        <v>../Images/Icon/Master.png</v>
      </c>
      <c r="AV17" s="48"/>
      <c r="AW17" s="3">
        <v>1</v>
      </c>
      <c r="AX17" s="6">
        <f t="shared" ref="AX17" ca="1" si="30">YEAR(NOW())*10000+MONTH(NOW())*100+DAY(NOW())</f>
        <v>20141204</v>
      </c>
      <c r="AY17" s="3">
        <f t="shared" ref="AY17" ca="1" si="31">HOUR(NOW())*10000+MINUTE(NOW())*100+SECOND(NOW())</f>
        <v>144109</v>
      </c>
      <c r="AZ17" s="3" t="s">
        <v>88</v>
      </c>
      <c r="BA17" s="48">
        <v>0</v>
      </c>
      <c r="BB17" s="48">
        <v>0</v>
      </c>
      <c r="BC17" s="48"/>
      <c r="BD17" s="48" t="str">
        <f t="shared" ref="BD17:BD18" ca="1" si="32">CONCATENATE("insert into ", $D$2, " values('", AJ17, "', '", AK17, "', '", AL17, "', '", AM17, "', '", AN17, "', '", AO17, "', '", AP17, "', '", AQ17, "', '", AR17, "', '", AT17, "', '", AU17, "', '", AV17, "', '", AW17, "', '", AX17, "', '", AY17, "', '", AZ17, "', '", BA17, "', '", BB17, "', '", BC17, "')")</f>
        <v>insert into ZMNU values('DJB', '', 'INV', 'M020', 'Master', 'H', '', '2000', '', '', '../Images/Icon/Master.png', '', '1', '20141204', '144109', 'SQL', '0', '0', '')</v>
      </c>
      <c r="BE17" s="48"/>
    </row>
    <row r="18" spans="1:57" ht="14.25" customHeight="1" x14ac:dyDescent="0.25">
      <c r="A18" s="4"/>
      <c r="B18" s="48" t="str">
        <f>VLOOKUP($D$2,[1]Tables!$B$2:$D$1048576,2,FALSE)</f>
        <v>ZM</v>
      </c>
      <c r="C18" s="48" t="s">
        <v>25</v>
      </c>
      <c r="D18" s="48" t="str">
        <f t="shared" si="17"/>
        <v>ZMCRUS</v>
      </c>
      <c r="E18" s="48" t="str">
        <f>VLOOKUP($C18,'[1]Data Dictionary'!$B$2:$I$1048576,5,FALSE)</f>
        <v>Create User</v>
      </c>
      <c r="F18" s="48" t="str">
        <f>VLOOKUP($C18,'[1]Data Dictionary'!$B$2:$I$1048576,6,FALSE)</f>
        <v>Create User</v>
      </c>
      <c r="G18" s="48" t="str">
        <f>VLOOKUP($C18,'[1]Data Dictionary'!$B$2:$I$1048576,7,FALSE)</f>
        <v>Create User</v>
      </c>
      <c r="H18" s="48" t="str">
        <f>VLOOKUP($C18,'[1]Data Dictionary'!$B$2:$I$1048576,8,FALSE)</f>
        <v>Create User</v>
      </c>
      <c r="I18" s="48" t="str">
        <f>VLOOKUP($C18,'[1]Data Dictionary'!$B$2:$I$1048576,2,FALSE)</f>
        <v>VARCHAR</v>
      </c>
      <c r="J18" s="2" t="str">
        <f>VLOOKUP($C18,'[1]Data Dictionary'!$B$2:$I$1048576,3,FALSE)</f>
        <v>20</v>
      </c>
      <c r="K18" s="3"/>
      <c r="L18" s="3" t="str">
        <f t="shared" si="4"/>
        <v xml:space="preserve"> NULL </v>
      </c>
      <c r="M18" s="3" t="str">
        <f t="shared" si="5"/>
        <v xml:space="preserve"> DEFAULT('') </v>
      </c>
      <c r="N18" s="48" t="str">
        <f t="shared" si="6"/>
        <v>ZMCRUS VARCHAR(20)  NULL  DEFAULT('') ,</v>
      </c>
      <c r="O18" s="48" t="str">
        <f t="shared" si="7"/>
        <v>ZMCRUS VARCHAR2(20) DEFAULT(' '),</v>
      </c>
      <c r="P18" s="48" t="s">
        <v>9</v>
      </c>
      <c r="Q18" s="48" t="str">
        <f t="shared" si="8"/>
        <v>EXEC sys.sp_addextendedproperty @name=N'MS_Description', @value=N'Create User' , @level0type=N'SCHEMA',@level0name=N'dbo', @level1type=N'TABLE',@level1name=N'ZMNU', @level2type=N'COLUMN',@level2name=N'ZMCRUS'</v>
      </c>
      <c r="R18" s="48" t="str">
        <f t="shared" si="20"/>
        <v>[DataMember] public  string ZMCRUS { get; set; }</v>
      </c>
      <c r="S18" s="48" t="str">
        <f t="shared" si="18"/>
        <v>+ ", ZMCRUS "</v>
      </c>
      <c r="T18" s="48" t="s">
        <v>734</v>
      </c>
      <c r="U18" s="48"/>
      <c r="V18" s="48" t="s">
        <v>16</v>
      </c>
      <c r="W18" s="48" t="s">
        <v>15</v>
      </c>
      <c r="X18" s="48" t="str">
        <f t="shared" si="13"/>
        <v>ZMCRUS</v>
      </c>
      <c r="Y18" s="48" t="str">
        <f t="shared" si="9"/>
        <v>Create User</v>
      </c>
      <c r="Z18" s="48"/>
      <c r="AA18" s="48">
        <v>1</v>
      </c>
      <c r="AB18" s="6">
        <f t="shared" ca="1" si="14"/>
        <v>20141204</v>
      </c>
      <c r="AC18" s="3">
        <f t="shared" ca="1" si="15"/>
        <v>144109</v>
      </c>
      <c r="AD18" s="3" t="s">
        <v>88</v>
      </c>
      <c r="AE18" s="48">
        <v>0</v>
      </c>
      <c r="AF18" s="48">
        <v>0</v>
      </c>
      <c r="AG18" s="48"/>
      <c r="AH18" s="48" t="str">
        <f t="shared" ca="1" si="24"/>
        <v>insert into ZDIC values('JG', '', 'EN', 'S', 'ZMCRUS', 'Create User', '', '1', '20141204', '144109', 'SQL', '0', '0', '')</v>
      </c>
      <c r="AI18" s="5" t="s">
        <v>9</v>
      </c>
      <c r="AJ18" s="48" t="s">
        <v>1311</v>
      </c>
      <c r="AK18" s="48"/>
      <c r="AL18" s="40" t="s">
        <v>1105</v>
      </c>
      <c r="AM18" s="48" t="str">
        <f t="shared" ref="AM18" si="33">CONCATENATE(AP18,RIGHT(AQ18,3))</f>
        <v>M020010</v>
      </c>
      <c r="AN18" s="42" t="s">
        <v>1706</v>
      </c>
      <c r="AO18" s="48" t="s">
        <v>126</v>
      </c>
      <c r="AP18" s="48" t="s">
        <v>793</v>
      </c>
      <c r="AQ18" s="48">
        <f t="shared" ref="AQ18" si="34">IF(AO18="H",VALUE(RIGHT(AM18,3))*100,AQ17+10)</f>
        <v>2010</v>
      </c>
      <c r="AR18" s="42" t="s">
        <v>782</v>
      </c>
      <c r="AS18" s="48" t="s">
        <v>1689</v>
      </c>
      <c r="AT18" s="48" t="str">
        <f t="shared" si="0"/>
        <v>p2=APL</v>
      </c>
      <c r="AU18" s="48" t="str">
        <f t="shared" si="29"/>
        <v/>
      </c>
      <c r="AV18" s="48"/>
      <c r="AW18" s="3">
        <v>1</v>
      </c>
      <c r="AX18" s="6">
        <f t="shared" ref="AX18:AX25" ca="1" si="35">YEAR(NOW())*10000+MONTH(NOW())*100+DAY(NOW())</f>
        <v>20141204</v>
      </c>
      <c r="AY18" s="3">
        <f t="shared" ref="AY18:AY25" ca="1" si="36">HOUR(NOW())*10000+MINUTE(NOW())*100+SECOND(NOW())</f>
        <v>144109</v>
      </c>
      <c r="AZ18" s="3" t="s">
        <v>88</v>
      </c>
      <c r="BA18" s="48">
        <v>0</v>
      </c>
      <c r="BB18" s="48">
        <v>0</v>
      </c>
      <c r="BC18" s="48"/>
      <c r="BD18" s="48" t="str">
        <f t="shared" ca="1" si="32"/>
        <v>insert into ZMNU values('DJB', '', 'INV', 'M020010', 'Artikel Master', 'D', 'M020', '2010', 'IM010', 'p2=APL', '', '', '1', '20141204', '144109', 'SQL', '0', '0', '')</v>
      </c>
      <c r="BE18" s="48"/>
    </row>
    <row r="19" spans="1:57" ht="14.25" customHeight="1" x14ac:dyDescent="0.25">
      <c r="A19" s="4"/>
      <c r="B19" s="48" t="str">
        <f>VLOOKUP($D$2,[1]Tables!$B$2:$D$1048576,2,FALSE)</f>
        <v>ZM</v>
      </c>
      <c r="C19" s="48" t="s">
        <v>26</v>
      </c>
      <c r="D19" s="48" t="str">
        <f t="shared" si="17"/>
        <v>ZMCHDT</v>
      </c>
      <c r="E19" s="48" t="str">
        <f>VLOOKUP($C19,'[1]Data Dictionary'!$B$2:$I$1048576,5,FALSE)</f>
        <v>Change Date</v>
      </c>
      <c r="F19" s="48" t="str">
        <f>VLOOKUP($C19,'[1]Data Dictionary'!$B$2:$I$1048576,6,FALSE)</f>
        <v>Change Date</v>
      </c>
      <c r="G19" s="48" t="str">
        <f>VLOOKUP($C19,'[1]Data Dictionary'!$B$2:$I$1048576,7,FALSE)</f>
        <v>Change Date</v>
      </c>
      <c r="H19" s="48" t="str">
        <f>VLOOKUP($C19,'[1]Data Dictionary'!$B$2:$I$1048576,8,FALSE)</f>
        <v>Change Date</v>
      </c>
      <c r="I19" s="48" t="str">
        <f>VLOOKUP($C19,'[1]Data Dictionary'!$B$2:$I$1048576,2,FALSE)</f>
        <v>NUMERIC</v>
      </c>
      <c r="J19" s="2" t="str">
        <f>VLOOKUP($C19,'[1]Data Dictionary'!$B$2:$I$1048576,3,FALSE)</f>
        <v>8, 0</v>
      </c>
      <c r="K19" s="3"/>
      <c r="L19" s="3" t="str">
        <f t="shared" si="4"/>
        <v xml:space="preserve"> NULL </v>
      </c>
      <c r="M19" s="3" t="str">
        <f t="shared" si="5"/>
        <v xml:space="preserve"> DEFAULT(0) </v>
      </c>
      <c r="N19" s="48" t="str">
        <f t="shared" si="6"/>
        <v>ZMCHDT NUMERIC(8, 0)  NULL  DEFAULT(0) ,</v>
      </c>
      <c r="O19" s="48" t="str">
        <f t="shared" si="7"/>
        <v>ZMCHDT NUMBER(8, 0)  DEFAULT(0) ,</v>
      </c>
      <c r="P19" s="48" t="s">
        <v>9</v>
      </c>
      <c r="Q19" s="48" t="str">
        <f t="shared" si="8"/>
        <v>EXEC sys.sp_addextendedproperty @name=N'MS_Description', @value=N'Change Date' , @level0type=N'SCHEMA',@level0name=N'dbo', @level1type=N'TABLE',@level1name=N'ZMNU', @level2type=N'COLUMN',@level2name=N'ZMCHDT'</v>
      </c>
      <c r="R19" s="48" t="str">
        <f t="shared" si="20"/>
        <v>[DataMember] public  decimal ZMCHDT { get; set; }</v>
      </c>
      <c r="S19" s="48" t="str">
        <f t="shared" si="18"/>
        <v>+ ", ZMCHDT "</v>
      </c>
      <c r="T19" s="48" t="s">
        <v>734</v>
      </c>
      <c r="U19" s="48"/>
      <c r="V19" s="48" t="s">
        <v>16</v>
      </c>
      <c r="W19" s="48" t="s">
        <v>15</v>
      </c>
      <c r="X19" s="48" t="str">
        <f t="shared" si="13"/>
        <v>ZMCHDT</v>
      </c>
      <c r="Y19" s="48" t="str">
        <f t="shared" si="9"/>
        <v>Change Date</v>
      </c>
      <c r="Z19" s="48"/>
      <c r="AA19" s="48">
        <v>1</v>
      </c>
      <c r="AB19" s="6">
        <f t="shared" ca="1" si="14"/>
        <v>20141204</v>
      </c>
      <c r="AC19" s="3">
        <f t="shared" ca="1" si="15"/>
        <v>144109</v>
      </c>
      <c r="AD19" s="3" t="s">
        <v>88</v>
      </c>
      <c r="AE19" s="48">
        <v>0</v>
      </c>
      <c r="AF19" s="48">
        <v>0</v>
      </c>
      <c r="AG19" s="48"/>
      <c r="AH19" s="48" t="str">
        <f t="shared" ca="1" si="24"/>
        <v>insert into ZDIC values('JG', '', 'EN', 'S', 'ZMCHDT', 'Change Date', '', '1', '20141204', '144109', 'SQL', '0', '0', '')</v>
      </c>
      <c r="AI19" s="5" t="s">
        <v>9</v>
      </c>
      <c r="AJ19" s="48" t="s">
        <v>1311</v>
      </c>
      <c r="AK19" s="48"/>
      <c r="AL19" s="40" t="s">
        <v>1105</v>
      </c>
      <c r="AM19" s="48" t="str">
        <f t="shared" ref="AM19" si="37">CONCATENATE(AP19,RIGHT(AQ19,3))</f>
        <v>M020020</v>
      </c>
      <c r="AN19" s="42" t="s">
        <v>1707</v>
      </c>
      <c r="AO19" s="48" t="s">
        <v>126</v>
      </c>
      <c r="AP19" s="48" t="s">
        <v>793</v>
      </c>
      <c r="AQ19" s="48">
        <f t="shared" ref="AQ19:AQ24" si="38">IF(AO19="H",VALUE(RIGHT(AM19,3))*100,AQ18+10)</f>
        <v>2020</v>
      </c>
      <c r="AR19" s="42" t="s">
        <v>782</v>
      </c>
      <c r="AS19" s="48" t="s">
        <v>1690</v>
      </c>
      <c r="AT19" s="48" t="str">
        <f t="shared" ref="AT19" si="39">IF(AND(AS19&lt;&gt;"",LEFT(AS19,2)="p2"),AS19,IF(AS19&lt;&gt;"","p1="&amp;AS19,""))</f>
        <v>p2=GDS</v>
      </c>
      <c r="AU19" s="48" t="str">
        <f t="shared" ref="AU19" si="40">IF(AO19="H",CONCATENATE("../Images/Icon/",$AN19,".png"),"")</f>
        <v/>
      </c>
      <c r="AV19" s="48"/>
      <c r="AW19" s="3">
        <v>1</v>
      </c>
      <c r="AX19" s="6">
        <f t="shared" ca="1" si="35"/>
        <v>20141204</v>
      </c>
      <c r="AY19" s="3">
        <f t="shared" ca="1" si="36"/>
        <v>144109</v>
      </c>
      <c r="AZ19" s="3" t="s">
        <v>88</v>
      </c>
      <c r="BA19" s="48">
        <v>0</v>
      </c>
      <c r="BB19" s="48">
        <v>0</v>
      </c>
      <c r="BC19" s="48"/>
      <c r="BD19" s="48" t="str">
        <f t="shared" ref="BD19" ca="1" si="41">CONCATENATE("insert into ", $D$2, " values('", AJ19, "', '", AK19, "', '", AL19, "', '", AM19, "', '", AN19, "', '", AO19, "', '", AP19, "', '", AQ19, "', '", AR19, "', '", AT19, "', '", AU19, "', '", AV19, "', '", AW19, "', '", AX19, "', '", AY19, "', '", AZ19, "', '", BA19, "', '", BB19, "', '", BC19, "')")</f>
        <v>insert into ZMNU values('DJB', '', 'INV', 'M020020', 'Raw Material Master', 'D', 'M020', '2020', 'IM010', 'p2=GDS', '', '', '1', '20141204', '144109', 'SQL', '0', '0', '')</v>
      </c>
      <c r="BE19" s="48"/>
    </row>
    <row r="20" spans="1:57" ht="14.25" customHeight="1" x14ac:dyDescent="0.25">
      <c r="A20" s="4"/>
      <c r="B20" s="48" t="str">
        <f>VLOOKUP($D$2,[1]Tables!$B$2:$D$1048576,2,FALSE)</f>
        <v>ZM</v>
      </c>
      <c r="C20" s="48" t="s">
        <v>27</v>
      </c>
      <c r="D20" s="48" t="str">
        <f t="shared" si="17"/>
        <v>ZMCHTM</v>
      </c>
      <c r="E20" s="48" t="str">
        <f>VLOOKUP($C20,'[1]Data Dictionary'!$B$2:$I$1048576,5,FALSE)</f>
        <v>Change Time</v>
      </c>
      <c r="F20" s="48" t="str">
        <f>VLOOKUP($C20,'[1]Data Dictionary'!$B$2:$I$1048576,6,FALSE)</f>
        <v>Change Time</v>
      </c>
      <c r="G20" s="48" t="str">
        <f>VLOOKUP($C20,'[1]Data Dictionary'!$B$2:$I$1048576,7,FALSE)</f>
        <v>Change Time</v>
      </c>
      <c r="H20" s="48" t="str">
        <f>VLOOKUP($C20,'[1]Data Dictionary'!$B$2:$I$1048576,8,FALSE)</f>
        <v>Change Time</v>
      </c>
      <c r="I20" s="48" t="str">
        <f>VLOOKUP($C20,'[1]Data Dictionary'!$B$2:$I$1048576,2,FALSE)</f>
        <v>NUMERIC</v>
      </c>
      <c r="J20" s="2" t="str">
        <f>VLOOKUP($C20,'[1]Data Dictionary'!$B$2:$I$1048576,3,FALSE)</f>
        <v>6, 0</v>
      </c>
      <c r="K20" s="3"/>
      <c r="L20" s="3" t="str">
        <f t="shared" si="4"/>
        <v xml:space="preserve"> NULL </v>
      </c>
      <c r="M20" s="3" t="str">
        <f t="shared" si="5"/>
        <v xml:space="preserve"> DEFAULT(0) </v>
      </c>
      <c r="N20" s="48" t="str">
        <f t="shared" si="6"/>
        <v>ZMCHTM NUMERIC(6, 0)  NULL  DEFAULT(0) ,</v>
      </c>
      <c r="O20" s="48" t="str">
        <f t="shared" si="7"/>
        <v>ZMCHTM NUMBER(6, 0)  DEFAULT(0) ,</v>
      </c>
      <c r="P20" s="48" t="s">
        <v>9</v>
      </c>
      <c r="Q20" s="48" t="str">
        <f t="shared" si="8"/>
        <v>EXEC sys.sp_addextendedproperty @name=N'MS_Description', @value=N'Change Time' , @level0type=N'SCHEMA',@level0name=N'dbo', @level1type=N'TABLE',@level1name=N'ZMNU', @level2type=N'COLUMN',@level2name=N'ZMCHTM'</v>
      </c>
      <c r="R20" s="48" t="str">
        <f t="shared" si="20"/>
        <v>[DataMember] public  decimal ZMCHTM { get; set; }</v>
      </c>
      <c r="S20" s="48" t="str">
        <f t="shared" si="18"/>
        <v>+ ", ZMCHTM "</v>
      </c>
      <c r="T20" s="48" t="s">
        <v>734</v>
      </c>
      <c r="U20" s="48"/>
      <c r="V20" s="48" t="s">
        <v>16</v>
      </c>
      <c r="W20" s="48" t="s">
        <v>15</v>
      </c>
      <c r="X20" s="48" t="str">
        <f t="shared" si="13"/>
        <v>ZMCHTM</v>
      </c>
      <c r="Y20" s="48" t="str">
        <f t="shared" si="9"/>
        <v>Change Time</v>
      </c>
      <c r="Z20" s="48"/>
      <c r="AA20" s="48">
        <v>1</v>
      </c>
      <c r="AB20" s="6">
        <f t="shared" ca="1" si="14"/>
        <v>20141204</v>
      </c>
      <c r="AC20" s="3">
        <f t="shared" ca="1" si="15"/>
        <v>144109</v>
      </c>
      <c r="AD20" s="3" t="s">
        <v>88</v>
      </c>
      <c r="AE20" s="48">
        <v>0</v>
      </c>
      <c r="AF20" s="48">
        <v>0</v>
      </c>
      <c r="AG20" s="48"/>
      <c r="AH20" s="48" t="str">
        <f t="shared" ca="1" si="24"/>
        <v>insert into ZDIC values('JG', '', 'EN', 'S', 'ZMCHTM', 'Change Time', '', '1', '20141204', '144109', 'SQL', '0', '0', '')</v>
      </c>
      <c r="AI20" s="5" t="s">
        <v>9</v>
      </c>
      <c r="AJ20" s="48" t="s">
        <v>1311</v>
      </c>
      <c r="AK20" s="48"/>
      <c r="AL20" s="40" t="s">
        <v>1105</v>
      </c>
      <c r="AM20" s="48" t="str">
        <f t="shared" ref="AM20:AM24" si="42">CONCATENATE(AP20,RIGHT(AQ20,3))</f>
        <v>M020030</v>
      </c>
      <c r="AN20" s="42" t="s">
        <v>1435</v>
      </c>
      <c r="AO20" s="48" t="s">
        <v>126</v>
      </c>
      <c r="AP20" s="48" t="str">
        <f>AP19</f>
        <v>M020</v>
      </c>
      <c r="AQ20" s="48">
        <f t="shared" si="38"/>
        <v>2030</v>
      </c>
      <c r="AR20" s="42" t="s">
        <v>783</v>
      </c>
      <c r="AS20" s="44" t="s">
        <v>970</v>
      </c>
      <c r="AT20" s="48" t="str">
        <f t="shared" ref="AT20:AT22" si="43">IF(AND(AS20&lt;&gt;"",LEFT(AS20,2)="p2"),AS20,IF(AS20&lt;&gt;"","p1="&amp;AS20,""))</f>
        <v>p1=ITCA</v>
      </c>
      <c r="AU20" s="48" t="str">
        <f t="shared" ref="AU20:AU24" si="44">IF(AO20="H",CONCATENATE("../Images/Icon/",$AN20,".png"),"")</f>
        <v/>
      </c>
      <c r="AV20" s="48"/>
      <c r="AW20" s="3">
        <v>1</v>
      </c>
      <c r="AX20" s="6">
        <f t="shared" ca="1" si="35"/>
        <v>20141204</v>
      </c>
      <c r="AY20" s="3">
        <f t="shared" ca="1" si="36"/>
        <v>144109</v>
      </c>
      <c r="AZ20" s="3" t="s">
        <v>88</v>
      </c>
      <c r="BA20" s="48">
        <v>0</v>
      </c>
      <c r="BB20" s="48">
        <v>0</v>
      </c>
      <c r="BC20" s="48"/>
      <c r="BD20" s="48" t="str">
        <f t="shared" ref="BD20:BD22" ca="1" si="45">CONCATENATE("insert into ", $D$2, " values('", AJ20, "', '", AK20, "', '", AL20, "', '", AM20, "', '", AN20, "', '", AO20, "', '", AP20, "', '", AQ20, "', '", AR20, "', '", AT20, "', '", AU20, "', '", AV20, "', '", AW20, "', '", AX20, "', '", AY20, "', '", AZ20, "', '", BA20, "', '", BB20, "', '", BC20, "')")</f>
        <v>insert into ZMNU values('DJB', '', 'INV', 'M020030', 'Material Category', 'D', 'M020', '2030', 'IM020', 'p1=ITCA', '', '', '1', '20141204', '144109', 'SQL', '0', '0', '')</v>
      </c>
      <c r="BE20" s="48"/>
    </row>
    <row r="21" spans="1:57" ht="14.25" customHeight="1" x14ac:dyDescent="0.25">
      <c r="A21" s="4"/>
      <c r="B21" s="48" t="str">
        <f>VLOOKUP($D$2,[1]Tables!$B$2:$D$1048576,2,FALSE)</f>
        <v>ZM</v>
      </c>
      <c r="C21" s="48" t="s">
        <v>28</v>
      </c>
      <c r="D21" s="48" t="str">
        <f t="shared" si="17"/>
        <v>ZMCHUS</v>
      </c>
      <c r="E21" s="48" t="str">
        <f>VLOOKUP($C21,'[1]Data Dictionary'!$B$2:$I$1048576,5,FALSE)</f>
        <v>Change User</v>
      </c>
      <c r="F21" s="48" t="str">
        <f>VLOOKUP($C21,'[1]Data Dictionary'!$B$2:$I$1048576,6,FALSE)</f>
        <v>Change User</v>
      </c>
      <c r="G21" s="48" t="str">
        <f>VLOOKUP($C21,'[1]Data Dictionary'!$B$2:$I$1048576,7,FALSE)</f>
        <v>Change User</v>
      </c>
      <c r="H21" s="48" t="str">
        <f>VLOOKUP($C21,'[1]Data Dictionary'!$B$2:$I$1048576,8,FALSE)</f>
        <v>Change User</v>
      </c>
      <c r="I21" s="48" t="str">
        <f>VLOOKUP($C21,'[1]Data Dictionary'!$B$2:$I$1048576,2,FALSE)</f>
        <v>VARCHAR</v>
      </c>
      <c r="J21" s="2" t="str">
        <f>VLOOKUP($C21,'[1]Data Dictionary'!$B$2:$I$1048576,3,FALSE)</f>
        <v>20</v>
      </c>
      <c r="K21" s="3"/>
      <c r="L21" s="3" t="str">
        <f t="shared" si="4"/>
        <v xml:space="preserve"> NULL </v>
      </c>
      <c r="M21" s="3" t="str">
        <f t="shared" si="5"/>
        <v xml:space="preserve"> DEFAULT('') </v>
      </c>
      <c r="N21" s="48" t="str">
        <f t="shared" si="6"/>
        <v>ZMCHUS VARCHAR(20)  NULL  DEFAULT('') ,</v>
      </c>
      <c r="O21" s="48" t="str">
        <f t="shared" si="7"/>
        <v>ZMCHUS VARCHAR2(20) DEFAULT(' '),</v>
      </c>
      <c r="P21" s="48" t="s">
        <v>9</v>
      </c>
      <c r="Q21" s="48" t="str">
        <f t="shared" si="8"/>
        <v>EXEC sys.sp_addextendedproperty @name=N'MS_Description', @value=N'Change User' , @level0type=N'SCHEMA',@level0name=N'dbo', @level1type=N'TABLE',@level1name=N'ZMNU', @level2type=N'COLUMN',@level2name=N'ZMCHUS'</v>
      </c>
      <c r="R21" s="48" t="str">
        <f t="shared" si="20"/>
        <v>[DataMember] public  string ZMCHUS { get; set; }</v>
      </c>
      <c r="S21" s="48" t="str">
        <f t="shared" si="18"/>
        <v>+ ", ZMCHUS "</v>
      </c>
      <c r="T21" s="48" t="s">
        <v>734</v>
      </c>
      <c r="U21" s="48"/>
      <c r="V21" s="48" t="s">
        <v>16</v>
      </c>
      <c r="W21" s="48" t="s">
        <v>15</v>
      </c>
      <c r="X21" s="48" t="str">
        <f t="shared" si="13"/>
        <v>ZMCHUS</v>
      </c>
      <c r="Y21" s="48" t="str">
        <f t="shared" si="9"/>
        <v>Change User</v>
      </c>
      <c r="Z21" s="48"/>
      <c r="AA21" s="48">
        <v>1</v>
      </c>
      <c r="AB21" s="6">
        <f t="shared" ca="1" si="14"/>
        <v>20141204</v>
      </c>
      <c r="AC21" s="3">
        <f t="shared" ca="1" si="15"/>
        <v>144109</v>
      </c>
      <c r="AD21" s="3" t="s">
        <v>88</v>
      </c>
      <c r="AE21" s="48">
        <v>0</v>
      </c>
      <c r="AF21" s="48">
        <v>0</v>
      </c>
      <c r="AG21" s="48"/>
      <c r="AH21" s="48" t="str">
        <f t="shared" ca="1" si="24"/>
        <v>insert into ZDIC values('JG', '', 'EN', 'S', 'ZMCHUS', 'Change User', '', '1', '20141204', '144109', 'SQL', '0', '0', '')</v>
      </c>
      <c r="AI21" s="5" t="s">
        <v>9</v>
      </c>
      <c r="AJ21" s="48" t="s">
        <v>1311</v>
      </c>
      <c r="AK21" s="48"/>
      <c r="AL21" s="40" t="s">
        <v>1105</v>
      </c>
      <c r="AM21" s="48" t="str">
        <f t="shared" si="42"/>
        <v>M020040</v>
      </c>
      <c r="AN21" s="42" t="s">
        <v>1708</v>
      </c>
      <c r="AO21" s="48" t="s">
        <v>126</v>
      </c>
      <c r="AP21" s="48" t="str">
        <f t="shared" ref="AP21:AP25" si="46">AP20</f>
        <v>M020</v>
      </c>
      <c r="AQ21" s="48">
        <f t="shared" si="38"/>
        <v>2040</v>
      </c>
      <c r="AR21" s="42" t="s">
        <v>784</v>
      </c>
      <c r="AS21" s="44" t="s">
        <v>1712</v>
      </c>
      <c r="AT21" s="48" t="str">
        <f t="shared" si="43"/>
        <v>p2=APL&amp;p3=1</v>
      </c>
      <c r="AU21" s="48" t="str">
        <f t="shared" si="44"/>
        <v/>
      </c>
      <c r="AV21" s="48"/>
      <c r="AW21" s="3">
        <v>1</v>
      </c>
      <c r="AX21" s="6">
        <f t="shared" ca="1" si="35"/>
        <v>20141204</v>
      </c>
      <c r="AY21" s="3">
        <f t="shared" ca="1" si="36"/>
        <v>144109</v>
      </c>
      <c r="AZ21" s="3" t="s">
        <v>88</v>
      </c>
      <c r="BA21" s="48">
        <v>0</v>
      </c>
      <c r="BB21" s="48">
        <v>0</v>
      </c>
      <c r="BC21" s="48"/>
      <c r="BD21" s="48" t="str">
        <f t="shared" ca="1" si="45"/>
        <v>insert into ZMNU values('DJB', '', 'INV', 'M020040', 'Category Master', 'D', 'M020', '2040', 'IM030', 'p2=APL&amp;p3=1', '', '', '1', '20141204', '144109', 'SQL', '0', '0', '')</v>
      </c>
      <c r="BE21" s="48"/>
    </row>
    <row r="22" spans="1:57" ht="14.25" customHeight="1" x14ac:dyDescent="0.25">
      <c r="A22" s="4"/>
      <c r="B22" s="4"/>
      <c r="C22" s="4"/>
      <c r="D22" s="5"/>
      <c r="E22" s="48"/>
      <c r="F22" s="48"/>
      <c r="G22" s="48"/>
      <c r="H22" s="48"/>
      <c r="I22" s="48"/>
      <c r="K22" s="3"/>
      <c r="L22" s="3"/>
      <c r="M22" s="3"/>
      <c r="N22" s="48" t="str">
        <f>CONCATENATE(" CONSTRAINT PK_",$D$2, " PRIMARY KEY CLUSTERED (")</f>
        <v xml:space="preserve"> CONSTRAINT PK_ZMNU PRIMARY KEY CLUSTERED (</v>
      </c>
      <c r="O22" s="48" t="str">
        <f>CONCATENATE(" CONSTRAINT PK_",$D$2, " PRIMARY KEY (")</f>
        <v xml:space="preserve"> CONSTRAINT PK_ZMNU PRIMARY KEY (</v>
      </c>
      <c r="P22" s="48" t="s">
        <v>9</v>
      </c>
      <c r="Q22" s="48"/>
      <c r="R22" s="48"/>
      <c r="S22" s="48" t="str">
        <f>CONCATENATE("+ ""from ",$D$2," where 1=1 """)</f>
        <v>+ "from ZMNU where 1=1 "</v>
      </c>
      <c r="T22" s="48"/>
      <c r="U22" s="48"/>
      <c r="V22" s="48"/>
      <c r="W22" s="48"/>
      <c r="X22" s="48"/>
      <c r="Y22" s="48"/>
      <c r="Z22" s="48"/>
      <c r="AA22" s="48"/>
      <c r="AB22" s="6"/>
      <c r="AC22" s="3"/>
      <c r="AD22" s="3"/>
      <c r="AE22" s="48"/>
      <c r="AF22" s="48"/>
      <c r="AG22" s="48"/>
      <c r="AH22" s="48"/>
      <c r="AI22" s="5" t="s">
        <v>9</v>
      </c>
      <c r="AJ22" s="48" t="s">
        <v>1311</v>
      </c>
      <c r="AK22" s="48"/>
      <c r="AL22" s="40" t="s">
        <v>1105</v>
      </c>
      <c r="AM22" s="48" t="str">
        <f t="shared" si="42"/>
        <v>M020050</v>
      </c>
      <c r="AN22" s="42" t="s">
        <v>1709</v>
      </c>
      <c r="AO22" s="48" t="s">
        <v>126</v>
      </c>
      <c r="AP22" s="48" t="str">
        <f t="shared" si="46"/>
        <v>M020</v>
      </c>
      <c r="AQ22" s="48">
        <f t="shared" si="38"/>
        <v>2050</v>
      </c>
      <c r="AR22" s="42" t="s">
        <v>784</v>
      </c>
      <c r="AS22" s="44" t="s">
        <v>1713</v>
      </c>
      <c r="AT22" s="48" t="str">
        <f t="shared" si="43"/>
        <v>p2=APL&amp;p3=2</v>
      </c>
      <c r="AU22" s="48" t="str">
        <f t="shared" si="44"/>
        <v/>
      </c>
      <c r="AV22" s="48"/>
      <c r="AW22" s="3">
        <v>1</v>
      </c>
      <c r="AX22" s="6">
        <f t="shared" ca="1" si="35"/>
        <v>20141204</v>
      </c>
      <c r="AY22" s="3">
        <f t="shared" ca="1" si="36"/>
        <v>144109</v>
      </c>
      <c r="AZ22" s="3" t="s">
        <v>88</v>
      </c>
      <c r="BA22" s="48">
        <v>0</v>
      </c>
      <c r="BB22" s="48">
        <v>0</v>
      </c>
      <c r="BC22" s="48"/>
      <c r="BD22" s="48" t="str">
        <f t="shared" ca="1" si="45"/>
        <v>insert into ZMNU values('DJB', '', 'INV', 'M020050', 'Sub Category Master', 'D', 'M020', '2050', 'IM030', 'p2=APL&amp;p3=2', '', '', '1', '20141204', '144109', 'SQL', '0', '0', '')</v>
      </c>
      <c r="BE22" s="48"/>
    </row>
    <row r="23" spans="1:57" ht="14.25" customHeight="1" x14ac:dyDescent="0.25">
      <c r="A23" s="4"/>
      <c r="B23" s="4"/>
      <c r="C23" s="4"/>
      <c r="D23" s="48"/>
      <c r="E23" s="48"/>
      <c r="F23" s="48"/>
      <c r="G23" s="48"/>
      <c r="H23" s="48"/>
      <c r="I23" s="48"/>
      <c r="K23" s="3"/>
      <c r="L23" s="3"/>
      <c r="M23" s="3"/>
      <c r="N23" s="48" t="str">
        <f xml:space="preserve"> "  " &amp; $D3</f>
        <v xml:space="preserve">  ZMCONO</v>
      </c>
      <c r="O23" s="48" t="str">
        <f xml:space="preserve"> "  " &amp; $D3</f>
        <v xml:space="preserve">  ZMCONO</v>
      </c>
      <c r="P23" s="48" t="s">
        <v>9</v>
      </c>
      <c r="Q23" s="48"/>
      <c r="R23" s="48"/>
      <c r="S23" s="48" t="str">
        <f>CONCATENATE("+ ""AND ", D3, " = '"" + str", D3, ".Trim() + ""' """)</f>
        <v>+ "AND ZMCONO = '" + strZMCONO.Trim() + "' "</v>
      </c>
      <c r="T23" s="48"/>
      <c r="U23" s="48"/>
      <c r="V23" s="48"/>
      <c r="W23" s="48"/>
      <c r="X23" s="48"/>
      <c r="Y23" s="48"/>
      <c r="Z23" s="48"/>
      <c r="AA23" s="48"/>
      <c r="AB23" s="48"/>
      <c r="AC23" s="48"/>
      <c r="AD23" s="48"/>
      <c r="AE23" s="48"/>
      <c r="AF23" s="48"/>
      <c r="AG23" s="48"/>
      <c r="AH23" s="48"/>
      <c r="AI23" s="5" t="s">
        <v>9</v>
      </c>
      <c r="AJ23" s="48" t="s">
        <v>1311</v>
      </c>
      <c r="AK23" s="48"/>
      <c r="AL23" s="40" t="s">
        <v>1105</v>
      </c>
      <c r="AM23" s="48" t="str">
        <f t="shared" si="42"/>
        <v>M020060</v>
      </c>
      <c r="AN23" s="40" t="s">
        <v>1710</v>
      </c>
      <c r="AO23" s="48" t="s">
        <v>126</v>
      </c>
      <c r="AP23" s="48" t="str">
        <f t="shared" si="46"/>
        <v>M020</v>
      </c>
      <c r="AQ23" s="48">
        <f t="shared" si="38"/>
        <v>2060</v>
      </c>
      <c r="AR23" s="42" t="s">
        <v>784</v>
      </c>
      <c r="AS23" s="44" t="s">
        <v>1714</v>
      </c>
      <c r="AT23" s="48" t="str">
        <f t="shared" ref="AT23:AT24" si="47">IF(AND(AS23&lt;&gt;"",LEFT(AS23,2)="p2"),AS23,IF(AS23&lt;&gt;"","p1="&amp;AS23,""))</f>
        <v>p2=APL&amp;p3=3</v>
      </c>
      <c r="AU23" s="48" t="str">
        <f t="shared" si="44"/>
        <v/>
      </c>
      <c r="AV23" s="48"/>
      <c r="AW23" s="3">
        <v>1</v>
      </c>
      <c r="AX23" s="6">
        <f t="shared" ca="1" si="35"/>
        <v>20141204</v>
      </c>
      <c r="AY23" s="3">
        <f t="shared" ca="1" si="36"/>
        <v>144109</v>
      </c>
      <c r="AZ23" s="3" t="s">
        <v>88</v>
      </c>
      <c r="BA23" s="48">
        <v>0</v>
      </c>
      <c r="BB23" s="48">
        <v>0</v>
      </c>
      <c r="BC23" s="48"/>
      <c r="BD23" s="48" t="str">
        <f t="shared" ref="BD23:BD24" ca="1" si="48">CONCATENATE("insert into ", $D$2, " values('", AJ23, "', '", AK23, "', '", AL23, "', '", AM23, "', '", AN23, "', '", AO23, "', '", AP23, "', '", AQ23, "', '", AR23, "', '", AT23, "', '", AU23, "', '", AV23, "', '", AW23, "', '", AX23, "', '", AY23, "', '", AZ23, "', '", BA23, "', '", BB23, "', '", BC23, "')")</f>
        <v>insert into ZMNU values('DJB', '', 'INV', 'M020060', 'Pattern', 'D', 'M020', '2060', 'IM030', 'p2=APL&amp;p3=3', '', '', '1', '20141204', '144109', 'SQL', '0', '0', '')</v>
      </c>
      <c r="BE23" s="48"/>
    </row>
    <row r="24" spans="1:57" ht="14.25" customHeight="1" x14ac:dyDescent="0.25">
      <c r="A24" s="4"/>
      <c r="B24" s="4"/>
      <c r="C24" s="4"/>
      <c r="D24" s="48"/>
      <c r="E24" s="48"/>
      <c r="F24" s="48"/>
      <c r="G24" s="48"/>
      <c r="H24" s="48"/>
      <c r="I24" s="48"/>
      <c r="K24" s="3"/>
      <c r="L24" s="3"/>
      <c r="M24" s="3"/>
      <c r="N24" s="48" t="str">
        <f t="shared" ref="N24:O26" si="49" xml:space="preserve"> ", " &amp; $D4</f>
        <v>, ZMBRNO</v>
      </c>
      <c r="O24" s="48" t="str">
        <f t="shared" si="49"/>
        <v>, ZMBRNO</v>
      </c>
      <c r="P24" s="48" t="s">
        <v>9</v>
      </c>
      <c r="Q24" s="48"/>
      <c r="R24" s="48"/>
      <c r="S24" s="48" t="str">
        <f>CONCATENATE("+ ""AND ", D4, " = '"" + str", D4, ".Trim() + ""' """)</f>
        <v>+ "AND ZMBRNO = '" + strZMBRNO.Trim() + "' "</v>
      </c>
      <c r="T24" s="48"/>
      <c r="U24" s="48"/>
      <c r="V24" s="48"/>
      <c r="W24" s="48"/>
      <c r="X24" s="48"/>
      <c r="Y24" s="48"/>
      <c r="Z24" s="48"/>
      <c r="AA24" s="48"/>
      <c r="AB24" s="48"/>
      <c r="AC24" s="48"/>
      <c r="AD24" s="48"/>
      <c r="AE24" s="48"/>
      <c r="AF24" s="48"/>
      <c r="AG24" s="48"/>
      <c r="AH24" s="48"/>
      <c r="AI24" s="5" t="s">
        <v>9</v>
      </c>
      <c r="AJ24" s="48" t="s">
        <v>1311</v>
      </c>
      <c r="AK24" s="48"/>
      <c r="AL24" s="40" t="s">
        <v>1105</v>
      </c>
      <c r="AM24" s="48" t="str">
        <f t="shared" si="42"/>
        <v>M020070</v>
      </c>
      <c r="AN24" s="40" t="s">
        <v>1711</v>
      </c>
      <c r="AO24" s="48" t="s">
        <v>126</v>
      </c>
      <c r="AP24" s="48" t="str">
        <f t="shared" si="46"/>
        <v>M020</v>
      </c>
      <c r="AQ24" s="48">
        <f t="shared" si="38"/>
        <v>2070</v>
      </c>
      <c r="AR24" s="42" t="s">
        <v>784</v>
      </c>
      <c r="AS24" s="44" t="s">
        <v>1715</v>
      </c>
      <c r="AT24" s="48" t="str">
        <f t="shared" si="47"/>
        <v>p2=APL&amp;p3=4</v>
      </c>
      <c r="AU24" s="48" t="str">
        <f t="shared" si="44"/>
        <v/>
      </c>
      <c r="AV24" s="48"/>
      <c r="AW24" s="3">
        <v>1</v>
      </c>
      <c r="AX24" s="6">
        <f t="shared" ca="1" si="35"/>
        <v>20141204</v>
      </c>
      <c r="AY24" s="3">
        <f t="shared" ca="1" si="36"/>
        <v>144109</v>
      </c>
      <c r="AZ24" s="3" t="s">
        <v>88</v>
      </c>
      <c r="BA24" s="48">
        <v>0</v>
      </c>
      <c r="BB24" s="48">
        <v>0</v>
      </c>
      <c r="BC24" s="48"/>
      <c r="BD24" s="48" t="str">
        <f t="shared" ca="1" si="48"/>
        <v>insert into ZMNU values('DJB', '', 'INV', 'M020070', 'Color', 'D', 'M020', '2070', 'IM030', 'p2=APL&amp;p3=4', '', '', '1', '20141204', '144109', 'SQL', '0', '0', '')</v>
      </c>
      <c r="BE24" s="48"/>
    </row>
    <row r="25" spans="1:57" ht="14.25" customHeight="1" x14ac:dyDescent="0.25">
      <c r="A25" s="4"/>
      <c r="B25" s="4"/>
      <c r="C25" s="4"/>
      <c r="D25" s="48"/>
      <c r="E25" s="48"/>
      <c r="F25" s="48"/>
      <c r="G25" s="48"/>
      <c r="H25" s="48"/>
      <c r="I25" s="48"/>
      <c r="K25" s="3"/>
      <c r="L25" s="3"/>
      <c r="M25" s="3"/>
      <c r="N25" s="48" t="str">
        <f t="shared" si="49"/>
        <v>, ZMAPNO</v>
      </c>
      <c r="O25" s="48" t="str">
        <f t="shared" si="49"/>
        <v>, ZMAPNO</v>
      </c>
      <c r="P25" s="48" t="s">
        <v>9</v>
      </c>
      <c r="Q25" s="48"/>
      <c r="R25" s="48" t="s">
        <v>9</v>
      </c>
      <c r="S25" s="48" t="str">
        <f>CONCATENATE("+ ""AND ", D5, " = '"" + str", D5, ".Trim() + ""' """)</f>
        <v>+ "AND ZMAPNO = '" + strZMAPNO.Trim() + "' "</v>
      </c>
      <c r="T25" s="48"/>
      <c r="U25" s="48"/>
      <c r="V25" s="48"/>
      <c r="W25" s="48"/>
      <c r="X25" s="48"/>
      <c r="Y25" s="48"/>
      <c r="Z25" s="48"/>
      <c r="AA25" s="48"/>
      <c r="AB25" s="48"/>
      <c r="AC25" s="48"/>
      <c r="AD25" s="48"/>
      <c r="AE25" s="48"/>
      <c r="AF25" s="48"/>
      <c r="AG25" s="48"/>
      <c r="AH25" s="48"/>
      <c r="AI25" s="5" t="s">
        <v>9</v>
      </c>
      <c r="AJ25" s="48" t="s">
        <v>1311</v>
      </c>
      <c r="AK25" s="48"/>
      <c r="AL25" s="40" t="s">
        <v>1105</v>
      </c>
      <c r="AM25" s="48" t="str">
        <f t="shared" ref="AM25:AM31" si="50">CONCATENATE(AP25,RIGHT(AQ25,3))</f>
        <v>M020080</v>
      </c>
      <c r="AN25" s="40" t="s">
        <v>1732</v>
      </c>
      <c r="AO25" s="48" t="s">
        <v>126</v>
      </c>
      <c r="AP25" s="48" t="str">
        <f t="shared" si="46"/>
        <v>M020</v>
      </c>
      <c r="AQ25" s="48">
        <f t="shared" ref="AQ25:AQ31" si="51">IF(AO25="H",VALUE(RIGHT(AM25,3))*100,AQ24+10)</f>
        <v>2080</v>
      </c>
      <c r="AR25" s="42" t="s">
        <v>784</v>
      </c>
      <c r="AS25" s="44" t="s">
        <v>1733</v>
      </c>
      <c r="AT25" s="48" t="str">
        <f t="shared" ref="AT25:AT27" si="52">IF(AND(AS25&lt;&gt;"",LEFT(AS25,2)="p2"),AS25,IF(AS25&lt;&gt;"","p1="&amp;AS25,""))</f>
        <v>p2=APL&amp;p3=5</v>
      </c>
      <c r="AU25" s="48" t="str">
        <f t="shared" ref="AU25:AU32" si="53">IF(AO25="H",CONCATENATE("../Images/Icon/",$AN25,".png"),"")</f>
        <v/>
      </c>
      <c r="AV25" s="48"/>
      <c r="AW25" s="3">
        <v>1</v>
      </c>
      <c r="AX25" s="6">
        <f t="shared" ca="1" si="35"/>
        <v>20141204</v>
      </c>
      <c r="AY25" s="3">
        <f t="shared" ca="1" si="36"/>
        <v>144109</v>
      </c>
      <c r="AZ25" s="3" t="s">
        <v>88</v>
      </c>
      <c r="BA25" s="48">
        <v>0</v>
      </c>
      <c r="BB25" s="48">
        <v>0</v>
      </c>
      <c r="BC25" s="48"/>
      <c r="BD25" s="48" t="str">
        <f t="shared" ref="BD25:BD27" ca="1" si="54">CONCATENATE("insert into ", $D$2, " values('", AJ25, "', '", AK25, "', '", AL25, "', '", AM25, "', '", AN25, "', '", AO25, "', '", AP25, "', '", AQ25, "', '", AR25, "', '", AT25, "', '", AU25, "', '", AV25, "', '", AW25, "', '", AX25, "', '", AY25, "', '", AZ25, "', '", BA25, "', '", BB25, "', '", BC25, "')")</f>
        <v>insert into ZMNU values('DJB', '', 'INV', 'M020080', 'Quality', 'D', 'M020', '2080', 'IM030', 'p2=APL&amp;p3=5', '', '', '1', '20141204', '144109', 'SQL', '0', '0', '')</v>
      </c>
      <c r="BE25" s="48"/>
    </row>
    <row r="26" spans="1:57" ht="14.25" customHeight="1" x14ac:dyDescent="0.25">
      <c r="A26" s="4"/>
      <c r="B26" s="4"/>
      <c r="C26" s="4"/>
      <c r="D26" s="48"/>
      <c r="E26" s="48"/>
      <c r="F26" s="48"/>
      <c r="G26" s="48"/>
      <c r="H26" s="48"/>
      <c r="I26" s="48"/>
      <c r="K26" s="3"/>
      <c r="L26" s="3"/>
      <c r="M26" s="3"/>
      <c r="N26" s="48" t="str">
        <f t="shared" si="49"/>
        <v>, ZMMENO</v>
      </c>
      <c r="O26" s="48" t="str">
        <f t="shared" si="49"/>
        <v>, ZMMENO</v>
      </c>
      <c r="P26" s="48" t="s">
        <v>9</v>
      </c>
      <c r="Q26" s="48"/>
      <c r="R26" s="48"/>
      <c r="S26" s="48" t="str">
        <f>CONCATENATE("+ ""AND ", D6, " = '"" + str", D6, ".Trim() + ""' """)</f>
        <v>+ "AND ZMMENO = '" + strZMMENO.Trim() + "' "</v>
      </c>
      <c r="T26" s="48"/>
      <c r="U26" s="48"/>
      <c r="V26" s="48"/>
      <c r="W26" s="48"/>
      <c r="X26" s="48"/>
      <c r="Y26" s="48"/>
      <c r="Z26" s="48"/>
      <c r="AA26" s="48"/>
      <c r="AB26" s="48"/>
      <c r="AC26" s="48"/>
      <c r="AD26" s="48"/>
      <c r="AE26" s="48"/>
      <c r="AF26" s="48"/>
      <c r="AG26" s="48"/>
      <c r="AH26" s="48"/>
      <c r="AI26" s="5" t="s">
        <v>9</v>
      </c>
      <c r="AJ26" s="48" t="s">
        <v>1311</v>
      </c>
      <c r="AK26" s="48"/>
      <c r="AL26" s="40" t="s">
        <v>1105</v>
      </c>
      <c r="AM26" s="48" t="str">
        <f t="shared" si="50"/>
        <v>M020090</v>
      </c>
      <c r="AN26" s="42" t="s">
        <v>1492</v>
      </c>
      <c r="AO26" s="48" t="s">
        <v>126</v>
      </c>
      <c r="AP26" s="48" t="str">
        <f t="shared" ref="AP26:AP31" si="55">AP25</f>
        <v>M020</v>
      </c>
      <c r="AQ26" s="48">
        <f t="shared" si="51"/>
        <v>2090</v>
      </c>
      <c r="AR26" s="42" t="s">
        <v>786</v>
      </c>
      <c r="AT26" s="48" t="str">
        <f t="shared" si="52"/>
        <v/>
      </c>
      <c r="AU26" s="48" t="str">
        <f t="shared" si="53"/>
        <v/>
      </c>
      <c r="AV26" s="48"/>
      <c r="AW26" s="3">
        <v>1</v>
      </c>
      <c r="AX26" s="6">
        <f t="shared" ref="AX26:AX51" ca="1" si="56">YEAR(NOW())*10000+MONTH(NOW())*100+DAY(NOW())</f>
        <v>20141204</v>
      </c>
      <c r="AY26" s="3">
        <f t="shared" ref="AY26:AY51" ca="1" si="57">HOUR(NOW())*10000+MINUTE(NOW())*100+SECOND(NOW())</f>
        <v>144109</v>
      </c>
      <c r="AZ26" s="3" t="s">
        <v>88</v>
      </c>
      <c r="BA26" s="48">
        <v>0</v>
      </c>
      <c r="BB26" s="48">
        <v>0</v>
      </c>
      <c r="BC26" s="48"/>
      <c r="BD26" s="48" t="str">
        <f t="shared" ca="1" si="54"/>
        <v>insert into ZMNU values('DJB', '', 'INV', 'M020090', 'UOM Master', 'D', 'M020', '2090', 'IM040', '', '', '', '1', '20141204', '144109', 'SQL', '0', '0', '')</v>
      </c>
      <c r="BE26" s="48"/>
    </row>
    <row r="27" spans="1:57" ht="14.25" customHeight="1" x14ac:dyDescent="0.25">
      <c r="A27" s="4"/>
      <c r="B27" s="4"/>
      <c r="C27" s="4"/>
      <c r="D27" s="48"/>
      <c r="E27" s="48"/>
      <c r="F27" s="48"/>
      <c r="G27" s="48"/>
      <c r="H27" s="48"/>
      <c r="I27" s="48"/>
      <c r="K27" s="3"/>
      <c r="L27" s="3"/>
      <c r="M27" s="3"/>
      <c r="N27" s="48" t="s">
        <v>11</v>
      </c>
      <c r="O27" s="48" t="s">
        <v>11</v>
      </c>
      <c r="P27" s="48" t="s">
        <v>9</v>
      </c>
      <c r="Q27" s="48"/>
      <c r="R27" s="48" t="s">
        <v>9</v>
      </c>
      <c r="S27" s="12" t="s">
        <v>268</v>
      </c>
      <c r="T27" s="48"/>
      <c r="U27" s="48"/>
      <c r="V27" s="48"/>
      <c r="W27" s="48"/>
      <c r="X27" s="48"/>
      <c r="Y27" s="48"/>
      <c r="Z27" s="48"/>
      <c r="AA27" s="48"/>
      <c r="AB27" s="48"/>
      <c r="AC27" s="48"/>
      <c r="AD27" s="48"/>
      <c r="AE27" s="48"/>
      <c r="AF27" s="48"/>
      <c r="AG27" s="48"/>
      <c r="AH27" s="48"/>
      <c r="AI27" s="5" t="s">
        <v>9</v>
      </c>
      <c r="AJ27" s="48" t="s">
        <v>1311</v>
      </c>
      <c r="AK27" s="48"/>
      <c r="AL27" s="40" t="s">
        <v>1105</v>
      </c>
      <c r="AM27" s="48" t="str">
        <f t="shared" si="50"/>
        <v>M020100</v>
      </c>
      <c r="AN27" s="40" t="s">
        <v>1134</v>
      </c>
      <c r="AO27" s="48" t="s">
        <v>126</v>
      </c>
      <c r="AP27" s="48" t="str">
        <f t="shared" si="55"/>
        <v>M020</v>
      </c>
      <c r="AQ27" s="48">
        <f t="shared" si="51"/>
        <v>2100</v>
      </c>
      <c r="AR27" s="42" t="s">
        <v>804</v>
      </c>
      <c r="AT27" s="48" t="str">
        <f t="shared" si="52"/>
        <v/>
      </c>
      <c r="AU27" s="48" t="str">
        <f t="shared" si="53"/>
        <v/>
      </c>
      <c r="AV27" s="48"/>
      <c r="AW27" s="3">
        <v>1</v>
      </c>
      <c r="AX27" s="6">
        <f t="shared" ca="1" si="56"/>
        <v>20141204</v>
      </c>
      <c r="AY27" s="3">
        <f t="shared" ca="1" si="57"/>
        <v>144109</v>
      </c>
      <c r="AZ27" s="3" t="s">
        <v>88</v>
      </c>
      <c r="BA27" s="48">
        <v>0</v>
      </c>
      <c r="BB27" s="48">
        <v>0</v>
      </c>
      <c r="BC27" s="48"/>
      <c r="BD27" s="48" t="str">
        <f t="shared" ca="1" si="54"/>
        <v>insert into ZMNU values('DJB', '', 'INV', 'M020100', 'Master Warehouse', 'D', 'M020', '2100', 'IM050', '', '', '', '1', '20141204', '144109', 'SQL', '0', '0', '')</v>
      </c>
      <c r="BE27" s="48"/>
    </row>
    <row r="28" spans="1:57" ht="14.25" customHeight="1" x14ac:dyDescent="0.25">
      <c r="A28" s="4"/>
      <c r="B28" s="4"/>
      <c r="C28" s="4"/>
      <c r="D28" s="48"/>
      <c r="E28" s="48"/>
      <c r="F28" s="48"/>
      <c r="G28" s="48"/>
      <c r="H28" s="48"/>
      <c r="I28" s="48"/>
      <c r="K28" s="3"/>
      <c r="L28" s="3"/>
      <c r="M28" s="3"/>
      <c r="N28" s="48"/>
      <c r="O28" s="48"/>
      <c r="P28" s="48"/>
      <c r="Q28" s="48"/>
      <c r="R28" s="48"/>
      <c r="S28" s="48"/>
      <c r="T28" s="48"/>
      <c r="U28" s="48"/>
      <c r="V28" s="48"/>
      <c r="W28" s="48"/>
      <c r="X28" s="48"/>
      <c r="Y28" s="48"/>
      <c r="Z28" s="48"/>
      <c r="AA28" s="48"/>
      <c r="AB28" s="48"/>
      <c r="AC28" s="48"/>
      <c r="AD28" s="48"/>
      <c r="AE28" s="48"/>
      <c r="AF28" s="48"/>
      <c r="AG28" s="48"/>
      <c r="AH28" s="48"/>
      <c r="AJ28" s="48" t="s">
        <v>1311</v>
      </c>
      <c r="AK28" s="48"/>
      <c r="AL28" s="40" t="s">
        <v>1105</v>
      </c>
      <c r="AM28" s="48" t="str">
        <f t="shared" si="50"/>
        <v>M020110</v>
      </c>
      <c r="AN28" s="40" t="s">
        <v>1483</v>
      </c>
      <c r="AO28" s="48" t="s">
        <v>126</v>
      </c>
      <c r="AP28" s="48" t="str">
        <f t="shared" si="55"/>
        <v>M020</v>
      </c>
      <c r="AQ28" s="48">
        <f t="shared" si="51"/>
        <v>2110</v>
      </c>
      <c r="AR28" s="42" t="s">
        <v>1187</v>
      </c>
      <c r="AT28" s="48" t="str">
        <f t="shared" ref="AT28:AT52" si="58">IF(AND(AS28&lt;&gt;"",LEFT(AS28,2)="p2"),AS28,IF(AS28&lt;&gt;"","p1="&amp;AS28,""))</f>
        <v/>
      </c>
      <c r="AU28" s="48" t="str">
        <f t="shared" si="53"/>
        <v/>
      </c>
      <c r="AV28" s="48"/>
      <c r="AW28" s="3">
        <v>1</v>
      </c>
      <c r="AX28" s="6">
        <f t="shared" ca="1" si="56"/>
        <v>20141204</v>
      </c>
      <c r="AY28" s="3">
        <f t="shared" ca="1" si="57"/>
        <v>144109</v>
      </c>
      <c r="AZ28" s="3" t="s">
        <v>88</v>
      </c>
      <c r="BA28" s="48">
        <v>0</v>
      </c>
      <c r="BB28" s="48">
        <v>0</v>
      </c>
      <c r="BC28" s="48"/>
      <c r="BD28" s="48" t="str">
        <f t="shared" ref="BD28:BD52" ca="1" si="59">CONCATENATE("insert into ", $D$2, " values('", AJ28, "', '", AK28, "', '", AL28, "', '", AM28, "', '", AN28, "', '", AO28, "', '", AP28, "', '", AQ28, "', '", AR28, "', '", AT28, "', '", AU28, "', '", AV28, "', '", AW28, "', '", AX28, "', '", AY28, "', '", AZ28, "', '", BA28, "', '", BB28, "', '", BC28, "')")</f>
        <v>insert into ZMNU values('DJB', '', 'INV', 'M020110', 'Master Location', 'D', 'M020', '2110', 'IM060', '', '', '', '1', '20141204', '144109', 'SQL', '0', '0', '')</v>
      </c>
      <c r="BE28" s="48"/>
    </row>
    <row r="29" spans="1:57" ht="14.25" customHeight="1" x14ac:dyDescent="0.25">
      <c r="A29" s="4"/>
      <c r="B29" s="4"/>
      <c r="C29" s="4"/>
      <c r="D29" s="48"/>
      <c r="E29" s="48"/>
      <c r="F29" s="48"/>
      <c r="G29" s="48"/>
      <c r="H29" s="48"/>
      <c r="I29" s="48"/>
      <c r="K29" s="3"/>
      <c r="L29" s="3"/>
      <c r="M29" s="3"/>
      <c r="N29" s="48"/>
      <c r="O29" s="48"/>
      <c r="P29" s="48" t="s">
        <v>9</v>
      </c>
      <c r="Q29" s="48"/>
      <c r="R29" s="48"/>
      <c r="S29" s="48"/>
      <c r="T29" s="48"/>
      <c r="U29" s="48"/>
      <c r="V29" s="48"/>
      <c r="W29" s="48"/>
      <c r="X29" s="48"/>
      <c r="Y29" s="48"/>
      <c r="Z29" s="48"/>
      <c r="AA29" s="48"/>
      <c r="AB29" s="48"/>
      <c r="AC29" s="48"/>
      <c r="AD29" s="48"/>
      <c r="AE29" s="48"/>
      <c r="AF29" s="48"/>
      <c r="AG29" s="48"/>
      <c r="AH29" s="48"/>
      <c r="AJ29" s="48" t="s">
        <v>1311</v>
      </c>
      <c r="AK29" s="48"/>
      <c r="AL29" s="40" t="s">
        <v>1105</v>
      </c>
      <c r="AM29" s="48" t="str">
        <f t="shared" si="50"/>
        <v>M020120</v>
      </c>
      <c r="AN29" s="40" t="s">
        <v>1486</v>
      </c>
      <c r="AO29" s="48" t="s">
        <v>126</v>
      </c>
      <c r="AP29" s="48" t="str">
        <f t="shared" si="55"/>
        <v>M020</v>
      </c>
      <c r="AQ29" s="48">
        <f t="shared" si="51"/>
        <v>2120</v>
      </c>
      <c r="AR29" s="42" t="s">
        <v>1133</v>
      </c>
      <c r="AT29" s="48" t="str">
        <f t="shared" si="58"/>
        <v/>
      </c>
      <c r="AU29" s="48" t="str">
        <f t="shared" si="53"/>
        <v/>
      </c>
      <c r="AV29" s="48"/>
      <c r="AW29" s="3">
        <v>1</v>
      </c>
      <c r="AX29" s="6">
        <f t="shared" ca="1" si="56"/>
        <v>20141204</v>
      </c>
      <c r="AY29" s="3">
        <f t="shared" ca="1" si="57"/>
        <v>144109</v>
      </c>
      <c r="AZ29" s="3" t="s">
        <v>88</v>
      </c>
      <c r="BA29" s="48">
        <v>0</v>
      </c>
      <c r="BB29" s="48">
        <v>0</v>
      </c>
      <c r="BC29" s="48"/>
      <c r="BD29" s="48" t="str">
        <f t="shared" ca="1" si="59"/>
        <v>insert into ZMNU values('DJB', '', 'INV', 'M020120', 'Warehouse Receipt Mapping', 'D', 'M020', '2120', 'IM070', '', '', '', '1', '20141204', '144109', 'SQL', '0', '0', '')</v>
      </c>
      <c r="BE29" s="48"/>
    </row>
    <row r="30" spans="1:57" ht="14.25" customHeight="1" x14ac:dyDescent="0.25">
      <c r="AJ30" s="48" t="s">
        <v>1311</v>
      </c>
      <c r="AK30" s="48"/>
      <c r="AL30" s="40" t="s">
        <v>1105</v>
      </c>
      <c r="AM30" s="48" t="str">
        <f t="shared" si="50"/>
        <v>M020130</v>
      </c>
      <c r="AN30" s="40" t="s">
        <v>1130</v>
      </c>
      <c r="AO30" s="48" t="s">
        <v>126</v>
      </c>
      <c r="AP30" s="48" t="str">
        <f t="shared" si="55"/>
        <v>M020</v>
      </c>
      <c r="AQ30" s="48">
        <f t="shared" si="51"/>
        <v>2130</v>
      </c>
      <c r="AR30" s="40" t="s">
        <v>1135</v>
      </c>
      <c r="AS30" s="44" t="s">
        <v>1045</v>
      </c>
      <c r="AT30" s="48" t="str">
        <f t="shared" si="58"/>
        <v>p1=LOTY</v>
      </c>
      <c r="AU30" s="48" t="str">
        <f t="shared" si="53"/>
        <v/>
      </c>
      <c r="AV30" s="48"/>
      <c r="AW30" s="3">
        <v>1</v>
      </c>
      <c r="AX30" s="6">
        <f t="shared" ca="1" si="56"/>
        <v>20141204</v>
      </c>
      <c r="AY30" s="3">
        <f t="shared" ca="1" si="57"/>
        <v>144109</v>
      </c>
      <c r="AZ30" s="3" t="s">
        <v>88</v>
      </c>
      <c r="BA30" s="48">
        <v>0</v>
      </c>
      <c r="BB30" s="48">
        <v>0</v>
      </c>
      <c r="BC30" s="48"/>
      <c r="BD30" s="48" t="str">
        <f t="shared" ca="1" si="59"/>
        <v>insert into ZMNU values('DJB', '', 'INV', 'M020130', 'Location Type', 'D', 'M020', '2130', 'IM080', 'p1=LOTY', '', '', '1', '20141204', '144109', 'SQL', '0', '0', '')</v>
      </c>
      <c r="BE30" s="48"/>
    </row>
    <row r="31" spans="1:57" ht="14.25" customHeight="1" x14ac:dyDescent="0.25">
      <c r="AJ31" s="48" t="s">
        <v>1311</v>
      </c>
      <c r="AK31" s="48"/>
      <c r="AL31" s="40" t="s">
        <v>1105</v>
      </c>
      <c r="AM31" s="48" t="str">
        <f t="shared" si="50"/>
        <v>M020140</v>
      </c>
      <c r="AN31" s="40" t="s">
        <v>1679</v>
      </c>
      <c r="AO31" s="48" t="s">
        <v>126</v>
      </c>
      <c r="AP31" s="48" t="str">
        <f t="shared" si="55"/>
        <v>M020</v>
      </c>
      <c r="AQ31" s="48">
        <f t="shared" si="51"/>
        <v>2140</v>
      </c>
      <c r="AR31" s="40" t="s">
        <v>1676</v>
      </c>
      <c r="AS31" s="44" t="s">
        <v>1598</v>
      </c>
      <c r="AT31" s="48" t="str">
        <f t="shared" si="58"/>
        <v>p1=ITST</v>
      </c>
      <c r="AU31" s="48" t="str">
        <f t="shared" si="53"/>
        <v/>
      </c>
      <c r="AV31" s="48"/>
      <c r="AW31" s="3">
        <v>1</v>
      </c>
      <c r="AX31" s="6">
        <f t="shared" ca="1" si="56"/>
        <v>20141204</v>
      </c>
      <c r="AY31" s="3">
        <f t="shared" ca="1" si="57"/>
        <v>144109</v>
      </c>
      <c r="AZ31" s="3" t="s">
        <v>88</v>
      </c>
      <c r="BA31" s="48">
        <v>0</v>
      </c>
      <c r="BB31" s="48">
        <v>0</v>
      </c>
      <c r="BC31" s="48"/>
      <c r="BD31" s="48" t="str">
        <f t="shared" ca="1" si="59"/>
        <v>insert into ZMNU values('DJB', '', 'INV', 'M020140', 'Article Status', 'D', 'M020', '2140', 'IM090', 'p1=ITST', '', '', '1', '20141204', '144109', 'SQL', '0', '0', '')</v>
      </c>
      <c r="BE31" s="48"/>
    </row>
    <row r="32" spans="1:57" ht="14.25" customHeight="1" x14ac:dyDescent="0.25">
      <c r="AJ32" s="48" t="s">
        <v>1311</v>
      </c>
      <c r="AK32" s="48"/>
      <c r="AL32" s="40" t="s">
        <v>1105</v>
      </c>
      <c r="AM32" s="48" t="s">
        <v>1205</v>
      </c>
      <c r="AN32" s="40" t="s">
        <v>791</v>
      </c>
      <c r="AO32" s="48" t="s">
        <v>135</v>
      </c>
      <c r="AP32" s="48"/>
      <c r="AQ32" s="48">
        <f>IF(AO32="H",VALUE(RIGHT(AM32,3))*100,#REF!+10)</f>
        <v>2100</v>
      </c>
      <c r="AR32" s="40"/>
      <c r="AT32" s="48" t="str">
        <f t="shared" si="58"/>
        <v/>
      </c>
      <c r="AU32" s="48" t="str">
        <f t="shared" si="53"/>
        <v>../Images/Icon/Transaction.png</v>
      </c>
      <c r="AV32" s="48"/>
      <c r="AW32" s="3">
        <v>1</v>
      </c>
      <c r="AX32" s="6">
        <f t="shared" ca="1" si="56"/>
        <v>20141204</v>
      </c>
      <c r="AY32" s="3">
        <f t="shared" ca="1" si="57"/>
        <v>144109</v>
      </c>
      <c r="AZ32" s="3" t="s">
        <v>88</v>
      </c>
      <c r="BA32" s="48">
        <v>0</v>
      </c>
      <c r="BB32" s="48">
        <v>0</v>
      </c>
      <c r="BC32" s="48"/>
      <c r="BD32" s="48" t="str">
        <f t="shared" ca="1" si="59"/>
        <v>insert into ZMNU values('DJB', '', 'INV', 'M021', 'Transaction', 'H', '', '2100', '', '', '../Images/Icon/Transaction.png', '', '1', '20141204', '144109', 'SQL', '0', '0', '')</v>
      </c>
      <c r="BE32" s="48"/>
    </row>
    <row r="33" spans="10:57" s="48" customFormat="1" ht="14.25" customHeight="1" x14ac:dyDescent="0.25">
      <c r="J33" s="2"/>
      <c r="AJ33" s="48" t="s">
        <v>1311</v>
      </c>
      <c r="AL33" s="40" t="s">
        <v>1105</v>
      </c>
      <c r="AM33" s="48" t="str">
        <f t="shared" ref="AM33:AM40" si="60">CONCATENATE(AP33,RIGHT(AQ33,3))</f>
        <v>M021110</v>
      </c>
      <c r="AN33" s="40" t="s">
        <v>1688</v>
      </c>
      <c r="AO33" s="48" t="s">
        <v>126</v>
      </c>
      <c r="AP33" s="48" t="s">
        <v>1205</v>
      </c>
      <c r="AQ33" s="48">
        <f t="shared" ref="AQ33:AQ40" si="61">IF(AO33="H",VALUE(RIGHT(AM33,3))*100,AQ32+10)</f>
        <v>2110</v>
      </c>
      <c r="AR33" s="42" t="s">
        <v>1438</v>
      </c>
      <c r="AS33" s="48" t="s">
        <v>1689</v>
      </c>
      <c r="AT33" s="48" t="str">
        <f t="shared" si="58"/>
        <v>p2=APL</v>
      </c>
      <c r="AU33" s="48" t="str">
        <f>IF(AO33="H",CONCATENATE("../Images/Icon/",#REF!,".png"),"")</f>
        <v/>
      </c>
      <c r="AW33" s="3">
        <v>1</v>
      </c>
      <c r="AX33" s="6">
        <f ca="1">YEAR(NOW())*10000+MONTH(NOW())*100+DAY(NOW())</f>
        <v>20141204</v>
      </c>
      <c r="AY33" s="3">
        <f ca="1">HOUR(NOW())*10000+MINUTE(NOW())*100+SECOND(NOW())</f>
        <v>144109</v>
      </c>
      <c r="AZ33" s="3" t="s">
        <v>88</v>
      </c>
      <c r="BA33" s="48">
        <v>0</v>
      </c>
      <c r="BB33" s="48">
        <v>0</v>
      </c>
      <c r="BD33" s="48" t="str">
        <f t="shared" ca="1" si="59"/>
        <v>insert into ZMNU values('DJB', '', 'INV', 'M021110', 'Finish Goods Receipt', 'D', 'M021', '2110', 'PT040', 'p2=APL', '', '', '1', '20141204', '144109', 'SQL', '0', '0', '')</v>
      </c>
    </row>
    <row r="34" spans="10:57" ht="14.25" customHeight="1" x14ac:dyDescent="0.25">
      <c r="AJ34" s="48" t="s">
        <v>1311</v>
      </c>
      <c r="AK34" s="48"/>
      <c r="AL34" s="40" t="s">
        <v>1105</v>
      </c>
      <c r="AM34" s="48" t="str">
        <f t="shared" si="60"/>
        <v>M021120</v>
      </c>
      <c r="AN34" s="40" t="s">
        <v>1723</v>
      </c>
      <c r="AO34" s="48" t="s">
        <v>126</v>
      </c>
      <c r="AP34" s="48" t="s">
        <v>1205</v>
      </c>
      <c r="AQ34" s="48">
        <f t="shared" si="61"/>
        <v>2120</v>
      </c>
      <c r="AR34" s="40" t="s">
        <v>1148</v>
      </c>
      <c r="AS34" s="48" t="s">
        <v>1720</v>
      </c>
      <c r="AT34" s="48" t="str">
        <f t="shared" si="58"/>
        <v>p2=0</v>
      </c>
      <c r="AU34" s="48" t="str">
        <f>IF(AO34="H",CONCATENATE("../Images/Icon/",#REF!,".png"),"")</f>
        <v/>
      </c>
      <c r="AV34" s="48"/>
      <c r="AW34" s="3">
        <v>1</v>
      </c>
      <c r="AX34" s="6">
        <f ca="1">YEAR(NOW())*10000+MONTH(NOW())*100+DAY(NOW())</f>
        <v>20141204</v>
      </c>
      <c r="AY34" s="3">
        <f ca="1">HOUR(NOW())*10000+MINUTE(NOW())*100+SECOND(NOW())</f>
        <v>144109</v>
      </c>
      <c r="AZ34" s="3" t="s">
        <v>88</v>
      </c>
      <c r="BA34" s="48">
        <v>0</v>
      </c>
      <c r="BB34" s="48">
        <v>0</v>
      </c>
      <c r="BC34" s="48"/>
      <c r="BD34" s="48" t="str">
        <f t="shared" ca="1" si="59"/>
        <v>insert into ZMNU values('DJB', '', 'INV', 'M021120', 'Transfer Request No Intransit', 'D', 'M021', '2120', 'IT010', 'p2=0', '', '', '1', '20141204', '144109', 'SQL', '0', '0', '')</v>
      </c>
      <c r="BE34" s="48"/>
    </row>
    <row r="35" spans="10:57" ht="14.25" customHeight="1" x14ac:dyDescent="0.25">
      <c r="AJ35" s="48" t="s">
        <v>1311</v>
      </c>
      <c r="AK35" s="48"/>
      <c r="AL35" s="40" t="s">
        <v>1105</v>
      </c>
      <c r="AM35" s="48" t="str">
        <f t="shared" si="60"/>
        <v>M021130</v>
      </c>
      <c r="AN35" s="40" t="s">
        <v>1153</v>
      </c>
      <c r="AO35" s="48" t="s">
        <v>126</v>
      </c>
      <c r="AP35" s="48" t="s">
        <v>1205</v>
      </c>
      <c r="AQ35" s="48">
        <f t="shared" si="61"/>
        <v>2130</v>
      </c>
      <c r="AR35" s="40" t="s">
        <v>1148</v>
      </c>
      <c r="AS35" s="48" t="s">
        <v>1721</v>
      </c>
      <c r="AT35" s="48" t="str">
        <f t="shared" si="58"/>
        <v>p2=1</v>
      </c>
      <c r="AU35" s="48" t="str">
        <f>IF(AO35="H",CONCATENATE("../Images/Icon/",#REF!,".png"),"")</f>
        <v/>
      </c>
      <c r="AV35" s="48"/>
      <c r="AW35" s="3">
        <v>1</v>
      </c>
      <c r="AX35" s="6">
        <f ca="1">YEAR(NOW())*10000+MONTH(NOW())*100+DAY(NOW())</f>
        <v>20141204</v>
      </c>
      <c r="AY35" s="3">
        <f ca="1">HOUR(NOW())*10000+MINUTE(NOW())*100+SECOND(NOW())</f>
        <v>144109</v>
      </c>
      <c r="AZ35" s="3" t="s">
        <v>88</v>
      </c>
      <c r="BA35" s="48">
        <v>0</v>
      </c>
      <c r="BB35" s="48">
        <v>0</v>
      </c>
      <c r="BC35" s="48"/>
      <c r="BD35" s="48" t="str">
        <f t="shared" ca="1" si="59"/>
        <v>insert into ZMNU values('DJB', '', 'INV', 'M021130', 'Transfer Request', 'D', 'M021', '2130', 'IT010', 'p2=1', '', '', '1', '20141204', '144109', 'SQL', '0', '0', '')</v>
      </c>
      <c r="BE35" s="48"/>
    </row>
    <row r="36" spans="10:57" ht="14.25" customHeight="1" x14ac:dyDescent="0.25">
      <c r="AJ36" s="48" t="s">
        <v>1311</v>
      </c>
      <c r="AK36" s="48"/>
      <c r="AL36" s="40" t="s">
        <v>1105</v>
      </c>
      <c r="AM36" s="48" t="str">
        <f t="shared" si="60"/>
        <v>M021140</v>
      </c>
      <c r="AN36" s="40" t="s">
        <v>1155</v>
      </c>
      <c r="AO36" s="48" t="s">
        <v>126</v>
      </c>
      <c r="AP36" s="48" t="str">
        <f t="shared" ref="AP36:AP40" si="62">AP35</f>
        <v>M021</v>
      </c>
      <c r="AQ36" s="48">
        <f t="shared" si="61"/>
        <v>2140</v>
      </c>
      <c r="AR36" s="40" t="s">
        <v>1149</v>
      </c>
      <c r="AT36" s="48" t="str">
        <f t="shared" si="58"/>
        <v/>
      </c>
      <c r="AU36" s="48" t="str">
        <f>IF(AO36="H",CONCATENATE("../Images/Icon/",#REF!,".png"),"")</f>
        <v/>
      </c>
      <c r="AV36" s="48"/>
      <c r="AW36" s="3">
        <v>1</v>
      </c>
      <c r="AX36" s="6">
        <f t="shared" ref="AX36:AX94" ca="1" si="63">YEAR(NOW())*10000+MONTH(NOW())*100+DAY(NOW())</f>
        <v>20141204</v>
      </c>
      <c r="AY36" s="3">
        <f t="shared" ref="AY36:AY94" ca="1" si="64">HOUR(NOW())*10000+MINUTE(NOW())*100+SECOND(NOW())</f>
        <v>144109</v>
      </c>
      <c r="AZ36" s="3" t="s">
        <v>88</v>
      </c>
      <c r="BA36" s="48">
        <v>0</v>
      </c>
      <c r="BB36" s="48">
        <v>0</v>
      </c>
      <c r="BC36" s="48"/>
      <c r="BD36" s="48" t="str">
        <f t="shared" ca="1" si="59"/>
        <v>insert into ZMNU values('DJB', '', 'INV', 'M021140', 'Transfer Out', 'D', 'M021', '2140', 'IT020', '', '', '', '1', '20141204', '144109', 'SQL', '0', '0', '')</v>
      </c>
      <c r="BE36" s="48"/>
    </row>
    <row r="37" spans="10:57" ht="14.25" customHeight="1" x14ac:dyDescent="0.25">
      <c r="AJ37" s="48" t="s">
        <v>1311</v>
      </c>
      <c r="AK37" s="48"/>
      <c r="AL37" s="40" t="s">
        <v>1105</v>
      </c>
      <c r="AM37" s="48" t="str">
        <f t="shared" si="60"/>
        <v>M021150</v>
      </c>
      <c r="AN37" s="40" t="s">
        <v>1157</v>
      </c>
      <c r="AO37" s="48" t="s">
        <v>126</v>
      </c>
      <c r="AP37" s="48" t="str">
        <f t="shared" si="62"/>
        <v>M021</v>
      </c>
      <c r="AQ37" s="48">
        <f t="shared" si="61"/>
        <v>2150</v>
      </c>
      <c r="AR37" s="40" t="s">
        <v>1150</v>
      </c>
      <c r="AT37" s="48" t="str">
        <f t="shared" si="58"/>
        <v/>
      </c>
      <c r="AU37" s="48" t="str">
        <f>IF(AO37="H",CONCATENATE("../Images/Icon/",$AN35,".png"),"")</f>
        <v/>
      </c>
      <c r="AV37" s="48"/>
      <c r="AW37" s="3">
        <v>1</v>
      </c>
      <c r="AX37" s="6">
        <f t="shared" ca="1" si="63"/>
        <v>20141204</v>
      </c>
      <c r="AY37" s="3">
        <f t="shared" ca="1" si="64"/>
        <v>144109</v>
      </c>
      <c r="AZ37" s="3" t="s">
        <v>88</v>
      </c>
      <c r="BA37" s="48">
        <v>0</v>
      </c>
      <c r="BB37" s="48">
        <v>0</v>
      </c>
      <c r="BC37" s="48"/>
      <c r="BD37" s="48" t="str">
        <f t="shared" ca="1" si="59"/>
        <v>insert into ZMNU values('DJB', '', 'INV', 'M021150', 'Transfer In', 'D', 'M021', '2150', 'IT030', '', '', '', '1', '20141204', '144109', 'SQL', '0', '0', '')</v>
      </c>
      <c r="BE37" s="48"/>
    </row>
    <row r="38" spans="10:57" ht="14.25" customHeight="1" x14ac:dyDescent="0.25">
      <c r="AJ38" s="48" t="s">
        <v>1311</v>
      </c>
      <c r="AK38" s="48"/>
      <c r="AL38" s="40" t="s">
        <v>1105</v>
      </c>
      <c r="AM38" s="48" t="str">
        <f t="shared" si="60"/>
        <v>M021160</v>
      </c>
      <c r="AN38" s="40" t="s">
        <v>1158</v>
      </c>
      <c r="AO38" s="48" t="s">
        <v>126</v>
      </c>
      <c r="AP38" s="48" t="str">
        <f t="shared" si="62"/>
        <v>M021</v>
      </c>
      <c r="AQ38" s="48">
        <f t="shared" si="61"/>
        <v>2160</v>
      </c>
      <c r="AR38" s="40" t="s">
        <v>1152</v>
      </c>
      <c r="AT38" s="48" t="str">
        <f t="shared" si="58"/>
        <v/>
      </c>
      <c r="AU38" s="48" t="str">
        <f>IF(AO38="H",CONCATENATE("../Images/Icon/",$AN36,".png"),"")</f>
        <v/>
      </c>
      <c r="AV38" s="48"/>
      <c r="AW38" s="3">
        <v>1</v>
      </c>
      <c r="AX38" s="6">
        <f t="shared" ca="1" si="63"/>
        <v>20141204</v>
      </c>
      <c r="AY38" s="3">
        <f t="shared" ca="1" si="64"/>
        <v>144109</v>
      </c>
      <c r="AZ38" s="3" t="s">
        <v>88</v>
      </c>
      <c r="BA38" s="48">
        <v>0</v>
      </c>
      <c r="BB38" s="48">
        <v>0</v>
      </c>
      <c r="BC38" s="48"/>
      <c r="BD38" s="48" t="str">
        <f t="shared" ca="1" si="59"/>
        <v>insert into ZMNU values('DJB', '', 'INV', 'M021160', 'Inventory Adjustment', 'D', 'M021', '2160', 'IT040', '', '', '', '1', '20141204', '144109', 'SQL', '0', '0', '')</v>
      </c>
      <c r="BE38" s="48"/>
    </row>
    <row r="39" spans="10:57" ht="14.25" customHeight="1" x14ac:dyDescent="0.25">
      <c r="AJ39" s="48" t="s">
        <v>1311</v>
      </c>
      <c r="AK39" s="48"/>
      <c r="AL39" s="40" t="s">
        <v>1105</v>
      </c>
      <c r="AM39" s="48" t="str">
        <f t="shared" si="60"/>
        <v>M021170</v>
      </c>
      <c r="AN39" s="40" t="s">
        <v>1159</v>
      </c>
      <c r="AO39" s="48" t="s">
        <v>126</v>
      </c>
      <c r="AP39" s="48" t="str">
        <f t="shared" si="62"/>
        <v>M021</v>
      </c>
      <c r="AQ39" s="48">
        <f t="shared" si="61"/>
        <v>2170</v>
      </c>
      <c r="AR39" s="40" t="s">
        <v>1154</v>
      </c>
      <c r="AT39" s="48" t="str">
        <f t="shared" si="58"/>
        <v/>
      </c>
      <c r="AU39" s="48" t="str">
        <f>IF(AO39="H",CONCATENATE("../Images/Icon/",$AN37,".png"),"")</f>
        <v/>
      </c>
      <c r="AV39" s="48"/>
      <c r="AW39" s="3">
        <v>1</v>
      </c>
      <c r="AX39" s="6">
        <f t="shared" ca="1" si="63"/>
        <v>20141204</v>
      </c>
      <c r="AY39" s="3">
        <f t="shared" ca="1" si="64"/>
        <v>144109</v>
      </c>
      <c r="AZ39" s="3" t="s">
        <v>88</v>
      </c>
      <c r="BA39" s="48">
        <v>0</v>
      </c>
      <c r="BB39" s="48">
        <v>0</v>
      </c>
      <c r="BC39" s="48"/>
      <c r="BD39" s="48" t="str">
        <f t="shared" ca="1" si="59"/>
        <v>insert into ZMNU values('DJB', '', 'INV', 'M021170', 'Stock Taking', 'D', 'M021', '2170', 'IT050', '', '', '', '1', '20141204', '144109', 'SQL', '0', '0', '')</v>
      </c>
      <c r="BE39" s="48"/>
    </row>
    <row r="40" spans="10:57" ht="14.25" customHeight="1" x14ac:dyDescent="0.25">
      <c r="AJ40" s="48" t="s">
        <v>1311</v>
      </c>
      <c r="AK40" s="48"/>
      <c r="AL40" s="40" t="s">
        <v>1105</v>
      </c>
      <c r="AM40" s="48" t="str">
        <f t="shared" si="60"/>
        <v>M021180</v>
      </c>
      <c r="AN40" s="40" t="s">
        <v>1160</v>
      </c>
      <c r="AO40" s="48" t="s">
        <v>126</v>
      </c>
      <c r="AP40" s="48" t="str">
        <f t="shared" si="62"/>
        <v>M021</v>
      </c>
      <c r="AQ40" s="48">
        <f t="shared" si="61"/>
        <v>2180</v>
      </c>
      <c r="AR40" s="40" t="s">
        <v>1156</v>
      </c>
      <c r="AT40" s="48" t="str">
        <f t="shared" si="58"/>
        <v/>
      </c>
      <c r="AU40" s="48" t="str">
        <f>IF(AO40="H",CONCATENATE("../Images/Icon/",$AN38,".png"),"")</f>
        <v/>
      </c>
      <c r="AV40" s="48"/>
      <c r="AW40" s="3">
        <v>1</v>
      </c>
      <c r="AX40" s="6">
        <f t="shared" ca="1" si="63"/>
        <v>20141204</v>
      </c>
      <c r="AY40" s="3">
        <f t="shared" ca="1" si="64"/>
        <v>144109</v>
      </c>
      <c r="AZ40" s="3" t="s">
        <v>88</v>
      </c>
      <c r="BA40" s="48">
        <v>0</v>
      </c>
      <c r="BB40" s="48">
        <v>0</v>
      </c>
      <c r="BC40" s="48"/>
      <c r="BD40" s="48" t="str">
        <f t="shared" ca="1" si="59"/>
        <v>insert into ZMNU values('DJB', '', 'INV', 'M021180', 'Stock Taking Process', 'D', 'M021', '2180', 'IT060', '', '', '', '1', '20141204', '144109', 'SQL', '0', '0', '')</v>
      </c>
      <c r="BE40" s="48"/>
    </row>
    <row r="41" spans="10:57" ht="14.25" customHeight="1" x14ac:dyDescent="0.25">
      <c r="AJ41" s="48" t="s">
        <v>1311</v>
      </c>
      <c r="AK41" s="48"/>
      <c r="AL41" s="40" t="s">
        <v>1105</v>
      </c>
      <c r="AM41" s="48" t="s">
        <v>1206</v>
      </c>
      <c r="AN41" s="40" t="s">
        <v>1263</v>
      </c>
      <c r="AO41" s="48" t="s">
        <v>135</v>
      </c>
      <c r="AP41" s="48"/>
      <c r="AQ41" s="48">
        <f>IF(AO41="H",VALUE(RIGHT(AM41,3))*100,#REF!+10)</f>
        <v>2200</v>
      </c>
      <c r="AR41" s="43"/>
      <c r="AT41" s="48" t="str">
        <f t="shared" ref="AT41:AT51" si="65">IF(AND(AS41&lt;&gt;"",LEFT(AS41,2)="p2"),AS41,IF(AS41&lt;&gt;"","p1="&amp;AS41,""))</f>
        <v/>
      </c>
      <c r="AU41" s="48" t="str">
        <f t="shared" ref="AU41:AU52" si="66">IF(AO41="H",CONCATENATE("../Images/Icon/",$AN41,".png"),"")</f>
        <v>../Images/Icon/Reports.png</v>
      </c>
      <c r="AV41" s="48"/>
      <c r="AW41" s="3">
        <v>1</v>
      </c>
      <c r="AX41" s="6">
        <f t="shared" ca="1" si="56"/>
        <v>20141204</v>
      </c>
      <c r="AY41" s="3">
        <f t="shared" ca="1" si="57"/>
        <v>144109</v>
      </c>
      <c r="AZ41" s="3" t="s">
        <v>88</v>
      </c>
      <c r="BA41" s="48">
        <v>0</v>
      </c>
      <c r="BB41" s="48">
        <v>0</v>
      </c>
      <c r="BC41" s="48"/>
      <c r="BD41" s="48" t="str">
        <f t="shared" ref="BD41:BD51" ca="1" si="67">CONCATENATE("insert into ", $D$2, " values('", AJ41, "', '", AK41, "', '", AL41, "', '", AM41, "', '", AN41, "', '", AO41, "', '", AP41, "', '", AQ41, "', '", AR41, "', '", AT41, "', '", AU41, "', '", AV41, "', '", AW41, "', '", AX41, "', '", AY41, "', '", AZ41, "', '", BA41, "', '", BB41, "', '", BC41, "')")</f>
        <v>insert into ZMNU values('DJB', '', 'INV', 'M022', 'Reports', 'H', '', '2200', '', '', '../Images/Icon/Reports.png', '', '1', '20141204', '144109', 'SQL', '0', '0', '')</v>
      </c>
      <c r="BE41" s="48"/>
    </row>
    <row r="42" spans="10:57" ht="14.25" customHeight="1" x14ac:dyDescent="0.25">
      <c r="AJ42" s="48" t="s">
        <v>1311</v>
      </c>
      <c r="AK42" s="48"/>
      <c r="AL42" s="40" t="s">
        <v>1105</v>
      </c>
      <c r="AM42" s="48" t="str">
        <f t="shared" ref="AM42:AM51" si="68">CONCATENATE(AP42,RIGHT(AQ42,3))</f>
        <v>M022210</v>
      </c>
      <c r="AN42" s="40" t="s">
        <v>1730</v>
      </c>
      <c r="AO42" s="48" t="s">
        <v>126</v>
      </c>
      <c r="AP42" s="48" t="s">
        <v>1206</v>
      </c>
      <c r="AQ42" s="48">
        <f t="shared" ref="AQ42:AQ51" si="69">IF(AO42="H",VALUE(RIGHT(AM42,3))*100,AQ41+10)</f>
        <v>2210</v>
      </c>
      <c r="AR42" s="43" t="s">
        <v>1136</v>
      </c>
      <c r="AT42" s="48" t="str">
        <f t="shared" si="65"/>
        <v/>
      </c>
      <c r="AU42" s="48" t="str">
        <f t="shared" si="66"/>
        <v/>
      </c>
      <c r="AV42" s="48"/>
      <c r="AW42" s="3">
        <v>1</v>
      </c>
      <c r="AX42" s="6">
        <f t="shared" ca="1" si="56"/>
        <v>20141204</v>
      </c>
      <c r="AY42" s="3">
        <f t="shared" ca="1" si="57"/>
        <v>144109</v>
      </c>
      <c r="AZ42" s="3" t="s">
        <v>88</v>
      </c>
      <c r="BA42" s="48">
        <v>0</v>
      </c>
      <c r="BB42" s="48">
        <v>0</v>
      </c>
      <c r="BC42" s="48"/>
      <c r="BD42" s="48" t="str">
        <f t="shared" ca="1" si="67"/>
        <v>insert into ZMNU values('DJB', '', 'INV', 'M022210', 'Stock Report', 'D', 'M022', '2210', 'IR010', '', '', '', '1', '20141204', '144109', 'SQL', '0', '0', '')</v>
      </c>
      <c r="BE42" s="48"/>
    </row>
    <row r="43" spans="10:57" ht="14.25" customHeight="1" x14ac:dyDescent="0.25">
      <c r="AJ43" s="48" t="s">
        <v>1311</v>
      </c>
      <c r="AK43" s="48"/>
      <c r="AL43" s="40" t="s">
        <v>1105</v>
      </c>
      <c r="AM43" s="48" t="str">
        <f t="shared" si="68"/>
        <v>M022220</v>
      </c>
      <c r="AN43" s="40" t="s">
        <v>1731</v>
      </c>
      <c r="AO43" s="48" t="s">
        <v>126</v>
      </c>
      <c r="AP43" s="48" t="str">
        <f t="shared" ref="AP43:AP51" si="70">AP42</f>
        <v>M022</v>
      </c>
      <c r="AQ43" s="48">
        <f t="shared" si="69"/>
        <v>2220</v>
      </c>
      <c r="AR43" s="43" t="s">
        <v>1137</v>
      </c>
      <c r="AT43" s="48" t="str">
        <f t="shared" si="65"/>
        <v/>
      </c>
      <c r="AU43" s="48" t="str">
        <f t="shared" si="66"/>
        <v/>
      </c>
      <c r="AV43" s="48"/>
      <c r="AW43" s="3">
        <v>1</v>
      </c>
      <c r="AX43" s="6">
        <f t="shared" ca="1" si="56"/>
        <v>20141204</v>
      </c>
      <c r="AY43" s="3">
        <f t="shared" ca="1" si="57"/>
        <v>144109</v>
      </c>
      <c r="AZ43" s="3" t="s">
        <v>88</v>
      </c>
      <c r="BA43" s="48">
        <v>0</v>
      </c>
      <c r="BB43" s="48">
        <v>0</v>
      </c>
      <c r="BC43" s="48"/>
      <c r="BD43" s="48" t="str">
        <f t="shared" ca="1" si="67"/>
        <v>insert into ZMNU values('DJB', '', 'INV', 'M022220', 'Stock Mutation Report', 'D', 'M022', '2220', 'IR020', '', '', '', '1', '20141204', '144109', 'SQL', '0', '0', '')</v>
      </c>
      <c r="BE43" s="48"/>
    </row>
    <row r="44" spans="10:57" ht="14.25" customHeight="1" x14ac:dyDescent="0.25">
      <c r="AJ44" s="48" t="s">
        <v>1311</v>
      </c>
      <c r="AK44" s="48"/>
      <c r="AL44" s="40" t="s">
        <v>1105</v>
      </c>
      <c r="AM44" s="48" t="str">
        <f t="shared" si="68"/>
        <v>M022230</v>
      </c>
      <c r="AN44" s="40" t="s">
        <v>1739</v>
      </c>
      <c r="AO44" s="48" t="s">
        <v>126</v>
      </c>
      <c r="AP44" s="48" t="str">
        <f t="shared" si="70"/>
        <v>M022</v>
      </c>
      <c r="AQ44" s="48">
        <f t="shared" si="69"/>
        <v>2230</v>
      </c>
      <c r="AR44" s="43" t="s">
        <v>1138</v>
      </c>
      <c r="AT44" s="48" t="str">
        <f t="shared" si="65"/>
        <v/>
      </c>
      <c r="AU44" s="48" t="str">
        <f t="shared" si="66"/>
        <v/>
      </c>
      <c r="AV44" s="48"/>
      <c r="AW44" s="3">
        <v>1</v>
      </c>
      <c r="AX44" s="6">
        <f t="shared" ca="1" si="56"/>
        <v>20141204</v>
      </c>
      <c r="AY44" s="3">
        <f t="shared" ca="1" si="57"/>
        <v>144109</v>
      </c>
      <c r="AZ44" s="3" t="s">
        <v>88</v>
      </c>
      <c r="BA44" s="48">
        <v>0</v>
      </c>
      <c r="BB44" s="48">
        <v>0</v>
      </c>
      <c r="BC44" s="48"/>
      <c r="BD44" s="48" t="str">
        <f t="shared" ca="1" si="67"/>
        <v>insert into ZMNU values('DJB', '', 'INV', 'M022230', 'Stock Value Report', 'D', 'M022', '2230', 'IR030', '', '', '', '1', '20141204', '144109', 'SQL', '0', '0', '')</v>
      </c>
      <c r="BE44" s="48"/>
    </row>
    <row r="45" spans="10:57" ht="14.25" customHeight="1" x14ac:dyDescent="0.25">
      <c r="AJ45" s="48" t="s">
        <v>1311</v>
      </c>
      <c r="AK45" s="48"/>
      <c r="AL45" s="40" t="s">
        <v>1105</v>
      </c>
      <c r="AM45" s="48" t="str">
        <f t="shared" si="68"/>
        <v>M022240</v>
      </c>
      <c r="AN45" s="40" t="s">
        <v>1190</v>
      </c>
      <c r="AO45" s="48" t="s">
        <v>126</v>
      </c>
      <c r="AP45" s="48" t="str">
        <f t="shared" si="70"/>
        <v>M022</v>
      </c>
      <c r="AQ45" s="48">
        <f t="shared" si="69"/>
        <v>2240</v>
      </c>
      <c r="AR45" s="43" t="s">
        <v>1139</v>
      </c>
      <c r="AT45" s="48" t="str">
        <f t="shared" si="65"/>
        <v/>
      </c>
      <c r="AU45" s="48" t="str">
        <f t="shared" si="66"/>
        <v/>
      </c>
      <c r="AV45" s="48"/>
      <c r="AW45" s="3">
        <v>1</v>
      </c>
      <c r="AX45" s="6">
        <f t="shared" ca="1" si="56"/>
        <v>20141204</v>
      </c>
      <c r="AY45" s="3">
        <f t="shared" ca="1" si="57"/>
        <v>144109</v>
      </c>
      <c r="AZ45" s="3" t="s">
        <v>88</v>
      </c>
      <c r="BA45" s="48">
        <v>0</v>
      </c>
      <c r="BB45" s="48">
        <v>0</v>
      </c>
      <c r="BC45" s="48"/>
      <c r="BD45" s="48" t="str">
        <f t="shared" ca="1" si="67"/>
        <v>insert into ZMNU values('DJB', '', 'INV', 'M022240', 'Transfer Out Report', 'D', 'M022', '2240', 'IR040', '', '', '', '1', '20141204', '144109', 'SQL', '0', '0', '')</v>
      </c>
      <c r="BE45" s="48"/>
    </row>
    <row r="46" spans="10:57" ht="14.25" customHeight="1" x14ac:dyDescent="0.25">
      <c r="AJ46" s="48" t="s">
        <v>1311</v>
      </c>
      <c r="AK46" s="48"/>
      <c r="AL46" s="40" t="s">
        <v>1105</v>
      </c>
      <c r="AM46" s="48" t="str">
        <f t="shared" si="68"/>
        <v>M022250</v>
      </c>
      <c r="AN46" s="40" t="s">
        <v>1192</v>
      </c>
      <c r="AO46" s="48" t="s">
        <v>126</v>
      </c>
      <c r="AP46" s="48" t="str">
        <f t="shared" si="70"/>
        <v>M022</v>
      </c>
      <c r="AQ46" s="48">
        <f t="shared" si="69"/>
        <v>2250</v>
      </c>
      <c r="AR46" s="43" t="s">
        <v>1140</v>
      </c>
      <c r="AT46" s="48" t="str">
        <f t="shared" si="65"/>
        <v/>
      </c>
      <c r="AU46" s="48" t="str">
        <f t="shared" si="66"/>
        <v/>
      </c>
      <c r="AV46" s="48"/>
      <c r="AW46" s="3">
        <v>1</v>
      </c>
      <c r="AX46" s="6">
        <f t="shared" ca="1" si="56"/>
        <v>20141204</v>
      </c>
      <c r="AY46" s="3">
        <f t="shared" ca="1" si="57"/>
        <v>144109</v>
      </c>
      <c r="AZ46" s="3" t="s">
        <v>88</v>
      </c>
      <c r="BA46" s="48">
        <v>0</v>
      </c>
      <c r="BB46" s="48">
        <v>0</v>
      </c>
      <c r="BC46" s="48"/>
      <c r="BD46" s="48" t="str">
        <f t="shared" ca="1" si="67"/>
        <v>insert into ZMNU values('DJB', '', 'INV', 'M022250', 'Transfer In Report', 'D', 'M022', '2250', 'IR050', '', '', '', '1', '20141204', '144109', 'SQL', '0', '0', '')</v>
      </c>
      <c r="BE46" s="48"/>
    </row>
    <row r="47" spans="10:57" ht="14.25" customHeight="1" x14ac:dyDescent="0.25">
      <c r="AJ47" s="48" t="s">
        <v>1311</v>
      </c>
      <c r="AK47" s="48"/>
      <c r="AL47" s="40" t="s">
        <v>1105</v>
      </c>
      <c r="AM47" s="48" t="str">
        <f t="shared" si="68"/>
        <v>M022260</v>
      </c>
      <c r="AN47" s="40" t="s">
        <v>1142</v>
      </c>
      <c r="AO47" s="48" t="s">
        <v>126</v>
      </c>
      <c r="AP47" s="48" t="str">
        <f t="shared" si="70"/>
        <v>M022</v>
      </c>
      <c r="AQ47" s="48">
        <f t="shared" si="69"/>
        <v>2260</v>
      </c>
      <c r="AR47" s="43" t="s">
        <v>1188</v>
      </c>
      <c r="AT47" s="48" t="str">
        <f t="shared" si="65"/>
        <v/>
      </c>
      <c r="AU47" s="48" t="str">
        <f t="shared" si="66"/>
        <v/>
      </c>
      <c r="AV47" s="48"/>
      <c r="AW47" s="3">
        <v>1</v>
      </c>
      <c r="AX47" s="6">
        <f t="shared" ca="1" si="56"/>
        <v>20141204</v>
      </c>
      <c r="AY47" s="3">
        <f t="shared" ca="1" si="57"/>
        <v>144109</v>
      </c>
      <c r="AZ47" s="3" t="s">
        <v>88</v>
      </c>
      <c r="BA47" s="48">
        <v>0</v>
      </c>
      <c r="BB47" s="48">
        <v>0</v>
      </c>
      <c r="BC47" s="48"/>
      <c r="BD47" s="48" t="str">
        <f t="shared" ca="1" si="67"/>
        <v>insert into ZMNU values('DJB', '', 'INV', 'M022260', 'Inventory Adjustment Report', 'D', 'M022', '2260', 'IR060', '', '', '', '1', '20141204', '144109', 'SQL', '0', '0', '')</v>
      </c>
      <c r="BE47" s="48"/>
    </row>
    <row r="48" spans="10:57" ht="14.25" customHeight="1" x14ac:dyDescent="0.25">
      <c r="AJ48" s="48" t="s">
        <v>1311</v>
      </c>
      <c r="AK48" s="48"/>
      <c r="AL48" s="40" t="s">
        <v>1105</v>
      </c>
      <c r="AM48" s="48" t="str">
        <f t="shared" si="68"/>
        <v>M022270</v>
      </c>
      <c r="AN48" s="40" t="s">
        <v>1144</v>
      </c>
      <c r="AO48" s="48" t="s">
        <v>126</v>
      </c>
      <c r="AP48" s="48" t="str">
        <f t="shared" si="70"/>
        <v>M022</v>
      </c>
      <c r="AQ48" s="48">
        <f t="shared" si="69"/>
        <v>2270</v>
      </c>
      <c r="AR48" s="43" t="s">
        <v>1189</v>
      </c>
      <c r="AT48" s="48" t="str">
        <f t="shared" si="65"/>
        <v/>
      </c>
      <c r="AU48" s="48" t="str">
        <f t="shared" si="66"/>
        <v/>
      </c>
      <c r="AV48" s="48"/>
      <c r="AW48" s="3">
        <v>1</v>
      </c>
      <c r="AX48" s="6">
        <f t="shared" ca="1" si="56"/>
        <v>20141204</v>
      </c>
      <c r="AY48" s="3">
        <f t="shared" ca="1" si="57"/>
        <v>144109</v>
      </c>
      <c r="AZ48" s="3" t="s">
        <v>88</v>
      </c>
      <c r="BA48" s="48">
        <v>0</v>
      </c>
      <c r="BB48" s="48">
        <v>0</v>
      </c>
      <c r="BC48" s="48"/>
      <c r="BD48" s="48" t="str">
        <f t="shared" ca="1" si="67"/>
        <v>insert into ZMNU values('DJB', '', 'INV', 'M022270', 'Stock Taking Report', 'D', 'M022', '2270', 'IR070', '', '', '', '1', '20141204', '144109', 'SQL', '0', '0', '')</v>
      </c>
    </row>
    <row r="49" spans="36:58" ht="14.25" customHeight="1" x14ac:dyDescent="0.25">
      <c r="AJ49" s="48" t="s">
        <v>1311</v>
      </c>
      <c r="AK49" s="48"/>
      <c r="AL49" s="40" t="s">
        <v>1105</v>
      </c>
      <c r="AM49" s="48" t="str">
        <f t="shared" si="68"/>
        <v>M022280</v>
      </c>
      <c r="AN49" s="40" t="s">
        <v>1145</v>
      </c>
      <c r="AO49" s="48" t="s">
        <v>126</v>
      </c>
      <c r="AP49" s="48" t="str">
        <f t="shared" si="70"/>
        <v>M022</v>
      </c>
      <c r="AQ49" s="48">
        <f t="shared" si="69"/>
        <v>2280</v>
      </c>
      <c r="AR49" s="43" t="s">
        <v>1191</v>
      </c>
      <c r="AT49" s="48" t="str">
        <f t="shared" si="65"/>
        <v/>
      </c>
      <c r="AU49" s="48" t="str">
        <f t="shared" si="66"/>
        <v/>
      </c>
      <c r="AV49" s="48"/>
      <c r="AW49" s="3">
        <v>1</v>
      </c>
      <c r="AX49" s="6">
        <f t="shared" ca="1" si="56"/>
        <v>20141204</v>
      </c>
      <c r="AY49" s="3">
        <f t="shared" ca="1" si="57"/>
        <v>144109</v>
      </c>
      <c r="AZ49" s="3" t="s">
        <v>88</v>
      </c>
      <c r="BA49" s="48">
        <v>0</v>
      </c>
      <c r="BB49" s="48">
        <v>0</v>
      </c>
      <c r="BC49" s="48"/>
      <c r="BD49" s="48" t="str">
        <f t="shared" ca="1" si="67"/>
        <v>insert into ZMNU values('DJB', '', 'INV', 'M022280', 'Stock Ledger Report', 'D', 'M022', '2280', 'IR080', '', '', '', '1', '20141204', '144109', 'SQL', '0', '0', '')</v>
      </c>
      <c r="BE49" s="48"/>
    </row>
    <row r="50" spans="36:58" ht="14.25" customHeight="1" x14ac:dyDescent="0.25">
      <c r="AJ50" s="48" t="s">
        <v>1311</v>
      </c>
      <c r="AK50" s="48"/>
      <c r="AL50" s="40" t="s">
        <v>1105</v>
      </c>
      <c r="AM50" s="48" t="str">
        <f t="shared" si="68"/>
        <v>M022290</v>
      </c>
      <c r="AN50" s="40" t="s">
        <v>1146</v>
      </c>
      <c r="AO50" s="48" t="s">
        <v>126</v>
      </c>
      <c r="AP50" s="48" t="str">
        <f t="shared" si="70"/>
        <v>M022</v>
      </c>
      <c r="AQ50" s="48">
        <f t="shared" si="69"/>
        <v>2290</v>
      </c>
      <c r="AR50" s="43" t="s">
        <v>1141</v>
      </c>
      <c r="AT50" s="48" t="str">
        <f t="shared" si="65"/>
        <v/>
      </c>
      <c r="AU50" s="48" t="str">
        <f t="shared" si="66"/>
        <v/>
      </c>
      <c r="AV50" s="48"/>
      <c r="AW50" s="3">
        <v>1</v>
      </c>
      <c r="AX50" s="6">
        <f t="shared" ca="1" si="56"/>
        <v>20141204</v>
      </c>
      <c r="AY50" s="3">
        <f t="shared" ca="1" si="57"/>
        <v>144109</v>
      </c>
      <c r="AZ50" s="3" t="s">
        <v>88</v>
      </c>
      <c r="BA50" s="48">
        <v>0</v>
      </c>
      <c r="BB50" s="48">
        <v>0</v>
      </c>
      <c r="BC50" s="48"/>
      <c r="BD50" s="48" t="str">
        <f t="shared" ca="1" si="67"/>
        <v>insert into ZMNU values('DJB', '', 'INV', 'M022290', 'Stock Location Report', 'D', 'M022', '2290', 'IR090', '', '', '', '1', '20141204', '144109', 'SQL', '0', '0', '')</v>
      </c>
      <c r="BE50" s="48"/>
    </row>
    <row r="51" spans="36:58" ht="14.25" customHeight="1" x14ac:dyDescent="0.25">
      <c r="AJ51" s="48" t="s">
        <v>1311</v>
      </c>
      <c r="AK51" s="48"/>
      <c r="AL51" s="40" t="s">
        <v>1105</v>
      </c>
      <c r="AM51" s="48" t="str">
        <f t="shared" si="68"/>
        <v>M022300</v>
      </c>
      <c r="AN51" s="40" t="s">
        <v>1147</v>
      </c>
      <c r="AO51" s="48" t="s">
        <v>126</v>
      </c>
      <c r="AP51" s="48" t="str">
        <f t="shared" si="70"/>
        <v>M022</v>
      </c>
      <c r="AQ51" s="48">
        <f t="shared" si="69"/>
        <v>2300</v>
      </c>
      <c r="AR51" s="43" t="s">
        <v>1143</v>
      </c>
      <c r="AT51" s="48" t="str">
        <f t="shared" si="65"/>
        <v/>
      </c>
      <c r="AU51" s="48" t="str">
        <f t="shared" si="66"/>
        <v/>
      </c>
      <c r="AV51" s="48"/>
      <c r="AW51" s="3">
        <v>1</v>
      </c>
      <c r="AX51" s="6">
        <f t="shared" ca="1" si="56"/>
        <v>20141204</v>
      </c>
      <c r="AY51" s="3">
        <f t="shared" ca="1" si="57"/>
        <v>144109</v>
      </c>
      <c r="AZ51" s="3" t="s">
        <v>88</v>
      </c>
      <c r="BA51" s="48">
        <v>0</v>
      </c>
      <c r="BB51" s="48">
        <v>0</v>
      </c>
      <c r="BC51" s="48"/>
      <c r="BD51" s="48" t="str">
        <f t="shared" ca="1" si="67"/>
        <v>insert into ZMNU values('DJB', '', 'INV', 'M022300', 'Stock Card', 'D', 'M022', '2300', 'IR100', '', '', '', '1', '20141204', '144109', 'SQL', '0', '0', '')</v>
      </c>
      <c r="BE51" s="48"/>
    </row>
    <row r="52" spans="36:58" ht="14.25" customHeight="1" x14ac:dyDescent="0.25">
      <c r="AJ52" s="48" t="s">
        <v>1311</v>
      </c>
      <c r="AK52" s="48"/>
      <c r="AL52" s="40" t="s">
        <v>1105</v>
      </c>
      <c r="AM52" s="48" t="s">
        <v>1751</v>
      </c>
      <c r="AN52" s="40" t="s">
        <v>1750</v>
      </c>
      <c r="AO52" s="48" t="s">
        <v>135</v>
      </c>
      <c r="AP52" s="48"/>
      <c r="AQ52" s="48">
        <f>IF(AO52="H",VALUE(RIGHT(AM52,3))*100,#REF!+10)</f>
        <v>2300</v>
      </c>
      <c r="AR52" s="40"/>
      <c r="AT52" s="48" t="str">
        <f t="shared" si="58"/>
        <v/>
      </c>
      <c r="AU52" s="48" t="str">
        <f t="shared" si="66"/>
        <v>../Images/Icon/Utility.png</v>
      </c>
      <c r="AV52" s="48"/>
      <c r="AW52" s="3">
        <v>1</v>
      </c>
      <c r="AX52" s="6">
        <f t="shared" ca="1" si="63"/>
        <v>20141204</v>
      </c>
      <c r="AY52" s="3">
        <f t="shared" ca="1" si="64"/>
        <v>144109</v>
      </c>
      <c r="AZ52" s="3" t="s">
        <v>88</v>
      </c>
      <c r="BA52" s="48">
        <v>0</v>
      </c>
      <c r="BB52" s="48">
        <v>0</v>
      </c>
      <c r="BC52" s="48"/>
      <c r="BD52" s="48" t="str">
        <f t="shared" ca="1" si="59"/>
        <v>insert into ZMNU values('DJB', '', 'INV', 'M023', 'Utility', 'H', '', '2300', '', '', '../Images/Icon/Utility.png', '', '1', '20141204', '144109', 'SQL', '0', '0', '')</v>
      </c>
      <c r="BE52" s="48"/>
    </row>
    <row r="53" spans="36:58" ht="14.25" customHeight="1" x14ac:dyDescent="0.25">
      <c r="AJ53" s="48" t="s">
        <v>1311</v>
      </c>
      <c r="AK53" s="48"/>
      <c r="AL53" s="40" t="s">
        <v>1105</v>
      </c>
      <c r="AM53" s="48" t="str">
        <f t="shared" ref="AM53" si="71">CONCATENATE(AP53,RIGHT(AQ53,3))</f>
        <v>M023310</v>
      </c>
      <c r="AN53" s="40" t="s">
        <v>1749</v>
      </c>
      <c r="AO53" s="48" t="s">
        <v>126</v>
      </c>
      <c r="AP53" s="48" t="s">
        <v>1751</v>
      </c>
      <c r="AQ53" s="48">
        <f t="shared" ref="AQ53" si="72">IF(AO53="H",VALUE(RIGHT(AM53,3))*100,AQ52+10)</f>
        <v>2310</v>
      </c>
      <c r="AR53" s="40" t="s">
        <v>1747</v>
      </c>
      <c r="AT53" s="48" t="str">
        <f t="shared" ref="AT53:AT70" si="73">IF(AND(AS53&lt;&gt;"",LEFT(AS53,2)="p2"),AS53,IF(AS53&lt;&gt;"","p1="&amp;AS53,""))</f>
        <v/>
      </c>
      <c r="AU53" s="48" t="str">
        <f>IF(AO53="H",CONCATENATE("../Images/Icon/",$AN40,".png"),"")</f>
        <v/>
      </c>
      <c r="AV53" s="48"/>
      <c r="AW53" s="3">
        <v>1</v>
      </c>
      <c r="AX53" s="6">
        <f t="shared" ca="1" si="63"/>
        <v>20141204</v>
      </c>
      <c r="AY53" s="3">
        <f t="shared" ca="1" si="64"/>
        <v>144109</v>
      </c>
      <c r="AZ53" s="3" t="s">
        <v>88</v>
      </c>
      <c r="BA53" s="48">
        <v>0</v>
      </c>
      <c r="BB53" s="48">
        <v>0</v>
      </c>
      <c r="BC53" s="48"/>
      <c r="BD53" s="48" t="str">
        <f t="shared" ref="BD53:BD70" ca="1" si="74">CONCATENATE("insert into ", $D$2, " values('", AJ53, "', '", AK53, "', '", AL53, "', '", AM53, "', '", AN53, "', '", AO53, "', '", AP53, "', '", AQ53, "', '", AR53, "', '", AT53, "', '", AU53, "', '", AV53, "', '", AW53, "', '", AX53, "', '", AY53, "', '", AZ53, "', '", BA53, "', '", BB53, "', '", BC53, "')")</f>
        <v>insert into ZMNU values('DJB', '', 'INV', 'M023310', 'Inventory Closing', 'D', 'M023', '2310', 'IP020', '', '', '', '1', '20141204', '144109', 'SQL', '0', '0', '')</v>
      </c>
      <c r="BE53" s="48"/>
    </row>
    <row r="54" spans="36:58" ht="14.25" customHeight="1" x14ac:dyDescent="0.25">
      <c r="AJ54" s="48" t="s">
        <v>1311</v>
      </c>
      <c r="AK54" s="48"/>
      <c r="AL54" s="40" t="s">
        <v>1106</v>
      </c>
      <c r="AM54" s="48" t="s">
        <v>903</v>
      </c>
      <c r="AN54" s="40" t="s">
        <v>787</v>
      </c>
      <c r="AO54" s="48" t="s">
        <v>135</v>
      </c>
      <c r="AP54" s="48"/>
      <c r="AQ54" s="48">
        <f>IF(AO54="H",VALUE(RIGHT(AM54,3))*100,#REF!+10)</f>
        <v>3000</v>
      </c>
      <c r="AR54" s="40"/>
      <c r="AT54" s="48" t="str">
        <f t="shared" si="73"/>
        <v/>
      </c>
      <c r="AU54" s="48" t="str">
        <f>IF(AO54="H",CONCATENATE("../Images/Icon/",$AN54,".png"),"")</f>
        <v>../Images/Icon/Master.png</v>
      </c>
      <c r="AV54" s="48"/>
      <c r="AW54" s="3">
        <v>1</v>
      </c>
      <c r="AX54" s="6">
        <f t="shared" ca="1" si="63"/>
        <v>20141204</v>
      </c>
      <c r="AY54" s="3">
        <f t="shared" ca="1" si="64"/>
        <v>144109</v>
      </c>
      <c r="AZ54" s="3" t="s">
        <v>88</v>
      </c>
      <c r="BA54" s="48">
        <v>0</v>
      </c>
      <c r="BB54" s="48">
        <v>0</v>
      </c>
      <c r="BC54" s="48"/>
      <c r="BD54" s="48" t="str">
        <f t="shared" ca="1" si="74"/>
        <v>insert into ZMNU values('DJB', '', 'PUR', 'M030', 'Master', 'H', '', '3000', '', '', '../Images/Icon/Master.png', '', '1', '20141204', '144109', 'SQL', '0', '0', '')</v>
      </c>
      <c r="BE54" s="48"/>
    </row>
    <row r="55" spans="36:58" ht="14.25" customHeight="1" x14ac:dyDescent="0.25">
      <c r="AJ55" s="48" t="s">
        <v>1311</v>
      </c>
      <c r="AK55" s="48"/>
      <c r="AL55" s="40" t="s">
        <v>1106</v>
      </c>
      <c r="AM55" s="48" t="str">
        <f t="shared" ref="AM55:AM57" si="75">CONCATENATE(AP55,RIGHT(AQ55,3))</f>
        <v>M030010</v>
      </c>
      <c r="AN55" s="40" t="s">
        <v>1193</v>
      </c>
      <c r="AO55" s="48" t="s">
        <v>126</v>
      </c>
      <c r="AP55" s="48" t="s">
        <v>903</v>
      </c>
      <c r="AQ55" s="48">
        <f>IF(AO55="H",VALUE(RIGHT(AM55,3))*100,AQ54+10)</f>
        <v>3010</v>
      </c>
      <c r="AR55" s="40" t="s">
        <v>789</v>
      </c>
      <c r="AT55" s="48" t="str">
        <f t="shared" si="73"/>
        <v/>
      </c>
      <c r="AU55" s="48" t="str">
        <f>IF(AO55="H",CONCATENATE("../Images/Icon/",$AN55,".png"),"")</f>
        <v/>
      </c>
      <c r="AV55" s="48"/>
      <c r="AW55" s="3">
        <v>1</v>
      </c>
      <c r="AX55" s="6">
        <f t="shared" ca="1" si="63"/>
        <v>20141204</v>
      </c>
      <c r="AY55" s="3">
        <f t="shared" ca="1" si="64"/>
        <v>144109</v>
      </c>
      <c r="AZ55" s="3" t="s">
        <v>88</v>
      </c>
      <c r="BA55" s="48">
        <v>0</v>
      </c>
      <c r="BB55" s="48">
        <v>0</v>
      </c>
      <c r="BC55" s="48"/>
      <c r="BD55" s="48" t="str">
        <f t="shared" ca="1" si="74"/>
        <v>insert into ZMNU values('DJB', '', 'PUR', 'M030010', 'Master Supplier', 'D', 'M030', '3010', 'PM010', '', '', '', '1', '20141204', '144109', 'SQL', '0', '0', '')</v>
      </c>
      <c r="BE55" s="48"/>
    </row>
    <row r="56" spans="36:58" ht="14.25" customHeight="1" x14ac:dyDescent="0.25">
      <c r="AJ56" s="48" t="s">
        <v>1311</v>
      </c>
      <c r="AK56" s="48"/>
      <c r="AL56" s="40" t="s">
        <v>1106</v>
      </c>
      <c r="AM56" s="48" t="str">
        <f t="shared" si="75"/>
        <v>M030020</v>
      </c>
      <c r="AN56" s="40" t="s">
        <v>1194</v>
      </c>
      <c r="AO56" s="48" t="s">
        <v>126</v>
      </c>
      <c r="AP56" s="48" t="str">
        <f t="shared" ref="AP56:AP57" si="76">AP55</f>
        <v>M030</v>
      </c>
      <c r="AQ56" s="48">
        <f t="shared" ref="AQ56:AQ57" si="77">IF(AO56="H",VALUE(RIGHT(AM56,3))*100,AQ55+10)</f>
        <v>3020</v>
      </c>
      <c r="AR56" s="40" t="s">
        <v>790</v>
      </c>
      <c r="AT56" s="48" t="str">
        <f t="shared" si="73"/>
        <v/>
      </c>
      <c r="AU56" s="48" t="str">
        <f>IF(AO56="H",CONCATENATE("../Images/Icon/",$AN56,".png"),"")</f>
        <v/>
      </c>
      <c r="AV56" s="48"/>
      <c r="AW56" s="3">
        <v>1</v>
      </c>
      <c r="AX56" s="6">
        <f t="shared" ca="1" si="63"/>
        <v>20141204</v>
      </c>
      <c r="AY56" s="3">
        <f t="shared" ca="1" si="64"/>
        <v>144109</v>
      </c>
      <c r="AZ56" s="3" t="s">
        <v>88</v>
      </c>
      <c r="BA56" s="48">
        <v>0</v>
      </c>
      <c r="BB56" s="48">
        <v>0</v>
      </c>
      <c r="BC56" s="48"/>
      <c r="BD56" s="48" t="str">
        <f t="shared" ca="1" si="74"/>
        <v>insert into ZMNU values('DJB', '', 'PUR', 'M030020', 'Supplier Type', 'D', 'M030', '3020', 'PM020', '', '', '', '1', '20141204', '144109', 'SQL', '0', '0', '')</v>
      </c>
      <c r="BE56" s="48"/>
    </row>
    <row r="57" spans="36:58" ht="14.25" customHeight="1" x14ac:dyDescent="0.25">
      <c r="AJ57" s="48" t="s">
        <v>1311</v>
      </c>
      <c r="AK57" s="48"/>
      <c r="AL57" s="40" t="s">
        <v>1106</v>
      </c>
      <c r="AM57" s="48" t="str">
        <f t="shared" si="75"/>
        <v>M030030</v>
      </c>
      <c r="AN57" s="40" t="s">
        <v>1162</v>
      </c>
      <c r="AO57" s="48" t="s">
        <v>126</v>
      </c>
      <c r="AP57" s="48" t="str">
        <f t="shared" si="76"/>
        <v>M030</v>
      </c>
      <c r="AQ57" s="48">
        <f t="shared" si="77"/>
        <v>3030</v>
      </c>
      <c r="AR57" s="40" t="s">
        <v>1161</v>
      </c>
      <c r="AT57" s="48" t="str">
        <f t="shared" si="73"/>
        <v/>
      </c>
      <c r="AU57" s="48" t="str">
        <f>IF(AO57="H",CONCATENATE("../Images/Icon/",$AN57,".png"),"")</f>
        <v/>
      </c>
      <c r="AV57" s="48"/>
      <c r="AW57" s="3">
        <v>1</v>
      </c>
      <c r="AX57" s="6">
        <f t="shared" ca="1" si="63"/>
        <v>20141204</v>
      </c>
      <c r="AY57" s="3">
        <f t="shared" ca="1" si="64"/>
        <v>144109</v>
      </c>
      <c r="AZ57" s="3" t="s">
        <v>88</v>
      </c>
      <c r="BA57" s="48">
        <v>0</v>
      </c>
      <c r="BB57" s="48">
        <v>0</v>
      </c>
      <c r="BC57" s="48"/>
      <c r="BD57" s="48" t="str">
        <f t="shared" ca="1" si="74"/>
        <v>insert into ZMNU values('DJB', '', 'PUR', 'M030030', 'Purchase Price Master', 'D', 'M030', '3030', 'PM030', '', '', '', '1', '20141204', '144109', 'SQL', '0', '0', '')</v>
      </c>
      <c r="BE57" s="48"/>
      <c r="BF57" s="48"/>
    </row>
    <row r="58" spans="36:58" ht="14.25" customHeight="1" x14ac:dyDescent="0.25">
      <c r="AJ58" s="48" t="s">
        <v>1311</v>
      </c>
      <c r="AK58" s="48"/>
      <c r="AL58" s="40" t="s">
        <v>1106</v>
      </c>
      <c r="AM58" s="48" t="s">
        <v>1207</v>
      </c>
      <c r="AN58" s="42" t="s">
        <v>791</v>
      </c>
      <c r="AO58" s="48" t="s">
        <v>135</v>
      </c>
      <c r="AP58" s="48"/>
      <c r="AQ58" s="48">
        <f>IF(AO58="H",VALUE(RIGHT(AM58,3))*100,#REF!+10)</f>
        <v>3100</v>
      </c>
      <c r="AR58" s="42"/>
      <c r="AT58" s="48" t="str">
        <f t="shared" si="73"/>
        <v/>
      </c>
      <c r="AU58" s="48" t="str">
        <f>IF(AO58="H",CONCATENATE("../Images/Icon/",$AN58,".png"),"")</f>
        <v>../Images/Icon/Transaction.png</v>
      </c>
      <c r="AV58" s="48"/>
      <c r="AW58" s="3">
        <v>1</v>
      </c>
      <c r="AX58" s="6">
        <f t="shared" ca="1" si="63"/>
        <v>20141204</v>
      </c>
      <c r="AY58" s="3">
        <f t="shared" ca="1" si="64"/>
        <v>144109</v>
      </c>
      <c r="AZ58" s="3" t="s">
        <v>88</v>
      </c>
      <c r="BA58" s="48">
        <v>0</v>
      </c>
      <c r="BB58" s="48">
        <v>0</v>
      </c>
      <c r="BC58" s="48"/>
      <c r="BD58" s="48" t="str">
        <f t="shared" ca="1" si="74"/>
        <v>insert into ZMNU values('DJB', '', 'PUR', 'M031', 'Transaction', 'H', '', '3100', '', '', '../Images/Icon/Transaction.png', '', '1', '20141204', '144109', 'SQL', '0', '0', '')</v>
      </c>
      <c r="BE58" s="48"/>
      <c r="BF58" s="48"/>
    </row>
    <row r="59" spans="36:58" ht="14.25" customHeight="1" x14ac:dyDescent="0.25">
      <c r="AJ59" s="48" t="s">
        <v>1311</v>
      </c>
      <c r="AK59" s="48"/>
      <c r="AL59" s="40" t="s">
        <v>1106</v>
      </c>
      <c r="AM59" s="48" t="str">
        <f t="shared" ref="AM59:AM65" si="78">CONCATENATE(AP59,RIGHT(AQ59,3))</f>
        <v>M031110</v>
      </c>
      <c r="AN59" s="42" t="s">
        <v>587</v>
      </c>
      <c r="AO59" s="48" t="s">
        <v>126</v>
      </c>
      <c r="AP59" s="48" t="s">
        <v>1207</v>
      </c>
      <c r="AQ59" s="48">
        <f t="shared" ref="AQ59:AQ65" si="79">IF(AO59="H",VALUE(RIGHT(AM59,3))*100,AQ58+10)</f>
        <v>3110</v>
      </c>
      <c r="AR59" s="42" t="s">
        <v>1195</v>
      </c>
      <c r="AT59" s="48" t="str">
        <f t="shared" si="73"/>
        <v/>
      </c>
      <c r="AU59" s="48" t="str">
        <f>IF(AO59="H",CONCATENATE("../Images/Icon/",#REF!,".png"),"")</f>
        <v/>
      </c>
      <c r="AV59" s="48"/>
      <c r="AW59" s="3">
        <v>1</v>
      </c>
      <c r="AX59" s="6">
        <f t="shared" ca="1" si="63"/>
        <v>20141204</v>
      </c>
      <c r="AY59" s="3">
        <f t="shared" ca="1" si="64"/>
        <v>144109</v>
      </c>
      <c r="AZ59" s="3" t="s">
        <v>88</v>
      </c>
      <c r="BA59" s="48">
        <v>0</v>
      </c>
      <c r="BB59" s="48">
        <v>0</v>
      </c>
      <c r="BC59" s="48"/>
      <c r="BD59" s="48" t="str">
        <f t="shared" ca="1" si="74"/>
        <v>insert into ZMNU values('DJB', '', 'PUR', 'M031110', 'Purchase Request', 'D', 'M031', '3110', 'PT010', '', '', '', '1', '20141204', '144109', 'SQL', '0', '0', '')</v>
      </c>
      <c r="BE59" s="48"/>
      <c r="BF59" s="48"/>
    </row>
    <row r="60" spans="36:58" ht="14.25" customHeight="1" x14ac:dyDescent="0.25">
      <c r="AJ60" s="48" t="s">
        <v>1311</v>
      </c>
      <c r="AK60" s="48"/>
      <c r="AL60" s="40" t="s">
        <v>1106</v>
      </c>
      <c r="AM60" s="48" t="str">
        <f t="shared" si="78"/>
        <v>M031120</v>
      </c>
      <c r="AN60" s="40" t="s">
        <v>1439</v>
      </c>
      <c r="AO60" s="48" t="s">
        <v>126</v>
      </c>
      <c r="AP60" s="48" t="str">
        <f t="shared" ref="AP60:AP62" si="80">AP59</f>
        <v>M031</v>
      </c>
      <c r="AQ60" s="48">
        <f t="shared" si="79"/>
        <v>3120</v>
      </c>
      <c r="AR60" s="42" t="s">
        <v>1163</v>
      </c>
      <c r="AT60" s="48" t="str">
        <f t="shared" si="73"/>
        <v/>
      </c>
      <c r="AU60" s="48" t="str">
        <f>IF(AO60="H",CONCATENATE("../Images/Icon/",#REF!,".png"),"")</f>
        <v/>
      </c>
      <c r="AV60" s="48"/>
      <c r="AW60" s="3">
        <v>1</v>
      </c>
      <c r="AX60" s="6">
        <f t="shared" ca="1" si="63"/>
        <v>20141204</v>
      </c>
      <c r="AY60" s="3">
        <f t="shared" ca="1" si="64"/>
        <v>144109</v>
      </c>
      <c r="AZ60" s="3" t="s">
        <v>88</v>
      </c>
      <c r="BA60" s="48">
        <v>0</v>
      </c>
      <c r="BB60" s="48">
        <v>0</v>
      </c>
      <c r="BC60" s="48"/>
      <c r="BD60" s="48" t="str">
        <f t="shared" ca="1" si="74"/>
        <v>insert into ZMNU values('DJB', '', 'PUR', 'M031120', 'Quotation Request', 'D', 'M031', '3120', 'PT020', '', '', '', '1', '20141204', '144109', 'SQL', '0', '0', '')</v>
      </c>
      <c r="BE60" s="48"/>
      <c r="BF60" s="48"/>
    </row>
    <row r="61" spans="36:58" ht="14.25" customHeight="1" x14ac:dyDescent="0.25">
      <c r="AJ61" s="48" t="s">
        <v>1311</v>
      </c>
      <c r="AK61" s="48"/>
      <c r="AL61" s="40" t="s">
        <v>1106</v>
      </c>
      <c r="AM61" s="48" t="str">
        <f t="shared" si="78"/>
        <v>M031130</v>
      </c>
      <c r="AN61" s="40" t="s">
        <v>1164</v>
      </c>
      <c r="AO61" s="48" t="s">
        <v>126</v>
      </c>
      <c r="AP61" s="48" t="str">
        <f t="shared" si="80"/>
        <v>M031</v>
      </c>
      <c r="AQ61" s="48">
        <f t="shared" si="79"/>
        <v>3130</v>
      </c>
      <c r="AR61" s="42" t="s">
        <v>1196</v>
      </c>
      <c r="AT61" s="48" t="str">
        <f t="shared" si="73"/>
        <v/>
      </c>
      <c r="AU61" s="48" t="str">
        <f>IF(AO61="H",CONCATENATE("../Images/Icon/",$AN59,".png"),"")</f>
        <v/>
      </c>
      <c r="AV61" s="48"/>
      <c r="AW61" s="3">
        <v>1</v>
      </c>
      <c r="AX61" s="6">
        <f t="shared" ca="1" si="63"/>
        <v>20141204</v>
      </c>
      <c r="AY61" s="3">
        <f t="shared" ca="1" si="64"/>
        <v>144109</v>
      </c>
      <c r="AZ61" s="3" t="s">
        <v>88</v>
      </c>
      <c r="BA61" s="48">
        <v>0</v>
      </c>
      <c r="BB61" s="48">
        <v>0</v>
      </c>
      <c r="BC61" s="48"/>
      <c r="BD61" s="48" t="str">
        <f t="shared" ca="1" si="74"/>
        <v>insert into ZMNU values('DJB', '', 'PUR', 'M031130', 'Purchase Order ', 'D', 'M031', '3130', 'PT030', '', '', '', '1', '20141204', '144109', 'SQL', '0', '0', '')</v>
      </c>
      <c r="BE61" s="48"/>
      <c r="BF61" s="48"/>
    </row>
    <row r="62" spans="36:58" ht="14.25" customHeight="1" x14ac:dyDescent="0.25">
      <c r="AJ62" s="48" t="s">
        <v>1311</v>
      </c>
      <c r="AK62" s="48"/>
      <c r="AL62" s="40" t="s">
        <v>1106</v>
      </c>
      <c r="AM62" s="48" t="str">
        <f t="shared" si="78"/>
        <v>M031140</v>
      </c>
      <c r="AN62" s="40" t="s">
        <v>1151</v>
      </c>
      <c r="AO62" s="48" t="s">
        <v>126</v>
      </c>
      <c r="AP62" s="48" t="str">
        <f t="shared" si="80"/>
        <v>M031</v>
      </c>
      <c r="AQ62" s="48">
        <f t="shared" si="79"/>
        <v>3140</v>
      </c>
      <c r="AR62" s="42" t="s">
        <v>1438</v>
      </c>
      <c r="AS62" s="48" t="s">
        <v>1690</v>
      </c>
      <c r="AT62" s="48" t="str">
        <f t="shared" si="73"/>
        <v>p2=GDS</v>
      </c>
      <c r="AU62" s="48" t="str">
        <f>IF(AO62="H",CONCATENATE("../Images/Icon/",#REF!,".png"),"")</f>
        <v/>
      </c>
      <c r="AV62" s="48"/>
      <c r="AW62" s="3">
        <v>1</v>
      </c>
      <c r="AX62" s="6">
        <f t="shared" ca="1" si="63"/>
        <v>20141204</v>
      </c>
      <c r="AY62" s="3">
        <f t="shared" ca="1" si="64"/>
        <v>144109</v>
      </c>
      <c r="AZ62" s="3" t="s">
        <v>88</v>
      </c>
      <c r="BA62" s="48">
        <v>0</v>
      </c>
      <c r="BB62" s="48">
        <v>0</v>
      </c>
      <c r="BC62" s="48"/>
      <c r="BD62" s="48" t="str">
        <f t="shared" ca="1" si="74"/>
        <v>insert into ZMNU values('DJB', '', 'PUR', 'M031140', 'Purchase Receipt', 'D', 'M031', '3140', 'PT040', 'p2=GDS', '', '', '1', '20141204', '144109', 'SQL', '0', '0', '')</v>
      </c>
      <c r="BE62" s="48"/>
      <c r="BF62" s="48"/>
    </row>
    <row r="63" spans="36:58" ht="14.25" customHeight="1" x14ac:dyDescent="0.25">
      <c r="AJ63" s="48" t="s">
        <v>1311</v>
      </c>
      <c r="AK63" s="48"/>
      <c r="AL63" s="40" t="s">
        <v>1106</v>
      </c>
      <c r="AM63" s="48" t="str">
        <f t="shared" si="78"/>
        <v>M031150</v>
      </c>
      <c r="AN63" s="40" t="s">
        <v>1166</v>
      </c>
      <c r="AO63" s="48" t="s">
        <v>126</v>
      </c>
      <c r="AP63" s="48" t="str">
        <f>AP62</f>
        <v>M031</v>
      </c>
      <c r="AQ63" s="48">
        <f t="shared" si="79"/>
        <v>3150</v>
      </c>
      <c r="AR63" s="42" t="s">
        <v>1165</v>
      </c>
      <c r="AT63" s="48" t="str">
        <f t="shared" si="73"/>
        <v/>
      </c>
      <c r="AU63" s="48" t="str">
        <f>IF(AO63="H",CONCATENATE("../Images/Icon/",$AN60,".png"),"")</f>
        <v/>
      </c>
      <c r="AV63" s="48"/>
      <c r="AW63" s="3">
        <v>1</v>
      </c>
      <c r="AX63" s="6">
        <f t="shared" ca="1" si="63"/>
        <v>20141204</v>
      </c>
      <c r="AY63" s="3">
        <f t="shared" ca="1" si="64"/>
        <v>144109</v>
      </c>
      <c r="AZ63" s="3" t="s">
        <v>88</v>
      </c>
      <c r="BA63" s="48">
        <v>0</v>
      </c>
      <c r="BB63" s="48">
        <v>0</v>
      </c>
      <c r="BC63" s="48"/>
      <c r="BD63" s="48" t="str">
        <f t="shared" ca="1" si="74"/>
        <v>insert into ZMNU values('DJB', '', 'PUR', 'M031150', 'Purchase Return', 'D', 'M031', '3150', 'PT050', '', '', '', '1', '20141204', '144109', 'SQL', '0', '0', '')</v>
      </c>
      <c r="BE63" s="48"/>
      <c r="BF63" s="48"/>
    </row>
    <row r="64" spans="36:58" ht="14.25" customHeight="1" x14ac:dyDescent="0.25">
      <c r="AJ64" s="48" t="s">
        <v>1311</v>
      </c>
      <c r="AK64" s="48"/>
      <c r="AL64" s="40" t="s">
        <v>1106</v>
      </c>
      <c r="AM64" s="48" t="str">
        <f t="shared" si="78"/>
        <v>M031160</v>
      </c>
      <c r="AN64" s="40" t="s">
        <v>581</v>
      </c>
      <c r="AO64" s="48" t="s">
        <v>126</v>
      </c>
      <c r="AP64" s="48" t="str">
        <f>AP63</f>
        <v>M031</v>
      </c>
      <c r="AQ64" s="48">
        <f t="shared" si="79"/>
        <v>3160</v>
      </c>
      <c r="AR64" s="42" t="s">
        <v>1167</v>
      </c>
      <c r="AT64" s="48" t="str">
        <f t="shared" si="73"/>
        <v/>
      </c>
      <c r="AU64" s="48" t="str">
        <f>IF(AO64="H",CONCATENATE("../Images/Icon/",$AN61,".png"),"")</f>
        <v/>
      </c>
      <c r="AV64" s="48"/>
      <c r="AW64" s="3">
        <v>1</v>
      </c>
      <c r="AX64" s="6">
        <f t="shared" ca="1" si="63"/>
        <v>20141204</v>
      </c>
      <c r="AY64" s="3">
        <f t="shared" ca="1" si="64"/>
        <v>144109</v>
      </c>
      <c r="AZ64" s="3" t="s">
        <v>88</v>
      </c>
      <c r="BA64" s="48">
        <v>0</v>
      </c>
      <c r="BB64" s="48">
        <v>0</v>
      </c>
      <c r="BC64" s="48"/>
      <c r="BD64" s="48" t="str">
        <f t="shared" ca="1" si="74"/>
        <v>insert into ZMNU values('DJB', '', 'PUR', 'M031160', 'AP Invoice Receipt', 'D', 'M031', '3160', 'PT060', '', '', '', '1', '20141204', '144109', 'SQL', '0', '0', '')</v>
      </c>
      <c r="BE64" s="48"/>
      <c r="BF64" s="48"/>
    </row>
    <row r="65" spans="36:61" ht="14.25" customHeight="1" x14ac:dyDescent="0.25">
      <c r="AJ65" s="48" t="s">
        <v>1311</v>
      </c>
      <c r="AK65" s="48"/>
      <c r="AL65" s="40" t="s">
        <v>1106</v>
      </c>
      <c r="AM65" s="48" t="str">
        <f t="shared" si="78"/>
        <v>M031170</v>
      </c>
      <c r="AN65" s="40" t="s">
        <v>1169</v>
      </c>
      <c r="AO65" s="48" t="s">
        <v>126</v>
      </c>
      <c r="AP65" s="48" t="str">
        <f>AP64</f>
        <v>M031</v>
      </c>
      <c r="AQ65" s="48">
        <f t="shared" si="79"/>
        <v>3170</v>
      </c>
      <c r="AR65" s="42" t="s">
        <v>1168</v>
      </c>
      <c r="AT65" s="48" t="str">
        <f t="shared" si="73"/>
        <v/>
      </c>
      <c r="AU65" s="48" t="str">
        <f>IF(AO65="H",CONCATENATE("../Images/Icon/",$AN62,".png"),"")</f>
        <v/>
      </c>
      <c r="AV65" s="48"/>
      <c r="AW65" s="3">
        <v>1</v>
      </c>
      <c r="AX65" s="6">
        <f t="shared" ca="1" si="63"/>
        <v>20141204</v>
      </c>
      <c r="AY65" s="3">
        <f t="shared" ca="1" si="64"/>
        <v>144109</v>
      </c>
      <c r="AZ65" s="3" t="s">
        <v>88</v>
      </c>
      <c r="BA65" s="48">
        <v>0</v>
      </c>
      <c r="BB65" s="48">
        <v>0</v>
      </c>
      <c r="BC65" s="48"/>
      <c r="BD65" s="48" t="str">
        <f t="shared" ca="1" si="74"/>
        <v>insert into ZMNU values('DJB', '', 'PUR', 'M031170', 'Debit Note', 'D', 'M031', '3170', 'PT070', '', '', '', '1', '20141204', '144109', 'SQL', '0', '0', '')</v>
      </c>
      <c r="BE65" s="48"/>
      <c r="BF65" s="48"/>
    </row>
    <row r="66" spans="36:61" ht="14.25" customHeight="1" x14ac:dyDescent="0.25">
      <c r="AJ66" s="48" t="s">
        <v>1311</v>
      </c>
      <c r="AK66" s="48"/>
      <c r="AL66" s="40" t="s">
        <v>1107</v>
      </c>
      <c r="AM66" s="48" t="s">
        <v>794</v>
      </c>
      <c r="AN66" s="40" t="s">
        <v>787</v>
      </c>
      <c r="AO66" s="48" t="s">
        <v>135</v>
      </c>
      <c r="AP66" s="48"/>
      <c r="AQ66" s="48">
        <f>IF(AO66="H",VALUE(RIGHT(AM66,3))*100,#REF!+10)</f>
        <v>4000</v>
      </c>
      <c r="AR66" s="40"/>
      <c r="AT66" s="48" t="str">
        <f t="shared" si="73"/>
        <v/>
      </c>
      <c r="AU66" s="48" t="str">
        <f t="shared" ref="AU66:AU70" si="81">IF(AO66="H",CONCATENATE("../Images/Icon/",$AN66,".png"),"")</f>
        <v>../Images/Icon/Master.png</v>
      </c>
      <c r="AV66" s="48"/>
      <c r="AW66" s="3">
        <v>1</v>
      </c>
      <c r="AX66" s="6">
        <f t="shared" ca="1" si="63"/>
        <v>20141204</v>
      </c>
      <c r="AY66" s="3">
        <f t="shared" ca="1" si="64"/>
        <v>144109</v>
      </c>
      <c r="AZ66" s="3" t="s">
        <v>88</v>
      </c>
      <c r="BA66" s="48">
        <v>0</v>
      </c>
      <c r="BB66" s="48">
        <v>0</v>
      </c>
      <c r="BC66" s="48"/>
      <c r="BD66" s="48" t="str">
        <f t="shared" ca="1" si="74"/>
        <v>insert into ZMNU values('DJB', '', 'SAL', 'M040', 'Master', 'H', '', '4000', '', '', '../Images/Icon/Master.png', '', '1', '20141204', '144109', 'SQL', '0', '0', '')</v>
      </c>
      <c r="BE66" s="48"/>
      <c r="BF66" s="48"/>
    </row>
    <row r="67" spans="36:61" ht="14.25" customHeight="1" x14ac:dyDescent="0.25">
      <c r="AJ67" s="48" t="s">
        <v>1311</v>
      </c>
      <c r="AK67" s="48"/>
      <c r="AL67" s="40" t="s">
        <v>1107</v>
      </c>
      <c r="AM67" s="48" t="str">
        <f t="shared" ref="AM67:AM68" si="82">CONCATENATE(AP67,RIGHT(AQ67,3))</f>
        <v>M040010</v>
      </c>
      <c r="AN67" s="40" t="s">
        <v>946</v>
      </c>
      <c r="AO67" s="48" t="s">
        <v>126</v>
      </c>
      <c r="AP67" s="48" t="s">
        <v>794</v>
      </c>
      <c r="AQ67" s="48">
        <f t="shared" ref="AQ67:AQ68" si="83">IF(AO67="H",VALUE(RIGHT(AM67,3))*100,AQ66+10)</f>
        <v>4010</v>
      </c>
      <c r="AR67" s="40" t="s">
        <v>788</v>
      </c>
      <c r="AT67" s="48" t="str">
        <f t="shared" si="73"/>
        <v/>
      </c>
      <c r="AU67" s="48" t="str">
        <f t="shared" si="81"/>
        <v/>
      </c>
      <c r="AV67" s="48"/>
      <c r="AW67" s="3">
        <v>1</v>
      </c>
      <c r="AX67" s="6">
        <f t="shared" ca="1" si="63"/>
        <v>20141204</v>
      </c>
      <c r="AY67" s="3">
        <f t="shared" ca="1" si="64"/>
        <v>144109</v>
      </c>
      <c r="AZ67" s="3" t="s">
        <v>88</v>
      </c>
      <c r="BA67" s="48">
        <v>0</v>
      </c>
      <c r="BB67" s="48">
        <v>0</v>
      </c>
      <c r="BC67" s="48"/>
      <c r="BD67" s="48" t="str">
        <f t="shared" ca="1" si="74"/>
        <v>insert into ZMNU values('DJB', '', 'SAL', 'M040010', 'Customer Master', 'D', 'M040', '4010', 'SM010', '', '', '', '1', '20141204', '144109', 'SQL', '0', '0', '')</v>
      </c>
      <c r="BE67" s="48"/>
      <c r="BF67" s="48"/>
    </row>
    <row r="68" spans="36:61" ht="14.25" customHeight="1" x14ac:dyDescent="0.25">
      <c r="AJ68" s="48" t="s">
        <v>1311</v>
      </c>
      <c r="AK68" s="48"/>
      <c r="AL68" s="40" t="s">
        <v>1107</v>
      </c>
      <c r="AM68" s="48" t="str">
        <f t="shared" si="82"/>
        <v>M040020</v>
      </c>
      <c r="AN68" s="40" t="s">
        <v>1605</v>
      </c>
      <c r="AO68" s="48" t="s">
        <v>126</v>
      </c>
      <c r="AP68" s="48" t="s">
        <v>794</v>
      </c>
      <c r="AQ68" s="48">
        <f t="shared" si="83"/>
        <v>4020</v>
      </c>
      <c r="AR68" s="40" t="s">
        <v>1675</v>
      </c>
      <c r="AS68" s="48" t="s">
        <v>1604</v>
      </c>
      <c r="AT68" s="48" t="str">
        <f t="shared" si="73"/>
        <v>p1=CUGR</v>
      </c>
      <c r="AU68" s="48" t="str">
        <f t="shared" si="81"/>
        <v/>
      </c>
      <c r="AV68" s="48"/>
      <c r="AW68" s="3">
        <v>1</v>
      </c>
      <c r="AX68" s="6">
        <f t="shared" ca="1" si="63"/>
        <v>20141204</v>
      </c>
      <c r="AY68" s="3">
        <f t="shared" ca="1" si="64"/>
        <v>144109</v>
      </c>
      <c r="AZ68" s="3" t="s">
        <v>88</v>
      </c>
      <c r="BA68" s="48">
        <v>0</v>
      </c>
      <c r="BB68" s="48">
        <v>0</v>
      </c>
      <c r="BC68" s="48"/>
      <c r="BD68" s="48" t="str">
        <f t="shared" ca="1" si="74"/>
        <v>insert into ZMNU values('DJB', '', 'SAL', 'M040020', 'Customer Group', 'D', 'M040', '4020', 'SM020', 'p1=CUGR', '', '', '1', '20141204', '144109', 'SQL', '0', '0', '')</v>
      </c>
      <c r="BE68" s="48"/>
      <c r="BF68" s="48"/>
    </row>
    <row r="69" spans="36:61" ht="14.25" customHeight="1" x14ac:dyDescent="0.25">
      <c r="AJ69" s="48" t="s">
        <v>1311</v>
      </c>
      <c r="AK69" s="48"/>
      <c r="AL69" s="40" t="s">
        <v>1107</v>
      </c>
      <c r="AM69" s="48" t="s">
        <v>1208</v>
      </c>
      <c r="AN69" s="40" t="s">
        <v>1263</v>
      </c>
      <c r="AO69" s="48" t="s">
        <v>135</v>
      </c>
      <c r="AP69" s="48"/>
      <c r="AQ69" s="48">
        <f>IF(AO69="H",VALUE(RIGHT(AM69,3))*100,AQ67+10)</f>
        <v>4200</v>
      </c>
      <c r="AR69" s="40"/>
      <c r="AT69" s="48" t="str">
        <f t="shared" si="73"/>
        <v/>
      </c>
      <c r="AU69" s="48" t="str">
        <f t="shared" si="81"/>
        <v>../Images/Icon/Reports.png</v>
      </c>
      <c r="AV69" s="48"/>
      <c r="AW69" s="3">
        <v>1</v>
      </c>
      <c r="AX69" s="6">
        <f t="shared" ca="1" si="63"/>
        <v>20141204</v>
      </c>
      <c r="AY69" s="3">
        <f t="shared" ca="1" si="64"/>
        <v>144109</v>
      </c>
      <c r="AZ69" s="3" t="s">
        <v>88</v>
      </c>
      <c r="BA69" s="48">
        <v>0</v>
      </c>
      <c r="BB69" s="48">
        <v>0</v>
      </c>
      <c r="BC69" s="48"/>
      <c r="BD69" s="48" t="str">
        <f t="shared" ca="1" si="74"/>
        <v>insert into ZMNU values('DJB', '', 'SAL', 'M042', 'Reports', 'H', '', '4200', '', '', '../Images/Icon/Reports.png', '', '1', '20141204', '144109', 'SQL', '0', '0', '')</v>
      </c>
      <c r="BE69" s="48"/>
      <c r="BF69" s="48"/>
    </row>
    <row r="70" spans="36:61" ht="14.25" customHeight="1" x14ac:dyDescent="0.25">
      <c r="AJ70" s="48" t="s">
        <v>1311</v>
      </c>
      <c r="AK70" s="48"/>
      <c r="AL70" s="40" t="s">
        <v>1107</v>
      </c>
      <c r="AM70" s="48" t="str">
        <f t="shared" ref="AM70" si="84">CONCATENATE(AP70,RIGHT(AQ70,3))</f>
        <v>M042210</v>
      </c>
      <c r="AN70" s="40" t="s">
        <v>1199</v>
      </c>
      <c r="AO70" s="48" t="s">
        <v>126</v>
      </c>
      <c r="AP70" s="48" t="s">
        <v>1208</v>
      </c>
      <c r="AQ70" s="48">
        <f t="shared" ref="AQ70" si="85">IF(AO70="H",VALUE(RIGHT(AM70,3))*100,AQ69+10)</f>
        <v>4210</v>
      </c>
      <c r="AR70" s="40" t="s">
        <v>1198</v>
      </c>
      <c r="AT70" s="48" t="str">
        <f t="shared" si="73"/>
        <v/>
      </c>
      <c r="AU70" s="48" t="str">
        <f t="shared" si="81"/>
        <v/>
      </c>
      <c r="AV70" s="48"/>
      <c r="AW70" s="3">
        <v>1</v>
      </c>
      <c r="AX70" s="6">
        <f t="shared" ca="1" si="63"/>
        <v>20141204</v>
      </c>
      <c r="AY70" s="3">
        <f t="shared" ca="1" si="64"/>
        <v>144109</v>
      </c>
      <c r="AZ70" s="3" t="s">
        <v>88</v>
      </c>
      <c r="BA70" s="48">
        <v>0</v>
      </c>
      <c r="BB70" s="48">
        <v>0</v>
      </c>
      <c r="BC70" s="48"/>
      <c r="BD70" s="48" t="str">
        <f t="shared" ca="1" si="74"/>
        <v>insert into ZMNU values('DJB', '', 'SAL', 'M042210', 'Sales Report', 'D', 'M042', '4210', 'SR010', '', '', '', '1', '20141204', '144109', 'SQL', '0', '0', '')</v>
      </c>
      <c r="BE70" s="48"/>
      <c r="BF70" s="48"/>
    </row>
    <row r="71" spans="36:61" ht="14.25" customHeight="1" x14ac:dyDescent="0.25">
      <c r="AJ71" s="48" t="s">
        <v>1311</v>
      </c>
      <c r="AK71" s="48"/>
      <c r="AL71" s="40" t="s">
        <v>1107</v>
      </c>
      <c r="AM71" s="48" t="str">
        <f t="shared" ref="AM71" si="86">CONCATENATE(AP71,RIGHT(AQ71,3))</f>
        <v>M042220</v>
      </c>
      <c r="AN71" s="40" t="s">
        <v>1738</v>
      </c>
      <c r="AO71" s="48" t="s">
        <v>126</v>
      </c>
      <c r="AP71" s="48" t="s">
        <v>1208</v>
      </c>
      <c r="AQ71" s="48">
        <f t="shared" ref="AQ71" si="87">IF(AO71="H",VALUE(RIGHT(AM71,3))*100,AQ70+10)</f>
        <v>4220</v>
      </c>
      <c r="AR71" s="40" t="s">
        <v>1737</v>
      </c>
      <c r="AT71" s="48" t="str">
        <f t="shared" ref="AT71" si="88">IF(AND(AS71&lt;&gt;"",LEFT(AS71,2)="p2"),AS71,IF(AS71&lt;&gt;"","p1="&amp;AS71,""))</f>
        <v/>
      </c>
      <c r="AU71" s="48" t="str">
        <f t="shared" ref="AU71" si="89">IF(AO71="H",CONCATENATE("../Images/Icon/",$AN71,".png"),"")</f>
        <v/>
      </c>
      <c r="AV71" s="48"/>
      <c r="AW71" s="3">
        <v>1</v>
      </c>
      <c r="AX71" s="6">
        <f t="shared" ca="1" si="63"/>
        <v>20141204</v>
      </c>
      <c r="AY71" s="3">
        <f t="shared" ca="1" si="64"/>
        <v>144109</v>
      </c>
      <c r="AZ71" s="3" t="s">
        <v>88</v>
      </c>
      <c r="BA71" s="48">
        <v>0</v>
      </c>
      <c r="BB71" s="48">
        <v>0</v>
      </c>
      <c r="BC71" s="48"/>
      <c r="BD71" s="48" t="str">
        <f t="shared" ref="BD71" ca="1" si="90">CONCATENATE("insert into ", $D$2, " values('", AJ71, "', '", AK71, "', '", AL71, "', '", AM71, "', '", AN71, "', '", AO71, "', '", AP71, "', '", AQ71, "', '", AR71, "', '", AT71, "', '", AU71, "', '", AV71, "', '", AW71, "', '", AX71, "', '", AY71, "', '", AZ71, "', '", BA71, "', '", BB71, "', '", BC71, "')")</f>
        <v>insert into ZMNU values('DJB', '', 'SAL', 'M042220', 'Sales Price List', 'D', 'M042', '4220', 'SR020', '', '', '', '1', '20141204', '144109', 'SQL', '0', '0', '')</v>
      </c>
      <c r="BE71" s="48"/>
      <c r="BF71" s="48"/>
    </row>
    <row r="72" spans="36:61" ht="14.25" customHeight="1" x14ac:dyDescent="0.25">
      <c r="AJ72" s="48" t="s">
        <v>1311</v>
      </c>
      <c r="AK72" s="48"/>
      <c r="AL72" s="40" t="s">
        <v>1107</v>
      </c>
      <c r="AM72" s="48" t="s">
        <v>1209</v>
      </c>
      <c r="AN72" s="40" t="s">
        <v>791</v>
      </c>
      <c r="AO72" s="48" t="s">
        <v>135</v>
      </c>
      <c r="AP72" s="48"/>
      <c r="AQ72" s="48">
        <f t="shared" ref="AQ72:AQ77" si="91">IF(AO72="H",VALUE(RIGHT(AM72,3))*100,AQ71+10)</f>
        <v>4100</v>
      </c>
      <c r="AR72" s="40"/>
      <c r="AT72" s="48" t="str">
        <f t="shared" ref="AT72:AT94" si="92">IF(AND(AS72&lt;&gt;"",LEFT(AS72,2)="p2"),AS72,IF(AS72&lt;&gt;"","p1="&amp;AS72,""))</f>
        <v/>
      </c>
      <c r="AU72" s="48" t="str">
        <f t="shared" ref="AU72:AU73" si="93">IF(AO72="H",CONCATENATE("../Images/Icon/",$AN72,".png"),"")</f>
        <v>../Images/Icon/Transaction.png</v>
      </c>
      <c r="AV72" s="48"/>
      <c r="AW72" s="3">
        <v>1</v>
      </c>
      <c r="AX72" s="6">
        <f t="shared" ca="1" si="63"/>
        <v>20141204</v>
      </c>
      <c r="AY72" s="3">
        <f t="shared" ca="1" si="64"/>
        <v>144109</v>
      </c>
      <c r="AZ72" s="3" t="s">
        <v>88</v>
      </c>
      <c r="BA72" s="48">
        <v>0</v>
      </c>
      <c r="BB72" s="48">
        <v>0</v>
      </c>
      <c r="BC72" s="48"/>
      <c r="BD72" s="48" t="str">
        <f t="shared" ref="BD72:BD94" ca="1" si="94">CONCATENATE("insert into ", $D$2, " values('", AJ72, "', '", AK72, "', '", AL72, "', '", AM72, "', '", AN72, "', '", AO72, "', '", AP72, "', '", AQ72, "', '", AR72, "', '", AT72, "', '", AU72, "', '", AV72, "', '", AW72, "', '", AX72, "', '", AY72, "', '", AZ72, "', '", BA72, "', '", BB72, "', '", BC72, "')")</f>
        <v>insert into ZMNU values('DJB', '', 'SAL', 'M041', 'Transaction', 'H', '', '4100', '', '', '../Images/Icon/Transaction.png', '', '1', '20141204', '144109', 'SQL', '0', '0', '')</v>
      </c>
      <c r="BE72" s="48"/>
      <c r="BF72" s="48"/>
      <c r="BG72" s="48"/>
      <c r="BH72" s="48"/>
      <c r="BI72" s="48"/>
    </row>
    <row r="73" spans="36:61" ht="14.25" customHeight="1" x14ac:dyDescent="0.25">
      <c r="AJ73" s="48" t="s">
        <v>1311</v>
      </c>
      <c r="AK73" s="48"/>
      <c r="AL73" s="40" t="s">
        <v>1107</v>
      </c>
      <c r="AM73" s="48" t="str">
        <f t="shared" ref="AM73:AM77" si="95">CONCATENATE(AP73,RIGHT(AQ73,3))</f>
        <v>M041110</v>
      </c>
      <c r="AN73" s="40" t="s">
        <v>1484</v>
      </c>
      <c r="AO73" s="48" t="s">
        <v>126</v>
      </c>
      <c r="AP73" s="48" t="s">
        <v>1209</v>
      </c>
      <c r="AQ73" s="48">
        <f t="shared" si="91"/>
        <v>4110</v>
      </c>
      <c r="AR73" s="40" t="s">
        <v>792</v>
      </c>
      <c r="AT73" s="48" t="str">
        <f t="shared" si="92"/>
        <v/>
      </c>
      <c r="AU73" s="48" t="str">
        <f t="shared" si="93"/>
        <v/>
      </c>
      <c r="AV73" s="48"/>
      <c r="AW73" s="3">
        <v>1</v>
      </c>
      <c r="AX73" s="6">
        <f t="shared" ca="1" si="63"/>
        <v>20141204</v>
      </c>
      <c r="AY73" s="3">
        <f t="shared" ca="1" si="64"/>
        <v>144109</v>
      </c>
      <c r="AZ73" s="3" t="s">
        <v>88</v>
      </c>
      <c r="BA73" s="48">
        <v>0</v>
      </c>
      <c r="BB73" s="48">
        <v>0</v>
      </c>
      <c r="BC73" s="48"/>
      <c r="BD73" s="48" t="str">
        <f t="shared" ca="1" si="94"/>
        <v>insert into ZMNU values('DJB', '', 'SAL', 'M041110', 'Sales Order', 'D', 'M041', '4110', 'ST010', '', '', '', '1', '20141204', '144109', 'SQL', '0', '0', '')</v>
      </c>
      <c r="BE73" s="48"/>
      <c r="BF73" s="48"/>
      <c r="BG73" s="48"/>
      <c r="BH73" s="48"/>
      <c r="BI73" s="48"/>
    </row>
    <row r="74" spans="36:61" ht="14.25" customHeight="1" x14ac:dyDescent="0.25">
      <c r="AJ74" s="48" t="s">
        <v>1311</v>
      </c>
      <c r="AK74" s="48"/>
      <c r="AL74" s="40" t="s">
        <v>1107</v>
      </c>
      <c r="AM74" s="48" t="str">
        <f t="shared" si="95"/>
        <v>M041120</v>
      </c>
      <c r="AN74" s="40" t="s">
        <v>1617</v>
      </c>
      <c r="AO74" s="48" t="s">
        <v>126</v>
      </c>
      <c r="AP74" s="48" t="str">
        <f t="shared" ref="AP74:AP77" si="96">AP73</f>
        <v>M041</v>
      </c>
      <c r="AQ74" s="48">
        <f t="shared" si="91"/>
        <v>4120</v>
      </c>
      <c r="AR74" s="40" t="s">
        <v>1170</v>
      </c>
      <c r="AT74" s="48" t="str">
        <f t="shared" si="92"/>
        <v/>
      </c>
      <c r="AU74" s="48" t="str">
        <f>IF(AO74="H",CONCATENATE("../Images/Icon/",#REF!,".png"),"")</f>
        <v/>
      </c>
      <c r="AV74" s="48"/>
      <c r="AW74" s="3">
        <v>1</v>
      </c>
      <c r="AX74" s="6">
        <f t="shared" ca="1" si="63"/>
        <v>20141204</v>
      </c>
      <c r="AY74" s="3">
        <f t="shared" ca="1" si="64"/>
        <v>144109</v>
      </c>
      <c r="AZ74" s="3" t="s">
        <v>88</v>
      </c>
      <c r="BA74" s="48">
        <v>0</v>
      </c>
      <c r="BB74" s="48">
        <v>0</v>
      </c>
      <c r="BC74" s="48"/>
      <c r="BD74" s="48" t="str">
        <f t="shared" ca="1" si="94"/>
        <v>insert into ZMNU values('DJB', '', 'SAL', 'M041120', 'Sales Price', 'D', 'M041', '4120', 'ST020', '', '', '', '1', '20141204', '144109', 'SQL', '0', '0', '')</v>
      </c>
      <c r="BE74" s="48"/>
      <c r="BF74" s="48"/>
      <c r="BG74" s="48"/>
      <c r="BH74" s="48"/>
      <c r="BI74" s="48"/>
    </row>
    <row r="75" spans="36:61" ht="14.25" customHeight="1" x14ac:dyDescent="0.25">
      <c r="AJ75" s="48" t="s">
        <v>1311</v>
      </c>
      <c r="AK75" s="48"/>
      <c r="AL75" s="40" t="s">
        <v>1107</v>
      </c>
      <c r="AM75" s="48" t="str">
        <f t="shared" si="95"/>
        <v>M041130</v>
      </c>
      <c r="AN75" s="40" t="s">
        <v>1173</v>
      </c>
      <c r="AO75" s="48" t="s">
        <v>126</v>
      </c>
      <c r="AP75" s="48" t="str">
        <f t="shared" si="96"/>
        <v>M041</v>
      </c>
      <c r="AQ75" s="48">
        <f t="shared" si="91"/>
        <v>4130</v>
      </c>
      <c r="AR75" s="40" t="s">
        <v>1171</v>
      </c>
      <c r="AT75" s="48" t="str">
        <f t="shared" si="92"/>
        <v/>
      </c>
      <c r="AU75" s="48" t="str">
        <f>IF(AO75="H",CONCATENATE("../Images/Icon/",#REF!,".png"),"")</f>
        <v/>
      </c>
      <c r="AV75" s="48"/>
      <c r="AW75" s="3">
        <v>1</v>
      </c>
      <c r="AX75" s="6">
        <f t="shared" ca="1" si="63"/>
        <v>20141204</v>
      </c>
      <c r="AY75" s="3">
        <f t="shared" ca="1" si="64"/>
        <v>144109</v>
      </c>
      <c r="AZ75" s="3" t="s">
        <v>88</v>
      </c>
      <c r="BA75" s="48">
        <v>0</v>
      </c>
      <c r="BB75" s="48">
        <v>0</v>
      </c>
      <c r="BC75" s="48"/>
      <c r="BD75" s="48" t="str">
        <f t="shared" ca="1" si="94"/>
        <v>insert into ZMNU values('DJB', '', 'SAL', 'M041130', 'Sales Return', 'D', 'M041', '4130', 'ST030', '', '', '', '1', '20141204', '144109', 'SQL', '0', '0', '')</v>
      </c>
      <c r="BE75" s="48"/>
      <c r="BF75" s="48"/>
      <c r="BG75" s="48"/>
      <c r="BH75" s="48"/>
      <c r="BI75" s="48"/>
    </row>
    <row r="76" spans="36:61" ht="14.25" customHeight="1" x14ac:dyDescent="0.25">
      <c r="AJ76" s="48" t="s">
        <v>1311</v>
      </c>
      <c r="AK76" s="48"/>
      <c r="AL76" s="40" t="s">
        <v>1107</v>
      </c>
      <c r="AM76" s="48" t="str">
        <f t="shared" si="95"/>
        <v>M041140</v>
      </c>
      <c r="AN76" s="40" t="s">
        <v>260</v>
      </c>
      <c r="AO76" s="48" t="s">
        <v>126</v>
      </c>
      <c r="AP76" s="48" t="str">
        <f t="shared" si="96"/>
        <v>M041</v>
      </c>
      <c r="AQ76" s="48">
        <f t="shared" si="91"/>
        <v>4140</v>
      </c>
      <c r="AR76" s="40" t="s">
        <v>1172</v>
      </c>
      <c r="AT76" s="48" t="str">
        <f t="shared" si="92"/>
        <v/>
      </c>
      <c r="AU76" s="48" t="str">
        <f>IF(AO76="H",CONCATENATE("../Images/Icon/",#REF!,".png"),"")</f>
        <v/>
      </c>
      <c r="AV76" s="48"/>
      <c r="AW76" s="3">
        <v>1</v>
      </c>
      <c r="AX76" s="6">
        <f t="shared" ca="1" si="63"/>
        <v>20141204</v>
      </c>
      <c r="AY76" s="3">
        <f t="shared" ca="1" si="64"/>
        <v>144109</v>
      </c>
      <c r="AZ76" s="3" t="s">
        <v>88</v>
      </c>
      <c r="BA76" s="48">
        <v>0</v>
      </c>
      <c r="BB76" s="48">
        <v>0</v>
      </c>
      <c r="BC76" s="48"/>
      <c r="BD76" s="48" t="str">
        <f t="shared" ca="1" si="94"/>
        <v>insert into ZMNU values('DJB', '', 'SAL', 'M041140', 'AR Invoice Release', 'D', 'M041', '4140', 'ST040', '', '', '', '1', '20141204', '144109', 'SQL', '0', '0', '')</v>
      </c>
      <c r="BE76" s="48"/>
      <c r="BF76" s="48"/>
      <c r="BG76" s="48"/>
      <c r="BH76" s="48"/>
      <c r="BI76" s="48"/>
    </row>
    <row r="77" spans="36:61" ht="14.25" customHeight="1" x14ac:dyDescent="0.25">
      <c r="AJ77" s="48" t="s">
        <v>1311</v>
      </c>
      <c r="AK77" s="48"/>
      <c r="AL77" s="40" t="s">
        <v>1107</v>
      </c>
      <c r="AM77" s="48" t="str">
        <f t="shared" si="95"/>
        <v>M041150</v>
      </c>
      <c r="AN77" s="40" t="s">
        <v>1174</v>
      </c>
      <c r="AO77" s="48" t="s">
        <v>126</v>
      </c>
      <c r="AP77" s="48" t="str">
        <f t="shared" si="96"/>
        <v>M041</v>
      </c>
      <c r="AQ77" s="48">
        <f t="shared" si="91"/>
        <v>4150</v>
      </c>
      <c r="AR77" s="40" t="s">
        <v>1618</v>
      </c>
      <c r="AT77" s="48" t="str">
        <f t="shared" si="92"/>
        <v/>
      </c>
      <c r="AU77" s="48" t="str">
        <f>IF(AO77="H",CONCATENATE("../Images/Icon/",#REF!,".png"),"")</f>
        <v/>
      </c>
      <c r="AV77" s="48"/>
      <c r="AW77" s="3">
        <v>1</v>
      </c>
      <c r="AX77" s="6">
        <f t="shared" ca="1" si="63"/>
        <v>20141204</v>
      </c>
      <c r="AY77" s="3">
        <f t="shared" ca="1" si="64"/>
        <v>144109</v>
      </c>
      <c r="AZ77" s="3" t="s">
        <v>88</v>
      </c>
      <c r="BA77" s="48">
        <v>0</v>
      </c>
      <c r="BB77" s="48">
        <v>0</v>
      </c>
      <c r="BC77" s="48"/>
      <c r="BD77" s="48" t="str">
        <f t="shared" ca="1" si="94"/>
        <v>insert into ZMNU values('DJB', '', 'SAL', 'M041150', 'Credit Note Release', 'D', 'M041', '4150', 'ST050', '', '', '', '1', '20141204', '144109', 'SQL', '0', '0', '')</v>
      </c>
      <c r="BE77" s="48"/>
      <c r="BF77" s="48"/>
      <c r="BG77" s="48"/>
      <c r="BH77" s="48"/>
      <c r="BI77" s="48"/>
    </row>
    <row r="78" spans="36:61" ht="14.25" customHeight="1" x14ac:dyDescent="0.25">
      <c r="AJ78" s="48" t="s">
        <v>1311</v>
      </c>
      <c r="AK78" s="48"/>
      <c r="AL78" s="40" t="s">
        <v>1108</v>
      </c>
      <c r="AM78" s="48" t="s">
        <v>1210</v>
      </c>
      <c r="AN78" s="40" t="s">
        <v>292</v>
      </c>
      <c r="AO78" s="48" t="s">
        <v>135</v>
      </c>
      <c r="AP78" s="48"/>
      <c r="AQ78" s="48">
        <f>IF(AO78="H",VALUE(RIGHT(AM78,3))*100,#REF!+10)</f>
        <v>5000</v>
      </c>
      <c r="AR78" s="40"/>
      <c r="AT78" s="48" t="str">
        <f t="shared" si="92"/>
        <v/>
      </c>
      <c r="AU78" s="48" t="str">
        <f t="shared" ref="AU78:AU89" si="97">IF(AO78="H",CONCATENATE("../Images/Icon/",$AN78,".png"),"")</f>
        <v>../Images/Icon/System.png</v>
      </c>
      <c r="AV78" s="48"/>
      <c r="AW78" s="3">
        <v>1</v>
      </c>
      <c r="AX78" s="6">
        <f t="shared" ca="1" si="63"/>
        <v>20141204</v>
      </c>
      <c r="AY78" s="3">
        <f t="shared" ca="1" si="64"/>
        <v>144109</v>
      </c>
      <c r="AZ78" s="3" t="s">
        <v>88</v>
      </c>
      <c r="BA78" s="48">
        <v>0</v>
      </c>
      <c r="BB78" s="48">
        <v>0</v>
      </c>
      <c r="BC78" s="48"/>
      <c r="BD78" s="48" t="str">
        <f t="shared" ca="1" si="94"/>
        <v>insert into ZMNU values('DJB', '', 'SYS', 'M050', 'System', 'H', '', '5000', '', '', '../Images/Icon/System.png', '', '1', '20141204', '144109', 'SQL', '0', '0', '')</v>
      </c>
      <c r="BE78" s="48"/>
      <c r="BF78" s="48"/>
      <c r="BG78" s="48"/>
      <c r="BH78" s="48"/>
      <c r="BI78" s="48"/>
    </row>
    <row r="79" spans="36:61" ht="14.25" customHeight="1" x14ac:dyDescent="0.25">
      <c r="AJ79" s="48" t="s">
        <v>1311</v>
      </c>
      <c r="AK79" s="48"/>
      <c r="AL79" s="40" t="s">
        <v>1108</v>
      </c>
      <c r="AM79" s="48" t="str">
        <f t="shared" ref="AM79:AM88" si="98">CONCATENATE(AP79,RIGHT(AQ79,3))</f>
        <v>M050010</v>
      </c>
      <c r="AN79" s="40" t="s">
        <v>280</v>
      </c>
      <c r="AO79" s="48" t="s">
        <v>126</v>
      </c>
      <c r="AP79" s="48" t="s">
        <v>1210</v>
      </c>
      <c r="AQ79" s="48">
        <f t="shared" ref="AQ79:AQ88" si="99">IF(AO79="H",VALUE(RIGHT(AM79,3))*100,AQ78+10)</f>
        <v>5010</v>
      </c>
      <c r="AR79" s="40" t="s">
        <v>279</v>
      </c>
      <c r="AT79" s="48" t="str">
        <f t="shared" si="92"/>
        <v/>
      </c>
      <c r="AU79" s="48" t="str">
        <f t="shared" si="97"/>
        <v/>
      </c>
      <c r="AV79" s="48"/>
      <c r="AW79" s="3">
        <v>1</v>
      </c>
      <c r="AX79" s="6">
        <f t="shared" ca="1" si="63"/>
        <v>20141204</v>
      </c>
      <c r="AY79" s="3">
        <f t="shared" ca="1" si="64"/>
        <v>144109</v>
      </c>
      <c r="AZ79" s="3" t="s">
        <v>88</v>
      </c>
      <c r="BA79" s="48">
        <v>0</v>
      </c>
      <c r="BB79" s="48">
        <v>0</v>
      </c>
      <c r="BC79" s="48"/>
      <c r="BD79" s="48" t="str">
        <f t="shared" ca="1" si="94"/>
        <v>insert into ZMNU values('DJB', '', 'SYS', 'M050010', 'Application', 'D', 'M050', '5010', 'ZM010', '', '', '', '1', '20141204', '144109', 'SQL', '0', '0', '')</v>
      </c>
      <c r="BE79" s="48"/>
      <c r="BF79" s="48"/>
      <c r="BG79" s="48"/>
      <c r="BH79" s="48"/>
      <c r="BI79" s="48"/>
    </row>
    <row r="80" spans="36:61" ht="14.25" customHeight="1" x14ac:dyDescent="0.25">
      <c r="AJ80" s="48" t="s">
        <v>1311</v>
      </c>
      <c r="AK80" s="48"/>
      <c r="AL80" s="40" t="s">
        <v>1108</v>
      </c>
      <c r="AM80" s="48" t="str">
        <f t="shared" si="98"/>
        <v>M050020</v>
      </c>
      <c r="AN80" s="40" t="s">
        <v>282</v>
      </c>
      <c r="AO80" s="48" t="s">
        <v>126</v>
      </c>
      <c r="AP80" s="48" t="str">
        <f t="shared" ref="AP80:AP88" si="100">AP79</f>
        <v>M050</v>
      </c>
      <c r="AQ80" s="48">
        <f t="shared" si="99"/>
        <v>5020</v>
      </c>
      <c r="AR80" s="40" t="s">
        <v>281</v>
      </c>
      <c r="AT80" s="48" t="str">
        <f t="shared" si="92"/>
        <v/>
      </c>
      <c r="AU80" s="48" t="str">
        <f t="shared" si="97"/>
        <v/>
      </c>
      <c r="AV80" s="48"/>
      <c r="AW80" s="3">
        <v>1</v>
      </c>
      <c r="AX80" s="6">
        <f t="shared" ca="1" si="63"/>
        <v>20141204</v>
      </c>
      <c r="AY80" s="3">
        <f t="shared" ca="1" si="64"/>
        <v>144109</v>
      </c>
      <c r="AZ80" s="3" t="s">
        <v>88</v>
      </c>
      <c r="BA80" s="48">
        <v>0</v>
      </c>
      <c r="BB80" s="48">
        <v>0</v>
      </c>
      <c r="BC80" s="48"/>
      <c r="BD80" s="48" t="str">
        <f t="shared" ca="1" si="94"/>
        <v>insert into ZMNU values('DJB', '', 'SYS', 'M050020', 'Program', 'D', 'M050', '5020', 'ZM020', '', '', '', '1', '20141204', '144109', 'SQL', '0', '0', '')</v>
      </c>
      <c r="BE80" s="48"/>
      <c r="BF80" s="48"/>
      <c r="BG80" s="48"/>
      <c r="BH80" s="48"/>
      <c r="BI80" s="48"/>
    </row>
    <row r="81" spans="36:61" ht="14.25" customHeight="1" x14ac:dyDescent="0.25">
      <c r="AJ81" s="48" t="s">
        <v>1311</v>
      </c>
      <c r="AK81" s="48"/>
      <c r="AL81" s="40" t="s">
        <v>1108</v>
      </c>
      <c r="AM81" s="48" t="str">
        <f t="shared" si="98"/>
        <v>M050030</v>
      </c>
      <c r="AN81" s="40" t="s">
        <v>284</v>
      </c>
      <c r="AO81" s="48" t="s">
        <v>126</v>
      </c>
      <c r="AP81" s="48" t="str">
        <f t="shared" si="100"/>
        <v>M050</v>
      </c>
      <c r="AQ81" s="48">
        <f t="shared" si="99"/>
        <v>5030</v>
      </c>
      <c r="AR81" s="40" t="s">
        <v>283</v>
      </c>
      <c r="AT81" s="48" t="str">
        <f t="shared" si="92"/>
        <v/>
      </c>
      <c r="AU81" s="48" t="str">
        <f t="shared" si="97"/>
        <v/>
      </c>
      <c r="AV81" s="48"/>
      <c r="AW81" s="3">
        <v>1</v>
      </c>
      <c r="AX81" s="6">
        <f t="shared" ca="1" si="63"/>
        <v>20141204</v>
      </c>
      <c r="AY81" s="3">
        <f t="shared" ca="1" si="64"/>
        <v>144109</v>
      </c>
      <c r="AZ81" s="3" t="s">
        <v>88</v>
      </c>
      <c r="BA81" s="48">
        <v>0</v>
      </c>
      <c r="BB81" s="48">
        <v>0</v>
      </c>
      <c r="BC81" s="48"/>
      <c r="BD81" s="48" t="str">
        <f t="shared" ca="1" si="94"/>
        <v>insert into ZMNU values('DJB', '', 'SYS', 'M050030', 'Menu', 'D', 'M050', '5030', 'ZM030', '', '', '', '1', '20141204', '144109', 'SQL', '0', '0', '')</v>
      </c>
      <c r="BE81" s="48"/>
      <c r="BF81" s="48"/>
      <c r="BG81" s="48"/>
      <c r="BH81" s="48"/>
      <c r="BI81" s="48"/>
    </row>
    <row r="82" spans="36:61" ht="14.25" customHeight="1" x14ac:dyDescent="0.25">
      <c r="AJ82" s="48" t="s">
        <v>1311</v>
      </c>
      <c r="AK82" s="48"/>
      <c r="AL82" s="40" t="s">
        <v>1108</v>
      </c>
      <c r="AM82" s="48" t="str">
        <f t="shared" si="98"/>
        <v>M050040</v>
      </c>
      <c r="AN82" s="40" t="s">
        <v>286</v>
      </c>
      <c r="AO82" s="48" t="s">
        <v>126</v>
      </c>
      <c r="AP82" s="48" t="str">
        <f t="shared" si="100"/>
        <v>M050</v>
      </c>
      <c r="AQ82" s="48">
        <f t="shared" si="99"/>
        <v>5040</v>
      </c>
      <c r="AR82" s="40" t="s">
        <v>285</v>
      </c>
      <c r="AT82" s="48" t="str">
        <f t="shared" si="92"/>
        <v/>
      </c>
      <c r="AU82" s="48" t="str">
        <f t="shared" si="97"/>
        <v/>
      </c>
      <c r="AV82" s="48"/>
      <c r="AW82" s="3">
        <v>1</v>
      </c>
      <c r="AX82" s="6">
        <f t="shared" ca="1" si="63"/>
        <v>20141204</v>
      </c>
      <c r="AY82" s="3">
        <f t="shared" ca="1" si="64"/>
        <v>144109</v>
      </c>
      <c r="AZ82" s="3" t="s">
        <v>88</v>
      </c>
      <c r="BA82" s="48">
        <v>0</v>
      </c>
      <c r="BB82" s="48">
        <v>0</v>
      </c>
      <c r="BC82" s="48"/>
      <c r="BD82" s="48" t="str">
        <f t="shared" ca="1" si="94"/>
        <v>insert into ZMNU values('DJB', '', 'SYS', 'M050040', 'User', 'D', 'M050', '5040', 'ZM040', '', '', '', '1', '20141204', '144109', 'SQL', '0', '0', '')</v>
      </c>
      <c r="BE82" s="48"/>
      <c r="BF82" s="48"/>
      <c r="BG82" s="48"/>
      <c r="BH82" s="48"/>
      <c r="BI82" s="48"/>
    </row>
    <row r="83" spans="36:61" ht="14.25" customHeight="1" x14ac:dyDescent="0.25">
      <c r="AJ83" s="48" t="s">
        <v>1311</v>
      </c>
      <c r="AK83" s="48"/>
      <c r="AL83" s="40" t="s">
        <v>1108</v>
      </c>
      <c r="AM83" s="48" t="str">
        <f t="shared" si="98"/>
        <v>M050050</v>
      </c>
      <c r="AN83" s="40" t="s">
        <v>288</v>
      </c>
      <c r="AO83" s="48" t="s">
        <v>126</v>
      </c>
      <c r="AP83" s="48" t="str">
        <f t="shared" si="100"/>
        <v>M050</v>
      </c>
      <c r="AQ83" s="48">
        <f t="shared" si="99"/>
        <v>5050</v>
      </c>
      <c r="AR83" s="40" t="s">
        <v>287</v>
      </c>
      <c r="AT83" s="48" t="str">
        <f t="shared" si="92"/>
        <v/>
      </c>
      <c r="AU83" s="48" t="str">
        <f t="shared" si="97"/>
        <v/>
      </c>
      <c r="AV83" s="48"/>
      <c r="AW83" s="3">
        <v>1</v>
      </c>
      <c r="AX83" s="6">
        <f t="shared" ca="1" si="63"/>
        <v>20141204</v>
      </c>
      <c r="AY83" s="3">
        <f t="shared" ca="1" si="64"/>
        <v>144109</v>
      </c>
      <c r="AZ83" s="3" t="s">
        <v>88</v>
      </c>
      <c r="BA83" s="48">
        <v>0</v>
      </c>
      <c r="BB83" s="48">
        <v>0</v>
      </c>
      <c r="BC83" s="48"/>
      <c r="BD83" s="48" t="str">
        <f t="shared" ca="1" si="94"/>
        <v>insert into ZMNU values('DJB', '', 'SYS', 'M050050', 'User Group', 'D', 'M050', '5050', 'ZM050', '', '', '', '1', '20141204', '144109', 'SQL', '0', '0', '')</v>
      </c>
      <c r="BE83" s="48"/>
      <c r="BF83" s="48"/>
      <c r="BG83" s="48"/>
      <c r="BH83" s="48"/>
      <c r="BI83" s="48"/>
    </row>
    <row r="84" spans="36:61" ht="14.25" customHeight="1" x14ac:dyDescent="0.25">
      <c r="AJ84" s="48" t="s">
        <v>1311</v>
      </c>
      <c r="AK84" s="48"/>
      <c r="AL84" s="40" t="s">
        <v>1108</v>
      </c>
      <c r="AM84" s="48" t="str">
        <f t="shared" si="98"/>
        <v>M050060</v>
      </c>
      <c r="AN84" s="40" t="s">
        <v>291</v>
      </c>
      <c r="AO84" s="48" t="s">
        <v>126</v>
      </c>
      <c r="AP84" s="48" t="str">
        <f t="shared" si="100"/>
        <v>M050</v>
      </c>
      <c r="AQ84" s="48">
        <f t="shared" si="99"/>
        <v>5060</v>
      </c>
      <c r="AR84" s="40" t="s">
        <v>289</v>
      </c>
      <c r="AT84" s="48" t="str">
        <f t="shared" si="92"/>
        <v/>
      </c>
      <c r="AU84" s="48" t="str">
        <f t="shared" si="97"/>
        <v/>
      </c>
      <c r="AV84" s="48"/>
      <c r="AW84" s="3">
        <v>1</v>
      </c>
      <c r="AX84" s="6">
        <f t="shared" ca="1" si="63"/>
        <v>20141204</v>
      </c>
      <c r="AY84" s="3">
        <f t="shared" ca="1" si="64"/>
        <v>144109</v>
      </c>
      <c r="AZ84" s="3" t="s">
        <v>88</v>
      </c>
      <c r="BA84" s="48">
        <v>0</v>
      </c>
      <c r="BB84" s="48">
        <v>0</v>
      </c>
      <c r="BC84" s="48"/>
      <c r="BD84" s="48" t="str">
        <f t="shared" ca="1" si="94"/>
        <v>insert into ZMNU values('DJB', '', 'SYS', 'M050060', 'User Authority', 'D', 'M050', '5060', 'ZM060', '', '', '', '1', '20141204', '144109', 'SQL', '0', '0', '')</v>
      </c>
      <c r="BE84" s="48"/>
      <c r="BF84" s="48"/>
      <c r="BG84" s="48"/>
      <c r="BH84" s="48"/>
      <c r="BI84" s="48"/>
    </row>
    <row r="85" spans="36:61" ht="14.25" customHeight="1" x14ac:dyDescent="0.25">
      <c r="AJ85" s="48" t="s">
        <v>1311</v>
      </c>
      <c r="AK85" s="48"/>
      <c r="AL85" s="40" t="s">
        <v>1108</v>
      </c>
      <c r="AM85" s="48" t="str">
        <f t="shared" si="98"/>
        <v>M050070</v>
      </c>
      <c r="AN85" s="40" t="s">
        <v>290</v>
      </c>
      <c r="AO85" s="48" t="s">
        <v>126</v>
      </c>
      <c r="AP85" s="48" t="str">
        <f t="shared" si="100"/>
        <v>M050</v>
      </c>
      <c r="AQ85" s="48">
        <f t="shared" si="99"/>
        <v>5070</v>
      </c>
      <c r="AR85" s="40" t="s">
        <v>368</v>
      </c>
      <c r="AT85" s="48" t="str">
        <f t="shared" si="92"/>
        <v/>
      </c>
      <c r="AU85" s="48" t="str">
        <f t="shared" si="97"/>
        <v/>
      </c>
      <c r="AV85" s="48"/>
      <c r="AW85" s="3">
        <v>1</v>
      </c>
      <c r="AX85" s="6">
        <f t="shared" ca="1" si="63"/>
        <v>20141204</v>
      </c>
      <c r="AY85" s="3">
        <f t="shared" ca="1" si="64"/>
        <v>144109</v>
      </c>
      <c r="AZ85" s="3" t="s">
        <v>88</v>
      </c>
      <c r="BA85" s="48">
        <v>0</v>
      </c>
      <c r="BB85" s="48">
        <v>0</v>
      </c>
      <c r="BC85" s="48"/>
      <c r="BD85" s="48" t="str">
        <f t="shared" ca="1" si="94"/>
        <v>insert into ZMNU values('DJB', '', 'SYS', 'M050070', 'Common Table', 'D', 'M050', '5070', 'ZM070', '', '', '', '1', '20141204', '144109', 'SQL', '0', '0', '')</v>
      </c>
      <c r="BE85" s="48"/>
      <c r="BF85" s="48"/>
      <c r="BG85" s="48"/>
      <c r="BH85" s="48"/>
      <c r="BI85" s="48"/>
    </row>
    <row r="86" spans="36:61" ht="14.25" customHeight="1" x14ac:dyDescent="0.25">
      <c r="AJ86" s="48" t="s">
        <v>1311</v>
      </c>
      <c r="AK86" s="48"/>
      <c r="AL86" s="40" t="s">
        <v>1108</v>
      </c>
      <c r="AM86" s="48" t="str">
        <f t="shared" si="98"/>
        <v>M050080</v>
      </c>
      <c r="AN86" s="40" t="s">
        <v>363</v>
      </c>
      <c r="AO86" s="48" t="s">
        <v>126</v>
      </c>
      <c r="AP86" s="48" t="str">
        <f t="shared" si="100"/>
        <v>M050</v>
      </c>
      <c r="AQ86" s="48">
        <f t="shared" si="99"/>
        <v>5080</v>
      </c>
      <c r="AR86" s="40" t="s">
        <v>369</v>
      </c>
      <c r="AT86" s="48" t="str">
        <f t="shared" si="92"/>
        <v/>
      </c>
      <c r="AU86" s="48" t="str">
        <f t="shared" si="97"/>
        <v/>
      </c>
      <c r="AV86" s="48"/>
      <c r="AW86" s="3">
        <v>1</v>
      </c>
      <c r="AX86" s="6">
        <f t="shared" ca="1" si="63"/>
        <v>20141204</v>
      </c>
      <c r="AY86" s="3">
        <f t="shared" ca="1" si="64"/>
        <v>144109</v>
      </c>
      <c r="AZ86" s="3" t="s">
        <v>88</v>
      </c>
      <c r="BA86" s="48">
        <v>0</v>
      </c>
      <c r="BB86" s="48">
        <v>0</v>
      </c>
      <c r="BC86" s="48"/>
      <c r="BD86" s="48" t="str">
        <f t="shared" ca="1" si="94"/>
        <v>insert into ZMNU values('DJB', '', 'SYS', 'M050080', 'System Setting', 'D', 'M050', '5080', 'ZM080', '', '', '', '1', '20141204', '144109', 'SQL', '0', '0', '')</v>
      </c>
      <c r="BE86" s="48"/>
      <c r="BF86" s="48"/>
      <c r="BG86" s="48"/>
      <c r="BH86" s="48"/>
      <c r="BI86" s="48"/>
    </row>
    <row r="87" spans="36:61" ht="14.25" customHeight="1" x14ac:dyDescent="0.25">
      <c r="AJ87" s="48" t="s">
        <v>1311</v>
      </c>
      <c r="AK87" s="48"/>
      <c r="AL87" s="40" t="s">
        <v>1108</v>
      </c>
      <c r="AM87" s="48" t="str">
        <f t="shared" si="98"/>
        <v>M050090</v>
      </c>
      <c r="AN87" s="40" t="s">
        <v>872</v>
      </c>
      <c r="AO87" s="48" t="s">
        <v>126</v>
      </c>
      <c r="AP87" s="48" t="str">
        <f t="shared" si="100"/>
        <v>M050</v>
      </c>
      <c r="AQ87" s="48">
        <f t="shared" si="99"/>
        <v>5090</v>
      </c>
      <c r="AR87" s="40" t="s">
        <v>871</v>
      </c>
      <c r="AT87" s="48" t="str">
        <f t="shared" si="92"/>
        <v/>
      </c>
      <c r="AU87" s="48" t="str">
        <f t="shared" si="97"/>
        <v/>
      </c>
      <c r="AV87" s="48"/>
      <c r="AW87" s="3">
        <v>1</v>
      </c>
      <c r="AX87" s="6">
        <f t="shared" ca="1" si="63"/>
        <v>20141204</v>
      </c>
      <c r="AY87" s="3">
        <f t="shared" ca="1" si="64"/>
        <v>144109</v>
      </c>
      <c r="AZ87" s="3" t="s">
        <v>88</v>
      </c>
      <c r="BA87" s="48">
        <v>0</v>
      </c>
      <c r="BB87" s="48">
        <v>0</v>
      </c>
      <c r="BC87" s="48"/>
      <c r="BD87" s="48" t="str">
        <f t="shared" ca="1" si="94"/>
        <v>insert into ZMNU values('DJB', '', 'SYS', 'M050090', 'Dictionary', 'D', 'M050', '5090', 'ZM090', '', '', '', '1', '20141204', '144109', 'SQL', '0', '0', '')</v>
      </c>
      <c r="BE87" s="48"/>
      <c r="BF87" s="48"/>
      <c r="BG87" s="48"/>
      <c r="BH87" s="48"/>
      <c r="BI87" s="48"/>
    </row>
    <row r="88" spans="36:61" ht="14.25" customHeight="1" x14ac:dyDescent="0.25">
      <c r="AJ88" s="48" t="s">
        <v>1311</v>
      </c>
      <c r="AK88" s="48"/>
      <c r="AL88" s="40" t="s">
        <v>1108</v>
      </c>
      <c r="AM88" s="48" t="str">
        <f t="shared" si="98"/>
        <v>M050100</v>
      </c>
      <c r="AN88" s="40" t="s">
        <v>1643</v>
      </c>
      <c r="AO88" s="48" t="s">
        <v>126</v>
      </c>
      <c r="AP88" s="48" t="str">
        <f t="shared" si="100"/>
        <v>M050</v>
      </c>
      <c r="AQ88" s="48">
        <f t="shared" si="99"/>
        <v>5100</v>
      </c>
      <c r="AR88" s="40" t="s">
        <v>1642</v>
      </c>
      <c r="AT88" s="48" t="str">
        <f t="shared" si="92"/>
        <v/>
      </c>
      <c r="AU88" s="48" t="str">
        <f t="shared" si="97"/>
        <v/>
      </c>
      <c r="AV88" s="48"/>
      <c r="AW88" s="3">
        <v>1</v>
      </c>
      <c r="AX88" s="6">
        <f t="shared" ca="1" si="63"/>
        <v>20141204</v>
      </c>
      <c r="AY88" s="3">
        <f t="shared" ca="1" si="64"/>
        <v>144109</v>
      </c>
      <c r="AZ88" s="3" t="s">
        <v>88</v>
      </c>
      <c r="BA88" s="48">
        <v>0</v>
      </c>
      <c r="BB88" s="48">
        <v>0</v>
      </c>
      <c r="BC88" s="48"/>
      <c r="BD88" s="48" t="str">
        <f t="shared" ca="1" si="94"/>
        <v>insert into ZMNU values('DJB', '', 'SYS', 'M050100', 'User Branch Authority', 'D', 'M050', '5100', 'ZM100', '', '', '', '1', '20141204', '144109', 'SQL', '0', '0', '')</v>
      </c>
      <c r="BE88" s="48"/>
      <c r="BF88" s="48"/>
      <c r="BG88" s="48"/>
      <c r="BH88" s="48"/>
      <c r="BI88" s="48"/>
    </row>
    <row r="89" spans="36:61" ht="14.25" customHeight="1" x14ac:dyDescent="0.25">
      <c r="AJ89" s="48" t="s">
        <v>1311</v>
      </c>
      <c r="AK89" s="48"/>
      <c r="AL89" s="40" t="s">
        <v>1111</v>
      </c>
      <c r="AM89" s="48" t="s">
        <v>1211</v>
      </c>
      <c r="AN89" s="40" t="s">
        <v>787</v>
      </c>
      <c r="AO89" s="48" t="s">
        <v>135</v>
      </c>
      <c r="AP89" s="48"/>
      <c r="AQ89" s="48">
        <f>IF(AO89="H",VALUE(RIGHT(AM89,3))*100,#REF!+10)</f>
        <v>7000</v>
      </c>
      <c r="AR89" s="40"/>
      <c r="AT89" s="48" t="str">
        <f t="shared" si="92"/>
        <v/>
      </c>
      <c r="AU89" s="48" t="str">
        <f t="shared" si="97"/>
        <v>../Images/Icon/Master.png</v>
      </c>
      <c r="AV89" s="48"/>
      <c r="AW89" s="3">
        <v>1</v>
      </c>
      <c r="AX89" s="6">
        <f t="shared" ca="1" si="63"/>
        <v>20141204</v>
      </c>
      <c r="AY89" s="3">
        <f t="shared" ca="1" si="64"/>
        <v>144109</v>
      </c>
      <c r="AZ89" s="3" t="s">
        <v>88</v>
      </c>
      <c r="BA89" s="48">
        <v>0</v>
      </c>
      <c r="BB89" s="48">
        <v>0</v>
      </c>
      <c r="BC89" s="48"/>
      <c r="BD89" s="48" t="str">
        <f t="shared" ca="1" si="94"/>
        <v>insert into ZMNU values('DJB', '', 'HRS', 'M070', 'Master', 'H', '', '7000', '', '', '../Images/Icon/Master.png', '', '1', '20141204', '144109', 'SQL', '0', '0', '')</v>
      </c>
      <c r="BE89" s="48"/>
      <c r="BF89" s="48"/>
      <c r="BG89" s="48"/>
      <c r="BH89" s="48"/>
      <c r="BI89" s="48"/>
    </row>
    <row r="90" spans="36:61" ht="14.25" customHeight="1" x14ac:dyDescent="0.25">
      <c r="AJ90" s="48" t="s">
        <v>1311</v>
      </c>
      <c r="AK90" s="48"/>
      <c r="AL90" s="40" t="s">
        <v>1111</v>
      </c>
      <c r="AM90" s="48" t="str">
        <f t="shared" ref="AM90:AM94" si="101">CONCATENATE(AP90,RIGHT(AQ90,3))</f>
        <v>M070010</v>
      </c>
      <c r="AN90" s="40" t="s">
        <v>127</v>
      </c>
      <c r="AO90" s="48" t="s">
        <v>126</v>
      </c>
      <c r="AP90" s="48" t="s">
        <v>1211</v>
      </c>
      <c r="AQ90" s="48">
        <f t="shared" ref="AQ90:AQ94" si="102">IF(AO90="H",VALUE(RIGHT(AM90,3))*100,AQ89+10)</f>
        <v>7010</v>
      </c>
      <c r="AR90" s="40" t="s">
        <v>1200</v>
      </c>
      <c r="AS90" s="48" t="s">
        <v>84</v>
      </c>
      <c r="AT90" s="48" t="str">
        <f t="shared" si="92"/>
        <v>p1=RELI</v>
      </c>
      <c r="AU90" s="48" t="str">
        <f>IF(AO90="H",CONCATENATE("../Images/Icon/",#REF!,".png"),"")</f>
        <v/>
      </c>
      <c r="AV90" s="48"/>
      <c r="AW90" s="3">
        <v>1</v>
      </c>
      <c r="AX90" s="6">
        <f t="shared" ca="1" si="63"/>
        <v>20141204</v>
      </c>
      <c r="AY90" s="3">
        <f t="shared" ca="1" si="64"/>
        <v>144109</v>
      </c>
      <c r="AZ90" s="3" t="s">
        <v>88</v>
      </c>
      <c r="BA90" s="48">
        <v>0</v>
      </c>
      <c r="BB90" s="48">
        <v>0</v>
      </c>
      <c r="BC90" s="48"/>
      <c r="BD90" s="48" t="str">
        <f t="shared" ca="1" si="94"/>
        <v>insert into ZMNU values('DJB', '', 'HRS', 'M070010', 'Religion', 'D', 'M070', '7010', 'HM010', 'p1=RELI', '', '', '1', '20141204', '144109', 'SQL', '0', '0', '')</v>
      </c>
      <c r="BE90" s="48"/>
      <c r="BF90" s="48"/>
      <c r="BG90" s="48"/>
      <c r="BH90" s="48"/>
      <c r="BI90" s="48"/>
    </row>
    <row r="91" spans="36:61" ht="14.25" customHeight="1" x14ac:dyDescent="0.25">
      <c r="AJ91" s="48" t="s">
        <v>1311</v>
      </c>
      <c r="AK91" s="48"/>
      <c r="AL91" s="40" t="s">
        <v>1111</v>
      </c>
      <c r="AM91" s="48" t="str">
        <f t="shared" si="101"/>
        <v>M070020</v>
      </c>
      <c r="AN91" s="40" t="s">
        <v>1203</v>
      </c>
      <c r="AO91" s="48" t="s">
        <v>126</v>
      </c>
      <c r="AP91" s="48" t="str">
        <f t="shared" ref="AP91:AP94" si="103">AP90</f>
        <v>M070</v>
      </c>
      <c r="AQ91" s="48">
        <f t="shared" si="102"/>
        <v>7020</v>
      </c>
      <c r="AR91" s="40" t="s">
        <v>1201</v>
      </c>
      <c r="AS91" s="48" t="s">
        <v>1008</v>
      </c>
      <c r="AT91" s="48" t="str">
        <f t="shared" si="92"/>
        <v>p1=EDNO</v>
      </c>
      <c r="AU91" s="48" t="str">
        <f>IF(AO91="H",CONCATENATE("../Images/Icon/",$AN90,".png"),"")</f>
        <v/>
      </c>
      <c r="AV91" s="48"/>
      <c r="AW91" s="3">
        <v>1</v>
      </c>
      <c r="AX91" s="6">
        <f t="shared" ca="1" si="63"/>
        <v>20141204</v>
      </c>
      <c r="AY91" s="3">
        <f t="shared" ca="1" si="64"/>
        <v>144109</v>
      </c>
      <c r="AZ91" s="3" t="s">
        <v>88</v>
      </c>
      <c r="BA91" s="48">
        <v>0</v>
      </c>
      <c r="BB91" s="48">
        <v>0</v>
      </c>
      <c r="BC91" s="48"/>
      <c r="BD91" s="48" t="str">
        <f t="shared" ca="1" si="94"/>
        <v>insert into ZMNU values('DJB', '', 'HRS', 'M070020', 'Education', 'D', 'M070', '7020', 'HM020', 'p1=EDNO', '', '', '1', '20141204', '144109', 'SQL', '0', '0', '')</v>
      </c>
      <c r="BE91" s="48"/>
      <c r="BF91" s="48"/>
      <c r="BG91" s="48"/>
      <c r="BH91" s="48"/>
      <c r="BI91" s="48"/>
    </row>
    <row r="92" spans="36:61" ht="14.25" customHeight="1" x14ac:dyDescent="0.25">
      <c r="AJ92" s="48" t="s">
        <v>1311</v>
      </c>
      <c r="AK92" s="48"/>
      <c r="AL92" s="40" t="s">
        <v>1111</v>
      </c>
      <c r="AM92" s="48" t="str">
        <f t="shared" si="101"/>
        <v>M070030</v>
      </c>
      <c r="AN92" s="40" t="s">
        <v>128</v>
      </c>
      <c r="AO92" s="48" t="s">
        <v>126</v>
      </c>
      <c r="AP92" s="48" t="str">
        <f t="shared" si="103"/>
        <v>M070</v>
      </c>
      <c r="AQ92" s="48">
        <f t="shared" si="102"/>
        <v>7030</v>
      </c>
      <c r="AR92" s="40" t="s">
        <v>1202</v>
      </c>
      <c r="AS92" s="44" t="s">
        <v>83</v>
      </c>
      <c r="AT92" s="48" t="str">
        <f t="shared" si="92"/>
        <v>p1=MRST</v>
      </c>
      <c r="AU92" s="48" t="str">
        <f>IF(AO92="H",CONCATENATE("../Images/Icon/",$AN91,".png"),"")</f>
        <v/>
      </c>
      <c r="AV92" s="48"/>
      <c r="AW92" s="3">
        <v>1</v>
      </c>
      <c r="AX92" s="6">
        <f t="shared" ca="1" si="63"/>
        <v>20141204</v>
      </c>
      <c r="AY92" s="3">
        <f t="shared" ca="1" si="64"/>
        <v>144109</v>
      </c>
      <c r="AZ92" s="3" t="s">
        <v>88</v>
      </c>
      <c r="BA92" s="48">
        <v>0</v>
      </c>
      <c r="BB92" s="48">
        <v>0</v>
      </c>
      <c r="BC92" s="48"/>
      <c r="BD92" s="48" t="str">
        <f t="shared" ca="1" si="94"/>
        <v>insert into ZMNU values('DJB', '', 'HRS', 'M070030', 'Marital Status', 'D', 'M070', '7030', 'HM030', 'p1=MRST', '', '', '1', '20141204', '144109', 'SQL', '0', '0', '')</v>
      </c>
      <c r="BE92" s="48"/>
      <c r="BF92" s="48"/>
      <c r="BG92" s="48"/>
      <c r="BH92" s="48"/>
      <c r="BI92" s="48"/>
    </row>
    <row r="93" spans="36:61" ht="14.25" customHeight="1" x14ac:dyDescent="0.25">
      <c r="AJ93" s="48" t="s">
        <v>1311</v>
      </c>
      <c r="AK93" s="48"/>
      <c r="AL93" s="40" t="s">
        <v>1111</v>
      </c>
      <c r="AM93" s="48" t="str">
        <f t="shared" si="101"/>
        <v>M070040</v>
      </c>
      <c r="AN93" s="40" t="s">
        <v>1293</v>
      </c>
      <c r="AO93" s="48" t="s">
        <v>126</v>
      </c>
      <c r="AP93" s="48" t="str">
        <f t="shared" si="103"/>
        <v>M070</v>
      </c>
      <c r="AQ93" s="48">
        <f t="shared" si="102"/>
        <v>7040</v>
      </c>
      <c r="AR93" s="40" t="s">
        <v>1204</v>
      </c>
      <c r="AS93" s="48" t="s">
        <v>1007</v>
      </c>
      <c r="AT93" s="48" t="str">
        <f t="shared" si="92"/>
        <v>p1=GEND</v>
      </c>
      <c r="AU93" s="48" t="str">
        <f>IF(AO93="H",CONCATENATE("../Images/Icon/",#REF!,".png"),"")</f>
        <v/>
      </c>
      <c r="AV93" s="48"/>
      <c r="AW93" s="3">
        <v>1</v>
      </c>
      <c r="AX93" s="6">
        <f t="shared" ca="1" si="63"/>
        <v>20141204</v>
      </c>
      <c r="AY93" s="3">
        <f t="shared" ca="1" si="64"/>
        <v>144109</v>
      </c>
      <c r="AZ93" s="3" t="s">
        <v>88</v>
      </c>
      <c r="BA93" s="48">
        <v>0</v>
      </c>
      <c r="BB93" s="48">
        <v>0</v>
      </c>
      <c r="BC93" s="48"/>
      <c r="BD93" s="48" t="str">
        <f t="shared" ca="1" si="94"/>
        <v>insert into ZMNU values('DJB', '', 'HRS', 'M070040', 'Gender', 'D', 'M070', '7040', 'HM040', 'p1=GEND', '', '', '1', '20141204', '144109', 'SQL', '0', '0', '')</v>
      </c>
      <c r="BE93" s="48"/>
      <c r="BF93" s="48"/>
      <c r="BG93" s="48"/>
      <c r="BH93" s="48"/>
      <c r="BI93" s="48"/>
    </row>
    <row r="94" spans="36:61" ht="14.25" customHeight="1" x14ac:dyDescent="0.25">
      <c r="AJ94" s="48" t="s">
        <v>1311</v>
      </c>
      <c r="AK94" s="48"/>
      <c r="AL94" s="40" t="s">
        <v>1111</v>
      </c>
      <c r="AM94" s="48" t="str">
        <f t="shared" si="101"/>
        <v>M070050</v>
      </c>
      <c r="AN94" s="40" t="s">
        <v>1295</v>
      </c>
      <c r="AO94" s="48" t="s">
        <v>126</v>
      </c>
      <c r="AP94" s="48" t="str">
        <f t="shared" si="103"/>
        <v>M070</v>
      </c>
      <c r="AQ94" s="48">
        <f t="shared" si="102"/>
        <v>7050</v>
      </c>
      <c r="AR94" s="40" t="s">
        <v>1434</v>
      </c>
      <c r="AS94" s="48" t="s">
        <v>1012</v>
      </c>
      <c r="AT94" s="48" t="str">
        <f t="shared" si="92"/>
        <v>p1=EMST</v>
      </c>
      <c r="AU94" s="48" t="str">
        <f>IF(AO94="H",CONCATENATE("../Images/Icon/",$AN92,".png"),"")</f>
        <v/>
      </c>
      <c r="AV94" s="48"/>
      <c r="AW94" s="3">
        <v>1</v>
      </c>
      <c r="AX94" s="6">
        <f t="shared" ca="1" si="63"/>
        <v>20141204</v>
      </c>
      <c r="AY94" s="3">
        <f t="shared" ca="1" si="64"/>
        <v>144109</v>
      </c>
      <c r="AZ94" s="3" t="s">
        <v>88</v>
      </c>
      <c r="BA94" s="48">
        <v>0</v>
      </c>
      <c r="BB94" s="48">
        <v>0</v>
      </c>
      <c r="BC94" s="48"/>
      <c r="BD94" s="48" t="str">
        <f t="shared" ca="1" si="94"/>
        <v>insert into ZMNU values('DJB', '', 'HRS', 'M070050', 'Employee Status', 'D', 'M070', '7050', 'HM050', 'p1=EMST', '', '', '1', '20141204', '144109', 'SQL', '0', '0', '')</v>
      </c>
      <c r="BE94" s="48"/>
      <c r="BF94" s="48"/>
      <c r="BG94" s="48"/>
      <c r="BH94" s="48"/>
      <c r="BI94" s="48"/>
    </row>
    <row r="95" spans="36:61" ht="14.25" customHeight="1" x14ac:dyDescent="0.25">
      <c r="AJ95" s="48"/>
      <c r="AK95" s="48"/>
      <c r="AL95" s="48"/>
      <c r="AM95" s="48"/>
      <c r="AN95" s="48"/>
      <c r="AO95" s="48"/>
      <c r="AP95" s="48"/>
      <c r="AQ95" s="48"/>
      <c r="AR95" s="48"/>
      <c r="AT95" s="48"/>
      <c r="AU95" s="48"/>
      <c r="AV95" s="48"/>
      <c r="AW95" s="48"/>
      <c r="AX95" s="48"/>
      <c r="AY95" s="48"/>
      <c r="AZ95" s="48"/>
      <c r="BA95" s="48"/>
      <c r="BB95" s="48"/>
      <c r="BC95" s="48"/>
      <c r="BD95" s="48"/>
    </row>
    <row r="96" spans="36:61" ht="14.25" customHeight="1" x14ac:dyDescent="0.25">
      <c r="AJ96" s="48"/>
      <c r="AK96" s="48"/>
      <c r="AL96" s="48"/>
      <c r="AM96" s="48"/>
      <c r="AN96" s="48"/>
      <c r="AO96" s="48"/>
      <c r="AP96" s="48"/>
      <c r="AQ96" s="48"/>
      <c r="AR96" s="48"/>
      <c r="AT96" s="48"/>
      <c r="AU96" s="48"/>
      <c r="AV96" s="48"/>
      <c r="AW96" s="48"/>
      <c r="AX96" s="48"/>
      <c r="AY96" s="48"/>
      <c r="AZ96" s="48"/>
      <c r="BA96" s="48"/>
      <c r="BB96" s="48"/>
      <c r="BC96" s="48"/>
      <c r="BD96" s="48"/>
    </row>
    <row r="97" spans="36:56" ht="14.25" customHeight="1" x14ac:dyDescent="0.25">
      <c r="AJ97" s="48"/>
      <c r="AK97" s="48"/>
      <c r="AL97" s="48"/>
      <c r="AM97" s="48"/>
      <c r="AN97" s="48"/>
      <c r="AO97" s="48"/>
      <c r="AP97" s="48"/>
      <c r="AQ97" s="48"/>
      <c r="AR97" s="48"/>
      <c r="AT97" s="48"/>
      <c r="AU97" s="48"/>
      <c r="AV97" s="48"/>
      <c r="AW97" s="48"/>
      <c r="AX97" s="48"/>
      <c r="AY97" s="48"/>
      <c r="AZ97" s="48"/>
      <c r="BA97" s="48"/>
      <c r="BB97" s="48"/>
      <c r="BC97" s="48"/>
      <c r="BD97" s="48"/>
    </row>
    <row r="98" spans="36:56" ht="14.25" customHeight="1" x14ac:dyDescent="0.25">
      <c r="AJ98" s="48"/>
      <c r="AK98" s="48"/>
      <c r="AL98" s="48"/>
      <c r="AM98" s="48"/>
      <c r="AN98" s="48"/>
      <c r="AO98" s="48"/>
      <c r="AP98" s="48"/>
      <c r="AQ98" s="48"/>
      <c r="AR98" s="48"/>
      <c r="AT98" s="48"/>
      <c r="AU98" s="48"/>
      <c r="AV98" s="48"/>
      <c r="AW98" s="48"/>
      <c r="AX98" s="48"/>
      <c r="AY98" s="48"/>
      <c r="AZ98" s="48"/>
      <c r="BA98" s="48"/>
      <c r="BB98" s="48"/>
      <c r="BC98" s="48"/>
      <c r="BD98" s="48"/>
    </row>
    <row r="99" spans="36:56" ht="14.25" customHeight="1" x14ac:dyDescent="0.25">
      <c r="AJ99" s="48"/>
      <c r="AK99" s="48"/>
      <c r="AL99" s="48"/>
      <c r="AM99" s="48"/>
      <c r="AN99" s="48"/>
      <c r="AO99" s="48"/>
      <c r="AP99" s="48"/>
      <c r="AQ99" s="48"/>
      <c r="AR99" s="48"/>
      <c r="AT99" s="48"/>
      <c r="AU99" s="48"/>
      <c r="AV99" s="48"/>
      <c r="AW99" s="48"/>
      <c r="AX99" s="48"/>
      <c r="AY99" s="48"/>
      <c r="AZ99" s="48"/>
      <c r="BA99" s="48"/>
      <c r="BB99" s="48"/>
      <c r="BC99" s="48"/>
      <c r="BD99" s="48"/>
    </row>
    <row r="100" spans="36:56" ht="14.25" customHeight="1" x14ac:dyDescent="0.25">
      <c r="AJ100" s="48"/>
      <c r="AK100" s="48"/>
      <c r="AL100" s="48"/>
      <c r="AM100" s="48"/>
      <c r="AN100" s="48"/>
      <c r="AO100" s="48"/>
      <c r="AP100" s="48"/>
      <c r="AQ100" s="48"/>
      <c r="AR100" s="48"/>
      <c r="AT100" s="48"/>
      <c r="AU100" s="48"/>
      <c r="AV100" s="48"/>
      <c r="AW100" s="48"/>
      <c r="AX100" s="48"/>
      <c r="AY100" s="48"/>
      <c r="AZ100" s="48"/>
      <c r="BA100" s="48"/>
      <c r="BB100" s="48"/>
      <c r="BC100" s="48"/>
      <c r="BD100" s="48"/>
    </row>
    <row r="101" spans="36:56" ht="14.25" customHeight="1" x14ac:dyDescent="0.25">
      <c r="AJ101" s="48"/>
      <c r="AK101" s="48"/>
      <c r="AL101" s="48"/>
      <c r="AM101" s="48"/>
      <c r="AN101" s="48"/>
      <c r="AO101" s="48"/>
      <c r="AP101" s="48"/>
      <c r="AQ101" s="48"/>
      <c r="AR101" s="48"/>
      <c r="AT101" s="48"/>
      <c r="AU101" s="48"/>
      <c r="AV101" s="48"/>
      <c r="AW101" s="48"/>
      <c r="AX101" s="48"/>
      <c r="AY101" s="48"/>
      <c r="AZ101" s="48"/>
      <c r="BA101" s="48"/>
      <c r="BB101" s="48"/>
      <c r="BC101" s="48"/>
      <c r="BD101" s="4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G94"/>
  <sheetViews>
    <sheetView topLeftCell="AK1" workbookViewId="0">
      <selection activeCell="AU82" sqref="AU82"/>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8" width="9.140625" style="1"/>
    <col min="39" max="39" width="13.85546875" style="1" customWidth="1"/>
    <col min="40" max="16384" width="9.140625" style="1"/>
  </cols>
  <sheetData>
    <row r="1" spans="1:50"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ZAUT</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146</v>
      </c>
      <c r="AK1" s="5" t="s">
        <v>147</v>
      </c>
      <c r="AL1" s="5" t="s">
        <v>214</v>
      </c>
      <c r="AM1" s="5" t="s">
        <v>215</v>
      </c>
      <c r="AN1" s="5" t="s">
        <v>216</v>
      </c>
      <c r="AO1" s="5" t="s">
        <v>217</v>
      </c>
      <c r="AP1" s="5" t="s">
        <v>154</v>
      </c>
      <c r="AQ1" s="5" t="s">
        <v>155</v>
      </c>
      <c r="AR1" s="5" t="s">
        <v>156</v>
      </c>
      <c r="AS1" s="5" t="s">
        <v>157</v>
      </c>
      <c r="AT1" s="5" t="s">
        <v>158</v>
      </c>
      <c r="AU1" s="5" t="s">
        <v>159</v>
      </c>
      <c r="AV1" s="5" t="s">
        <v>160</v>
      </c>
    </row>
    <row r="2" spans="1:50" ht="14.25" customHeight="1" x14ac:dyDescent="0.25">
      <c r="A2" s="4"/>
      <c r="D2" s="1" t="s">
        <v>55</v>
      </c>
      <c r="E2" s="1" t="str">
        <f>VLOOKUP($D$2,[1]Tables!$B$2:$D$1048576,3,FALSE)</f>
        <v>User Group Authorization</v>
      </c>
      <c r="K2" s="3"/>
      <c r="L2" s="3"/>
      <c r="M2" s="3"/>
      <c r="N2" s="3" t="str">
        <f>CONCATENATE("CREATE TABLE ", $D$2, " (")</f>
        <v>CREATE TABLE ZAUT (</v>
      </c>
      <c r="O2" s="7" t="str">
        <f>CONCATENATE("CREATE TABLE ", $D$2, " (")</f>
        <v>CREATE TABLE ZAUT (</v>
      </c>
      <c r="P2" s="1" t="s">
        <v>9</v>
      </c>
      <c r="R2" s="1" t="s">
        <v>9</v>
      </c>
      <c r="S2" s="1" t="s">
        <v>267</v>
      </c>
      <c r="AI2" s="5" t="s">
        <v>9</v>
      </c>
      <c r="AJ2" s="1" t="s">
        <v>1311</v>
      </c>
      <c r="AL2" s="1" t="s">
        <v>218</v>
      </c>
      <c r="AM2" s="48" t="s">
        <v>1104</v>
      </c>
      <c r="AN2" s="40" t="s">
        <v>188</v>
      </c>
      <c r="AO2" s="1" t="s">
        <v>139</v>
      </c>
      <c r="AP2" s="3">
        <v>1</v>
      </c>
      <c r="AQ2" s="6">
        <f t="shared" ref="AQ2:AQ65" ca="1" si="0">YEAR(NOW())*10000+MONTH(NOW())*100+DAY(NOW())</f>
        <v>20141204</v>
      </c>
      <c r="AR2" s="3">
        <f t="shared" ref="AR2:AR65" ca="1" si="1">HOUR(NOW())*10000+MINUTE(NOW())*100+SECOND(NOW())</f>
        <v>144109</v>
      </c>
      <c r="AS2" s="3" t="s">
        <v>88</v>
      </c>
      <c r="AT2" s="1">
        <v>0</v>
      </c>
      <c r="AU2" s="1">
        <v>0</v>
      </c>
      <c r="AV2" s="6"/>
      <c r="AW2" s="1" t="str">
        <f ca="1">CONCATENATE("insert into ", $D$2, " values('", AJ2, "', '", AK2, "', '", AL2, "', '", AM2, "', '", AN2, "', '", AO2, "', '", AP2, "', '", AQ2, "', '", AR2, "', '", AS2, "', '", AT2, "', '", AU2, "', '", AV2, "')")</f>
        <v>insert into ZAUT values('DJB', '', 'ADMIN', 'GEN', 'M010', 'W', '1', '20141204', '144109', 'SQL', '0', '0', '')</v>
      </c>
      <c r="AX2" s="3"/>
    </row>
    <row r="3" spans="1:50" ht="14.25" customHeight="1" x14ac:dyDescent="0.25">
      <c r="A3" s="4"/>
      <c r="B3" s="1" t="str">
        <f>VLOOKUP($D$2,[1]Tables!$B$2:$D$1048576,2,FALSE)</f>
        <v>ZT</v>
      </c>
      <c r="C3" s="1" t="s">
        <v>17</v>
      </c>
      <c r="D3" s="1" t="str">
        <f>B3 &amp; C3</f>
        <v>ZTCONO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8" si="2">IF(K3="", " NULL ", " NOT NULL ")</f>
        <v xml:space="preserve"> NOT NULL </v>
      </c>
      <c r="M3" s="3" t="str">
        <f t="shared" ref="M3:M15" si="3">IF(I3="NUMERIC", " DEFAULT(0) ", IF(I3="DATETIME", "", " DEFAULT('') "))</f>
        <v xml:space="preserve"> DEFAULT('') </v>
      </c>
      <c r="N3" s="1" t="str">
        <f t="shared" ref="N3:N15" si="4">CONCATENATE(D3, " ", I3, IF(I3="DATETIME", "",CONCATENATE("(", J3, ") ")), L3, M3,",")</f>
        <v>ZTCONO VARCHAR(10)  NOT NULL  DEFAULT('') ,</v>
      </c>
      <c r="O3" s="1" t="str">
        <f t="shared" ref="O3:O15" si="5">CONCATENATE(D3, " ",IF(I3="VARCHAR", "VARCHAR2",IF(I3="NUMERIC", "NUMBER", I3)), IF(I3="DATETIME", "",CONCATENATE("(", J3, ") ")), IF(TRIM(K3)&lt;&gt;"", L3,IF(TRIM(M3)="DEFAULT('')", "DEFAULT(' ')", M3)), ",")</f>
        <v>ZTCONO VARCHAR2(10)  NOT NULL ,</v>
      </c>
      <c r="P3" s="1" t="s">
        <v>9</v>
      </c>
      <c r="Q3" s="1" t="str">
        <f t="shared" ref="Q3:Q15" si="6">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@level1type=N'TABLE',@level1name=N'ZAUT', @level2type=N'COLUMN',@level2name=N'ZTCONO'</v>
      </c>
      <c r="R3" s="1" t="str">
        <f>CONCATENATE("[DataMember] public ", IF(I3="VARCHAR", " string ", " decimal "), D3, " { get; set; }")</f>
        <v>[DataMember] public  string ZTCONO { get; set; }</v>
      </c>
      <c r="S3" s="1" t="str">
        <f>CONCATENATE("+ ""  ",D3," """)</f>
        <v>+ "  ZTCONO "</v>
      </c>
      <c r="T3" s="1" t="s">
        <v>1311</v>
      </c>
      <c r="V3" s="1" t="s">
        <v>16</v>
      </c>
      <c r="W3" s="1" t="s">
        <v>15</v>
      </c>
      <c r="X3" s="1" t="str">
        <f>D3</f>
        <v>ZTCONO</v>
      </c>
      <c r="Y3" s="1" t="str">
        <f t="shared" ref="Y3:Y15" si="7">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5" ca="1" si="8">CONCATENATE("insert into ZDIC values('",T3, "', '",U3, "', '",V3, "', '",W3, "', '",X3, "', '",Y3, "', '",Z3, "', '",AA3, "', '",AB3, "', '",AC3, "', '",AD3, "', '",AE3, "', '",AF3, "', '",AG3, "')")</f>
        <v>insert into ZDIC values('DJB', '', 'EN', 'S', 'ZTCONO', 'Company Code', '', '1', '20141204', '144109', 'SQL', '0', '0', '')</v>
      </c>
      <c r="AI3" s="5" t="s">
        <v>9</v>
      </c>
      <c r="AJ3" s="1" t="s">
        <v>1311</v>
      </c>
      <c r="AL3" s="48" t="s">
        <v>218</v>
      </c>
      <c r="AM3" s="48" t="s">
        <v>1104</v>
      </c>
      <c r="AN3" s="40" t="s">
        <v>206</v>
      </c>
      <c r="AO3" s="1" t="s">
        <v>139</v>
      </c>
      <c r="AP3" s="3">
        <v>1</v>
      </c>
      <c r="AQ3" s="6">
        <f t="shared" ca="1" si="0"/>
        <v>20141204</v>
      </c>
      <c r="AR3" s="3">
        <f t="shared" ca="1" si="1"/>
        <v>144109</v>
      </c>
      <c r="AS3" s="3" t="s">
        <v>88</v>
      </c>
      <c r="AT3" s="1">
        <v>0</v>
      </c>
      <c r="AU3" s="1">
        <v>0</v>
      </c>
      <c r="AV3" s="6"/>
      <c r="AW3" s="1" t="str">
        <f t="shared" ref="AW3:AW66" ca="1" si="9">CONCATENATE("insert into ", $D$2, " values('", AJ3, "', '", AK3, "', '", AL3, "', '", AM3, "', '", AN3, "', '", AO3, "', '", AP3, "', '", AQ3, "', '", AR3, "', '", AS3, "', '", AT3, "', '", AU3, "', '", AV3, "')")</f>
        <v>insert into ZAUT values('DJB', '', 'ADMIN', 'GEN', 'M010010', 'W', '1', '20141204', '144109', 'SQL', '0', '0', '')</v>
      </c>
    </row>
    <row r="4" spans="1:50" ht="14.25" customHeight="1" x14ac:dyDescent="0.25">
      <c r="A4" s="4"/>
      <c r="B4" s="1" t="str">
        <f>VLOOKUP($D$2,[1]Tables!$B$2:$D$1048576,2,FALSE)</f>
        <v>ZT</v>
      </c>
      <c r="C4" s="1" t="s">
        <v>69</v>
      </c>
      <c r="D4" s="1" t="str">
        <f>B4 &amp; C4</f>
        <v>ZTBRNO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2"/>
        <v xml:space="preserve"> NOT NULL </v>
      </c>
      <c r="M4" s="3" t="str">
        <f>IF(I4="NUMERIC", " DEFAULT(0) ", IF(I4="DATETIME", "", " DEFAULT('') "))</f>
        <v xml:space="preserve"> DEFAULT('') </v>
      </c>
      <c r="N4" s="1" t="str">
        <f>CONCATENATE(D4, " ", I4, IF(I4="DATETIME", "",CONCATENATE("(", J4, ") ")), L4, M4,",")</f>
        <v>ZTBRNO VARCHAR(10)  NOT NULL  DEFAULT('') ,</v>
      </c>
      <c r="O4" s="1" t="str">
        <f t="shared" si="5"/>
        <v>ZTBRNO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@level1type=N'TABLE',@level1name=N'ZAUT', @level2type=N'COLUMN',@level2name=N'ZTBRNO'</v>
      </c>
      <c r="R4" s="1" t="str">
        <f t="shared" ref="R4:R15" si="10">CONCATENATE("[DataMember] public ", IF(I4="VARCHAR", " string ", " decimal "), D4, " { get; set; }")</f>
        <v>[DataMember] public  string ZTBRNO { get; set; }</v>
      </c>
      <c r="S4" s="1" t="str">
        <f>CONCATENATE("+ "", ",D4," """)</f>
        <v>+ ", ZTBRNO "</v>
      </c>
      <c r="T4" s="1" t="s">
        <v>1311</v>
      </c>
      <c r="V4" s="1" t="s">
        <v>16</v>
      </c>
      <c r="W4" s="1" t="s">
        <v>15</v>
      </c>
      <c r="X4" s="1" t="str">
        <f t="shared" ref="X4:X15" si="11">D4</f>
        <v>ZTBRNO</v>
      </c>
      <c r="Y4" s="1" t="str">
        <f t="shared" si="7"/>
        <v>Branch Code</v>
      </c>
      <c r="AA4" s="1">
        <v>1</v>
      </c>
      <c r="AB4" s="6">
        <f t="shared" ref="AB4:AB15" ca="1" si="12">YEAR(NOW())*10000+MONTH(NOW())*100+DAY(NOW())</f>
        <v>20141204</v>
      </c>
      <c r="AC4" s="3">
        <f t="shared" ref="AC4:AC15" ca="1" si="13">HOUR(NOW())*10000+MINUTE(NOW())*100+SECOND(NOW())</f>
        <v>144109</v>
      </c>
      <c r="AD4" s="3" t="s">
        <v>88</v>
      </c>
      <c r="AE4" s="1">
        <v>0</v>
      </c>
      <c r="AF4" s="1">
        <v>0</v>
      </c>
      <c r="AH4" s="1" t="str">
        <f t="shared" ca="1" si="8"/>
        <v>insert into ZDIC values('DJB', '', 'EN', 'S', 'ZTBRNO', 'Branch Code', '', '1', '20141204', '144109', 'SQL', '0', '0', '')</v>
      </c>
      <c r="AI4" s="5" t="s">
        <v>9</v>
      </c>
      <c r="AJ4" s="1" t="s">
        <v>1311</v>
      </c>
      <c r="AL4" s="48" t="s">
        <v>218</v>
      </c>
      <c r="AM4" s="48" t="s">
        <v>1104</v>
      </c>
      <c r="AN4" s="40" t="s">
        <v>207</v>
      </c>
      <c r="AO4" s="1" t="s">
        <v>139</v>
      </c>
      <c r="AP4" s="3">
        <v>1</v>
      </c>
      <c r="AQ4" s="6">
        <f t="shared" ca="1" si="0"/>
        <v>20141204</v>
      </c>
      <c r="AR4" s="3">
        <f t="shared" ca="1" si="1"/>
        <v>144109</v>
      </c>
      <c r="AS4" s="3" t="s">
        <v>88</v>
      </c>
      <c r="AT4" s="1">
        <v>0</v>
      </c>
      <c r="AU4" s="1">
        <v>0</v>
      </c>
      <c r="AV4" s="6"/>
      <c r="AW4" s="1" t="str">
        <f t="shared" ca="1" si="9"/>
        <v>insert into ZAUT values('DJB', '', 'ADMIN', 'GEN', 'M010020', 'W', '1', '20141204', '144109', 'SQL', '0', '0', '')</v>
      </c>
    </row>
    <row r="5" spans="1:50" ht="14.25" customHeight="1" x14ac:dyDescent="0.25">
      <c r="A5" s="4"/>
      <c r="B5" s="1" t="str">
        <f>VLOOKUP($D$2,[1]Tables!$B$2:$D$1048576,2,FALSE)</f>
        <v>ZT</v>
      </c>
      <c r="C5" s="1" t="s">
        <v>56</v>
      </c>
      <c r="D5" s="1" t="str">
        <f t="shared" ref="D5:D15" si="14">B5 &amp; C5</f>
        <v>ZTUGNO</v>
      </c>
      <c r="E5" s="1" t="str">
        <f>VLOOKUP($C5,'[1]Data Dictionary'!$B$2:$I$1048576,5,FALSE)</f>
        <v>User Group Code</v>
      </c>
      <c r="F5" s="1" t="str">
        <f>VLOOKUP($C5,'[1]Data Dictionary'!$B$2:$I$1048576,6,FALSE)</f>
        <v>User Group Code</v>
      </c>
      <c r="G5" s="1" t="str">
        <f>VLOOKUP($C5,'[1]Data Dictionary'!$B$2:$I$1048576,7,FALSE)</f>
        <v>User Group Code</v>
      </c>
      <c r="H5" s="1" t="str">
        <f>VLOOKUP($C5,'[1]Data Dictionary'!$B$2:$I$1048576,8,FALSE)</f>
        <v>User Group Code</v>
      </c>
      <c r="I5" s="1" t="str">
        <f>VLOOKUP($C5,'[1]Data Dictionary'!$B$2:$I$1048576,2,FALSE)</f>
        <v>VARCHAR</v>
      </c>
      <c r="J5" s="2">
        <f>VLOOKUP($C5,'[1]Data Dictionary'!$B$2:$I$1048576,3,FALSE)</f>
        <v>10</v>
      </c>
      <c r="K5" s="3" t="s">
        <v>13</v>
      </c>
      <c r="L5" s="3" t="str">
        <f t="shared" si="2"/>
        <v xml:space="preserve"> NOT NULL </v>
      </c>
      <c r="M5" s="3" t="str">
        <f t="shared" si="3"/>
        <v xml:space="preserve"> DEFAULT('') </v>
      </c>
      <c r="N5" s="1" t="str">
        <f t="shared" si="4"/>
        <v>ZTUGNO VARCHAR(10)  NOT NULL  DEFAULT('') ,</v>
      </c>
      <c r="O5" s="1" t="str">
        <f t="shared" si="5"/>
        <v>ZTUGNO VARCHAR2(10)  NOT NULL ,</v>
      </c>
      <c r="P5" s="1" t="s">
        <v>9</v>
      </c>
      <c r="Q5" s="1" t="str">
        <f t="shared" si="6"/>
        <v>EXEC sys.sp_addextendedproperty @name=N'MS_Description', @value=N'User Group Code' , @level0type=N'SCHEMA',@level0name=N'dbo', @level1type=N'TABLE',@level1name=N'ZAUT', @level2type=N'COLUMN',@level2name=N'ZTUGNO'</v>
      </c>
      <c r="R5" s="1" t="str">
        <f t="shared" si="10"/>
        <v>[DataMember] public  string ZTUGNO { get; set; }</v>
      </c>
      <c r="S5" s="1" t="str">
        <f t="shared" ref="S5:S15" si="15">CONCATENATE("+ "", ",D5," """)</f>
        <v>+ ", ZTUGNO "</v>
      </c>
      <c r="T5" s="1" t="s">
        <v>1311</v>
      </c>
      <c r="V5" s="1" t="s">
        <v>16</v>
      </c>
      <c r="W5" s="1" t="s">
        <v>15</v>
      </c>
      <c r="X5" s="1" t="str">
        <f t="shared" si="11"/>
        <v>ZTUGNO</v>
      </c>
      <c r="Y5" s="1" t="str">
        <f t="shared" si="7"/>
        <v>User Group Code</v>
      </c>
      <c r="AA5" s="1">
        <v>1</v>
      </c>
      <c r="AB5" s="6">
        <f t="shared" ca="1" si="12"/>
        <v>20141204</v>
      </c>
      <c r="AC5" s="3">
        <f t="shared" ca="1" si="13"/>
        <v>144109</v>
      </c>
      <c r="AD5" s="3" t="s">
        <v>88</v>
      </c>
      <c r="AE5" s="1">
        <v>0</v>
      </c>
      <c r="AF5" s="1">
        <v>0</v>
      </c>
      <c r="AH5" s="1" t="str">
        <f t="shared" ca="1" si="8"/>
        <v>insert into ZDIC values('DJB', '', 'EN', 'S', 'ZTUGNO', 'User Group Code', '', '1', '20141204', '144109', 'SQL', '0', '0', '')</v>
      </c>
      <c r="AI5" s="5" t="s">
        <v>9</v>
      </c>
      <c r="AJ5" s="1" t="s">
        <v>1311</v>
      </c>
      <c r="AL5" s="48" t="s">
        <v>218</v>
      </c>
      <c r="AM5" s="48" t="s">
        <v>1104</v>
      </c>
      <c r="AN5" s="40" t="s">
        <v>208</v>
      </c>
      <c r="AO5" s="1" t="s">
        <v>139</v>
      </c>
      <c r="AP5" s="3">
        <v>1</v>
      </c>
      <c r="AQ5" s="6">
        <f t="shared" ca="1" si="0"/>
        <v>20141204</v>
      </c>
      <c r="AR5" s="3">
        <f t="shared" ca="1" si="1"/>
        <v>144109</v>
      </c>
      <c r="AS5" s="3" t="s">
        <v>88</v>
      </c>
      <c r="AT5" s="1">
        <v>0</v>
      </c>
      <c r="AU5" s="1">
        <v>0</v>
      </c>
      <c r="AV5" s="6"/>
      <c r="AW5" s="1" t="str">
        <f t="shared" ca="1" si="9"/>
        <v>insert into ZAUT values('DJB', '', 'ADMIN', 'GEN', 'M010030', 'W', '1', '20141204', '144109', 'SQL', '0', '0', '')</v>
      </c>
    </row>
    <row r="6" spans="1:50" ht="14.25" customHeight="1" x14ac:dyDescent="0.25">
      <c r="A6" s="4"/>
      <c r="B6" s="1" t="str">
        <f>VLOOKUP($D$2,[1]Tables!$B$2:$D$1048576,2,FALSE)</f>
        <v>ZT</v>
      </c>
      <c r="C6" s="1" t="s">
        <v>44</v>
      </c>
      <c r="D6" s="1" t="str">
        <f t="shared" si="14"/>
        <v>ZTAPNO</v>
      </c>
      <c r="E6" s="1" t="str">
        <f>VLOOKUP($C6,'[1]Data Dictionary'!$B$2:$I$1048576,5,FALSE)</f>
        <v>Application Code</v>
      </c>
      <c r="F6" s="1" t="str">
        <f>VLOOKUP($C6,'[1]Data Dictionary'!$B$2:$I$1048576,6,FALSE)</f>
        <v>Application Code</v>
      </c>
      <c r="G6" s="1" t="str">
        <f>VLOOKUP($C6,'[1]Data Dictionary'!$B$2:$I$1048576,7,FALSE)</f>
        <v>Application Code</v>
      </c>
      <c r="H6" s="1" t="str">
        <f>VLOOKUP($C6,'[1]Data Dictionary'!$B$2:$I$1048576,8,FALSE)</f>
        <v>Application Code</v>
      </c>
      <c r="I6" s="1" t="str">
        <f>VLOOKUP($C6,'[1]Data Dictionary'!$B$2:$I$1048576,2,FALSE)</f>
        <v>VARCHAR</v>
      </c>
      <c r="J6" s="2" t="str">
        <f>VLOOKUP($C6,'[1]Data Dictionary'!$B$2:$I$1048576,3,FALSE)</f>
        <v>10</v>
      </c>
      <c r="K6" s="3" t="s">
        <v>14</v>
      </c>
      <c r="L6" s="3" t="str">
        <f t="shared" si="2"/>
        <v xml:space="preserve"> NOT NULL </v>
      </c>
      <c r="M6" s="3" t="str">
        <f t="shared" si="3"/>
        <v xml:space="preserve"> DEFAULT('') </v>
      </c>
      <c r="N6" s="1" t="str">
        <f t="shared" si="4"/>
        <v>ZTAPNO VARCHAR(10)  NOT NULL  DEFAULT('') ,</v>
      </c>
      <c r="O6" s="1" t="str">
        <f t="shared" si="5"/>
        <v>ZTAPNO VARCHAR2(10)  NOT NULL ,</v>
      </c>
      <c r="P6" s="1" t="s">
        <v>9</v>
      </c>
      <c r="Q6" s="1" t="str">
        <f t="shared" si="6"/>
        <v>EXEC sys.sp_addextendedproperty @name=N'MS_Description', @value=N'Application Code' , @level0type=N'SCHEMA',@level0name=N'dbo', @level1type=N'TABLE',@level1name=N'ZAUT', @level2type=N'COLUMN',@level2name=N'ZTAPNO'</v>
      </c>
      <c r="R6" s="1" t="str">
        <f t="shared" si="10"/>
        <v>[DataMember] public  string ZTAPNO { get; set; }</v>
      </c>
      <c r="S6" s="1" t="str">
        <f t="shared" si="15"/>
        <v>+ ", ZTAPNO "</v>
      </c>
      <c r="T6" s="1" t="s">
        <v>1311</v>
      </c>
      <c r="V6" s="1" t="s">
        <v>16</v>
      </c>
      <c r="W6" s="1" t="s">
        <v>15</v>
      </c>
      <c r="X6" s="1" t="str">
        <f t="shared" si="11"/>
        <v>ZTAPNO</v>
      </c>
      <c r="Y6" s="1" t="str">
        <f t="shared" si="7"/>
        <v>Application Code</v>
      </c>
      <c r="AA6" s="1">
        <v>1</v>
      </c>
      <c r="AB6" s="6">
        <f t="shared" ca="1" si="12"/>
        <v>20141204</v>
      </c>
      <c r="AC6" s="3">
        <f t="shared" ca="1" si="13"/>
        <v>144109</v>
      </c>
      <c r="AD6" s="3" t="s">
        <v>88</v>
      </c>
      <c r="AE6" s="1">
        <v>0</v>
      </c>
      <c r="AF6" s="1">
        <v>0</v>
      </c>
      <c r="AH6" s="1" t="str">
        <f t="shared" ca="1" si="8"/>
        <v>insert into ZDIC values('DJB', '', 'EN', 'S', 'ZTAPNO', 'Application Code', '', '1', '20141204', '144109', 'SQL', '0', '0', '')</v>
      </c>
      <c r="AI6" s="5" t="s">
        <v>9</v>
      </c>
      <c r="AJ6" s="1" t="s">
        <v>1311</v>
      </c>
      <c r="AL6" s="48" t="s">
        <v>218</v>
      </c>
      <c r="AM6" s="48" t="s">
        <v>1104</v>
      </c>
      <c r="AN6" s="40" t="s">
        <v>209</v>
      </c>
      <c r="AO6" s="1" t="s">
        <v>139</v>
      </c>
      <c r="AP6" s="3">
        <v>1</v>
      </c>
      <c r="AQ6" s="6">
        <f t="shared" ca="1" si="0"/>
        <v>20141204</v>
      </c>
      <c r="AR6" s="3">
        <f t="shared" ca="1" si="1"/>
        <v>144109</v>
      </c>
      <c r="AS6" s="3" t="s">
        <v>88</v>
      </c>
      <c r="AT6" s="1">
        <v>0</v>
      </c>
      <c r="AU6" s="1">
        <v>0</v>
      </c>
      <c r="AV6" s="6"/>
      <c r="AW6" s="1" t="str">
        <f t="shared" ca="1" si="9"/>
        <v>insert into ZAUT values('DJB', '', 'ADMIN', 'GEN', 'M010040', 'W', '1', '20141204', '144109', 'SQL', '0', '0', '')</v>
      </c>
    </row>
    <row r="7" spans="1:50" ht="14.25" customHeight="1" x14ac:dyDescent="0.25">
      <c r="A7" s="4"/>
      <c r="B7" s="1" t="str">
        <f>VLOOKUP($D$2,[1]Tables!$B$2:$D$1048576,2,FALSE)</f>
        <v>ZT</v>
      </c>
      <c r="C7" s="1" t="s">
        <v>50</v>
      </c>
      <c r="D7" s="1" t="str">
        <f t="shared" si="14"/>
        <v>ZTMENO</v>
      </c>
      <c r="E7" s="1" t="str">
        <f>VLOOKUP($C7,'[1]Data Dictionary'!$B$2:$I$1048576,5,FALSE)</f>
        <v>Menu Code</v>
      </c>
      <c r="F7" s="1" t="str">
        <f>VLOOKUP($C7,'[1]Data Dictionary'!$B$2:$I$1048576,6,FALSE)</f>
        <v>Menu Code</v>
      </c>
      <c r="G7" s="1" t="str">
        <f>VLOOKUP($C7,'[1]Data Dictionary'!$B$2:$I$1048576,7,FALSE)</f>
        <v>Menu Code</v>
      </c>
      <c r="H7" s="1" t="str">
        <f>VLOOKUP($C7,'[1]Data Dictionary'!$B$2:$I$1048576,8,FALSE)</f>
        <v>Menu Code</v>
      </c>
      <c r="I7" s="1" t="str">
        <f>VLOOKUP($C7,'[1]Data Dictionary'!$B$2:$I$1048576,2,FALSE)</f>
        <v>VARCHAR</v>
      </c>
      <c r="J7" s="2" t="str">
        <f>VLOOKUP($C7,'[1]Data Dictionary'!$B$2:$I$1048576,3,FALSE)</f>
        <v>10</v>
      </c>
      <c r="K7" s="3" t="s">
        <v>70</v>
      </c>
      <c r="L7" s="3" t="str">
        <f t="shared" si="2"/>
        <v xml:space="preserve"> NOT NULL </v>
      </c>
      <c r="M7" s="3" t="str">
        <f t="shared" si="3"/>
        <v xml:space="preserve"> DEFAULT('') </v>
      </c>
      <c r="N7" s="1" t="str">
        <f t="shared" si="4"/>
        <v>ZTMENO VARCHAR(10)  NOT NULL  DEFAULT('') ,</v>
      </c>
      <c r="O7" s="1" t="str">
        <f t="shared" si="5"/>
        <v>ZTMENO VARCHAR2(10)  NOT NULL ,</v>
      </c>
      <c r="P7" s="1" t="s">
        <v>9</v>
      </c>
      <c r="Q7" s="1" t="str">
        <f t="shared" si="6"/>
        <v>EXEC sys.sp_addextendedproperty @name=N'MS_Description', @value=N'Menu Code' , @level0type=N'SCHEMA',@level0name=N'dbo', @level1type=N'TABLE',@level1name=N'ZAUT', @level2type=N'COLUMN',@level2name=N'ZTMENO'</v>
      </c>
      <c r="R7" s="1" t="str">
        <f t="shared" si="10"/>
        <v>[DataMember] public  string ZTMENO { get; set; }</v>
      </c>
      <c r="S7" s="1" t="str">
        <f t="shared" si="15"/>
        <v>+ ", ZTMENO "</v>
      </c>
      <c r="T7" s="1" t="s">
        <v>1311</v>
      </c>
      <c r="V7" s="1" t="s">
        <v>16</v>
      </c>
      <c r="W7" s="1" t="s">
        <v>15</v>
      </c>
      <c r="X7" s="1" t="str">
        <f t="shared" si="11"/>
        <v>ZTMENO</v>
      </c>
      <c r="Y7" s="1" t="str">
        <f t="shared" si="7"/>
        <v>Menu Code</v>
      </c>
      <c r="AA7" s="1">
        <v>1</v>
      </c>
      <c r="AB7" s="6">
        <f t="shared" ca="1" si="12"/>
        <v>20141204</v>
      </c>
      <c r="AC7" s="3">
        <f t="shared" ca="1" si="13"/>
        <v>144109</v>
      </c>
      <c r="AD7" s="3" t="s">
        <v>88</v>
      </c>
      <c r="AE7" s="1">
        <v>0</v>
      </c>
      <c r="AF7" s="1">
        <v>0</v>
      </c>
      <c r="AH7" s="1" t="str">
        <f t="shared" ca="1" si="8"/>
        <v>insert into ZDIC values('DJB', '', 'EN', 'S', 'ZTMENO', 'Menu Code', '', '1', '20141204', '144109', 'SQL', '0', '0', '')</v>
      </c>
      <c r="AI7" s="5" t="s">
        <v>9</v>
      </c>
      <c r="AJ7" s="1" t="s">
        <v>1311</v>
      </c>
      <c r="AL7" s="48" t="s">
        <v>218</v>
      </c>
      <c r="AM7" s="48" t="s">
        <v>1104</v>
      </c>
      <c r="AN7" s="40" t="s">
        <v>210</v>
      </c>
      <c r="AO7" s="1" t="s">
        <v>139</v>
      </c>
      <c r="AP7" s="3">
        <v>1</v>
      </c>
      <c r="AQ7" s="6">
        <f t="shared" ca="1" si="0"/>
        <v>20141204</v>
      </c>
      <c r="AR7" s="3">
        <f t="shared" ca="1" si="1"/>
        <v>144109</v>
      </c>
      <c r="AS7" s="3" t="s">
        <v>88</v>
      </c>
      <c r="AT7" s="1">
        <v>0</v>
      </c>
      <c r="AU7" s="1">
        <v>0</v>
      </c>
      <c r="AV7" s="6"/>
      <c r="AW7" s="1" t="str">
        <f t="shared" ca="1" si="9"/>
        <v>insert into ZAUT values('DJB', '', 'ADMIN', 'GEN', 'M010050', 'W', '1', '20141204', '144109', 'SQL', '0', '0', '')</v>
      </c>
    </row>
    <row r="8" spans="1:50" ht="14.25" customHeight="1" x14ac:dyDescent="0.25">
      <c r="A8" s="4"/>
      <c r="B8" s="1" t="str">
        <f>VLOOKUP($D$2,[1]Tables!$B$2:$D$1048576,2,FALSE)</f>
        <v>ZT</v>
      </c>
      <c r="C8" s="1" t="s">
        <v>71</v>
      </c>
      <c r="D8" s="1" t="str">
        <f>B8 &amp; C8</f>
        <v>ZTRIGH</v>
      </c>
      <c r="E8" s="1" t="str">
        <f>VLOOKUP($C8,'[1]Data Dictionary'!$B$2:$I$1048576,5,FALSE)</f>
        <v>Access Right</v>
      </c>
      <c r="F8" s="1" t="str">
        <f>VLOOKUP($C8,'[1]Data Dictionary'!$B$2:$I$1048576,6,FALSE)</f>
        <v>Access Right</v>
      </c>
      <c r="G8" s="1" t="str">
        <f>VLOOKUP($C8,'[1]Data Dictionary'!$B$2:$I$1048576,7,FALSE)</f>
        <v>Access Right</v>
      </c>
      <c r="H8" s="1" t="str">
        <f>VLOOKUP($C8,'[1]Data Dictionary'!$B$2:$I$1048576,8,FALSE)</f>
        <v>Access Right</v>
      </c>
      <c r="I8" s="1" t="str">
        <f>VLOOKUP($C8,'[1]Data Dictionary'!$B$2:$I$1048576,2,FALSE)</f>
        <v>VARCHAR</v>
      </c>
      <c r="J8" s="2" t="str">
        <f>VLOOKUP($C8,'[1]Data Dictionary'!$B$2:$I$1048576,3,FALSE)</f>
        <v>1</v>
      </c>
      <c r="K8" s="3"/>
      <c r="L8" s="3" t="str">
        <f t="shared" si="2"/>
        <v xml:space="preserve"> NULL </v>
      </c>
      <c r="M8" s="3" t="str">
        <f>IF(I8="NUMERIC", " DEFAULT(0) ", IF(I8="DATETIME", "", " DEFAULT('') "))</f>
        <v xml:space="preserve"> DEFAULT('') </v>
      </c>
      <c r="N8" s="1" t="str">
        <f>CONCATENATE(D8, " ", I8, IF(I8="DATETIME", "",CONCATENATE("(", J8, ") ")), L8, M8,",")</f>
        <v>ZTRIGH VARCHAR(1)  NULL  DEFAULT('') ,</v>
      </c>
      <c r="O8" s="1" t="str">
        <f t="shared" si="5"/>
        <v>ZTRIGH VARCHAR2(1) DEFAULT(' '),</v>
      </c>
      <c r="P8" s="1" t="s">
        <v>9</v>
      </c>
      <c r="Q8" s="1" t="str">
        <f>CONCATENATE("EXEC sys.sp_addextendedproperty @name=N'MS_Description', @value=N'", E8, "' , @level0type=N'SCHEMA',@level0name=N'dbo', @level1type=N'TABLE',@level1name=N'", $D$2, "', @level2type=N'COLUMN',@level2name=N'", D8, "'")</f>
        <v>EXEC sys.sp_addextendedproperty @name=N'MS_Description', @value=N'Access Right' , @level0type=N'SCHEMA',@level0name=N'dbo', @level1type=N'TABLE',@level1name=N'ZAUT', @level2type=N'COLUMN',@level2name=N'ZTRIGH'</v>
      </c>
      <c r="R8" s="1" t="str">
        <f t="shared" si="10"/>
        <v>[DataMember] public  string ZTRIGH { get; set; }</v>
      </c>
      <c r="S8" s="1" t="str">
        <f t="shared" si="15"/>
        <v>+ ", ZTRIGH "</v>
      </c>
      <c r="T8" s="1" t="s">
        <v>1311</v>
      </c>
      <c r="V8" s="1" t="s">
        <v>16</v>
      </c>
      <c r="W8" s="1" t="s">
        <v>15</v>
      </c>
      <c r="X8" s="1" t="str">
        <f t="shared" si="11"/>
        <v>ZTRIGH</v>
      </c>
      <c r="Y8" s="1" t="str">
        <f t="shared" si="7"/>
        <v>Access Right</v>
      </c>
      <c r="AA8" s="1">
        <v>1</v>
      </c>
      <c r="AB8" s="6">
        <f t="shared" ca="1" si="12"/>
        <v>20141204</v>
      </c>
      <c r="AC8" s="3">
        <f t="shared" ca="1" si="13"/>
        <v>144109</v>
      </c>
      <c r="AD8" s="3" t="s">
        <v>88</v>
      </c>
      <c r="AE8" s="1">
        <v>0</v>
      </c>
      <c r="AF8" s="1">
        <v>0</v>
      </c>
      <c r="AH8" s="1" t="str">
        <f t="shared" ca="1" si="8"/>
        <v>insert into ZDIC values('DJB', '', 'EN', 'S', 'ZTRIGH', 'Access Right', '', '1', '20141204', '144109', 'SQL', '0', '0', '')</v>
      </c>
      <c r="AI8" s="5" t="s">
        <v>9</v>
      </c>
      <c r="AJ8" s="1" t="s">
        <v>1311</v>
      </c>
      <c r="AL8" s="48" t="s">
        <v>218</v>
      </c>
      <c r="AM8" s="48" t="s">
        <v>1104</v>
      </c>
      <c r="AN8" s="40" t="s">
        <v>211</v>
      </c>
      <c r="AO8" s="1" t="s">
        <v>139</v>
      </c>
      <c r="AP8" s="3">
        <v>1</v>
      </c>
      <c r="AQ8" s="6">
        <f t="shared" ca="1" si="0"/>
        <v>20141204</v>
      </c>
      <c r="AR8" s="3">
        <f t="shared" ca="1" si="1"/>
        <v>144109</v>
      </c>
      <c r="AS8" s="3" t="s">
        <v>88</v>
      </c>
      <c r="AT8" s="1">
        <v>0</v>
      </c>
      <c r="AU8" s="1">
        <v>0</v>
      </c>
      <c r="AV8" s="6"/>
      <c r="AW8" s="1" t="str">
        <f t="shared" ca="1" si="9"/>
        <v>insert into ZAUT values('DJB', '', 'ADMIN', 'GEN', 'M010060', 'W', '1', '20141204', '144109', 'SQL', '0', '0', '')</v>
      </c>
    </row>
    <row r="9" spans="1:50" ht="14.25" customHeight="1" x14ac:dyDescent="0.25">
      <c r="A9" s="4"/>
      <c r="B9" s="1" t="str">
        <f>VLOOKUP($D$2,[1]Tables!$B$2:$D$1048576,2,FALSE)</f>
        <v>ZT</v>
      </c>
      <c r="C9" s="1" t="s">
        <v>33</v>
      </c>
      <c r="D9" s="1" t="str">
        <f t="shared" si="14"/>
        <v>ZTRCST</v>
      </c>
      <c r="E9" s="1" t="str">
        <f>VLOOKUP($C9,'[1]Data Dictionary'!$B$2:$I$1048576,5,FALSE)</f>
        <v>Record Status</v>
      </c>
      <c r="F9" s="1" t="str">
        <f>VLOOKUP($C9,'[1]Data Dictionary'!$B$2:$I$1048576,6,FALSE)</f>
        <v>Record Status</v>
      </c>
      <c r="G9" s="1" t="str">
        <f>VLOOKUP($C9,'[1]Data Dictionary'!$B$2:$I$1048576,7,FALSE)</f>
        <v>Record Status</v>
      </c>
      <c r="H9" s="1" t="str">
        <f>VLOOKUP($C9,'[1]Data Dictionary'!$B$2:$I$1048576,8,FALSE)</f>
        <v>Record Status</v>
      </c>
      <c r="I9" s="1" t="str">
        <f>VLOOKUP($C9,'[1]Data Dictionary'!$B$2:$I$1048576,2,FALSE)</f>
        <v>NUMERIC</v>
      </c>
      <c r="J9" s="2" t="str">
        <f>VLOOKUP($C9,'[1]Data Dictionary'!$B$2:$I$1048576,3,FALSE)</f>
        <v>1, 0</v>
      </c>
      <c r="K9" s="3"/>
      <c r="L9" s="3" t="str">
        <f t="shared" ref="L9:L15" si="16">IF(K9="", " NULL ", " NOT NULL ")</f>
        <v xml:space="preserve"> NULL </v>
      </c>
      <c r="M9" s="3" t="str">
        <f t="shared" si="3"/>
        <v xml:space="preserve"> DEFAULT(0) </v>
      </c>
      <c r="N9" s="1" t="str">
        <f t="shared" si="4"/>
        <v>ZTRCST NUMERIC(1, 0)  NULL  DEFAULT(0) ,</v>
      </c>
      <c r="O9" s="1" t="str">
        <f t="shared" si="5"/>
        <v>ZTRCST NUMBER(1, 0)  DEFAULT(0) ,</v>
      </c>
      <c r="P9" s="1" t="s">
        <v>9</v>
      </c>
      <c r="Q9" s="1" t="str">
        <f t="shared" si="6"/>
        <v>EXEC sys.sp_addextendedproperty @name=N'MS_Description', @value=N'Record Status' , @level0type=N'SCHEMA',@level0name=N'dbo', @level1type=N'TABLE',@level1name=N'ZAUT', @level2type=N'COLUMN',@level2name=N'ZTRCST'</v>
      </c>
      <c r="R9" s="1" t="str">
        <f t="shared" si="10"/>
        <v>[DataMember] public  decimal ZTRCST { get; set; }</v>
      </c>
      <c r="S9" s="1" t="str">
        <f t="shared" si="15"/>
        <v>+ ", ZTRCST "</v>
      </c>
      <c r="T9" s="1" t="s">
        <v>1311</v>
      </c>
      <c r="V9" s="1" t="s">
        <v>16</v>
      </c>
      <c r="W9" s="1" t="s">
        <v>15</v>
      </c>
      <c r="X9" s="1" t="str">
        <f t="shared" si="11"/>
        <v>ZTRCST</v>
      </c>
      <c r="Y9" s="1" t="str">
        <f t="shared" si="7"/>
        <v>Record Status</v>
      </c>
      <c r="AA9" s="1">
        <v>1</v>
      </c>
      <c r="AB9" s="6">
        <f t="shared" ca="1" si="12"/>
        <v>20141204</v>
      </c>
      <c r="AC9" s="3">
        <f t="shared" ca="1" si="13"/>
        <v>144109</v>
      </c>
      <c r="AD9" s="3" t="s">
        <v>88</v>
      </c>
      <c r="AE9" s="1">
        <v>0</v>
      </c>
      <c r="AF9" s="1">
        <v>0</v>
      </c>
      <c r="AH9" s="1" t="str">
        <f t="shared" ca="1" si="8"/>
        <v>insert into ZDIC values('DJB', '', 'EN', 'S', 'ZTRCST', 'Record Status', '', '1', '20141204', '144109', 'SQL', '0', '0', '')</v>
      </c>
      <c r="AI9" s="5" t="s">
        <v>9</v>
      </c>
      <c r="AJ9" s="1" t="s">
        <v>1311</v>
      </c>
      <c r="AL9" s="48" t="s">
        <v>218</v>
      </c>
      <c r="AM9" s="48" t="s">
        <v>1104</v>
      </c>
      <c r="AN9" s="40" t="s">
        <v>212</v>
      </c>
      <c r="AO9" s="1" t="s">
        <v>139</v>
      </c>
      <c r="AP9" s="3">
        <v>1</v>
      </c>
      <c r="AQ9" s="6">
        <f t="shared" ca="1" si="0"/>
        <v>20141204</v>
      </c>
      <c r="AR9" s="3">
        <f t="shared" ca="1" si="1"/>
        <v>144109</v>
      </c>
      <c r="AS9" s="3" t="s">
        <v>88</v>
      </c>
      <c r="AT9" s="1">
        <v>0</v>
      </c>
      <c r="AU9" s="1">
        <v>0</v>
      </c>
      <c r="AV9" s="6"/>
      <c r="AW9" s="1" t="str">
        <f t="shared" ca="1" si="9"/>
        <v>insert into ZAUT values('DJB', '', 'ADMIN', 'GEN', 'M010070', 'W', '1', '20141204', '144109', 'SQL', '0', '0', '')</v>
      </c>
    </row>
    <row r="10" spans="1:50" ht="14.25" customHeight="1" x14ac:dyDescent="0.25">
      <c r="A10" s="4"/>
      <c r="B10" s="1" t="str">
        <f>VLOOKUP($D$2,[1]Tables!$B$2:$D$1048576,2,FALSE)</f>
        <v>ZT</v>
      </c>
      <c r="C10" s="1" t="s">
        <v>23</v>
      </c>
      <c r="D10" s="1" t="str">
        <f t="shared" si="14"/>
        <v>ZTCRDT</v>
      </c>
      <c r="E10" s="1" t="str">
        <f>VLOOKUP($C10,'[1]Data Dictionary'!$B$2:$I$1048576,5,FALSE)</f>
        <v>Create Date</v>
      </c>
      <c r="F10" s="1" t="str">
        <f>VLOOKUP($C10,'[1]Data Dictionary'!$B$2:$I$1048576,6,FALSE)</f>
        <v>Create Date</v>
      </c>
      <c r="G10" s="1" t="str">
        <f>VLOOKUP($C10,'[1]Data Dictionary'!$B$2:$I$1048576,7,FALSE)</f>
        <v>Create Date</v>
      </c>
      <c r="H10" s="1" t="str">
        <f>VLOOKUP($C10,'[1]Data Dictionary'!$B$2:$I$1048576,8,FALSE)</f>
        <v>Create Date</v>
      </c>
      <c r="I10" s="1" t="str">
        <f>VLOOKUP($C10,'[1]Data Dictionary'!$B$2:$I$1048576,2,FALSE)</f>
        <v>NUMERIC</v>
      </c>
      <c r="J10" s="2" t="str">
        <f>VLOOKUP($C10,'[1]Data Dictionary'!$B$2:$I$1048576,3,FALSE)</f>
        <v>8, 0</v>
      </c>
      <c r="K10" s="3"/>
      <c r="L10" s="3" t="str">
        <f t="shared" si="16"/>
        <v xml:space="preserve"> NULL </v>
      </c>
      <c r="M10" s="3" t="str">
        <f t="shared" si="3"/>
        <v xml:space="preserve"> DEFAULT(0) </v>
      </c>
      <c r="N10" s="1" t="str">
        <f t="shared" si="4"/>
        <v>ZTCRDT NUMERIC(8, 0)  NULL  DEFAULT(0) ,</v>
      </c>
      <c r="O10" s="1" t="str">
        <f t="shared" si="5"/>
        <v>ZTCRDT NUMBER(8, 0)  DEFAULT(0) ,</v>
      </c>
      <c r="P10" s="1" t="s">
        <v>9</v>
      </c>
      <c r="Q10" s="1" t="str">
        <f t="shared" si="6"/>
        <v>EXEC sys.sp_addextendedproperty @name=N'MS_Description', @value=N'Create Date' , @level0type=N'SCHEMA',@level0name=N'dbo', @level1type=N'TABLE',@level1name=N'ZAUT', @level2type=N'COLUMN',@level2name=N'ZTCRDT'</v>
      </c>
      <c r="R10" s="1" t="str">
        <f t="shared" si="10"/>
        <v>[DataMember] public  decimal ZTCRDT { get; set; }</v>
      </c>
      <c r="S10" s="1" t="str">
        <f t="shared" si="15"/>
        <v>+ ", ZTCRDT "</v>
      </c>
      <c r="T10" s="1" t="s">
        <v>1311</v>
      </c>
      <c r="V10" s="1" t="s">
        <v>16</v>
      </c>
      <c r="W10" s="1" t="s">
        <v>15</v>
      </c>
      <c r="X10" s="1" t="str">
        <f t="shared" si="11"/>
        <v>ZTCRDT</v>
      </c>
      <c r="Y10" s="1" t="str">
        <f t="shared" si="7"/>
        <v>Create Date</v>
      </c>
      <c r="AA10" s="1">
        <v>1</v>
      </c>
      <c r="AB10" s="6">
        <f t="shared" ca="1" si="12"/>
        <v>20141204</v>
      </c>
      <c r="AC10" s="3">
        <f t="shared" ca="1" si="13"/>
        <v>144109</v>
      </c>
      <c r="AD10" s="3" t="s">
        <v>88</v>
      </c>
      <c r="AE10" s="1">
        <v>0</v>
      </c>
      <c r="AF10" s="1">
        <v>0</v>
      </c>
      <c r="AH10" s="1" t="str">
        <f t="shared" ca="1" si="8"/>
        <v>insert into ZDIC values('DJB', '', 'EN', 'S', 'ZTCRDT', 'Create Date', '', '1', '20141204', '144109', 'SQL', '0', '0', '')</v>
      </c>
      <c r="AI10" s="5" t="s">
        <v>9</v>
      </c>
      <c r="AJ10" s="1" t="s">
        <v>1311</v>
      </c>
      <c r="AL10" s="48" t="s">
        <v>218</v>
      </c>
      <c r="AM10" s="48" t="s">
        <v>1104</v>
      </c>
      <c r="AN10" s="40" t="s">
        <v>213</v>
      </c>
      <c r="AO10" s="1" t="s">
        <v>139</v>
      </c>
      <c r="AP10" s="3">
        <v>1</v>
      </c>
      <c r="AQ10" s="6">
        <f t="shared" ca="1" si="0"/>
        <v>20141204</v>
      </c>
      <c r="AR10" s="3">
        <f t="shared" ca="1" si="1"/>
        <v>144109</v>
      </c>
      <c r="AS10" s="3" t="s">
        <v>88</v>
      </c>
      <c r="AT10" s="1">
        <v>0</v>
      </c>
      <c r="AU10" s="1">
        <v>0</v>
      </c>
      <c r="AV10" s="6"/>
      <c r="AW10" s="1" t="str">
        <f t="shared" ca="1" si="9"/>
        <v>insert into ZAUT values('DJB', '', 'ADMIN', 'GEN', 'M010080', 'W', '1', '20141204', '144109', 'SQL', '0', '0', '')</v>
      </c>
    </row>
    <row r="11" spans="1:50" ht="14.25" customHeight="1" x14ac:dyDescent="0.25">
      <c r="A11" s="4"/>
      <c r="B11" s="1" t="str">
        <f>VLOOKUP($D$2,[1]Tables!$B$2:$D$1048576,2,FALSE)</f>
        <v>ZT</v>
      </c>
      <c r="C11" s="1" t="s">
        <v>24</v>
      </c>
      <c r="D11" s="1" t="str">
        <f t="shared" si="14"/>
        <v>ZTCRTM</v>
      </c>
      <c r="E11" s="1" t="str">
        <f>VLOOKUP($C11,'[1]Data Dictionary'!$B$2:$I$1048576,5,FALSE)</f>
        <v>Create Time</v>
      </c>
      <c r="F11" s="1" t="str">
        <f>VLOOKUP($C11,'[1]Data Dictionary'!$B$2:$I$1048576,6,FALSE)</f>
        <v>Create Time</v>
      </c>
      <c r="G11" s="1" t="str">
        <f>VLOOKUP($C11,'[1]Data Dictionary'!$B$2:$I$1048576,7,FALSE)</f>
        <v>Create Time</v>
      </c>
      <c r="H11" s="1" t="str">
        <f>VLOOKUP($C11,'[1]Data Dictionary'!$B$2:$I$1048576,8,FALSE)</f>
        <v>Create Time</v>
      </c>
      <c r="I11" s="1" t="str">
        <f>VLOOKUP($C11,'[1]Data Dictionary'!$B$2:$I$1048576,2,FALSE)</f>
        <v>NUMERIC</v>
      </c>
      <c r="J11" s="2" t="str">
        <f>VLOOKUP($C11,'[1]Data Dictionary'!$B$2:$I$1048576,3,FALSE)</f>
        <v>6, 0</v>
      </c>
      <c r="K11" s="3"/>
      <c r="L11" s="3" t="str">
        <f t="shared" si="16"/>
        <v xml:space="preserve"> NULL </v>
      </c>
      <c r="M11" s="3" t="str">
        <f t="shared" si="3"/>
        <v xml:space="preserve"> DEFAULT(0) </v>
      </c>
      <c r="N11" s="1" t="str">
        <f t="shared" si="4"/>
        <v>ZTCRTM NUMERIC(6, 0)  NULL  DEFAULT(0) ,</v>
      </c>
      <c r="O11" s="1" t="str">
        <f t="shared" si="5"/>
        <v>ZTCRTM NUMBER(6, 0)  DEFAULT(0) ,</v>
      </c>
      <c r="P11" s="1" t="s">
        <v>9</v>
      </c>
      <c r="Q11" s="1" t="str">
        <f t="shared" si="6"/>
        <v>EXEC sys.sp_addextendedproperty @name=N'MS_Description', @value=N'Create Time' , @level0type=N'SCHEMA',@level0name=N'dbo', @level1type=N'TABLE',@level1name=N'ZAUT', @level2type=N'COLUMN',@level2name=N'ZTCRTM'</v>
      </c>
      <c r="R11" s="1" t="str">
        <f t="shared" si="10"/>
        <v>[DataMember] public  decimal ZTCRTM { get; set; }</v>
      </c>
      <c r="S11" s="1" t="str">
        <f t="shared" si="15"/>
        <v>+ ", ZTCRTM "</v>
      </c>
      <c r="T11" s="1" t="s">
        <v>1311</v>
      </c>
      <c r="V11" s="1" t="s">
        <v>16</v>
      </c>
      <c r="W11" s="1" t="s">
        <v>15</v>
      </c>
      <c r="X11" s="1" t="str">
        <f t="shared" si="11"/>
        <v>ZTCRTM</v>
      </c>
      <c r="Y11" s="1" t="str">
        <f t="shared" si="7"/>
        <v>Create Time</v>
      </c>
      <c r="AA11" s="1">
        <v>1</v>
      </c>
      <c r="AB11" s="6">
        <f t="shared" ca="1" si="12"/>
        <v>20141204</v>
      </c>
      <c r="AC11" s="3">
        <f t="shared" ca="1" si="13"/>
        <v>144109</v>
      </c>
      <c r="AD11" s="3" t="s">
        <v>88</v>
      </c>
      <c r="AE11" s="1">
        <v>0</v>
      </c>
      <c r="AF11" s="1">
        <v>0</v>
      </c>
      <c r="AH11" s="1" t="str">
        <f t="shared" ca="1" si="8"/>
        <v>insert into ZDIC values('DJB', '', 'EN', 'S', 'ZTCRTM', 'Create Time', '', '1', '20141204', '144109', 'SQL', '0', '0', '')</v>
      </c>
      <c r="AI11" s="5" t="s">
        <v>9</v>
      </c>
      <c r="AJ11" s="1" t="s">
        <v>1311</v>
      </c>
      <c r="AL11" s="48" t="s">
        <v>218</v>
      </c>
      <c r="AM11" s="48" t="s">
        <v>1104</v>
      </c>
      <c r="AN11" s="40" t="s">
        <v>873</v>
      </c>
      <c r="AO11" s="1" t="s">
        <v>139</v>
      </c>
      <c r="AP11" s="3">
        <v>1</v>
      </c>
      <c r="AQ11" s="6">
        <f t="shared" ca="1" si="0"/>
        <v>20141204</v>
      </c>
      <c r="AR11" s="3">
        <f t="shared" ca="1" si="1"/>
        <v>144109</v>
      </c>
      <c r="AS11" s="3" t="s">
        <v>88</v>
      </c>
      <c r="AT11" s="1">
        <v>0</v>
      </c>
      <c r="AU11" s="1">
        <v>0</v>
      </c>
      <c r="AV11" s="6"/>
      <c r="AW11" s="1" t="str">
        <f t="shared" ca="1" si="9"/>
        <v>insert into ZAUT values('DJB', '', 'ADMIN', 'GEN', 'M010090', 'W', '1', '20141204', '144109', 'SQL', '0', '0', '')</v>
      </c>
    </row>
    <row r="12" spans="1:50" ht="14.25" customHeight="1" x14ac:dyDescent="0.25">
      <c r="A12" s="4"/>
      <c r="B12" s="1" t="str">
        <f>VLOOKUP($D$2,[1]Tables!$B$2:$D$1048576,2,FALSE)</f>
        <v>ZT</v>
      </c>
      <c r="C12" s="1" t="s">
        <v>25</v>
      </c>
      <c r="D12" s="1" t="str">
        <f t="shared" si="14"/>
        <v>ZTCRUS</v>
      </c>
      <c r="E12" s="1" t="str">
        <f>VLOOKUP($C12,'[1]Data Dictionary'!$B$2:$I$1048576,5,FALSE)</f>
        <v>Create User</v>
      </c>
      <c r="F12" s="1" t="str">
        <f>VLOOKUP($C12,'[1]Data Dictionary'!$B$2:$I$1048576,6,FALSE)</f>
        <v>Create User</v>
      </c>
      <c r="G12" s="1" t="str">
        <f>VLOOKUP($C12,'[1]Data Dictionary'!$B$2:$I$1048576,7,FALSE)</f>
        <v>Create User</v>
      </c>
      <c r="H12" s="1" t="str">
        <f>VLOOKUP($C12,'[1]Data Dictionary'!$B$2:$I$1048576,8,FALSE)</f>
        <v>Create User</v>
      </c>
      <c r="I12" s="1" t="str">
        <f>VLOOKUP($C12,'[1]Data Dictionary'!$B$2:$I$1048576,2,FALSE)</f>
        <v>VARCHAR</v>
      </c>
      <c r="J12" s="2" t="str">
        <f>VLOOKUP($C12,'[1]Data Dictionary'!$B$2:$I$1048576,3,FALSE)</f>
        <v>20</v>
      </c>
      <c r="K12" s="3"/>
      <c r="L12" s="3" t="str">
        <f t="shared" si="16"/>
        <v xml:space="preserve"> NULL </v>
      </c>
      <c r="M12" s="3" t="str">
        <f t="shared" si="3"/>
        <v xml:space="preserve"> DEFAULT('') </v>
      </c>
      <c r="N12" s="1" t="str">
        <f t="shared" si="4"/>
        <v>ZTCRUS VARCHAR(20)  NULL  DEFAULT('') ,</v>
      </c>
      <c r="O12" s="1" t="str">
        <f t="shared" si="5"/>
        <v>ZTCRUS VARCHAR2(20) DEFAULT(' '),</v>
      </c>
      <c r="P12" s="1" t="s">
        <v>9</v>
      </c>
      <c r="Q12" s="1" t="str">
        <f t="shared" si="6"/>
        <v>EXEC sys.sp_addextendedproperty @name=N'MS_Description', @value=N'Create User' , @level0type=N'SCHEMA',@level0name=N'dbo', @level1type=N'TABLE',@level1name=N'ZAUT', @level2type=N'COLUMN',@level2name=N'ZTCRUS'</v>
      </c>
      <c r="R12" s="1" t="str">
        <f t="shared" si="10"/>
        <v>[DataMember] public  string ZTCRUS { get; set; }</v>
      </c>
      <c r="S12" s="1" t="str">
        <f t="shared" si="15"/>
        <v>+ ", ZTCRUS "</v>
      </c>
      <c r="T12" s="1" t="s">
        <v>1311</v>
      </c>
      <c r="V12" s="1" t="s">
        <v>16</v>
      </c>
      <c r="W12" s="1" t="s">
        <v>15</v>
      </c>
      <c r="X12" s="1" t="str">
        <f t="shared" si="11"/>
        <v>ZTCRUS</v>
      </c>
      <c r="Y12" s="1" t="str">
        <f t="shared" si="7"/>
        <v>Create User</v>
      </c>
      <c r="AA12" s="1">
        <v>1</v>
      </c>
      <c r="AB12" s="6">
        <f t="shared" ca="1" si="12"/>
        <v>20141204</v>
      </c>
      <c r="AC12" s="3">
        <f t="shared" ca="1" si="13"/>
        <v>144109</v>
      </c>
      <c r="AD12" s="3" t="s">
        <v>88</v>
      </c>
      <c r="AE12" s="1">
        <v>0</v>
      </c>
      <c r="AF12" s="1">
        <v>0</v>
      </c>
      <c r="AH12" s="1" t="str">
        <f t="shared" ca="1" si="8"/>
        <v>insert into ZDIC values('DJB', '', 'EN', 'S', 'ZTCRUS', 'Create User', '', '1', '20141204', '144109', 'SQL', '0', '0', '')</v>
      </c>
      <c r="AI12" s="5" t="s">
        <v>9</v>
      </c>
      <c r="AJ12" s="1" t="s">
        <v>1311</v>
      </c>
      <c r="AL12" s="48" t="s">
        <v>218</v>
      </c>
      <c r="AM12" s="48" t="s">
        <v>1104</v>
      </c>
      <c r="AN12" s="40" t="s">
        <v>1221</v>
      </c>
      <c r="AO12" s="1" t="s">
        <v>139</v>
      </c>
      <c r="AP12" s="3">
        <v>1</v>
      </c>
      <c r="AQ12" s="6">
        <f t="shared" ca="1" si="0"/>
        <v>20141204</v>
      </c>
      <c r="AR12" s="3">
        <f t="shared" ca="1" si="1"/>
        <v>144109</v>
      </c>
      <c r="AS12" s="3" t="s">
        <v>88</v>
      </c>
      <c r="AT12" s="1">
        <v>0</v>
      </c>
      <c r="AU12" s="1">
        <v>0</v>
      </c>
      <c r="AV12" s="6"/>
      <c r="AW12" s="1" t="str">
        <f t="shared" ca="1" si="9"/>
        <v>insert into ZAUT values('DJB', '', 'ADMIN', 'GEN', 'M010100', 'W', '1', '20141204', '144109', 'SQL', '0', '0', '')</v>
      </c>
    </row>
    <row r="13" spans="1:50" ht="14.25" customHeight="1" x14ac:dyDescent="0.25">
      <c r="A13" s="4"/>
      <c r="B13" s="1" t="str">
        <f>VLOOKUP($D$2,[1]Tables!$B$2:$D$1048576,2,FALSE)</f>
        <v>ZT</v>
      </c>
      <c r="C13" s="1" t="s">
        <v>26</v>
      </c>
      <c r="D13" s="1" t="str">
        <f t="shared" si="14"/>
        <v>ZTCHDT</v>
      </c>
      <c r="E13" s="1" t="str">
        <f>VLOOKUP($C13,'[1]Data Dictionary'!$B$2:$I$1048576,5,FALSE)</f>
        <v>Change Date</v>
      </c>
      <c r="F13" s="1" t="str">
        <f>VLOOKUP($C13,'[1]Data Dictionary'!$B$2:$I$1048576,6,FALSE)</f>
        <v>Change Date</v>
      </c>
      <c r="G13" s="1" t="str">
        <f>VLOOKUP($C13,'[1]Data Dictionary'!$B$2:$I$1048576,7,FALSE)</f>
        <v>Change Date</v>
      </c>
      <c r="H13" s="1" t="str">
        <f>VLOOKUP($C13,'[1]Data Dictionary'!$B$2:$I$1048576,8,FALSE)</f>
        <v>Change Date</v>
      </c>
      <c r="I13" s="1" t="str">
        <f>VLOOKUP($C13,'[1]Data Dictionary'!$B$2:$I$1048576,2,FALSE)</f>
        <v>NUMERIC</v>
      </c>
      <c r="J13" s="2" t="str">
        <f>VLOOKUP($C13,'[1]Data Dictionary'!$B$2:$I$1048576,3,FALSE)</f>
        <v>8, 0</v>
      </c>
      <c r="K13" s="3"/>
      <c r="L13" s="3" t="str">
        <f t="shared" si="16"/>
        <v xml:space="preserve"> NULL </v>
      </c>
      <c r="M13" s="3" t="str">
        <f t="shared" si="3"/>
        <v xml:space="preserve"> DEFAULT(0) </v>
      </c>
      <c r="N13" s="1" t="str">
        <f t="shared" si="4"/>
        <v>ZTCHDT NUMERIC(8, 0)  NULL  DEFAULT(0) ,</v>
      </c>
      <c r="O13" s="1" t="str">
        <f t="shared" si="5"/>
        <v>ZTCHDT NUMBER(8, 0)  DEFAULT(0) ,</v>
      </c>
      <c r="P13" s="1" t="s">
        <v>9</v>
      </c>
      <c r="Q13" s="1" t="str">
        <f t="shared" si="6"/>
        <v>EXEC sys.sp_addextendedproperty @name=N'MS_Description', @value=N'Change Date' , @level0type=N'SCHEMA',@level0name=N'dbo', @level1type=N'TABLE',@level1name=N'ZAUT', @level2type=N'COLUMN',@level2name=N'ZTCHDT'</v>
      </c>
      <c r="R13" s="1" t="str">
        <f t="shared" si="10"/>
        <v>[DataMember] public  decimal ZTCHDT { get; set; }</v>
      </c>
      <c r="S13" s="1" t="str">
        <f t="shared" si="15"/>
        <v>+ ", ZTCHDT "</v>
      </c>
      <c r="T13" s="1" t="s">
        <v>1311</v>
      </c>
      <c r="V13" s="1" t="s">
        <v>16</v>
      </c>
      <c r="W13" s="1" t="s">
        <v>15</v>
      </c>
      <c r="X13" s="1" t="str">
        <f t="shared" si="11"/>
        <v>ZTCHDT</v>
      </c>
      <c r="Y13" s="1" t="str">
        <f t="shared" si="7"/>
        <v>Change Date</v>
      </c>
      <c r="AA13" s="1">
        <v>1</v>
      </c>
      <c r="AB13" s="6">
        <f t="shared" ca="1" si="12"/>
        <v>20141204</v>
      </c>
      <c r="AC13" s="3">
        <f t="shared" ca="1" si="13"/>
        <v>144109</v>
      </c>
      <c r="AD13" s="3" t="s">
        <v>88</v>
      </c>
      <c r="AE13" s="1">
        <v>0</v>
      </c>
      <c r="AF13" s="1">
        <v>0</v>
      </c>
      <c r="AH13" s="1" t="str">
        <f t="shared" ca="1" si="8"/>
        <v>insert into ZDIC values('DJB', '', 'EN', 'S', 'ZTCHDT', 'Change Date', '', '1', '20141204', '144109', 'SQL', '0', '0', '')</v>
      </c>
      <c r="AI13" s="5" t="s">
        <v>9</v>
      </c>
      <c r="AJ13" s="1" t="s">
        <v>1311</v>
      </c>
      <c r="AL13" s="48" t="s">
        <v>218</v>
      </c>
      <c r="AM13" s="48" t="s">
        <v>1104</v>
      </c>
      <c r="AN13" s="40" t="s">
        <v>1222</v>
      </c>
      <c r="AO13" s="1" t="s">
        <v>139</v>
      </c>
      <c r="AP13" s="3">
        <v>1</v>
      </c>
      <c r="AQ13" s="6">
        <f t="shared" ca="1" si="0"/>
        <v>20141204</v>
      </c>
      <c r="AR13" s="3">
        <f t="shared" ca="1" si="1"/>
        <v>144109</v>
      </c>
      <c r="AS13" s="3" t="s">
        <v>88</v>
      </c>
      <c r="AT13" s="1">
        <v>0</v>
      </c>
      <c r="AU13" s="1">
        <v>0</v>
      </c>
      <c r="AV13" s="6"/>
      <c r="AW13" s="1" t="str">
        <f t="shared" ca="1" si="9"/>
        <v>insert into ZAUT values('DJB', '', 'ADMIN', 'GEN', 'M010110', 'W', '1', '20141204', '144109', 'SQL', '0', '0', '')</v>
      </c>
    </row>
    <row r="14" spans="1:50" ht="14.25" customHeight="1" x14ac:dyDescent="0.25">
      <c r="A14" s="4"/>
      <c r="B14" s="1" t="str">
        <f>VLOOKUP($D$2,[1]Tables!$B$2:$D$1048576,2,FALSE)</f>
        <v>ZT</v>
      </c>
      <c r="C14" s="1" t="s">
        <v>27</v>
      </c>
      <c r="D14" s="1" t="str">
        <f t="shared" si="14"/>
        <v>ZTCHTM</v>
      </c>
      <c r="E14" s="1" t="str">
        <f>VLOOKUP($C14,'[1]Data Dictionary'!$B$2:$I$1048576,5,FALSE)</f>
        <v>Change Time</v>
      </c>
      <c r="F14" s="1" t="str">
        <f>VLOOKUP($C14,'[1]Data Dictionary'!$B$2:$I$1048576,6,FALSE)</f>
        <v>Change Time</v>
      </c>
      <c r="G14" s="1" t="str">
        <f>VLOOKUP($C14,'[1]Data Dictionary'!$B$2:$I$1048576,7,FALSE)</f>
        <v>Change Time</v>
      </c>
      <c r="H14" s="1" t="str">
        <f>VLOOKUP($C14,'[1]Data Dictionary'!$B$2:$I$1048576,8,FALSE)</f>
        <v>Change Time</v>
      </c>
      <c r="I14" s="1" t="str">
        <f>VLOOKUP($C14,'[1]Data Dictionary'!$B$2:$I$1048576,2,FALSE)</f>
        <v>NUMERIC</v>
      </c>
      <c r="J14" s="2" t="str">
        <f>VLOOKUP($C14,'[1]Data Dictionary'!$B$2:$I$1048576,3,FALSE)</f>
        <v>6, 0</v>
      </c>
      <c r="K14" s="3"/>
      <c r="L14" s="3" t="str">
        <f t="shared" si="16"/>
        <v xml:space="preserve"> NULL </v>
      </c>
      <c r="M14" s="3" t="str">
        <f t="shared" si="3"/>
        <v xml:space="preserve"> DEFAULT(0) </v>
      </c>
      <c r="N14" s="1" t="str">
        <f t="shared" si="4"/>
        <v>ZTCHTM NUMERIC(6, 0)  NULL  DEFAULT(0) ,</v>
      </c>
      <c r="O14" s="1" t="str">
        <f t="shared" si="5"/>
        <v>ZTCHTM NUMBER(6, 0)  DEFAULT(0) ,</v>
      </c>
      <c r="P14" s="1" t="s">
        <v>9</v>
      </c>
      <c r="Q14" s="1" t="str">
        <f t="shared" si="6"/>
        <v>EXEC sys.sp_addextendedproperty @name=N'MS_Description', @value=N'Change Time' , @level0type=N'SCHEMA',@level0name=N'dbo', @level1type=N'TABLE',@level1name=N'ZAUT', @level2type=N'COLUMN',@level2name=N'ZTCHTM'</v>
      </c>
      <c r="R14" s="1" t="str">
        <f t="shared" si="10"/>
        <v>[DataMember] public  decimal ZTCHTM { get; set; }</v>
      </c>
      <c r="S14" s="1" t="str">
        <f t="shared" si="15"/>
        <v>+ ", ZTCHTM "</v>
      </c>
      <c r="T14" s="1" t="s">
        <v>1311</v>
      </c>
      <c r="V14" s="1" t="s">
        <v>16</v>
      </c>
      <c r="W14" s="1" t="s">
        <v>15</v>
      </c>
      <c r="X14" s="1" t="str">
        <f t="shared" si="11"/>
        <v>ZTCHTM</v>
      </c>
      <c r="Y14" s="1" t="str">
        <f t="shared" si="7"/>
        <v>Change Time</v>
      </c>
      <c r="AA14" s="1">
        <v>1</v>
      </c>
      <c r="AB14" s="6">
        <f t="shared" ca="1" si="12"/>
        <v>20141204</v>
      </c>
      <c r="AC14" s="3">
        <f t="shared" ca="1" si="13"/>
        <v>144109</v>
      </c>
      <c r="AD14" s="3" t="s">
        <v>88</v>
      </c>
      <c r="AE14" s="1">
        <v>0</v>
      </c>
      <c r="AF14" s="1">
        <v>0</v>
      </c>
      <c r="AH14" s="1" t="str">
        <f t="shared" ca="1" si="8"/>
        <v>insert into ZDIC values('DJB', '', 'EN', 'S', 'ZTCHTM', 'Change Time', '', '1', '20141204', '144109', 'SQL', '0', '0', '')</v>
      </c>
      <c r="AI14" s="5" t="s">
        <v>9</v>
      </c>
      <c r="AJ14" s="1" t="s">
        <v>1311</v>
      </c>
      <c r="AL14" s="48" t="s">
        <v>218</v>
      </c>
      <c r="AM14" s="48" t="s">
        <v>1104</v>
      </c>
      <c r="AN14" s="40" t="s">
        <v>1223</v>
      </c>
      <c r="AO14" s="1" t="s">
        <v>139</v>
      </c>
      <c r="AP14" s="3">
        <v>1</v>
      </c>
      <c r="AQ14" s="6">
        <f t="shared" ca="1" si="0"/>
        <v>20141204</v>
      </c>
      <c r="AR14" s="3">
        <f t="shared" ca="1" si="1"/>
        <v>144109</v>
      </c>
      <c r="AS14" s="3" t="s">
        <v>88</v>
      </c>
      <c r="AT14" s="1">
        <v>0</v>
      </c>
      <c r="AU14" s="1">
        <v>0</v>
      </c>
      <c r="AV14" s="6"/>
      <c r="AW14" s="1" t="str">
        <f t="shared" ca="1" si="9"/>
        <v>insert into ZAUT values('DJB', '', 'ADMIN', 'GEN', 'M010120', 'W', '1', '20141204', '144109', 'SQL', '0', '0', '')</v>
      </c>
    </row>
    <row r="15" spans="1:50" ht="14.25" customHeight="1" x14ac:dyDescent="0.25">
      <c r="A15" s="4"/>
      <c r="B15" s="1" t="str">
        <f>VLOOKUP($D$2,[1]Tables!$B$2:$D$1048576,2,FALSE)</f>
        <v>ZT</v>
      </c>
      <c r="C15" s="1" t="s">
        <v>28</v>
      </c>
      <c r="D15" s="1" t="str">
        <f t="shared" si="14"/>
        <v>ZTCHUS</v>
      </c>
      <c r="E15" s="1" t="str">
        <f>VLOOKUP($C15,'[1]Data Dictionary'!$B$2:$I$1048576,5,FALSE)</f>
        <v>Change User</v>
      </c>
      <c r="F15" s="1" t="str">
        <f>VLOOKUP($C15,'[1]Data Dictionary'!$B$2:$I$1048576,6,FALSE)</f>
        <v>Change User</v>
      </c>
      <c r="G15" s="1" t="str">
        <f>VLOOKUP($C15,'[1]Data Dictionary'!$B$2:$I$1048576,7,FALSE)</f>
        <v>Change User</v>
      </c>
      <c r="H15" s="1" t="str">
        <f>VLOOKUP($C15,'[1]Data Dictionary'!$B$2:$I$1048576,8,FALSE)</f>
        <v>Change User</v>
      </c>
      <c r="I15" s="1" t="str">
        <f>VLOOKUP($C15,'[1]Data Dictionary'!$B$2:$I$1048576,2,FALSE)</f>
        <v>VARCHAR</v>
      </c>
      <c r="J15" s="2" t="str">
        <f>VLOOKUP($C15,'[1]Data Dictionary'!$B$2:$I$1048576,3,FALSE)</f>
        <v>20</v>
      </c>
      <c r="K15" s="3"/>
      <c r="L15" s="3" t="str">
        <f t="shared" si="16"/>
        <v xml:space="preserve"> NULL </v>
      </c>
      <c r="M15" s="3" t="str">
        <f t="shared" si="3"/>
        <v xml:space="preserve"> DEFAULT('') </v>
      </c>
      <c r="N15" s="1" t="str">
        <f t="shared" si="4"/>
        <v>ZTCHUS VARCHAR(20)  NULL  DEFAULT('') ,</v>
      </c>
      <c r="O15" s="1" t="str">
        <f t="shared" si="5"/>
        <v>ZTCHUS VARCHAR2(20) DEFAULT(' '),</v>
      </c>
      <c r="P15" s="1" t="s">
        <v>9</v>
      </c>
      <c r="Q15" s="1" t="str">
        <f t="shared" si="6"/>
        <v>EXEC sys.sp_addextendedproperty @name=N'MS_Description', @value=N'Change User' , @level0type=N'SCHEMA',@level0name=N'dbo', @level1type=N'TABLE',@level1name=N'ZAUT', @level2type=N'COLUMN',@level2name=N'ZTCHUS'</v>
      </c>
      <c r="R15" s="1" t="str">
        <f t="shared" si="10"/>
        <v>[DataMember] public  string ZTCHUS { get; set; }</v>
      </c>
      <c r="S15" s="1" t="str">
        <f t="shared" si="15"/>
        <v>+ ", ZTCHUS "</v>
      </c>
      <c r="T15" s="1" t="s">
        <v>1311</v>
      </c>
      <c r="V15" s="1" t="s">
        <v>16</v>
      </c>
      <c r="W15" s="1" t="s">
        <v>15</v>
      </c>
      <c r="X15" s="1" t="str">
        <f t="shared" si="11"/>
        <v>ZTCHUS</v>
      </c>
      <c r="Y15" s="1" t="str">
        <f t="shared" si="7"/>
        <v>Change User</v>
      </c>
      <c r="AA15" s="1">
        <v>1</v>
      </c>
      <c r="AB15" s="6">
        <f t="shared" ca="1" si="12"/>
        <v>20141204</v>
      </c>
      <c r="AC15" s="3">
        <f t="shared" ca="1" si="13"/>
        <v>144109</v>
      </c>
      <c r="AD15" s="3" t="s">
        <v>88</v>
      </c>
      <c r="AE15" s="1">
        <v>0</v>
      </c>
      <c r="AF15" s="1">
        <v>0</v>
      </c>
      <c r="AH15" s="1" t="str">
        <f t="shared" ca="1" si="8"/>
        <v>insert into ZDIC values('DJB', '', 'EN', 'S', 'ZTCHUS', 'Change User', '', '1', '20141204', '144109', 'SQL', '0', '0', '')</v>
      </c>
      <c r="AI15" s="5" t="s">
        <v>9</v>
      </c>
      <c r="AJ15" s="1" t="s">
        <v>1311</v>
      </c>
      <c r="AL15" s="48" t="s">
        <v>218</v>
      </c>
      <c r="AM15" s="48" t="s">
        <v>1104</v>
      </c>
      <c r="AN15" s="40" t="s">
        <v>1224</v>
      </c>
      <c r="AO15" s="1" t="s">
        <v>139</v>
      </c>
      <c r="AP15" s="3">
        <v>1</v>
      </c>
      <c r="AQ15" s="6">
        <f t="shared" ca="1" si="0"/>
        <v>20141204</v>
      </c>
      <c r="AR15" s="3">
        <f t="shared" ca="1" si="1"/>
        <v>144109</v>
      </c>
      <c r="AS15" s="3" t="s">
        <v>88</v>
      </c>
      <c r="AT15" s="1">
        <v>0</v>
      </c>
      <c r="AU15" s="1">
        <v>0</v>
      </c>
      <c r="AV15" s="6"/>
      <c r="AW15" s="1" t="str">
        <f t="shared" ca="1" si="9"/>
        <v>insert into ZAUT values('DJB', '', 'ADMIN', 'GEN', 'M010130', 'W', '1', '20141204', '144109', 'SQL', '0', '0', '')</v>
      </c>
    </row>
    <row r="16" spans="1:50" ht="14.25" customHeight="1" x14ac:dyDescent="0.25">
      <c r="A16" s="4"/>
      <c r="B16" s="4"/>
      <c r="C16" s="4"/>
      <c r="D16" s="5"/>
      <c r="K16" s="3"/>
      <c r="L16" s="3"/>
      <c r="M16" s="3"/>
      <c r="N16" s="1" t="str">
        <f>CONCATENATE(" CONSTRAINT PK_",$D$2, " PRIMARY KEY CLUSTERED (")</f>
        <v xml:space="preserve"> CONSTRAINT PK_ZAUT PRIMARY KEY CLUSTERED (</v>
      </c>
      <c r="O16" s="1" t="str">
        <f>CONCATENATE(" CONSTRAINT PK_",$D$2, " PRIMARY KEY (")</f>
        <v xml:space="preserve"> CONSTRAINT PK_ZAUT PRIMARY KEY (</v>
      </c>
      <c r="P16" s="1" t="s">
        <v>9</v>
      </c>
      <c r="S16" s="1" t="str">
        <f>CONCATENATE("+ ""from ",$D$2," where 1=1 """)</f>
        <v>+ "from ZAUT where 1=1 "</v>
      </c>
      <c r="AB16" s="6"/>
      <c r="AC16" s="3"/>
      <c r="AD16" s="3"/>
      <c r="AI16" s="5"/>
      <c r="AJ16" s="1" t="s">
        <v>1311</v>
      </c>
      <c r="AL16" s="48" t="s">
        <v>218</v>
      </c>
      <c r="AM16" s="48" t="s">
        <v>1104</v>
      </c>
      <c r="AN16" s="40" t="s">
        <v>1680</v>
      </c>
      <c r="AO16" s="1" t="s">
        <v>139</v>
      </c>
      <c r="AP16" s="3">
        <v>1</v>
      </c>
      <c r="AQ16" s="6">
        <f t="shared" ca="1" si="0"/>
        <v>20141204</v>
      </c>
      <c r="AR16" s="3">
        <f t="shared" ca="1" si="1"/>
        <v>144109</v>
      </c>
      <c r="AS16" s="3" t="s">
        <v>88</v>
      </c>
      <c r="AT16" s="1">
        <v>0</v>
      </c>
      <c r="AU16" s="1">
        <v>0</v>
      </c>
      <c r="AV16" s="6"/>
      <c r="AW16" s="1" t="str">
        <f t="shared" ca="1" si="9"/>
        <v>insert into ZAUT values('DJB', '', 'ADMIN', 'GEN', 'M010140', 'W', '1', '20141204', '144109', 'SQL', '0', '0', '')</v>
      </c>
    </row>
    <row r="17" spans="1:49" ht="14.25" customHeight="1" x14ac:dyDescent="0.25">
      <c r="A17" s="4"/>
      <c r="B17" s="4"/>
      <c r="C17" s="4"/>
      <c r="K17" s="3"/>
      <c r="L17" s="3"/>
      <c r="M17" s="3"/>
      <c r="N17" s="1" t="str">
        <f>$D$3</f>
        <v>ZTCONO</v>
      </c>
      <c r="O17" s="1" t="str">
        <f>$D$3</f>
        <v>ZTCONO</v>
      </c>
      <c r="P17" s="1" t="s">
        <v>9</v>
      </c>
      <c r="S17" s="1" t="str">
        <f>CONCATENATE("+ ""AND ", D3, " = '"" + str", D3, ".Trim() + ""' """)</f>
        <v>+ "AND ZTCONO = '" + strZTCONO.Trim() + "' "</v>
      </c>
      <c r="AJ17" s="1" t="s">
        <v>1311</v>
      </c>
      <c r="AL17" s="48" t="s">
        <v>218</v>
      </c>
      <c r="AM17" s="48" t="s">
        <v>1105</v>
      </c>
      <c r="AN17" s="40" t="s">
        <v>793</v>
      </c>
      <c r="AO17" s="1" t="s">
        <v>139</v>
      </c>
      <c r="AP17" s="3">
        <v>1</v>
      </c>
      <c r="AQ17" s="6">
        <f t="shared" ca="1" si="0"/>
        <v>20141204</v>
      </c>
      <c r="AR17" s="3">
        <f t="shared" ca="1" si="1"/>
        <v>144109</v>
      </c>
      <c r="AS17" s="3" t="s">
        <v>88</v>
      </c>
      <c r="AT17" s="1">
        <v>0</v>
      </c>
      <c r="AU17" s="1">
        <v>0</v>
      </c>
      <c r="AV17" s="6"/>
      <c r="AW17" s="1" t="str">
        <f t="shared" ca="1" si="9"/>
        <v>insert into ZAUT values('DJB', '', 'ADMIN', 'INV', 'M020', 'W', '1', '20141204', '144109', 'SQL', '0', '0', '')</v>
      </c>
    </row>
    <row r="18" spans="1:49" ht="14.25" customHeight="1" x14ac:dyDescent="0.25">
      <c r="A18" s="4"/>
      <c r="B18" s="4"/>
      <c r="C18" s="4"/>
      <c r="K18" s="3"/>
      <c r="L18" s="3"/>
      <c r="M18" s="3"/>
      <c r="N18" s="1" t="str">
        <f t="shared" ref="N18:O21" si="17" xml:space="preserve"> ", " &amp; $D4</f>
        <v>, ZTBRNO</v>
      </c>
      <c r="O18" s="1" t="str">
        <f t="shared" si="17"/>
        <v>, ZTBRNO</v>
      </c>
      <c r="P18" s="1" t="s">
        <v>9</v>
      </c>
      <c r="S18" s="1" t="str">
        <f>CONCATENATE("+ ""AND ", D4, " = '"" + str", D4, ".Trim() + ""' """)</f>
        <v>+ "AND ZTBRNO = '" + strZTBRNO.Trim() + "' "</v>
      </c>
      <c r="AJ18" s="1" t="s">
        <v>1311</v>
      </c>
      <c r="AL18" s="48" t="s">
        <v>218</v>
      </c>
      <c r="AM18" s="48" t="s">
        <v>1105</v>
      </c>
      <c r="AN18" s="40" t="s">
        <v>795</v>
      </c>
      <c r="AO18" s="1" t="s">
        <v>139</v>
      </c>
      <c r="AP18" s="3">
        <v>1</v>
      </c>
      <c r="AQ18" s="6">
        <f t="shared" ca="1" si="0"/>
        <v>20141204</v>
      </c>
      <c r="AR18" s="3">
        <f t="shared" ca="1" si="1"/>
        <v>144109</v>
      </c>
      <c r="AS18" s="3" t="s">
        <v>88</v>
      </c>
      <c r="AT18" s="1">
        <v>0</v>
      </c>
      <c r="AU18" s="1">
        <v>0</v>
      </c>
      <c r="AV18" s="6"/>
      <c r="AW18" s="1" t="str">
        <f t="shared" ca="1" si="9"/>
        <v>insert into ZAUT values('DJB', '', 'ADMIN', 'INV', 'M020010', 'W', '1', '20141204', '144109', 'SQL', '0', '0', '')</v>
      </c>
    </row>
    <row r="19" spans="1:49" ht="14.25" customHeight="1" x14ac:dyDescent="0.25">
      <c r="A19" s="4"/>
      <c r="B19" s="4"/>
      <c r="C19" s="4"/>
      <c r="K19" s="3"/>
      <c r="L19" s="3"/>
      <c r="M19" s="3"/>
      <c r="N19" s="1" t="str">
        <f t="shared" si="17"/>
        <v>, ZTUGNO</v>
      </c>
      <c r="O19" s="1" t="str">
        <f t="shared" si="17"/>
        <v>, ZTUGNO</v>
      </c>
      <c r="P19" s="1" t="s">
        <v>9</v>
      </c>
      <c r="S19" s="1" t="str">
        <f>CONCATENATE("+ ""AND ", D5, " = '"" + str", D5, ".Trim() + ""' """)</f>
        <v>+ "AND ZTUGNO = '" + strZTUGNO.Trim() + "' "</v>
      </c>
      <c r="AJ19" s="1" t="s">
        <v>1311</v>
      </c>
      <c r="AL19" s="48" t="s">
        <v>218</v>
      </c>
      <c r="AM19" s="48" t="s">
        <v>1105</v>
      </c>
      <c r="AN19" s="40" t="s">
        <v>796</v>
      </c>
      <c r="AO19" s="1" t="s">
        <v>139</v>
      </c>
      <c r="AP19" s="3">
        <v>1</v>
      </c>
      <c r="AQ19" s="6">
        <f t="shared" ca="1" si="0"/>
        <v>20141204</v>
      </c>
      <c r="AR19" s="3">
        <f t="shared" ca="1" si="1"/>
        <v>144109</v>
      </c>
      <c r="AS19" s="3" t="s">
        <v>88</v>
      </c>
      <c r="AT19" s="1">
        <v>0</v>
      </c>
      <c r="AU19" s="1">
        <v>0</v>
      </c>
      <c r="AV19" s="6"/>
      <c r="AW19" s="1" t="str">
        <f t="shared" ca="1" si="9"/>
        <v>insert into ZAUT values('DJB', '', 'ADMIN', 'INV', 'M020020', 'W', '1', '20141204', '144109', 'SQL', '0', '0', '')</v>
      </c>
    </row>
    <row r="20" spans="1:49" ht="14.25" customHeight="1" x14ac:dyDescent="0.25">
      <c r="A20" s="4"/>
      <c r="B20" s="4"/>
      <c r="C20" s="4"/>
      <c r="K20" s="3"/>
      <c r="L20" s="3"/>
      <c r="M20" s="3"/>
      <c r="N20" s="1" t="str">
        <f t="shared" si="17"/>
        <v>, ZTAPNO</v>
      </c>
      <c r="O20" s="1" t="str">
        <f t="shared" si="17"/>
        <v>, ZTAPNO</v>
      </c>
      <c r="P20" s="1" t="s">
        <v>9</v>
      </c>
      <c r="S20" s="1" t="str">
        <f>CONCATENATE("+ ""AND ", D6, " = '"" + str", D6, ".Trim() + ""' """)</f>
        <v>+ "AND ZTAPNO = '" + strZTAPNO.Trim() + "' "</v>
      </c>
      <c r="AJ20" s="1" t="s">
        <v>1311</v>
      </c>
      <c r="AL20" s="48" t="s">
        <v>218</v>
      </c>
      <c r="AM20" s="48" t="s">
        <v>1105</v>
      </c>
      <c r="AN20" s="40" t="s">
        <v>797</v>
      </c>
      <c r="AO20" s="1" t="s">
        <v>139</v>
      </c>
      <c r="AP20" s="3">
        <v>1</v>
      </c>
      <c r="AQ20" s="6">
        <f t="shared" ca="1" si="0"/>
        <v>20141204</v>
      </c>
      <c r="AR20" s="3">
        <f t="shared" ca="1" si="1"/>
        <v>144109</v>
      </c>
      <c r="AS20" s="3" t="s">
        <v>88</v>
      </c>
      <c r="AT20" s="1">
        <v>0</v>
      </c>
      <c r="AU20" s="1">
        <v>0</v>
      </c>
      <c r="AV20" s="6"/>
      <c r="AW20" s="1" t="str">
        <f t="shared" ca="1" si="9"/>
        <v>insert into ZAUT values('DJB', '', 'ADMIN', 'INV', 'M020030', 'W', '1', '20141204', '144109', 'SQL', '0', '0', '')</v>
      </c>
    </row>
    <row r="21" spans="1:49" ht="14.25" customHeight="1" x14ac:dyDescent="0.25">
      <c r="A21" s="4"/>
      <c r="B21" s="4"/>
      <c r="C21" s="4"/>
      <c r="K21" s="3"/>
      <c r="L21" s="3"/>
      <c r="M21" s="3"/>
      <c r="N21" s="1" t="str">
        <f t="shared" si="17"/>
        <v>, ZTMENO</v>
      </c>
      <c r="O21" s="1" t="str">
        <f t="shared" si="17"/>
        <v>, ZTMENO</v>
      </c>
      <c r="P21" s="1" t="s">
        <v>9</v>
      </c>
      <c r="S21" s="1" t="str">
        <f>CONCATENATE("+ ""AND ", D7, " = '"" + str", D7, ".Trim() + ""' """)</f>
        <v>+ "AND ZTMENO = '" + strZTMENO.Trim() + "' "</v>
      </c>
      <c r="AJ21" s="1" t="s">
        <v>1311</v>
      </c>
      <c r="AL21" s="48" t="s">
        <v>218</v>
      </c>
      <c r="AM21" s="48" t="s">
        <v>1105</v>
      </c>
      <c r="AN21" s="40" t="s">
        <v>805</v>
      </c>
      <c r="AO21" s="1" t="s">
        <v>139</v>
      </c>
      <c r="AP21" s="3">
        <v>1</v>
      </c>
      <c r="AQ21" s="6">
        <f t="shared" ca="1" si="0"/>
        <v>20141204</v>
      </c>
      <c r="AR21" s="3">
        <f t="shared" ca="1" si="1"/>
        <v>144109</v>
      </c>
      <c r="AS21" s="3" t="s">
        <v>88</v>
      </c>
      <c r="AT21" s="1">
        <v>0</v>
      </c>
      <c r="AU21" s="1">
        <v>0</v>
      </c>
      <c r="AV21" s="6"/>
      <c r="AW21" s="1" t="str">
        <f t="shared" ca="1" si="9"/>
        <v>insert into ZAUT values('DJB', '', 'ADMIN', 'INV', 'M020040', 'W', '1', '20141204', '144109', 'SQL', '0', '0', '')</v>
      </c>
    </row>
    <row r="22" spans="1:49" ht="14.25" customHeight="1" x14ac:dyDescent="0.25">
      <c r="A22" s="4"/>
      <c r="B22" s="4"/>
      <c r="C22" s="4"/>
      <c r="K22" s="3"/>
      <c r="L22" s="3"/>
      <c r="M22" s="3"/>
      <c r="N22" s="1" t="s">
        <v>11</v>
      </c>
      <c r="O22" s="1" t="s">
        <v>11</v>
      </c>
      <c r="P22" s="1" t="s">
        <v>9</v>
      </c>
      <c r="S22" s="12" t="s">
        <v>268</v>
      </c>
      <c r="AJ22" s="1" t="s">
        <v>1311</v>
      </c>
      <c r="AL22" s="48" t="s">
        <v>218</v>
      </c>
      <c r="AM22" s="48" t="s">
        <v>1105</v>
      </c>
      <c r="AN22" s="40" t="s">
        <v>806</v>
      </c>
      <c r="AO22" s="1" t="s">
        <v>139</v>
      </c>
      <c r="AP22" s="3">
        <v>1</v>
      </c>
      <c r="AQ22" s="6">
        <f t="shared" ca="1" si="0"/>
        <v>20141204</v>
      </c>
      <c r="AR22" s="3">
        <f t="shared" ca="1" si="1"/>
        <v>144109</v>
      </c>
      <c r="AS22" s="3" t="s">
        <v>88</v>
      </c>
      <c r="AT22" s="1">
        <v>0</v>
      </c>
      <c r="AU22" s="1">
        <v>0</v>
      </c>
      <c r="AV22" s="6"/>
      <c r="AW22" s="1" t="str">
        <f t="shared" ca="1" si="9"/>
        <v>insert into ZAUT values('DJB', '', 'ADMIN', 'INV', 'M020050', 'W', '1', '20141204', '144109', 'SQL', '0', '0', '')</v>
      </c>
    </row>
    <row r="23" spans="1:49" ht="14.25" customHeight="1" x14ac:dyDescent="0.25">
      <c r="P23" s="1" t="s">
        <v>9</v>
      </c>
      <c r="AJ23" s="1" t="s">
        <v>1311</v>
      </c>
      <c r="AL23" s="48" t="s">
        <v>218</v>
      </c>
      <c r="AM23" s="48" t="s">
        <v>1105</v>
      </c>
      <c r="AN23" s="40" t="s">
        <v>904</v>
      </c>
      <c r="AO23" s="1" t="s">
        <v>139</v>
      </c>
      <c r="AP23" s="3">
        <v>1</v>
      </c>
      <c r="AQ23" s="6">
        <f t="shared" ca="1" si="0"/>
        <v>20141204</v>
      </c>
      <c r="AR23" s="3">
        <f t="shared" ca="1" si="1"/>
        <v>144109</v>
      </c>
      <c r="AS23" s="3" t="s">
        <v>88</v>
      </c>
      <c r="AT23" s="1">
        <v>0</v>
      </c>
      <c r="AU23" s="1">
        <v>0</v>
      </c>
      <c r="AV23" s="6"/>
      <c r="AW23" s="1" t="str">
        <f t="shared" ca="1" si="9"/>
        <v>insert into ZAUT values('DJB', '', 'ADMIN', 'INV', 'M020060', 'W', '1', '20141204', '144109', 'SQL', '0', '0', '')</v>
      </c>
    </row>
    <row r="24" spans="1:49" ht="14.25" customHeight="1" x14ac:dyDescent="0.25">
      <c r="P24" s="1" t="s">
        <v>9</v>
      </c>
      <c r="AJ24" s="1" t="s">
        <v>1311</v>
      </c>
      <c r="AL24" s="48" t="s">
        <v>218</v>
      </c>
      <c r="AM24" s="48" t="s">
        <v>1105</v>
      </c>
      <c r="AN24" s="40" t="s">
        <v>905</v>
      </c>
      <c r="AO24" s="1" t="s">
        <v>139</v>
      </c>
      <c r="AP24" s="3">
        <v>1</v>
      </c>
      <c r="AQ24" s="6">
        <f t="shared" ca="1" si="0"/>
        <v>20141204</v>
      </c>
      <c r="AR24" s="3">
        <f t="shared" ca="1" si="1"/>
        <v>144109</v>
      </c>
      <c r="AS24" s="3" t="s">
        <v>88</v>
      </c>
      <c r="AT24" s="1">
        <v>0</v>
      </c>
      <c r="AU24" s="1">
        <v>0</v>
      </c>
      <c r="AV24" s="6"/>
      <c r="AW24" s="1" t="str">
        <f t="shared" ca="1" si="9"/>
        <v>insert into ZAUT values('DJB', '', 'ADMIN', 'INV', 'M020070', 'W', '1', '20141204', '144109', 'SQL', '0', '0', '')</v>
      </c>
    </row>
    <row r="25" spans="1:49" ht="14.25" customHeight="1" x14ac:dyDescent="0.25">
      <c r="P25" s="1" t="s">
        <v>9</v>
      </c>
      <c r="AJ25" s="1" t="s">
        <v>1311</v>
      </c>
      <c r="AL25" s="48" t="s">
        <v>218</v>
      </c>
      <c r="AM25" s="48" t="s">
        <v>1105</v>
      </c>
      <c r="AN25" s="40" t="s">
        <v>906</v>
      </c>
      <c r="AO25" s="1" t="s">
        <v>139</v>
      </c>
      <c r="AP25" s="3">
        <v>1</v>
      </c>
      <c r="AQ25" s="6">
        <f t="shared" ca="1" si="0"/>
        <v>20141204</v>
      </c>
      <c r="AR25" s="3">
        <f t="shared" ca="1" si="1"/>
        <v>144109</v>
      </c>
      <c r="AS25" s="3" t="s">
        <v>88</v>
      </c>
      <c r="AT25" s="1">
        <v>0</v>
      </c>
      <c r="AU25" s="1">
        <v>0</v>
      </c>
      <c r="AV25" s="6"/>
      <c r="AW25" s="1" t="str">
        <f t="shared" ca="1" si="9"/>
        <v>insert into ZAUT values('DJB', '', 'ADMIN', 'INV', 'M020080', 'W', '1', '20141204', '144109', 'SQL', '0', '0', '')</v>
      </c>
    </row>
    <row r="26" spans="1:49" ht="14.25" customHeight="1" x14ac:dyDescent="0.25">
      <c r="P26" s="1" t="s">
        <v>9</v>
      </c>
      <c r="AJ26" s="1" t="s">
        <v>1311</v>
      </c>
      <c r="AL26" s="48" t="s">
        <v>218</v>
      </c>
      <c r="AM26" s="48" t="s">
        <v>1105</v>
      </c>
      <c r="AN26" s="40" t="s">
        <v>1681</v>
      </c>
      <c r="AO26" s="1" t="s">
        <v>139</v>
      </c>
      <c r="AP26" s="3">
        <v>1</v>
      </c>
      <c r="AQ26" s="6">
        <f t="shared" ca="1" si="0"/>
        <v>20141204</v>
      </c>
      <c r="AR26" s="3">
        <f t="shared" ca="1" si="1"/>
        <v>144109</v>
      </c>
      <c r="AS26" s="3" t="s">
        <v>88</v>
      </c>
      <c r="AT26" s="1">
        <v>0</v>
      </c>
      <c r="AU26" s="1">
        <v>0</v>
      </c>
      <c r="AV26" s="6"/>
      <c r="AW26" s="1" t="str">
        <f t="shared" ca="1" si="9"/>
        <v>insert into ZAUT values('DJB', '', 'ADMIN', 'INV', 'M020090', 'W', '1', '20141204', '144109', 'SQL', '0', '0', '')</v>
      </c>
    </row>
    <row r="27" spans="1:49" ht="14.25" customHeight="1" x14ac:dyDescent="0.25">
      <c r="P27" s="1" t="s">
        <v>9</v>
      </c>
      <c r="AJ27" s="1" t="s">
        <v>1311</v>
      </c>
      <c r="AL27" s="48" t="s">
        <v>218</v>
      </c>
      <c r="AM27" s="48" t="s">
        <v>1105</v>
      </c>
      <c r="AN27" s="40" t="s">
        <v>1716</v>
      </c>
      <c r="AO27" s="1" t="s">
        <v>139</v>
      </c>
      <c r="AP27" s="3">
        <v>1</v>
      </c>
      <c r="AQ27" s="6">
        <f t="shared" ca="1" si="0"/>
        <v>20141204</v>
      </c>
      <c r="AR27" s="3">
        <f t="shared" ca="1" si="1"/>
        <v>144109</v>
      </c>
      <c r="AS27" s="3" t="s">
        <v>88</v>
      </c>
      <c r="AT27" s="1">
        <v>0</v>
      </c>
      <c r="AU27" s="1">
        <v>0</v>
      </c>
      <c r="AV27" s="6"/>
      <c r="AW27" s="1" t="str">
        <f t="shared" ca="1" si="9"/>
        <v>insert into ZAUT values('DJB', '', 'ADMIN', 'INV', 'M020100', 'W', '1', '20141204', '144109', 'SQL', '0', '0', '')</v>
      </c>
    </row>
    <row r="28" spans="1:49" ht="14.25" customHeight="1" x14ac:dyDescent="0.25">
      <c r="AJ28" s="1" t="s">
        <v>1311</v>
      </c>
      <c r="AL28" s="48" t="s">
        <v>218</v>
      </c>
      <c r="AM28" s="48" t="s">
        <v>1105</v>
      </c>
      <c r="AN28" s="40" t="s">
        <v>1717</v>
      </c>
      <c r="AO28" s="1" t="s">
        <v>139</v>
      </c>
      <c r="AP28" s="3">
        <v>1</v>
      </c>
      <c r="AQ28" s="6">
        <f t="shared" ca="1" si="0"/>
        <v>20141204</v>
      </c>
      <c r="AR28" s="3">
        <f t="shared" ca="1" si="1"/>
        <v>144109</v>
      </c>
      <c r="AS28" s="3" t="s">
        <v>88</v>
      </c>
      <c r="AT28" s="1">
        <v>0</v>
      </c>
      <c r="AU28" s="1">
        <v>0</v>
      </c>
      <c r="AV28" s="6"/>
      <c r="AW28" s="1" t="str">
        <f t="shared" ca="1" si="9"/>
        <v>insert into ZAUT values('DJB', '', 'ADMIN', 'INV', 'M020110', 'W', '1', '20141204', '144109', 'SQL', '0', '0', '')</v>
      </c>
    </row>
    <row r="29" spans="1:49" ht="14.25" customHeight="1" x14ac:dyDescent="0.25">
      <c r="AJ29" s="1" t="s">
        <v>1311</v>
      </c>
      <c r="AL29" s="48" t="s">
        <v>218</v>
      </c>
      <c r="AM29" s="48" t="s">
        <v>1105</v>
      </c>
      <c r="AN29" s="40" t="s">
        <v>1718</v>
      </c>
      <c r="AO29" s="1" t="s">
        <v>139</v>
      </c>
      <c r="AP29" s="3">
        <v>1</v>
      </c>
      <c r="AQ29" s="6">
        <f t="shared" ca="1" si="0"/>
        <v>20141204</v>
      </c>
      <c r="AR29" s="3">
        <f t="shared" ca="1" si="1"/>
        <v>144109</v>
      </c>
      <c r="AS29" s="3" t="s">
        <v>88</v>
      </c>
      <c r="AT29" s="1">
        <v>0</v>
      </c>
      <c r="AU29" s="1">
        <v>0</v>
      </c>
      <c r="AV29" s="6"/>
      <c r="AW29" s="1" t="str">
        <f t="shared" ca="1" si="9"/>
        <v>insert into ZAUT values('DJB', '', 'ADMIN', 'INV', 'M020120', 'W', '1', '20141204', '144109', 'SQL', '0', '0', '')</v>
      </c>
    </row>
    <row r="30" spans="1:49" ht="14.25" customHeight="1" x14ac:dyDescent="0.25">
      <c r="AJ30" s="1" t="s">
        <v>1311</v>
      </c>
      <c r="AL30" s="48" t="s">
        <v>218</v>
      </c>
      <c r="AM30" s="48" t="s">
        <v>1105</v>
      </c>
      <c r="AN30" s="40" t="s">
        <v>1719</v>
      </c>
      <c r="AO30" s="1" t="s">
        <v>139</v>
      </c>
      <c r="AP30" s="3">
        <v>1</v>
      </c>
      <c r="AQ30" s="6">
        <f t="shared" ca="1" si="0"/>
        <v>20141204</v>
      </c>
      <c r="AR30" s="3">
        <f t="shared" ca="1" si="1"/>
        <v>144109</v>
      </c>
      <c r="AS30" s="3" t="s">
        <v>88</v>
      </c>
      <c r="AT30" s="1">
        <v>0</v>
      </c>
      <c r="AU30" s="1">
        <v>0</v>
      </c>
      <c r="AV30" s="6"/>
      <c r="AW30" s="1" t="str">
        <f t="shared" ca="1" si="9"/>
        <v>insert into ZAUT values('DJB', '', 'ADMIN', 'INV', 'M020130', 'W', '1', '20141204', '144109', 'SQL', '0', '0', '')</v>
      </c>
    </row>
    <row r="31" spans="1:49" ht="14.25" customHeight="1" x14ac:dyDescent="0.25">
      <c r="AJ31" s="1" t="s">
        <v>1311</v>
      </c>
      <c r="AL31" s="48" t="s">
        <v>218</v>
      </c>
      <c r="AM31" s="48" t="s">
        <v>1105</v>
      </c>
      <c r="AN31" s="40" t="s">
        <v>1734</v>
      </c>
      <c r="AO31" s="1" t="s">
        <v>139</v>
      </c>
      <c r="AP31" s="3">
        <v>1</v>
      </c>
      <c r="AQ31" s="6">
        <f t="shared" ca="1" si="0"/>
        <v>20141204</v>
      </c>
      <c r="AR31" s="3">
        <f t="shared" ca="1" si="1"/>
        <v>144109</v>
      </c>
      <c r="AS31" s="3" t="s">
        <v>88</v>
      </c>
      <c r="AT31" s="1">
        <v>0</v>
      </c>
      <c r="AU31" s="1">
        <v>0</v>
      </c>
      <c r="AV31" s="6"/>
      <c r="AW31" s="1" t="str">
        <f t="shared" ca="1" si="9"/>
        <v>insert into ZAUT values('DJB', '', 'ADMIN', 'INV', 'M020140', 'W', '1', '20141204', '144109', 'SQL', '0', '0', '')</v>
      </c>
    </row>
    <row r="32" spans="1:49" ht="14.25" customHeight="1" x14ac:dyDescent="0.25">
      <c r="AJ32" s="1" t="s">
        <v>1311</v>
      </c>
      <c r="AL32" s="48" t="s">
        <v>218</v>
      </c>
      <c r="AM32" s="48" t="s">
        <v>1105</v>
      </c>
      <c r="AN32" s="40" t="s">
        <v>1206</v>
      </c>
      <c r="AO32" s="1" t="s">
        <v>139</v>
      </c>
      <c r="AP32" s="3">
        <v>1</v>
      </c>
      <c r="AQ32" s="6">
        <f t="shared" ca="1" si="0"/>
        <v>20141204</v>
      </c>
      <c r="AR32" s="3">
        <f t="shared" ca="1" si="1"/>
        <v>144109</v>
      </c>
      <c r="AS32" s="3" t="s">
        <v>88</v>
      </c>
      <c r="AT32" s="1">
        <v>0</v>
      </c>
      <c r="AU32" s="1">
        <v>0</v>
      </c>
      <c r="AV32" s="6"/>
      <c r="AW32" s="1" t="str">
        <f t="shared" ca="1" si="9"/>
        <v>insert into ZAUT values('DJB', '', 'ADMIN', 'INV', 'M022', 'W', '1', '20141204', '144109', 'SQL', '0', '0', '')</v>
      </c>
    </row>
    <row r="33" spans="36:49" ht="14.25" customHeight="1" x14ac:dyDescent="0.25">
      <c r="AJ33" s="1" t="s">
        <v>1311</v>
      </c>
      <c r="AL33" s="48" t="s">
        <v>218</v>
      </c>
      <c r="AM33" s="48" t="s">
        <v>1105</v>
      </c>
      <c r="AN33" s="40" t="s">
        <v>1225</v>
      </c>
      <c r="AO33" s="1" t="s">
        <v>139</v>
      </c>
      <c r="AP33" s="3">
        <v>1</v>
      </c>
      <c r="AQ33" s="6">
        <f t="shared" ca="1" si="0"/>
        <v>20141204</v>
      </c>
      <c r="AR33" s="3">
        <f t="shared" ca="1" si="1"/>
        <v>144109</v>
      </c>
      <c r="AS33" s="3" t="s">
        <v>88</v>
      </c>
      <c r="AT33" s="1">
        <v>0</v>
      </c>
      <c r="AU33" s="1">
        <v>0</v>
      </c>
      <c r="AV33" s="6"/>
      <c r="AW33" s="1" t="str">
        <f t="shared" ref="AW33:AW36" ca="1" si="18">CONCATENATE("insert into ", $D$2, " values('", AJ33, "', '", AK33, "', '", AL33, "', '", AM33, "', '", AN33, "', '", AO33, "', '", AP33, "', '", AQ33, "', '", AR33, "', '", AS33, "', '", AT33, "', '", AU33, "', '", AV33, "')")</f>
        <v>insert into ZAUT values('DJB', '', 'ADMIN', 'INV', 'M022210', 'W', '1', '20141204', '144109', 'SQL', '0', '0', '')</v>
      </c>
    </row>
    <row r="34" spans="36:49" ht="14.25" customHeight="1" x14ac:dyDescent="0.25">
      <c r="AJ34" s="1" t="s">
        <v>1311</v>
      </c>
      <c r="AL34" s="48" t="s">
        <v>218</v>
      </c>
      <c r="AM34" s="48" t="s">
        <v>1105</v>
      </c>
      <c r="AN34" s="40" t="s">
        <v>1226</v>
      </c>
      <c r="AO34" s="1" t="s">
        <v>139</v>
      </c>
      <c r="AP34" s="3">
        <v>1</v>
      </c>
      <c r="AQ34" s="6">
        <f t="shared" ca="1" si="0"/>
        <v>20141204</v>
      </c>
      <c r="AR34" s="3">
        <f t="shared" ca="1" si="1"/>
        <v>144109</v>
      </c>
      <c r="AS34" s="3" t="s">
        <v>88</v>
      </c>
      <c r="AT34" s="1">
        <v>0</v>
      </c>
      <c r="AU34" s="1">
        <v>0</v>
      </c>
      <c r="AV34" s="6"/>
      <c r="AW34" s="1" t="str">
        <f t="shared" ca="1" si="18"/>
        <v>insert into ZAUT values('DJB', '', 'ADMIN', 'INV', 'M022220', 'W', '1', '20141204', '144109', 'SQL', '0', '0', '')</v>
      </c>
    </row>
    <row r="35" spans="36:49" ht="14.25" customHeight="1" x14ac:dyDescent="0.25">
      <c r="AJ35" s="1" t="s">
        <v>1311</v>
      </c>
      <c r="AL35" s="48" t="s">
        <v>218</v>
      </c>
      <c r="AM35" s="48" t="s">
        <v>1105</v>
      </c>
      <c r="AN35" s="40" t="s">
        <v>1227</v>
      </c>
      <c r="AO35" s="1" t="s">
        <v>139</v>
      </c>
      <c r="AP35" s="3">
        <v>1</v>
      </c>
      <c r="AQ35" s="6">
        <f t="shared" ca="1" si="0"/>
        <v>20141204</v>
      </c>
      <c r="AR35" s="3">
        <f t="shared" ca="1" si="1"/>
        <v>144109</v>
      </c>
      <c r="AS35" s="3" t="s">
        <v>88</v>
      </c>
      <c r="AT35" s="1">
        <v>0</v>
      </c>
      <c r="AU35" s="1">
        <v>0</v>
      </c>
      <c r="AV35" s="6"/>
      <c r="AW35" s="1" t="str">
        <f t="shared" ca="1" si="18"/>
        <v>insert into ZAUT values('DJB', '', 'ADMIN', 'INV', 'M022230', 'W', '1', '20141204', '144109', 'SQL', '0', '0', '')</v>
      </c>
    </row>
    <row r="36" spans="36:49" ht="14.25" customHeight="1" x14ac:dyDescent="0.25">
      <c r="AJ36" s="1" t="s">
        <v>1311</v>
      </c>
      <c r="AL36" s="48" t="s">
        <v>218</v>
      </c>
      <c r="AM36" s="48" t="s">
        <v>1105</v>
      </c>
      <c r="AN36" s="40" t="s">
        <v>1228</v>
      </c>
      <c r="AO36" s="1" t="s">
        <v>139</v>
      </c>
      <c r="AP36" s="3">
        <v>1</v>
      </c>
      <c r="AQ36" s="6">
        <f t="shared" ca="1" si="0"/>
        <v>20141204</v>
      </c>
      <c r="AR36" s="3">
        <f t="shared" ca="1" si="1"/>
        <v>144109</v>
      </c>
      <c r="AS36" s="3" t="s">
        <v>88</v>
      </c>
      <c r="AT36" s="1">
        <v>0</v>
      </c>
      <c r="AU36" s="1">
        <v>0</v>
      </c>
      <c r="AV36" s="6"/>
      <c r="AW36" s="1" t="str">
        <f t="shared" ca="1" si="18"/>
        <v>insert into ZAUT values('DJB', '', 'ADMIN', 'INV', 'M022240', 'W', '1', '20141204', '144109', 'SQL', '0', '0', '')</v>
      </c>
    </row>
    <row r="37" spans="36:49" ht="14.25" customHeight="1" x14ac:dyDescent="0.25">
      <c r="AJ37" s="1" t="s">
        <v>1311</v>
      </c>
      <c r="AL37" s="48" t="s">
        <v>218</v>
      </c>
      <c r="AM37" s="48" t="s">
        <v>1105</v>
      </c>
      <c r="AN37" s="40" t="s">
        <v>1229</v>
      </c>
      <c r="AO37" s="1" t="s">
        <v>139</v>
      </c>
      <c r="AP37" s="3">
        <v>1</v>
      </c>
      <c r="AQ37" s="6">
        <f t="shared" ca="1" si="0"/>
        <v>20141204</v>
      </c>
      <c r="AR37" s="3">
        <f t="shared" ca="1" si="1"/>
        <v>144109</v>
      </c>
      <c r="AS37" s="3" t="s">
        <v>88</v>
      </c>
      <c r="AT37" s="1">
        <v>0</v>
      </c>
      <c r="AU37" s="1">
        <v>0</v>
      </c>
      <c r="AV37" s="6"/>
      <c r="AW37" s="1" t="str">
        <f t="shared" ca="1" si="9"/>
        <v>insert into ZAUT values('DJB', '', 'ADMIN', 'INV', 'M022250', 'W', '1', '20141204', '144109', 'SQL', '0', '0', '')</v>
      </c>
    </row>
    <row r="38" spans="36:49" ht="14.25" customHeight="1" x14ac:dyDescent="0.25">
      <c r="AJ38" s="1" t="s">
        <v>1311</v>
      </c>
      <c r="AL38" s="48" t="s">
        <v>218</v>
      </c>
      <c r="AM38" s="48" t="s">
        <v>1105</v>
      </c>
      <c r="AN38" s="40" t="s">
        <v>1230</v>
      </c>
      <c r="AO38" s="1" t="s">
        <v>139</v>
      </c>
      <c r="AP38" s="3">
        <v>1</v>
      </c>
      <c r="AQ38" s="6">
        <f t="shared" ca="1" si="0"/>
        <v>20141204</v>
      </c>
      <c r="AR38" s="3">
        <f t="shared" ca="1" si="1"/>
        <v>144109</v>
      </c>
      <c r="AS38" s="3" t="s">
        <v>88</v>
      </c>
      <c r="AT38" s="1">
        <v>0</v>
      </c>
      <c r="AU38" s="1">
        <v>0</v>
      </c>
      <c r="AV38" s="6"/>
      <c r="AW38" s="1" t="str">
        <f t="shared" ca="1" si="9"/>
        <v>insert into ZAUT values('DJB', '', 'ADMIN', 'INV', 'M022260', 'W', '1', '20141204', '144109', 'SQL', '0', '0', '')</v>
      </c>
    </row>
    <row r="39" spans="36:49" ht="14.25" customHeight="1" x14ac:dyDescent="0.25">
      <c r="AJ39" s="1" t="s">
        <v>1311</v>
      </c>
      <c r="AL39" s="48" t="s">
        <v>218</v>
      </c>
      <c r="AM39" s="48" t="s">
        <v>1105</v>
      </c>
      <c r="AN39" s="40" t="s">
        <v>1231</v>
      </c>
      <c r="AO39" s="1" t="s">
        <v>139</v>
      </c>
      <c r="AP39" s="3">
        <v>1</v>
      </c>
      <c r="AQ39" s="6">
        <f t="shared" ca="1" si="0"/>
        <v>20141204</v>
      </c>
      <c r="AR39" s="3">
        <f t="shared" ca="1" si="1"/>
        <v>144109</v>
      </c>
      <c r="AS39" s="3" t="s">
        <v>88</v>
      </c>
      <c r="AT39" s="1">
        <v>0</v>
      </c>
      <c r="AU39" s="1">
        <v>0</v>
      </c>
      <c r="AV39" s="6"/>
      <c r="AW39" s="1" t="str">
        <f t="shared" ref="AW39:AW46" ca="1" si="19">CONCATENATE("insert into ", $D$2, " values('", AJ39, "', '", AK39, "', '", AL39, "', '", AM39, "', '", AN39, "', '", AO39, "', '", AP39, "', '", AQ39, "', '", AR39, "', '", AS39, "', '", AT39, "', '", AU39, "', '", AV39, "')")</f>
        <v>insert into ZAUT values('DJB', '', 'ADMIN', 'INV', 'M022270', 'W', '1', '20141204', '144109', 'SQL', '0', '0', '')</v>
      </c>
    </row>
    <row r="40" spans="36:49" ht="14.25" customHeight="1" x14ac:dyDescent="0.25">
      <c r="AJ40" s="1" t="s">
        <v>1311</v>
      </c>
      <c r="AL40" s="48" t="s">
        <v>218</v>
      </c>
      <c r="AM40" s="48" t="s">
        <v>1105</v>
      </c>
      <c r="AN40" s="40" t="s">
        <v>1232</v>
      </c>
      <c r="AO40" s="1" t="s">
        <v>139</v>
      </c>
      <c r="AP40" s="3">
        <v>1</v>
      </c>
      <c r="AQ40" s="6">
        <f t="shared" ca="1" si="0"/>
        <v>20141204</v>
      </c>
      <c r="AR40" s="3">
        <f t="shared" ca="1" si="1"/>
        <v>144109</v>
      </c>
      <c r="AS40" s="3" t="s">
        <v>88</v>
      </c>
      <c r="AT40" s="1">
        <v>0</v>
      </c>
      <c r="AU40" s="1">
        <v>0</v>
      </c>
      <c r="AV40" s="6"/>
      <c r="AW40" s="1" t="str">
        <f t="shared" ca="1" si="19"/>
        <v>insert into ZAUT values('DJB', '', 'ADMIN', 'INV', 'M022280', 'W', '1', '20141204', '144109', 'SQL', '0', '0', '')</v>
      </c>
    </row>
    <row r="41" spans="36:49" ht="14.25" customHeight="1" x14ac:dyDescent="0.25">
      <c r="AJ41" s="1" t="s">
        <v>1311</v>
      </c>
      <c r="AL41" s="48" t="s">
        <v>218</v>
      </c>
      <c r="AM41" s="48" t="s">
        <v>1105</v>
      </c>
      <c r="AN41" s="40" t="s">
        <v>1233</v>
      </c>
      <c r="AO41" s="1" t="s">
        <v>139</v>
      </c>
      <c r="AP41" s="3">
        <v>1</v>
      </c>
      <c r="AQ41" s="6">
        <f t="shared" ca="1" si="0"/>
        <v>20141204</v>
      </c>
      <c r="AR41" s="3">
        <f t="shared" ca="1" si="1"/>
        <v>144109</v>
      </c>
      <c r="AS41" s="3" t="s">
        <v>88</v>
      </c>
      <c r="AT41" s="1">
        <v>0</v>
      </c>
      <c r="AU41" s="1">
        <v>0</v>
      </c>
      <c r="AV41" s="6"/>
      <c r="AW41" s="1" t="str">
        <f t="shared" ca="1" si="19"/>
        <v>insert into ZAUT values('DJB', '', 'ADMIN', 'INV', 'M022290', 'W', '1', '20141204', '144109', 'SQL', '0', '0', '')</v>
      </c>
    </row>
    <row r="42" spans="36:49" ht="14.25" customHeight="1" x14ac:dyDescent="0.25">
      <c r="AJ42" s="1" t="s">
        <v>1311</v>
      </c>
      <c r="AL42" s="48" t="s">
        <v>218</v>
      </c>
      <c r="AM42" s="48" t="s">
        <v>1105</v>
      </c>
      <c r="AN42" s="40" t="s">
        <v>1234</v>
      </c>
      <c r="AO42" s="1" t="s">
        <v>139</v>
      </c>
      <c r="AP42" s="3">
        <v>1</v>
      </c>
      <c r="AQ42" s="6">
        <f t="shared" ca="1" si="0"/>
        <v>20141204</v>
      </c>
      <c r="AR42" s="3">
        <f t="shared" ca="1" si="1"/>
        <v>144109</v>
      </c>
      <c r="AS42" s="3" t="s">
        <v>88</v>
      </c>
      <c r="AT42" s="1">
        <v>0</v>
      </c>
      <c r="AU42" s="1">
        <v>0</v>
      </c>
      <c r="AV42" s="6"/>
      <c r="AW42" s="1" t="str">
        <f t="shared" ca="1" si="19"/>
        <v>insert into ZAUT values('DJB', '', 'ADMIN', 'INV', 'M022300', 'W', '1', '20141204', '144109', 'SQL', '0', '0', '')</v>
      </c>
    </row>
    <row r="43" spans="36:49" ht="14.25" customHeight="1" x14ac:dyDescent="0.25">
      <c r="AJ43" s="1" t="s">
        <v>1311</v>
      </c>
      <c r="AL43" s="48" t="s">
        <v>218</v>
      </c>
      <c r="AM43" s="48" t="s">
        <v>1105</v>
      </c>
      <c r="AN43" s="40" t="s">
        <v>1205</v>
      </c>
      <c r="AO43" s="1" t="s">
        <v>139</v>
      </c>
      <c r="AP43" s="3">
        <v>1</v>
      </c>
      <c r="AQ43" s="6">
        <f t="shared" ca="1" si="0"/>
        <v>20141204</v>
      </c>
      <c r="AR43" s="3">
        <f t="shared" ca="1" si="1"/>
        <v>144109</v>
      </c>
      <c r="AS43" s="3" t="s">
        <v>88</v>
      </c>
      <c r="AT43" s="1">
        <v>0</v>
      </c>
      <c r="AU43" s="1">
        <v>0</v>
      </c>
      <c r="AV43" s="6"/>
      <c r="AW43" s="1" t="str">
        <f t="shared" ca="1" si="19"/>
        <v>insert into ZAUT values('DJB', '', 'ADMIN', 'INV', 'M021', 'W', '1', '20141204', '144109', 'SQL', '0', '0', '')</v>
      </c>
    </row>
    <row r="44" spans="36:49" ht="14.25" customHeight="1" x14ac:dyDescent="0.25">
      <c r="AJ44" s="1" t="s">
        <v>1311</v>
      </c>
      <c r="AL44" s="48" t="s">
        <v>218</v>
      </c>
      <c r="AM44" s="48" t="s">
        <v>1105</v>
      </c>
      <c r="AN44" s="40" t="s">
        <v>1235</v>
      </c>
      <c r="AO44" s="1" t="s">
        <v>139</v>
      </c>
      <c r="AP44" s="3">
        <v>1</v>
      </c>
      <c r="AQ44" s="6">
        <f t="shared" ca="1" si="0"/>
        <v>20141204</v>
      </c>
      <c r="AR44" s="3">
        <f t="shared" ca="1" si="1"/>
        <v>144109</v>
      </c>
      <c r="AS44" s="3" t="s">
        <v>88</v>
      </c>
      <c r="AT44" s="1">
        <v>0</v>
      </c>
      <c r="AU44" s="1">
        <v>0</v>
      </c>
      <c r="AV44" s="6"/>
      <c r="AW44" s="1" t="str">
        <f t="shared" ca="1" si="19"/>
        <v>insert into ZAUT values('DJB', '', 'ADMIN', 'INV', 'M021110', 'W', '1', '20141204', '144109', 'SQL', '0', '0', '')</v>
      </c>
    </row>
    <row r="45" spans="36:49" ht="14.25" customHeight="1" x14ac:dyDescent="0.25">
      <c r="AJ45" s="1" t="s">
        <v>1311</v>
      </c>
      <c r="AL45" s="48" t="s">
        <v>218</v>
      </c>
      <c r="AM45" s="48" t="s">
        <v>1105</v>
      </c>
      <c r="AN45" s="40" t="s">
        <v>1236</v>
      </c>
      <c r="AO45" s="1" t="s">
        <v>139</v>
      </c>
      <c r="AP45" s="3">
        <v>1</v>
      </c>
      <c r="AQ45" s="6">
        <f t="shared" ca="1" si="0"/>
        <v>20141204</v>
      </c>
      <c r="AR45" s="3">
        <f t="shared" ca="1" si="1"/>
        <v>144109</v>
      </c>
      <c r="AS45" s="3" t="s">
        <v>88</v>
      </c>
      <c r="AT45" s="1">
        <v>0</v>
      </c>
      <c r="AU45" s="1">
        <v>0</v>
      </c>
      <c r="AV45" s="6"/>
      <c r="AW45" s="1" t="str">
        <f t="shared" ca="1" si="19"/>
        <v>insert into ZAUT values('DJB', '', 'ADMIN', 'INV', 'M021120', 'W', '1', '20141204', '144109', 'SQL', '0', '0', '')</v>
      </c>
    </row>
    <row r="46" spans="36:49" ht="14.25" customHeight="1" x14ac:dyDescent="0.25">
      <c r="AJ46" s="1" t="s">
        <v>1311</v>
      </c>
      <c r="AL46" s="48" t="s">
        <v>218</v>
      </c>
      <c r="AM46" s="48" t="s">
        <v>1105</v>
      </c>
      <c r="AN46" s="40" t="s">
        <v>1237</v>
      </c>
      <c r="AO46" s="1" t="s">
        <v>139</v>
      </c>
      <c r="AP46" s="3">
        <v>1</v>
      </c>
      <c r="AQ46" s="6">
        <f t="shared" ca="1" si="0"/>
        <v>20141204</v>
      </c>
      <c r="AR46" s="3">
        <f t="shared" ca="1" si="1"/>
        <v>144109</v>
      </c>
      <c r="AS46" s="3" t="s">
        <v>88</v>
      </c>
      <c r="AT46" s="1">
        <v>0</v>
      </c>
      <c r="AU46" s="1">
        <v>0</v>
      </c>
      <c r="AV46" s="6"/>
      <c r="AW46" s="1" t="str">
        <f t="shared" ca="1" si="19"/>
        <v>insert into ZAUT values('DJB', '', 'ADMIN', 'INV', 'M021130', 'W', '1', '20141204', '144109', 'SQL', '0', '0', '')</v>
      </c>
    </row>
    <row r="47" spans="36:49" ht="14.25" customHeight="1" x14ac:dyDescent="0.25">
      <c r="AJ47" s="1" t="s">
        <v>1311</v>
      </c>
      <c r="AL47" s="48" t="s">
        <v>218</v>
      </c>
      <c r="AM47" s="48" t="s">
        <v>1105</v>
      </c>
      <c r="AN47" s="40" t="s">
        <v>1238</v>
      </c>
      <c r="AO47" s="1" t="s">
        <v>139</v>
      </c>
      <c r="AP47" s="3">
        <v>1</v>
      </c>
      <c r="AQ47" s="6">
        <f t="shared" ca="1" si="0"/>
        <v>20141204</v>
      </c>
      <c r="AR47" s="3">
        <f t="shared" ca="1" si="1"/>
        <v>144109</v>
      </c>
      <c r="AS47" s="3" t="s">
        <v>88</v>
      </c>
      <c r="AT47" s="1">
        <v>0</v>
      </c>
      <c r="AU47" s="1">
        <v>0</v>
      </c>
      <c r="AV47" s="6"/>
      <c r="AW47" s="1" t="str">
        <f t="shared" ca="1" si="9"/>
        <v>insert into ZAUT values('DJB', '', 'ADMIN', 'INV', 'M021140', 'W', '1', '20141204', '144109', 'SQL', '0', '0', '')</v>
      </c>
    </row>
    <row r="48" spans="36:49" ht="14.25" customHeight="1" x14ac:dyDescent="0.25">
      <c r="AJ48" s="1" t="s">
        <v>1311</v>
      </c>
      <c r="AL48" s="48" t="s">
        <v>218</v>
      </c>
      <c r="AM48" s="48" t="s">
        <v>1105</v>
      </c>
      <c r="AN48" s="40" t="s">
        <v>1239</v>
      </c>
      <c r="AO48" s="1" t="s">
        <v>139</v>
      </c>
      <c r="AP48" s="3">
        <v>1</v>
      </c>
      <c r="AQ48" s="6">
        <f t="shared" ca="1" si="0"/>
        <v>20141204</v>
      </c>
      <c r="AR48" s="3">
        <f t="shared" ca="1" si="1"/>
        <v>144109</v>
      </c>
      <c r="AS48" s="3" t="s">
        <v>88</v>
      </c>
      <c r="AT48" s="1">
        <v>0</v>
      </c>
      <c r="AU48" s="1">
        <v>0</v>
      </c>
      <c r="AV48" s="6"/>
      <c r="AW48" s="1" t="str">
        <f t="shared" ca="1" si="9"/>
        <v>insert into ZAUT values('DJB', '', 'ADMIN', 'INV', 'M021150', 'W', '1', '20141204', '144109', 'SQL', '0', '0', '')</v>
      </c>
    </row>
    <row r="49" spans="36:49" ht="14.25" customHeight="1" x14ac:dyDescent="0.25">
      <c r="AJ49" s="1" t="s">
        <v>1311</v>
      </c>
      <c r="AL49" s="48" t="s">
        <v>218</v>
      </c>
      <c r="AM49" s="48" t="s">
        <v>1105</v>
      </c>
      <c r="AN49" s="40" t="s">
        <v>1240</v>
      </c>
      <c r="AO49" s="1" t="s">
        <v>139</v>
      </c>
      <c r="AP49" s="3">
        <v>1</v>
      </c>
      <c r="AQ49" s="6">
        <f t="shared" ca="1" si="0"/>
        <v>20141204</v>
      </c>
      <c r="AR49" s="3">
        <f t="shared" ca="1" si="1"/>
        <v>144109</v>
      </c>
      <c r="AS49" s="3" t="s">
        <v>88</v>
      </c>
      <c r="AT49" s="1">
        <v>0</v>
      </c>
      <c r="AU49" s="1">
        <v>0</v>
      </c>
      <c r="AV49" s="6"/>
      <c r="AW49" s="1" t="str">
        <f t="shared" ca="1" si="9"/>
        <v>insert into ZAUT values('DJB', '', 'ADMIN', 'INV', 'M021160', 'W', '1', '20141204', '144109', 'SQL', '0', '0', '')</v>
      </c>
    </row>
    <row r="50" spans="36:49" ht="14.25" customHeight="1" x14ac:dyDescent="0.25">
      <c r="AJ50" s="1" t="s">
        <v>1311</v>
      </c>
      <c r="AL50" s="48" t="s">
        <v>218</v>
      </c>
      <c r="AM50" s="48" t="s">
        <v>1105</v>
      </c>
      <c r="AN50" s="40" t="s">
        <v>1691</v>
      </c>
      <c r="AO50" s="1" t="s">
        <v>139</v>
      </c>
      <c r="AP50" s="3">
        <v>1</v>
      </c>
      <c r="AQ50" s="6">
        <f t="shared" ca="1" si="0"/>
        <v>20141204</v>
      </c>
      <c r="AR50" s="3">
        <f t="shared" ca="1" si="1"/>
        <v>144109</v>
      </c>
      <c r="AS50" s="3" t="s">
        <v>88</v>
      </c>
      <c r="AT50" s="1">
        <v>0</v>
      </c>
      <c r="AU50" s="1">
        <v>0</v>
      </c>
      <c r="AV50" s="6"/>
      <c r="AW50" s="1" t="str">
        <f t="shared" ca="1" si="9"/>
        <v>insert into ZAUT values('DJB', '', 'ADMIN', 'INV', 'M021170', 'W', '1', '20141204', '144109', 'SQL', '0', '0', '')</v>
      </c>
    </row>
    <row r="51" spans="36:49" ht="14.25" customHeight="1" x14ac:dyDescent="0.25">
      <c r="AJ51" s="1" t="s">
        <v>1311</v>
      </c>
      <c r="AL51" s="48" t="s">
        <v>218</v>
      </c>
      <c r="AM51" s="48" t="s">
        <v>1105</v>
      </c>
      <c r="AN51" s="40" t="s">
        <v>1722</v>
      </c>
      <c r="AO51" s="1" t="s">
        <v>139</v>
      </c>
      <c r="AP51" s="3">
        <v>1</v>
      </c>
      <c r="AQ51" s="6">
        <f t="shared" ca="1" si="0"/>
        <v>20141204</v>
      </c>
      <c r="AR51" s="3">
        <f t="shared" ca="1" si="1"/>
        <v>144109</v>
      </c>
      <c r="AS51" s="3" t="s">
        <v>88</v>
      </c>
      <c r="AT51" s="1">
        <v>0</v>
      </c>
      <c r="AU51" s="1">
        <v>0</v>
      </c>
      <c r="AV51" s="6"/>
      <c r="AW51" s="1" t="str">
        <f t="shared" ca="1" si="9"/>
        <v>insert into ZAUT values('DJB', '', 'ADMIN', 'INV', 'M021180', 'W', '1', '20141204', '144109', 'SQL', '0', '0', '')</v>
      </c>
    </row>
    <row r="52" spans="36:49" ht="14.25" customHeight="1" x14ac:dyDescent="0.25">
      <c r="AJ52" s="1" t="s">
        <v>1311</v>
      </c>
      <c r="AL52" s="48" t="s">
        <v>218</v>
      </c>
      <c r="AM52" s="48" t="s">
        <v>1105</v>
      </c>
      <c r="AN52" s="40" t="s">
        <v>1751</v>
      </c>
      <c r="AO52" s="1" t="s">
        <v>139</v>
      </c>
      <c r="AP52" s="3">
        <v>1</v>
      </c>
      <c r="AQ52" s="6">
        <f t="shared" ca="1" si="0"/>
        <v>20141204</v>
      </c>
      <c r="AR52" s="3">
        <f t="shared" ca="1" si="1"/>
        <v>144109</v>
      </c>
      <c r="AS52" s="3" t="s">
        <v>88</v>
      </c>
      <c r="AT52" s="1">
        <v>0</v>
      </c>
      <c r="AU52" s="1">
        <v>0</v>
      </c>
      <c r="AV52" s="6"/>
      <c r="AW52" s="1" t="str">
        <f t="shared" ca="1" si="9"/>
        <v>insert into ZAUT values('DJB', '', 'ADMIN', 'INV', 'M023', 'W', '1', '20141204', '144109', 'SQL', '0', '0', '')</v>
      </c>
    </row>
    <row r="53" spans="36:49" ht="14.25" customHeight="1" x14ac:dyDescent="0.25">
      <c r="AJ53" s="1" t="s">
        <v>1311</v>
      </c>
      <c r="AL53" s="48" t="s">
        <v>218</v>
      </c>
      <c r="AM53" s="48" t="s">
        <v>1105</v>
      </c>
      <c r="AN53" s="40" t="s">
        <v>1752</v>
      </c>
      <c r="AO53" s="1" t="s">
        <v>139</v>
      </c>
      <c r="AP53" s="3">
        <v>1</v>
      </c>
      <c r="AQ53" s="6">
        <f t="shared" ca="1" si="0"/>
        <v>20141204</v>
      </c>
      <c r="AR53" s="3">
        <f t="shared" ca="1" si="1"/>
        <v>144109</v>
      </c>
      <c r="AS53" s="3" t="s">
        <v>88</v>
      </c>
      <c r="AT53" s="1">
        <v>0</v>
      </c>
      <c r="AU53" s="1">
        <v>0</v>
      </c>
      <c r="AV53" s="6"/>
      <c r="AW53" s="1" t="str">
        <f t="shared" ca="1" si="9"/>
        <v>insert into ZAUT values('DJB', '', 'ADMIN', 'INV', 'M023310', 'W', '1', '20141204', '144109', 'SQL', '0', '0', '')</v>
      </c>
    </row>
    <row r="54" spans="36:49" ht="14.25" customHeight="1" x14ac:dyDescent="0.25">
      <c r="AJ54" s="1" t="s">
        <v>1311</v>
      </c>
      <c r="AL54" s="48" t="s">
        <v>218</v>
      </c>
      <c r="AM54" s="48" t="s">
        <v>1106</v>
      </c>
      <c r="AN54" s="40" t="s">
        <v>903</v>
      </c>
      <c r="AO54" s="1" t="s">
        <v>139</v>
      </c>
      <c r="AP54" s="3">
        <v>1</v>
      </c>
      <c r="AQ54" s="6">
        <f t="shared" ca="1" si="0"/>
        <v>20141204</v>
      </c>
      <c r="AR54" s="3">
        <f t="shared" ca="1" si="1"/>
        <v>144109</v>
      </c>
      <c r="AS54" s="3" t="s">
        <v>88</v>
      </c>
      <c r="AT54" s="1">
        <v>0</v>
      </c>
      <c r="AU54" s="1">
        <v>0</v>
      </c>
      <c r="AV54" s="6"/>
      <c r="AW54" s="1" t="str">
        <f t="shared" ca="1" si="9"/>
        <v>insert into ZAUT values('DJB', '', 'ADMIN', 'PUR', 'M030', 'W', '1', '20141204', '144109', 'SQL', '0', '0', '')</v>
      </c>
    </row>
    <row r="55" spans="36:49" ht="14.25" customHeight="1" x14ac:dyDescent="0.25">
      <c r="AJ55" s="1" t="s">
        <v>1311</v>
      </c>
      <c r="AL55" s="48" t="s">
        <v>218</v>
      </c>
      <c r="AM55" s="48" t="s">
        <v>1106</v>
      </c>
      <c r="AN55" s="40" t="s">
        <v>907</v>
      </c>
      <c r="AO55" s="1" t="s">
        <v>139</v>
      </c>
      <c r="AP55" s="3">
        <v>1</v>
      </c>
      <c r="AQ55" s="6">
        <f t="shared" ca="1" si="0"/>
        <v>20141204</v>
      </c>
      <c r="AR55" s="3">
        <f t="shared" ca="1" si="1"/>
        <v>144109</v>
      </c>
      <c r="AS55" s="3" t="s">
        <v>88</v>
      </c>
      <c r="AT55" s="1">
        <v>0</v>
      </c>
      <c r="AU55" s="1">
        <v>0</v>
      </c>
      <c r="AV55" s="6"/>
      <c r="AW55" s="1" t="str">
        <f t="shared" ca="1" si="9"/>
        <v>insert into ZAUT values('DJB', '', 'ADMIN', 'PUR', 'M030010', 'W', '1', '20141204', '144109', 'SQL', '0', '0', '')</v>
      </c>
    </row>
    <row r="56" spans="36:49" ht="14.25" customHeight="1" x14ac:dyDescent="0.25">
      <c r="AJ56" s="1" t="s">
        <v>1311</v>
      </c>
      <c r="AL56" s="48" t="s">
        <v>218</v>
      </c>
      <c r="AM56" s="48" t="s">
        <v>1106</v>
      </c>
      <c r="AN56" s="40" t="s">
        <v>908</v>
      </c>
      <c r="AO56" s="1" t="s">
        <v>139</v>
      </c>
      <c r="AP56" s="3">
        <v>1</v>
      </c>
      <c r="AQ56" s="6">
        <f t="shared" ca="1" si="0"/>
        <v>20141204</v>
      </c>
      <c r="AR56" s="3">
        <f t="shared" ca="1" si="1"/>
        <v>144109</v>
      </c>
      <c r="AS56" s="3" t="s">
        <v>88</v>
      </c>
      <c r="AT56" s="1">
        <v>0</v>
      </c>
      <c r="AU56" s="1">
        <v>0</v>
      </c>
      <c r="AV56" s="6"/>
      <c r="AW56" s="1" t="str">
        <f t="shared" ca="1" si="9"/>
        <v>insert into ZAUT values('DJB', '', 'ADMIN', 'PUR', 'M030020', 'W', '1', '20141204', '144109', 'SQL', '0', '0', '')</v>
      </c>
    </row>
    <row r="57" spans="36:49" ht="14.25" customHeight="1" x14ac:dyDescent="0.25">
      <c r="AJ57" s="1" t="s">
        <v>1311</v>
      </c>
      <c r="AL57" s="48" t="s">
        <v>218</v>
      </c>
      <c r="AM57" s="48" t="s">
        <v>1106</v>
      </c>
      <c r="AN57" s="40" t="s">
        <v>1241</v>
      </c>
      <c r="AO57" s="1" t="s">
        <v>139</v>
      </c>
      <c r="AP57" s="3">
        <v>1</v>
      </c>
      <c r="AQ57" s="6">
        <f t="shared" ca="1" si="0"/>
        <v>20141204</v>
      </c>
      <c r="AR57" s="3">
        <f t="shared" ca="1" si="1"/>
        <v>144109</v>
      </c>
      <c r="AS57" s="3" t="s">
        <v>88</v>
      </c>
      <c r="AT57" s="1">
        <v>0</v>
      </c>
      <c r="AU57" s="1">
        <v>0</v>
      </c>
      <c r="AV57" s="6"/>
      <c r="AW57" s="1" t="str">
        <f t="shared" ca="1" si="9"/>
        <v>insert into ZAUT values('DJB', '', 'ADMIN', 'PUR', 'M030030', 'W', '1', '20141204', '144109', 'SQL', '0', '0', '')</v>
      </c>
    </row>
    <row r="58" spans="36:49" ht="14.25" customHeight="1" x14ac:dyDescent="0.25">
      <c r="AJ58" s="1" t="s">
        <v>1311</v>
      </c>
      <c r="AL58" s="48" t="s">
        <v>218</v>
      </c>
      <c r="AM58" s="48" t="s">
        <v>1106</v>
      </c>
      <c r="AN58" s="40" t="s">
        <v>1207</v>
      </c>
      <c r="AO58" s="1" t="s">
        <v>139</v>
      </c>
      <c r="AP58" s="3">
        <v>1</v>
      </c>
      <c r="AQ58" s="6">
        <f t="shared" ca="1" si="0"/>
        <v>20141204</v>
      </c>
      <c r="AR58" s="3">
        <f t="shared" ca="1" si="1"/>
        <v>144109</v>
      </c>
      <c r="AS58" s="3" t="s">
        <v>88</v>
      </c>
      <c r="AT58" s="1">
        <v>0</v>
      </c>
      <c r="AU58" s="1">
        <v>0</v>
      </c>
      <c r="AV58" s="6"/>
      <c r="AW58" s="1" t="str">
        <f t="shared" ca="1" si="9"/>
        <v>insert into ZAUT values('DJB', '', 'ADMIN', 'PUR', 'M031', 'W', '1', '20141204', '144109', 'SQL', '0', '0', '')</v>
      </c>
    </row>
    <row r="59" spans="36:49" ht="14.25" customHeight="1" x14ac:dyDescent="0.25">
      <c r="AJ59" s="1" t="s">
        <v>1311</v>
      </c>
      <c r="AL59" s="48" t="s">
        <v>218</v>
      </c>
      <c r="AM59" s="48" t="s">
        <v>1106</v>
      </c>
      <c r="AN59" s="40" t="s">
        <v>1242</v>
      </c>
      <c r="AO59" s="1" t="s">
        <v>139</v>
      </c>
      <c r="AP59" s="3">
        <v>1</v>
      </c>
      <c r="AQ59" s="6">
        <f t="shared" ca="1" si="0"/>
        <v>20141204</v>
      </c>
      <c r="AR59" s="3">
        <f t="shared" ca="1" si="1"/>
        <v>144109</v>
      </c>
      <c r="AS59" s="3" t="s">
        <v>88</v>
      </c>
      <c r="AT59" s="1">
        <v>0</v>
      </c>
      <c r="AU59" s="1">
        <v>0</v>
      </c>
      <c r="AV59" s="6"/>
      <c r="AW59" s="1" t="str">
        <f t="shared" ca="1" si="9"/>
        <v>insert into ZAUT values('DJB', '', 'ADMIN', 'PUR', 'M031110', 'W', '1', '20141204', '144109', 'SQL', '0', '0', '')</v>
      </c>
    </row>
    <row r="60" spans="36:49" ht="14.25" customHeight="1" x14ac:dyDescent="0.25">
      <c r="AJ60" s="1" t="s">
        <v>1311</v>
      </c>
      <c r="AL60" s="48" t="s">
        <v>218</v>
      </c>
      <c r="AM60" s="48" t="s">
        <v>1106</v>
      </c>
      <c r="AN60" s="40" t="s">
        <v>1243</v>
      </c>
      <c r="AO60" s="1" t="s">
        <v>139</v>
      </c>
      <c r="AP60" s="3">
        <v>1</v>
      </c>
      <c r="AQ60" s="6">
        <f t="shared" ca="1" si="0"/>
        <v>20141204</v>
      </c>
      <c r="AR60" s="3">
        <f t="shared" ca="1" si="1"/>
        <v>144109</v>
      </c>
      <c r="AS60" s="3" t="s">
        <v>88</v>
      </c>
      <c r="AT60" s="1">
        <v>0</v>
      </c>
      <c r="AU60" s="1">
        <v>0</v>
      </c>
      <c r="AV60" s="6"/>
      <c r="AW60" s="1" t="str">
        <f t="shared" ca="1" si="9"/>
        <v>insert into ZAUT values('DJB', '', 'ADMIN', 'PUR', 'M031120', 'W', '1', '20141204', '144109', 'SQL', '0', '0', '')</v>
      </c>
    </row>
    <row r="61" spans="36:49" ht="14.25" customHeight="1" x14ac:dyDescent="0.25">
      <c r="AJ61" s="1" t="s">
        <v>1311</v>
      </c>
      <c r="AL61" s="48" t="s">
        <v>218</v>
      </c>
      <c r="AM61" s="48" t="s">
        <v>1106</v>
      </c>
      <c r="AN61" s="40" t="s">
        <v>1244</v>
      </c>
      <c r="AO61" s="1" t="s">
        <v>139</v>
      </c>
      <c r="AP61" s="3">
        <v>1</v>
      </c>
      <c r="AQ61" s="6">
        <f t="shared" ca="1" si="0"/>
        <v>20141204</v>
      </c>
      <c r="AR61" s="3">
        <f t="shared" ca="1" si="1"/>
        <v>144109</v>
      </c>
      <c r="AS61" s="3" t="s">
        <v>88</v>
      </c>
      <c r="AT61" s="1">
        <v>0</v>
      </c>
      <c r="AU61" s="1">
        <v>0</v>
      </c>
      <c r="AV61" s="6"/>
      <c r="AW61" s="1" t="str">
        <f t="shared" ca="1" si="9"/>
        <v>insert into ZAUT values('DJB', '', 'ADMIN', 'PUR', 'M031130', 'W', '1', '20141204', '144109', 'SQL', '0', '0', '')</v>
      </c>
    </row>
    <row r="62" spans="36:49" ht="14.25" customHeight="1" x14ac:dyDescent="0.25">
      <c r="AJ62" s="1" t="s">
        <v>1311</v>
      </c>
      <c r="AL62" s="48" t="s">
        <v>218</v>
      </c>
      <c r="AM62" s="48" t="s">
        <v>1106</v>
      </c>
      <c r="AN62" s="40" t="s">
        <v>1245</v>
      </c>
      <c r="AO62" s="1" t="s">
        <v>139</v>
      </c>
      <c r="AP62" s="3">
        <v>1</v>
      </c>
      <c r="AQ62" s="6">
        <f t="shared" ca="1" si="0"/>
        <v>20141204</v>
      </c>
      <c r="AR62" s="3">
        <f t="shared" ca="1" si="1"/>
        <v>144109</v>
      </c>
      <c r="AS62" s="3" t="s">
        <v>88</v>
      </c>
      <c r="AT62" s="1">
        <v>0</v>
      </c>
      <c r="AU62" s="1">
        <v>0</v>
      </c>
      <c r="AV62" s="6"/>
      <c r="AW62" s="1" t="str">
        <f t="shared" ca="1" si="9"/>
        <v>insert into ZAUT values('DJB', '', 'ADMIN', 'PUR', 'M031140', 'W', '1', '20141204', '144109', 'SQL', '0', '0', '')</v>
      </c>
    </row>
    <row r="63" spans="36:49" ht="14.25" customHeight="1" x14ac:dyDescent="0.25">
      <c r="AJ63" s="1" t="s">
        <v>1311</v>
      </c>
      <c r="AL63" s="48" t="s">
        <v>218</v>
      </c>
      <c r="AM63" s="48" t="s">
        <v>1106</v>
      </c>
      <c r="AN63" s="40" t="s">
        <v>1246</v>
      </c>
      <c r="AO63" s="1" t="s">
        <v>139</v>
      </c>
      <c r="AP63" s="3">
        <v>1</v>
      </c>
      <c r="AQ63" s="6">
        <f t="shared" ca="1" si="0"/>
        <v>20141204</v>
      </c>
      <c r="AR63" s="3">
        <f t="shared" ca="1" si="1"/>
        <v>144109</v>
      </c>
      <c r="AS63" s="3" t="s">
        <v>88</v>
      </c>
      <c r="AT63" s="1">
        <v>0</v>
      </c>
      <c r="AU63" s="1">
        <v>0</v>
      </c>
      <c r="AV63" s="6"/>
      <c r="AW63" s="1" t="str">
        <f t="shared" ca="1" si="9"/>
        <v>insert into ZAUT values('DJB', '', 'ADMIN', 'PUR', 'M031150', 'W', '1', '20141204', '144109', 'SQL', '0', '0', '')</v>
      </c>
    </row>
    <row r="64" spans="36:49" ht="14.25" customHeight="1" x14ac:dyDescent="0.25">
      <c r="AJ64" s="1" t="s">
        <v>1311</v>
      </c>
      <c r="AL64" s="48" t="s">
        <v>218</v>
      </c>
      <c r="AM64" s="48" t="s">
        <v>1106</v>
      </c>
      <c r="AN64" s="40" t="s">
        <v>1247</v>
      </c>
      <c r="AO64" s="1" t="s">
        <v>139</v>
      </c>
      <c r="AP64" s="3">
        <v>1</v>
      </c>
      <c r="AQ64" s="6">
        <f t="shared" ca="1" si="0"/>
        <v>20141204</v>
      </c>
      <c r="AR64" s="3">
        <f t="shared" ca="1" si="1"/>
        <v>144109</v>
      </c>
      <c r="AS64" s="3" t="s">
        <v>88</v>
      </c>
      <c r="AT64" s="1">
        <v>0</v>
      </c>
      <c r="AU64" s="1">
        <v>0</v>
      </c>
      <c r="AV64" s="6"/>
      <c r="AW64" s="1" t="str">
        <f t="shared" ca="1" si="9"/>
        <v>insert into ZAUT values('DJB', '', 'ADMIN', 'PUR', 'M031160', 'W', '1', '20141204', '144109', 'SQL', '0', '0', '')</v>
      </c>
    </row>
    <row r="65" spans="36:59" ht="14.25" customHeight="1" x14ac:dyDescent="0.25">
      <c r="AJ65" s="1" t="s">
        <v>1311</v>
      </c>
      <c r="AL65" s="48" t="s">
        <v>218</v>
      </c>
      <c r="AM65" s="48" t="s">
        <v>1106</v>
      </c>
      <c r="AN65" s="40" t="s">
        <v>1248</v>
      </c>
      <c r="AO65" s="1" t="s">
        <v>139</v>
      </c>
      <c r="AP65" s="3">
        <v>1</v>
      </c>
      <c r="AQ65" s="6">
        <f t="shared" ca="1" si="0"/>
        <v>20141204</v>
      </c>
      <c r="AR65" s="3">
        <f t="shared" ca="1" si="1"/>
        <v>144109</v>
      </c>
      <c r="AS65" s="3" t="s">
        <v>88</v>
      </c>
      <c r="AT65" s="1">
        <v>0</v>
      </c>
      <c r="AU65" s="1">
        <v>0</v>
      </c>
      <c r="AV65" s="6"/>
      <c r="AW65" s="1" t="str">
        <f t="shared" ca="1" si="9"/>
        <v>insert into ZAUT values('DJB', '', 'ADMIN', 'PUR', 'M031170', 'W', '1', '20141204', '144109', 'SQL', '0', '0', '')</v>
      </c>
    </row>
    <row r="66" spans="36:59" ht="14.25" customHeight="1" x14ac:dyDescent="0.25">
      <c r="AJ66" s="1" t="s">
        <v>1311</v>
      </c>
      <c r="AL66" s="48" t="s">
        <v>218</v>
      </c>
      <c r="AM66" s="48" t="s">
        <v>1107</v>
      </c>
      <c r="AN66" s="40" t="s">
        <v>794</v>
      </c>
      <c r="AO66" s="1" t="s">
        <v>139</v>
      </c>
      <c r="AP66" s="3">
        <v>1</v>
      </c>
      <c r="AQ66" s="6">
        <f t="shared" ref="AQ66:AQ94" ca="1" si="20">YEAR(NOW())*10000+MONTH(NOW())*100+DAY(NOW())</f>
        <v>20141204</v>
      </c>
      <c r="AR66" s="3">
        <f t="shared" ref="AR66:AR94" ca="1" si="21">HOUR(NOW())*10000+MINUTE(NOW())*100+SECOND(NOW())</f>
        <v>144109</v>
      </c>
      <c r="AS66" s="3" t="s">
        <v>88</v>
      </c>
      <c r="AT66" s="1">
        <v>0</v>
      </c>
      <c r="AU66" s="1">
        <v>0</v>
      </c>
      <c r="AV66" s="6"/>
      <c r="AW66" s="1" t="str">
        <f t="shared" ca="1" si="9"/>
        <v>insert into ZAUT values('DJB', '', 'ADMIN', 'SAL', 'M040', 'W', '1', '20141204', '144109', 'SQL', '0', '0', '')</v>
      </c>
    </row>
    <row r="67" spans="36:59" ht="14.25" customHeight="1" x14ac:dyDescent="0.25">
      <c r="AJ67" s="1" t="s">
        <v>1311</v>
      </c>
      <c r="AL67" s="48" t="s">
        <v>218</v>
      </c>
      <c r="AM67" s="48" t="s">
        <v>1107</v>
      </c>
      <c r="AN67" s="40" t="s">
        <v>798</v>
      </c>
      <c r="AO67" s="1" t="s">
        <v>139</v>
      </c>
      <c r="AP67" s="3">
        <v>1</v>
      </c>
      <c r="AQ67" s="6">
        <f t="shared" ca="1" si="20"/>
        <v>20141204</v>
      </c>
      <c r="AR67" s="3">
        <f t="shared" ca="1" si="21"/>
        <v>144109</v>
      </c>
      <c r="AS67" s="3" t="s">
        <v>88</v>
      </c>
      <c r="AT67" s="1">
        <v>0</v>
      </c>
      <c r="AU67" s="1">
        <v>0</v>
      </c>
      <c r="AV67" s="6"/>
      <c r="AW67" s="1" t="str">
        <f t="shared" ref="AW67:AW72" ca="1" si="22">CONCATENATE("insert into ", $D$2, " values('", AJ67, "', '", AK67, "', '", AL67, "', '", AM67, "', '", AN67, "', '", AO67, "', '", AP67, "', '", AQ67, "', '", AR67, "', '", AS67, "', '", AT67, "', '", AU67, "', '", AV67, "')")</f>
        <v>insert into ZAUT values('DJB', '', 'ADMIN', 'SAL', 'M040010', 'W', '1', '20141204', '144109', 'SQL', '0', '0', '')</v>
      </c>
    </row>
    <row r="68" spans="36:59" ht="14.25" customHeight="1" x14ac:dyDescent="0.25">
      <c r="AJ68" s="1" t="s">
        <v>1311</v>
      </c>
      <c r="AL68" s="48" t="s">
        <v>218</v>
      </c>
      <c r="AM68" s="48" t="s">
        <v>1107</v>
      </c>
      <c r="AN68" s="40" t="s">
        <v>1682</v>
      </c>
      <c r="AO68" s="1" t="s">
        <v>139</v>
      </c>
      <c r="AP68" s="3">
        <v>1</v>
      </c>
      <c r="AQ68" s="6">
        <f t="shared" ca="1" si="20"/>
        <v>20141204</v>
      </c>
      <c r="AR68" s="3">
        <f t="shared" ca="1" si="21"/>
        <v>144109</v>
      </c>
      <c r="AS68" s="3" t="s">
        <v>88</v>
      </c>
      <c r="AT68" s="1">
        <v>0</v>
      </c>
      <c r="AU68" s="1">
        <v>0</v>
      </c>
      <c r="AV68" s="6"/>
      <c r="AW68" s="1" t="str">
        <f t="shared" ca="1" si="22"/>
        <v>insert into ZAUT values('DJB', '', 'ADMIN', 'SAL', 'M040020', 'W', '1', '20141204', '144109', 'SQL', '0', '0', '')</v>
      </c>
    </row>
    <row r="69" spans="36:59" ht="14.25" customHeight="1" x14ac:dyDescent="0.25">
      <c r="AJ69" s="1" t="s">
        <v>1311</v>
      </c>
      <c r="AL69" s="48" t="s">
        <v>218</v>
      </c>
      <c r="AM69" s="48" t="s">
        <v>1107</v>
      </c>
      <c r="AN69" s="40" t="s">
        <v>1208</v>
      </c>
      <c r="AO69" s="1" t="s">
        <v>139</v>
      </c>
      <c r="AP69" s="3">
        <v>1</v>
      </c>
      <c r="AQ69" s="6">
        <f t="shared" ca="1" si="20"/>
        <v>20141204</v>
      </c>
      <c r="AR69" s="3">
        <f t="shared" ca="1" si="21"/>
        <v>144109</v>
      </c>
      <c r="AS69" s="3" t="s">
        <v>88</v>
      </c>
      <c r="AT69" s="1">
        <v>0</v>
      </c>
      <c r="AU69" s="1">
        <v>0</v>
      </c>
      <c r="AV69" s="6"/>
      <c r="AW69" s="1" t="str">
        <f t="shared" ca="1" si="22"/>
        <v>insert into ZAUT values('DJB', '', 'ADMIN', 'SAL', 'M042', 'W', '1', '20141204', '144109', 'SQL', '0', '0', '')</v>
      </c>
    </row>
    <row r="70" spans="36:59" ht="14.25" customHeight="1" x14ac:dyDescent="0.25">
      <c r="AJ70" s="1" t="s">
        <v>1311</v>
      </c>
      <c r="AL70" s="48" t="s">
        <v>218</v>
      </c>
      <c r="AM70" s="48" t="s">
        <v>1107</v>
      </c>
      <c r="AN70" s="40" t="s">
        <v>1249</v>
      </c>
      <c r="AO70" s="1" t="s">
        <v>139</v>
      </c>
      <c r="AP70" s="3">
        <v>1</v>
      </c>
      <c r="AQ70" s="6">
        <f t="shared" ca="1" si="20"/>
        <v>20141204</v>
      </c>
      <c r="AR70" s="3">
        <f t="shared" ca="1" si="21"/>
        <v>144109</v>
      </c>
      <c r="AS70" s="3" t="s">
        <v>88</v>
      </c>
      <c r="AT70" s="1">
        <v>0</v>
      </c>
      <c r="AU70" s="1">
        <v>0</v>
      </c>
      <c r="AV70" s="6"/>
      <c r="AW70" s="1" t="str">
        <f t="shared" ca="1" si="22"/>
        <v>insert into ZAUT values('DJB', '', 'ADMIN', 'SAL', 'M042210', 'W', '1', '20141204', '144109', 'SQL', '0', '0', '')</v>
      </c>
    </row>
    <row r="71" spans="36:59" ht="14.25" customHeight="1" x14ac:dyDescent="0.25">
      <c r="AJ71" s="1" t="s">
        <v>1311</v>
      </c>
      <c r="AL71" s="48" t="s">
        <v>218</v>
      </c>
      <c r="AM71" s="48" t="s">
        <v>1107</v>
      </c>
      <c r="AN71" s="40" t="s">
        <v>1756</v>
      </c>
      <c r="AO71" s="1" t="s">
        <v>139</v>
      </c>
      <c r="AP71" s="3">
        <v>1</v>
      </c>
      <c r="AQ71" s="6">
        <f t="shared" ca="1" si="20"/>
        <v>20141204</v>
      </c>
      <c r="AR71" s="3">
        <f t="shared" ca="1" si="21"/>
        <v>144109</v>
      </c>
      <c r="AS71" s="3" t="s">
        <v>88</v>
      </c>
      <c r="AT71" s="1">
        <v>0</v>
      </c>
      <c r="AU71" s="1">
        <v>0</v>
      </c>
      <c r="AV71" s="6"/>
      <c r="AW71" s="1" t="str">
        <f t="shared" ca="1" si="22"/>
        <v>insert into ZAUT values('DJB', '', 'ADMIN', 'SAL', 'M042220', 'W', '1', '20141204', '144109', 'SQL', '0', '0', '')</v>
      </c>
    </row>
    <row r="72" spans="36:59" ht="14.25" customHeight="1" x14ac:dyDescent="0.25">
      <c r="AJ72" s="48" t="s">
        <v>1311</v>
      </c>
      <c r="AK72" s="48"/>
      <c r="AL72" s="48" t="s">
        <v>218</v>
      </c>
      <c r="AM72" s="48" t="s">
        <v>1107</v>
      </c>
      <c r="AN72" s="40" t="s">
        <v>1209</v>
      </c>
      <c r="AO72" s="1" t="s">
        <v>139</v>
      </c>
      <c r="AP72" s="3">
        <v>1</v>
      </c>
      <c r="AQ72" s="6">
        <f t="shared" ca="1" si="20"/>
        <v>20141204</v>
      </c>
      <c r="AR72" s="3">
        <f t="shared" ca="1" si="21"/>
        <v>144109</v>
      </c>
      <c r="AS72" s="3" t="s">
        <v>88</v>
      </c>
      <c r="AT72" s="1">
        <v>0</v>
      </c>
      <c r="AU72" s="1">
        <v>0</v>
      </c>
      <c r="AV72" s="6"/>
      <c r="AW72" s="1" t="str">
        <f t="shared" ca="1" si="22"/>
        <v>insert into ZAUT values('DJB', '', 'ADMIN', 'SAL', 'M041', 'W', '1', '20141204', '144109', 'SQL', '0', '0', '')</v>
      </c>
    </row>
    <row r="73" spans="36:59" ht="14.25" customHeight="1" x14ac:dyDescent="0.25">
      <c r="AJ73" s="48" t="s">
        <v>1311</v>
      </c>
      <c r="AK73" s="48"/>
      <c r="AL73" s="48" t="s">
        <v>218</v>
      </c>
      <c r="AM73" s="48" t="s">
        <v>1107</v>
      </c>
      <c r="AN73" s="48" t="s">
        <v>1250</v>
      </c>
      <c r="AO73" s="48" t="s">
        <v>139</v>
      </c>
      <c r="AP73" s="3">
        <v>1</v>
      </c>
      <c r="AQ73" s="6">
        <f t="shared" ca="1" si="20"/>
        <v>20141204</v>
      </c>
      <c r="AR73" s="3">
        <f t="shared" ca="1" si="21"/>
        <v>144109</v>
      </c>
      <c r="AS73" s="3" t="s">
        <v>88</v>
      </c>
      <c r="AT73" s="48">
        <v>0</v>
      </c>
      <c r="AU73" s="48">
        <v>0</v>
      </c>
      <c r="AV73" s="6"/>
      <c r="AW73" s="48" t="str">
        <f t="shared" ref="AW73:AW74" ca="1" si="23">CONCATENATE("insert into ", $D$2, " values('", AJ73, "', '", AK73, "', '", AL73, "', '", AM73, "', '", AN73, "', '", AO73, "', '", AP73, "', '", AQ73, "', '", AR73, "', '", AS73, "', '", AT73, "', '", AU73, "', '", AV73, "')")</f>
        <v>insert into ZAUT values('DJB', '', 'ADMIN', 'SAL', 'M041110', 'W', '1', '20141204', '144109', 'SQL', '0', '0', '')</v>
      </c>
      <c r="AX73" s="48"/>
      <c r="AY73" s="48"/>
      <c r="AZ73" s="48"/>
      <c r="BA73" s="48"/>
      <c r="BB73" s="48"/>
      <c r="BC73" s="48"/>
      <c r="BD73" s="48"/>
      <c r="BE73" s="48"/>
      <c r="BF73" s="48"/>
      <c r="BG73" s="48"/>
    </row>
    <row r="74" spans="36:59" ht="14.25" customHeight="1" x14ac:dyDescent="0.25">
      <c r="AJ74" s="48" t="s">
        <v>1311</v>
      </c>
      <c r="AK74" s="48"/>
      <c r="AL74" s="48" t="s">
        <v>218</v>
      </c>
      <c r="AM74" s="48" t="s">
        <v>1107</v>
      </c>
      <c r="AN74" s="48" t="s">
        <v>1251</v>
      </c>
      <c r="AO74" s="48" t="s">
        <v>139</v>
      </c>
      <c r="AP74" s="3">
        <v>1</v>
      </c>
      <c r="AQ74" s="6">
        <f t="shared" ca="1" si="20"/>
        <v>20141204</v>
      </c>
      <c r="AR74" s="3">
        <f t="shared" ca="1" si="21"/>
        <v>144109</v>
      </c>
      <c r="AS74" s="3" t="s">
        <v>88</v>
      </c>
      <c r="AT74" s="48">
        <v>0</v>
      </c>
      <c r="AU74" s="48">
        <v>0</v>
      </c>
      <c r="AV74" s="6"/>
      <c r="AW74" s="48" t="str">
        <f t="shared" ca="1" si="23"/>
        <v>insert into ZAUT values('DJB', '', 'ADMIN', 'SAL', 'M041120', 'W', '1', '20141204', '144109', 'SQL', '0', '0', '')</v>
      </c>
      <c r="AX74" s="48"/>
      <c r="AY74" s="48"/>
      <c r="AZ74" s="48"/>
      <c r="BA74" s="48"/>
      <c r="BB74" s="48"/>
      <c r="BC74" s="48"/>
      <c r="BD74" s="48"/>
      <c r="BE74" s="48"/>
      <c r="BF74" s="48"/>
      <c r="BG74" s="48"/>
    </row>
    <row r="75" spans="36:59" ht="14.25" customHeight="1" x14ac:dyDescent="0.25">
      <c r="AJ75" s="48" t="s">
        <v>1311</v>
      </c>
      <c r="AK75" s="48"/>
      <c r="AL75" s="48" t="s">
        <v>218</v>
      </c>
      <c r="AM75" s="48" t="s">
        <v>1107</v>
      </c>
      <c r="AN75" s="48" t="s">
        <v>1252</v>
      </c>
      <c r="AO75" s="48" t="s">
        <v>139</v>
      </c>
      <c r="AP75" s="3">
        <v>1</v>
      </c>
      <c r="AQ75" s="6">
        <f t="shared" ca="1" si="20"/>
        <v>20141204</v>
      </c>
      <c r="AR75" s="3">
        <f t="shared" ca="1" si="21"/>
        <v>144109</v>
      </c>
      <c r="AS75" s="3" t="s">
        <v>88</v>
      </c>
      <c r="AT75" s="48">
        <v>0</v>
      </c>
      <c r="AU75" s="48">
        <v>0</v>
      </c>
      <c r="AV75" s="6"/>
      <c r="AW75" s="48" t="str">
        <f t="shared" ref="AW75" ca="1" si="24">CONCATENATE("insert into ", $D$2, " values('", AJ75, "', '", AK75, "', '", AL75, "', '", AM75, "', '", AN75, "', '", AO75, "', '", AP75, "', '", AQ75, "', '", AR75, "', '", AS75, "', '", AT75, "', '", AU75, "', '", AV75, "')")</f>
        <v>insert into ZAUT values('DJB', '', 'ADMIN', 'SAL', 'M041130', 'W', '1', '20141204', '144109', 'SQL', '0', '0', '')</v>
      </c>
      <c r="AX75" s="48"/>
      <c r="AY75" s="48"/>
      <c r="AZ75" s="48"/>
      <c r="BA75" s="48"/>
      <c r="BB75" s="48"/>
      <c r="BC75" s="48"/>
      <c r="BD75" s="48"/>
      <c r="BE75" s="48"/>
      <c r="BF75" s="48"/>
      <c r="BG75" s="48"/>
    </row>
    <row r="76" spans="36:59" ht="14.25" customHeight="1" x14ac:dyDescent="0.25">
      <c r="AJ76" s="48" t="s">
        <v>1311</v>
      </c>
      <c r="AK76" s="48"/>
      <c r="AL76" s="48" t="s">
        <v>218</v>
      </c>
      <c r="AM76" s="48" t="s">
        <v>1107</v>
      </c>
      <c r="AN76" s="48" t="s">
        <v>1253</v>
      </c>
      <c r="AO76" s="48" t="s">
        <v>139</v>
      </c>
      <c r="AP76" s="3">
        <v>1</v>
      </c>
      <c r="AQ76" s="6">
        <f t="shared" ca="1" si="20"/>
        <v>20141204</v>
      </c>
      <c r="AR76" s="3">
        <f t="shared" ca="1" si="21"/>
        <v>144109</v>
      </c>
      <c r="AS76" s="3" t="s">
        <v>88</v>
      </c>
      <c r="AT76" s="48">
        <v>0</v>
      </c>
      <c r="AU76" s="48">
        <v>0</v>
      </c>
      <c r="AV76" s="6"/>
      <c r="AW76" s="48" t="str">
        <f t="shared" ref="AW76:AW84" ca="1" si="25">CONCATENATE("insert into ", $D$2, " values('", AJ76, "', '", AK76, "', '", AL76, "', '", AM76, "', '", AN76, "', '", AO76, "', '", AP76, "', '", AQ76, "', '", AR76, "', '", AS76, "', '", AT76, "', '", AU76, "', '", AV76, "')")</f>
        <v>insert into ZAUT values('DJB', '', 'ADMIN', 'SAL', 'M041140', 'W', '1', '20141204', '144109', 'SQL', '0', '0', '')</v>
      </c>
      <c r="AX76" s="48"/>
      <c r="AY76" s="48"/>
      <c r="AZ76" s="48"/>
      <c r="BA76" s="48"/>
      <c r="BB76" s="48"/>
      <c r="BC76" s="48"/>
      <c r="BD76" s="48"/>
      <c r="BE76" s="48"/>
      <c r="BF76" s="48"/>
      <c r="BG76" s="48"/>
    </row>
    <row r="77" spans="36:59" ht="14.25" customHeight="1" x14ac:dyDescent="0.25">
      <c r="AJ77" s="48" t="s">
        <v>1311</v>
      </c>
      <c r="AK77" s="48"/>
      <c r="AL77" s="48" t="s">
        <v>218</v>
      </c>
      <c r="AM77" s="48" t="s">
        <v>1107</v>
      </c>
      <c r="AN77" s="48" t="s">
        <v>1619</v>
      </c>
      <c r="AO77" s="48" t="s">
        <v>139</v>
      </c>
      <c r="AP77" s="3">
        <v>1</v>
      </c>
      <c r="AQ77" s="6">
        <f t="shared" ca="1" si="20"/>
        <v>20141204</v>
      </c>
      <c r="AR77" s="3">
        <f t="shared" ca="1" si="21"/>
        <v>144109</v>
      </c>
      <c r="AS77" s="3" t="s">
        <v>88</v>
      </c>
      <c r="AT77" s="48">
        <v>0</v>
      </c>
      <c r="AU77" s="48">
        <v>0</v>
      </c>
      <c r="AV77" s="6"/>
      <c r="AW77" s="48" t="str">
        <f t="shared" ca="1" si="25"/>
        <v>insert into ZAUT values('DJB', '', 'ADMIN', 'SAL', 'M041150', 'W', '1', '20141204', '144109', 'SQL', '0', '0', '')</v>
      </c>
      <c r="AX77" s="48"/>
      <c r="AY77" s="48"/>
      <c r="AZ77" s="48"/>
      <c r="BA77" s="48"/>
      <c r="BB77" s="48"/>
      <c r="BC77" s="48"/>
      <c r="BD77" s="48"/>
      <c r="BE77" s="48"/>
      <c r="BF77" s="48"/>
      <c r="BG77" s="48"/>
    </row>
    <row r="78" spans="36:59" ht="14.25" customHeight="1" x14ac:dyDescent="0.25">
      <c r="AJ78" s="48" t="s">
        <v>1311</v>
      </c>
      <c r="AK78" s="48"/>
      <c r="AL78" s="48" t="s">
        <v>218</v>
      </c>
      <c r="AM78" s="48" t="s">
        <v>1108</v>
      </c>
      <c r="AN78" s="48" t="s">
        <v>1210</v>
      </c>
      <c r="AO78" s="48" t="s">
        <v>139</v>
      </c>
      <c r="AP78" s="3">
        <v>1</v>
      </c>
      <c r="AQ78" s="6">
        <f t="shared" ca="1" si="20"/>
        <v>20141204</v>
      </c>
      <c r="AR78" s="3">
        <f t="shared" ca="1" si="21"/>
        <v>144109</v>
      </c>
      <c r="AS78" s="3" t="s">
        <v>88</v>
      </c>
      <c r="AT78" s="48">
        <v>0</v>
      </c>
      <c r="AU78" s="48">
        <v>0</v>
      </c>
      <c r="AV78" s="6"/>
      <c r="AW78" s="48" t="str">
        <f t="shared" ca="1" si="25"/>
        <v>insert into ZAUT values('DJB', '', 'ADMIN', 'SYS', 'M050', 'W', '1', '20141204', '144109', 'SQL', '0', '0', '')</v>
      </c>
      <c r="AX78" s="48"/>
      <c r="AY78" s="48"/>
      <c r="AZ78" s="48"/>
      <c r="BA78" s="48"/>
      <c r="BB78" s="48"/>
      <c r="BC78" s="48"/>
      <c r="BD78" s="48"/>
      <c r="BE78" s="48"/>
      <c r="BF78" s="48"/>
      <c r="BG78" s="48"/>
    </row>
    <row r="79" spans="36:59" ht="14.25" customHeight="1" x14ac:dyDescent="0.25">
      <c r="AJ79" s="48" t="s">
        <v>1311</v>
      </c>
      <c r="AK79" s="48"/>
      <c r="AL79" s="48" t="s">
        <v>218</v>
      </c>
      <c r="AM79" s="48" t="s">
        <v>1108</v>
      </c>
      <c r="AN79" s="48" t="s">
        <v>1254</v>
      </c>
      <c r="AO79" s="48" t="s">
        <v>139</v>
      </c>
      <c r="AP79" s="3">
        <v>1</v>
      </c>
      <c r="AQ79" s="6">
        <f t="shared" ca="1" si="20"/>
        <v>20141204</v>
      </c>
      <c r="AR79" s="3">
        <f t="shared" ca="1" si="21"/>
        <v>144109</v>
      </c>
      <c r="AS79" s="3" t="s">
        <v>88</v>
      </c>
      <c r="AT79" s="48">
        <v>0</v>
      </c>
      <c r="AU79" s="48">
        <v>0</v>
      </c>
      <c r="AV79" s="6"/>
      <c r="AW79" s="48" t="str">
        <f t="shared" ca="1" si="25"/>
        <v>insert into ZAUT values('DJB', '', 'ADMIN', 'SYS', 'M050010', 'W', '1', '20141204', '144109', 'SQL', '0', '0', '')</v>
      </c>
      <c r="AX79" s="48"/>
      <c r="AY79" s="48"/>
      <c r="AZ79" s="48"/>
      <c r="BA79" s="48"/>
      <c r="BB79" s="48"/>
      <c r="BC79" s="48"/>
      <c r="BD79" s="48"/>
      <c r="BE79" s="48"/>
      <c r="BF79" s="48"/>
      <c r="BG79" s="48"/>
    </row>
    <row r="80" spans="36:59" ht="14.25" customHeight="1" x14ac:dyDescent="0.25">
      <c r="AJ80" s="48" t="s">
        <v>1311</v>
      </c>
      <c r="AK80" s="48"/>
      <c r="AL80" s="48" t="s">
        <v>218</v>
      </c>
      <c r="AM80" s="48" t="s">
        <v>1108</v>
      </c>
      <c r="AN80" s="48" t="s">
        <v>1255</v>
      </c>
      <c r="AO80" s="48" t="s">
        <v>139</v>
      </c>
      <c r="AP80" s="3">
        <v>1</v>
      </c>
      <c r="AQ80" s="6">
        <f t="shared" ca="1" si="20"/>
        <v>20141204</v>
      </c>
      <c r="AR80" s="3">
        <f t="shared" ca="1" si="21"/>
        <v>144109</v>
      </c>
      <c r="AS80" s="3" t="s">
        <v>88</v>
      </c>
      <c r="AT80" s="48">
        <v>0</v>
      </c>
      <c r="AU80" s="48">
        <v>0</v>
      </c>
      <c r="AV80" s="6"/>
      <c r="AW80" s="48" t="str">
        <f t="shared" ca="1" si="25"/>
        <v>insert into ZAUT values('DJB', '', 'ADMIN', 'SYS', 'M050020', 'W', '1', '20141204', '144109', 'SQL', '0', '0', '')</v>
      </c>
      <c r="AX80" s="48"/>
      <c r="AY80" s="48"/>
      <c r="AZ80" s="48"/>
      <c r="BA80" s="48"/>
      <c r="BB80" s="48"/>
      <c r="BC80" s="48"/>
      <c r="BD80" s="48"/>
      <c r="BE80" s="48"/>
      <c r="BF80" s="48"/>
      <c r="BG80" s="48"/>
    </row>
    <row r="81" spans="36:59" ht="14.25" customHeight="1" x14ac:dyDescent="0.25">
      <c r="AJ81" s="48" t="s">
        <v>1311</v>
      </c>
      <c r="AK81" s="48"/>
      <c r="AL81" s="48" t="s">
        <v>218</v>
      </c>
      <c r="AM81" s="48" t="s">
        <v>1108</v>
      </c>
      <c r="AN81" s="48" t="s">
        <v>1256</v>
      </c>
      <c r="AO81" s="48" t="s">
        <v>139</v>
      </c>
      <c r="AP81" s="3">
        <v>1</v>
      </c>
      <c r="AQ81" s="6">
        <f t="shared" ca="1" si="20"/>
        <v>20141204</v>
      </c>
      <c r="AR81" s="3">
        <f t="shared" ca="1" si="21"/>
        <v>144109</v>
      </c>
      <c r="AS81" s="3" t="s">
        <v>88</v>
      </c>
      <c r="AT81" s="48">
        <v>0</v>
      </c>
      <c r="AU81" s="48">
        <v>0</v>
      </c>
      <c r="AV81" s="6"/>
      <c r="AW81" s="48" t="str">
        <f t="shared" ca="1" si="25"/>
        <v>insert into ZAUT values('DJB', '', 'ADMIN', 'SYS', 'M050030', 'W', '1', '20141204', '144109', 'SQL', '0', '0', '')</v>
      </c>
      <c r="AX81" s="48"/>
      <c r="AY81" s="48"/>
      <c r="AZ81" s="48"/>
      <c r="BA81" s="48"/>
      <c r="BB81" s="48"/>
      <c r="BC81" s="48"/>
      <c r="BD81" s="48"/>
      <c r="BE81" s="48"/>
      <c r="BF81" s="48"/>
      <c r="BG81" s="48"/>
    </row>
    <row r="82" spans="36:59" ht="14.25" customHeight="1" x14ac:dyDescent="0.25">
      <c r="AJ82" s="48" t="s">
        <v>1311</v>
      </c>
      <c r="AK82" s="48"/>
      <c r="AL82" s="48" t="s">
        <v>218</v>
      </c>
      <c r="AM82" s="48" t="s">
        <v>1108</v>
      </c>
      <c r="AN82" s="48" t="s">
        <v>1257</v>
      </c>
      <c r="AO82" s="48" t="s">
        <v>139</v>
      </c>
      <c r="AP82" s="3">
        <v>1</v>
      </c>
      <c r="AQ82" s="6">
        <f t="shared" ca="1" si="20"/>
        <v>20141204</v>
      </c>
      <c r="AR82" s="3">
        <f t="shared" ca="1" si="21"/>
        <v>144109</v>
      </c>
      <c r="AS82" s="3" t="s">
        <v>88</v>
      </c>
      <c r="AT82" s="48">
        <v>0</v>
      </c>
      <c r="AU82" s="48">
        <v>0</v>
      </c>
      <c r="AV82" s="6"/>
      <c r="AW82" s="48" t="str">
        <f t="shared" ca="1" si="25"/>
        <v>insert into ZAUT values('DJB', '', 'ADMIN', 'SYS', 'M050040', 'W', '1', '20141204', '144109', 'SQL', '0', '0', '')</v>
      </c>
      <c r="AX82" s="48"/>
      <c r="AY82" s="48"/>
      <c r="AZ82" s="48"/>
      <c r="BA82" s="48"/>
      <c r="BB82" s="48"/>
      <c r="BC82" s="48"/>
      <c r="BD82" s="48"/>
      <c r="BE82" s="48"/>
      <c r="BF82" s="48"/>
      <c r="BG82" s="48"/>
    </row>
    <row r="83" spans="36:59" ht="14.25" customHeight="1" x14ac:dyDescent="0.25">
      <c r="AJ83" s="48" t="s">
        <v>1311</v>
      </c>
      <c r="AK83" s="48"/>
      <c r="AL83" s="48" t="s">
        <v>218</v>
      </c>
      <c r="AM83" s="48" t="s">
        <v>1108</v>
      </c>
      <c r="AN83" s="48" t="s">
        <v>1258</v>
      </c>
      <c r="AO83" s="48" t="s">
        <v>139</v>
      </c>
      <c r="AP83" s="3">
        <v>1</v>
      </c>
      <c r="AQ83" s="6">
        <f t="shared" ca="1" si="20"/>
        <v>20141204</v>
      </c>
      <c r="AR83" s="3">
        <f t="shared" ca="1" si="21"/>
        <v>144109</v>
      </c>
      <c r="AS83" s="3" t="s">
        <v>88</v>
      </c>
      <c r="AT83" s="48">
        <v>0</v>
      </c>
      <c r="AU83" s="48">
        <v>0</v>
      </c>
      <c r="AV83" s="6"/>
      <c r="AW83" s="48" t="str">
        <f t="shared" ca="1" si="25"/>
        <v>insert into ZAUT values('DJB', '', 'ADMIN', 'SYS', 'M050050', 'W', '1', '20141204', '144109', 'SQL', '0', '0', '')</v>
      </c>
      <c r="AX83" s="48"/>
      <c r="AY83" s="48"/>
      <c r="AZ83" s="48"/>
      <c r="BA83" s="48"/>
      <c r="BB83" s="48"/>
      <c r="BC83" s="48"/>
      <c r="BD83" s="48"/>
      <c r="BE83" s="48"/>
      <c r="BF83" s="48"/>
      <c r="BG83" s="48"/>
    </row>
    <row r="84" spans="36:59" ht="14.25" customHeight="1" x14ac:dyDescent="0.25">
      <c r="AJ84" s="48" t="s">
        <v>1311</v>
      </c>
      <c r="AK84" s="48"/>
      <c r="AL84" s="48" t="s">
        <v>218</v>
      </c>
      <c r="AM84" s="48" t="s">
        <v>1108</v>
      </c>
      <c r="AN84" s="48" t="s">
        <v>1259</v>
      </c>
      <c r="AO84" s="48" t="s">
        <v>139</v>
      </c>
      <c r="AP84" s="3">
        <v>1</v>
      </c>
      <c r="AQ84" s="6">
        <f t="shared" ca="1" si="20"/>
        <v>20141204</v>
      </c>
      <c r="AR84" s="3">
        <f t="shared" ca="1" si="21"/>
        <v>144109</v>
      </c>
      <c r="AS84" s="3" t="s">
        <v>88</v>
      </c>
      <c r="AT84" s="48">
        <v>0</v>
      </c>
      <c r="AU84" s="48">
        <v>0</v>
      </c>
      <c r="AV84" s="6"/>
      <c r="AW84" s="48" t="str">
        <f t="shared" ca="1" si="25"/>
        <v>insert into ZAUT values('DJB', '', 'ADMIN', 'SYS', 'M050060', 'W', '1', '20141204', '144109', 'SQL', '0', '0', '')</v>
      </c>
      <c r="AX84" s="48"/>
      <c r="AY84" s="48"/>
      <c r="AZ84" s="48"/>
      <c r="BA84" s="48"/>
      <c r="BB84" s="48"/>
      <c r="BC84" s="48"/>
      <c r="BD84" s="48"/>
      <c r="BE84" s="48"/>
      <c r="BF84" s="48"/>
      <c r="BG84" s="48"/>
    </row>
    <row r="85" spans="36:59" ht="14.25" customHeight="1" x14ac:dyDescent="0.25">
      <c r="AJ85" s="48" t="s">
        <v>1311</v>
      </c>
      <c r="AK85" s="48"/>
      <c r="AL85" s="48" t="s">
        <v>218</v>
      </c>
      <c r="AM85" s="48" t="s">
        <v>1108</v>
      </c>
      <c r="AN85" s="48" t="s">
        <v>1260</v>
      </c>
      <c r="AO85" s="48" t="s">
        <v>139</v>
      </c>
      <c r="AP85" s="3">
        <v>1</v>
      </c>
      <c r="AQ85" s="6">
        <f t="shared" ca="1" si="20"/>
        <v>20141204</v>
      </c>
      <c r="AR85" s="3">
        <f t="shared" ca="1" si="21"/>
        <v>144109</v>
      </c>
      <c r="AS85" s="3" t="s">
        <v>88</v>
      </c>
      <c r="AT85" s="48">
        <v>0</v>
      </c>
      <c r="AU85" s="48">
        <v>0</v>
      </c>
      <c r="AV85" s="6"/>
      <c r="AW85" s="48" t="str">
        <f t="shared" ref="AW85" ca="1" si="26">CONCATENATE("insert into ", $D$2, " values('", AJ85, "', '", AK85, "', '", AL85, "', '", AM85, "', '", AN85, "', '", AO85, "', '", AP85, "', '", AQ85, "', '", AR85, "', '", AS85, "', '", AT85, "', '", AU85, "', '", AV85, "')")</f>
        <v>insert into ZAUT values('DJB', '', 'ADMIN', 'SYS', 'M050070', 'W', '1', '20141204', '144109', 'SQL', '0', '0', '')</v>
      </c>
      <c r="AX85" s="48"/>
      <c r="AY85" s="48"/>
      <c r="AZ85" s="48"/>
      <c r="BA85" s="48"/>
      <c r="BB85" s="48"/>
      <c r="BC85" s="48"/>
      <c r="BD85" s="48"/>
      <c r="BE85" s="48"/>
      <c r="BF85" s="48"/>
      <c r="BG85" s="48"/>
    </row>
    <row r="86" spans="36:59" ht="14.25" customHeight="1" x14ac:dyDescent="0.25">
      <c r="AJ86" s="48" t="s">
        <v>1311</v>
      </c>
      <c r="AK86" s="48"/>
      <c r="AL86" s="48" t="s">
        <v>218</v>
      </c>
      <c r="AM86" s="48" t="s">
        <v>1108</v>
      </c>
      <c r="AN86" s="48" t="s">
        <v>1261</v>
      </c>
      <c r="AO86" s="48" t="s">
        <v>139</v>
      </c>
      <c r="AP86" s="3">
        <v>1</v>
      </c>
      <c r="AQ86" s="6">
        <f t="shared" ca="1" si="20"/>
        <v>20141204</v>
      </c>
      <c r="AR86" s="3">
        <f t="shared" ca="1" si="21"/>
        <v>144109</v>
      </c>
      <c r="AS86" s="3" t="s">
        <v>88</v>
      </c>
      <c r="AT86" s="48">
        <v>0</v>
      </c>
      <c r="AU86" s="48">
        <v>0</v>
      </c>
      <c r="AV86" s="6"/>
      <c r="AW86" s="48" t="str">
        <f t="shared" ref="AW86:AW89" ca="1" si="27">CONCATENATE("insert into ", $D$2, " values('", AJ86, "', '", AK86, "', '", AL86, "', '", AM86, "', '", AN86, "', '", AO86, "', '", AP86, "', '", AQ86, "', '", AR86, "', '", AS86, "', '", AT86, "', '", AU86, "', '", AV86, "')")</f>
        <v>insert into ZAUT values('DJB', '', 'ADMIN', 'SYS', 'M050080', 'W', '1', '20141204', '144109', 'SQL', '0', '0', '')</v>
      </c>
      <c r="AX86" s="48"/>
      <c r="AY86" s="48"/>
      <c r="AZ86" s="48"/>
      <c r="BA86" s="48"/>
      <c r="BB86" s="48"/>
      <c r="BC86" s="48"/>
      <c r="BD86" s="48"/>
      <c r="BE86" s="48"/>
      <c r="BF86" s="48"/>
      <c r="BG86" s="48"/>
    </row>
    <row r="87" spans="36:59" ht="14.25" customHeight="1" x14ac:dyDescent="0.25">
      <c r="AJ87" s="48" t="s">
        <v>1311</v>
      </c>
      <c r="AK87" s="48"/>
      <c r="AL87" s="48" t="s">
        <v>218</v>
      </c>
      <c r="AM87" s="48" t="s">
        <v>1108</v>
      </c>
      <c r="AN87" s="48" t="s">
        <v>1262</v>
      </c>
      <c r="AO87" s="48" t="s">
        <v>139</v>
      </c>
      <c r="AP87" s="3">
        <v>1</v>
      </c>
      <c r="AQ87" s="6">
        <f t="shared" ca="1" si="20"/>
        <v>20141204</v>
      </c>
      <c r="AR87" s="3">
        <f t="shared" ca="1" si="21"/>
        <v>144109</v>
      </c>
      <c r="AS87" s="3" t="s">
        <v>88</v>
      </c>
      <c r="AT87" s="48">
        <v>0</v>
      </c>
      <c r="AU87" s="48">
        <v>0</v>
      </c>
      <c r="AV87" s="6"/>
      <c r="AW87" s="48" t="str">
        <f t="shared" ca="1" si="27"/>
        <v>insert into ZAUT values('DJB', '', 'ADMIN', 'SYS', 'M050090', 'W', '1', '20141204', '144109', 'SQL', '0', '0', '')</v>
      </c>
      <c r="AX87" s="48"/>
      <c r="AY87" s="48"/>
      <c r="AZ87" s="48"/>
      <c r="BA87" s="48"/>
      <c r="BB87" s="48"/>
      <c r="BC87" s="48"/>
      <c r="BD87" s="48"/>
      <c r="BE87" s="48"/>
      <c r="BF87" s="48"/>
      <c r="BG87" s="48"/>
    </row>
    <row r="88" spans="36:59" ht="14.25" customHeight="1" x14ac:dyDescent="0.25">
      <c r="AJ88" s="48" t="s">
        <v>1311</v>
      </c>
      <c r="AK88" s="48"/>
      <c r="AL88" s="48" t="s">
        <v>218</v>
      </c>
      <c r="AM88" s="1" t="s">
        <v>1108</v>
      </c>
      <c r="AN88" s="1" t="s">
        <v>1644</v>
      </c>
      <c r="AO88" s="48" t="s">
        <v>139</v>
      </c>
      <c r="AP88" s="3">
        <v>1</v>
      </c>
      <c r="AQ88" s="6">
        <f t="shared" ca="1" si="20"/>
        <v>20141204</v>
      </c>
      <c r="AR88" s="3">
        <f t="shared" ca="1" si="21"/>
        <v>144109</v>
      </c>
      <c r="AS88" s="3" t="s">
        <v>88</v>
      </c>
      <c r="AT88" s="48">
        <v>0</v>
      </c>
      <c r="AU88" s="48">
        <v>0</v>
      </c>
      <c r="AV88" s="6"/>
      <c r="AW88" s="48" t="str">
        <f t="shared" ca="1" si="27"/>
        <v>insert into ZAUT values('DJB', '', 'ADMIN', 'SYS', 'M050100', 'W', '1', '20141204', '144109', 'SQL', '0', '0', '')</v>
      </c>
      <c r="AX88" s="48"/>
    </row>
    <row r="89" spans="36:59" ht="14.25" customHeight="1" x14ac:dyDescent="0.25">
      <c r="AJ89" s="48" t="s">
        <v>1311</v>
      </c>
      <c r="AK89" s="48"/>
      <c r="AL89" s="48" t="s">
        <v>218</v>
      </c>
      <c r="AM89" s="1" t="s">
        <v>1111</v>
      </c>
      <c r="AN89" s="1" t="s">
        <v>1211</v>
      </c>
      <c r="AO89" s="48" t="s">
        <v>139</v>
      </c>
      <c r="AP89" s="3">
        <v>1</v>
      </c>
      <c r="AQ89" s="6">
        <f t="shared" ca="1" si="20"/>
        <v>20141204</v>
      </c>
      <c r="AR89" s="3">
        <f t="shared" ca="1" si="21"/>
        <v>144109</v>
      </c>
      <c r="AS89" s="3" t="s">
        <v>88</v>
      </c>
      <c r="AT89" s="48">
        <v>0</v>
      </c>
      <c r="AU89" s="48">
        <v>0</v>
      </c>
      <c r="AV89" s="6"/>
      <c r="AW89" s="48" t="str">
        <f t="shared" ca="1" si="27"/>
        <v>insert into ZAUT values('DJB', '', 'ADMIN', 'HRS', 'M070', 'W', '1', '20141204', '144109', 'SQL', '0', '0', '')</v>
      </c>
      <c r="AX89" s="48"/>
    </row>
    <row r="90" spans="36:59" ht="14.25" customHeight="1" x14ac:dyDescent="0.25">
      <c r="AJ90" s="48" t="s">
        <v>1311</v>
      </c>
      <c r="AK90" s="48"/>
      <c r="AL90" s="48" t="s">
        <v>218</v>
      </c>
      <c r="AM90" s="1" t="s">
        <v>1111</v>
      </c>
      <c r="AN90" s="1" t="s">
        <v>1683</v>
      </c>
      <c r="AO90" s="48" t="s">
        <v>139</v>
      </c>
      <c r="AP90" s="3">
        <v>1</v>
      </c>
      <c r="AQ90" s="6">
        <f t="shared" ca="1" si="20"/>
        <v>20141204</v>
      </c>
      <c r="AR90" s="3">
        <f t="shared" ca="1" si="21"/>
        <v>144109</v>
      </c>
      <c r="AS90" s="3" t="s">
        <v>88</v>
      </c>
      <c r="AT90" s="48">
        <v>0</v>
      </c>
      <c r="AU90" s="48">
        <v>0</v>
      </c>
      <c r="AV90" s="6"/>
      <c r="AW90" s="48" t="str">
        <f t="shared" ref="AW90" ca="1" si="28">CONCATENATE("insert into ", $D$2, " values('", AJ90, "', '", AK90, "', '", AL90, "', '", AM90, "', '", AN90, "', '", AO90, "', '", AP90, "', '", AQ90, "', '", AR90, "', '", AS90, "', '", AT90, "', '", AU90, "', '", AV90, "')")</f>
        <v>insert into ZAUT values('DJB', '', 'ADMIN', 'HRS', 'M070010', 'W', '1', '20141204', '144109', 'SQL', '0', '0', '')</v>
      </c>
    </row>
    <row r="91" spans="36:59" ht="14.25" customHeight="1" x14ac:dyDescent="0.25">
      <c r="AJ91" s="48" t="s">
        <v>1311</v>
      </c>
      <c r="AK91" s="48"/>
      <c r="AL91" s="48" t="s">
        <v>218</v>
      </c>
      <c r="AM91" s="1" t="s">
        <v>1111</v>
      </c>
      <c r="AN91" s="1" t="s">
        <v>1684</v>
      </c>
      <c r="AO91" s="48" t="s">
        <v>139</v>
      </c>
      <c r="AP91" s="3">
        <v>1</v>
      </c>
      <c r="AQ91" s="6">
        <f t="shared" ca="1" si="20"/>
        <v>20141204</v>
      </c>
      <c r="AR91" s="3">
        <f t="shared" ca="1" si="21"/>
        <v>144109</v>
      </c>
      <c r="AS91" s="3" t="s">
        <v>88</v>
      </c>
      <c r="AT91" s="48">
        <v>0</v>
      </c>
      <c r="AU91" s="48">
        <v>0</v>
      </c>
      <c r="AV91" s="6"/>
      <c r="AW91" s="48" t="str">
        <f t="shared" ref="AW91" ca="1" si="29">CONCATENATE("insert into ", $D$2, " values('", AJ91, "', '", AK91, "', '", AL91, "', '", AM91, "', '", AN91, "', '", AO91, "', '", AP91, "', '", AQ91, "', '", AR91, "', '", AS91, "', '", AT91, "', '", AU91, "', '", AV91, "')")</f>
        <v>insert into ZAUT values('DJB', '', 'ADMIN', 'HRS', 'M070020', 'W', '1', '20141204', '144109', 'SQL', '0', '0', '')</v>
      </c>
    </row>
    <row r="92" spans="36:59" ht="14.25" customHeight="1" x14ac:dyDescent="0.25">
      <c r="AJ92" s="48" t="s">
        <v>1311</v>
      </c>
      <c r="AK92" s="48"/>
      <c r="AL92" s="48" t="s">
        <v>218</v>
      </c>
      <c r="AM92" s="1" t="s">
        <v>1111</v>
      </c>
      <c r="AN92" s="1" t="s">
        <v>1685</v>
      </c>
      <c r="AO92" s="48" t="s">
        <v>139</v>
      </c>
      <c r="AP92" s="3">
        <v>1</v>
      </c>
      <c r="AQ92" s="6">
        <f t="shared" ca="1" si="20"/>
        <v>20141204</v>
      </c>
      <c r="AR92" s="3">
        <f t="shared" ca="1" si="21"/>
        <v>144109</v>
      </c>
      <c r="AS92" s="3" t="s">
        <v>88</v>
      </c>
      <c r="AT92" s="48">
        <v>0</v>
      </c>
      <c r="AU92" s="48">
        <v>0</v>
      </c>
      <c r="AV92" s="6"/>
      <c r="AW92" s="48" t="str">
        <f t="shared" ref="AW92:AW93" ca="1" si="30">CONCATENATE("insert into ", $D$2, " values('", AJ92, "', '", AK92, "', '", AL92, "', '", AM92, "', '", AN92, "', '", AO92, "', '", AP92, "', '", AQ92, "', '", AR92, "', '", AS92, "', '", AT92, "', '", AU92, "', '", AV92, "')")</f>
        <v>insert into ZAUT values('DJB', '', 'ADMIN', 'HRS', 'M070030', 'W', '1', '20141204', '144109', 'SQL', '0', '0', '')</v>
      </c>
    </row>
    <row r="93" spans="36:59" ht="14.25" customHeight="1" x14ac:dyDescent="0.25">
      <c r="AJ93" s="48" t="s">
        <v>1311</v>
      </c>
      <c r="AK93" s="48"/>
      <c r="AL93" s="48" t="s">
        <v>218</v>
      </c>
      <c r="AM93" s="1" t="s">
        <v>1111</v>
      </c>
      <c r="AN93" s="1" t="s">
        <v>1686</v>
      </c>
      <c r="AO93" s="48" t="s">
        <v>139</v>
      </c>
      <c r="AP93" s="3">
        <v>1</v>
      </c>
      <c r="AQ93" s="6">
        <f t="shared" ca="1" si="20"/>
        <v>20141204</v>
      </c>
      <c r="AR93" s="3">
        <f t="shared" ca="1" si="21"/>
        <v>144109</v>
      </c>
      <c r="AS93" s="3" t="s">
        <v>88</v>
      </c>
      <c r="AT93" s="48">
        <v>0</v>
      </c>
      <c r="AU93" s="48">
        <v>0</v>
      </c>
      <c r="AV93" s="6"/>
      <c r="AW93" s="48" t="str">
        <f t="shared" ca="1" si="30"/>
        <v>insert into ZAUT values('DJB', '', 'ADMIN', 'HRS', 'M070040', 'W', '1', '20141204', '144109', 'SQL', '0', '0', '')</v>
      </c>
    </row>
    <row r="94" spans="36:59" ht="14.25" customHeight="1" x14ac:dyDescent="0.25">
      <c r="AJ94" s="48" t="s">
        <v>1311</v>
      </c>
      <c r="AK94" s="48"/>
      <c r="AL94" s="48" t="s">
        <v>218</v>
      </c>
      <c r="AM94" s="1" t="s">
        <v>1111</v>
      </c>
      <c r="AN94" s="1" t="s">
        <v>1687</v>
      </c>
      <c r="AO94" s="48" t="s">
        <v>139</v>
      </c>
      <c r="AP94" s="3">
        <v>1</v>
      </c>
      <c r="AQ94" s="6">
        <f t="shared" ca="1" si="20"/>
        <v>20141204</v>
      </c>
      <c r="AR94" s="3">
        <f t="shared" ca="1" si="21"/>
        <v>144109</v>
      </c>
      <c r="AS94" s="3" t="s">
        <v>88</v>
      </c>
      <c r="AT94" s="48">
        <v>0</v>
      </c>
      <c r="AU94" s="48">
        <v>0</v>
      </c>
      <c r="AV94" s="6"/>
      <c r="AW94" s="48" t="str">
        <f t="shared" ref="AW94" ca="1" si="31">CONCATENATE("insert into ", $D$2, " values('", AJ94, "', '", AK94, "', '", AL94, "', '", AM94, "', '", AN94, "', '", AO94, "', '", AP94, "', '", AQ94, "', '", AR94, "', '", AS94, "', '", AT94, "', '", AU94, "', '", AV94, "')")</f>
        <v>insert into ZAUT values('DJB', '', 'ADMIN', 'HRS', 'M070050', 'W', '1', '20141204', '144109', 'SQL', '0', '0', '')</v>
      </c>
      <c r="AX94" s="48"/>
      <c r="AY94" s="48"/>
      <c r="AZ94" s="48"/>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28"/>
  <sheetViews>
    <sheetView topLeftCell="AH1" workbookViewId="0">
      <selection activeCell="AV8" sqref="AV8"/>
    </sheetView>
  </sheetViews>
  <sheetFormatPr defaultRowHeight="14.25" customHeight="1" x14ac:dyDescent="0.25"/>
  <cols>
    <col min="1" max="1" width="5.85546875" style="1" bestFit="1" customWidth="1"/>
    <col min="2" max="2" width="3"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1.85546875" style="1" customWidth="1"/>
    <col min="19" max="19" width="14.7109375" style="1" customWidth="1"/>
    <col min="20" max="20" width="8.85546875" style="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7" width="9.140625" style="1"/>
    <col min="38" max="38" width="10.42578125" style="1" customWidth="1"/>
    <col min="39" max="39" width="29.42578125" style="1" bestFit="1" customWidth="1"/>
    <col min="40" max="16384" width="9.140625" style="1"/>
  </cols>
  <sheetData>
    <row r="1" spans="1:52"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ZUG1</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219</v>
      </c>
      <c r="AK1" s="5" t="s">
        <v>220</v>
      </c>
      <c r="AL1" s="5" t="s">
        <v>221</v>
      </c>
      <c r="AM1" s="5" t="s">
        <v>222</v>
      </c>
      <c r="AN1" s="5" t="s">
        <v>223</v>
      </c>
      <c r="AO1" s="5" t="s">
        <v>224</v>
      </c>
      <c r="AP1" s="5" t="s">
        <v>225</v>
      </c>
      <c r="AQ1" s="5" t="s">
        <v>226</v>
      </c>
      <c r="AR1" s="5" t="s">
        <v>227</v>
      </c>
      <c r="AS1" s="5" t="s">
        <v>228</v>
      </c>
      <c r="AT1" s="5" t="s">
        <v>229</v>
      </c>
      <c r="AU1" s="5" t="s">
        <v>230</v>
      </c>
    </row>
    <row r="2" spans="1:52" ht="14.25" customHeight="1" x14ac:dyDescent="0.25">
      <c r="A2" s="4"/>
      <c r="D2" s="1" t="s">
        <v>57</v>
      </c>
      <c r="E2" s="1" t="str">
        <f>VLOOKUP($D$2,[1]Tables!$B$2:$D$1048576,3,FALSE)</f>
        <v>User Group Header</v>
      </c>
      <c r="K2" s="3"/>
      <c r="L2" s="3"/>
      <c r="M2" s="3"/>
      <c r="N2" s="3" t="str">
        <f>CONCATENATE("CREATE TABLE ", $D$2, " (")</f>
        <v>CREATE TABLE ZUG1 (</v>
      </c>
      <c r="O2" s="7" t="str">
        <f>CONCATENATE("CREATE TABLE ", $D$2, " (")</f>
        <v>CREATE TABLE ZUG1 (</v>
      </c>
      <c r="P2" s="1" t="s">
        <v>9</v>
      </c>
      <c r="R2" s="1" t="s">
        <v>9</v>
      </c>
      <c r="S2" s="1" t="s">
        <v>267</v>
      </c>
      <c r="AI2" s="5" t="s">
        <v>9</v>
      </c>
      <c r="AJ2" s="1" t="s">
        <v>1311</v>
      </c>
      <c r="AL2" s="1" t="s">
        <v>218</v>
      </c>
      <c r="AM2" s="1" t="s">
        <v>231</v>
      </c>
      <c r="AO2" s="3">
        <v>1</v>
      </c>
      <c r="AP2" s="6">
        <f t="shared" ref="AP2:AP8" ca="1" si="0">YEAR(NOW())*10000+MONTH(NOW())*100+DAY(NOW())</f>
        <v>20141204</v>
      </c>
      <c r="AQ2" s="3">
        <f t="shared" ref="AQ2:AQ8" ca="1" si="1">HOUR(NOW())*10000+MINUTE(NOW())*100+SECOND(NOW())</f>
        <v>144109</v>
      </c>
      <c r="AR2" s="3" t="s">
        <v>88</v>
      </c>
      <c r="AS2" s="1">
        <v>0</v>
      </c>
      <c r="AT2" s="1">
        <v>0</v>
      </c>
      <c r="AV2" s="1" t="str">
        <f t="shared" ref="AV2:AV3" ca="1" si="2">CONCATENATE("insert into ", $D$2, " values('", AJ2, "', '", AK2, "', '", AL2, "', '", AM2, "', '", AN2, "', '", AO2, "', '", AP2, "', '", AQ2, "', '", AR2, "', '", AS2, "', '", AT2, "', '", AU2, "')")</f>
        <v>insert into ZUG1 values('DJB', '', 'ADMIN', 'System Administrator', '', '1', '20141204', '144109', 'SQL', '0', '0', '')</v>
      </c>
    </row>
    <row r="3" spans="1:52" ht="14.25" customHeight="1" x14ac:dyDescent="0.25">
      <c r="A3" s="4"/>
      <c r="B3" s="1" t="str">
        <f>VLOOKUP($D$2,[1]Tables!$B$2:$D$1048576,2,FALSE)</f>
        <v>ZG</v>
      </c>
      <c r="C3" s="1" t="s">
        <v>17</v>
      </c>
      <c r="D3" s="1" t="str">
        <f>B3 &amp; C3</f>
        <v>ZGCONO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M14" si="3">IF(I3="NUMERIC", " DEFAULT(0) ", IF(I3="DATETIME", "", " DEFAULT('') "))</f>
        <v xml:space="preserve"> DEFAULT('') </v>
      </c>
      <c r="N3" s="1" t="str">
        <f t="shared" ref="N3:N14" si="4">CONCATENATE(D3, " ", I3, IF(I3="DATETIME", "",CONCATENATE("(", J3, ") ")), L3, M3,",")</f>
        <v>ZGCONO VARCHAR(10)  NOT NULL  DEFAULT('') ,</v>
      </c>
      <c r="O3" s="1" t="str">
        <f t="shared" ref="O3:O14" si="5">CONCATENATE(D3, " ",IF(I3="VARCHAR", "VARCHAR2",IF(I3="NUMERIC", "NUMBER", I3)), IF(I3="DATETIME", "",CONCATENATE("(", J3, ") ")), IF(TRIM(K3)&lt;&gt;"", L3,IF(TRIM(M3)="DEFAULT('')", "DEFAULT(' ')", M3)), ",")</f>
        <v>ZGCONO VARCHAR2(10)  NOT NULL ,</v>
      </c>
      <c r="P3" s="1" t="s">
        <v>9</v>
      </c>
      <c r="Q3" s="1" t="str">
        <f t="shared" ref="Q3:Q14" si="6">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@level1type=N'TABLE',@level1name=N'ZUG1', @level2type=N'COLUMN',@level2name=N'ZGCONO'</v>
      </c>
      <c r="R3" s="1" t="str">
        <f>CONCATENATE("[DataMember] public ", IF(I3="VARCHAR", " string ", " decimal "), D3, " { get; set; }")</f>
        <v>[DataMember] public  string ZGCONO { get; set; }</v>
      </c>
      <c r="S3" s="1" t="str">
        <f>CONCATENATE("+ ""  ",D3," """)</f>
        <v>+ "  ZGCONO "</v>
      </c>
      <c r="T3" s="1" t="s">
        <v>1311</v>
      </c>
      <c r="V3" s="1" t="s">
        <v>16</v>
      </c>
      <c r="W3" s="1" t="s">
        <v>15</v>
      </c>
      <c r="X3" s="1" t="str">
        <f>D3</f>
        <v>ZGCONO</v>
      </c>
      <c r="Y3" s="1" t="str">
        <f t="shared" ref="Y3:Y14" si="7">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4" ca="1" si="8">CONCATENATE("insert into ZDIC values('",T3, "', '",U3, "', '",V3, "', '",W3, "', '",X3, "', '",Y3, "', '",Z3, "', '",AA3, "', '",AB3, "', '",AC3, "', '",AD3, "', '",AE3, "', '",AF3, "', '",AG3, "')")</f>
        <v>insert into ZDIC values('DJB', '', 'EN', 'S', 'ZGCONO', 'Company Code', '', '1', '20141204', '144109', 'SQL', '0', '0', '')</v>
      </c>
      <c r="AI3" s="5" t="s">
        <v>9</v>
      </c>
      <c r="AJ3" s="1" t="s">
        <v>1311</v>
      </c>
      <c r="AL3" s="1" t="s">
        <v>1489</v>
      </c>
      <c r="AM3" s="1" t="s">
        <v>1490</v>
      </c>
      <c r="AO3" s="3">
        <v>1</v>
      </c>
      <c r="AP3" s="6">
        <f t="shared" ca="1" si="0"/>
        <v>20141204</v>
      </c>
      <c r="AQ3" s="3">
        <f t="shared" ca="1" si="1"/>
        <v>144109</v>
      </c>
      <c r="AR3" s="3" t="s">
        <v>88</v>
      </c>
      <c r="AS3" s="1">
        <v>0</v>
      </c>
      <c r="AT3" s="1">
        <v>0</v>
      </c>
      <c r="AV3" s="1" t="str">
        <f t="shared" ca="1" si="2"/>
        <v>insert into ZUG1 values('DJB', '', 'ACT', 'Accounting', '', '1', '20141204', '144109', 'SQL', '0', '0', '')</v>
      </c>
    </row>
    <row r="4" spans="1:52" ht="14.25" customHeight="1" x14ac:dyDescent="0.25">
      <c r="A4" s="4"/>
      <c r="B4" s="1" t="str">
        <f>VLOOKUP($D$2,[1]Tables!$B$2:$D$1048576,2,FALSE)</f>
        <v>ZG</v>
      </c>
      <c r="C4" s="1" t="s">
        <v>69</v>
      </c>
      <c r="D4" s="1" t="str">
        <f>B4 &amp; C4</f>
        <v>ZGBRNO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ZGBRNO VARCHAR(10)  NOT NULL  DEFAULT('') ,</v>
      </c>
      <c r="O4" s="1" t="str">
        <f t="shared" si="5"/>
        <v>ZGBRNO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@level1type=N'TABLE',@level1name=N'ZUG1', @level2type=N'COLUMN',@level2name=N'ZGBRNO'</v>
      </c>
      <c r="R4" s="1" t="str">
        <f t="shared" ref="R4:R14" si="9">CONCATENATE("[DataMember] public ", IF(I4="VARCHAR", " string ", " decimal "), D4, " { get; set; }")</f>
        <v>[DataMember] public  string ZGBRNO { get; set; }</v>
      </c>
      <c r="S4" s="1" t="str">
        <f t="shared" ref="S4:S14" si="10">CONCATENATE("+ "", ",D4," """)</f>
        <v>+ ", ZGBRNO "</v>
      </c>
      <c r="T4" s="1" t="s">
        <v>1311</v>
      </c>
      <c r="V4" s="1" t="s">
        <v>16</v>
      </c>
      <c r="W4" s="1" t="s">
        <v>15</v>
      </c>
      <c r="X4" s="1" t="str">
        <f t="shared" ref="X4:X14" si="11">D4</f>
        <v>ZGBRNO</v>
      </c>
      <c r="Y4" s="1" t="str">
        <f t="shared" si="7"/>
        <v>Branch Code</v>
      </c>
      <c r="AA4" s="1">
        <v>1</v>
      </c>
      <c r="AB4" s="6">
        <f t="shared" ref="AB4:AB14" ca="1" si="12">YEAR(NOW())*10000+MONTH(NOW())*100+DAY(NOW())</f>
        <v>20141204</v>
      </c>
      <c r="AC4" s="3">
        <f t="shared" ref="AC4:AC14" ca="1" si="13">HOUR(NOW())*10000+MINUTE(NOW())*100+SECOND(NOW())</f>
        <v>144109</v>
      </c>
      <c r="AD4" s="3" t="s">
        <v>88</v>
      </c>
      <c r="AE4" s="1">
        <v>0</v>
      </c>
      <c r="AF4" s="1">
        <v>0</v>
      </c>
      <c r="AH4" s="1" t="str">
        <f t="shared" ca="1" si="8"/>
        <v>insert into ZDIC values('DJB', '', 'EN', 'S', 'ZGBRNO', 'Branch Code', '', '1', '20141204', '144109', 'SQL', '0', '0', '')</v>
      </c>
      <c r="AI4" s="5" t="s">
        <v>9</v>
      </c>
      <c r="AJ4" s="48" t="s">
        <v>1311</v>
      </c>
      <c r="AK4" s="48"/>
      <c r="AL4" s="48" t="s">
        <v>1046</v>
      </c>
      <c r="AM4" s="48" t="s">
        <v>1047</v>
      </c>
      <c r="AN4" s="48"/>
      <c r="AO4" s="3">
        <v>1</v>
      </c>
      <c r="AP4" s="6">
        <f t="shared" ca="1" si="0"/>
        <v>20141204</v>
      </c>
      <c r="AQ4" s="3">
        <f t="shared" ca="1" si="1"/>
        <v>144109</v>
      </c>
      <c r="AR4" s="3" t="s">
        <v>88</v>
      </c>
      <c r="AS4" s="48">
        <v>0</v>
      </c>
      <c r="AT4" s="48">
        <v>0</v>
      </c>
      <c r="AU4" s="48"/>
      <c r="AV4" s="48" t="str">
        <f t="shared" ref="AV4:AV5" ca="1" si="14">CONCATENATE("insert into ", $D$2, " values('", AJ4, "', '", AK4, "', '", AL4, "', '", AM4, "', '", AN4, "', '", AO4, "', '", AP4, "', '", AQ4, "', '", AR4, "', '", AS4, "', '", AT4, "', '", AU4, "')")</f>
        <v>insert into ZUG1 values('DJB', '', 'WHS', 'Warehouse', '', '1', '20141204', '144109', 'SQL', '0', '0', '')</v>
      </c>
      <c r="AW4" s="48"/>
      <c r="AX4" s="48"/>
      <c r="AY4" s="48"/>
      <c r="AZ4" s="48"/>
    </row>
    <row r="5" spans="1:52" ht="14.25" customHeight="1" x14ac:dyDescent="0.25">
      <c r="A5" s="4"/>
      <c r="B5" s="1" t="str">
        <f>VLOOKUP($D$2,[1]Tables!$B$2:$D$1048576,2,FALSE)</f>
        <v>ZG</v>
      </c>
      <c r="C5" s="1" t="s">
        <v>56</v>
      </c>
      <c r="D5" s="1" t="str">
        <f t="shared" ref="D5:D14" si="15">B5 &amp; C5</f>
        <v>ZGUGNO</v>
      </c>
      <c r="E5" s="1" t="str">
        <f>VLOOKUP($C5,'[1]Data Dictionary'!$B$2:$I$1048576,5,FALSE)</f>
        <v>User Group Code</v>
      </c>
      <c r="F5" s="1" t="str">
        <f>VLOOKUP($C5,'[1]Data Dictionary'!$B$2:$I$1048576,6,FALSE)</f>
        <v>User Group Code</v>
      </c>
      <c r="G5" s="1" t="str">
        <f>VLOOKUP($C5,'[1]Data Dictionary'!$B$2:$I$1048576,7,FALSE)</f>
        <v>User Group Code</v>
      </c>
      <c r="H5" s="1" t="str">
        <f>VLOOKUP($C5,'[1]Data Dictionary'!$B$2:$I$1048576,8,FALSE)</f>
        <v>User Group Code</v>
      </c>
      <c r="I5" s="1" t="str">
        <f>VLOOKUP($C5,'[1]Data Dictionary'!$B$2:$I$1048576,2,FALSE)</f>
        <v>VARCHAR</v>
      </c>
      <c r="J5" s="2">
        <f>VLOOKUP($C5,'[1]Data Dictionary'!$B$2:$I$1048576,3,FALSE)</f>
        <v>10</v>
      </c>
      <c r="K5" s="3" t="s">
        <v>13</v>
      </c>
      <c r="L5" s="3" t="str">
        <f>IF(K5="", " NULL ", " NOT NULL ")</f>
        <v xml:space="preserve"> NOT NULL </v>
      </c>
      <c r="M5" s="3" t="str">
        <f t="shared" si="3"/>
        <v xml:space="preserve"> DEFAULT('') </v>
      </c>
      <c r="N5" s="1" t="str">
        <f t="shared" si="4"/>
        <v>ZGUGNO VARCHAR(10)  NOT NULL  DEFAULT('') ,</v>
      </c>
      <c r="O5" s="1" t="str">
        <f t="shared" si="5"/>
        <v>ZGUGNO VARCHAR2(10)  NOT NULL ,</v>
      </c>
      <c r="P5" s="1" t="s">
        <v>9</v>
      </c>
      <c r="Q5" s="1" t="str">
        <f t="shared" si="6"/>
        <v>EXEC sys.sp_addextendedproperty @name=N'MS_Description', @value=N'User Group Code' , @level0type=N'SCHEMA',@level0name=N'dbo', @level1type=N'TABLE',@level1name=N'ZUG1', @level2type=N'COLUMN',@level2name=N'ZGUGNO'</v>
      </c>
      <c r="R5" s="1" t="str">
        <f t="shared" si="9"/>
        <v>[DataMember] public  string ZGUGNO { get; set; }</v>
      </c>
      <c r="S5" s="1" t="str">
        <f t="shared" si="10"/>
        <v>+ ", ZGUGNO "</v>
      </c>
      <c r="T5" s="1" t="s">
        <v>1311</v>
      </c>
      <c r="V5" s="1" t="s">
        <v>16</v>
      </c>
      <c r="W5" s="1" t="s">
        <v>15</v>
      </c>
      <c r="X5" s="1" t="str">
        <f t="shared" si="11"/>
        <v>ZGUGNO</v>
      </c>
      <c r="Y5" s="1" t="str">
        <f t="shared" si="7"/>
        <v>User Group Code</v>
      </c>
      <c r="AA5" s="1">
        <v>1</v>
      </c>
      <c r="AB5" s="6">
        <f t="shared" ca="1" si="12"/>
        <v>20141204</v>
      </c>
      <c r="AC5" s="3">
        <f t="shared" ca="1" si="13"/>
        <v>144109</v>
      </c>
      <c r="AD5" s="3" t="s">
        <v>88</v>
      </c>
      <c r="AE5" s="1">
        <v>0</v>
      </c>
      <c r="AF5" s="1">
        <v>0</v>
      </c>
      <c r="AH5" s="1" t="str">
        <f t="shared" ca="1" si="8"/>
        <v>insert into ZDIC values('DJB', '', 'EN', 'S', 'ZGUGNO', 'User Group Code', '', '1', '20141204', '144109', 'SQL', '0', '0', '')</v>
      </c>
      <c r="AI5" s="5" t="s">
        <v>9</v>
      </c>
      <c r="AJ5" s="48" t="s">
        <v>1311</v>
      </c>
      <c r="AK5" s="48"/>
      <c r="AL5" s="48" t="s">
        <v>1628</v>
      </c>
      <c r="AM5" s="48" t="s">
        <v>1627</v>
      </c>
      <c r="AN5" s="48"/>
      <c r="AO5" s="3">
        <v>1</v>
      </c>
      <c r="AP5" s="6">
        <f t="shared" ca="1" si="0"/>
        <v>20141204</v>
      </c>
      <c r="AQ5" s="3">
        <f t="shared" ca="1" si="1"/>
        <v>144109</v>
      </c>
      <c r="AR5" s="3" t="s">
        <v>88</v>
      </c>
      <c r="AS5" s="48">
        <v>0</v>
      </c>
      <c r="AT5" s="48">
        <v>0</v>
      </c>
      <c r="AU5" s="48"/>
      <c r="AV5" s="48" t="str">
        <f t="shared" ca="1" si="14"/>
        <v>insert into ZUG1 values('DJB', '', 'ADM', 'Administrator', '', '1', '20141204', '144109', 'SQL', '0', '0', '')</v>
      </c>
      <c r="AW5" s="48"/>
      <c r="AX5" s="48"/>
      <c r="AY5" s="48"/>
      <c r="AZ5" s="48"/>
    </row>
    <row r="6" spans="1:52" ht="14.25" customHeight="1" x14ac:dyDescent="0.25">
      <c r="A6" s="4"/>
      <c r="B6" s="1" t="str">
        <f>VLOOKUP($D$2,[1]Tables!$B$2:$D$1048576,2,FALSE)</f>
        <v>ZG</v>
      </c>
      <c r="C6" s="1" t="s">
        <v>58</v>
      </c>
      <c r="D6" s="1" t="str">
        <f t="shared" si="15"/>
        <v>ZGUGNA</v>
      </c>
      <c r="E6" s="1" t="str">
        <f>VLOOKUP($C6,'[1]Data Dictionary'!$B$2:$I$1048576,5,FALSE)</f>
        <v>User Group Name</v>
      </c>
      <c r="F6" s="1" t="str">
        <f>VLOOKUP($C6,'[1]Data Dictionary'!$B$2:$I$1048576,6,FALSE)</f>
        <v>User Group Name</v>
      </c>
      <c r="G6" s="1" t="str">
        <f>VLOOKUP($C6,'[1]Data Dictionary'!$B$2:$I$1048576,7,FALSE)</f>
        <v>User Group Name</v>
      </c>
      <c r="H6" s="1" t="str">
        <f>VLOOKUP($C6,'[1]Data Dictionary'!$B$2:$I$1048576,8,FALSE)</f>
        <v>User Group Name</v>
      </c>
      <c r="I6" s="1" t="str">
        <f>VLOOKUP($C6,'[1]Data Dictionary'!$B$2:$I$1048576,2,FALSE)</f>
        <v>VARCHAR</v>
      </c>
      <c r="J6" s="2">
        <f>VLOOKUP($C6,'[1]Data Dictionary'!$B$2:$I$1048576,3,FALSE)</f>
        <v>60</v>
      </c>
      <c r="K6" s="3"/>
      <c r="L6" s="3" t="str">
        <f>IF(K6="", " NULL ", " NOT NULL ")</f>
        <v xml:space="preserve"> NULL </v>
      </c>
      <c r="M6" s="3" t="str">
        <f t="shared" si="3"/>
        <v xml:space="preserve"> DEFAULT('') </v>
      </c>
      <c r="N6" s="1" t="str">
        <f t="shared" si="4"/>
        <v>ZGUGNA VARCHAR(60)  NULL  DEFAULT('') ,</v>
      </c>
      <c r="O6" s="1" t="str">
        <f t="shared" si="5"/>
        <v>ZGUGNA VARCHAR2(60) DEFAULT(' '),</v>
      </c>
      <c r="P6" s="1" t="s">
        <v>9</v>
      </c>
      <c r="Q6" s="1" t="str">
        <f t="shared" si="6"/>
        <v>EXEC sys.sp_addextendedproperty @name=N'MS_Description', @value=N'User Group Name' , @level0type=N'SCHEMA',@level0name=N'dbo', @level1type=N'TABLE',@level1name=N'ZUG1', @level2type=N'COLUMN',@level2name=N'ZGUGNA'</v>
      </c>
      <c r="R6" s="1" t="str">
        <f t="shared" si="9"/>
        <v>[DataMember] public  string ZGUGNA { get; set; }</v>
      </c>
      <c r="S6" s="1" t="str">
        <f t="shared" si="10"/>
        <v>+ ", ZGUGNA "</v>
      </c>
      <c r="T6" s="1" t="s">
        <v>1311</v>
      </c>
      <c r="V6" s="1" t="s">
        <v>16</v>
      </c>
      <c r="W6" s="1" t="s">
        <v>15</v>
      </c>
      <c r="X6" s="1" t="str">
        <f t="shared" si="11"/>
        <v>ZGUGNA</v>
      </c>
      <c r="Y6" s="1" t="str">
        <f t="shared" si="7"/>
        <v>User Group Name</v>
      </c>
      <c r="AA6" s="1">
        <v>1</v>
      </c>
      <c r="AB6" s="6">
        <f t="shared" ca="1" si="12"/>
        <v>20141204</v>
      </c>
      <c r="AC6" s="3">
        <f t="shared" ca="1" si="13"/>
        <v>144109</v>
      </c>
      <c r="AD6" s="3" t="s">
        <v>88</v>
      </c>
      <c r="AE6" s="1">
        <v>0</v>
      </c>
      <c r="AF6" s="1">
        <v>0</v>
      </c>
      <c r="AH6" s="1" t="str">
        <f t="shared" ca="1" si="8"/>
        <v>insert into ZDIC values('DJB', '', 'EN', 'S', 'ZGUGNA', 'User Group Name', '', '1', '20141204', '144109', 'SQL', '0', '0', '')</v>
      </c>
      <c r="AI6" s="5" t="s">
        <v>9</v>
      </c>
      <c r="AJ6" s="48" t="s">
        <v>1311</v>
      </c>
      <c r="AK6" s="48"/>
      <c r="AL6" s="48" t="s">
        <v>1630</v>
      </c>
      <c r="AM6" s="48" t="s">
        <v>1629</v>
      </c>
      <c r="AN6" s="48"/>
      <c r="AO6" s="3">
        <v>1</v>
      </c>
      <c r="AP6" s="6">
        <f t="shared" ca="1" si="0"/>
        <v>20141204</v>
      </c>
      <c r="AQ6" s="3">
        <f t="shared" ca="1" si="1"/>
        <v>144109</v>
      </c>
      <c r="AR6" s="3" t="s">
        <v>88</v>
      </c>
      <c r="AS6" s="48">
        <v>0</v>
      </c>
      <c r="AT6" s="48">
        <v>0</v>
      </c>
      <c r="AU6" s="48"/>
      <c r="AV6" s="48" t="str">
        <f t="shared" ref="AV6" ca="1" si="16">CONCATENATE("insert into ", $D$2, " values('", AJ6, "', '", AK6, "', '", AL6, "', '", AM6, "', '", AN6, "', '", AO6, "', '", AP6, "', '", AQ6, "', '", AR6, "', '", AS6, "', '", AT6, "', '", AU6, "')")</f>
        <v>insert into ZUG1 values('DJB', '', 'SLS', 'Sales', '', '1', '20141204', '144109', 'SQL', '0', '0', '')</v>
      </c>
      <c r="AW6" s="48"/>
      <c r="AX6" s="48"/>
      <c r="AY6" s="48"/>
      <c r="AZ6" s="48"/>
    </row>
    <row r="7" spans="1:52" ht="14.25" customHeight="1" x14ac:dyDescent="0.25">
      <c r="A7" s="4"/>
      <c r="B7" s="1" t="str">
        <f>VLOOKUP($D$2,[1]Tables!$B$2:$D$1048576,2,FALSE)</f>
        <v>ZG</v>
      </c>
      <c r="C7" s="1" t="s">
        <v>32</v>
      </c>
      <c r="D7" s="1" t="str">
        <f t="shared" si="15"/>
        <v>ZGREMA</v>
      </c>
      <c r="E7" s="1" t="str">
        <f>VLOOKUP($C7,'[1]Data Dictionary'!$B$2:$I$1048576,5,FALSE)</f>
        <v>Remark</v>
      </c>
      <c r="F7" s="1" t="str">
        <f>VLOOKUP($C7,'[1]Data Dictionary'!$B$2:$I$1048576,6,FALSE)</f>
        <v>Remark</v>
      </c>
      <c r="G7" s="1" t="str">
        <f>VLOOKUP($C7,'[1]Data Dictionary'!$B$2:$I$1048576,7,FALSE)</f>
        <v>Remark</v>
      </c>
      <c r="H7" s="1" t="str">
        <f>VLOOKUP($C7,'[1]Data Dictionary'!$B$2:$I$1048576,8,FALSE)</f>
        <v>Remark</v>
      </c>
      <c r="I7" s="1" t="str">
        <f>VLOOKUP($C7,'[1]Data Dictionary'!$B$2:$I$1048576,2,FALSE)</f>
        <v>VARCHAR</v>
      </c>
      <c r="J7" s="2" t="str">
        <f>VLOOKUP($C7,'[1]Data Dictionary'!$B$2:$I$1048576,3,FALSE)</f>
        <v>100</v>
      </c>
      <c r="K7" s="3"/>
      <c r="L7" s="3" t="str">
        <f>IF(K7="", " NULL ", " NOT NULL ")</f>
        <v xml:space="preserve"> NULL </v>
      </c>
      <c r="M7" s="3" t="str">
        <f t="shared" si="3"/>
        <v xml:space="preserve"> DEFAULT('') </v>
      </c>
      <c r="N7" s="1" t="str">
        <f t="shared" si="4"/>
        <v>ZGREMA VARCHAR(100)  NULL  DEFAULT('') ,</v>
      </c>
      <c r="O7" s="1" t="str">
        <f t="shared" si="5"/>
        <v>ZGREMA VARCHAR2(100) DEFAULT(' '),</v>
      </c>
      <c r="P7" s="1" t="s">
        <v>9</v>
      </c>
      <c r="Q7" s="1" t="str">
        <f t="shared" si="6"/>
        <v>EXEC sys.sp_addextendedproperty @name=N'MS_Description', @value=N'Remark' , @level0type=N'SCHEMA',@level0name=N'dbo', @level1type=N'TABLE',@level1name=N'ZUG1', @level2type=N'COLUMN',@level2name=N'ZGREMA'</v>
      </c>
      <c r="R7" s="1" t="str">
        <f t="shared" si="9"/>
        <v>[DataMember] public  string ZGREMA { get; set; }</v>
      </c>
      <c r="S7" s="1" t="str">
        <f t="shared" si="10"/>
        <v>+ ", ZGREMA "</v>
      </c>
      <c r="T7" s="1" t="s">
        <v>1311</v>
      </c>
      <c r="V7" s="1" t="s">
        <v>16</v>
      </c>
      <c r="W7" s="1" t="s">
        <v>15</v>
      </c>
      <c r="X7" s="1" t="str">
        <f t="shared" si="11"/>
        <v>ZGREMA</v>
      </c>
      <c r="Y7" s="1" t="str">
        <f t="shared" si="7"/>
        <v>Remark</v>
      </c>
      <c r="AA7" s="1">
        <v>1</v>
      </c>
      <c r="AB7" s="6">
        <f t="shared" ca="1" si="12"/>
        <v>20141204</v>
      </c>
      <c r="AC7" s="3">
        <f t="shared" ca="1" si="13"/>
        <v>144109</v>
      </c>
      <c r="AD7" s="3" t="s">
        <v>88</v>
      </c>
      <c r="AE7" s="1">
        <v>0</v>
      </c>
      <c r="AF7" s="1">
        <v>0</v>
      </c>
      <c r="AH7" s="1" t="str">
        <f t="shared" ca="1" si="8"/>
        <v>insert into ZDIC values('DJB', '', 'EN', 'S', 'ZGREMA', 'Remark', '', '1', '20141204', '144109', 'SQL', '0', '0', '')</v>
      </c>
      <c r="AI7" s="5" t="s">
        <v>9</v>
      </c>
      <c r="AJ7" s="48" t="s">
        <v>1311</v>
      </c>
      <c r="AK7" s="48"/>
      <c r="AL7" s="48" t="s">
        <v>1106</v>
      </c>
      <c r="AM7" s="48" t="s">
        <v>1631</v>
      </c>
      <c r="AN7" s="48"/>
      <c r="AO7" s="3">
        <v>1</v>
      </c>
      <c r="AP7" s="6">
        <f t="shared" ca="1" si="0"/>
        <v>20141204</v>
      </c>
      <c r="AQ7" s="3">
        <f t="shared" ca="1" si="1"/>
        <v>144109</v>
      </c>
      <c r="AR7" s="3" t="s">
        <v>88</v>
      </c>
      <c r="AS7" s="48">
        <v>0</v>
      </c>
      <c r="AT7" s="48">
        <v>0</v>
      </c>
      <c r="AU7" s="48"/>
      <c r="AV7" s="48" t="str">
        <f t="shared" ref="AV7" ca="1" si="17">CONCATENATE("insert into ", $D$2, " values('", AJ7, "', '", AK7, "', '", AL7, "', '", AM7, "', '", AN7, "', '", AO7, "', '", AP7, "', '", AQ7, "', '", AR7, "', '", AS7, "', '", AT7, "', '", AU7, "')")</f>
        <v>insert into ZUG1 values('DJB', '', 'PUR', 'Purchase', '', '1', '20141204', '144109', 'SQL', '0', '0', '')</v>
      </c>
      <c r="AW7" s="48"/>
      <c r="AX7" s="48"/>
      <c r="AY7" s="48"/>
      <c r="AZ7" s="48"/>
    </row>
    <row r="8" spans="1:52" ht="14.25" customHeight="1" x14ac:dyDescent="0.25">
      <c r="A8" s="4"/>
      <c r="B8" s="1" t="str">
        <f>VLOOKUP($D$2,[1]Tables!$B$2:$D$1048576,2,FALSE)</f>
        <v>ZG</v>
      </c>
      <c r="C8" s="1" t="s">
        <v>33</v>
      </c>
      <c r="D8" s="1" t="str">
        <f t="shared" si="15"/>
        <v>ZGRCST</v>
      </c>
      <c r="E8" s="1" t="str">
        <f>VLOOKUP($C8,'[1]Data Dictionary'!$B$2:$I$1048576,5,FALSE)</f>
        <v>Record Status</v>
      </c>
      <c r="F8" s="1" t="str">
        <f>VLOOKUP($C8,'[1]Data Dictionary'!$B$2:$I$1048576,6,FALSE)</f>
        <v>Record Status</v>
      </c>
      <c r="G8" s="1" t="str">
        <f>VLOOKUP($C8,'[1]Data Dictionary'!$B$2:$I$1048576,7,FALSE)</f>
        <v>Record Status</v>
      </c>
      <c r="H8" s="1" t="str">
        <f>VLOOKUP($C8,'[1]Data Dictionary'!$B$2:$I$1048576,8,FALSE)</f>
        <v>Record Status</v>
      </c>
      <c r="I8" s="1" t="str">
        <f>VLOOKUP($C8,'[1]Data Dictionary'!$B$2:$I$1048576,2,FALSE)</f>
        <v>NUMERIC</v>
      </c>
      <c r="J8" s="2" t="str">
        <f>VLOOKUP($C8,'[1]Data Dictionary'!$B$2:$I$1048576,3,FALSE)</f>
        <v>1, 0</v>
      </c>
      <c r="K8" s="3"/>
      <c r="L8" s="3" t="str">
        <f t="shared" ref="L8:L14" si="18">IF(K8="", " NULL ", " NOT NULL ")</f>
        <v xml:space="preserve"> NULL </v>
      </c>
      <c r="M8" s="3" t="str">
        <f t="shared" si="3"/>
        <v xml:space="preserve"> DEFAULT(0) </v>
      </c>
      <c r="N8" s="1" t="str">
        <f t="shared" si="4"/>
        <v>ZGRCST NUMERIC(1, 0)  NULL  DEFAULT(0) ,</v>
      </c>
      <c r="O8" s="1" t="str">
        <f t="shared" si="5"/>
        <v>ZGRCST NUMBER(1, 0)  DEFAULT(0) ,</v>
      </c>
      <c r="P8" s="1" t="s">
        <v>9</v>
      </c>
      <c r="Q8" s="1" t="str">
        <f t="shared" si="6"/>
        <v>EXEC sys.sp_addextendedproperty @name=N'MS_Description', @value=N'Record Status' , @level0type=N'SCHEMA',@level0name=N'dbo', @level1type=N'TABLE',@level1name=N'ZUG1', @level2type=N'COLUMN',@level2name=N'ZGRCST'</v>
      </c>
      <c r="R8" s="1" t="str">
        <f t="shared" si="9"/>
        <v>[DataMember] public  decimal ZGRCST { get; set; }</v>
      </c>
      <c r="S8" s="1" t="str">
        <f t="shared" si="10"/>
        <v>+ ", ZGRCST "</v>
      </c>
      <c r="T8" s="1" t="s">
        <v>1311</v>
      </c>
      <c r="V8" s="1" t="s">
        <v>16</v>
      </c>
      <c r="W8" s="1" t="s">
        <v>15</v>
      </c>
      <c r="X8" s="1" t="str">
        <f t="shared" si="11"/>
        <v>ZGRCST</v>
      </c>
      <c r="Y8" s="1" t="str">
        <f t="shared" si="7"/>
        <v>Record Status</v>
      </c>
      <c r="AA8" s="1">
        <v>1</v>
      </c>
      <c r="AB8" s="6">
        <f t="shared" ca="1" si="12"/>
        <v>20141204</v>
      </c>
      <c r="AC8" s="3">
        <f t="shared" ca="1" si="13"/>
        <v>144109</v>
      </c>
      <c r="AD8" s="3" t="s">
        <v>88</v>
      </c>
      <c r="AE8" s="1">
        <v>0</v>
      </c>
      <c r="AF8" s="1">
        <v>0</v>
      </c>
      <c r="AH8" s="1" t="str">
        <f t="shared" ca="1" si="8"/>
        <v>insert into ZDIC values('DJB', '', 'EN', 'S', 'ZGRCST', 'Record Status', '', '1', '20141204', '144109', 'SQL', '0', '0', '')</v>
      </c>
      <c r="AI8" s="5" t="s">
        <v>9</v>
      </c>
      <c r="AJ8" s="48" t="s">
        <v>1311</v>
      </c>
      <c r="AK8" s="48"/>
      <c r="AL8" s="48" t="s">
        <v>1692</v>
      </c>
      <c r="AM8" s="48" t="s">
        <v>1692</v>
      </c>
      <c r="AN8" s="48"/>
      <c r="AO8" s="3">
        <v>1</v>
      </c>
      <c r="AP8" s="6">
        <f t="shared" ca="1" si="0"/>
        <v>20141204</v>
      </c>
      <c r="AQ8" s="3">
        <f t="shared" ca="1" si="1"/>
        <v>144109</v>
      </c>
      <c r="AR8" s="3" t="s">
        <v>88</v>
      </c>
      <c r="AS8" s="48">
        <v>0</v>
      </c>
      <c r="AT8" s="48">
        <v>0</v>
      </c>
      <c r="AU8" s="48"/>
      <c r="AV8" s="48" t="str">
        <f t="shared" ref="AV8" ca="1" si="19">CONCATENATE("insert into ", $D$2, " values('", AJ8, "', '", AK8, "', '", AL8, "', '", AM8, "', '", AN8, "', '", AO8, "', '", AP8, "', '", AQ8, "', '", AR8, "', '", AS8, "', '", AT8, "', '", AU8, "')")</f>
        <v>insert into ZUG1 values('DJB', '', 'PPIC', 'PPIC', '', '1', '20141204', '144109', 'SQL', '0', '0', '')</v>
      </c>
      <c r="AW8" s="48"/>
      <c r="AX8" s="48"/>
      <c r="AY8" s="48"/>
      <c r="AZ8" s="48"/>
    </row>
    <row r="9" spans="1:52" ht="14.25" customHeight="1" x14ac:dyDescent="0.25">
      <c r="A9" s="4"/>
      <c r="B9" s="1" t="str">
        <f>VLOOKUP($D$2,[1]Tables!$B$2:$D$1048576,2,FALSE)</f>
        <v>ZG</v>
      </c>
      <c r="C9" s="1" t="s">
        <v>23</v>
      </c>
      <c r="D9" s="1" t="str">
        <f t="shared" si="15"/>
        <v>ZGCRDT</v>
      </c>
      <c r="E9" s="1" t="str">
        <f>VLOOKUP($C9,'[1]Data Dictionary'!$B$2:$I$1048576,5,FALSE)</f>
        <v>Create Date</v>
      </c>
      <c r="F9" s="1" t="str">
        <f>VLOOKUP($C9,'[1]Data Dictionary'!$B$2:$I$1048576,6,FALSE)</f>
        <v>Create Date</v>
      </c>
      <c r="G9" s="1" t="str">
        <f>VLOOKUP($C9,'[1]Data Dictionary'!$B$2:$I$1048576,7,FALSE)</f>
        <v>Create Date</v>
      </c>
      <c r="H9" s="1" t="str">
        <f>VLOOKUP($C9,'[1]Data Dictionary'!$B$2:$I$1048576,8,FALSE)</f>
        <v>Create Date</v>
      </c>
      <c r="I9" s="1" t="str">
        <f>VLOOKUP($C9,'[1]Data Dictionary'!$B$2:$I$1048576,2,FALSE)</f>
        <v>NUMERIC</v>
      </c>
      <c r="J9" s="2" t="str">
        <f>VLOOKUP($C9,'[1]Data Dictionary'!$B$2:$I$1048576,3,FALSE)</f>
        <v>8, 0</v>
      </c>
      <c r="K9" s="3"/>
      <c r="L9" s="3" t="str">
        <f t="shared" si="18"/>
        <v xml:space="preserve"> NULL </v>
      </c>
      <c r="M9" s="3" t="str">
        <f t="shared" si="3"/>
        <v xml:space="preserve"> DEFAULT(0) </v>
      </c>
      <c r="N9" s="1" t="str">
        <f t="shared" si="4"/>
        <v>ZGCRDT NUMERIC(8, 0)  NULL  DEFAULT(0) ,</v>
      </c>
      <c r="O9" s="1" t="str">
        <f t="shared" si="5"/>
        <v>ZGCRDT NUMBER(8, 0)  DEFAULT(0) ,</v>
      </c>
      <c r="P9" s="1" t="s">
        <v>9</v>
      </c>
      <c r="Q9" s="1" t="str">
        <f t="shared" si="6"/>
        <v>EXEC sys.sp_addextendedproperty @name=N'MS_Description', @value=N'Create Date' , @level0type=N'SCHEMA',@level0name=N'dbo', @level1type=N'TABLE',@level1name=N'ZUG1', @level2type=N'COLUMN',@level2name=N'ZGCRDT'</v>
      </c>
      <c r="R9" s="1" t="str">
        <f t="shared" si="9"/>
        <v>[DataMember] public  decimal ZGCRDT { get; set; }</v>
      </c>
      <c r="S9" s="1" t="str">
        <f t="shared" si="10"/>
        <v>+ ", ZGCRDT "</v>
      </c>
      <c r="T9" s="1" t="s">
        <v>1311</v>
      </c>
      <c r="V9" s="1" t="s">
        <v>16</v>
      </c>
      <c r="W9" s="1" t="s">
        <v>15</v>
      </c>
      <c r="X9" s="1" t="str">
        <f t="shared" si="11"/>
        <v>ZGCRDT</v>
      </c>
      <c r="Y9" s="1" t="str">
        <f t="shared" si="7"/>
        <v>Create Date</v>
      </c>
      <c r="AA9" s="1">
        <v>1</v>
      </c>
      <c r="AB9" s="6">
        <f t="shared" ca="1" si="12"/>
        <v>20141204</v>
      </c>
      <c r="AC9" s="3">
        <f t="shared" ca="1" si="13"/>
        <v>144109</v>
      </c>
      <c r="AD9" s="3" t="s">
        <v>88</v>
      </c>
      <c r="AE9" s="1">
        <v>0</v>
      </c>
      <c r="AF9" s="1">
        <v>0</v>
      </c>
      <c r="AH9" s="1" t="str">
        <f t="shared" ca="1" si="8"/>
        <v>insert into ZDIC values('DJB', '', 'EN', 'S', 'ZGCRDT', 'Create Date', '', '1', '20141204', '144109', 'SQL', '0', '0', '')</v>
      </c>
      <c r="AI9" s="5" t="s">
        <v>9</v>
      </c>
      <c r="AJ9" s="48"/>
      <c r="AK9" s="48"/>
      <c r="AL9" s="48"/>
      <c r="AM9" s="48"/>
      <c r="AN9" s="48"/>
      <c r="AO9" s="48"/>
      <c r="AP9" s="48"/>
      <c r="AQ9" s="48"/>
      <c r="AR9" s="48"/>
      <c r="AS9" s="48"/>
      <c r="AT9" s="48"/>
      <c r="AU9" s="48"/>
      <c r="AV9" s="48"/>
      <c r="AW9" s="48"/>
      <c r="AX9" s="48"/>
      <c r="AY9" s="48"/>
      <c r="AZ9" s="48"/>
    </row>
    <row r="10" spans="1:52" ht="14.25" customHeight="1" x14ac:dyDescent="0.25">
      <c r="A10" s="4"/>
      <c r="B10" s="1" t="str">
        <f>VLOOKUP($D$2,[1]Tables!$B$2:$D$1048576,2,FALSE)</f>
        <v>ZG</v>
      </c>
      <c r="C10" s="1" t="s">
        <v>24</v>
      </c>
      <c r="D10" s="1" t="str">
        <f t="shared" si="15"/>
        <v>ZGCRTM</v>
      </c>
      <c r="E10" s="1" t="str">
        <f>VLOOKUP($C10,'[1]Data Dictionary'!$B$2:$I$1048576,5,FALSE)</f>
        <v>Create Time</v>
      </c>
      <c r="F10" s="1" t="str">
        <f>VLOOKUP($C10,'[1]Data Dictionary'!$B$2:$I$1048576,6,FALSE)</f>
        <v>Create Time</v>
      </c>
      <c r="G10" s="1" t="str">
        <f>VLOOKUP($C10,'[1]Data Dictionary'!$B$2:$I$1048576,7,FALSE)</f>
        <v>Create Time</v>
      </c>
      <c r="H10" s="1" t="str">
        <f>VLOOKUP($C10,'[1]Data Dictionary'!$B$2:$I$1048576,8,FALSE)</f>
        <v>Create Time</v>
      </c>
      <c r="I10" s="1" t="str">
        <f>VLOOKUP($C10,'[1]Data Dictionary'!$B$2:$I$1048576,2,FALSE)</f>
        <v>NUMERIC</v>
      </c>
      <c r="J10" s="2" t="str">
        <f>VLOOKUP($C10,'[1]Data Dictionary'!$B$2:$I$1048576,3,FALSE)</f>
        <v>6, 0</v>
      </c>
      <c r="K10" s="3"/>
      <c r="L10" s="3" t="str">
        <f t="shared" si="18"/>
        <v xml:space="preserve"> NULL </v>
      </c>
      <c r="M10" s="3" t="str">
        <f t="shared" si="3"/>
        <v xml:space="preserve"> DEFAULT(0) </v>
      </c>
      <c r="N10" s="1" t="str">
        <f t="shared" si="4"/>
        <v>ZGCRTM NUMERIC(6, 0)  NULL  DEFAULT(0) ,</v>
      </c>
      <c r="O10" s="1" t="str">
        <f t="shared" si="5"/>
        <v>ZGCRTM NUMBER(6, 0)  DEFAULT(0) ,</v>
      </c>
      <c r="P10" s="1" t="s">
        <v>9</v>
      </c>
      <c r="Q10" s="1" t="str">
        <f t="shared" si="6"/>
        <v>EXEC sys.sp_addextendedproperty @name=N'MS_Description', @value=N'Create Time' , @level0type=N'SCHEMA',@level0name=N'dbo', @level1type=N'TABLE',@level1name=N'ZUG1', @level2type=N'COLUMN',@level2name=N'ZGCRTM'</v>
      </c>
      <c r="R10" s="1" t="str">
        <f t="shared" si="9"/>
        <v>[DataMember] public  decimal ZGCRTM { get; set; }</v>
      </c>
      <c r="S10" s="1" t="str">
        <f t="shared" si="10"/>
        <v>+ ", ZGCRTM "</v>
      </c>
      <c r="T10" s="1" t="s">
        <v>1311</v>
      </c>
      <c r="V10" s="1" t="s">
        <v>16</v>
      </c>
      <c r="W10" s="1" t="s">
        <v>15</v>
      </c>
      <c r="X10" s="1" t="str">
        <f t="shared" si="11"/>
        <v>ZGCRTM</v>
      </c>
      <c r="Y10" s="1" t="str">
        <f t="shared" si="7"/>
        <v>Create Time</v>
      </c>
      <c r="AA10" s="1">
        <v>1</v>
      </c>
      <c r="AB10" s="6">
        <f t="shared" ca="1" si="12"/>
        <v>20141204</v>
      </c>
      <c r="AC10" s="3">
        <f t="shared" ca="1" si="13"/>
        <v>144109</v>
      </c>
      <c r="AD10" s="3" t="s">
        <v>88</v>
      </c>
      <c r="AE10" s="1">
        <v>0</v>
      </c>
      <c r="AF10" s="1">
        <v>0</v>
      </c>
      <c r="AH10" s="1" t="str">
        <f t="shared" ca="1" si="8"/>
        <v>insert into ZDIC values('DJB', '', 'EN', 'S', 'ZGCRTM', 'Create Time', '', '1', '20141204', '144109', 'SQL', '0', '0', '')</v>
      </c>
      <c r="AI10" s="5" t="s">
        <v>9</v>
      </c>
      <c r="AJ10" s="48"/>
      <c r="AK10" s="48"/>
      <c r="AL10" s="48"/>
      <c r="AM10" s="48"/>
      <c r="AN10" s="48"/>
      <c r="AO10" s="48"/>
      <c r="AP10" s="48"/>
      <c r="AQ10" s="48"/>
      <c r="AR10" s="48"/>
      <c r="AS10" s="48"/>
      <c r="AT10" s="48"/>
      <c r="AU10" s="48"/>
      <c r="AV10" s="48"/>
      <c r="AW10" s="48"/>
      <c r="AX10" s="48"/>
      <c r="AY10" s="48"/>
      <c r="AZ10" s="48"/>
    </row>
    <row r="11" spans="1:52" ht="14.25" customHeight="1" x14ac:dyDescent="0.25">
      <c r="A11" s="4"/>
      <c r="B11" s="1" t="str">
        <f>VLOOKUP($D$2,[1]Tables!$B$2:$D$1048576,2,FALSE)</f>
        <v>ZG</v>
      </c>
      <c r="C11" s="1" t="s">
        <v>25</v>
      </c>
      <c r="D11" s="1" t="str">
        <f t="shared" si="15"/>
        <v>ZGCRUS</v>
      </c>
      <c r="E11" s="1" t="str">
        <f>VLOOKUP($C11,'[1]Data Dictionary'!$B$2:$I$1048576,5,FALSE)</f>
        <v>Create User</v>
      </c>
      <c r="F11" s="1" t="str">
        <f>VLOOKUP($C11,'[1]Data Dictionary'!$B$2:$I$1048576,6,FALSE)</f>
        <v>Create User</v>
      </c>
      <c r="G11" s="1" t="str">
        <f>VLOOKUP($C11,'[1]Data Dictionary'!$B$2:$I$1048576,7,FALSE)</f>
        <v>Create User</v>
      </c>
      <c r="H11" s="1" t="str">
        <f>VLOOKUP($C11,'[1]Data Dictionary'!$B$2:$I$1048576,8,FALSE)</f>
        <v>Create User</v>
      </c>
      <c r="I11" s="1" t="str">
        <f>VLOOKUP($C11,'[1]Data Dictionary'!$B$2:$I$1048576,2,FALSE)</f>
        <v>VARCHAR</v>
      </c>
      <c r="J11" s="2" t="str">
        <f>VLOOKUP($C11,'[1]Data Dictionary'!$B$2:$I$1048576,3,FALSE)</f>
        <v>20</v>
      </c>
      <c r="K11" s="3"/>
      <c r="L11" s="3" t="str">
        <f t="shared" si="18"/>
        <v xml:space="preserve"> NULL </v>
      </c>
      <c r="M11" s="3" t="str">
        <f t="shared" si="3"/>
        <v xml:space="preserve"> DEFAULT('') </v>
      </c>
      <c r="N11" s="1" t="str">
        <f t="shared" si="4"/>
        <v>ZGCRUS VARCHAR(20)  NULL  DEFAULT('') ,</v>
      </c>
      <c r="O11" s="1" t="str">
        <f t="shared" si="5"/>
        <v>ZGCRUS VARCHAR2(20) DEFAULT(' '),</v>
      </c>
      <c r="P11" s="1" t="s">
        <v>9</v>
      </c>
      <c r="Q11" s="1" t="str">
        <f t="shared" si="6"/>
        <v>EXEC sys.sp_addextendedproperty @name=N'MS_Description', @value=N'Create User' , @level0type=N'SCHEMA',@level0name=N'dbo', @level1type=N'TABLE',@level1name=N'ZUG1', @level2type=N'COLUMN',@level2name=N'ZGCRUS'</v>
      </c>
      <c r="R11" s="1" t="str">
        <f t="shared" si="9"/>
        <v>[DataMember] public  string ZGCRUS { get; set; }</v>
      </c>
      <c r="S11" s="1" t="str">
        <f t="shared" si="10"/>
        <v>+ ", ZGCRUS "</v>
      </c>
      <c r="T11" s="1" t="s">
        <v>1311</v>
      </c>
      <c r="V11" s="1" t="s">
        <v>16</v>
      </c>
      <c r="W11" s="1" t="s">
        <v>15</v>
      </c>
      <c r="X11" s="1" t="str">
        <f t="shared" si="11"/>
        <v>ZGCRUS</v>
      </c>
      <c r="Y11" s="1" t="str">
        <f t="shared" si="7"/>
        <v>Create User</v>
      </c>
      <c r="AA11" s="1">
        <v>1</v>
      </c>
      <c r="AB11" s="6">
        <f t="shared" ca="1" si="12"/>
        <v>20141204</v>
      </c>
      <c r="AC11" s="3">
        <f t="shared" ca="1" si="13"/>
        <v>144109</v>
      </c>
      <c r="AD11" s="3" t="s">
        <v>88</v>
      </c>
      <c r="AE11" s="1">
        <v>0</v>
      </c>
      <c r="AF11" s="1">
        <v>0</v>
      </c>
      <c r="AH11" s="1" t="str">
        <f t="shared" ca="1" si="8"/>
        <v>insert into ZDIC values('DJB', '', 'EN', 'S', 'ZGCRUS', 'Create User', '', '1', '20141204', '144109', 'SQL', '0', '0', '')</v>
      </c>
      <c r="AI11" s="5" t="s">
        <v>9</v>
      </c>
      <c r="AJ11" s="48"/>
      <c r="AK11" s="48"/>
      <c r="AL11" s="48"/>
      <c r="AM11" s="48"/>
      <c r="AN11" s="48"/>
      <c r="AO11" s="48"/>
      <c r="AP11" s="48"/>
      <c r="AQ11" s="48"/>
      <c r="AR11" s="48"/>
      <c r="AS11" s="48"/>
      <c r="AT11" s="48"/>
      <c r="AU11" s="48"/>
      <c r="AV11" s="48"/>
      <c r="AW11" s="48"/>
      <c r="AX11" s="48"/>
      <c r="AY11" s="48"/>
      <c r="AZ11" s="48"/>
    </row>
    <row r="12" spans="1:52" ht="14.25" customHeight="1" x14ac:dyDescent="0.25">
      <c r="A12" s="4"/>
      <c r="B12" s="1" t="str">
        <f>VLOOKUP($D$2,[1]Tables!$B$2:$D$1048576,2,FALSE)</f>
        <v>ZG</v>
      </c>
      <c r="C12" s="1" t="s">
        <v>26</v>
      </c>
      <c r="D12" s="1" t="str">
        <f t="shared" si="15"/>
        <v>ZGCHDT</v>
      </c>
      <c r="E12" s="1" t="str">
        <f>VLOOKUP($C12,'[1]Data Dictionary'!$B$2:$I$1048576,5,FALSE)</f>
        <v>Change Date</v>
      </c>
      <c r="F12" s="1" t="str">
        <f>VLOOKUP($C12,'[1]Data Dictionary'!$B$2:$I$1048576,6,FALSE)</f>
        <v>Change Date</v>
      </c>
      <c r="G12" s="1" t="str">
        <f>VLOOKUP($C12,'[1]Data Dictionary'!$B$2:$I$1048576,7,FALSE)</f>
        <v>Change Date</v>
      </c>
      <c r="H12" s="1" t="str">
        <f>VLOOKUP($C12,'[1]Data Dictionary'!$B$2:$I$1048576,8,FALSE)</f>
        <v>Change Date</v>
      </c>
      <c r="I12" s="1" t="str">
        <f>VLOOKUP($C12,'[1]Data Dictionary'!$B$2:$I$1048576,2,FALSE)</f>
        <v>NUMERIC</v>
      </c>
      <c r="J12" s="2" t="str">
        <f>VLOOKUP($C12,'[1]Data Dictionary'!$B$2:$I$1048576,3,FALSE)</f>
        <v>8, 0</v>
      </c>
      <c r="K12" s="3"/>
      <c r="L12" s="3" t="str">
        <f t="shared" si="18"/>
        <v xml:space="preserve"> NULL </v>
      </c>
      <c r="M12" s="3" t="str">
        <f t="shared" si="3"/>
        <v xml:space="preserve"> DEFAULT(0) </v>
      </c>
      <c r="N12" s="1" t="str">
        <f t="shared" si="4"/>
        <v>ZGCHDT NUMERIC(8, 0)  NULL  DEFAULT(0) ,</v>
      </c>
      <c r="O12" s="1" t="str">
        <f t="shared" si="5"/>
        <v>ZGCHDT NUMBER(8, 0)  DEFAULT(0) ,</v>
      </c>
      <c r="P12" s="1" t="s">
        <v>9</v>
      </c>
      <c r="Q12" s="1" t="str">
        <f t="shared" si="6"/>
        <v>EXEC sys.sp_addextendedproperty @name=N'MS_Description', @value=N'Change Date' , @level0type=N'SCHEMA',@level0name=N'dbo', @level1type=N'TABLE',@level1name=N'ZUG1', @level2type=N'COLUMN',@level2name=N'ZGCHDT'</v>
      </c>
      <c r="R12" s="1" t="str">
        <f t="shared" si="9"/>
        <v>[DataMember] public  decimal ZGCHDT { get; set; }</v>
      </c>
      <c r="S12" s="1" t="str">
        <f t="shared" si="10"/>
        <v>+ ", ZGCHDT "</v>
      </c>
      <c r="T12" s="1" t="s">
        <v>1311</v>
      </c>
      <c r="V12" s="1" t="s">
        <v>16</v>
      </c>
      <c r="W12" s="1" t="s">
        <v>15</v>
      </c>
      <c r="X12" s="1" t="str">
        <f t="shared" si="11"/>
        <v>ZGCHDT</v>
      </c>
      <c r="Y12" s="1" t="str">
        <f t="shared" si="7"/>
        <v>Change Date</v>
      </c>
      <c r="AA12" s="1">
        <v>1</v>
      </c>
      <c r="AB12" s="6">
        <f t="shared" ca="1" si="12"/>
        <v>20141204</v>
      </c>
      <c r="AC12" s="3">
        <f t="shared" ca="1" si="13"/>
        <v>144109</v>
      </c>
      <c r="AD12" s="3" t="s">
        <v>88</v>
      </c>
      <c r="AE12" s="1">
        <v>0</v>
      </c>
      <c r="AF12" s="1">
        <v>0</v>
      </c>
      <c r="AH12" s="1" t="str">
        <f t="shared" ca="1" si="8"/>
        <v>insert into ZDIC values('DJB', '', 'EN', 'S', 'ZGCHDT', 'Change Date', '', '1', '20141204', '144109', 'SQL', '0', '0', '')</v>
      </c>
      <c r="AI12" s="5" t="s">
        <v>9</v>
      </c>
      <c r="AJ12" s="48"/>
      <c r="AK12" s="48"/>
      <c r="AL12" s="48"/>
      <c r="AM12" s="48"/>
      <c r="AN12" s="48"/>
      <c r="AO12" s="48"/>
      <c r="AP12" s="48"/>
      <c r="AQ12" s="48"/>
      <c r="AR12" s="48"/>
      <c r="AS12" s="48"/>
      <c r="AT12" s="48"/>
      <c r="AU12" s="48"/>
      <c r="AV12" s="48"/>
      <c r="AW12" s="48"/>
      <c r="AX12" s="48"/>
      <c r="AY12" s="48"/>
      <c r="AZ12" s="48"/>
    </row>
    <row r="13" spans="1:52" ht="14.25" customHeight="1" x14ac:dyDescent="0.25">
      <c r="A13" s="4"/>
      <c r="B13" s="1" t="str">
        <f>VLOOKUP($D$2,[1]Tables!$B$2:$D$1048576,2,FALSE)</f>
        <v>ZG</v>
      </c>
      <c r="C13" s="1" t="s">
        <v>27</v>
      </c>
      <c r="D13" s="1" t="str">
        <f t="shared" si="15"/>
        <v>ZGCHTM</v>
      </c>
      <c r="E13" s="1" t="str">
        <f>VLOOKUP($C13,'[1]Data Dictionary'!$B$2:$I$1048576,5,FALSE)</f>
        <v>Change Time</v>
      </c>
      <c r="F13" s="1" t="str">
        <f>VLOOKUP($C13,'[1]Data Dictionary'!$B$2:$I$1048576,6,FALSE)</f>
        <v>Change Time</v>
      </c>
      <c r="G13" s="1" t="str">
        <f>VLOOKUP($C13,'[1]Data Dictionary'!$B$2:$I$1048576,7,FALSE)</f>
        <v>Change Time</v>
      </c>
      <c r="H13" s="1" t="str">
        <f>VLOOKUP($C13,'[1]Data Dictionary'!$B$2:$I$1048576,8,FALSE)</f>
        <v>Change Time</v>
      </c>
      <c r="I13" s="1" t="str">
        <f>VLOOKUP($C13,'[1]Data Dictionary'!$B$2:$I$1048576,2,FALSE)</f>
        <v>NUMERIC</v>
      </c>
      <c r="J13" s="2" t="str">
        <f>VLOOKUP($C13,'[1]Data Dictionary'!$B$2:$I$1048576,3,FALSE)</f>
        <v>6, 0</v>
      </c>
      <c r="K13" s="3"/>
      <c r="L13" s="3" t="str">
        <f t="shared" si="18"/>
        <v xml:space="preserve"> NULL </v>
      </c>
      <c r="M13" s="3" t="str">
        <f t="shared" si="3"/>
        <v xml:space="preserve"> DEFAULT(0) </v>
      </c>
      <c r="N13" s="1" t="str">
        <f t="shared" si="4"/>
        <v>ZGCHTM NUMERIC(6, 0)  NULL  DEFAULT(0) ,</v>
      </c>
      <c r="O13" s="1" t="str">
        <f t="shared" si="5"/>
        <v>ZGCHTM NUMBER(6, 0)  DEFAULT(0) ,</v>
      </c>
      <c r="P13" s="1" t="s">
        <v>9</v>
      </c>
      <c r="Q13" s="1" t="str">
        <f t="shared" si="6"/>
        <v>EXEC sys.sp_addextendedproperty @name=N'MS_Description', @value=N'Change Time' , @level0type=N'SCHEMA',@level0name=N'dbo', @level1type=N'TABLE',@level1name=N'ZUG1', @level2type=N'COLUMN',@level2name=N'ZGCHTM'</v>
      </c>
      <c r="R13" s="1" t="str">
        <f t="shared" si="9"/>
        <v>[DataMember] public  decimal ZGCHTM { get; set; }</v>
      </c>
      <c r="S13" s="1" t="str">
        <f t="shared" si="10"/>
        <v>+ ", ZGCHTM "</v>
      </c>
      <c r="T13" s="1" t="s">
        <v>1311</v>
      </c>
      <c r="V13" s="1" t="s">
        <v>16</v>
      </c>
      <c r="W13" s="1" t="s">
        <v>15</v>
      </c>
      <c r="X13" s="1" t="str">
        <f t="shared" si="11"/>
        <v>ZGCHTM</v>
      </c>
      <c r="Y13" s="1" t="str">
        <f t="shared" si="7"/>
        <v>Change Time</v>
      </c>
      <c r="AA13" s="1">
        <v>1</v>
      </c>
      <c r="AB13" s="6">
        <f t="shared" ca="1" si="12"/>
        <v>20141204</v>
      </c>
      <c r="AC13" s="3">
        <f t="shared" ca="1" si="13"/>
        <v>144109</v>
      </c>
      <c r="AD13" s="3" t="s">
        <v>88</v>
      </c>
      <c r="AE13" s="1">
        <v>0</v>
      </c>
      <c r="AF13" s="1">
        <v>0</v>
      </c>
      <c r="AH13" s="1" t="str">
        <f t="shared" ca="1" si="8"/>
        <v>insert into ZDIC values('DJB', '', 'EN', 'S', 'ZGCHTM', 'Change Time', '', '1', '20141204', '144109', 'SQL', '0', '0', '')</v>
      </c>
      <c r="AI13" s="5" t="s">
        <v>9</v>
      </c>
      <c r="AJ13" s="48"/>
      <c r="AK13" s="48"/>
      <c r="AL13" s="48"/>
      <c r="AM13" s="48"/>
      <c r="AN13" s="48"/>
      <c r="AO13" s="48"/>
      <c r="AP13" s="48"/>
      <c r="AQ13" s="48"/>
      <c r="AR13" s="48"/>
      <c r="AS13" s="48"/>
      <c r="AT13" s="48"/>
      <c r="AU13" s="48"/>
      <c r="AV13" s="48"/>
      <c r="AW13" s="48"/>
      <c r="AX13" s="48"/>
      <c r="AY13" s="48"/>
      <c r="AZ13" s="48"/>
    </row>
    <row r="14" spans="1:52" ht="14.25" customHeight="1" x14ac:dyDescent="0.25">
      <c r="A14" s="4"/>
      <c r="B14" s="1" t="str">
        <f>VLOOKUP($D$2,[1]Tables!$B$2:$D$1048576,2,FALSE)</f>
        <v>ZG</v>
      </c>
      <c r="C14" s="1" t="s">
        <v>28</v>
      </c>
      <c r="D14" s="1" t="str">
        <f t="shared" si="15"/>
        <v>ZGCHUS</v>
      </c>
      <c r="E14" s="1" t="str">
        <f>VLOOKUP($C14,'[1]Data Dictionary'!$B$2:$I$1048576,5,FALSE)</f>
        <v>Change User</v>
      </c>
      <c r="F14" s="1" t="str">
        <f>VLOOKUP($C14,'[1]Data Dictionary'!$B$2:$I$1048576,6,FALSE)</f>
        <v>Change User</v>
      </c>
      <c r="G14" s="1" t="str">
        <f>VLOOKUP($C14,'[1]Data Dictionary'!$B$2:$I$1048576,7,FALSE)</f>
        <v>Change User</v>
      </c>
      <c r="H14" s="1" t="str">
        <f>VLOOKUP($C14,'[1]Data Dictionary'!$B$2:$I$1048576,8,FALSE)</f>
        <v>Change User</v>
      </c>
      <c r="I14" s="1" t="str">
        <f>VLOOKUP($C14,'[1]Data Dictionary'!$B$2:$I$1048576,2,FALSE)</f>
        <v>VARCHAR</v>
      </c>
      <c r="J14" s="2" t="str">
        <f>VLOOKUP($C14,'[1]Data Dictionary'!$B$2:$I$1048576,3,FALSE)</f>
        <v>20</v>
      </c>
      <c r="K14" s="3"/>
      <c r="L14" s="3" t="str">
        <f t="shared" si="18"/>
        <v xml:space="preserve"> NULL </v>
      </c>
      <c r="M14" s="3" t="str">
        <f t="shared" si="3"/>
        <v xml:space="preserve"> DEFAULT('') </v>
      </c>
      <c r="N14" s="1" t="str">
        <f t="shared" si="4"/>
        <v>ZGCHUS VARCHAR(20)  NULL  DEFAULT('') ,</v>
      </c>
      <c r="O14" s="1" t="str">
        <f t="shared" si="5"/>
        <v>ZGCHUS VARCHAR2(20) DEFAULT(' '),</v>
      </c>
      <c r="P14" s="1" t="s">
        <v>9</v>
      </c>
      <c r="Q14" s="1" t="str">
        <f t="shared" si="6"/>
        <v>EXEC sys.sp_addextendedproperty @name=N'MS_Description', @value=N'Change User' , @level0type=N'SCHEMA',@level0name=N'dbo', @level1type=N'TABLE',@level1name=N'ZUG1', @level2type=N'COLUMN',@level2name=N'ZGCHUS'</v>
      </c>
      <c r="R14" s="1" t="str">
        <f t="shared" si="9"/>
        <v>[DataMember] public  string ZGCHUS { get; set; }</v>
      </c>
      <c r="S14" s="1" t="str">
        <f t="shared" si="10"/>
        <v>+ ", ZGCHUS "</v>
      </c>
      <c r="T14" s="1" t="s">
        <v>1311</v>
      </c>
      <c r="V14" s="1" t="s">
        <v>16</v>
      </c>
      <c r="W14" s="1" t="s">
        <v>15</v>
      </c>
      <c r="X14" s="1" t="str">
        <f t="shared" si="11"/>
        <v>ZGCHUS</v>
      </c>
      <c r="Y14" s="1" t="str">
        <f t="shared" si="7"/>
        <v>Change User</v>
      </c>
      <c r="AA14" s="1">
        <v>1</v>
      </c>
      <c r="AB14" s="6">
        <f t="shared" ca="1" si="12"/>
        <v>20141204</v>
      </c>
      <c r="AC14" s="3">
        <f t="shared" ca="1" si="13"/>
        <v>144109</v>
      </c>
      <c r="AD14" s="3" t="s">
        <v>88</v>
      </c>
      <c r="AE14" s="1">
        <v>0</v>
      </c>
      <c r="AF14" s="1">
        <v>0</v>
      </c>
      <c r="AH14" s="1" t="str">
        <f t="shared" ca="1" si="8"/>
        <v>insert into ZDIC values('DJB', '', 'EN', 'S', 'ZGCHUS', 'Change User', '', '1', '20141204', '144109', 'SQL', '0', '0', '')</v>
      </c>
      <c r="AI14" s="5" t="s">
        <v>9</v>
      </c>
    </row>
    <row r="15" spans="1:52" ht="14.25" customHeight="1" x14ac:dyDescent="0.25">
      <c r="A15" s="4"/>
      <c r="B15" s="4"/>
      <c r="C15" s="4"/>
      <c r="D15" s="5"/>
      <c r="K15" s="3"/>
      <c r="L15" s="3"/>
      <c r="M15" s="3"/>
      <c r="N15" s="1" t="str">
        <f>CONCATENATE(" CONSTRAINT PK_",$D$2, " PRIMARY KEY CLUSTERED (")</f>
        <v xml:space="preserve"> CONSTRAINT PK_ZUG1 PRIMARY KEY CLUSTERED (</v>
      </c>
      <c r="O15" s="1" t="str">
        <f>CONCATENATE(" CONSTRAINT PK_",$D$2, " PRIMARY KEY (")</f>
        <v xml:space="preserve"> CONSTRAINT PK_ZUG1 PRIMARY KEY (</v>
      </c>
      <c r="P15" s="1" t="s">
        <v>9</v>
      </c>
      <c r="S15" s="1" t="str">
        <f>CONCATENATE("+ ""from ",$D$2," where 1=1 """)</f>
        <v>+ "from ZUG1 where 1=1 "</v>
      </c>
      <c r="AB15" s="6"/>
      <c r="AC15" s="3"/>
      <c r="AD15" s="3"/>
      <c r="AI15" s="5"/>
    </row>
    <row r="16" spans="1:52" ht="14.25" customHeight="1" x14ac:dyDescent="0.25">
      <c r="A16" s="4"/>
      <c r="B16" s="4"/>
      <c r="C16" s="4"/>
      <c r="K16" s="3"/>
      <c r="L16" s="3"/>
      <c r="M16" s="3"/>
      <c r="N16" s="1" t="str">
        <f>$D$3</f>
        <v>ZGCONO</v>
      </c>
      <c r="O16" s="1" t="str">
        <f>$D$3</f>
        <v>ZGCONO</v>
      </c>
      <c r="P16" s="1" t="s">
        <v>9</v>
      </c>
      <c r="S16" s="1" t="str">
        <f>CONCATENATE("+ ""AND ", D3, " = '"" + str", D3, ".Trim() + ""' """)</f>
        <v>+ "AND ZGCONO = '" + strZGCONO.Trim() + "' "</v>
      </c>
      <c r="AB16" s="6"/>
      <c r="AC16" s="3"/>
      <c r="AD16" s="3"/>
      <c r="AI16" s="5"/>
    </row>
    <row r="17" spans="1:19" ht="14.25" customHeight="1" x14ac:dyDescent="0.25">
      <c r="A17" s="4"/>
      <c r="B17" s="4"/>
      <c r="C17" s="4"/>
      <c r="K17" s="3"/>
      <c r="L17" s="3"/>
      <c r="M17" s="3"/>
      <c r="N17" s="1" t="str">
        <f xml:space="preserve"> ", " &amp; $D4</f>
        <v>, ZGBRNO</v>
      </c>
      <c r="O17" s="1" t="str">
        <f xml:space="preserve"> ", " &amp; $D4</f>
        <v>, ZGBRNO</v>
      </c>
      <c r="P17" s="1" t="s">
        <v>9</v>
      </c>
      <c r="S17" s="1" t="str">
        <f>CONCATENATE("+ ""AND ", D4, " = '"" + str", D4, ".Trim() + ""' """)</f>
        <v>+ "AND ZGBRNO = '" + strZGBRNO.Trim() + "' "</v>
      </c>
    </row>
    <row r="18" spans="1:19" ht="14.25" customHeight="1" x14ac:dyDescent="0.25">
      <c r="A18" s="4"/>
      <c r="B18" s="4"/>
      <c r="C18" s="4"/>
      <c r="K18" s="3"/>
      <c r="L18" s="3"/>
      <c r="M18" s="3"/>
      <c r="N18" s="1" t="str">
        <f xml:space="preserve"> ", " &amp; $D5</f>
        <v>, ZGUGNO</v>
      </c>
      <c r="O18" s="1" t="str">
        <f xml:space="preserve"> ", " &amp; $D5</f>
        <v>, ZGUGNO</v>
      </c>
      <c r="P18" s="1" t="s">
        <v>9</v>
      </c>
      <c r="S18" s="1" t="str">
        <f>CONCATENATE("+ ""AND ", D6, " = '"" + str", D6, ".Trim() + ""' """)</f>
        <v>+ "AND ZGUGNA = '" + strZGUGNA.Trim() + "' "</v>
      </c>
    </row>
    <row r="19" spans="1:19" ht="14.25" customHeight="1" x14ac:dyDescent="0.25">
      <c r="A19" s="4"/>
      <c r="B19" s="4"/>
      <c r="C19" s="4"/>
      <c r="K19" s="3"/>
      <c r="L19" s="3"/>
      <c r="M19" s="3"/>
      <c r="N19" s="1" t="s">
        <v>11</v>
      </c>
      <c r="O19" s="1" t="s">
        <v>11</v>
      </c>
      <c r="P19" s="1" t="s">
        <v>9</v>
      </c>
      <c r="R19" s="1" t="s">
        <v>9</v>
      </c>
      <c r="S19" s="12" t="s">
        <v>268</v>
      </c>
    </row>
    <row r="20" spans="1:19" ht="14.25" customHeight="1" x14ac:dyDescent="0.25">
      <c r="P20" s="1" t="s">
        <v>9</v>
      </c>
    </row>
    <row r="21" spans="1:19" ht="14.25" customHeight="1" x14ac:dyDescent="0.25">
      <c r="P21" s="1" t="s">
        <v>9</v>
      </c>
    </row>
    <row r="22" spans="1:19" ht="14.25" customHeight="1" x14ac:dyDescent="0.25">
      <c r="P22" s="1" t="s">
        <v>9</v>
      </c>
    </row>
    <row r="23" spans="1:19" ht="14.25" customHeight="1" x14ac:dyDescent="0.25">
      <c r="P23" s="1" t="s">
        <v>9</v>
      </c>
    </row>
    <row r="24" spans="1:19" ht="14.25" customHeight="1" x14ac:dyDescent="0.25">
      <c r="P24" s="1" t="s">
        <v>9</v>
      </c>
    </row>
    <row r="25" spans="1:19" ht="14.25" customHeight="1" x14ac:dyDescent="0.25">
      <c r="P25" s="1" t="s">
        <v>9</v>
      </c>
    </row>
    <row r="26" spans="1:19" ht="14.25" customHeight="1" x14ac:dyDescent="0.25">
      <c r="P26" s="1" t="s">
        <v>9</v>
      </c>
    </row>
    <row r="27" spans="1:19" ht="14.25" customHeight="1" x14ac:dyDescent="0.25">
      <c r="P27" s="1" t="s">
        <v>9</v>
      </c>
    </row>
    <row r="28" spans="1:19" ht="14.25" customHeight="1" x14ac:dyDescent="0.25">
      <c r="P28" s="1" t="s">
        <v>9</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X28"/>
  <sheetViews>
    <sheetView topLeftCell="AE1" workbookViewId="0">
      <selection activeCell="AU24" sqref="AU24:AU25"/>
    </sheetView>
  </sheetViews>
  <sheetFormatPr defaultRowHeight="14.25" customHeight="1" x14ac:dyDescent="0.25"/>
  <cols>
    <col min="1" max="1" width="5.85546875" style="1" bestFit="1" customWidth="1"/>
    <col min="2" max="2" width="3"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8.5703125" style="1" bestFit="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8" width="9.140625" style="1"/>
    <col min="39" max="39" width="16.7109375" style="1" customWidth="1"/>
    <col min="40" max="16384" width="9.140625" style="1"/>
  </cols>
  <sheetData>
    <row r="1" spans="1:50"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ZUG2</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232</v>
      </c>
      <c r="AK1" s="5" t="s">
        <v>233</v>
      </c>
      <c r="AL1" s="5" t="s">
        <v>234</v>
      </c>
      <c r="AM1" s="5" t="s">
        <v>235</v>
      </c>
      <c r="AN1" s="5" t="s">
        <v>236</v>
      </c>
      <c r="AO1" s="5" t="s">
        <v>237</v>
      </c>
      <c r="AP1" s="5" t="s">
        <v>238</v>
      </c>
      <c r="AQ1" s="5" t="s">
        <v>239</v>
      </c>
      <c r="AR1" s="5" t="s">
        <v>240</v>
      </c>
      <c r="AS1" s="5" t="s">
        <v>241</v>
      </c>
      <c r="AT1" s="5" t="s">
        <v>242</v>
      </c>
    </row>
    <row r="2" spans="1:50" ht="14.25" customHeight="1" x14ac:dyDescent="0.25">
      <c r="A2" s="4"/>
      <c r="D2" s="1" t="s">
        <v>59</v>
      </c>
      <c r="E2" s="1" t="str">
        <f>VLOOKUP($D$2,[1]Tables!$B$2:$D$1048576,3,FALSE)</f>
        <v>User Group Line</v>
      </c>
      <c r="K2" s="3"/>
      <c r="L2" s="3"/>
      <c r="M2" s="3"/>
      <c r="N2" s="3" t="str">
        <f>CONCATENATE("CREATE TABLE ", $D$2, " (")</f>
        <v>CREATE TABLE ZUG2 (</v>
      </c>
      <c r="O2" s="7" t="str">
        <f>CONCATENATE("CREATE TABLE ", $D$2, " (")</f>
        <v>CREATE TABLE ZUG2 (</v>
      </c>
      <c r="P2" s="1" t="s">
        <v>9</v>
      </c>
      <c r="R2" s="1" t="s">
        <v>9</v>
      </c>
      <c r="S2" s="1" t="s">
        <v>267</v>
      </c>
      <c r="AI2" s="5" t="s">
        <v>9</v>
      </c>
      <c r="AJ2" s="1" t="s">
        <v>1311</v>
      </c>
      <c r="AL2" s="1" t="s">
        <v>218</v>
      </c>
      <c r="AM2" s="1" t="s">
        <v>243</v>
      </c>
      <c r="AN2" s="3">
        <v>1</v>
      </c>
      <c r="AO2" s="6">
        <f ca="1">YEAR(NOW())*10000+MONTH(NOW())*100+DAY(NOW())</f>
        <v>20141204</v>
      </c>
      <c r="AP2" s="3">
        <f ca="1">HOUR(NOW())*10000+MINUTE(NOW())*100+SECOND(NOW())</f>
        <v>144109</v>
      </c>
      <c r="AQ2" s="3" t="s">
        <v>88</v>
      </c>
      <c r="AR2" s="1">
        <v>0</v>
      </c>
      <c r="AS2" s="1">
        <v>0</v>
      </c>
      <c r="AU2" s="1" t="str">
        <f ca="1">CONCATENATE("insert into ", $D$2, " values('", AJ2, "', '", AK2, "', '", AL2, "', '", AM2, "', '", AN2, "', '", AO2, "', '", AP2, "', '", AQ2, "', '", AR2, "', '", AS2, "', '", AT2, "')")</f>
        <v>insert into ZUG2 values('DJB', '', 'ADMIN', 'SYSADMIN', '1', '20141204', '144109', 'SQL', '0', '0', '')</v>
      </c>
    </row>
    <row r="3" spans="1:50" ht="14.25" customHeight="1" x14ac:dyDescent="0.25">
      <c r="A3" s="4"/>
      <c r="B3" s="1" t="str">
        <f>VLOOKUP($D$2,[1]Tables!$B$2:$D$1048576,2,FALSE)</f>
        <v>ZH</v>
      </c>
      <c r="C3" s="1" t="s">
        <v>17</v>
      </c>
      <c r="D3" s="1" t="str">
        <f>B3 &amp; C3</f>
        <v>ZHCONO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M13" si="0">IF(I3="NUMERIC", " DEFAULT(0) ", IF(I3="DATETIME", "", " DEFAULT('') "))</f>
        <v xml:space="preserve"> DEFAULT('') </v>
      </c>
      <c r="N3" s="1" t="str">
        <f t="shared" ref="N3:N13" si="1">CONCATENATE(D3, " ", I3, IF(I3="DATETIME", "",CONCATENATE("(", J3, ") ")), L3, M3,",")</f>
        <v>ZHCONO VARCHAR(10)  NOT NULL  DEFAULT('') ,</v>
      </c>
      <c r="O3" s="1" t="str">
        <f t="shared" ref="O3:O13" si="2">CONCATENATE(D3, " ",IF(I3="VARCHAR", "VARCHAR2",IF(I3="NUMERIC", "NUMBER", I3)), IF(I3="DATETIME", "",CONCATENATE("(", J3, ") ")), IF(TRIM(K3)&lt;&gt;"", L3,IF(TRIM(M3)="DEFAULT('')", "DEFAULT(' ')", M3)), ",")</f>
        <v>ZHCONO VARCHAR2(10)  NOT NULL ,</v>
      </c>
      <c r="P3" s="1" t="s">
        <v>9</v>
      </c>
      <c r="Q3" s="1" t="str">
        <f t="shared" ref="Q3:Q13"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@level1type=N'TABLE',@level1name=N'ZUG2', @level2type=N'COLUMN',@level2name=N'ZHCONO'</v>
      </c>
      <c r="R3" s="1" t="str">
        <f>CONCATENATE("[DataMember] public ", IF(I3="VARCHAR", " string ", " decimal "), D3, " { get; set; }")</f>
        <v>[DataMember] public  string ZHCONO { get; set; }</v>
      </c>
      <c r="S3" s="1" t="str">
        <f>CONCATENATE("+ ""  ",D3," """)</f>
        <v>+ "  ZHCONO "</v>
      </c>
      <c r="T3" s="1" t="s">
        <v>1311</v>
      </c>
      <c r="V3" s="1" t="s">
        <v>16</v>
      </c>
      <c r="W3" s="1" t="s">
        <v>15</v>
      </c>
      <c r="X3" s="1" t="str">
        <f>D3</f>
        <v>ZHCONO</v>
      </c>
      <c r="Y3" s="1" t="str">
        <f t="shared" ref="Y3:Y13" si="4">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3" ca="1" si="5">CONCATENATE("insert into ZDIC values('",T3, "', '",U3, "', '",V3, "', '",W3, "', '",X3, "', '",Y3, "', '",Z3, "', '",AA3, "', '",AB3, "', '",AC3, "', '",AD3, "', '",AE3, "', '",AF3, "', '",AG3, "')")</f>
        <v>insert into ZDIC values('DJB', '', 'EN', 'S', 'ZHCONO', 'Company Code', '', '1', '20141204', '144109', 'SQL', '0', '0', '')</v>
      </c>
      <c r="AI3" s="5" t="s">
        <v>9</v>
      </c>
      <c r="AJ3" s="48" t="s">
        <v>1311</v>
      </c>
      <c r="AK3" s="48"/>
      <c r="AL3" s="48" t="s">
        <v>1489</v>
      </c>
      <c r="AM3" s="48" t="s">
        <v>1624</v>
      </c>
      <c r="AN3" s="3">
        <v>1</v>
      </c>
      <c r="AO3" s="6">
        <f t="shared" ref="AO3:AO25" ca="1" si="6">YEAR(NOW())*10000+MONTH(NOW())*100+DAY(NOW())</f>
        <v>20141204</v>
      </c>
      <c r="AP3" s="3">
        <f t="shared" ref="AP3:AP25" ca="1" si="7">HOUR(NOW())*10000+MINUTE(NOW())*100+SECOND(NOW())</f>
        <v>144109</v>
      </c>
      <c r="AQ3" s="3" t="s">
        <v>88</v>
      </c>
      <c r="AR3" s="48">
        <v>0</v>
      </c>
      <c r="AS3" s="48">
        <v>0</v>
      </c>
      <c r="AT3" s="48"/>
      <c r="AU3" s="48" t="str">
        <f t="shared" ref="AU3:AU6" ca="1" si="8">CONCATENATE("insert into ", $D$2, " values('", AJ3, "', '", AK3, "', '", AL3, "', '", AM3, "', '", AN3, "', '", AO3, "', '", AP3, "', '", AQ3, "', '", AR3, "', '", AS3, "', '", AT3, "')")</f>
        <v>insert into ZUG2 values('DJB', '', 'ACT', 'accounting1', '1', '20141204', '144109', 'SQL', '0', '0', '')</v>
      </c>
    </row>
    <row r="4" spans="1:50" ht="14.25" customHeight="1" x14ac:dyDescent="0.25">
      <c r="A4" s="4"/>
      <c r="B4" s="1" t="str">
        <f>VLOOKUP($D$2,[1]Tables!$B$2:$D$1048576,2,FALSE)</f>
        <v>ZH</v>
      </c>
      <c r="C4" s="1" t="s">
        <v>69</v>
      </c>
      <c r="D4" s="1" t="str">
        <f>B4 &amp; C4</f>
        <v>ZHBRNO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ZHBRNO VARCHAR(10)  NOT NULL  DEFAULT('') ,</v>
      </c>
      <c r="O4" s="1" t="str">
        <f t="shared" si="2"/>
        <v>ZHBRNO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@level1type=N'TABLE',@level1name=N'ZUG2', @level2type=N'COLUMN',@level2name=N'ZHBRNO'</v>
      </c>
      <c r="R4" s="1" t="str">
        <f t="shared" ref="R4:R13" si="9">CONCATENATE("[DataMember] public ", IF(I4="VARCHAR", " string ", " decimal "), D4, " { get; set; }")</f>
        <v>[DataMember] public  string ZHBRNO { get; set; }</v>
      </c>
      <c r="S4" s="1" t="str">
        <f t="shared" ref="S4:S13" si="10">CONCATENATE("+ "", ",D4," """)</f>
        <v>+ ", ZHBRNO "</v>
      </c>
      <c r="T4" s="1" t="s">
        <v>1311</v>
      </c>
      <c r="V4" s="1" t="s">
        <v>16</v>
      </c>
      <c r="W4" s="1" t="s">
        <v>15</v>
      </c>
      <c r="X4" s="1" t="str">
        <f t="shared" ref="X4:X13" si="11">D4</f>
        <v>ZHBRNO</v>
      </c>
      <c r="Y4" s="1" t="str">
        <f t="shared" si="4"/>
        <v>Branch Code</v>
      </c>
      <c r="AA4" s="1">
        <v>1</v>
      </c>
      <c r="AB4" s="6">
        <f t="shared" ref="AB4:AB13" ca="1" si="12">YEAR(NOW())*10000+MONTH(NOW())*100+DAY(NOW())</f>
        <v>20141204</v>
      </c>
      <c r="AC4" s="3">
        <f t="shared" ref="AC4:AC13" ca="1" si="13">HOUR(NOW())*10000+MINUTE(NOW())*100+SECOND(NOW())</f>
        <v>144109</v>
      </c>
      <c r="AD4" s="3" t="s">
        <v>88</v>
      </c>
      <c r="AE4" s="1">
        <v>0</v>
      </c>
      <c r="AF4" s="1">
        <v>0</v>
      </c>
      <c r="AH4" s="1" t="str">
        <f t="shared" ca="1" si="5"/>
        <v>insert into ZDIC values('DJB', '', 'EN', 'S', 'ZHBRNO', 'Branch Code', '', '1', '20141204', '144109', 'SQL', '0', '0', '')</v>
      </c>
      <c r="AI4" s="5" t="s">
        <v>9</v>
      </c>
      <c r="AJ4" s="48" t="s">
        <v>1311</v>
      </c>
      <c r="AK4" s="48"/>
      <c r="AL4" s="48" t="s">
        <v>1489</v>
      </c>
      <c r="AM4" s="48" t="s">
        <v>1625</v>
      </c>
      <c r="AN4" s="3">
        <v>1</v>
      </c>
      <c r="AO4" s="6">
        <f t="shared" ca="1" si="6"/>
        <v>20141204</v>
      </c>
      <c r="AP4" s="3">
        <f t="shared" ca="1" si="7"/>
        <v>144109</v>
      </c>
      <c r="AQ4" s="3" t="s">
        <v>88</v>
      </c>
      <c r="AR4" s="48">
        <v>0</v>
      </c>
      <c r="AS4" s="48">
        <v>0</v>
      </c>
      <c r="AT4" s="48"/>
      <c r="AU4" s="48" t="str">
        <f t="shared" ca="1" si="8"/>
        <v>insert into ZUG2 values('DJB', '', 'ACT', 'accounting2', '1', '20141204', '144109', 'SQL', '0', '0', '')</v>
      </c>
    </row>
    <row r="5" spans="1:50" ht="14.25" customHeight="1" x14ac:dyDescent="0.25">
      <c r="A5" s="4"/>
      <c r="B5" s="1" t="str">
        <f>VLOOKUP($D$2,[1]Tables!$B$2:$D$1048576,2,FALSE)</f>
        <v>ZH</v>
      </c>
      <c r="C5" s="1" t="s">
        <v>56</v>
      </c>
      <c r="D5" s="1" t="str">
        <f t="shared" ref="D5:D13" si="14">B5 &amp; C5</f>
        <v>ZHUGNO</v>
      </c>
      <c r="E5" s="1" t="str">
        <f>VLOOKUP($C5,'[1]Data Dictionary'!$B$2:$I$1048576,5,FALSE)</f>
        <v>User Group Code</v>
      </c>
      <c r="F5" s="1" t="str">
        <f>VLOOKUP($C5,'[1]Data Dictionary'!$B$2:$I$1048576,6,FALSE)</f>
        <v>User Group Code</v>
      </c>
      <c r="G5" s="1" t="str">
        <f>VLOOKUP($C5,'[1]Data Dictionary'!$B$2:$I$1048576,7,FALSE)</f>
        <v>User Group Code</v>
      </c>
      <c r="H5" s="1" t="str">
        <f>VLOOKUP($C5,'[1]Data Dictionary'!$B$2:$I$1048576,8,FALSE)</f>
        <v>User Group Code</v>
      </c>
      <c r="I5" s="1" t="str">
        <f>VLOOKUP($C5,'[1]Data Dictionary'!$B$2:$I$1048576,2,FALSE)</f>
        <v>VARCHAR</v>
      </c>
      <c r="J5" s="2">
        <f>VLOOKUP($C5,'[1]Data Dictionary'!$B$2:$I$1048576,3,FALSE)</f>
        <v>10</v>
      </c>
      <c r="K5" s="3" t="s">
        <v>13</v>
      </c>
      <c r="L5" s="3" t="str">
        <f>IF(K5="", " NULL ", " NOT NULL ")</f>
        <v xml:space="preserve"> NOT NULL </v>
      </c>
      <c r="M5" s="3" t="str">
        <f t="shared" si="0"/>
        <v xml:space="preserve"> DEFAULT('') </v>
      </c>
      <c r="N5" s="1" t="str">
        <f t="shared" si="1"/>
        <v>ZHUGNO VARCHAR(10)  NOT NULL  DEFAULT('') ,</v>
      </c>
      <c r="O5" s="1" t="str">
        <f t="shared" si="2"/>
        <v>ZHUGNO VARCHAR2(10)  NOT NULL ,</v>
      </c>
      <c r="P5" s="1" t="s">
        <v>9</v>
      </c>
      <c r="Q5" s="1" t="str">
        <f t="shared" si="3"/>
        <v>EXEC sys.sp_addextendedproperty @name=N'MS_Description', @value=N'User Group Code' , @level0type=N'SCHEMA',@level0name=N'dbo', @level1type=N'TABLE',@level1name=N'ZUG2', @level2type=N'COLUMN',@level2name=N'ZHUGNO'</v>
      </c>
      <c r="R5" s="1" t="str">
        <f t="shared" si="9"/>
        <v>[DataMember] public  string ZHUGNO { get; set; }</v>
      </c>
      <c r="S5" s="1" t="str">
        <f t="shared" si="10"/>
        <v>+ ", ZHUGNO "</v>
      </c>
      <c r="T5" s="1" t="s">
        <v>1311</v>
      </c>
      <c r="V5" s="1" t="s">
        <v>16</v>
      </c>
      <c r="W5" s="1" t="s">
        <v>15</v>
      </c>
      <c r="X5" s="1" t="str">
        <f t="shared" si="11"/>
        <v>ZHUGNO</v>
      </c>
      <c r="Y5" s="1" t="str">
        <f t="shared" si="4"/>
        <v>User Group Code</v>
      </c>
      <c r="AA5" s="1">
        <v>1</v>
      </c>
      <c r="AB5" s="6">
        <f t="shared" ca="1" si="12"/>
        <v>20141204</v>
      </c>
      <c r="AC5" s="3">
        <f t="shared" ca="1" si="13"/>
        <v>144109</v>
      </c>
      <c r="AD5" s="3" t="s">
        <v>88</v>
      </c>
      <c r="AE5" s="1">
        <v>0</v>
      </c>
      <c r="AF5" s="1">
        <v>0</v>
      </c>
      <c r="AH5" s="1" t="str">
        <f t="shared" ca="1" si="5"/>
        <v>insert into ZDIC values('DJB', '', 'EN', 'S', 'ZHUGNO', 'User Group Code', '', '1', '20141204', '144109', 'SQL', '0', '0', '')</v>
      </c>
      <c r="AI5" s="5" t="s">
        <v>9</v>
      </c>
      <c r="AJ5" s="48" t="s">
        <v>1311</v>
      </c>
      <c r="AK5" s="48"/>
      <c r="AL5" s="48" t="s">
        <v>1489</v>
      </c>
      <c r="AM5" s="48" t="s">
        <v>1693</v>
      </c>
      <c r="AN5" s="3">
        <v>1</v>
      </c>
      <c r="AO5" s="6">
        <f t="shared" ca="1" si="6"/>
        <v>20141204</v>
      </c>
      <c r="AP5" s="3">
        <f t="shared" ca="1" si="7"/>
        <v>144109</v>
      </c>
      <c r="AQ5" s="3" t="s">
        <v>88</v>
      </c>
      <c r="AR5" s="48">
        <v>0</v>
      </c>
      <c r="AS5" s="48">
        <v>0</v>
      </c>
      <c r="AT5" s="48"/>
      <c r="AU5" s="48" t="str">
        <f t="shared" ca="1" si="8"/>
        <v>insert into ZUG2 values('DJB', '', 'ACT', 'DESTIN', '1', '20141204', '144109', 'SQL', '0', '0', '')</v>
      </c>
    </row>
    <row r="6" spans="1:50" ht="14.25" customHeight="1" x14ac:dyDescent="0.25">
      <c r="A6" s="4"/>
      <c r="B6" s="1" t="str">
        <f>VLOOKUP($D$2,[1]Tables!$B$2:$D$1048576,2,FALSE)</f>
        <v>ZH</v>
      </c>
      <c r="C6" s="1" t="s">
        <v>37</v>
      </c>
      <c r="D6" s="1" t="str">
        <f t="shared" si="14"/>
        <v>ZHUSNO</v>
      </c>
      <c r="E6" s="1" t="str">
        <f>VLOOKUP($C6,'[1]Data Dictionary'!$B$2:$I$1048576,5,FALSE)</f>
        <v>User ID</v>
      </c>
      <c r="F6" s="1" t="str">
        <f>VLOOKUP($C6,'[1]Data Dictionary'!$B$2:$I$1048576,6,FALSE)</f>
        <v>User ID</v>
      </c>
      <c r="G6" s="1" t="str">
        <f>VLOOKUP($C6,'[1]Data Dictionary'!$B$2:$I$1048576,7,FALSE)</f>
        <v>User ID</v>
      </c>
      <c r="H6" s="1" t="str">
        <f>VLOOKUP($C6,'[1]Data Dictionary'!$B$2:$I$1048576,8,FALSE)</f>
        <v>User ID</v>
      </c>
      <c r="I6" s="1" t="str">
        <f>VLOOKUP($C6,'[1]Data Dictionary'!$B$2:$I$1048576,2,FALSE)</f>
        <v>VARCHAR</v>
      </c>
      <c r="J6" s="2">
        <f>VLOOKUP($C6,'[1]Data Dictionary'!$B$2:$I$1048576,3,FALSE)</f>
        <v>20</v>
      </c>
      <c r="K6" s="3" t="s">
        <v>14</v>
      </c>
      <c r="L6" s="3" t="str">
        <f>IF(K6="", " NULL ", " NOT NULL ")</f>
        <v xml:space="preserve"> NOT NULL </v>
      </c>
      <c r="M6" s="3" t="str">
        <f t="shared" si="0"/>
        <v xml:space="preserve"> DEFAULT('') </v>
      </c>
      <c r="N6" s="1" t="str">
        <f t="shared" si="1"/>
        <v>ZHUSNO VARCHAR(20)  NOT NULL  DEFAULT('') ,</v>
      </c>
      <c r="O6" s="1" t="str">
        <f t="shared" si="2"/>
        <v>ZHUSNO VARCHAR2(20)  NOT NULL ,</v>
      </c>
      <c r="P6" s="1" t="s">
        <v>9</v>
      </c>
      <c r="Q6" s="1" t="str">
        <f t="shared" si="3"/>
        <v>EXEC sys.sp_addextendedproperty @name=N'MS_Description', @value=N'User ID' , @level0type=N'SCHEMA',@level0name=N'dbo', @level1type=N'TABLE',@level1name=N'ZUG2', @level2type=N'COLUMN',@level2name=N'ZHUSNO'</v>
      </c>
      <c r="R6" s="1" t="str">
        <f t="shared" si="9"/>
        <v>[DataMember] public  string ZHUSNO { get; set; }</v>
      </c>
      <c r="S6" s="1" t="str">
        <f t="shared" si="10"/>
        <v>+ ", ZHUSNO "</v>
      </c>
      <c r="T6" s="1" t="s">
        <v>1311</v>
      </c>
      <c r="V6" s="1" t="s">
        <v>16</v>
      </c>
      <c r="W6" s="1" t="s">
        <v>15</v>
      </c>
      <c r="X6" s="1" t="str">
        <f t="shared" si="11"/>
        <v>ZHUSNO</v>
      </c>
      <c r="Y6" s="1" t="str">
        <f t="shared" si="4"/>
        <v>User ID</v>
      </c>
      <c r="AA6" s="1">
        <v>1</v>
      </c>
      <c r="AB6" s="6">
        <f t="shared" ca="1" si="12"/>
        <v>20141204</v>
      </c>
      <c r="AC6" s="3">
        <f t="shared" ca="1" si="13"/>
        <v>144109</v>
      </c>
      <c r="AD6" s="3" t="s">
        <v>88</v>
      </c>
      <c r="AE6" s="1">
        <v>0</v>
      </c>
      <c r="AF6" s="1">
        <v>0</v>
      </c>
      <c r="AH6" s="1" t="str">
        <f t="shared" ca="1" si="5"/>
        <v>insert into ZDIC values('DJB', '', 'EN', 'S', 'ZHUSNO', 'User ID', '', '1', '20141204', '144109', 'SQL', '0', '0', '')</v>
      </c>
      <c r="AI6" s="5" t="s">
        <v>9</v>
      </c>
      <c r="AJ6" s="48" t="s">
        <v>1311</v>
      </c>
      <c r="AK6" s="48"/>
      <c r="AL6" s="48" t="s">
        <v>1489</v>
      </c>
      <c r="AM6" s="48" t="s">
        <v>1695</v>
      </c>
      <c r="AN6" s="3">
        <v>1</v>
      </c>
      <c r="AO6" s="6">
        <f t="shared" ca="1" si="6"/>
        <v>20141204</v>
      </c>
      <c r="AP6" s="3">
        <f t="shared" ca="1" si="7"/>
        <v>144109</v>
      </c>
      <c r="AQ6" s="3" t="s">
        <v>88</v>
      </c>
      <c r="AR6" s="48">
        <v>0</v>
      </c>
      <c r="AS6" s="48">
        <v>0</v>
      </c>
      <c r="AT6" s="48"/>
      <c r="AU6" s="48" t="str">
        <f t="shared" ca="1" si="8"/>
        <v>insert into ZUG2 values('DJB', '', 'ACT', 'ELYSA', '1', '20141204', '144109', 'SQL', '0', '0', '')</v>
      </c>
    </row>
    <row r="7" spans="1:50" ht="14.25" customHeight="1" x14ac:dyDescent="0.25">
      <c r="A7" s="4"/>
      <c r="B7" s="1" t="str">
        <f>VLOOKUP($D$2,[1]Tables!$B$2:$D$1048576,2,FALSE)</f>
        <v>ZH</v>
      </c>
      <c r="C7" s="1" t="s">
        <v>33</v>
      </c>
      <c r="D7" s="1" t="str">
        <f t="shared" si="14"/>
        <v>ZHRCST</v>
      </c>
      <c r="E7" s="1" t="str">
        <f>VLOOKUP($C7,'[1]Data Dictionary'!$B$2:$I$1048576,5,FALSE)</f>
        <v>Record Status</v>
      </c>
      <c r="F7" s="1" t="str">
        <f>VLOOKUP($C7,'[1]Data Dictionary'!$B$2:$I$1048576,6,FALSE)</f>
        <v>Record Status</v>
      </c>
      <c r="G7" s="1" t="str">
        <f>VLOOKUP($C7,'[1]Data Dictionary'!$B$2:$I$1048576,7,FALSE)</f>
        <v>Record Status</v>
      </c>
      <c r="H7" s="1" t="str">
        <f>VLOOKUP($C7,'[1]Data Dictionary'!$B$2:$I$1048576,8,FALSE)</f>
        <v>Record Status</v>
      </c>
      <c r="I7" s="1" t="str">
        <f>VLOOKUP($C7,'[1]Data Dictionary'!$B$2:$I$1048576,2,FALSE)</f>
        <v>NUMERIC</v>
      </c>
      <c r="J7" s="2" t="str">
        <f>VLOOKUP($C7,'[1]Data Dictionary'!$B$2:$I$1048576,3,FALSE)</f>
        <v>1, 0</v>
      </c>
      <c r="K7" s="3"/>
      <c r="L7" s="3" t="str">
        <f t="shared" ref="L7:L13" si="15">IF(K7="", " NULL ", " NOT NULL ")</f>
        <v xml:space="preserve"> NULL </v>
      </c>
      <c r="M7" s="3" t="str">
        <f t="shared" si="0"/>
        <v xml:space="preserve"> DEFAULT(0) </v>
      </c>
      <c r="N7" s="1" t="str">
        <f t="shared" si="1"/>
        <v>ZHRCST NUMERIC(1, 0)  NULL  DEFAULT(0) ,</v>
      </c>
      <c r="O7" s="1" t="str">
        <f t="shared" si="2"/>
        <v>ZHRCST NUMBER(1, 0)  DEFAULT(0) ,</v>
      </c>
      <c r="P7" s="1" t="s">
        <v>9</v>
      </c>
      <c r="Q7" s="1" t="str">
        <f t="shared" si="3"/>
        <v>EXEC sys.sp_addextendedproperty @name=N'MS_Description', @value=N'Record Status' , @level0type=N'SCHEMA',@level0name=N'dbo', @level1type=N'TABLE',@level1name=N'ZUG2', @level2type=N'COLUMN',@level2name=N'ZHRCST'</v>
      </c>
      <c r="R7" s="1" t="str">
        <f t="shared" si="9"/>
        <v>[DataMember] public  decimal ZHRCST { get; set; }</v>
      </c>
      <c r="S7" s="1" t="str">
        <f t="shared" si="10"/>
        <v>+ ", ZHRCST "</v>
      </c>
      <c r="T7" s="1" t="s">
        <v>1311</v>
      </c>
      <c r="V7" s="1" t="s">
        <v>16</v>
      </c>
      <c r="W7" s="1" t="s">
        <v>15</v>
      </c>
      <c r="X7" s="1" t="str">
        <f t="shared" si="11"/>
        <v>ZHRCST</v>
      </c>
      <c r="Y7" s="1" t="str">
        <f t="shared" si="4"/>
        <v>Record Status</v>
      </c>
      <c r="AA7" s="1">
        <v>1</v>
      </c>
      <c r="AB7" s="6">
        <f t="shared" ca="1" si="12"/>
        <v>20141204</v>
      </c>
      <c r="AC7" s="3">
        <f t="shared" ca="1" si="13"/>
        <v>144109</v>
      </c>
      <c r="AD7" s="3" t="s">
        <v>88</v>
      </c>
      <c r="AE7" s="1">
        <v>0</v>
      </c>
      <c r="AF7" s="1">
        <v>0</v>
      </c>
      <c r="AH7" s="1" t="str">
        <f t="shared" ca="1" si="5"/>
        <v>insert into ZDIC values('DJB', '', 'EN', 'S', 'ZHRCST', 'Record Status', '', '1', '20141204', '144109', 'SQL', '0', '0', '')</v>
      </c>
      <c r="AI7" s="5" t="s">
        <v>9</v>
      </c>
      <c r="AJ7" s="48" t="s">
        <v>1311</v>
      </c>
      <c r="AK7" s="48"/>
      <c r="AL7" s="48" t="s">
        <v>1489</v>
      </c>
      <c r="AM7" s="48" t="s">
        <v>1697</v>
      </c>
      <c r="AN7" s="3">
        <v>1</v>
      </c>
      <c r="AO7" s="6">
        <f t="shared" ca="1" si="6"/>
        <v>20141204</v>
      </c>
      <c r="AP7" s="3">
        <f t="shared" ca="1" si="7"/>
        <v>144109</v>
      </c>
      <c r="AQ7" s="3" t="s">
        <v>88</v>
      </c>
      <c r="AR7" s="48">
        <v>0</v>
      </c>
      <c r="AS7" s="48">
        <v>0</v>
      </c>
      <c r="AT7" s="48"/>
      <c r="AU7" s="48" t="str">
        <f t="shared" ref="AU7:AU11" ca="1" si="16">CONCATENATE("insert into ", $D$2, " values('", AJ7, "', '", AK7, "', '", AL7, "', '", AM7, "', '", AN7, "', '", AO7, "', '", AP7, "', '", AQ7, "', '", AR7, "', '", AS7, "', '", AT7, "')")</f>
        <v>insert into ZUG2 values('DJB', '', 'ACT', 'ITA', '1', '20141204', '144109', 'SQL', '0', '0', '')</v>
      </c>
    </row>
    <row r="8" spans="1:50" ht="14.25" customHeight="1" x14ac:dyDescent="0.25">
      <c r="A8" s="4"/>
      <c r="B8" s="1" t="str">
        <f>VLOOKUP($D$2,[1]Tables!$B$2:$D$1048576,2,FALSE)</f>
        <v>ZH</v>
      </c>
      <c r="C8" s="1" t="s">
        <v>23</v>
      </c>
      <c r="D8" s="1" t="str">
        <f t="shared" si="14"/>
        <v>ZHCRDT</v>
      </c>
      <c r="E8" s="1" t="str">
        <f>VLOOKUP($C8,'[1]Data Dictionary'!$B$2:$I$1048576,5,FALSE)</f>
        <v>Create Date</v>
      </c>
      <c r="F8" s="1" t="str">
        <f>VLOOKUP($C8,'[1]Data Dictionary'!$B$2:$I$1048576,6,FALSE)</f>
        <v>Create Date</v>
      </c>
      <c r="G8" s="1" t="str">
        <f>VLOOKUP($C8,'[1]Data Dictionary'!$B$2:$I$1048576,7,FALSE)</f>
        <v>Create Date</v>
      </c>
      <c r="H8" s="1" t="str">
        <f>VLOOKUP($C8,'[1]Data Dictionary'!$B$2:$I$1048576,8,FALSE)</f>
        <v>Create Date</v>
      </c>
      <c r="I8" s="1" t="str">
        <f>VLOOKUP($C8,'[1]Data Dictionary'!$B$2:$I$1048576,2,FALSE)</f>
        <v>NUMERIC</v>
      </c>
      <c r="J8" s="2" t="str">
        <f>VLOOKUP($C8,'[1]Data Dictionary'!$B$2:$I$1048576,3,FALSE)</f>
        <v>8, 0</v>
      </c>
      <c r="K8" s="3"/>
      <c r="L8" s="3" t="str">
        <f t="shared" si="15"/>
        <v xml:space="preserve"> NULL </v>
      </c>
      <c r="M8" s="3" t="str">
        <f t="shared" si="0"/>
        <v xml:space="preserve"> DEFAULT(0) </v>
      </c>
      <c r="N8" s="1" t="str">
        <f t="shared" si="1"/>
        <v>ZHCRDT NUMERIC(8, 0)  NULL  DEFAULT(0) ,</v>
      </c>
      <c r="O8" s="1" t="str">
        <f t="shared" si="2"/>
        <v>ZHCRDT NUMBER(8, 0)  DEFAULT(0) ,</v>
      </c>
      <c r="P8" s="1" t="s">
        <v>9</v>
      </c>
      <c r="Q8" s="1" t="str">
        <f t="shared" si="3"/>
        <v>EXEC sys.sp_addextendedproperty @name=N'MS_Description', @value=N'Create Date' , @level0type=N'SCHEMA',@level0name=N'dbo', @level1type=N'TABLE',@level1name=N'ZUG2', @level2type=N'COLUMN',@level2name=N'ZHCRDT'</v>
      </c>
      <c r="R8" s="1" t="str">
        <f t="shared" si="9"/>
        <v>[DataMember] public  decimal ZHCRDT { get; set; }</v>
      </c>
      <c r="S8" s="1" t="str">
        <f t="shared" si="10"/>
        <v>+ ", ZHCRDT "</v>
      </c>
      <c r="T8" s="1" t="s">
        <v>1311</v>
      </c>
      <c r="V8" s="1" t="s">
        <v>16</v>
      </c>
      <c r="W8" s="1" t="s">
        <v>15</v>
      </c>
      <c r="X8" s="1" t="str">
        <f t="shared" si="11"/>
        <v>ZHCRDT</v>
      </c>
      <c r="Y8" s="1" t="str">
        <f t="shared" si="4"/>
        <v>Create Date</v>
      </c>
      <c r="AA8" s="1">
        <v>1</v>
      </c>
      <c r="AB8" s="6">
        <f t="shared" ca="1" si="12"/>
        <v>20141204</v>
      </c>
      <c r="AC8" s="3">
        <f t="shared" ca="1" si="13"/>
        <v>144109</v>
      </c>
      <c r="AD8" s="3" t="s">
        <v>88</v>
      </c>
      <c r="AE8" s="1">
        <v>0</v>
      </c>
      <c r="AF8" s="1">
        <v>0</v>
      </c>
      <c r="AH8" s="1" t="str">
        <f t="shared" ca="1" si="5"/>
        <v>insert into ZDIC values('DJB', '', 'EN', 'S', 'ZHCRDT', 'Create Date', '', '1', '20141204', '144109', 'SQL', '0', '0', '')</v>
      </c>
      <c r="AI8" s="5" t="s">
        <v>9</v>
      </c>
      <c r="AJ8" s="48" t="s">
        <v>1311</v>
      </c>
      <c r="AK8" s="48"/>
      <c r="AL8" s="48" t="s">
        <v>1489</v>
      </c>
      <c r="AM8" s="48" t="s">
        <v>1698</v>
      </c>
      <c r="AN8" s="3">
        <v>1</v>
      </c>
      <c r="AO8" s="6">
        <f t="shared" ca="1" si="6"/>
        <v>20141204</v>
      </c>
      <c r="AP8" s="3">
        <f t="shared" ca="1" si="7"/>
        <v>144109</v>
      </c>
      <c r="AQ8" s="3" t="s">
        <v>88</v>
      </c>
      <c r="AR8" s="48">
        <v>0</v>
      </c>
      <c r="AS8" s="48">
        <v>0</v>
      </c>
      <c r="AT8" s="48"/>
      <c r="AU8" s="48" t="str">
        <f t="shared" ca="1" si="16"/>
        <v>insert into ZUG2 values('DJB', '', 'ACT', 'RINA', '1', '20141204', '144109', 'SQL', '0', '0', '')</v>
      </c>
    </row>
    <row r="9" spans="1:50" ht="14.25" customHeight="1" x14ac:dyDescent="0.25">
      <c r="A9" s="4"/>
      <c r="B9" s="1" t="str">
        <f>VLOOKUP($D$2,[1]Tables!$B$2:$D$1048576,2,FALSE)</f>
        <v>ZH</v>
      </c>
      <c r="C9" s="1" t="s">
        <v>24</v>
      </c>
      <c r="D9" s="1" t="str">
        <f t="shared" si="14"/>
        <v>ZHCRTM</v>
      </c>
      <c r="E9" s="1" t="str">
        <f>VLOOKUP($C9,'[1]Data Dictionary'!$B$2:$I$1048576,5,FALSE)</f>
        <v>Create Time</v>
      </c>
      <c r="F9" s="1" t="str">
        <f>VLOOKUP($C9,'[1]Data Dictionary'!$B$2:$I$1048576,6,FALSE)</f>
        <v>Create Time</v>
      </c>
      <c r="G9" s="1" t="str">
        <f>VLOOKUP($C9,'[1]Data Dictionary'!$B$2:$I$1048576,7,FALSE)</f>
        <v>Create Time</v>
      </c>
      <c r="H9" s="1" t="str">
        <f>VLOOKUP($C9,'[1]Data Dictionary'!$B$2:$I$1048576,8,FALSE)</f>
        <v>Create Time</v>
      </c>
      <c r="I9" s="1" t="str">
        <f>VLOOKUP($C9,'[1]Data Dictionary'!$B$2:$I$1048576,2,FALSE)</f>
        <v>NUMERIC</v>
      </c>
      <c r="J9" s="2" t="str">
        <f>VLOOKUP($C9,'[1]Data Dictionary'!$B$2:$I$1048576,3,FALSE)</f>
        <v>6, 0</v>
      </c>
      <c r="K9" s="3"/>
      <c r="L9" s="3" t="str">
        <f t="shared" si="15"/>
        <v xml:space="preserve"> NULL </v>
      </c>
      <c r="M9" s="3" t="str">
        <f t="shared" si="0"/>
        <v xml:space="preserve"> DEFAULT(0) </v>
      </c>
      <c r="N9" s="1" t="str">
        <f t="shared" si="1"/>
        <v>ZHCRTM NUMERIC(6, 0)  NULL  DEFAULT(0) ,</v>
      </c>
      <c r="O9" s="1" t="str">
        <f t="shared" si="2"/>
        <v>ZHCRTM NUMBER(6, 0)  DEFAULT(0) ,</v>
      </c>
      <c r="P9" s="1" t="s">
        <v>9</v>
      </c>
      <c r="Q9" s="1" t="str">
        <f t="shared" si="3"/>
        <v>EXEC sys.sp_addextendedproperty @name=N'MS_Description', @value=N'Create Time' , @level0type=N'SCHEMA',@level0name=N'dbo', @level1type=N'TABLE',@level1name=N'ZUG2', @level2type=N'COLUMN',@level2name=N'ZHCRTM'</v>
      </c>
      <c r="R9" s="1" t="str">
        <f t="shared" si="9"/>
        <v>[DataMember] public  decimal ZHCRTM { get; set; }</v>
      </c>
      <c r="S9" s="1" t="str">
        <f t="shared" si="10"/>
        <v>+ ", ZHCRTM "</v>
      </c>
      <c r="T9" s="1" t="s">
        <v>1311</v>
      </c>
      <c r="V9" s="1" t="s">
        <v>16</v>
      </c>
      <c r="W9" s="1" t="s">
        <v>15</v>
      </c>
      <c r="X9" s="1" t="str">
        <f t="shared" si="11"/>
        <v>ZHCRTM</v>
      </c>
      <c r="Y9" s="1" t="str">
        <f t="shared" si="4"/>
        <v>Create Time</v>
      </c>
      <c r="AA9" s="1">
        <v>1</v>
      </c>
      <c r="AB9" s="6">
        <f t="shared" ca="1" si="12"/>
        <v>20141204</v>
      </c>
      <c r="AC9" s="3">
        <f t="shared" ca="1" si="13"/>
        <v>144109</v>
      </c>
      <c r="AD9" s="3" t="s">
        <v>88</v>
      </c>
      <c r="AE9" s="1">
        <v>0</v>
      </c>
      <c r="AF9" s="1">
        <v>0</v>
      </c>
      <c r="AH9" s="1" t="str">
        <f t="shared" ca="1" si="5"/>
        <v>insert into ZDIC values('DJB', '', 'EN', 'S', 'ZHCRTM', 'Create Time', '', '1', '20141204', '144109', 'SQL', '0', '0', '')</v>
      </c>
      <c r="AI9" s="5" t="s">
        <v>9</v>
      </c>
      <c r="AJ9" s="48" t="s">
        <v>1311</v>
      </c>
      <c r="AK9" s="48"/>
      <c r="AL9" s="48" t="s">
        <v>1489</v>
      </c>
      <c r="AM9" s="48" t="s">
        <v>1701</v>
      </c>
      <c r="AN9" s="3">
        <v>1</v>
      </c>
      <c r="AO9" s="6">
        <f t="shared" ca="1" si="6"/>
        <v>20141204</v>
      </c>
      <c r="AP9" s="3">
        <f t="shared" ca="1" si="7"/>
        <v>144109</v>
      </c>
      <c r="AQ9" s="3" t="s">
        <v>88</v>
      </c>
      <c r="AR9" s="48">
        <v>0</v>
      </c>
      <c r="AS9" s="48">
        <v>0</v>
      </c>
      <c r="AT9" s="48"/>
      <c r="AU9" s="48" t="str">
        <f t="shared" ca="1" si="16"/>
        <v>insert into ZUG2 values('DJB', '', 'ACT', 'SISKA', '1', '20141204', '144109', 'SQL', '0', '0', '')</v>
      </c>
    </row>
    <row r="10" spans="1:50" ht="14.25" customHeight="1" x14ac:dyDescent="0.25">
      <c r="A10" s="4"/>
      <c r="B10" s="1" t="str">
        <f>VLOOKUP($D$2,[1]Tables!$B$2:$D$1048576,2,FALSE)</f>
        <v>ZH</v>
      </c>
      <c r="C10" s="1" t="s">
        <v>25</v>
      </c>
      <c r="D10" s="1" t="str">
        <f t="shared" si="14"/>
        <v>ZHCRUS</v>
      </c>
      <c r="E10" s="1" t="str">
        <f>VLOOKUP($C10,'[1]Data Dictionary'!$B$2:$I$1048576,5,FALSE)</f>
        <v>Create User</v>
      </c>
      <c r="F10" s="1" t="str">
        <f>VLOOKUP($C10,'[1]Data Dictionary'!$B$2:$I$1048576,6,FALSE)</f>
        <v>Create User</v>
      </c>
      <c r="G10" s="1" t="str">
        <f>VLOOKUP($C10,'[1]Data Dictionary'!$B$2:$I$1048576,7,FALSE)</f>
        <v>Create User</v>
      </c>
      <c r="H10" s="1" t="str">
        <f>VLOOKUP($C10,'[1]Data Dictionary'!$B$2:$I$1048576,8,FALSE)</f>
        <v>Create User</v>
      </c>
      <c r="I10" s="1" t="str">
        <f>VLOOKUP($C10,'[1]Data Dictionary'!$B$2:$I$1048576,2,FALSE)</f>
        <v>VARCHAR</v>
      </c>
      <c r="J10" s="2" t="str">
        <f>VLOOKUP($C10,'[1]Data Dictionary'!$B$2:$I$1048576,3,FALSE)</f>
        <v>20</v>
      </c>
      <c r="K10" s="3"/>
      <c r="L10" s="3" t="str">
        <f t="shared" si="15"/>
        <v xml:space="preserve"> NULL </v>
      </c>
      <c r="M10" s="3" t="str">
        <f t="shared" si="0"/>
        <v xml:space="preserve"> DEFAULT('') </v>
      </c>
      <c r="N10" s="1" t="str">
        <f t="shared" si="1"/>
        <v>ZHCRUS VARCHAR(20)  NULL  DEFAULT('') ,</v>
      </c>
      <c r="O10" s="1" t="str">
        <f t="shared" si="2"/>
        <v>ZHCRUS VARCHAR2(20) DEFAULT(' '),</v>
      </c>
      <c r="P10" s="1" t="s">
        <v>9</v>
      </c>
      <c r="Q10" s="1" t="str">
        <f t="shared" si="3"/>
        <v>EXEC sys.sp_addextendedproperty @name=N'MS_Description', @value=N'Create User' , @level0type=N'SCHEMA',@level0name=N'dbo', @level1type=N'TABLE',@level1name=N'ZUG2', @level2type=N'COLUMN',@level2name=N'ZHCRUS'</v>
      </c>
      <c r="R10" s="1" t="str">
        <f t="shared" si="9"/>
        <v>[DataMember] public  string ZHCRUS { get; set; }</v>
      </c>
      <c r="S10" s="1" t="str">
        <f t="shared" si="10"/>
        <v>+ ", ZHCRUS "</v>
      </c>
      <c r="T10" s="1" t="s">
        <v>1311</v>
      </c>
      <c r="V10" s="1" t="s">
        <v>16</v>
      </c>
      <c r="W10" s="1" t="s">
        <v>15</v>
      </c>
      <c r="X10" s="1" t="str">
        <f t="shared" si="11"/>
        <v>ZHCRUS</v>
      </c>
      <c r="Y10" s="1" t="str">
        <f t="shared" si="4"/>
        <v>Create User</v>
      </c>
      <c r="AA10" s="1">
        <v>1</v>
      </c>
      <c r="AB10" s="6">
        <f t="shared" ca="1" si="12"/>
        <v>20141204</v>
      </c>
      <c r="AC10" s="3">
        <f t="shared" ca="1" si="13"/>
        <v>144109</v>
      </c>
      <c r="AD10" s="3" t="s">
        <v>88</v>
      </c>
      <c r="AE10" s="1">
        <v>0</v>
      </c>
      <c r="AF10" s="1">
        <v>0</v>
      </c>
      <c r="AH10" s="1" t="str">
        <f t="shared" ca="1" si="5"/>
        <v>insert into ZDIC values('DJB', '', 'EN', 'S', 'ZHCRUS', 'Create User', '', '1', '20141204', '144109', 'SQL', '0', '0', '')</v>
      </c>
      <c r="AI10" s="5" t="s">
        <v>9</v>
      </c>
      <c r="AJ10" s="48" t="s">
        <v>1311</v>
      </c>
      <c r="AK10" s="48"/>
      <c r="AL10" s="48" t="s">
        <v>1489</v>
      </c>
      <c r="AM10" s="48" t="s">
        <v>1702</v>
      </c>
      <c r="AN10" s="3">
        <v>1</v>
      </c>
      <c r="AO10" s="6">
        <f t="shared" ca="1" si="6"/>
        <v>20141204</v>
      </c>
      <c r="AP10" s="3">
        <f t="shared" ca="1" si="7"/>
        <v>144109</v>
      </c>
      <c r="AQ10" s="3" t="s">
        <v>88</v>
      </c>
      <c r="AR10" s="48">
        <v>0</v>
      </c>
      <c r="AS10" s="48">
        <v>0</v>
      </c>
      <c r="AT10" s="48"/>
      <c r="AU10" s="48" t="str">
        <f t="shared" ca="1" si="16"/>
        <v>insert into ZUG2 values('DJB', '', 'ACT', 'SUWANDI', '1', '20141204', '144109', 'SQL', '0', '0', '')</v>
      </c>
    </row>
    <row r="11" spans="1:50" ht="14.25" customHeight="1" x14ac:dyDescent="0.25">
      <c r="A11" s="4"/>
      <c r="B11" s="1" t="str">
        <f>VLOOKUP($D$2,[1]Tables!$B$2:$D$1048576,2,FALSE)</f>
        <v>ZH</v>
      </c>
      <c r="C11" s="1" t="s">
        <v>26</v>
      </c>
      <c r="D11" s="1" t="str">
        <f t="shared" si="14"/>
        <v>ZHCHDT</v>
      </c>
      <c r="E11" s="1" t="str">
        <f>VLOOKUP($C11,'[1]Data Dictionary'!$B$2:$I$1048576,5,FALSE)</f>
        <v>Change Date</v>
      </c>
      <c r="F11" s="1" t="str">
        <f>VLOOKUP($C11,'[1]Data Dictionary'!$B$2:$I$1048576,6,FALSE)</f>
        <v>Change Date</v>
      </c>
      <c r="G11" s="1" t="str">
        <f>VLOOKUP($C11,'[1]Data Dictionary'!$B$2:$I$1048576,7,FALSE)</f>
        <v>Change Date</v>
      </c>
      <c r="H11" s="1" t="str">
        <f>VLOOKUP($C11,'[1]Data Dictionary'!$B$2:$I$1048576,8,FALSE)</f>
        <v>Change Date</v>
      </c>
      <c r="I11" s="1" t="str">
        <f>VLOOKUP($C11,'[1]Data Dictionary'!$B$2:$I$1048576,2,FALSE)</f>
        <v>NUMERIC</v>
      </c>
      <c r="J11" s="2" t="str">
        <f>VLOOKUP($C11,'[1]Data Dictionary'!$B$2:$I$1048576,3,FALSE)</f>
        <v>8, 0</v>
      </c>
      <c r="K11" s="3"/>
      <c r="L11" s="3" t="str">
        <f t="shared" si="15"/>
        <v xml:space="preserve"> NULL </v>
      </c>
      <c r="M11" s="3" t="str">
        <f t="shared" si="0"/>
        <v xml:space="preserve"> DEFAULT(0) </v>
      </c>
      <c r="N11" s="1" t="str">
        <f t="shared" si="1"/>
        <v>ZHCHDT NUMERIC(8, 0)  NULL  DEFAULT(0) ,</v>
      </c>
      <c r="O11" s="1" t="str">
        <f t="shared" si="2"/>
        <v>ZHCHDT NUMBER(8, 0)  DEFAULT(0) ,</v>
      </c>
      <c r="P11" s="1" t="s">
        <v>9</v>
      </c>
      <c r="Q11" s="1" t="str">
        <f t="shared" si="3"/>
        <v>EXEC sys.sp_addextendedproperty @name=N'MS_Description', @value=N'Change Date' , @level0type=N'SCHEMA',@level0name=N'dbo', @level1type=N'TABLE',@level1name=N'ZUG2', @level2type=N'COLUMN',@level2name=N'ZHCHDT'</v>
      </c>
      <c r="R11" s="1" t="str">
        <f t="shared" si="9"/>
        <v>[DataMember] public  decimal ZHCHDT { get; set; }</v>
      </c>
      <c r="S11" s="1" t="str">
        <f t="shared" si="10"/>
        <v>+ ", ZHCHDT "</v>
      </c>
      <c r="T11" s="1" t="s">
        <v>1311</v>
      </c>
      <c r="V11" s="1" t="s">
        <v>16</v>
      </c>
      <c r="W11" s="1" t="s">
        <v>15</v>
      </c>
      <c r="X11" s="1" t="str">
        <f t="shared" si="11"/>
        <v>ZHCHDT</v>
      </c>
      <c r="Y11" s="1" t="str">
        <f t="shared" si="4"/>
        <v>Change Date</v>
      </c>
      <c r="AA11" s="1">
        <v>1</v>
      </c>
      <c r="AB11" s="6">
        <f t="shared" ca="1" si="12"/>
        <v>20141204</v>
      </c>
      <c r="AC11" s="3">
        <f t="shared" ca="1" si="13"/>
        <v>144109</v>
      </c>
      <c r="AD11" s="3" t="s">
        <v>88</v>
      </c>
      <c r="AE11" s="1">
        <v>0</v>
      </c>
      <c r="AF11" s="1">
        <v>0</v>
      </c>
      <c r="AH11" s="1" t="str">
        <f t="shared" ca="1" si="5"/>
        <v>insert into ZDIC values('DJB', '', 'EN', 'S', 'ZHCHDT', 'Change Date', '', '1', '20141204', '144109', 'SQL', '0', '0', '')</v>
      </c>
      <c r="AI11" s="5" t="s">
        <v>9</v>
      </c>
      <c r="AJ11" s="48" t="s">
        <v>1311</v>
      </c>
      <c r="AK11" s="48"/>
      <c r="AL11" s="48" t="s">
        <v>1489</v>
      </c>
      <c r="AM11" s="48" t="s">
        <v>1704</v>
      </c>
      <c r="AN11" s="3">
        <v>1</v>
      </c>
      <c r="AO11" s="6">
        <f t="shared" ca="1" si="6"/>
        <v>20141204</v>
      </c>
      <c r="AP11" s="3">
        <f t="shared" ca="1" si="7"/>
        <v>144109</v>
      </c>
      <c r="AQ11" s="3" t="s">
        <v>88</v>
      </c>
      <c r="AR11" s="48">
        <v>0</v>
      </c>
      <c r="AS11" s="48">
        <v>0</v>
      </c>
      <c r="AT11" s="48"/>
      <c r="AU11" s="48" t="str">
        <f t="shared" ca="1" si="16"/>
        <v>insert into ZUG2 values('DJB', '', 'ACT', 'YANTI', '1', '20141204', '144109', 'SQL', '0', '0', '')</v>
      </c>
      <c r="AV11" s="48"/>
      <c r="AW11" s="48"/>
      <c r="AX11" s="48"/>
    </row>
    <row r="12" spans="1:50" ht="14.25" customHeight="1" x14ac:dyDescent="0.25">
      <c r="A12" s="4"/>
      <c r="B12" s="1" t="str">
        <f>VLOOKUP($D$2,[1]Tables!$B$2:$D$1048576,2,FALSE)</f>
        <v>ZH</v>
      </c>
      <c r="C12" s="1" t="s">
        <v>27</v>
      </c>
      <c r="D12" s="1" t="str">
        <f t="shared" si="14"/>
        <v>ZHCHTM</v>
      </c>
      <c r="E12" s="1" t="str">
        <f>VLOOKUP($C12,'[1]Data Dictionary'!$B$2:$I$1048576,5,FALSE)</f>
        <v>Change Time</v>
      </c>
      <c r="F12" s="1" t="str">
        <f>VLOOKUP($C12,'[1]Data Dictionary'!$B$2:$I$1048576,6,FALSE)</f>
        <v>Change Time</v>
      </c>
      <c r="G12" s="1" t="str">
        <f>VLOOKUP($C12,'[1]Data Dictionary'!$B$2:$I$1048576,7,FALSE)</f>
        <v>Change Time</v>
      </c>
      <c r="H12" s="1" t="str">
        <f>VLOOKUP($C12,'[1]Data Dictionary'!$B$2:$I$1048576,8,FALSE)</f>
        <v>Change Time</v>
      </c>
      <c r="I12" s="1" t="str">
        <f>VLOOKUP($C12,'[1]Data Dictionary'!$B$2:$I$1048576,2,FALSE)</f>
        <v>NUMERIC</v>
      </c>
      <c r="J12" s="2" t="str">
        <f>VLOOKUP($C12,'[1]Data Dictionary'!$B$2:$I$1048576,3,FALSE)</f>
        <v>6, 0</v>
      </c>
      <c r="K12" s="3"/>
      <c r="L12" s="3" t="str">
        <f t="shared" si="15"/>
        <v xml:space="preserve"> NULL </v>
      </c>
      <c r="M12" s="3" t="str">
        <f t="shared" si="0"/>
        <v xml:space="preserve"> DEFAULT(0) </v>
      </c>
      <c r="N12" s="1" t="str">
        <f t="shared" si="1"/>
        <v>ZHCHTM NUMERIC(6, 0)  NULL  DEFAULT(0) ,</v>
      </c>
      <c r="O12" s="1" t="str">
        <f t="shared" si="2"/>
        <v>ZHCHTM NUMBER(6, 0)  DEFAULT(0) ,</v>
      </c>
      <c r="P12" s="1" t="s">
        <v>9</v>
      </c>
      <c r="Q12" s="1" t="str">
        <f t="shared" si="3"/>
        <v>EXEC sys.sp_addextendedproperty @name=N'MS_Description', @value=N'Change Time' , @level0type=N'SCHEMA',@level0name=N'dbo', @level1type=N'TABLE',@level1name=N'ZUG2', @level2type=N'COLUMN',@level2name=N'ZHCHTM'</v>
      </c>
      <c r="R12" s="1" t="str">
        <f t="shared" si="9"/>
        <v>[DataMember] public  decimal ZHCHTM { get; set; }</v>
      </c>
      <c r="S12" s="1" t="str">
        <f t="shared" si="10"/>
        <v>+ ", ZHCHTM "</v>
      </c>
      <c r="T12" s="1" t="s">
        <v>1311</v>
      </c>
      <c r="V12" s="1" t="s">
        <v>16</v>
      </c>
      <c r="W12" s="1" t="s">
        <v>15</v>
      </c>
      <c r="X12" s="1" t="str">
        <f t="shared" si="11"/>
        <v>ZHCHTM</v>
      </c>
      <c r="Y12" s="1" t="str">
        <f t="shared" si="4"/>
        <v>Change Time</v>
      </c>
      <c r="AA12" s="1">
        <v>1</v>
      </c>
      <c r="AB12" s="6">
        <f t="shared" ca="1" si="12"/>
        <v>20141204</v>
      </c>
      <c r="AC12" s="3">
        <f t="shared" ca="1" si="13"/>
        <v>144109</v>
      </c>
      <c r="AD12" s="3" t="s">
        <v>88</v>
      </c>
      <c r="AE12" s="1">
        <v>0</v>
      </c>
      <c r="AF12" s="1">
        <v>0</v>
      </c>
      <c r="AH12" s="1" t="str">
        <f t="shared" ca="1" si="5"/>
        <v>insert into ZDIC values('DJB', '', 'EN', 'S', 'ZHCHTM', 'Change Time', '', '1', '20141204', '144109', 'SQL', '0', '0', '')</v>
      </c>
      <c r="AI12" s="5" t="s">
        <v>9</v>
      </c>
      <c r="AJ12" s="48" t="s">
        <v>1311</v>
      </c>
      <c r="AK12" s="48"/>
      <c r="AL12" s="48" t="s">
        <v>1628</v>
      </c>
      <c r="AM12" s="48" t="s">
        <v>1626</v>
      </c>
      <c r="AN12" s="3">
        <v>1</v>
      </c>
      <c r="AO12" s="6">
        <f t="shared" ca="1" si="6"/>
        <v>20141204</v>
      </c>
      <c r="AP12" s="3">
        <f t="shared" ca="1" si="7"/>
        <v>144109</v>
      </c>
      <c r="AQ12" s="3" t="s">
        <v>88</v>
      </c>
      <c r="AR12" s="48">
        <v>0</v>
      </c>
      <c r="AS12" s="48">
        <v>0</v>
      </c>
      <c r="AT12" s="48"/>
      <c r="AU12" s="48" t="str">
        <f t="shared" ref="AU12:AU23" ca="1" si="17">CONCATENATE("insert into ", $D$2, " values('", AJ12, "', '", AK12, "', '", AL12, "', '", AM12, "', '", AN12, "', '", AO12, "', '", AP12, "', '", AQ12, "', '", AR12, "', '", AS12, "', '", AT12, "')")</f>
        <v>insert into ZUG2 values('DJB', '', 'ADM', 'admin1', '1', '20141204', '144109', 'SQL', '0', '0', '')</v>
      </c>
      <c r="AV12" s="48"/>
      <c r="AW12" s="48"/>
      <c r="AX12" s="48"/>
    </row>
    <row r="13" spans="1:50" ht="14.25" customHeight="1" x14ac:dyDescent="0.25">
      <c r="A13" s="4"/>
      <c r="B13" s="1" t="str">
        <f>VLOOKUP($D$2,[1]Tables!$B$2:$D$1048576,2,FALSE)</f>
        <v>ZH</v>
      </c>
      <c r="C13" s="1" t="s">
        <v>28</v>
      </c>
      <c r="D13" s="1" t="str">
        <f t="shared" si="14"/>
        <v>ZHCHUS</v>
      </c>
      <c r="E13" s="1" t="str">
        <f>VLOOKUP($C13,'[1]Data Dictionary'!$B$2:$I$1048576,5,FALSE)</f>
        <v>Change User</v>
      </c>
      <c r="F13" s="1" t="str">
        <f>VLOOKUP($C13,'[1]Data Dictionary'!$B$2:$I$1048576,6,FALSE)</f>
        <v>Change User</v>
      </c>
      <c r="G13" s="1" t="str">
        <f>VLOOKUP($C13,'[1]Data Dictionary'!$B$2:$I$1048576,7,FALSE)</f>
        <v>Change User</v>
      </c>
      <c r="H13" s="1" t="str">
        <f>VLOOKUP($C13,'[1]Data Dictionary'!$B$2:$I$1048576,8,FALSE)</f>
        <v>Change User</v>
      </c>
      <c r="I13" s="1" t="str">
        <f>VLOOKUP($C13,'[1]Data Dictionary'!$B$2:$I$1048576,2,FALSE)</f>
        <v>VARCHAR</v>
      </c>
      <c r="J13" s="2" t="str">
        <f>VLOOKUP($C13,'[1]Data Dictionary'!$B$2:$I$1048576,3,FALSE)</f>
        <v>20</v>
      </c>
      <c r="K13" s="3"/>
      <c r="L13" s="3" t="str">
        <f t="shared" si="15"/>
        <v xml:space="preserve"> NULL </v>
      </c>
      <c r="M13" s="3" t="str">
        <f t="shared" si="0"/>
        <v xml:space="preserve"> DEFAULT('') </v>
      </c>
      <c r="N13" s="1" t="str">
        <f t="shared" si="1"/>
        <v>ZHCHUS VARCHAR(20)  NULL  DEFAULT('') ,</v>
      </c>
      <c r="O13" s="1" t="str">
        <f t="shared" si="2"/>
        <v>ZHCHUS VARCHAR2(20) DEFAULT(' '),</v>
      </c>
      <c r="P13" s="1" t="s">
        <v>9</v>
      </c>
      <c r="Q13" s="1" t="str">
        <f t="shared" si="3"/>
        <v>EXEC sys.sp_addextendedproperty @name=N'MS_Description', @value=N'Change User' , @level0type=N'SCHEMA',@level0name=N'dbo', @level1type=N'TABLE',@level1name=N'ZUG2', @level2type=N'COLUMN',@level2name=N'ZHCHUS'</v>
      </c>
      <c r="R13" s="1" t="str">
        <f t="shared" si="9"/>
        <v>[DataMember] public  string ZHCHUS { get; set; }</v>
      </c>
      <c r="S13" s="1" t="str">
        <f t="shared" si="10"/>
        <v>+ ", ZHCHUS "</v>
      </c>
      <c r="T13" s="1" t="s">
        <v>1311</v>
      </c>
      <c r="V13" s="1" t="s">
        <v>16</v>
      </c>
      <c r="W13" s="1" t="s">
        <v>15</v>
      </c>
      <c r="X13" s="1" t="str">
        <f t="shared" si="11"/>
        <v>ZHCHUS</v>
      </c>
      <c r="Y13" s="1" t="str">
        <f t="shared" si="4"/>
        <v>Change User</v>
      </c>
      <c r="AA13" s="1">
        <v>1</v>
      </c>
      <c r="AB13" s="6">
        <f t="shared" ca="1" si="12"/>
        <v>20141204</v>
      </c>
      <c r="AC13" s="3">
        <f t="shared" ca="1" si="13"/>
        <v>144109</v>
      </c>
      <c r="AD13" s="3" t="s">
        <v>88</v>
      </c>
      <c r="AE13" s="1">
        <v>0</v>
      </c>
      <c r="AF13" s="1">
        <v>0</v>
      </c>
      <c r="AH13" s="1" t="str">
        <f t="shared" ca="1" si="5"/>
        <v>insert into ZDIC values('DJB', '', 'EN', 'S', 'ZHCHUS', 'Change User', '', '1', '20141204', '144109', 'SQL', '0', '0', '')</v>
      </c>
      <c r="AI13" s="5" t="s">
        <v>9</v>
      </c>
      <c r="AJ13" s="48" t="s">
        <v>1311</v>
      </c>
      <c r="AK13" s="48"/>
      <c r="AL13" s="48" t="s">
        <v>1106</v>
      </c>
      <c r="AM13" s="48" t="s">
        <v>1632</v>
      </c>
      <c r="AN13" s="3">
        <v>1</v>
      </c>
      <c r="AO13" s="6">
        <f t="shared" ca="1" si="6"/>
        <v>20141204</v>
      </c>
      <c r="AP13" s="3">
        <f t="shared" ca="1" si="7"/>
        <v>144109</v>
      </c>
      <c r="AQ13" s="3" t="s">
        <v>88</v>
      </c>
      <c r="AR13" s="48">
        <v>0</v>
      </c>
      <c r="AS13" s="48">
        <v>0</v>
      </c>
      <c r="AT13" s="48"/>
      <c r="AU13" s="48" t="str">
        <f t="shared" ca="1" si="17"/>
        <v>insert into ZUG2 values('DJB', '', 'PUR', 'purchase1', '1', '20141204', '144109', 'SQL', '0', '0', '')</v>
      </c>
      <c r="AV13" s="48"/>
      <c r="AW13" s="48"/>
      <c r="AX13" s="48"/>
    </row>
    <row r="14" spans="1:50" ht="14.25" customHeight="1" x14ac:dyDescent="0.25">
      <c r="A14" s="4"/>
      <c r="B14" s="4"/>
      <c r="C14" s="4"/>
      <c r="D14" s="5"/>
      <c r="K14" s="3"/>
      <c r="L14" s="3"/>
      <c r="M14" s="3"/>
      <c r="N14" s="1" t="str">
        <f>CONCATENATE(" CONSTRAINT PK_",$D$2, " PRIMARY KEY CLUSTERED (")</f>
        <v xml:space="preserve"> CONSTRAINT PK_ZUG2 PRIMARY KEY CLUSTERED (</v>
      </c>
      <c r="O14" s="1" t="str">
        <f>CONCATENATE(" CONSTRAINT PK_",$D$2, " PRIMARY KEY (")</f>
        <v xml:space="preserve"> CONSTRAINT PK_ZUG2 PRIMARY KEY (</v>
      </c>
      <c r="P14" s="1" t="s">
        <v>9</v>
      </c>
      <c r="S14" s="1" t="str">
        <f>CONCATENATE("+ ""from ",$D$2," where 1=1 """)</f>
        <v>+ "from ZUG2 where 1=1 "</v>
      </c>
      <c r="AB14" s="6"/>
      <c r="AC14" s="3"/>
      <c r="AD14" s="3"/>
      <c r="AI14" s="5"/>
      <c r="AJ14" s="48" t="s">
        <v>1311</v>
      </c>
      <c r="AK14" s="48"/>
      <c r="AL14" s="48" t="s">
        <v>1106</v>
      </c>
      <c r="AM14" s="48" t="s">
        <v>1633</v>
      </c>
      <c r="AN14" s="3">
        <v>1</v>
      </c>
      <c r="AO14" s="6">
        <f t="shared" ca="1" si="6"/>
        <v>20141204</v>
      </c>
      <c r="AP14" s="3">
        <f t="shared" ca="1" si="7"/>
        <v>144109</v>
      </c>
      <c r="AQ14" s="3" t="s">
        <v>88</v>
      </c>
      <c r="AR14" s="48">
        <v>0</v>
      </c>
      <c r="AS14" s="48">
        <v>0</v>
      </c>
      <c r="AT14" s="48"/>
      <c r="AU14" s="48" t="str">
        <f t="shared" ca="1" si="17"/>
        <v>insert into ZUG2 values('DJB', '', 'PUR', 'purchase2', '1', '20141204', '144109', 'SQL', '0', '0', '')</v>
      </c>
    </row>
    <row r="15" spans="1:50" ht="14.25" customHeight="1" x14ac:dyDescent="0.25">
      <c r="A15" s="4"/>
      <c r="B15" s="4"/>
      <c r="C15" s="4"/>
      <c r="K15" s="3"/>
      <c r="L15" s="3"/>
      <c r="M15" s="3"/>
      <c r="N15" s="1" t="str">
        <f>$D$3</f>
        <v>ZHCONO</v>
      </c>
      <c r="O15" s="1" t="str">
        <f>$D$3</f>
        <v>ZHCONO</v>
      </c>
      <c r="P15" s="1" t="s">
        <v>9</v>
      </c>
      <c r="S15" s="1" t="str">
        <f>CONCATENATE("+ ""AND ", D3, " = '"" + str", D3, ".Trim() + ""' """)</f>
        <v>+ "AND ZHCONO = '" + strZHCONO.Trim() + "' "</v>
      </c>
      <c r="AB15" s="6"/>
      <c r="AC15" s="3"/>
      <c r="AD15" s="3"/>
      <c r="AI15" s="5"/>
      <c r="AJ15" s="48" t="s">
        <v>1311</v>
      </c>
      <c r="AK15" s="48"/>
      <c r="AL15" s="1" t="s">
        <v>1630</v>
      </c>
      <c r="AM15" s="1" t="s">
        <v>1091</v>
      </c>
      <c r="AN15" s="3">
        <v>1</v>
      </c>
      <c r="AO15" s="6">
        <f t="shared" ca="1" si="6"/>
        <v>20141204</v>
      </c>
      <c r="AP15" s="3">
        <f t="shared" ca="1" si="7"/>
        <v>144109</v>
      </c>
      <c r="AQ15" s="3" t="s">
        <v>88</v>
      </c>
      <c r="AR15" s="48">
        <v>0</v>
      </c>
      <c r="AS15" s="48">
        <v>0</v>
      </c>
      <c r="AT15" s="48"/>
      <c r="AU15" s="48" t="str">
        <f t="shared" ca="1" si="17"/>
        <v>insert into ZUG2 values('DJB', '', 'SLS', 'DEVI', '1', '20141204', '144109', 'SQL', '0', '0', '')</v>
      </c>
    </row>
    <row r="16" spans="1:50" ht="14.25" customHeight="1" x14ac:dyDescent="0.25">
      <c r="A16" s="4"/>
      <c r="B16" s="4"/>
      <c r="C16" s="4"/>
      <c r="K16" s="3"/>
      <c r="L16" s="3"/>
      <c r="M16" s="3"/>
      <c r="N16" s="1" t="str">
        <f t="shared" ref="N16:O18" si="18" xml:space="preserve"> ", " &amp; $D4</f>
        <v>, ZHBRNO</v>
      </c>
      <c r="O16" s="1" t="str">
        <f t="shared" si="18"/>
        <v>, ZHBRNO</v>
      </c>
      <c r="P16" s="1" t="s">
        <v>9</v>
      </c>
      <c r="S16" s="1" t="str">
        <f>CONCATENATE("+ ""AND ", D4, " = '"" + str", D4, ".Trim() + ""' """)</f>
        <v>+ "AND ZHBRNO = '" + strZHBRNO.Trim() + "' "</v>
      </c>
      <c r="AB16" s="6"/>
      <c r="AC16" s="3"/>
      <c r="AD16" s="3"/>
      <c r="AI16" s="5"/>
      <c r="AJ16" s="48" t="s">
        <v>1311</v>
      </c>
      <c r="AK16" s="48"/>
      <c r="AL16" s="1" t="s">
        <v>1630</v>
      </c>
      <c r="AM16" s="1" t="s">
        <v>1699</v>
      </c>
      <c r="AN16" s="3">
        <v>1</v>
      </c>
      <c r="AO16" s="6">
        <f t="shared" ca="1" si="6"/>
        <v>20141204</v>
      </c>
      <c r="AP16" s="3">
        <f t="shared" ca="1" si="7"/>
        <v>144109</v>
      </c>
      <c r="AQ16" s="3" t="s">
        <v>88</v>
      </c>
      <c r="AR16" s="48">
        <v>0</v>
      </c>
      <c r="AS16" s="48">
        <v>0</v>
      </c>
      <c r="AT16" s="48"/>
      <c r="AU16" s="48" t="str">
        <f t="shared" ca="1" si="17"/>
        <v>insert into ZUG2 values('DJB', '', 'SLS', 'RIRI', '1', '20141204', '144109', 'SQL', '0', '0', '')</v>
      </c>
    </row>
    <row r="17" spans="1:47" ht="14.25" customHeight="1" x14ac:dyDescent="0.25">
      <c r="A17" s="4"/>
      <c r="B17" s="4"/>
      <c r="C17" s="4"/>
      <c r="K17" s="3"/>
      <c r="L17" s="3"/>
      <c r="M17" s="3"/>
      <c r="N17" s="1" t="str">
        <f t="shared" si="18"/>
        <v>, ZHUGNO</v>
      </c>
      <c r="O17" s="1" t="str">
        <f t="shared" si="18"/>
        <v>, ZHUGNO</v>
      </c>
      <c r="P17" s="1" t="s">
        <v>9</v>
      </c>
      <c r="S17" s="1" t="str">
        <f>CONCATENATE("+ ""AND ", D5, " = '"" + str", D5, ".Trim() + ""' """)</f>
        <v>+ "AND ZHUGNO = '" + strZHUGNO.Trim() + "' "</v>
      </c>
      <c r="AJ17" s="48" t="s">
        <v>1311</v>
      </c>
      <c r="AK17" s="48"/>
      <c r="AL17" s="1" t="s">
        <v>1630</v>
      </c>
      <c r="AM17" s="1" t="s">
        <v>1622</v>
      </c>
      <c r="AN17" s="3">
        <v>1</v>
      </c>
      <c r="AO17" s="6">
        <f t="shared" ca="1" si="6"/>
        <v>20141204</v>
      </c>
      <c r="AP17" s="3">
        <f t="shared" ca="1" si="7"/>
        <v>144109</v>
      </c>
      <c r="AQ17" s="3" t="s">
        <v>88</v>
      </c>
      <c r="AR17" s="48">
        <v>0</v>
      </c>
      <c r="AS17" s="48">
        <v>0</v>
      </c>
      <c r="AT17" s="48"/>
      <c r="AU17" s="48" t="str">
        <f t="shared" ca="1" si="17"/>
        <v>insert into ZUG2 values('DJB', '', 'SLS', 'sales1', '1', '20141204', '144109', 'SQL', '0', '0', '')</v>
      </c>
    </row>
    <row r="18" spans="1:47" ht="14.25" customHeight="1" x14ac:dyDescent="0.25">
      <c r="A18" s="4"/>
      <c r="B18" s="4"/>
      <c r="C18" s="4"/>
      <c r="K18" s="3"/>
      <c r="L18" s="3"/>
      <c r="M18" s="3"/>
      <c r="N18" s="1" t="str">
        <f t="shared" si="18"/>
        <v>, ZHUSNO</v>
      </c>
      <c r="O18" s="1" t="str">
        <f t="shared" si="18"/>
        <v>, ZHUSNO</v>
      </c>
      <c r="P18" s="1" t="s">
        <v>9</v>
      </c>
      <c r="S18" s="1" t="str">
        <f>CONCATENATE("+ ""AND ", D6, " = '"" + str", D6, ".Trim() + ""' """)</f>
        <v>+ "AND ZHUSNO = '" + strZHUSNO.Trim() + "' "</v>
      </c>
      <c r="AJ18" s="48" t="s">
        <v>1311</v>
      </c>
      <c r="AK18" s="48"/>
      <c r="AL18" s="1" t="s">
        <v>1630</v>
      </c>
      <c r="AM18" s="1" t="s">
        <v>1623</v>
      </c>
      <c r="AN18" s="3">
        <v>1</v>
      </c>
      <c r="AO18" s="6">
        <f t="shared" ca="1" si="6"/>
        <v>20141204</v>
      </c>
      <c r="AP18" s="3">
        <f t="shared" ca="1" si="7"/>
        <v>144109</v>
      </c>
      <c r="AQ18" s="3" t="s">
        <v>88</v>
      </c>
      <c r="AR18" s="48">
        <v>0</v>
      </c>
      <c r="AS18" s="48">
        <v>0</v>
      </c>
      <c r="AT18" s="48"/>
      <c r="AU18" s="48" t="str">
        <f t="shared" ca="1" si="17"/>
        <v>insert into ZUG2 values('DJB', '', 'SLS', 'sales2', '1', '20141204', '144109', 'SQL', '0', '0', '')</v>
      </c>
    </row>
    <row r="19" spans="1:47" ht="14.25" customHeight="1" x14ac:dyDescent="0.25">
      <c r="A19" s="4"/>
      <c r="B19" s="4"/>
      <c r="C19" s="4"/>
      <c r="K19" s="3"/>
      <c r="L19" s="3"/>
      <c r="M19" s="3"/>
      <c r="N19" s="1" t="s">
        <v>11</v>
      </c>
      <c r="O19" s="1" t="s">
        <v>11</v>
      </c>
      <c r="P19" s="1" t="s">
        <v>9</v>
      </c>
      <c r="R19" s="1" t="s">
        <v>9</v>
      </c>
      <c r="S19" s="12" t="s">
        <v>268</v>
      </c>
      <c r="AJ19" s="48" t="s">
        <v>1311</v>
      </c>
      <c r="AK19" s="48"/>
      <c r="AL19" s="1" t="s">
        <v>1046</v>
      </c>
      <c r="AM19" s="1" t="s">
        <v>1694</v>
      </c>
      <c r="AN19" s="3">
        <v>1</v>
      </c>
      <c r="AO19" s="6">
        <f t="shared" ca="1" si="6"/>
        <v>20141204</v>
      </c>
      <c r="AP19" s="3">
        <f t="shared" ca="1" si="7"/>
        <v>144109</v>
      </c>
      <c r="AQ19" s="3" t="s">
        <v>88</v>
      </c>
      <c r="AR19" s="48">
        <v>0</v>
      </c>
      <c r="AS19" s="48">
        <v>0</v>
      </c>
      <c r="AT19" s="48"/>
      <c r="AU19" s="48" t="str">
        <f t="shared" ca="1" si="17"/>
        <v>insert into ZUG2 values('DJB', '', 'WHS', 'DIDI', '1', '20141204', '144109', 'SQL', '0', '0', '')</v>
      </c>
    </row>
    <row r="20" spans="1:47" ht="14.25" customHeight="1" x14ac:dyDescent="0.25">
      <c r="P20" s="1" t="s">
        <v>9</v>
      </c>
      <c r="AJ20" s="48" t="s">
        <v>1311</v>
      </c>
      <c r="AK20" s="48"/>
      <c r="AL20" s="1" t="s">
        <v>1046</v>
      </c>
      <c r="AM20" s="1" t="s">
        <v>1696</v>
      </c>
      <c r="AN20" s="3">
        <v>1</v>
      </c>
      <c r="AO20" s="6">
        <f t="shared" ca="1" si="6"/>
        <v>20141204</v>
      </c>
      <c r="AP20" s="3">
        <f t="shared" ca="1" si="7"/>
        <v>144109</v>
      </c>
      <c r="AQ20" s="3" t="s">
        <v>88</v>
      </c>
      <c r="AR20" s="48">
        <v>0</v>
      </c>
      <c r="AS20" s="48">
        <v>0</v>
      </c>
      <c r="AT20" s="48"/>
      <c r="AU20" s="48" t="str">
        <f t="shared" ca="1" si="17"/>
        <v>insert into ZUG2 values('DJB', '', 'WHS', 'EMA', '1', '20141204', '144109', 'SQL', '0', '0', '')</v>
      </c>
    </row>
    <row r="21" spans="1:47" ht="14.25" customHeight="1" x14ac:dyDescent="0.25">
      <c r="P21" s="1" t="s">
        <v>9</v>
      </c>
      <c r="AJ21" s="48" t="s">
        <v>1311</v>
      </c>
      <c r="AK21" s="48"/>
      <c r="AL21" s="1" t="s">
        <v>1046</v>
      </c>
      <c r="AM21" s="1" t="s">
        <v>1703</v>
      </c>
      <c r="AN21" s="3">
        <v>1</v>
      </c>
      <c r="AO21" s="6">
        <f t="shared" ca="1" si="6"/>
        <v>20141204</v>
      </c>
      <c r="AP21" s="3">
        <f t="shared" ca="1" si="7"/>
        <v>144109</v>
      </c>
      <c r="AQ21" s="3" t="s">
        <v>88</v>
      </c>
      <c r="AR21" s="48">
        <v>0</v>
      </c>
      <c r="AS21" s="48">
        <v>0</v>
      </c>
      <c r="AT21" s="48"/>
      <c r="AU21" s="48" t="str">
        <f t="shared" ca="1" si="17"/>
        <v>insert into ZUG2 values('DJB', '', 'WHS', 'TINI', '1', '20141204', '144109', 'SQL', '0', '0', '')</v>
      </c>
    </row>
    <row r="22" spans="1:47" ht="14.25" customHeight="1" x14ac:dyDescent="0.25">
      <c r="P22" s="1" t="s">
        <v>9</v>
      </c>
      <c r="AJ22" s="48" t="s">
        <v>1311</v>
      </c>
      <c r="AK22" s="48"/>
      <c r="AL22" s="1" t="s">
        <v>1046</v>
      </c>
      <c r="AM22" s="1" t="s">
        <v>1620</v>
      </c>
      <c r="AN22" s="3">
        <v>1</v>
      </c>
      <c r="AO22" s="6">
        <f t="shared" ca="1" si="6"/>
        <v>20141204</v>
      </c>
      <c r="AP22" s="3">
        <f t="shared" ca="1" si="7"/>
        <v>144109</v>
      </c>
      <c r="AQ22" s="3" t="s">
        <v>88</v>
      </c>
      <c r="AR22" s="48">
        <v>0</v>
      </c>
      <c r="AS22" s="48">
        <v>0</v>
      </c>
      <c r="AT22" s="48"/>
      <c r="AU22" s="48" t="str">
        <f t="shared" ca="1" si="17"/>
        <v>insert into ZUG2 values('DJB', '', 'WHS', 'warehouse1', '1', '20141204', '144109', 'SQL', '0', '0', '')</v>
      </c>
    </row>
    <row r="23" spans="1:47" ht="14.25" customHeight="1" x14ac:dyDescent="0.25">
      <c r="P23" s="1" t="s">
        <v>9</v>
      </c>
      <c r="AJ23" s="48" t="s">
        <v>1311</v>
      </c>
      <c r="AK23" s="48"/>
      <c r="AL23" s="1" t="s">
        <v>1046</v>
      </c>
      <c r="AM23" s="1" t="s">
        <v>1621</v>
      </c>
      <c r="AN23" s="3">
        <v>1</v>
      </c>
      <c r="AO23" s="6">
        <f t="shared" ca="1" si="6"/>
        <v>20141204</v>
      </c>
      <c r="AP23" s="3">
        <f t="shared" ca="1" si="7"/>
        <v>144109</v>
      </c>
      <c r="AQ23" s="3" t="s">
        <v>88</v>
      </c>
      <c r="AR23" s="48">
        <v>0</v>
      </c>
      <c r="AS23" s="48">
        <v>0</v>
      </c>
      <c r="AT23" s="48"/>
      <c r="AU23" s="48" t="str">
        <f t="shared" ca="1" si="17"/>
        <v>insert into ZUG2 values('DJB', '', 'WHS', 'warehouse2', '1', '20141204', '144109', 'SQL', '0', '0', '')</v>
      </c>
    </row>
    <row r="24" spans="1:47" ht="14.25" customHeight="1" x14ac:dyDescent="0.25">
      <c r="P24" s="1" t="s">
        <v>9</v>
      </c>
      <c r="AJ24" s="48" t="s">
        <v>1311</v>
      </c>
      <c r="AK24" s="48"/>
      <c r="AL24" s="48" t="s">
        <v>1692</v>
      </c>
      <c r="AM24" s="48" t="s">
        <v>1700</v>
      </c>
      <c r="AN24" s="3">
        <v>1</v>
      </c>
      <c r="AO24" s="6">
        <f t="shared" ca="1" si="6"/>
        <v>20141204</v>
      </c>
      <c r="AP24" s="3">
        <f t="shared" ca="1" si="7"/>
        <v>144109</v>
      </c>
      <c r="AQ24" s="3" t="s">
        <v>88</v>
      </c>
      <c r="AR24" s="48">
        <v>0</v>
      </c>
      <c r="AS24" s="48">
        <v>0</v>
      </c>
      <c r="AT24" s="48"/>
      <c r="AU24" s="48" t="str">
        <f t="shared" ref="AU24:AU25" ca="1" si="19">CONCATENATE("insert into ", $D$2, " values('", AJ24, "', '", AK24, "', '", AL24, "', '", AM24, "', '", AN24, "', '", AO24, "', '", AP24, "', '", AQ24, "', '", AR24, "', '", AS24, "', '", AT24, "')")</f>
        <v>insert into ZUG2 values('DJB', '', 'PPIC', 'RISMA', '1', '20141204', '144109', 'SQL', '0', '0', '')</v>
      </c>
    </row>
    <row r="25" spans="1:47" ht="14.25" customHeight="1" x14ac:dyDescent="0.25">
      <c r="P25" s="1" t="s">
        <v>9</v>
      </c>
      <c r="AJ25" s="48" t="s">
        <v>1311</v>
      </c>
      <c r="AK25" s="48"/>
      <c r="AL25" s="48" t="s">
        <v>1692</v>
      </c>
      <c r="AM25" s="48" t="s">
        <v>1705</v>
      </c>
      <c r="AN25" s="3">
        <v>1</v>
      </c>
      <c r="AO25" s="6">
        <f t="shared" ca="1" si="6"/>
        <v>20141204</v>
      </c>
      <c r="AP25" s="3">
        <f t="shared" ca="1" si="7"/>
        <v>144109</v>
      </c>
      <c r="AQ25" s="3" t="s">
        <v>88</v>
      </c>
      <c r="AR25" s="48">
        <v>0</v>
      </c>
      <c r="AS25" s="48">
        <v>0</v>
      </c>
      <c r="AT25" s="48"/>
      <c r="AU25" s="48" t="str">
        <f t="shared" ca="1" si="19"/>
        <v>insert into ZUG2 values('DJB', '', 'PPIC', 'ANDILA', '1', '20141204', '144109', 'SQL', '0', '0', '')</v>
      </c>
    </row>
    <row r="26" spans="1:47" ht="14.25" customHeight="1" x14ac:dyDescent="0.25">
      <c r="P26" s="1" t="s">
        <v>9</v>
      </c>
    </row>
    <row r="27" spans="1:47" ht="14.25" customHeight="1" x14ac:dyDescent="0.25">
      <c r="P27" s="1" t="s">
        <v>9</v>
      </c>
    </row>
    <row r="28" spans="1:47" ht="14.25" customHeight="1" x14ac:dyDescent="0.25">
      <c r="P28" s="1" t="s">
        <v>9</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J35"/>
  <sheetViews>
    <sheetView topLeftCell="AP7" workbookViewId="0">
      <selection activeCell="BD30" sqref="BD30"/>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8.5703125" style="1" bestFit="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7" width="9.140625" style="1"/>
    <col min="38" max="38" width="10.7109375" style="1" customWidth="1"/>
    <col min="39" max="39" width="20.42578125" style="1" bestFit="1" customWidth="1"/>
    <col min="40" max="40" width="12.42578125" style="1" customWidth="1"/>
    <col min="41" max="41" width="27.85546875" style="1" bestFit="1" customWidth="1"/>
    <col min="42" max="42" width="19.5703125" style="1" bestFit="1" customWidth="1"/>
    <col min="43" max="16384" width="9.140625" style="1"/>
  </cols>
  <sheetData>
    <row r="1" spans="1:62"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ZUSR</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244</v>
      </c>
      <c r="AK1" s="5" t="s">
        <v>245</v>
      </c>
      <c r="AL1" s="5" t="s">
        <v>246</v>
      </c>
      <c r="AM1" s="5" t="s">
        <v>247</v>
      </c>
      <c r="AN1" s="5" t="s">
        <v>248</v>
      </c>
      <c r="AO1" s="5" t="s">
        <v>249</v>
      </c>
      <c r="AP1" s="5" t="s">
        <v>250</v>
      </c>
      <c r="AQ1" s="5" t="s">
        <v>251</v>
      </c>
      <c r="AR1" s="5" t="s">
        <v>1307</v>
      </c>
      <c r="AS1" s="5" t="s">
        <v>741</v>
      </c>
      <c r="AT1" s="5" t="s">
        <v>1308</v>
      </c>
      <c r="AU1" s="5" t="s">
        <v>1309</v>
      </c>
      <c r="AV1" s="5" t="s">
        <v>252</v>
      </c>
      <c r="AW1" s="5" t="s">
        <v>253</v>
      </c>
      <c r="AX1" s="5" t="s">
        <v>254</v>
      </c>
      <c r="AY1" s="5" t="s">
        <v>255</v>
      </c>
      <c r="AZ1" s="5" t="s">
        <v>256</v>
      </c>
      <c r="BA1" s="5" t="s">
        <v>257</v>
      </c>
      <c r="BB1" s="5" t="s">
        <v>258</v>
      </c>
      <c r="BC1" s="5" t="s">
        <v>259</v>
      </c>
    </row>
    <row r="2" spans="1:62" ht="14.25" customHeight="1" x14ac:dyDescent="0.25">
      <c r="A2" s="4"/>
      <c r="D2" s="1" t="s">
        <v>36</v>
      </c>
      <c r="E2" s="1" t="str">
        <f>VLOOKUP($D$2,[1]Tables!$B$2:$D$1048576,3,FALSE)</f>
        <v>User Master</v>
      </c>
      <c r="K2" s="3"/>
      <c r="L2" s="3"/>
      <c r="M2" s="3"/>
      <c r="N2" s="3" t="str">
        <f>CONCATENATE("CREATE TABLE ", $D$2, " (")</f>
        <v>CREATE TABLE ZUSR (</v>
      </c>
      <c r="O2" s="7" t="str">
        <f>CONCATENATE("CREATE TABLE ", $D$2, " (")</f>
        <v>CREATE TABLE ZUSR (</v>
      </c>
      <c r="P2" s="1" t="s">
        <v>9</v>
      </c>
      <c r="R2" s="1" t="s">
        <v>9</v>
      </c>
      <c r="S2" s="1" t="s">
        <v>267</v>
      </c>
      <c r="AI2" s="5" t="s">
        <v>9</v>
      </c>
      <c r="AJ2" s="1" t="s">
        <v>361</v>
      </c>
      <c r="AK2" s="1" t="s">
        <v>361</v>
      </c>
      <c r="AL2" s="1" t="s">
        <v>361</v>
      </c>
      <c r="AM2" s="1" t="s">
        <v>361</v>
      </c>
      <c r="AN2" s="1" t="s">
        <v>361</v>
      </c>
      <c r="AO2" s="1" t="s">
        <v>361</v>
      </c>
      <c r="AP2" s="1" t="s">
        <v>361</v>
      </c>
      <c r="AQ2" s="1" t="s">
        <v>361</v>
      </c>
      <c r="AR2" s="1" t="s">
        <v>361</v>
      </c>
      <c r="AS2" s="1" t="s">
        <v>361</v>
      </c>
      <c r="AT2" s="1" t="s">
        <v>361</v>
      </c>
      <c r="AU2" s="1" t="s">
        <v>361</v>
      </c>
      <c r="AV2" s="1" t="s">
        <v>361</v>
      </c>
      <c r="AW2" s="1" t="s">
        <v>362</v>
      </c>
      <c r="AX2" s="1" t="s">
        <v>362</v>
      </c>
      <c r="AY2" s="1" t="s">
        <v>362</v>
      </c>
      <c r="AZ2" s="1" t="s">
        <v>361</v>
      </c>
      <c r="BA2" s="1" t="s">
        <v>362</v>
      </c>
      <c r="BB2" s="1" t="s">
        <v>362</v>
      </c>
      <c r="BC2" s="1" t="s">
        <v>361</v>
      </c>
    </row>
    <row r="3" spans="1:62" ht="14.25" customHeight="1" x14ac:dyDescent="0.25">
      <c r="A3" s="4"/>
      <c r="B3" s="1" t="str">
        <f>VLOOKUP($D$2,[1]Tables!$B$2:$D$1048576,2,FALSE)</f>
        <v>ZU</v>
      </c>
      <c r="C3" s="1" t="s">
        <v>17</v>
      </c>
      <c r="D3" s="1" t="str">
        <f>B3 &amp; C3</f>
        <v>ZUCONO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M10" si="0">IF(I3="NUMERIC", " DEFAULT(0) ", IF(I3="DATETIME", "", " DEFAULT('') "))</f>
        <v xml:space="preserve"> DEFAULT('') </v>
      </c>
      <c r="N3" s="1" t="str">
        <f t="shared" ref="N3:N10" si="1">CONCATENATE(D3, " ", I3, IF(I3="DATETIME", "",CONCATENATE("(", J3, ") ")), L3, M3,",")</f>
        <v>ZUCONO VARCHAR(10)  NOT NULL  DEFAULT('') ,</v>
      </c>
      <c r="O3" s="1" t="str">
        <f t="shared" ref="O3:O11" si="2">CONCATENATE(D3, " ",IF(I3="VARCHAR", "VARCHAR2",IF(I3="NUMERIC", "NUMBER", I3)), IF(I3="DATETIME", "",CONCATENATE("(", J3, ") ")), IF(TRIM(K3)&lt;&gt;"", L3,IF(TRIM(M3)="DEFAULT('')", "DEFAULT(' ')", M3)), ",")</f>
        <v>ZUCONO VARCHAR2(10)  NOT NULL ,</v>
      </c>
      <c r="P3" s="1" t="s">
        <v>9</v>
      </c>
      <c r="Q3" s="1" t="str">
        <f t="shared" ref="Q3:Q10"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@level1type=N'TABLE',@level1name=N'ZUSR', @level2type=N'COLUMN',@level2name=N'ZUCONO'</v>
      </c>
      <c r="R3" s="1" t="str">
        <f>CONCATENATE("[DataMember] public ", IF(I3="VARCHAR", " string ", " decimal "), D3, " { get; set; }")</f>
        <v>[DataMember] public  string ZUCONO { get; set; }</v>
      </c>
      <c r="S3" s="1" t="str">
        <f>CONCATENATE("+ ""  ",D3," """)</f>
        <v>+ "  ZUCONO "</v>
      </c>
      <c r="T3" s="1" t="s">
        <v>1311</v>
      </c>
      <c r="V3" s="1" t="s">
        <v>16</v>
      </c>
      <c r="W3" s="1" t="s">
        <v>15</v>
      </c>
      <c r="X3" s="1" t="str">
        <f>D3</f>
        <v>ZUCONO</v>
      </c>
      <c r="Y3" s="1" t="str">
        <f t="shared" ref="Y3:Y11" si="4">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1" ca="1" si="5">CONCATENATE("insert into ZDIC values('",T3, "', '",U3, "', '",V3, "', '",W3, "', '",X3, "', '",Y3, "', '",Z3, "', '",AA3, "', '",AB3, "', '",AC3, "', '",AD3, "', '",AE3, "', '",AF3, "', '",AG3, "')")</f>
        <v>insert into ZDIC values('DJB', '', 'EN', 'S', 'ZUCONO', 'Company Code', '', '1', '20141204', '144109', 'SQL', '0', '0', '')</v>
      </c>
      <c r="AI3" s="5" t="s">
        <v>9</v>
      </c>
      <c r="AJ3" s="1" t="str">
        <f ca="1">IF(UPPER(AJ2)="VARCHAR",CONCATENATE(","",'"",",SUBSTITUTE(CELL("address",AJ6),"$",""),",""'"""),CONCATENATE(","","",",SUBSTITUTE(CELL("address",AJ6),"$",""),","))</f>
        <v>,",'",AJ6,"'"</v>
      </c>
      <c r="AK3" s="48" t="str">
        <f t="shared" ref="AK3:BC3" ca="1" si="6">IF(UPPER(AK2)="VARCHAR",CONCATENATE(","",'"",",SUBSTITUTE(CELL("address",AK6),"$",""),",""'"""),CONCATENATE(","","",",SUBSTITUTE(CELL("address",AK6),"$",""),","))</f>
        <v>,",'",AK6,"'"</v>
      </c>
      <c r="AL3" s="48" t="str">
        <f t="shared" ca="1" si="6"/>
        <v>,",'",AL6,"'"</v>
      </c>
      <c r="AM3" s="48" t="str">
        <f t="shared" ca="1" si="6"/>
        <v>,",'",AM6,"'"</v>
      </c>
      <c r="AN3" s="48" t="str">
        <f t="shared" ca="1" si="6"/>
        <v>,",'",AN6,"'"</v>
      </c>
      <c r="AO3" s="48" t="str">
        <f t="shared" ca="1" si="6"/>
        <v>,",'",AO6,"'"</v>
      </c>
      <c r="AP3" s="48" t="str">
        <f t="shared" ca="1" si="6"/>
        <v>,",'",AP6,"'"</v>
      </c>
      <c r="AQ3" s="48" t="str">
        <f t="shared" ca="1" si="6"/>
        <v>,",'",AQ6,"'"</v>
      </c>
      <c r="AR3" s="48" t="str">
        <f t="shared" ca="1" si="6"/>
        <v>,",'",AR6,"'"</v>
      </c>
      <c r="AS3" s="48" t="str">
        <f t="shared" ca="1" si="6"/>
        <v>,",'",AS6,"'"</v>
      </c>
      <c r="AT3" s="48" t="str">
        <f t="shared" ca="1" si="6"/>
        <v>,",'",AT6,"'"</v>
      </c>
      <c r="AU3" s="48" t="str">
        <f t="shared" ca="1" si="6"/>
        <v>,",'",AU6,"'"</v>
      </c>
      <c r="AV3" s="48" t="str">
        <f t="shared" ca="1" si="6"/>
        <v>,",'",AV6,"'"</v>
      </c>
      <c r="AW3" s="48" t="str">
        <f t="shared" ca="1" si="6"/>
        <v>,",",AW6,</v>
      </c>
      <c r="AX3" s="48" t="str">
        <f t="shared" ca="1" si="6"/>
        <v>,",",AX6,</v>
      </c>
      <c r="AY3" s="48" t="str">
        <f t="shared" ca="1" si="6"/>
        <v>,",",AY6,</v>
      </c>
      <c r="AZ3" s="48" t="str">
        <f t="shared" ca="1" si="6"/>
        <v>,",'",AZ6,"'"</v>
      </c>
      <c r="BA3" s="48" t="str">
        <f t="shared" ca="1" si="6"/>
        <v>,",",BA6,</v>
      </c>
      <c r="BB3" s="48" t="str">
        <f t="shared" ca="1" si="6"/>
        <v>,",",BB6,</v>
      </c>
      <c r="BC3" s="48" t="str">
        <f t="shared" ca="1" si="6"/>
        <v>,",'",BC6,"'"</v>
      </c>
    </row>
    <row r="4" spans="1:62" ht="14.25" customHeight="1" x14ac:dyDescent="0.25">
      <c r="A4" s="4"/>
      <c r="B4" s="1" t="str">
        <f>VLOOKUP($D$2,[1]Tables!$B$2:$D$1048576,2,FALSE)</f>
        <v>ZU</v>
      </c>
      <c r="C4" s="1" t="s">
        <v>69</v>
      </c>
      <c r="D4" s="1" t="str">
        <f>B4 &amp; C4</f>
        <v>ZUBRNO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ZUBRNO VARCHAR(10)  NOT NULL  DEFAULT('') ,</v>
      </c>
      <c r="O4" s="1" t="str">
        <f t="shared" si="2"/>
        <v>ZUBRNO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@level1type=N'TABLE',@level1name=N'ZUSR', @level2type=N'COLUMN',@level2name=N'ZUBRNO'</v>
      </c>
      <c r="R4" s="1" t="str">
        <f t="shared" ref="R4:R11" si="7">CONCATENATE("[DataMember] public ", IF(I4="VARCHAR", " string ", " decimal "), D4, " { get; set; }")</f>
        <v>[DataMember] public  string ZUBRNO { get; set; }</v>
      </c>
      <c r="S4" s="1" t="str">
        <f t="shared" ref="S4:S11" si="8">CONCATENATE("+ "", ",D4," """)</f>
        <v>+ ", ZUBRNO "</v>
      </c>
      <c r="T4" s="1" t="s">
        <v>1311</v>
      </c>
      <c r="V4" s="1" t="s">
        <v>16</v>
      </c>
      <c r="W4" s="1" t="s">
        <v>15</v>
      </c>
      <c r="X4" s="1" t="str">
        <f t="shared" ref="X4:X11" si="9">D4</f>
        <v>ZUBRNO</v>
      </c>
      <c r="Y4" s="1" t="str">
        <f t="shared" si="4"/>
        <v>Branch Code</v>
      </c>
      <c r="AA4" s="1">
        <v>1</v>
      </c>
      <c r="AB4" s="6">
        <f t="shared" ref="AB4:AB23" ca="1" si="10">YEAR(NOW())*10000+MONTH(NOW())*100+DAY(NOW())</f>
        <v>20141204</v>
      </c>
      <c r="AC4" s="3">
        <f t="shared" ref="AC4:AC23" ca="1" si="11">HOUR(NOW())*10000+MINUTE(NOW())*100+SECOND(NOW())</f>
        <v>144109</v>
      </c>
      <c r="AD4" s="3" t="s">
        <v>88</v>
      </c>
      <c r="AE4" s="1">
        <v>0</v>
      </c>
      <c r="AF4" s="1">
        <v>0</v>
      </c>
      <c r="AH4" s="1" t="str">
        <f t="shared" ca="1" si="5"/>
        <v>insert into ZDIC values('DJB', '', 'EN', 'S', 'ZUBRNO', 'Branch Code', '', '1', '20141204', '144109', 'SQL', '0', '0', '')</v>
      </c>
      <c r="AI4" s="5" t="s">
        <v>9</v>
      </c>
      <c r="AJ4" s="1" t="str">
        <f ca="1">IF(RIGHT(AJ1,4)="CHUS",CONCATENATE("=CONCATENATE(""INSERT INTO "",",CELL("address",$D$2),","" VALUES(""",CONCATENATE(AI4,AJ3),","")"")"),IF(RIGHT(AJ1,4)="CONO",CONCATENATE(AI4,SUBSTITUTE(AJ3,",'","'")),CONCATENATE(AI4,AJ3)))</f>
        <v xml:space="preserve"> ,"'",AJ6,"'"</v>
      </c>
      <c r="AK4" s="48" t="str">
        <f t="shared" ref="AK4:BC4" ca="1" si="12">IF(RIGHT(AK1,4)="CHUS",CONCATENATE("=CONCATENATE(""INSERT INTO "",",CELL("address",$D$2),","" VALUES(""",CONCATENATE(AJ4,AK3),","")"")"),IF(RIGHT(AK1,4)="CONO",CONCATENATE(AJ4,SUBSTITUTE(AK3,",'","'")),CONCATENATE(AJ4,AK3)))</f>
        <v xml:space="preserve"> ,"'",AJ6,"'",",'",AK6,"'"</v>
      </c>
      <c r="AL4" s="48" t="str">
        <f t="shared" ca="1" si="12"/>
        <v xml:space="preserve"> ,"'",AJ6,"'",",'",AK6,"'",",'",AL6,"'"</v>
      </c>
      <c r="AM4" s="48" t="str">
        <f t="shared" ca="1" si="12"/>
        <v xml:space="preserve"> ,"'",AJ6,"'",",'",AK6,"'",",'",AL6,"'",",'",AM6,"'"</v>
      </c>
      <c r="AN4" s="48" t="str">
        <f t="shared" ca="1" si="12"/>
        <v xml:space="preserve"> ,"'",AJ6,"'",",'",AK6,"'",",'",AL6,"'",",'",AM6,"'",",'",AN6,"'"</v>
      </c>
      <c r="AO4" s="48" t="str">
        <f t="shared" ca="1" si="12"/>
        <v xml:space="preserve"> ,"'",AJ6,"'",",'",AK6,"'",",'",AL6,"'",",'",AM6,"'",",'",AN6,"'",",'",AO6,"'"</v>
      </c>
      <c r="AP4" s="48" t="str">
        <f t="shared" ca="1" si="12"/>
        <v xml:space="preserve"> ,"'",AJ6,"'",",'",AK6,"'",",'",AL6,"'",",'",AM6,"'",",'",AN6,"'",",'",AO6,"'",",'",AP6,"'"</v>
      </c>
      <c r="AQ4" s="48" t="str">
        <f t="shared" ca="1" si="12"/>
        <v xml:space="preserve"> ,"'",AJ6,"'",",'",AK6,"'",",'",AL6,"'",",'",AM6,"'",",'",AN6,"'",",'",AO6,"'",",'",AP6,"'",",'",AQ6,"'"</v>
      </c>
      <c r="AR4" s="48" t="str">
        <f t="shared" ca="1" si="12"/>
        <v xml:space="preserve"> ,"'",AJ6,"'",",'",AK6,"'",",'",AL6,"'",",'",AM6,"'",",'",AN6,"'",",'",AO6,"'",",'",AP6,"'",",'",AQ6,"'",",'",AR6,"'"</v>
      </c>
      <c r="AS4" s="48" t="str">
        <f t="shared" ca="1" si="12"/>
        <v xml:space="preserve"> ,"'",AJ6,"'",",'",AK6,"'",",'",AL6,"'",",'",AM6,"'",",'",AN6,"'",",'",AO6,"'",",'",AP6,"'",",'",AQ6,"'",",'",AR6,"'",",'",AS6,"'"</v>
      </c>
      <c r="AT4" s="48" t="str">
        <f t="shared" ca="1" si="12"/>
        <v xml:space="preserve"> ,"'",AJ6,"'",",'",AK6,"'",",'",AL6,"'",",'",AM6,"'",",'",AN6,"'",",'",AO6,"'",",'",AP6,"'",",'",AQ6,"'",",'",AR6,"'",",'",AS6,"'",",'",AT6,"'"</v>
      </c>
      <c r="AU4" s="48" t="str">
        <f t="shared" ca="1" si="12"/>
        <v xml:space="preserve"> ,"'",AJ6,"'",",'",AK6,"'",",'",AL6,"'",",'",AM6,"'",",'",AN6,"'",",'",AO6,"'",",'",AP6,"'",",'",AQ6,"'",",'",AR6,"'",",'",AS6,"'",",'",AT6,"'",",'",AU6,"'"</v>
      </c>
      <c r="AV4" s="48" t="str">
        <f t="shared" ca="1" si="12"/>
        <v xml:space="preserve"> ,"'",AJ6,"'",",'",AK6,"'",",'",AL6,"'",",'",AM6,"'",",'",AN6,"'",",'",AO6,"'",",'",AP6,"'",",'",AQ6,"'",",'",AR6,"'",",'",AS6,"'",",'",AT6,"'",",'",AU6,"'",",'",AV6,"'"</v>
      </c>
      <c r="AW4" s="48" t="str">
        <f t="shared" ca="1" si="12"/>
        <v xml:space="preserve"> ,"'",AJ6,"'",",'",AK6,"'",",'",AL6,"'",",'",AM6,"'",",'",AN6,"'",",'",AO6,"'",",'",AP6,"'",",'",AQ6,"'",",'",AR6,"'",",'",AS6,"'",",'",AT6,"'",",'",AU6,"'",",'",AV6,"'",",",AW6,</v>
      </c>
      <c r="AX4" s="48" t="str">
        <f t="shared" ca="1" si="12"/>
        <v xml:space="preserve"> ,"'",AJ6,"'",",'",AK6,"'",",'",AL6,"'",",'",AM6,"'",",'",AN6,"'",",'",AO6,"'",",'",AP6,"'",",'",AQ6,"'",",'",AR6,"'",",'",AS6,"'",",'",AT6,"'",",'",AU6,"'",",'",AV6,"'",",",AW6,,",",AX6,</v>
      </c>
      <c r="AY4" s="48" t="str">
        <f t="shared" ca="1" si="12"/>
        <v xml:space="preserve"> ,"'",AJ6,"'",",'",AK6,"'",",'",AL6,"'",",'",AM6,"'",",'",AN6,"'",",'",AO6,"'",",'",AP6,"'",",'",AQ6,"'",",'",AR6,"'",",'",AS6,"'",",'",AT6,"'",",'",AU6,"'",",'",AV6,"'",",",AW6,,",",AX6,,",",AY6,</v>
      </c>
      <c r="AZ4" s="48" t="str">
        <f t="shared" ca="1" si="12"/>
        <v xml:space="preserve"> ,"'",AJ6,"'",",'",AK6,"'",",'",AL6,"'",",'",AM6,"'",",'",AN6,"'",",'",AO6,"'",",'",AP6,"'",",'",AQ6,"'",",'",AR6,"'",",'",AS6,"'",",'",AT6,"'",",'",AU6,"'",",'",AV6,"'",",",AW6,,",",AX6,,",",AY6,,",'",AZ6,"'"</v>
      </c>
      <c r="BA4" s="48" t="str">
        <f t="shared" ca="1" si="12"/>
        <v xml:space="preserve"> ,"'",AJ6,"'",",'",AK6,"'",",'",AL6,"'",",'",AM6,"'",",'",AN6,"'",",'",AO6,"'",",'",AP6,"'",",'",AQ6,"'",",'",AR6,"'",",'",AS6,"'",",'",AT6,"'",",'",AU6,"'",",'",AV6,"'",",",AW6,,",",AX6,,",",AY6,,",'",AZ6,"'",",",BA6,</v>
      </c>
      <c r="BB4" s="48" t="str">
        <f t="shared" ca="1" si="12"/>
        <v xml:space="preserve"> ,"'",AJ6,"'",",'",AK6,"'",",'",AL6,"'",",'",AM6,"'",",'",AN6,"'",",'",AO6,"'",",'",AP6,"'",",'",AQ6,"'",",'",AR6,"'",",'",AS6,"'",",'",AT6,"'",",'",AU6,"'",",'",AV6,"'",",",AW6,,",",AX6,,",",AY6,,",'",AZ6,"'",",",BA6,,",",BB6,</v>
      </c>
      <c r="BC4" s="48" t="str">
        <f t="shared" ca="1" si="12"/>
        <v>=CONCATENATE("INSERT INTO ",$D$2," VALUES(" ,"'",AJ6,"'",",'",AK6,"'",",'",AL6,"'",",'",AM6,"'",",'",AN6,"'",",'",AO6,"'",",'",AP6,"'",",'",AQ6,"'",",'",AR6,"'",",'",AS6,"'",",'",AT6,"'",",'",AU6,"'",",'",AV6,"'",",",AW6,,",",AX6,,",",AY6,,",'",AZ6,"'",",",BA6,,",",BB6,,",'",BC6,"'",")")</v>
      </c>
    </row>
    <row r="5" spans="1:62" ht="14.25" customHeight="1" x14ac:dyDescent="0.25">
      <c r="A5" s="4"/>
      <c r="B5" s="1" t="str">
        <f>VLOOKUP($D$2,[1]Tables!$B$2:$D$1048576,2,FALSE)</f>
        <v>ZU</v>
      </c>
      <c r="C5" s="1" t="s">
        <v>37</v>
      </c>
      <c r="D5" s="1" t="str">
        <f t="shared" ref="D5:D11" si="13">B5 &amp; C5</f>
        <v>ZUUSNO</v>
      </c>
      <c r="E5" s="1" t="str">
        <f>VLOOKUP($C5,'[1]Data Dictionary'!$B$2:$I$1048576,5,FALSE)</f>
        <v>User ID</v>
      </c>
      <c r="F5" s="1" t="str">
        <f>VLOOKUP($C5,'[1]Data Dictionary'!$B$2:$I$1048576,6,FALSE)</f>
        <v>User ID</v>
      </c>
      <c r="G5" s="1" t="str">
        <f>VLOOKUP($C5,'[1]Data Dictionary'!$B$2:$I$1048576,7,FALSE)</f>
        <v>User ID</v>
      </c>
      <c r="H5" s="1" t="str">
        <f>VLOOKUP($C5,'[1]Data Dictionary'!$B$2:$I$1048576,8,FALSE)</f>
        <v>User ID</v>
      </c>
      <c r="I5" s="1" t="str">
        <f>VLOOKUP($C5,'[1]Data Dictionary'!$B$2:$I$1048576,2,FALSE)</f>
        <v>VARCHAR</v>
      </c>
      <c r="J5" s="2">
        <f>VLOOKUP($C5,'[1]Data Dictionary'!$B$2:$I$1048576,3,FALSE)</f>
        <v>20</v>
      </c>
      <c r="K5" s="3" t="s">
        <v>13</v>
      </c>
      <c r="L5" s="3" t="str">
        <f>IF(K5="", " NULL ", " NOT NULL ")</f>
        <v xml:space="preserve"> NOT NULL </v>
      </c>
      <c r="M5" s="3" t="str">
        <f t="shared" si="0"/>
        <v xml:space="preserve"> DEFAULT('') </v>
      </c>
      <c r="N5" s="1" t="str">
        <f t="shared" si="1"/>
        <v>ZUUSNO VARCHAR(20)  NOT NULL  DEFAULT('') ,</v>
      </c>
      <c r="O5" s="1" t="str">
        <f t="shared" si="2"/>
        <v>ZUUSNO VARCHAR2(20)  NOT NULL ,</v>
      </c>
      <c r="P5" s="1" t="s">
        <v>9</v>
      </c>
      <c r="Q5" s="1" t="str">
        <f t="shared" si="3"/>
        <v>EXEC sys.sp_addextendedproperty @name=N'MS_Description', @value=N'User ID' , @level0type=N'SCHEMA',@level0name=N'dbo', @level1type=N'TABLE',@level1name=N'ZUSR', @level2type=N'COLUMN',@level2name=N'ZUUSNO'</v>
      </c>
      <c r="R5" s="1" t="str">
        <f t="shared" si="7"/>
        <v>[DataMember] public  string ZUUSNO { get; set; }</v>
      </c>
      <c r="S5" s="1" t="str">
        <f t="shared" si="8"/>
        <v>+ ", ZUUSNO "</v>
      </c>
      <c r="T5" s="1" t="s">
        <v>1311</v>
      </c>
      <c r="V5" s="1" t="s">
        <v>16</v>
      </c>
      <c r="W5" s="1" t="s">
        <v>15</v>
      </c>
      <c r="X5" s="1" t="str">
        <f t="shared" si="9"/>
        <v>ZUUSNO</v>
      </c>
      <c r="Y5" s="1" t="str">
        <f t="shared" si="4"/>
        <v>User ID</v>
      </c>
      <c r="AA5" s="1">
        <v>1</v>
      </c>
      <c r="AB5" s="6">
        <f t="shared" ca="1" si="10"/>
        <v>20141204</v>
      </c>
      <c r="AC5" s="3">
        <f t="shared" ca="1" si="11"/>
        <v>144109</v>
      </c>
      <c r="AD5" s="3" t="s">
        <v>88</v>
      </c>
      <c r="AE5" s="1">
        <v>0</v>
      </c>
      <c r="AF5" s="1">
        <v>0</v>
      </c>
      <c r="AH5" s="1" t="str">
        <f t="shared" ca="1" si="5"/>
        <v>insert into ZDIC values('DJB', '', 'EN', 'S', 'ZUUSNO', 'User ID', '', '1', '20141204', '144109', 'SQL', '0', '0', '')</v>
      </c>
      <c r="AI5" s="5" t="s">
        <v>9</v>
      </c>
    </row>
    <row r="6" spans="1:62" ht="14.25" customHeight="1" x14ac:dyDescent="0.25">
      <c r="A6" s="4"/>
      <c r="B6" s="1" t="str">
        <f>VLOOKUP($D$2,[1]Tables!$B$2:$D$1048576,2,FALSE)</f>
        <v>ZU</v>
      </c>
      <c r="C6" s="1" t="s">
        <v>38</v>
      </c>
      <c r="D6" s="1" t="str">
        <f t="shared" si="13"/>
        <v>ZUUSNA</v>
      </c>
      <c r="E6" s="1" t="str">
        <f>VLOOKUP($C6,'[1]Data Dictionary'!$B$2:$I$1048576,5,FALSE)</f>
        <v>User Name</v>
      </c>
      <c r="F6" s="1" t="str">
        <f>VLOOKUP($C6,'[1]Data Dictionary'!$B$2:$I$1048576,6,FALSE)</f>
        <v>User Name</v>
      </c>
      <c r="G6" s="1" t="str">
        <f>VLOOKUP($C6,'[1]Data Dictionary'!$B$2:$I$1048576,7,FALSE)</f>
        <v>User Name</v>
      </c>
      <c r="H6" s="1" t="str">
        <f>VLOOKUP($C6,'[1]Data Dictionary'!$B$2:$I$1048576,8,FALSE)</f>
        <v>User Name</v>
      </c>
      <c r="I6" s="1" t="str">
        <f>VLOOKUP($C6,'[1]Data Dictionary'!$B$2:$I$1048576,2,FALSE)</f>
        <v>VARCHAR</v>
      </c>
      <c r="J6" s="2">
        <f>VLOOKUP($C6,'[1]Data Dictionary'!$B$2:$I$1048576,3,FALSE)</f>
        <v>100</v>
      </c>
      <c r="K6" s="3"/>
      <c r="L6" s="3" t="str">
        <f>IF(K6="", " NULL ", " NOT NULL ")</f>
        <v xml:space="preserve"> NULL </v>
      </c>
      <c r="M6" s="3" t="str">
        <f t="shared" si="0"/>
        <v xml:space="preserve"> DEFAULT('') </v>
      </c>
      <c r="N6" s="1" t="str">
        <f t="shared" si="1"/>
        <v>ZUUSNA VARCHAR(100)  NULL  DEFAULT('') ,</v>
      </c>
      <c r="O6" s="1" t="str">
        <f t="shared" si="2"/>
        <v>ZUUSNA VARCHAR2(100) DEFAULT(' '),</v>
      </c>
      <c r="P6" s="1" t="s">
        <v>9</v>
      </c>
      <c r="Q6" s="1" t="str">
        <f t="shared" si="3"/>
        <v>EXEC sys.sp_addextendedproperty @name=N'MS_Description', @value=N'User Name' , @level0type=N'SCHEMA',@level0name=N'dbo', @level1type=N'TABLE',@level1name=N'ZUSR', @level2type=N'COLUMN',@level2name=N'ZUUSNA'</v>
      </c>
      <c r="R6" s="1" t="str">
        <f t="shared" si="7"/>
        <v>[DataMember] public  string ZUUSNA { get; set; }</v>
      </c>
      <c r="S6" s="1" t="str">
        <f t="shared" si="8"/>
        <v>+ ", ZUUSNA "</v>
      </c>
      <c r="T6" s="1" t="s">
        <v>1311</v>
      </c>
      <c r="V6" s="1" t="s">
        <v>16</v>
      </c>
      <c r="W6" s="1" t="s">
        <v>15</v>
      </c>
      <c r="X6" s="1" t="str">
        <f t="shared" si="9"/>
        <v>ZUUSNA</v>
      </c>
      <c r="Y6" s="1" t="str">
        <f t="shared" si="4"/>
        <v>User Name</v>
      </c>
      <c r="AA6" s="1">
        <v>1</v>
      </c>
      <c r="AB6" s="6">
        <f t="shared" ca="1" si="10"/>
        <v>20141204</v>
      </c>
      <c r="AC6" s="3">
        <f t="shared" ca="1" si="11"/>
        <v>144109</v>
      </c>
      <c r="AD6" s="3" t="s">
        <v>88</v>
      </c>
      <c r="AE6" s="1">
        <v>0</v>
      </c>
      <c r="AF6" s="1">
        <v>0</v>
      </c>
      <c r="AH6" s="1" t="str">
        <f t="shared" ca="1" si="5"/>
        <v>insert into ZDIC values('DJB', '', 'EN', 'S', 'ZUUSNA', 'User Name', '', '1', '20141204', '144109', 'SQL', '0', '0', '')</v>
      </c>
      <c r="AI6" s="5" t="s">
        <v>9</v>
      </c>
      <c r="AJ6" s="1" t="s">
        <v>1311</v>
      </c>
      <c r="AL6" s="1" t="s">
        <v>243</v>
      </c>
      <c r="AM6" s="1" t="s">
        <v>231</v>
      </c>
      <c r="AN6" s="1" t="s">
        <v>243</v>
      </c>
      <c r="AO6" s="1" t="s">
        <v>277</v>
      </c>
      <c r="AP6" s="1" t="s">
        <v>278</v>
      </c>
      <c r="AQ6" s="1" t="s">
        <v>89</v>
      </c>
      <c r="AT6" s="3"/>
      <c r="AU6" s="6"/>
      <c r="AV6" s="3"/>
      <c r="AW6" s="3">
        <v>1</v>
      </c>
      <c r="AX6" s="6">
        <f ca="1">YEAR(NOW())*10000+MONTH(NOW())*100+DAY(NOW())</f>
        <v>20141204</v>
      </c>
      <c r="AY6" s="3">
        <f ca="1">HOUR(NOW())*10000+MINUTE(NOW())*100+SECOND(NOW())</f>
        <v>144109</v>
      </c>
      <c r="AZ6" s="3" t="s">
        <v>88</v>
      </c>
      <c r="BA6" s="48">
        <v>0</v>
      </c>
      <c r="BB6" s="48">
        <v>0</v>
      </c>
      <c r="BC6" s="48"/>
      <c r="BD6" s="48" t="str">
        <f ca="1">CONCATENATE("INSERT INTO ",$D$2," VALUES(","'",AJ6,"'",",'",AK6,"'",",'",AL6,"'",",'",AM6,"'",",'",AN6,"'",",'",AO6,"'",",'",AP6,"'",",'",AQ6,"'",",'",AR6,"'",",'",AS6,"'",",'",AT6,"'",",'",AU6,"'",",'",AV6,"'",",",AW6,,",",AX6,,",",AY6,,",'",AZ6,"'",",",BA6,,",",BB6,,",'",BC6,"'",")")</f>
        <v>INSERT INTO ZUSR VALUES('DJB','','SYSADMIN','System Administrator','SYSADMIN','dpqyU4P0Wl13qUz8/k8nqw==','IYohQoGHmT9P1Lw=','A','','','','','',1,20141204,144109,'SQL',0,0,'')</v>
      </c>
    </row>
    <row r="7" spans="1:62" ht="14.25" customHeight="1" x14ac:dyDescent="0.25">
      <c r="A7" s="4"/>
      <c r="B7" s="1" t="str">
        <f>VLOOKUP($D$2,[1]Tables!$B$2:$D$1048576,2,FALSE)</f>
        <v>ZU</v>
      </c>
      <c r="C7" s="1" t="s">
        <v>42</v>
      </c>
      <c r="D7" s="1" t="str">
        <f t="shared" si="13"/>
        <v>ZUNICK</v>
      </c>
      <c r="E7" s="1" t="str">
        <f>VLOOKUP($C7,'[1]Data Dictionary'!$B$2:$I$1048576,5,FALSE)</f>
        <v>Nickname</v>
      </c>
      <c r="F7" s="1" t="str">
        <f>VLOOKUP($C7,'[1]Data Dictionary'!$B$2:$I$1048576,6,FALSE)</f>
        <v>Nickname</v>
      </c>
      <c r="G7" s="1" t="str">
        <f>VLOOKUP($C7,'[1]Data Dictionary'!$B$2:$I$1048576,7,FALSE)</f>
        <v>Nickname</v>
      </c>
      <c r="H7" s="1" t="str">
        <f>VLOOKUP($C7,'[1]Data Dictionary'!$B$2:$I$1048576,8,FALSE)</f>
        <v>Nickname</v>
      </c>
      <c r="I7" s="1" t="str">
        <f>VLOOKUP($C7,'[1]Data Dictionary'!$B$2:$I$1048576,2,FALSE)</f>
        <v>VARCHAR</v>
      </c>
      <c r="J7" s="2" t="str">
        <f>VLOOKUP($C7,'[1]Data Dictionary'!$B$2:$I$1048576,3,FALSE)</f>
        <v>100</v>
      </c>
      <c r="K7" s="3"/>
      <c r="L7" s="3" t="str">
        <f>IF(K7="", " NULL ", " NOT NULL ")</f>
        <v xml:space="preserve"> NULL </v>
      </c>
      <c r="M7" s="3" t="str">
        <f t="shared" si="0"/>
        <v xml:space="preserve"> DEFAULT('') </v>
      </c>
      <c r="N7" s="1" t="str">
        <f t="shared" si="1"/>
        <v>ZUNICK VARCHAR(100)  NULL  DEFAULT('') ,</v>
      </c>
      <c r="O7" s="1" t="str">
        <f t="shared" si="2"/>
        <v>ZUNICK VARCHAR2(100) DEFAULT(' '),</v>
      </c>
      <c r="P7" s="1" t="s">
        <v>9</v>
      </c>
      <c r="Q7" s="1" t="str">
        <f t="shared" si="3"/>
        <v>EXEC sys.sp_addextendedproperty @name=N'MS_Description', @value=N'Nickname' , @level0type=N'SCHEMA',@level0name=N'dbo', @level1type=N'TABLE',@level1name=N'ZUSR', @level2type=N'COLUMN',@level2name=N'ZUNICK'</v>
      </c>
      <c r="R7" s="1" t="str">
        <f t="shared" si="7"/>
        <v>[DataMember] public  string ZUNICK { get; set; }</v>
      </c>
      <c r="S7" s="1" t="str">
        <f t="shared" si="8"/>
        <v>+ ", ZUNICK "</v>
      </c>
      <c r="T7" s="1" t="s">
        <v>1311</v>
      </c>
      <c r="V7" s="1" t="s">
        <v>16</v>
      </c>
      <c r="W7" s="1" t="s">
        <v>15</v>
      </c>
      <c r="X7" s="1" t="str">
        <f t="shared" si="9"/>
        <v>ZUNICK</v>
      </c>
      <c r="Y7" s="1" t="str">
        <f t="shared" si="4"/>
        <v>Nickname</v>
      </c>
      <c r="AA7" s="1">
        <v>1</v>
      </c>
      <c r="AB7" s="6">
        <f t="shared" ca="1" si="10"/>
        <v>20141204</v>
      </c>
      <c r="AC7" s="3">
        <f t="shared" ca="1" si="11"/>
        <v>144109</v>
      </c>
      <c r="AD7" s="3" t="s">
        <v>88</v>
      </c>
      <c r="AE7" s="1">
        <v>0</v>
      </c>
      <c r="AF7" s="1">
        <v>0</v>
      </c>
      <c r="AH7" s="1" t="str">
        <f t="shared" ca="1" si="5"/>
        <v>insert into ZDIC values('DJB', '', 'EN', 'S', 'ZUNICK', 'Nickname', '', '1', '20141204', '144109', 'SQL', '0', '0', '')</v>
      </c>
      <c r="AI7" s="5" t="s">
        <v>9</v>
      </c>
      <c r="AJ7" s="48" t="s">
        <v>1311</v>
      </c>
      <c r="AK7" s="48"/>
      <c r="AL7" s="48" t="s">
        <v>1624</v>
      </c>
      <c r="AM7" s="48" t="s">
        <v>1638</v>
      </c>
      <c r="AN7" s="48" t="s">
        <v>1047</v>
      </c>
      <c r="AO7" s="48" t="s">
        <v>898</v>
      </c>
      <c r="AP7" s="48" t="s">
        <v>899</v>
      </c>
      <c r="AQ7" s="48"/>
      <c r="AR7" s="48"/>
      <c r="AS7" s="48"/>
      <c r="AT7" s="3"/>
      <c r="AU7" s="6"/>
      <c r="AV7" s="3"/>
      <c r="AW7" s="3">
        <v>1</v>
      </c>
      <c r="AX7" s="6">
        <f t="shared" ref="AX7:AX30" ca="1" si="14">YEAR(NOW())*10000+MONTH(NOW())*100+DAY(NOW())</f>
        <v>20141204</v>
      </c>
      <c r="AY7" s="3">
        <f t="shared" ref="AY7:AY30" ca="1" si="15">HOUR(NOW())*10000+MINUTE(NOW())*100+SECOND(NOW())</f>
        <v>144109</v>
      </c>
      <c r="AZ7" s="3" t="s">
        <v>88</v>
      </c>
      <c r="BA7" s="48">
        <v>0</v>
      </c>
      <c r="BB7" s="48">
        <v>0</v>
      </c>
      <c r="BC7" s="48"/>
      <c r="BD7" s="48" t="str">
        <f t="shared" ref="BD7:BD10" ca="1" si="16">CONCATENATE("INSERT INTO ",$D$2," VALUES(","'",AJ7,"'",",'",AK7,"'",",'",AL7,"'",",'",AM7,"'",",'",AN7,"'",",'",AO7,"'",",'",AP7,"'",",'",AQ7,"'",",'",AR7,"'",",'",AS7,"'",",'",AT7,"'",",'",AU7,"'",",'",AV7,"'",",",AW7,,",",AX7,,",",AY7,,",'",AZ7,"'",",",BA7,,",",BB7,,",'",BC7,"'",")")</f>
        <v>INSERT INTO ZUSR VALUES('DJB','','accounting1','Accounting PIC 1','Warehouse','qb3gRiRuqOeYCsdrmLdmLA==','tH3oGLI+gHFjMAI=','','','','','','',1,20141204,144109,'SQL',0,0,'')</v>
      </c>
      <c r="BE7" s="48"/>
      <c r="BF7" s="48"/>
      <c r="BG7" s="48"/>
      <c r="BH7" s="48"/>
      <c r="BI7" s="48"/>
      <c r="BJ7" s="48"/>
    </row>
    <row r="8" spans="1:62" ht="14.25" customHeight="1" x14ac:dyDescent="0.25">
      <c r="A8" s="4"/>
      <c r="B8" s="1" t="str">
        <f>VLOOKUP($D$2,[1]Tables!$B$2:$D$1048576,2,FALSE)</f>
        <v>ZU</v>
      </c>
      <c r="C8" s="1" t="s">
        <v>39</v>
      </c>
      <c r="D8" s="1" t="str">
        <f t="shared" si="13"/>
        <v>ZUPSWD</v>
      </c>
      <c r="E8" s="1" t="str">
        <f>VLOOKUP($C8,'[1]Data Dictionary'!$B$2:$I$1048576,5,FALSE)</f>
        <v>Password</v>
      </c>
      <c r="F8" s="1" t="str">
        <f>VLOOKUP($C8,'[1]Data Dictionary'!$B$2:$I$1048576,6,FALSE)</f>
        <v>Password</v>
      </c>
      <c r="G8" s="1" t="str">
        <f>VLOOKUP($C8,'[1]Data Dictionary'!$B$2:$I$1048576,7,FALSE)</f>
        <v>Password</v>
      </c>
      <c r="H8" s="1" t="str">
        <f>VLOOKUP($C8,'[1]Data Dictionary'!$B$2:$I$1048576,8,FALSE)</f>
        <v>Password</v>
      </c>
      <c r="I8" s="1" t="str">
        <f>VLOOKUP($C8,'[1]Data Dictionary'!$B$2:$I$1048576,2,FALSE)</f>
        <v>VARCHAR</v>
      </c>
      <c r="J8" s="2" t="str">
        <f>VLOOKUP($C8,'[1]Data Dictionary'!$B$2:$I$1048576,3,FALSE)</f>
        <v>128</v>
      </c>
      <c r="K8" s="3"/>
      <c r="L8" s="3" t="str">
        <f t="shared" ref="L8:L10" si="17">IF(K8="", " NULL ", " NOT NULL ")</f>
        <v xml:space="preserve"> NULL </v>
      </c>
      <c r="M8" s="3" t="str">
        <f t="shared" si="0"/>
        <v xml:space="preserve"> DEFAULT('') </v>
      </c>
      <c r="N8" s="1" t="str">
        <f t="shared" si="1"/>
        <v>ZUPSWD VARCHAR(128)  NULL  DEFAULT('') ,</v>
      </c>
      <c r="O8" s="1" t="str">
        <f t="shared" si="2"/>
        <v>ZUPSWD VARCHAR2(128) DEFAULT(' '),</v>
      </c>
      <c r="P8" s="1" t="s">
        <v>9</v>
      </c>
      <c r="Q8" s="1" t="str">
        <f t="shared" si="3"/>
        <v>EXEC sys.sp_addextendedproperty @name=N'MS_Description', @value=N'Password' , @level0type=N'SCHEMA',@level0name=N'dbo', @level1type=N'TABLE',@level1name=N'ZUSR', @level2type=N'COLUMN',@level2name=N'ZUPSWD'</v>
      </c>
      <c r="R8" s="1" t="str">
        <f t="shared" si="7"/>
        <v>[DataMember] public  string ZUPSWD { get; set; }</v>
      </c>
      <c r="S8" s="1" t="str">
        <f t="shared" si="8"/>
        <v>+ ", ZUPSWD "</v>
      </c>
      <c r="T8" s="1" t="s">
        <v>1311</v>
      </c>
      <c r="V8" s="1" t="s">
        <v>16</v>
      </c>
      <c r="W8" s="1" t="s">
        <v>15</v>
      </c>
      <c r="X8" s="1" t="str">
        <f t="shared" si="9"/>
        <v>ZUPSWD</v>
      </c>
      <c r="Y8" s="1" t="str">
        <f t="shared" si="4"/>
        <v>Password</v>
      </c>
      <c r="AA8" s="1">
        <v>1</v>
      </c>
      <c r="AB8" s="6">
        <f t="shared" ca="1" si="10"/>
        <v>20141204</v>
      </c>
      <c r="AC8" s="3">
        <f t="shared" ca="1" si="11"/>
        <v>144109</v>
      </c>
      <c r="AD8" s="3" t="s">
        <v>88</v>
      </c>
      <c r="AE8" s="1">
        <v>0</v>
      </c>
      <c r="AF8" s="1">
        <v>0</v>
      </c>
      <c r="AH8" s="1" t="str">
        <f t="shared" ca="1" si="5"/>
        <v>insert into ZDIC values('DJB', '', 'EN', 'S', 'ZUPSWD', 'Password', '', '1', '20141204', '144109', 'SQL', '0', '0', '')</v>
      </c>
      <c r="AI8" s="5" t="s">
        <v>9</v>
      </c>
      <c r="AJ8" s="48" t="s">
        <v>1311</v>
      </c>
      <c r="AK8" s="48"/>
      <c r="AL8" s="48" t="s">
        <v>1625</v>
      </c>
      <c r="AM8" s="48" t="s">
        <v>1639</v>
      </c>
      <c r="AN8" s="48" t="s">
        <v>1047</v>
      </c>
      <c r="AO8" s="48" t="s">
        <v>898</v>
      </c>
      <c r="AP8" s="48" t="s">
        <v>899</v>
      </c>
      <c r="AQ8" s="48"/>
      <c r="AR8" s="48"/>
      <c r="AS8" s="48"/>
      <c r="AT8" s="3"/>
      <c r="AU8" s="6"/>
      <c r="AV8" s="3"/>
      <c r="AW8" s="3">
        <v>1</v>
      </c>
      <c r="AX8" s="6">
        <f t="shared" ca="1" si="14"/>
        <v>20141204</v>
      </c>
      <c r="AY8" s="3">
        <f t="shared" ca="1" si="15"/>
        <v>144109</v>
      </c>
      <c r="AZ8" s="3" t="s">
        <v>88</v>
      </c>
      <c r="BA8" s="48">
        <v>0</v>
      </c>
      <c r="BB8" s="48">
        <v>0</v>
      </c>
      <c r="BC8" s="48"/>
      <c r="BD8" s="48" t="str">
        <f t="shared" ca="1" si="16"/>
        <v>INSERT INTO ZUSR VALUES('DJB','','accounting2','Accounting PIC 2','Warehouse','qb3gRiRuqOeYCsdrmLdmLA==','tH3oGLI+gHFjMAI=','','','','','','',1,20141204,144109,'SQL',0,0,'')</v>
      </c>
      <c r="BE8" s="48"/>
      <c r="BF8" s="48"/>
      <c r="BG8" s="48"/>
      <c r="BH8" s="48"/>
      <c r="BI8" s="48"/>
      <c r="BJ8" s="48"/>
    </row>
    <row r="9" spans="1:62" ht="14.25" customHeight="1" x14ac:dyDescent="0.25">
      <c r="A9" s="4"/>
      <c r="B9" s="1" t="str">
        <f>VLOOKUP($D$2,[1]Tables!$B$2:$D$1048576,2,FALSE)</f>
        <v>ZU</v>
      </c>
      <c r="C9" s="1" t="s">
        <v>41</v>
      </c>
      <c r="D9" s="1" t="str">
        <f t="shared" si="13"/>
        <v>ZUHASH</v>
      </c>
      <c r="E9" s="1" t="str">
        <f>VLOOKUP($C9,'[1]Data Dictionary'!$B$2:$I$1048576,5,FALSE)</f>
        <v>Hash Code</v>
      </c>
      <c r="F9" s="1" t="str">
        <f>VLOOKUP($C9,'[1]Data Dictionary'!$B$2:$I$1048576,6,FALSE)</f>
        <v>Hash Code</v>
      </c>
      <c r="G9" s="1" t="str">
        <f>VLOOKUP($C9,'[1]Data Dictionary'!$B$2:$I$1048576,7,FALSE)</f>
        <v>Hash Code</v>
      </c>
      <c r="H9" s="1" t="str">
        <f>VLOOKUP($C9,'[1]Data Dictionary'!$B$2:$I$1048576,8,FALSE)</f>
        <v>Hash Code</v>
      </c>
      <c r="I9" s="1" t="str">
        <f>VLOOKUP($C9,'[1]Data Dictionary'!$B$2:$I$1048576,2,FALSE)</f>
        <v>VARCHAR</v>
      </c>
      <c r="J9" s="2" t="str">
        <f>VLOOKUP($C9,'[1]Data Dictionary'!$B$2:$I$1048576,3,FALSE)</f>
        <v>128</v>
      </c>
      <c r="K9" s="3"/>
      <c r="L9" s="3" t="str">
        <f t="shared" si="17"/>
        <v xml:space="preserve"> NULL </v>
      </c>
      <c r="M9" s="3" t="str">
        <f t="shared" si="0"/>
        <v xml:space="preserve"> DEFAULT('') </v>
      </c>
      <c r="N9" s="1" t="str">
        <f t="shared" si="1"/>
        <v>ZUHASH VARCHAR(128)  NULL  DEFAULT('') ,</v>
      </c>
      <c r="O9" s="1" t="str">
        <f t="shared" si="2"/>
        <v>ZUHASH VARCHAR2(128) DEFAULT(' '),</v>
      </c>
      <c r="P9" s="1" t="s">
        <v>9</v>
      </c>
      <c r="Q9" s="1" t="str">
        <f t="shared" si="3"/>
        <v>EXEC sys.sp_addextendedproperty @name=N'MS_Description', @value=N'Hash Code' , @level0type=N'SCHEMA',@level0name=N'dbo', @level1type=N'TABLE',@level1name=N'ZUSR', @level2type=N'COLUMN',@level2name=N'ZUHASH'</v>
      </c>
      <c r="R9" s="1" t="str">
        <f t="shared" si="7"/>
        <v>[DataMember] public  string ZUHASH { get; set; }</v>
      </c>
      <c r="S9" s="1" t="str">
        <f t="shared" si="8"/>
        <v>+ ", ZUHASH "</v>
      </c>
      <c r="T9" s="1" t="s">
        <v>1311</v>
      </c>
      <c r="V9" s="1" t="s">
        <v>16</v>
      </c>
      <c r="W9" s="1" t="s">
        <v>15</v>
      </c>
      <c r="X9" s="1" t="str">
        <f t="shared" si="9"/>
        <v>ZUHASH</v>
      </c>
      <c r="Y9" s="1" t="str">
        <f t="shared" si="4"/>
        <v>Hash Code</v>
      </c>
      <c r="AA9" s="1">
        <v>1</v>
      </c>
      <c r="AB9" s="6">
        <f t="shared" ca="1" si="10"/>
        <v>20141204</v>
      </c>
      <c r="AC9" s="3">
        <f t="shared" ca="1" si="11"/>
        <v>144109</v>
      </c>
      <c r="AD9" s="3" t="s">
        <v>88</v>
      </c>
      <c r="AE9" s="1">
        <v>0</v>
      </c>
      <c r="AF9" s="1">
        <v>0</v>
      </c>
      <c r="AH9" s="1" t="str">
        <f t="shared" ca="1" si="5"/>
        <v>insert into ZDIC values('DJB', '', 'EN', 'S', 'ZUHASH', 'Hash Code', '', '1', '20141204', '144109', 'SQL', '0', '0', '')</v>
      </c>
      <c r="AI9" s="5" t="s">
        <v>9</v>
      </c>
      <c r="AJ9" s="48" t="s">
        <v>1311</v>
      </c>
      <c r="AK9" s="48"/>
      <c r="AL9" s="48" t="s">
        <v>1626</v>
      </c>
      <c r="AM9" s="48" t="s">
        <v>1640</v>
      </c>
      <c r="AN9" s="48" t="s">
        <v>1047</v>
      </c>
      <c r="AO9" s="48" t="s">
        <v>898</v>
      </c>
      <c r="AP9" s="48" t="s">
        <v>899</v>
      </c>
      <c r="AQ9" s="48"/>
      <c r="AR9" s="48"/>
      <c r="AS9" s="48"/>
      <c r="AT9" s="3"/>
      <c r="AU9" s="6"/>
      <c r="AV9" s="3"/>
      <c r="AW9" s="3">
        <v>1</v>
      </c>
      <c r="AX9" s="6">
        <f t="shared" ca="1" si="14"/>
        <v>20141204</v>
      </c>
      <c r="AY9" s="3">
        <f t="shared" ca="1" si="15"/>
        <v>144109</v>
      </c>
      <c r="AZ9" s="3" t="s">
        <v>88</v>
      </c>
      <c r="BA9" s="48">
        <v>0</v>
      </c>
      <c r="BB9" s="48">
        <v>0</v>
      </c>
      <c r="BC9" s="48"/>
      <c r="BD9" s="48" t="str">
        <f t="shared" ca="1" si="16"/>
        <v>INSERT INTO ZUSR VALUES('DJB','','admin1','Administrator PIC 1','Warehouse','qb3gRiRuqOeYCsdrmLdmLA==','tH3oGLI+gHFjMAI=','','','','','','',1,20141204,144109,'SQL',0,0,'')</v>
      </c>
      <c r="BE9" s="48"/>
      <c r="BF9" s="48"/>
      <c r="BG9" s="48"/>
      <c r="BH9" s="48"/>
      <c r="BI9" s="48"/>
      <c r="BJ9" s="48"/>
    </row>
    <row r="10" spans="1:62" ht="14.25" customHeight="1" x14ac:dyDescent="0.25">
      <c r="A10" s="4"/>
      <c r="B10" s="1" t="str">
        <f>VLOOKUP($D$2,[1]Tables!$B$2:$D$1048576,2,FALSE)</f>
        <v>ZU</v>
      </c>
      <c r="C10" s="1" t="s">
        <v>40</v>
      </c>
      <c r="D10" s="1" t="str">
        <f t="shared" si="13"/>
        <v>ZUUSTY</v>
      </c>
      <c r="E10" s="1" t="str">
        <f>VLOOKUP($C10,'[1]Data Dictionary'!$B$2:$I$1048576,5,FALSE)</f>
        <v>User Type</v>
      </c>
      <c r="F10" s="1" t="str">
        <f>VLOOKUP($C10,'[1]Data Dictionary'!$B$2:$I$1048576,6,FALSE)</f>
        <v>User Type</v>
      </c>
      <c r="G10" s="1" t="str">
        <f>VLOOKUP($C10,'[1]Data Dictionary'!$B$2:$I$1048576,7,FALSE)</f>
        <v>User Type</v>
      </c>
      <c r="H10" s="1" t="str">
        <f>VLOOKUP($C10,'[1]Data Dictionary'!$B$2:$I$1048576,8,FALSE)</f>
        <v>User Type</v>
      </c>
      <c r="I10" s="1" t="str">
        <f>VLOOKUP($C10,'[1]Data Dictionary'!$B$2:$I$1048576,2,FALSE)</f>
        <v>VARCHAR</v>
      </c>
      <c r="J10" s="2">
        <f>VLOOKUP($C10,'[1]Data Dictionary'!$B$2:$I$1048576,3,FALSE)</f>
        <v>1</v>
      </c>
      <c r="K10" s="3"/>
      <c r="L10" s="3" t="str">
        <f t="shared" si="17"/>
        <v xml:space="preserve"> NULL </v>
      </c>
      <c r="M10" s="3" t="str">
        <f t="shared" si="0"/>
        <v xml:space="preserve"> DEFAULT('') </v>
      </c>
      <c r="N10" s="1" t="str">
        <f t="shared" si="1"/>
        <v>ZUUSTY VARCHAR(1)  NULL  DEFAULT('') ,</v>
      </c>
      <c r="O10" s="1" t="str">
        <f t="shared" si="2"/>
        <v>ZUUSTY VARCHAR2(1) DEFAULT(' '),</v>
      </c>
      <c r="P10" s="1" t="s">
        <v>9</v>
      </c>
      <c r="Q10" s="1" t="str">
        <f t="shared" si="3"/>
        <v>EXEC sys.sp_addextendedproperty @name=N'MS_Description', @value=N'User Type' , @level0type=N'SCHEMA',@level0name=N'dbo', @level1type=N'TABLE',@level1name=N'ZUSR', @level2type=N'COLUMN',@level2name=N'ZUUSTY'</v>
      </c>
      <c r="R10" s="1" t="str">
        <f t="shared" si="7"/>
        <v>[DataMember] public  string ZUUSTY { get; set; }</v>
      </c>
      <c r="S10" s="1" t="str">
        <f t="shared" si="8"/>
        <v>+ ", ZUUSTY "</v>
      </c>
      <c r="T10" s="1" t="s">
        <v>1311</v>
      </c>
      <c r="V10" s="1" t="s">
        <v>16</v>
      </c>
      <c r="W10" s="1" t="s">
        <v>15</v>
      </c>
      <c r="X10" s="1" t="str">
        <f t="shared" si="9"/>
        <v>ZUUSTY</v>
      </c>
      <c r="Y10" s="1" t="str">
        <f t="shared" si="4"/>
        <v>User Type</v>
      </c>
      <c r="AA10" s="1">
        <v>1</v>
      </c>
      <c r="AB10" s="6">
        <f t="shared" ca="1" si="10"/>
        <v>20141204</v>
      </c>
      <c r="AC10" s="3">
        <f t="shared" ca="1" si="11"/>
        <v>144109</v>
      </c>
      <c r="AD10" s="3" t="s">
        <v>88</v>
      </c>
      <c r="AE10" s="1">
        <v>0</v>
      </c>
      <c r="AF10" s="1">
        <v>0</v>
      </c>
      <c r="AH10" s="1" t="str">
        <f t="shared" ca="1" si="5"/>
        <v>insert into ZDIC values('DJB', '', 'EN', 'S', 'ZUUSTY', 'User Type', '', '1', '20141204', '144109', 'SQL', '0', '0', '')</v>
      </c>
      <c r="AI10" s="5" t="s">
        <v>9</v>
      </c>
      <c r="AJ10" s="48" t="s">
        <v>1311</v>
      </c>
      <c r="AK10" s="48"/>
      <c r="AL10" s="48" t="s">
        <v>1693</v>
      </c>
      <c r="AM10" s="48" t="s">
        <v>1693</v>
      </c>
      <c r="AN10" s="48" t="s">
        <v>1693</v>
      </c>
      <c r="AO10" s="48" t="s">
        <v>898</v>
      </c>
      <c r="AP10" s="48" t="s">
        <v>899</v>
      </c>
      <c r="AQ10" s="48"/>
      <c r="AR10" s="48"/>
      <c r="AS10" s="48"/>
      <c r="AT10" s="3"/>
      <c r="AU10" s="6"/>
      <c r="AV10" s="3"/>
      <c r="AW10" s="3">
        <v>1</v>
      </c>
      <c r="AX10" s="6">
        <f t="shared" ca="1" si="14"/>
        <v>20141204</v>
      </c>
      <c r="AY10" s="3">
        <f t="shared" ca="1" si="15"/>
        <v>144109</v>
      </c>
      <c r="AZ10" s="3" t="s">
        <v>88</v>
      </c>
      <c r="BA10" s="48">
        <v>0</v>
      </c>
      <c r="BB10" s="48">
        <v>0</v>
      </c>
      <c r="BC10" s="48"/>
      <c r="BD10" s="48" t="str">
        <f t="shared" ca="1" si="16"/>
        <v>INSERT INTO ZUSR VALUES('DJB','','DESTIN','DESTIN','DESTIN','qb3gRiRuqOeYCsdrmLdmLA==','tH3oGLI+gHFjMAI=','','','','','','',1,20141204,144109,'SQL',0,0,'')</v>
      </c>
      <c r="BE10" s="48"/>
      <c r="BF10" s="48"/>
      <c r="BG10" s="48"/>
      <c r="BH10" s="48"/>
      <c r="BI10" s="48"/>
      <c r="BJ10" s="48"/>
    </row>
    <row r="11" spans="1:62" ht="14.25" customHeight="1" x14ac:dyDescent="0.25">
      <c r="A11" s="4"/>
      <c r="B11" s="1" t="str">
        <f>VLOOKUP($D$2,[1]Tables!$B$2:$D$1048576,2,FALSE)</f>
        <v>ZU</v>
      </c>
      <c r="C11" s="1" t="s">
        <v>1004</v>
      </c>
      <c r="D11" s="1" t="str">
        <f t="shared" si="13"/>
        <v>ZUEMNO</v>
      </c>
      <c r="E11" s="1" t="str">
        <f>VLOOKUP($C11,'[1]Data Dictionary'!$B$2:$I$1048576,5,FALSE)</f>
        <v>Employee ID</v>
      </c>
      <c r="F11" s="1" t="str">
        <f>VLOOKUP($C11,'[1]Data Dictionary'!$B$2:$I$1048576,6,FALSE)</f>
        <v>Employee ID</v>
      </c>
      <c r="G11" s="1" t="str">
        <f>VLOOKUP($C11,'[1]Data Dictionary'!$B$2:$I$1048576,7,FALSE)</f>
        <v>Employee ID</v>
      </c>
      <c r="H11" s="1" t="str">
        <f>VLOOKUP($C11,'[1]Data Dictionary'!$B$2:$I$1048576,8,FALSE)</f>
        <v>Employee ID</v>
      </c>
      <c r="I11" s="1" t="str">
        <f>VLOOKUP($C11,'[1]Data Dictionary'!$B$2:$I$1048576,2,FALSE)</f>
        <v>VARCHAR</v>
      </c>
      <c r="J11" s="2" t="str">
        <f>VLOOKUP($C11,'[1]Data Dictionary'!$B$2:$I$1048576,3,FALSE)</f>
        <v>20</v>
      </c>
      <c r="K11" s="3"/>
      <c r="L11" s="3" t="str">
        <f>IF(K11="", " NULL ", " NOT NULL ")</f>
        <v xml:space="preserve"> NULL </v>
      </c>
      <c r="M11" s="3" t="str">
        <f>IF(I11="NUMERIC", " DEFAULT(0) ", IF(I11="DATETIME", "", " DEFAULT('') "))</f>
        <v xml:space="preserve"> DEFAULT('') </v>
      </c>
      <c r="N11" s="1" t="str">
        <f>CONCATENATE(D11, " ", I11, IF(I11="DATETIME", "",CONCATENATE("(", J11, ") ")), L11, M11,",")</f>
        <v>ZUEMNO VARCHAR(20)  NULL  DEFAULT('') ,</v>
      </c>
      <c r="O11" s="1" t="str">
        <f t="shared" si="2"/>
        <v>ZUEMNO VARCHAR2(20) DEFAULT(' '),</v>
      </c>
      <c r="P11" s="1" t="s">
        <v>9</v>
      </c>
      <c r="Q11" s="1" t="str">
        <f>CONCATENATE("EXEC sys.sp_addextendedproperty @name=N'MS_Description', @value=N'", E11, "' , @level0type=N'SCHEMA',@level0name=N'dbo', @level1type=N'TABLE',@level1name=N'", $D$2, "', @level2type=N'COLUMN',@level2name=N'", D11, "'")</f>
        <v>EXEC sys.sp_addextendedproperty @name=N'MS_Description', @value=N'Employee ID' , @level0type=N'SCHEMA',@level0name=N'dbo', @level1type=N'TABLE',@level1name=N'ZUSR', @level2type=N'COLUMN',@level2name=N'ZUEMNO'</v>
      </c>
      <c r="R11" s="1" t="str">
        <f t="shared" si="7"/>
        <v>[DataMember] public  string ZUEMNO { get; set; }</v>
      </c>
      <c r="S11" s="1" t="str">
        <f t="shared" si="8"/>
        <v>+ ", ZUEMNO "</v>
      </c>
      <c r="T11" s="1" t="s">
        <v>1311</v>
      </c>
      <c r="V11" s="1" t="s">
        <v>16</v>
      </c>
      <c r="W11" s="1" t="s">
        <v>15</v>
      </c>
      <c r="X11" s="1" t="str">
        <f t="shared" si="9"/>
        <v>ZUEMNO</v>
      </c>
      <c r="Y11" s="1" t="str">
        <f t="shared" si="4"/>
        <v>Employee ID</v>
      </c>
      <c r="AA11" s="1">
        <v>1</v>
      </c>
      <c r="AB11" s="6">
        <f t="shared" ca="1" si="10"/>
        <v>20141204</v>
      </c>
      <c r="AC11" s="3">
        <f t="shared" ca="1" si="11"/>
        <v>144109</v>
      </c>
      <c r="AD11" s="3" t="s">
        <v>88</v>
      </c>
      <c r="AE11" s="1">
        <v>0</v>
      </c>
      <c r="AF11" s="1">
        <v>0</v>
      </c>
      <c r="AH11" s="1" t="str">
        <f t="shared" ca="1" si="5"/>
        <v>insert into ZDIC values('DJB', '', 'EN', 'S', 'ZUEMNO', 'Employee ID', '', '1', '20141204', '144109', 'SQL', '0', '0', '')</v>
      </c>
      <c r="AI11" s="5" t="s">
        <v>9</v>
      </c>
      <c r="AJ11" s="48" t="s">
        <v>1311</v>
      </c>
      <c r="AK11" s="48"/>
      <c r="AL11" s="48" t="s">
        <v>1091</v>
      </c>
      <c r="AM11" s="48" t="s">
        <v>1091</v>
      </c>
      <c r="AN11" s="48" t="s">
        <v>1091</v>
      </c>
      <c r="AO11" s="48" t="s">
        <v>898</v>
      </c>
      <c r="AP11" s="48" t="s">
        <v>899</v>
      </c>
      <c r="AQ11" s="48"/>
      <c r="AR11" s="48"/>
      <c r="AS11" s="48"/>
      <c r="AT11" s="3"/>
      <c r="AU11" s="6"/>
      <c r="AV11" s="3"/>
      <c r="AW11" s="3">
        <v>1</v>
      </c>
      <c r="AX11" s="6">
        <f t="shared" ca="1" si="14"/>
        <v>20141204</v>
      </c>
      <c r="AY11" s="3">
        <f t="shared" ca="1" si="15"/>
        <v>144109</v>
      </c>
      <c r="AZ11" s="3" t="s">
        <v>88</v>
      </c>
      <c r="BA11" s="48">
        <v>0</v>
      </c>
      <c r="BB11" s="48">
        <v>0</v>
      </c>
      <c r="BC11" s="48"/>
      <c r="BD11" s="48" t="str">
        <f t="shared" ref="BD11:BD12" ca="1" si="18">CONCATENATE("INSERT INTO ",$D$2," VALUES(","'",AJ11,"'",",'",AK11,"'",",'",AL11,"'",",'",AM11,"'",",'",AN11,"'",",'",AO11,"'",",'",AP11,"'",",'",AQ11,"'",",'",AR11,"'",",'",AS11,"'",",'",AT11,"'",",'",AU11,"'",",'",AV11,"'",",",AW11,,",",AX11,,",",AY11,,",'",AZ11,"'",",",BA11,,",",BB11,,",'",BC11,"'",")")</f>
        <v>INSERT INTO ZUSR VALUES('DJB','','DEVI','DEVI','DEVI','qb3gRiRuqOeYCsdrmLdmLA==','tH3oGLI+gHFjMAI=','','','','','','',1,20141204,144109,'SQL',0,0,'')</v>
      </c>
      <c r="BE11" s="48"/>
      <c r="BF11" s="48"/>
      <c r="BG11" s="48"/>
      <c r="BH11" s="48"/>
      <c r="BI11" s="48"/>
      <c r="BJ11" s="48"/>
    </row>
    <row r="12" spans="1:62" ht="14.25" customHeight="1" x14ac:dyDescent="0.25">
      <c r="A12" s="4"/>
      <c r="B12" s="1" t="str">
        <f>VLOOKUP($D$2,[1]Tables!$B$2:$D$1048576,2,FALSE)</f>
        <v>ZU</v>
      </c>
      <c r="C12" s="1" t="s">
        <v>550</v>
      </c>
      <c r="D12" s="1" t="str">
        <f t="shared" ref="D12:D13" si="19">B12 &amp; C12</f>
        <v>ZUOGNO</v>
      </c>
      <c r="E12" s="1" t="str">
        <f>VLOOKUP($C12,'[1]Data Dictionary'!$B$2:$I$1048576,5,FALSE)</f>
        <v>Organization Code</v>
      </c>
      <c r="F12" s="1" t="str">
        <f>VLOOKUP($C12,'[1]Data Dictionary'!$B$2:$I$1048576,6,FALSE)</f>
        <v>Organization Code</v>
      </c>
      <c r="G12" s="1" t="str">
        <f>VLOOKUP($C12,'[1]Data Dictionary'!$B$2:$I$1048576,7,FALSE)</f>
        <v>Organization Code</v>
      </c>
      <c r="H12" s="1" t="str">
        <f>VLOOKUP($C12,'[1]Data Dictionary'!$B$2:$I$1048576,8,FALSE)</f>
        <v>Organization Code</v>
      </c>
      <c r="I12" s="1" t="str">
        <f>VLOOKUP($C12,'[1]Data Dictionary'!$B$2:$I$1048576,2,FALSE)</f>
        <v>VARCHAR</v>
      </c>
      <c r="J12" s="2" t="str">
        <f>VLOOKUP($C12,'[1]Data Dictionary'!$B$2:$I$1048576,3,FALSE)</f>
        <v>10</v>
      </c>
      <c r="K12" s="3"/>
      <c r="L12" s="3" t="str">
        <f t="shared" ref="L12:L14" si="20">IF(K12="", " NULL ", " NOT NULL ")</f>
        <v xml:space="preserve"> NULL </v>
      </c>
      <c r="M12" s="3" t="str">
        <f t="shared" ref="M12:M13" si="21">IF(I12="NUMERIC", " DEFAULT(0) ", IF(I12="DATETIME", "", " DEFAULT('') "))</f>
        <v xml:space="preserve"> DEFAULT('') </v>
      </c>
      <c r="N12" s="1" t="str">
        <f t="shared" ref="N12:N13" si="22">CONCATENATE(D12, " ", I12, IF(I12="DATETIME", "",CONCATENATE("(", J12, ") ")), L12, M12,",")</f>
        <v>ZUOGNO VARCHAR(10)  NULL  DEFAULT('') ,</v>
      </c>
      <c r="O12" s="1" t="str">
        <f t="shared" ref="O12:O13" si="23">CONCATENATE(D12, " ",IF(I12="VARCHAR", "VARCHAR2",IF(I12="NUMERIC", "NUMBER", I12)), IF(I12="DATETIME", "",CONCATENATE("(", J12, ") ")), IF(TRIM(K12)&lt;&gt;"", L12,IF(TRIM(M12)="DEFAULT('')", "DEFAULT(' ')", M12)), ",")</f>
        <v>ZUOGNO VARCHAR2(10) DEFAULT(' '),</v>
      </c>
      <c r="P12" s="1" t="s">
        <v>9</v>
      </c>
      <c r="Q12" s="1" t="str">
        <f t="shared" ref="Q12:Q13" si="24">CONCATENATE("EXEC sys.sp_addextendedproperty @name=N'MS_Description', @value=N'", E12, "' , @level0type=N'SCHEMA',@level0name=N'dbo', @level1type=N'TABLE',@level1name=N'", $D$2, "', @level2type=N'COLUMN',@level2name=N'", D12, "'")</f>
        <v>EXEC sys.sp_addextendedproperty @name=N'MS_Description', @value=N'Organization Code' , @level0type=N'SCHEMA',@level0name=N'dbo', @level1type=N'TABLE',@level1name=N'ZUSR', @level2type=N'COLUMN',@level2name=N'ZUOGNO'</v>
      </c>
      <c r="R12" s="1" t="str">
        <f t="shared" ref="R12:R13" si="25">CONCATENATE("[DataMember] public ", IF(I12="VARCHAR", " string ", " decimal "), D12, " { get; set; }")</f>
        <v>[DataMember] public  string ZUOGNO { get; set; }</v>
      </c>
      <c r="S12" s="1" t="str">
        <f t="shared" ref="S12:S13" si="26">CONCATENATE("+ "", ",D12," """)</f>
        <v>+ ", ZUOGNO "</v>
      </c>
      <c r="T12" s="1" t="s">
        <v>1311</v>
      </c>
      <c r="V12" s="1" t="s">
        <v>16</v>
      </c>
      <c r="W12" s="1" t="s">
        <v>15</v>
      </c>
      <c r="X12" s="1" t="str">
        <f t="shared" ref="X12:X13" si="27">D12</f>
        <v>ZUOGNO</v>
      </c>
      <c r="Y12" s="1" t="str">
        <f t="shared" ref="Y12:Y13" si="28">IF(AND(V12="EN",W12="S"),E12, IF(AND(V12="ID", W12="S"),F12, IF(AND(V12="EN", W12="R"),G12,H12)))</f>
        <v>Organization Code</v>
      </c>
      <c r="AA12" s="1">
        <v>1</v>
      </c>
      <c r="AB12" s="6">
        <f t="shared" ca="1" si="10"/>
        <v>20141204</v>
      </c>
      <c r="AC12" s="3">
        <f t="shared" ca="1" si="11"/>
        <v>144109</v>
      </c>
      <c r="AD12" s="3" t="s">
        <v>88</v>
      </c>
      <c r="AE12" s="1">
        <v>0</v>
      </c>
      <c r="AF12" s="1">
        <v>0</v>
      </c>
      <c r="AH12" s="1" t="str">
        <f t="shared" ref="AH12:AH13" ca="1" si="29">CONCATENATE("insert into ZDIC values('",T12, "', '",U12, "', '",V12, "', '",W12, "', '",X12, "', '",Y12, "', '",Z12, "', '",AA12, "', '",AB12, "', '",AC12, "', '",AD12, "', '",AE12, "', '",AF12, "', '",AG12, "')")</f>
        <v>insert into ZDIC values('DJB', '', 'EN', 'S', 'ZUOGNO', 'Organization Code', '', '1', '20141204', '144109', 'SQL', '0', '0', '')</v>
      </c>
      <c r="AI12" s="5" t="s">
        <v>9</v>
      </c>
      <c r="AJ12" s="48" t="s">
        <v>1311</v>
      </c>
      <c r="AK12" s="48"/>
      <c r="AL12" s="48" t="s">
        <v>1694</v>
      </c>
      <c r="AM12" s="48" t="s">
        <v>1694</v>
      </c>
      <c r="AN12" s="48" t="s">
        <v>1694</v>
      </c>
      <c r="AO12" s="48" t="s">
        <v>898</v>
      </c>
      <c r="AP12" s="48" t="s">
        <v>899</v>
      </c>
      <c r="AQ12" s="48"/>
      <c r="AR12" s="48"/>
      <c r="AS12" s="48"/>
      <c r="AT12" s="3"/>
      <c r="AU12" s="6"/>
      <c r="AV12" s="3"/>
      <c r="AW12" s="3">
        <v>1</v>
      </c>
      <c r="AX12" s="6">
        <f t="shared" ca="1" si="14"/>
        <v>20141204</v>
      </c>
      <c r="AY12" s="3">
        <f t="shared" ca="1" si="15"/>
        <v>144109</v>
      </c>
      <c r="AZ12" s="3" t="s">
        <v>88</v>
      </c>
      <c r="BA12" s="48">
        <v>0</v>
      </c>
      <c r="BB12" s="48">
        <v>0</v>
      </c>
      <c r="BC12" s="48"/>
      <c r="BD12" s="48" t="str">
        <f t="shared" ca="1" si="18"/>
        <v>INSERT INTO ZUSR VALUES('DJB','','DIDI','DIDI','DIDI','qb3gRiRuqOeYCsdrmLdmLA==','tH3oGLI+gHFjMAI=','','','','','','',1,20141204,144109,'SQL',0,0,'')</v>
      </c>
      <c r="BE12" s="48"/>
      <c r="BF12" s="48"/>
      <c r="BG12" s="48"/>
      <c r="BH12" s="48"/>
      <c r="BI12" s="48"/>
      <c r="BJ12" s="48"/>
    </row>
    <row r="13" spans="1:62" ht="14.25" customHeight="1" x14ac:dyDescent="0.25">
      <c r="A13" s="4"/>
      <c r="B13" s="1" t="str">
        <f>VLOOKUP($D$2,[1]Tables!$B$2:$D$1048576,2,FALSE)</f>
        <v>ZU</v>
      </c>
      <c r="C13" s="1" t="s">
        <v>487</v>
      </c>
      <c r="D13" s="1" t="str">
        <f t="shared" si="19"/>
        <v>ZUDENO</v>
      </c>
      <c r="E13" s="1" t="str">
        <f>VLOOKUP($C13,'[1]Data Dictionary'!$B$2:$I$1048576,5,FALSE)</f>
        <v>Department Code</v>
      </c>
      <c r="F13" s="1" t="str">
        <f>VLOOKUP($C13,'[1]Data Dictionary'!$B$2:$I$1048576,6,FALSE)</f>
        <v>Department Code</v>
      </c>
      <c r="G13" s="1" t="str">
        <f>VLOOKUP($C13,'[1]Data Dictionary'!$B$2:$I$1048576,7,FALSE)</f>
        <v>Department Code</v>
      </c>
      <c r="H13" s="1" t="str">
        <f>VLOOKUP($C13,'[1]Data Dictionary'!$B$2:$I$1048576,8,FALSE)</f>
        <v>Department Code</v>
      </c>
      <c r="I13" s="1" t="str">
        <f>VLOOKUP($C13,'[1]Data Dictionary'!$B$2:$I$1048576,2,FALSE)</f>
        <v>VARCHAR</v>
      </c>
      <c r="J13" s="2" t="str">
        <f>VLOOKUP($C13,'[1]Data Dictionary'!$B$2:$I$1048576,3,FALSE)</f>
        <v>10</v>
      </c>
      <c r="K13" s="3"/>
      <c r="L13" s="3" t="str">
        <f t="shared" si="20"/>
        <v xml:space="preserve"> NULL </v>
      </c>
      <c r="M13" s="3" t="str">
        <f t="shared" si="21"/>
        <v xml:space="preserve"> DEFAULT('') </v>
      </c>
      <c r="N13" s="1" t="str">
        <f t="shared" si="22"/>
        <v>ZUDENO VARCHAR(10)  NULL  DEFAULT('') ,</v>
      </c>
      <c r="O13" s="1" t="str">
        <f t="shared" si="23"/>
        <v>ZUDENO VARCHAR2(10) DEFAULT(' '),</v>
      </c>
      <c r="P13" s="1" t="s">
        <v>9</v>
      </c>
      <c r="Q13" s="1" t="str">
        <f t="shared" si="24"/>
        <v>EXEC sys.sp_addextendedproperty @name=N'MS_Description', @value=N'Department Code' , @level0type=N'SCHEMA',@level0name=N'dbo', @level1type=N'TABLE',@level1name=N'ZUSR', @level2type=N'COLUMN',@level2name=N'ZUDENO'</v>
      </c>
      <c r="R13" s="1" t="str">
        <f t="shared" si="25"/>
        <v>[DataMember] public  string ZUDENO { get; set; }</v>
      </c>
      <c r="S13" s="1" t="str">
        <f t="shared" si="26"/>
        <v>+ ", ZUDENO "</v>
      </c>
      <c r="T13" s="1" t="s">
        <v>1311</v>
      </c>
      <c r="V13" s="1" t="s">
        <v>16</v>
      </c>
      <c r="W13" s="1" t="s">
        <v>15</v>
      </c>
      <c r="X13" s="1" t="str">
        <f t="shared" si="27"/>
        <v>ZUDENO</v>
      </c>
      <c r="Y13" s="1" t="str">
        <f t="shared" si="28"/>
        <v>Department Code</v>
      </c>
      <c r="AA13" s="1">
        <v>1</v>
      </c>
      <c r="AB13" s="6">
        <f t="shared" ca="1" si="10"/>
        <v>20141204</v>
      </c>
      <c r="AC13" s="3">
        <f t="shared" ca="1" si="11"/>
        <v>144109</v>
      </c>
      <c r="AD13" s="3" t="s">
        <v>88</v>
      </c>
      <c r="AE13" s="1">
        <v>0</v>
      </c>
      <c r="AF13" s="1">
        <v>0</v>
      </c>
      <c r="AH13" s="1" t="str">
        <f t="shared" ca="1" si="29"/>
        <v>insert into ZDIC values('DJB', '', 'EN', 'S', 'ZUDENO', 'Department Code', '', '1', '20141204', '144109', 'SQL', '0', '0', '')</v>
      </c>
      <c r="AI13" s="5" t="s">
        <v>9</v>
      </c>
      <c r="AJ13" s="48" t="s">
        <v>1311</v>
      </c>
      <c r="AK13" s="48"/>
      <c r="AL13" s="48" t="s">
        <v>1695</v>
      </c>
      <c r="AM13" s="48" t="s">
        <v>1695</v>
      </c>
      <c r="AN13" s="48" t="s">
        <v>1695</v>
      </c>
      <c r="AO13" s="48" t="s">
        <v>898</v>
      </c>
      <c r="AP13" s="48" t="s">
        <v>899</v>
      </c>
      <c r="AQ13" s="48"/>
      <c r="AR13" s="48"/>
      <c r="AS13" s="48"/>
      <c r="AT13" s="3"/>
      <c r="AU13" s="6"/>
      <c r="AV13" s="3"/>
      <c r="AW13" s="3">
        <v>1</v>
      </c>
      <c r="AX13" s="6">
        <f t="shared" ca="1" si="14"/>
        <v>20141204</v>
      </c>
      <c r="AY13" s="3">
        <f t="shared" ca="1" si="15"/>
        <v>144109</v>
      </c>
      <c r="AZ13" s="3" t="s">
        <v>88</v>
      </c>
      <c r="BA13" s="48">
        <v>0</v>
      </c>
      <c r="BB13" s="48">
        <v>0</v>
      </c>
      <c r="BC13" s="48"/>
      <c r="BD13" s="48" t="str">
        <f t="shared" ref="BD13:BD15" ca="1" si="30">CONCATENATE("INSERT INTO ",$D$2," VALUES(","'",AJ13,"'",",'",AK13,"'",",'",AL13,"'",",'",AM13,"'",",'",AN13,"'",",'",AO13,"'",",'",AP13,"'",",'",AQ13,"'",",'",AR13,"'",",'",AS13,"'",",'",AT13,"'",",'",AU13,"'",",'",AV13,"'",",",AW13,,",",AX13,,",",AY13,,",'",AZ13,"'",",",BA13,,",",BB13,,",'",BC13,"'",")")</f>
        <v>INSERT INTO ZUSR VALUES('DJB','','ELYSA','ELYSA','ELYSA','qb3gRiRuqOeYCsdrmLdmLA==','tH3oGLI+gHFjMAI=','','','','','','',1,20141204,144109,'SQL',0,0,'')</v>
      </c>
      <c r="BE13" s="48"/>
      <c r="BF13" s="48"/>
      <c r="BG13" s="48"/>
      <c r="BH13" s="48"/>
      <c r="BI13" s="48"/>
      <c r="BJ13" s="48"/>
    </row>
    <row r="14" spans="1:62" ht="14.25" customHeight="1" x14ac:dyDescent="0.25">
      <c r="A14" s="4"/>
      <c r="B14" s="1" t="str">
        <f>VLOOKUP($D$2,[1]Tables!$B$2:$D$1048576,2,FALSE)</f>
        <v>ZU</v>
      </c>
      <c r="C14" s="1" t="s">
        <v>471</v>
      </c>
      <c r="D14" s="1" t="str">
        <f t="shared" ref="D14" si="31">B14 &amp; C14</f>
        <v>ZUDINO</v>
      </c>
      <c r="E14" s="1" t="str">
        <f>VLOOKUP($C14,'[1]Data Dictionary'!$B$2:$I$1048576,5,FALSE)</f>
        <v>Division Code</v>
      </c>
      <c r="F14" s="1" t="str">
        <f>VLOOKUP($C14,'[1]Data Dictionary'!$B$2:$I$1048576,6,FALSE)</f>
        <v>Division Code</v>
      </c>
      <c r="G14" s="1" t="str">
        <f>VLOOKUP($C14,'[1]Data Dictionary'!$B$2:$I$1048576,7,FALSE)</f>
        <v>Division Code</v>
      </c>
      <c r="H14" s="1" t="str">
        <f>VLOOKUP($C14,'[1]Data Dictionary'!$B$2:$I$1048576,8,FALSE)</f>
        <v>Division Code</v>
      </c>
      <c r="I14" s="1" t="str">
        <f>VLOOKUP($C14,'[1]Data Dictionary'!$B$2:$I$1048576,2,FALSE)</f>
        <v>VARCHAR</v>
      </c>
      <c r="J14" s="2" t="str">
        <f>VLOOKUP($C14,'[1]Data Dictionary'!$B$2:$I$1048576,3,FALSE)</f>
        <v>10</v>
      </c>
      <c r="K14" s="3"/>
      <c r="L14" s="3" t="str">
        <f t="shared" si="20"/>
        <v xml:space="preserve"> NULL </v>
      </c>
      <c r="M14" s="3" t="str">
        <f t="shared" ref="M14" si="32">IF(I14="NUMERIC", " DEFAULT(0) ", IF(I14="DATETIME", "", " DEFAULT('') "))</f>
        <v xml:space="preserve"> DEFAULT('') </v>
      </c>
      <c r="N14" s="1" t="str">
        <f t="shared" ref="N14" si="33">CONCATENATE(D14, " ", I14, IF(I14="DATETIME", "",CONCATENATE("(", J14, ") ")), L14, M14,",")</f>
        <v>ZUDINO VARCHAR(10)  NULL  DEFAULT('') ,</v>
      </c>
      <c r="O14" s="1" t="str">
        <f t="shared" ref="O14" si="34">CONCATENATE(D14, " ",IF(I14="VARCHAR", "VARCHAR2",IF(I14="NUMERIC", "NUMBER", I14)), IF(I14="DATETIME", "",CONCATENATE("(", J14, ") ")), IF(TRIM(K14)&lt;&gt;"", L14,IF(TRIM(M14)="DEFAULT('')", "DEFAULT(' ')", M14)), ",")</f>
        <v>ZUDINO VARCHAR2(10) DEFAULT(' '),</v>
      </c>
      <c r="P14" s="1" t="s">
        <v>9</v>
      </c>
      <c r="Q14" s="1" t="str">
        <f t="shared" ref="Q14" si="35">CONCATENATE("EXEC sys.sp_addextendedproperty @name=N'MS_Description', @value=N'", E14, "' , @level0type=N'SCHEMA',@level0name=N'dbo', @level1type=N'TABLE',@level1name=N'", $D$2, "', @level2type=N'COLUMN',@level2name=N'", D14, "'")</f>
        <v>EXEC sys.sp_addextendedproperty @name=N'MS_Description', @value=N'Division Code' , @level0type=N'SCHEMA',@level0name=N'dbo', @level1type=N'TABLE',@level1name=N'ZUSR', @level2type=N'COLUMN',@level2name=N'ZUDINO'</v>
      </c>
      <c r="R14" s="1" t="str">
        <f t="shared" ref="R14" si="36">CONCATENATE("[DataMember] public ", IF(I14="VARCHAR", " string ", " decimal "), D14, " { get; set; }")</f>
        <v>[DataMember] public  string ZUDINO { get; set; }</v>
      </c>
      <c r="S14" s="1" t="str">
        <f t="shared" ref="S14" si="37">CONCATENATE("+ "", ",D14," """)</f>
        <v>+ ", ZUDINO "</v>
      </c>
      <c r="T14" s="1" t="s">
        <v>1311</v>
      </c>
      <c r="V14" s="1" t="s">
        <v>16</v>
      </c>
      <c r="W14" s="1" t="s">
        <v>15</v>
      </c>
      <c r="X14" s="1" t="str">
        <f t="shared" ref="X14" si="38">D14</f>
        <v>ZUDINO</v>
      </c>
      <c r="Y14" s="1" t="str">
        <f t="shared" ref="Y14" si="39">IF(AND(V14="EN",W14="S"),E14, IF(AND(V14="ID", W14="S"),F14, IF(AND(V14="EN", W14="R"),G14,H14)))</f>
        <v>Division Code</v>
      </c>
      <c r="AA14" s="1">
        <v>1</v>
      </c>
      <c r="AB14" s="6">
        <f t="shared" ca="1" si="10"/>
        <v>20141204</v>
      </c>
      <c r="AC14" s="3">
        <f t="shared" ca="1" si="11"/>
        <v>144109</v>
      </c>
      <c r="AD14" s="3" t="s">
        <v>88</v>
      </c>
      <c r="AE14" s="1">
        <v>0</v>
      </c>
      <c r="AF14" s="1">
        <v>0</v>
      </c>
      <c r="AH14" s="1" t="str">
        <f t="shared" ref="AH14" ca="1" si="40">CONCATENATE("insert into ZDIC values('",T14, "', '",U14, "', '",V14, "', '",W14, "', '",X14, "', '",Y14, "', '",Z14, "', '",AA14, "', '",AB14, "', '",AC14, "', '",AD14, "', '",AE14, "', '",AF14, "', '",AG14, "')")</f>
        <v>insert into ZDIC values('DJB', '', 'EN', 'S', 'ZUDINO', 'Division Code', '', '1', '20141204', '144109', 'SQL', '0', '0', '')</v>
      </c>
      <c r="AI14" s="5" t="s">
        <v>9</v>
      </c>
      <c r="AJ14" s="48" t="s">
        <v>1311</v>
      </c>
      <c r="AK14" s="48"/>
      <c r="AL14" s="48" t="s">
        <v>1696</v>
      </c>
      <c r="AM14" s="48" t="s">
        <v>1696</v>
      </c>
      <c r="AN14" s="48" t="s">
        <v>1696</v>
      </c>
      <c r="AO14" s="48" t="s">
        <v>898</v>
      </c>
      <c r="AP14" s="48" t="s">
        <v>899</v>
      </c>
      <c r="AQ14" s="48"/>
      <c r="AR14" s="48"/>
      <c r="AS14" s="48"/>
      <c r="AT14" s="3"/>
      <c r="AU14" s="6"/>
      <c r="AV14" s="3"/>
      <c r="AW14" s="3">
        <v>1</v>
      </c>
      <c r="AX14" s="6">
        <f t="shared" ca="1" si="14"/>
        <v>20141204</v>
      </c>
      <c r="AY14" s="3">
        <f t="shared" ca="1" si="15"/>
        <v>144109</v>
      </c>
      <c r="AZ14" s="3" t="s">
        <v>88</v>
      </c>
      <c r="BA14" s="48">
        <v>0</v>
      </c>
      <c r="BB14" s="48">
        <v>0</v>
      </c>
      <c r="BC14" s="48"/>
      <c r="BD14" s="48" t="str">
        <f t="shared" ca="1" si="30"/>
        <v>INSERT INTO ZUSR VALUES('DJB','','EMA','EMA','EMA','qb3gRiRuqOeYCsdrmLdmLA==','tH3oGLI+gHFjMAI=','','','','','','',1,20141204,144109,'SQL',0,0,'')</v>
      </c>
      <c r="BE14" s="48"/>
      <c r="BF14" s="48"/>
      <c r="BG14" s="48"/>
      <c r="BH14" s="48"/>
      <c r="BI14" s="48"/>
      <c r="BJ14" s="48"/>
    </row>
    <row r="15" spans="1:62" ht="14.25" customHeight="1" x14ac:dyDescent="0.25">
      <c r="A15" s="4"/>
      <c r="B15" s="1" t="str">
        <f>VLOOKUP($D$2,[1]Tables!$B$2:$D$1048576,2,FALSE)</f>
        <v>ZU</v>
      </c>
      <c r="C15" s="1" t="s">
        <v>1464</v>
      </c>
      <c r="D15" s="1" t="str">
        <f t="shared" ref="D15" si="41">B15 &amp; C15</f>
        <v>ZUWHGR</v>
      </c>
      <c r="E15" s="1" t="str">
        <f>VLOOKUP($C15,'[1]Data Dictionary'!$B$2:$I$1048576,5,FALSE)</f>
        <v>Warehouse Group</v>
      </c>
      <c r="F15" s="1" t="str">
        <f>VLOOKUP($C15,'[1]Data Dictionary'!$B$2:$I$1048576,6,FALSE)</f>
        <v>Warehouse Group</v>
      </c>
      <c r="G15" s="1" t="str">
        <f>VLOOKUP($C15,'[1]Data Dictionary'!$B$2:$I$1048576,7,FALSE)</f>
        <v>Warehouse Group</v>
      </c>
      <c r="H15" s="1" t="str">
        <f>VLOOKUP($C15,'[1]Data Dictionary'!$B$2:$I$1048576,8,FALSE)</f>
        <v>Warehouse Group</v>
      </c>
      <c r="I15" s="1" t="str">
        <f>VLOOKUP($C15,'[1]Data Dictionary'!$B$2:$I$1048576,2,FALSE)</f>
        <v>VARCHAR</v>
      </c>
      <c r="J15" s="2" t="str">
        <f>VLOOKUP($C15,'[1]Data Dictionary'!$B$2:$I$1048576,3,FALSE)</f>
        <v>10</v>
      </c>
      <c r="K15" s="3"/>
      <c r="L15" s="3" t="str">
        <f>IF(K15="", " NULL ", " NOT NULL ")</f>
        <v xml:space="preserve"> NULL </v>
      </c>
      <c r="M15" s="3" t="str">
        <f>IF(I15="NUMERIC", " DEFAULT(0) ", IF(I15="DATETIME", "", " DEFAULT('') "))</f>
        <v xml:space="preserve"> DEFAULT('') </v>
      </c>
      <c r="N15" s="1" t="str">
        <f>CONCATENATE(D15, " ", I15, IF(I15="DATETIME", "",CONCATENATE("(", J15, ") ")), L15, M15,",")</f>
        <v>ZUWHGR VARCHAR(10)  NULL  DEFAULT('') ,</v>
      </c>
      <c r="O15" s="1" t="str">
        <f t="shared" ref="O15" si="42">CONCATENATE(D15, " ",IF(I15="VARCHAR", "VARCHAR2",IF(I15="NUMERIC", "NUMBER", I15)), IF(I15="DATETIME", "",CONCATENATE("(", J15, ") ")), IF(TRIM(K15)&lt;&gt;"", L15,IF(TRIM(M15)="DEFAULT('')", "DEFAULT(' ')", M15)), ",")</f>
        <v>ZUWHGR VARCHAR2(10) DEFAULT(' '),</v>
      </c>
      <c r="P15" s="1" t="s">
        <v>9</v>
      </c>
      <c r="Q15" s="1" t="str">
        <f>CONCATENATE("EXEC sys.sp_addextendedproperty @name=N'MS_Description', @value=N'", E15, "' , @level0type=N'SCHEMA',@level0name=N'dbo', @level1type=N'TABLE',@level1name=N'", $D$2, "', @level2type=N'COLUMN',@level2name=N'", D15, "'")</f>
        <v>EXEC sys.sp_addextendedproperty @name=N'MS_Description', @value=N'Warehouse Group' , @level0type=N'SCHEMA',@level0name=N'dbo', @level1type=N'TABLE',@level1name=N'ZUSR', @level2type=N'COLUMN',@level2name=N'ZUWHGR'</v>
      </c>
      <c r="R15" s="1" t="str">
        <f t="shared" ref="R15" si="43">CONCATENATE("[DataMember] public ", IF(I15="VARCHAR", " string ", " decimal "), D15, " { get; set; }")</f>
        <v>[DataMember] public  string ZUWHGR { get; set; }</v>
      </c>
      <c r="S15" s="1" t="str">
        <f t="shared" ref="S15" si="44">CONCATENATE("+ "", ",D15," """)</f>
        <v>+ ", ZUWHGR "</v>
      </c>
      <c r="T15" s="1" t="s">
        <v>1311</v>
      </c>
      <c r="V15" s="1" t="s">
        <v>16</v>
      </c>
      <c r="W15" s="1" t="s">
        <v>15</v>
      </c>
      <c r="X15" s="1" t="str">
        <f t="shared" ref="X15" si="45">D15</f>
        <v>ZUWHGR</v>
      </c>
      <c r="Y15" s="1" t="str">
        <f t="shared" ref="Y15" si="46">IF(AND(V15="EN",W15="S"),E15, IF(AND(V15="ID", W15="S"),F15, IF(AND(V15="EN", W15="R"),G15,H15)))</f>
        <v>Warehouse Group</v>
      </c>
      <c r="AA15" s="1">
        <v>1</v>
      </c>
      <c r="AB15" s="6">
        <f t="shared" ca="1" si="10"/>
        <v>20141204</v>
      </c>
      <c r="AC15" s="3">
        <f t="shared" ca="1" si="11"/>
        <v>144109</v>
      </c>
      <c r="AD15" s="3" t="s">
        <v>88</v>
      </c>
      <c r="AE15" s="1">
        <v>0</v>
      </c>
      <c r="AF15" s="1">
        <v>0</v>
      </c>
      <c r="AH15" s="1" t="str">
        <f t="shared" ref="AH15" ca="1" si="47">CONCATENATE("insert into ZDIC values('",T15, "', '",U15, "', '",V15, "', '",W15, "', '",X15, "', '",Y15, "', '",Z15, "', '",AA15, "', '",AB15, "', '",AC15, "', '",AD15, "', '",AE15, "', '",AF15, "', '",AG15, "')")</f>
        <v>insert into ZDIC values('DJB', '', 'EN', 'S', 'ZUWHGR', 'Warehouse Group', '', '1', '20141204', '144109', 'SQL', '0', '0', '')</v>
      </c>
      <c r="AI15" s="5" t="s">
        <v>9</v>
      </c>
      <c r="AJ15" s="48" t="s">
        <v>1311</v>
      </c>
      <c r="AK15" s="48"/>
      <c r="AL15" s="48" t="s">
        <v>1697</v>
      </c>
      <c r="AM15" s="48" t="s">
        <v>1697</v>
      </c>
      <c r="AN15" s="48" t="s">
        <v>1697</v>
      </c>
      <c r="AO15" s="48" t="s">
        <v>898</v>
      </c>
      <c r="AP15" s="48" t="s">
        <v>899</v>
      </c>
      <c r="AQ15" s="48"/>
      <c r="AR15" s="48"/>
      <c r="AS15" s="48"/>
      <c r="AT15" s="3"/>
      <c r="AU15" s="6"/>
      <c r="AV15" s="3"/>
      <c r="AW15" s="3">
        <v>1</v>
      </c>
      <c r="AX15" s="6">
        <f t="shared" ca="1" si="14"/>
        <v>20141204</v>
      </c>
      <c r="AY15" s="3">
        <f t="shared" ca="1" si="15"/>
        <v>144109</v>
      </c>
      <c r="AZ15" s="3" t="s">
        <v>88</v>
      </c>
      <c r="BA15" s="48">
        <v>0</v>
      </c>
      <c r="BB15" s="48">
        <v>0</v>
      </c>
      <c r="BC15" s="48"/>
      <c r="BD15" s="48" t="str">
        <f t="shared" ca="1" si="30"/>
        <v>INSERT INTO ZUSR VALUES('DJB','','ITA','ITA','ITA','qb3gRiRuqOeYCsdrmLdmLA==','tH3oGLI+gHFjMAI=','','','','','','',1,20141204,144109,'SQL',0,0,'')</v>
      </c>
      <c r="BE15" s="48"/>
      <c r="BF15" s="48"/>
      <c r="BG15" s="48"/>
      <c r="BH15" s="48"/>
      <c r="BI15" s="48"/>
      <c r="BJ15" s="48"/>
    </row>
    <row r="16" spans="1:62" ht="14.25" customHeight="1" x14ac:dyDescent="0.25">
      <c r="A16" s="4"/>
      <c r="B16" s="48" t="str">
        <f>VLOOKUP($D$2,[1]Tables!$B$2:$D$1048576,2,FALSE)</f>
        <v>ZU</v>
      </c>
      <c r="C16" s="48" t="s">
        <v>32</v>
      </c>
      <c r="D16" s="48" t="str">
        <f t="shared" ref="D16:D23" si="48">B16 &amp; C16</f>
        <v>ZUREMA</v>
      </c>
      <c r="E16" s="48" t="str">
        <f>VLOOKUP($C16,'[1]Data Dictionary'!$B$2:$I$1048576,5,FALSE)</f>
        <v>Remark</v>
      </c>
      <c r="F16" s="48" t="str">
        <f>VLOOKUP($C16,'[1]Data Dictionary'!$B$2:$I$1048576,6,FALSE)</f>
        <v>Remark</v>
      </c>
      <c r="G16" s="48" t="str">
        <f>VLOOKUP($C16,'[1]Data Dictionary'!$B$2:$I$1048576,7,FALSE)</f>
        <v>Remark</v>
      </c>
      <c r="H16" s="48" t="str">
        <f>VLOOKUP($C16,'[1]Data Dictionary'!$B$2:$I$1048576,8,FALSE)</f>
        <v>Remark</v>
      </c>
      <c r="I16" s="48" t="str">
        <f>VLOOKUP($C16,'[1]Data Dictionary'!$B$2:$I$1048576,2,FALSE)</f>
        <v>VARCHAR</v>
      </c>
      <c r="J16" s="2" t="str">
        <f>VLOOKUP($C16,'[1]Data Dictionary'!$B$2:$I$1048576,3,FALSE)</f>
        <v>100</v>
      </c>
      <c r="K16" s="3"/>
      <c r="L16" s="3" t="str">
        <f>IF(K16="", " NULL ", " NOT NULL ")</f>
        <v xml:space="preserve"> NULL </v>
      </c>
      <c r="M16" s="3" t="str">
        <f>IF(I16="NUMERIC", " DEFAULT(0) ", IF(I16="DATETIME", "", " DEFAULT('') "))</f>
        <v xml:space="preserve"> DEFAULT('') </v>
      </c>
      <c r="N16" s="48" t="str">
        <f>CONCATENATE(D16, " ", I16, IF(I16="DATETIME", "",CONCATENATE("(", J16, ") ")), L16, M16,",")</f>
        <v>ZUREMA VARCHAR(100)  NULL  DEFAULT('') ,</v>
      </c>
      <c r="O16" s="48" t="str">
        <f t="shared" ref="O16:O23" si="49">CONCATENATE(D16, " ",IF(I16="VARCHAR", "VARCHAR2",IF(I16="NUMERIC", "NUMBER", I16)), IF(I16="DATETIME", "",CONCATENATE("(", J16, ") ")), IF(TRIM(K16)&lt;&gt;"", L16,IF(TRIM(M16)="DEFAULT('')", "DEFAULT(' ')", M16)), ",")</f>
        <v>ZUREMA VARCHAR2(100) DEFAULT(' '),</v>
      </c>
      <c r="P16" s="48" t="s">
        <v>9</v>
      </c>
      <c r="Q16" s="48" t="str">
        <f>CONCATENATE("EXEC sys.sp_addextendedproperty @name=N'MS_Description', @value=N'", E16, "' , @level0type=N'SCHEMA',@level0name=N'dbo', @level1type=N'TABLE',@level1name=N'", $D$2, "', @level2type=N'COLUMN',@level2name=N'", D16, "'")</f>
        <v>EXEC sys.sp_addextendedproperty @name=N'MS_Description', @value=N'Remark' , @level0type=N'SCHEMA',@level0name=N'dbo', @level1type=N'TABLE',@level1name=N'ZUSR', @level2type=N'COLUMN',@level2name=N'ZUREMA'</v>
      </c>
      <c r="R16" s="48" t="str">
        <f t="shared" ref="R16:R23" si="50">CONCATENATE("[DataMember] public ", IF(I16="VARCHAR", " string ", " decimal "), D16, " { get; set; }")</f>
        <v>[DataMember] public  string ZUREMA { get; set; }</v>
      </c>
      <c r="S16" s="48" t="str">
        <f t="shared" ref="S16:S23" si="51">CONCATENATE("+ "", ",D16," """)</f>
        <v>+ ", ZUREMA "</v>
      </c>
      <c r="T16" s="48" t="s">
        <v>1311</v>
      </c>
      <c r="U16" s="48"/>
      <c r="V16" s="48" t="s">
        <v>16</v>
      </c>
      <c r="W16" s="48" t="s">
        <v>15</v>
      </c>
      <c r="X16" s="48" t="str">
        <f t="shared" ref="X16:X21" si="52">D16</f>
        <v>ZUREMA</v>
      </c>
      <c r="Y16" s="48" t="str">
        <f t="shared" ref="Y16:Y23" si="53">IF(AND(V16="EN",W16="S"),E16, IF(AND(V16="ID", W16="S"),F16, IF(AND(V16="EN", W16="R"),G16,H16)))</f>
        <v>Remark</v>
      </c>
      <c r="Z16" s="48"/>
      <c r="AA16" s="48">
        <v>1</v>
      </c>
      <c r="AB16" s="6">
        <f t="shared" ca="1" si="10"/>
        <v>20141204</v>
      </c>
      <c r="AC16" s="3">
        <f t="shared" ca="1" si="11"/>
        <v>144109</v>
      </c>
      <c r="AD16" s="3" t="s">
        <v>88</v>
      </c>
      <c r="AE16" s="48">
        <v>0</v>
      </c>
      <c r="AF16" s="48">
        <v>0</v>
      </c>
      <c r="AG16" s="48"/>
      <c r="AH16" s="48" t="str">
        <f t="shared" ref="AH16:AH21" ca="1" si="54">CONCATENATE("insert into ZDIC values('",T16, "', '",U16, "', '",V16, "', '",W16, "', '",X16, "', '",Y16, "', '",Z16, "', '",AA16, "', '",AB16, "', '",AC16, "', '",AD16, "', '",AE16, "', '",AF16, "', '",AG16, "')")</f>
        <v>insert into ZDIC values('DJB', '', 'EN', 'S', 'ZUREMA', 'Remark', '', '1', '20141204', '144109', 'SQL', '0', '0', '')</v>
      </c>
      <c r="AI16" s="5" t="s">
        <v>9</v>
      </c>
      <c r="AJ16" s="48" t="s">
        <v>1311</v>
      </c>
      <c r="AK16" s="48"/>
      <c r="AL16" s="48" t="s">
        <v>1632</v>
      </c>
      <c r="AM16" s="48" t="s">
        <v>1634</v>
      </c>
      <c r="AN16" s="48" t="s">
        <v>1047</v>
      </c>
      <c r="AO16" s="48" t="s">
        <v>898</v>
      </c>
      <c r="AP16" s="48" t="s">
        <v>899</v>
      </c>
      <c r="AQ16" s="48"/>
      <c r="AR16" s="48"/>
      <c r="AS16" s="48"/>
      <c r="AT16" s="3"/>
      <c r="AU16" s="6"/>
      <c r="AV16" s="3"/>
      <c r="AW16" s="3">
        <v>1</v>
      </c>
      <c r="AX16" s="6">
        <f t="shared" ca="1" si="14"/>
        <v>20141204</v>
      </c>
      <c r="AY16" s="3">
        <f t="shared" ca="1" si="15"/>
        <v>144109</v>
      </c>
      <c r="AZ16" s="3" t="s">
        <v>88</v>
      </c>
      <c r="BA16" s="48">
        <v>0</v>
      </c>
      <c r="BB16" s="48">
        <v>0</v>
      </c>
      <c r="BC16" s="48"/>
      <c r="BD16" s="48" t="str">
        <f t="shared" ref="BD16:BD29" ca="1" si="55">CONCATENATE("INSERT INTO ",$D$2," VALUES(","'",AJ16,"'",",'",AK16,"'",",'",AL16,"'",",'",AM16,"'",",'",AN16,"'",",'",AO16,"'",",'",AP16,"'",",'",AQ16,"'",",'",AR16,"'",",'",AS16,"'",",'",AT16,"'",",'",AU16,"'",",'",AV16,"'",",",AW16,,",",AX16,,",",AY16,,",'",AZ16,"'",",",BA16,,",",BB16,,",'",BC16,"'",")")</f>
        <v>INSERT INTO ZUSR VALUES('DJB','','purchase1','Purchase PIC 1','Warehouse','qb3gRiRuqOeYCsdrmLdmLA==','tH3oGLI+gHFjMAI=','','','','','','',1,20141204,144109,'SQL',0,0,'')</v>
      </c>
      <c r="BE16" s="48"/>
      <c r="BF16" s="48"/>
      <c r="BG16" s="48"/>
      <c r="BH16" s="48"/>
      <c r="BI16" s="48"/>
      <c r="BJ16" s="48"/>
    </row>
    <row r="17" spans="1:62" ht="14.25" customHeight="1" x14ac:dyDescent="0.25">
      <c r="A17" s="4"/>
      <c r="B17" s="48" t="str">
        <f>VLOOKUP($D$2,[1]Tables!$B$2:$D$1048576,2,FALSE)</f>
        <v>ZU</v>
      </c>
      <c r="C17" s="48" t="s">
        <v>33</v>
      </c>
      <c r="D17" s="48" t="str">
        <f t="shared" si="48"/>
        <v>ZURCST</v>
      </c>
      <c r="E17" s="48" t="str">
        <f>VLOOKUP($C17,'[1]Data Dictionary'!$B$2:$I$1048576,5,FALSE)</f>
        <v>Record Status</v>
      </c>
      <c r="F17" s="48" t="str">
        <f>VLOOKUP($C17,'[1]Data Dictionary'!$B$2:$I$1048576,6,FALSE)</f>
        <v>Record Status</v>
      </c>
      <c r="G17" s="48" t="str">
        <f>VLOOKUP($C17,'[1]Data Dictionary'!$B$2:$I$1048576,7,FALSE)</f>
        <v>Record Status</v>
      </c>
      <c r="H17" s="48" t="str">
        <f>VLOOKUP($C17,'[1]Data Dictionary'!$B$2:$I$1048576,8,FALSE)</f>
        <v>Record Status</v>
      </c>
      <c r="I17" s="48" t="str">
        <f>VLOOKUP($C17,'[1]Data Dictionary'!$B$2:$I$1048576,2,FALSE)</f>
        <v>NUMERIC</v>
      </c>
      <c r="J17" s="2" t="str">
        <f>VLOOKUP($C17,'[1]Data Dictionary'!$B$2:$I$1048576,3,FALSE)</f>
        <v>1, 0</v>
      </c>
      <c r="K17" s="3"/>
      <c r="L17" s="3" t="str">
        <f t="shared" ref="L17:L23" si="56">IF(K17="", " NULL ", " NOT NULL ")</f>
        <v xml:space="preserve"> NULL </v>
      </c>
      <c r="M17" s="3" t="str">
        <f t="shared" ref="M17:M23" si="57">IF(I17="NUMERIC", " DEFAULT(0) ", IF(I17="DATETIME", "", " DEFAULT('') "))</f>
        <v xml:space="preserve"> DEFAULT(0) </v>
      </c>
      <c r="N17" s="48" t="str">
        <f t="shared" ref="N17:N23" si="58">CONCATENATE(D17, " ", I17, IF(I17="DATETIME", "",CONCATENATE("(", J17, ") ")), L17, M17,",")</f>
        <v>ZURCST NUMERIC(1, 0)  NULL  DEFAULT(0) ,</v>
      </c>
      <c r="O17" s="48" t="str">
        <f t="shared" si="49"/>
        <v>ZURCST NUMBER(1, 0)  DEFAULT(0) ,</v>
      </c>
      <c r="P17" s="48" t="s">
        <v>9</v>
      </c>
      <c r="Q17" s="48" t="str">
        <f t="shared" ref="Q17:Q23" si="59">CONCATENATE("EXEC sys.sp_addextendedproperty @name=N'MS_Description', @value=N'", E17, "' , @level0type=N'SCHEMA',@level0name=N'dbo', @level1type=N'TABLE',@level1name=N'", $D$2, "', @level2type=N'COLUMN',@level2name=N'", D17, "'")</f>
        <v>EXEC sys.sp_addextendedproperty @name=N'MS_Description', @value=N'Record Status' , @level0type=N'SCHEMA',@level0name=N'dbo', @level1type=N'TABLE',@level1name=N'ZUSR', @level2type=N'COLUMN',@level2name=N'ZURCST'</v>
      </c>
      <c r="R17" s="48" t="str">
        <f t="shared" si="50"/>
        <v>[DataMember] public  decimal ZURCST { get; set; }</v>
      </c>
      <c r="S17" s="48" t="str">
        <f t="shared" si="51"/>
        <v>+ ", ZURCST "</v>
      </c>
      <c r="T17" s="48" t="s">
        <v>1311</v>
      </c>
      <c r="U17" s="48"/>
      <c r="V17" s="48" t="s">
        <v>16</v>
      </c>
      <c r="W17" s="48" t="s">
        <v>15</v>
      </c>
      <c r="X17" s="48" t="str">
        <f t="shared" si="52"/>
        <v>ZURCST</v>
      </c>
      <c r="Y17" s="48" t="str">
        <f t="shared" si="53"/>
        <v>Record Status</v>
      </c>
      <c r="Z17" s="48"/>
      <c r="AA17" s="48">
        <v>1</v>
      </c>
      <c r="AB17" s="6">
        <f t="shared" ca="1" si="10"/>
        <v>20141204</v>
      </c>
      <c r="AC17" s="3">
        <f t="shared" ca="1" si="11"/>
        <v>144109</v>
      </c>
      <c r="AD17" s="3" t="s">
        <v>88</v>
      </c>
      <c r="AE17" s="48">
        <v>0</v>
      </c>
      <c r="AF17" s="48">
        <v>0</v>
      </c>
      <c r="AG17" s="48"/>
      <c r="AH17" s="48" t="str">
        <f t="shared" ca="1" si="54"/>
        <v>insert into ZDIC values('DJB', '', 'EN', 'S', 'ZURCST', 'Record Status', '', '1', '20141204', '144109', 'SQL', '0', '0', '')</v>
      </c>
      <c r="AI17" s="5" t="s">
        <v>9</v>
      </c>
      <c r="AJ17" s="48" t="s">
        <v>1311</v>
      </c>
      <c r="AK17" s="48"/>
      <c r="AL17" s="48" t="s">
        <v>1633</v>
      </c>
      <c r="AM17" s="48" t="s">
        <v>1635</v>
      </c>
      <c r="AN17" s="48" t="s">
        <v>1047</v>
      </c>
      <c r="AO17" s="48" t="s">
        <v>898</v>
      </c>
      <c r="AP17" s="48" t="s">
        <v>899</v>
      </c>
      <c r="AQ17" s="48"/>
      <c r="AR17" s="48"/>
      <c r="AS17" s="48"/>
      <c r="AT17" s="3"/>
      <c r="AU17" s="6"/>
      <c r="AV17" s="3"/>
      <c r="AW17" s="3">
        <v>1</v>
      </c>
      <c r="AX17" s="6">
        <f t="shared" ca="1" si="14"/>
        <v>20141204</v>
      </c>
      <c r="AY17" s="3">
        <f t="shared" ca="1" si="15"/>
        <v>144109</v>
      </c>
      <c r="AZ17" s="3" t="s">
        <v>88</v>
      </c>
      <c r="BA17" s="48">
        <v>0</v>
      </c>
      <c r="BB17" s="48">
        <v>0</v>
      </c>
      <c r="BC17" s="48"/>
      <c r="BD17" s="48" t="str">
        <f t="shared" ca="1" si="55"/>
        <v>INSERT INTO ZUSR VALUES('DJB','','purchase2','Purchase PIC 2','Warehouse','qb3gRiRuqOeYCsdrmLdmLA==','tH3oGLI+gHFjMAI=','','','','','','',1,20141204,144109,'SQL',0,0,'')</v>
      </c>
      <c r="BE17" s="48"/>
      <c r="BF17" s="48"/>
      <c r="BG17" s="48"/>
      <c r="BH17" s="48"/>
      <c r="BI17" s="48"/>
      <c r="BJ17" s="48"/>
    </row>
    <row r="18" spans="1:62" ht="14.25" customHeight="1" x14ac:dyDescent="0.25">
      <c r="A18" s="4"/>
      <c r="B18" s="48" t="str">
        <f>VLOOKUP($D$2,[1]Tables!$B$2:$D$1048576,2,FALSE)</f>
        <v>ZU</v>
      </c>
      <c r="C18" s="48" t="s">
        <v>23</v>
      </c>
      <c r="D18" s="48" t="str">
        <f t="shared" si="48"/>
        <v>ZUCRDT</v>
      </c>
      <c r="E18" s="48" t="str">
        <f>VLOOKUP($C18,'[1]Data Dictionary'!$B$2:$I$1048576,5,FALSE)</f>
        <v>Create Date</v>
      </c>
      <c r="F18" s="48" t="str">
        <f>VLOOKUP($C18,'[1]Data Dictionary'!$B$2:$I$1048576,6,FALSE)</f>
        <v>Create Date</v>
      </c>
      <c r="G18" s="48" t="str">
        <f>VLOOKUP($C18,'[1]Data Dictionary'!$B$2:$I$1048576,7,FALSE)</f>
        <v>Create Date</v>
      </c>
      <c r="H18" s="48" t="str">
        <f>VLOOKUP($C18,'[1]Data Dictionary'!$B$2:$I$1048576,8,FALSE)</f>
        <v>Create Date</v>
      </c>
      <c r="I18" s="48" t="str">
        <f>VLOOKUP($C18,'[1]Data Dictionary'!$B$2:$I$1048576,2,FALSE)</f>
        <v>NUMERIC</v>
      </c>
      <c r="J18" s="2" t="str">
        <f>VLOOKUP($C18,'[1]Data Dictionary'!$B$2:$I$1048576,3,FALSE)</f>
        <v>8, 0</v>
      </c>
      <c r="K18" s="3"/>
      <c r="L18" s="3" t="str">
        <f t="shared" si="56"/>
        <v xml:space="preserve"> NULL </v>
      </c>
      <c r="M18" s="3" t="str">
        <f t="shared" si="57"/>
        <v xml:space="preserve"> DEFAULT(0) </v>
      </c>
      <c r="N18" s="48" t="str">
        <f t="shared" si="58"/>
        <v>ZUCRDT NUMERIC(8, 0)  NULL  DEFAULT(0) ,</v>
      </c>
      <c r="O18" s="48" t="str">
        <f t="shared" si="49"/>
        <v>ZUCRDT NUMBER(8, 0)  DEFAULT(0) ,</v>
      </c>
      <c r="P18" s="48" t="s">
        <v>9</v>
      </c>
      <c r="Q18" s="48" t="str">
        <f t="shared" si="59"/>
        <v>EXEC sys.sp_addextendedproperty @name=N'MS_Description', @value=N'Create Date' , @level0type=N'SCHEMA',@level0name=N'dbo', @level1type=N'TABLE',@level1name=N'ZUSR', @level2type=N'COLUMN',@level2name=N'ZUCRDT'</v>
      </c>
      <c r="R18" s="48" t="str">
        <f t="shared" si="50"/>
        <v>[DataMember] public  decimal ZUCRDT { get; set; }</v>
      </c>
      <c r="S18" s="48" t="str">
        <f t="shared" si="51"/>
        <v>+ ", ZUCRDT "</v>
      </c>
      <c r="T18" s="48" t="s">
        <v>1311</v>
      </c>
      <c r="U18" s="48"/>
      <c r="V18" s="48" t="s">
        <v>16</v>
      </c>
      <c r="W18" s="48" t="s">
        <v>15</v>
      </c>
      <c r="X18" s="48" t="str">
        <f t="shared" si="52"/>
        <v>ZUCRDT</v>
      </c>
      <c r="Y18" s="48" t="str">
        <f t="shared" si="53"/>
        <v>Create Date</v>
      </c>
      <c r="Z18" s="48"/>
      <c r="AA18" s="48">
        <v>1</v>
      </c>
      <c r="AB18" s="6">
        <f t="shared" ca="1" si="10"/>
        <v>20141204</v>
      </c>
      <c r="AC18" s="3">
        <f t="shared" ca="1" si="11"/>
        <v>144109</v>
      </c>
      <c r="AD18" s="3" t="s">
        <v>88</v>
      </c>
      <c r="AE18" s="48">
        <v>0</v>
      </c>
      <c r="AF18" s="48">
        <v>0</v>
      </c>
      <c r="AG18" s="48"/>
      <c r="AH18" s="48" t="str">
        <f t="shared" ca="1" si="54"/>
        <v>insert into ZDIC values('DJB', '', 'EN', 'S', 'ZUCRDT', 'Create Date', '', '1', '20141204', '144109', 'SQL', '0', '0', '')</v>
      </c>
      <c r="AI18" s="5" t="s">
        <v>9</v>
      </c>
      <c r="AJ18" s="48" t="s">
        <v>1311</v>
      </c>
      <c r="AK18" s="48"/>
      <c r="AL18" s="48" t="s">
        <v>1698</v>
      </c>
      <c r="AM18" s="48" t="s">
        <v>1698</v>
      </c>
      <c r="AN18" s="48" t="s">
        <v>1698</v>
      </c>
      <c r="AO18" s="48" t="s">
        <v>898</v>
      </c>
      <c r="AP18" s="48" t="s">
        <v>899</v>
      </c>
      <c r="AQ18" s="48"/>
      <c r="AR18" s="48"/>
      <c r="AS18" s="48"/>
      <c r="AT18" s="3"/>
      <c r="AU18" s="6"/>
      <c r="AV18" s="3"/>
      <c r="AW18" s="3">
        <v>1</v>
      </c>
      <c r="AX18" s="6">
        <f t="shared" ca="1" si="14"/>
        <v>20141204</v>
      </c>
      <c r="AY18" s="3">
        <f t="shared" ca="1" si="15"/>
        <v>144109</v>
      </c>
      <c r="AZ18" s="3" t="s">
        <v>88</v>
      </c>
      <c r="BA18" s="48">
        <v>0</v>
      </c>
      <c r="BB18" s="48">
        <v>0</v>
      </c>
      <c r="BC18" s="48"/>
      <c r="BD18" s="48" t="str">
        <f t="shared" ca="1" si="55"/>
        <v>INSERT INTO ZUSR VALUES('DJB','','RINA','RINA','RINA','qb3gRiRuqOeYCsdrmLdmLA==','tH3oGLI+gHFjMAI=','','','','','','',1,20141204,144109,'SQL',0,0,'')</v>
      </c>
      <c r="BE18" s="48"/>
      <c r="BF18" s="48"/>
      <c r="BG18" s="48"/>
      <c r="BH18" s="48"/>
      <c r="BI18" s="48"/>
      <c r="BJ18" s="48"/>
    </row>
    <row r="19" spans="1:62" ht="14.25" customHeight="1" x14ac:dyDescent="0.25">
      <c r="A19" s="4"/>
      <c r="B19" s="48" t="str">
        <f>VLOOKUP($D$2,[1]Tables!$B$2:$D$1048576,2,FALSE)</f>
        <v>ZU</v>
      </c>
      <c r="C19" s="48" t="s">
        <v>24</v>
      </c>
      <c r="D19" s="48" t="str">
        <f t="shared" si="48"/>
        <v>ZUCRTM</v>
      </c>
      <c r="E19" s="48" t="str">
        <f>VLOOKUP($C19,'[1]Data Dictionary'!$B$2:$I$1048576,5,FALSE)</f>
        <v>Create Time</v>
      </c>
      <c r="F19" s="48" t="str">
        <f>VLOOKUP($C19,'[1]Data Dictionary'!$B$2:$I$1048576,6,FALSE)</f>
        <v>Create Time</v>
      </c>
      <c r="G19" s="48" t="str">
        <f>VLOOKUP($C19,'[1]Data Dictionary'!$B$2:$I$1048576,7,FALSE)</f>
        <v>Create Time</v>
      </c>
      <c r="H19" s="48" t="str">
        <f>VLOOKUP($C19,'[1]Data Dictionary'!$B$2:$I$1048576,8,FALSE)</f>
        <v>Create Time</v>
      </c>
      <c r="I19" s="48" t="str">
        <f>VLOOKUP($C19,'[1]Data Dictionary'!$B$2:$I$1048576,2,FALSE)</f>
        <v>NUMERIC</v>
      </c>
      <c r="J19" s="2" t="str">
        <f>VLOOKUP($C19,'[1]Data Dictionary'!$B$2:$I$1048576,3,FALSE)</f>
        <v>6, 0</v>
      </c>
      <c r="K19" s="3"/>
      <c r="L19" s="3" t="str">
        <f t="shared" si="56"/>
        <v xml:space="preserve"> NULL </v>
      </c>
      <c r="M19" s="3" t="str">
        <f t="shared" si="57"/>
        <v xml:space="preserve"> DEFAULT(0) </v>
      </c>
      <c r="N19" s="48" t="str">
        <f t="shared" si="58"/>
        <v>ZUCRTM NUMERIC(6, 0)  NULL  DEFAULT(0) ,</v>
      </c>
      <c r="O19" s="48" t="str">
        <f t="shared" si="49"/>
        <v>ZUCRTM NUMBER(6, 0)  DEFAULT(0) ,</v>
      </c>
      <c r="P19" s="48" t="s">
        <v>9</v>
      </c>
      <c r="Q19" s="48" t="str">
        <f t="shared" si="59"/>
        <v>EXEC sys.sp_addextendedproperty @name=N'MS_Description', @value=N'Create Time' , @level0type=N'SCHEMA',@level0name=N'dbo', @level1type=N'TABLE',@level1name=N'ZUSR', @level2type=N'COLUMN',@level2name=N'ZUCRTM'</v>
      </c>
      <c r="R19" s="48" t="str">
        <f t="shared" si="50"/>
        <v>[DataMember] public  decimal ZUCRTM { get; set; }</v>
      </c>
      <c r="S19" s="48" t="str">
        <f t="shared" si="51"/>
        <v>+ ", ZUCRTM "</v>
      </c>
      <c r="T19" s="48" t="s">
        <v>1311</v>
      </c>
      <c r="U19" s="48"/>
      <c r="V19" s="48" t="s">
        <v>16</v>
      </c>
      <c r="W19" s="48" t="s">
        <v>15</v>
      </c>
      <c r="X19" s="48" t="str">
        <f t="shared" si="52"/>
        <v>ZUCRTM</v>
      </c>
      <c r="Y19" s="48" t="str">
        <f t="shared" si="53"/>
        <v>Create Time</v>
      </c>
      <c r="Z19" s="48"/>
      <c r="AA19" s="48">
        <v>1</v>
      </c>
      <c r="AB19" s="6">
        <f t="shared" ca="1" si="10"/>
        <v>20141204</v>
      </c>
      <c r="AC19" s="3">
        <f t="shared" ca="1" si="11"/>
        <v>144109</v>
      </c>
      <c r="AD19" s="3" t="s">
        <v>88</v>
      </c>
      <c r="AE19" s="48">
        <v>0</v>
      </c>
      <c r="AF19" s="48">
        <v>0</v>
      </c>
      <c r="AG19" s="48"/>
      <c r="AH19" s="48" t="str">
        <f t="shared" ca="1" si="54"/>
        <v>insert into ZDIC values('DJB', '', 'EN', 'S', 'ZUCRTM', 'Create Time', '', '1', '20141204', '144109', 'SQL', '0', '0', '')</v>
      </c>
      <c r="AI19" s="5" t="s">
        <v>9</v>
      </c>
      <c r="AJ19" s="48" t="s">
        <v>1311</v>
      </c>
      <c r="AK19" s="48"/>
      <c r="AL19" s="48" t="s">
        <v>1699</v>
      </c>
      <c r="AM19" s="48" t="s">
        <v>1699</v>
      </c>
      <c r="AN19" s="48" t="s">
        <v>1699</v>
      </c>
      <c r="AO19" s="48" t="s">
        <v>898</v>
      </c>
      <c r="AP19" s="48" t="s">
        <v>899</v>
      </c>
      <c r="AQ19" s="48"/>
      <c r="AR19" s="48"/>
      <c r="AS19" s="48"/>
      <c r="AT19" s="3"/>
      <c r="AU19" s="6"/>
      <c r="AV19" s="3"/>
      <c r="AW19" s="3">
        <v>1</v>
      </c>
      <c r="AX19" s="6">
        <f t="shared" ca="1" si="14"/>
        <v>20141204</v>
      </c>
      <c r="AY19" s="3">
        <f t="shared" ca="1" si="15"/>
        <v>144109</v>
      </c>
      <c r="AZ19" s="3" t="s">
        <v>88</v>
      </c>
      <c r="BA19" s="48">
        <v>0</v>
      </c>
      <c r="BB19" s="48">
        <v>0</v>
      </c>
      <c r="BC19" s="48"/>
      <c r="BD19" s="48" t="str">
        <f t="shared" ca="1" si="55"/>
        <v>INSERT INTO ZUSR VALUES('DJB','','RIRI','RIRI','RIRI','qb3gRiRuqOeYCsdrmLdmLA==','tH3oGLI+gHFjMAI=','','','','','','',1,20141204,144109,'SQL',0,0,'')</v>
      </c>
      <c r="BE19" s="48"/>
      <c r="BF19" s="48"/>
      <c r="BG19" s="48"/>
      <c r="BH19" s="48"/>
      <c r="BI19" s="48"/>
      <c r="BJ19" s="48"/>
    </row>
    <row r="20" spans="1:62" ht="14.25" customHeight="1" x14ac:dyDescent="0.25">
      <c r="A20" s="4"/>
      <c r="B20" s="48" t="str">
        <f>VLOOKUP($D$2,[1]Tables!$B$2:$D$1048576,2,FALSE)</f>
        <v>ZU</v>
      </c>
      <c r="C20" s="48" t="s">
        <v>25</v>
      </c>
      <c r="D20" s="48" t="str">
        <f t="shared" si="48"/>
        <v>ZUCRUS</v>
      </c>
      <c r="E20" s="48" t="str">
        <f>VLOOKUP($C20,'[1]Data Dictionary'!$B$2:$I$1048576,5,FALSE)</f>
        <v>Create User</v>
      </c>
      <c r="F20" s="48" t="str">
        <f>VLOOKUP($C20,'[1]Data Dictionary'!$B$2:$I$1048576,6,FALSE)</f>
        <v>Create User</v>
      </c>
      <c r="G20" s="48" t="str">
        <f>VLOOKUP($C20,'[1]Data Dictionary'!$B$2:$I$1048576,7,FALSE)</f>
        <v>Create User</v>
      </c>
      <c r="H20" s="48" t="str">
        <f>VLOOKUP($C20,'[1]Data Dictionary'!$B$2:$I$1048576,8,FALSE)</f>
        <v>Create User</v>
      </c>
      <c r="I20" s="48" t="str">
        <f>VLOOKUP($C20,'[1]Data Dictionary'!$B$2:$I$1048576,2,FALSE)</f>
        <v>VARCHAR</v>
      </c>
      <c r="J20" s="2" t="str">
        <f>VLOOKUP($C20,'[1]Data Dictionary'!$B$2:$I$1048576,3,FALSE)</f>
        <v>20</v>
      </c>
      <c r="K20" s="3"/>
      <c r="L20" s="3" t="str">
        <f t="shared" si="56"/>
        <v xml:space="preserve"> NULL </v>
      </c>
      <c r="M20" s="3" t="str">
        <f t="shared" si="57"/>
        <v xml:space="preserve"> DEFAULT('') </v>
      </c>
      <c r="N20" s="48" t="str">
        <f t="shared" si="58"/>
        <v>ZUCRUS VARCHAR(20)  NULL  DEFAULT('') ,</v>
      </c>
      <c r="O20" s="48" t="str">
        <f t="shared" si="49"/>
        <v>ZUCRUS VARCHAR2(20) DEFAULT(' '),</v>
      </c>
      <c r="P20" s="48" t="s">
        <v>9</v>
      </c>
      <c r="Q20" s="48" t="str">
        <f t="shared" si="59"/>
        <v>EXEC sys.sp_addextendedproperty @name=N'MS_Description', @value=N'Create User' , @level0type=N'SCHEMA',@level0name=N'dbo', @level1type=N'TABLE',@level1name=N'ZUSR', @level2type=N'COLUMN',@level2name=N'ZUCRUS'</v>
      </c>
      <c r="R20" s="48" t="str">
        <f t="shared" si="50"/>
        <v>[DataMember] public  string ZUCRUS { get; set; }</v>
      </c>
      <c r="S20" s="48" t="str">
        <f t="shared" si="51"/>
        <v>+ ", ZUCRUS "</v>
      </c>
      <c r="T20" s="48" t="s">
        <v>1311</v>
      </c>
      <c r="U20" s="48"/>
      <c r="V20" s="48" t="s">
        <v>16</v>
      </c>
      <c r="W20" s="48" t="s">
        <v>15</v>
      </c>
      <c r="X20" s="48" t="str">
        <f t="shared" si="52"/>
        <v>ZUCRUS</v>
      </c>
      <c r="Y20" s="48" t="str">
        <f t="shared" si="53"/>
        <v>Create User</v>
      </c>
      <c r="Z20" s="48"/>
      <c r="AA20" s="48">
        <v>1</v>
      </c>
      <c r="AB20" s="6">
        <f t="shared" ca="1" si="10"/>
        <v>20141204</v>
      </c>
      <c r="AC20" s="3">
        <f t="shared" ca="1" si="11"/>
        <v>144109</v>
      </c>
      <c r="AD20" s="3" t="s">
        <v>88</v>
      </c>
      <c r="AE20" s="48">
        <v>0</v>
      </c>
      <c r="AF20" s="48">
        <v>0</v>
      </c>
      <c r="AG20" s="48"/>
      <c r="AH20" s="48" t="str">
        <f t="shared" ca="1" si="54"/>
        <v>insert into ZDIC values('DJB', '', 'EN', 'S', 'ZUCRUS', 'Create User', '', '1', '20141204', '144109', 'SQL', '0', '0', '')</v>
      </c>
      <c r="AI20" s="5" t="s">
        <v>9</v>
      </c>
      <c r="AJ20" s="48" t="s">
        <v>1311</v>
      </c>
      <c r="AK20" s="48"/>
      <c r="AL20" s="48" t="s">
        <v>1700</v>
      </c>
      <c r="AM20" s="48" t="s">
        <v>1700</v>
      </c>
      <c r="AN20" s="48" t="s">
        <v>1700</v>
      </c>
      <c r="AO20" s="48" t="s">
        <v>898</v>
      </c>
      <c r="AP20" s="48" t="s">
        <v>899</v>
      </c>
      <c r="AQ20" s="48"/>
      <c r="AR20" s="48"/>
      <c r="AS20" s="48"/>
      <c r="AT20" s="3"/>
      <c r="AU20" s="6"/>
      <c r="AV20" s="3"/>
      <c r="AW20" s="3">
        <v>1</v>
      </c>
      <c r="AX20" s="6">
        <f t="shared" ca="1" si="14"/>
        <v>20141204</v>
      </c>
      <c r="AY20" s="3">
        <f t="shared" ca="1" si="15"/>
        <v>144109</v>
      </c>
      <c r="AZ20" s="3" t="s">
        <v>88</v>
      </c>
      <c r="BA20" s="48">
        <v>0</v>
      </c>
      <c r="BB20" s="48">
        <v>0</v>
      </c>
      <c r="BC20" s="48"/>
      <c r="BD20" s="48" t="str">
        <f t="shared" ca="1" si="55"/>
        <v>INSERT INTO ZUSR VALUES('DJB','','RISMA','RISMA','RISMA','qb3gRiRuqOeYCsdrmLdmLA==','tH3oGLI+gHFjMAI=','','','','','','',1,20141204,144109,'SQL',0,0,'')</v>
      </c>
      <c r="BE20" s="48"/>
      <c r="BF20" s="48"/>
      <c r="BG20" s="48"/>
      <c r="BH20" s="48"/>
      <c r="BI20" s="48"/>
      <c r="BJ20" s="48"/>
    </row>
    <row r="21" spans="1:62" ht="14.25" customHeight="1" x14ac:dyDescent="0.25">
      <c r="A21" s="4"/>
      <c r="B21" s="48" t="str">
        <f>VLOOKUP($D$2,[1]Tables!$B$2:$D$1048576,2,FALSE)</f>
        <v>ZU</v>
      </c>
      <c r="C21" s="48" t="s">
        <v>26</v>
      </c>
      <c r="D21" s="48" t="str">
        <f t="shared" si="48"/>
        <v>ZUCHDT</v>
      </c>
      <c r="E21" s="48" t="str">
        <f>VLOOKUP($C21,'[1]Data Dictionary'!$B$2:$I$1048576,5,FALSE)</f>
        <v>Change Date</v>
      </c>
      <c r="F21" s="48" t="str">
        <f>VLOOKUP($C21,'[1]Data Dictionary'!$B$2:$I$1048576,6,FALSE)</f>
        <v>Change Date</v>
      </c>
      <c r="G21" s="48" t="str">
        <f>VLOOKUP($C21,'[1]Data Dictionary'!$B$2:$I$1048576,7,FALSE)</f>
        <v>Change Date</v>
      </c>
      <c r="H21" s="48" t="str">
        <f>VLOOKUP($C21,'[1]Data Dictionary'!$B$2:$I$1048576,8,FALSE)</f>
        <v>Change Date</v>
      </c>
      <c r="I21" s="48" t="str">
        <f>VLOOKUP($C21,'[1]Data Dictionary'!$B$2:$I$1048576,2,FALSE)</f>
        <v>NUMERIC</v>
      </c>
      <c r="J21" s="2" t="str">
        <f>VLOOKUP($C21,'[1]Data Dictionary'!$B$2:$I$1048576,3,FALSE)</f>
        <v>8, 0</v>
      </c>
      <c r="K21" s="3"/>
      <c r="L21" s="3" t="str">
        <f t="shared" si="56"/>
        <v xml:space="preserve"> NULL </v>
      </c>
      <c r="M21" s="3" t="str">
        <f t="shared" si="57"/>
        <v xml:space="preserve"> DEFAULT(0) </v>
      </c>
      <c r="N21" s="48" t="str">
        <f t="shared" si="58"/>
        <v>ZUCHDT NUMERIC(8, 0)  NULL  DEFAULT(0) ,</v>
      </c>
      <c r="O21" s="48" t="str">
        <f t="shared" si="49"/>
        <v>ZUCHDT NUMBER(8, 0)  DEFAULT(0) ,</v>
      </c>
      <c r="P21" s="48" t="s">
        <v>9</v>
      </c>
      <c r="Q21" s="48" t="str">
        <f t="shared" si="59"/>
        <v>EXEC sys.sp_addextendedproperty @name=N'MS_Description', @value=N'Change Date' , @level0type=N'SCHEMA',@level0name=N'dbo', @level1type=N'TABLE',@level1name=N'ZUSR', @level2type=N'COLUMN',@level2name=N'ZUCHDT'</v>
      </c>
      <c r="R21" s="48" t="str">
        <f t="shared" si="50"/>
        <v>[DataMember] public  decimal ZUCHDT { get; set; }</v>
      </c>
      <c r="S21" s="48" t="str">
        <f t="shared" si="51"/>
        <v>+ ", ZUCHDT "</v>
      </c>
      <c r="T21" s="48" t="s">
        <v>1311</v>
      </c>
      <c r="U21" s="48"/>
      <c r="V21" s="48" t="s">
        <v>16</v>
      </c>
      <c r="W21" s="48" t="s">
        <v>15</v>
      </c>
      <c r="X21" s="48" t="str">
        <f t="shared" si="52"/>
        <v>ZUCHDT</v>
      </c>
      <c r="Y21" s="48" t="str">
        <f t="shared" si="53"/>
        <v>Change Date</v>
      </c>
      <c r="Z21" s="48"/>
      <c r="AA21" s="48">
        <v>1</v>
      </c>
      <c r="AB21" s="6">
        <f t="shared" ca="1" si="10"/>
        <v>20141204</v>
      </c>
      <c r="AC21" s="3">
        <f t="shared" ca="1" si="11"/>
        <v>144109</v>
      </c>
      <c r="AD21" s="3" t="s">
        <v>88</v>
      </c>
      <c r="AE21" s="48">
        <v>0</v>
      </c>
      <c r="AF21" s="48">
        <v>0</v>
      </c>
      <c r="AG21" s="48"/>
      <c r="AH21" s="48" t="str">
        <f t="shared" ca="1" si="54"/>
        <v>insert into ZDIC values('DJB', '', 'EN', 'S', 'ZUCHDT', 'Change Date', '', '1', '20141204', '144109', 'SQL', '0', '0', '')</v>
      </c>
      <c r="AI21" s="5" t="s">
        <v>9</v>
      </c>
      <c r="AJ21" s="48" t="s">
        <v>1311</v>
      </c>
      <c r="AK21" s="48"/>
      <c r="AL21" s="48" t="s">
        <v>1622</v>
      </c>
      <c r="AM21" s="48" t="s">
        <v>1636</v>
      </c>
      <c r="AN21" s="48" t="s">
        <v>1047</v>
      </c>
      <c r="AO21" s="48" t="s">
        <v>898</v>
      </c>
      <c r="AP21" s="48" t="s">
        <v>899</v>
      </c>
      <c r="AQ21" s="48"/>
      <c r="AR21" s="48"/>
      <c r="AS21" s="48"/>
      <c r="AT21" s="3"/>
      <c r="AU21" s="6"/>
      <c r="AV21" s="3"/>
      <c r="AW21" s="3">
        <v>1</v>
      </c>
      <c r="AX21" s="6">
        <f t="shared" ca="1" si="14"/>
        <v>20141204</v>
      </c>
      <c r="AY21" s="3">
        <f t="shared" ca="1" si="15"/>
        <v>144109</v>
      </c>
      <c r="AZ21" s="3" t="s">
        <v>88</v>
      </c>
      <c r="BA21" s="48">
        <v>0</v>
      </c>
      <c r="BB21" s="48">
        <v>0</v>
      </c>
      <c r="BC21" s="48"/>
      <c r="BD21" s="48" t="str">
        <f t="shared" ca="1" si="55"/>
        <v>INSERT INTO ZUSR VALUES('DJB','','sales1','Sales PIC 1','Warehouse','qb3gRiRuqOeYCsdrmLdmLA==','tH3oGLI+gHFjMAI=','','','','','','',1,20141204,144109,'SQL',0,0,'')</v>
      </c>
      <c r="BE21" s="48"/>
      <c r="BF21" s="48"/>
      <c r="BG21" s="48"/>
      <c r="BH21" s="48"/>
      <c r="BI21" s="48"/>
      <c r="BJ21" s="48"/>
    </row>
    <row r="22" spans="1:62" ht="14.25" customHeight="1" x14ac:dyDescent="0.25">
      <c r="A22" s="4"/>
      <c r="B22" s="48" t="str">
        <f>VLOOKUP($D$2,[1]Tables!$B$2:$D$1048576,2,FALSE)</f>
        <v>ZU</v>
      </c>
      <c r="C22" s="48" t="s">
        <v>27</v>
      </c>
      <c r="D22" s="48" t="str">
        <f t="shared" si="48"/>
        <v>ZUCHTM</v>
      </c>
      <c r="E22" s="48" t="str">
        <f>VLOOKUP($C22,'[1]Data Dictionary'!$B$2:$I$1048576,5,FALSE)</f>
        <v>Change Time</v>
      </c>
      <c r="F22" s="48" t="str">
        <f>VLOOKUP($C22,'[1]Data Dictionary'!$B$2:$I$1048576,6,FALSE)</f>
        <v>Change Time</v>
      </c>
      <c r="G22" s="48" t="str">
        <f>VLOOKUP($C22,'[1]Data Dictionary'!$B$2:$I$1048576,7,FALSE)</f>
        <v>Change Time</v>
      </c>
      <c r="H22" s="48" t="str">
        <f>VLOOKUP($C22,'[1]Data Dictionary'!$B$2:$I$1048576,8,FALSE)</f>
        <v>Change Time</v>
      </c>
      <c r="I22" s="48" t="str">
        <f>VLOOKUP($C22,'[1]Data Dictionary'!$B$2:$I$1048576,2,FALSE)</f>
        <v>NUMERIC</v>
      </c>
      <c r="J22" s="2" t="str">
        <f>VLOOKUP($C22,'[1]Data Dictionary'!$B$2:$I$1048576,3,FALSE)</f>
        <v>6, 0</v>
      </c>
      <c r="K22" s="3"/>
      <c r="L22" s="3" t="str">
        <f t="shared" si="56"/>
        <v xml:space="preserve"> NULL </v>
      </c>
      <c r="M22" s="3" t="str">
        <f t="shared" si="57"/>
        <v xml:space="preserve"> DEFAULT(0) </v>
      </c>
      <c r="N22" s="48" t="str">
        <f t="shared" si="58"/>
        <v>ZUCHTM NUMERIC(6, 0)  NULL  DEFAULT(0) ,</v>
      </c>
      <c r="O22" s="48" t="str">
        <f t="shared" si="49"/>
        <v>ZUCHTM NUMBER(6, 0)  DEFAULT(0) ,</v>
      </c>
      <c r="P22" s="48" t="s">
        <v>9</v>
      </c>
      <c r="Q22" s="48" t="str">
        <f t="shared" si="59"/>
        <v>EXEC sys.sp_addextendedproperty @name=N'MS_Description', @value=N'Change Time' , @level0type=N'SCHEMA',@level0name=N'dbo', @level1type=N'TABLE',@level1name=N'ZUSR', @level2type=N'COLUMN',@level2name=N'ZUCHTM'</v>
      </c>
      <c r="R22" s="48" t="str">
        <f t="shared" si="50"/>
        <v>[DataMember] public  decimal ZUCHTM { get; set; }</v>
      </c>
      <c r="S22" s="48" t="str">
        <f t="shared" si="51"/>
        <v>+ ", ZUCHTM "</v>
      </c>
      <c r="T22" s="48" t="s">
        <v>1311</v>
      </c>
      <c r="U22" s="48"/>
      <c r="V22" s="48" t="s">
        <v>16</v>
      </c>
      <c r="W22" s="48" t="s">
        <v>15</v>
      </c>
      <c r="X22" s="48" t="str">
        <f>D22</f>
        <v>ZUCHTM</v>
      </c>
      <c r="Y22" s="48" t="str">
        <f t="shared" si="53"/>
        <v>Change Time</v>
      </c>
      <c r="Z22" s="48"/>
      <c r="AA22" s="48">
        <v>1</v>
      </c>
      <c r="AB22" s="6">
        <f t="shared" ca="1" si="10"/>
        <v>20141204</v>
      </c>
      <c r="AC22" s="3">
        <f t="shared" ca="1" si="11"/>
        <v>144109</v>
      </c>
      <c r="AD22" s="3" t="s">
        <v>88</v>
      </c>
      <c r="AE22" s="48">
        <v>0</v>
      </c>
      <c r="AF22" s="48">
        <v>0</v>
      </c>
      <c r="AG22" s="48"/>
      <c r="AH22" s="48" t="str">
        <f ca="1">CONCATENATE("insert into ZDIC values('",T22, "', '",U22, "', '",V22, "', '",W22, "', '",X22, "', '",Y22, "', '",Z22, "', '",AA22, "', '",AB22, "', '",AC22, "', '",AD22, "', '",AE22, "', '",AF22, "', '",AG22, "')")</f>
        <v>insert into ZDIC values('DJB', '', 'EN', 'S', 'ZUCHTM', 'Change Time', '', '1', '20141204', '144109', 'SQL', '0', '0', '')</v>
      </c>
      <c r="AI22" s="5" t="s">
        <v>9</v>
      </c>
      <c r="AJ22" s="48" t="s">
        <v>1311</v>
      </c>
      <c r="AK22" s="48"/>
      <c r="AL22" s="48" t="s">
        <v>1623</v>
      </c>
      <c r="AM22" s="48" t="s">
        <v>1637</v>
      </c>
      <c r="AN22" s="48" t="s">
        <v>1047</v>
      </c>
      <c r="AO22" s="48" t="s">
        <v>898</v>
      </c>
      <c r="AP22" s="48" t="s">
        <v>899</v>
      </c>
      <c r="AQ22" s="48"/>
      <c r="AR22" s="48"/>
      <c r="AS22" s="48"/>
      <c r="AT22" s="3"/>
      <c r="AU22" s="6"/>
      <c r="AV22" s="3"/>
      <c r="AW22" s="3">
        <v>1</v>
      </c>
      <c r="AX22" s="6">
        <f t="shared" ca="1" si="14"/>
        <v>20141204</v>
      </c>
      <c r="AY22" s="3">
        <f t="shared" ca="1" si="15"/>
        <v>144109</v>
      </c>
      <c r="AZ22" s="3" t="s">
        <v>88</v>
      </c>
      <c r="BA22" s="48">
        <v>0</v>
      </c>
      <c r="BB22" s="48">
        <v>0</v>
      </c>
      <c r="BC22" s="48"/>
      <c r="BD22" s="48" t="str">
        <f t="shared" ca="1" si="55"/>
        <v>INSERT INTO ZUSR VALUES('DJB','','sales2','Sales PIC 2','Warehouse','qb3gRiRuqOeYCsdrmLdmLA==','tH3oGLI+gHFjMAI=','','','','','','',1,20141204,144109,'SQL',0,0,'')</v>
      </c>
      <c r="BE22" s="48"/>
      <c r="BF22" s="48"/>
      <c r="BG22" s="48"/>
      <c r="BH22" s="48"/>
      <c r="BI22" s="48"/>
      <c r="BJ22" s="48"/>
    </row>
    <row r="23" spans="1:62" ht="14.25" customHeight="1" x14ac:dyDescent="0.25">
      <c r="A23" s="4"/>
      <c r="B23" s="48" t="str">
        <f>VLOOKUP($D$2,[1]Tables!$B$2:$D$1048576,2,FALSE)</f>
        <v>ZU</v>
      </c>
      <c r="C23" s="48" t="s">
        <v>28</v>
      </c>
      <c r="D23" s="48" t="str">
        <f t="shared" si="48"/>
        <v>ZUCHUS</v>
      </c>
      <c r="E23" s="48" t="str">
        <f>VLOOKUP($C23,'[1]Data Dictionary'!$B$2:$I$1048576,5,FALSE)</f>
        <v>Change User</v>
      </c>
      <c r="F23" s="48" t="str">
        <f>VLOOKUP($C23,'[1]Data Dictionary'!$B$2:$I$1048576,6,FALSE)</f>
        <v>Change User</v>
      </c>
      <c r="G23" s="48" t="str">
        <f>VLOOKUP($C23,'[1]Data Dictionary'!$B$2:$I$1048576,7,FALSE)</f>
        <v>Change User</v>
      </c>
      <c r="H23" s="48" t="str">
        <f>VLOOKUP($C23,'[1]Data Dictionary'!$B$2:$I$1048576,8,FALSE)</f>
        <v>Change User</v>
      </c>
      <c r="I23" s="48" t="str">
        <f>VLOOKUP($C23,'[1]Data Dictionary'!$B$2:$I$1048576,2,FALSE)</f>
        <v>VARCHAR</v>
      </c>
      <c r="J23" s="2" t="str">
        <f>VLOOKUP($C23,'[1]Data Dictionary'!$B$2:$I$1048576,3,FALSE)</f>
        <v>20</v>
      </c>
      <c r="K23" s="3"/>
      <c r="L23" s="3" t="str">
        <f t="shared" si="56"/>
        <v xml:space="preserve"> NULL </v>
      </c>
      <c r="M23" s="3" t="str">
        <f t="shared" si="57"/>
        <v xml:space="preserve"> DEFAULT('') </v>
      </c>
      <c r="N23" s="48" t="str">
        <f t="shared" si="58"/>
        <v>ZUCHUS VARCHAR(20)  NULL  DEFAULT('') ,</v>
      </c>
      <c r="O23" s="48" t="str">
        <f t="shared" si="49"/>
        <v>ZUCHUS VARCHAR2(20) DEFAULT(' '),</v>
      </c>
      <c r="P23" s="48" t="s">
        <v>9</v>
      </c>
      <c r="Q23" s="48" t="str">
        <f t="shared" si="59"/>
        <v>EXEC sys.sp_addextendedproperty @name=N'MS_Description', @value=N'Change User' , @level0type=N'SCHEMA',@level0name=N'dbo', @level1type=N'TABLE',@level1name=N'ZUSR', @level2type=N'COLUMN',@level2name=N'ZUCHUS'</v>
      </c>
      <c r="R23" s="48" t="str">
        <f t="shared" si="50"/>
        <v>[DataMember] public  string ZUCHUS { get; set; }</v>
      </c>
      <c r="S23" s="48" t="str">
        <f t="shared" si="51"/>
        <v>+ ", ZUCHUS "</v>
      </c>
      <c r="T23" s="48" t="s">
        <v>1311</v>
      </c>
      <c r="U23" s="48"/>
      <c r="V23" s="48" t="s">
        <v>16</v>
      </c>
      <c r="W23" s="48" t="s">
        <v>15</v>
      </c>
      <c r="X23" s="48" t="str">
        <f>D23</f>
        <v>ZUCHUS</v>
      </c>
      <c r="Y23" s="48" t="str">
        <f t="shared" si="53"/>
        <v>Change User</v>
      </c>
      <c r="Z23" s="48"/>
      <c r="AA23" s="48">
        <v>1</v>
      </c>
      <c r="AB23" s="6">
        <f t="shared" ca="1" si="10"/>
        <v>20141204</v>
      </c>
      <c r="AC23" s="3">
        <f t="shared" ca="1" si="11"/>
        <v>144109</v>
      </c>
      <c r="AD23" s="3" t="s">
        <v>88</v>
      </c>
      <c r="AE23" s="48">
        <v>0</v>
      </c>
      <c r="AF23" s="48">
        <v>0</v>
      </c>
      <c r="AG23" s="48"/>
      <c r="AH23" s="48" t="str">
        <f ca="1">CONCATENATE("insert into ZDIC values('",T23, "', '",U23, "', '",V23, "', '",W23, "', '",X23, "', '",Y23, "', '",Z23, "', '",AA23, "', '",AB23, "', '",AC23, "', '",AD23, "', '",AE23, "', '",AF23, "', '",AG23, "')")</f>
        <v>insert into ZDIC values('DJB', '', 'EN', 'S', 'ZUCHUS', 'Change User', '', '1', '20141204', '144109', 'SQL', '0', '0', '')</v>
      </c>
      <c r="AI23" s="5" t="s">
        <v>9</v>
      </c>
      <c r="AJ23" s="48" t="s">
        <v>1311</v>
      </c>
      <c r="AK23" s="48"/>
      <c r="AL23" s="48" t="s">
        <v>1701</v>
      </c>
      <c r="AM23" s="48" t="s">
        <v>1701</v>
      </c>
      <c r="AN23" s="48" t="s">
        <v>1701</v>
      </c>
      <c r="AO23" s="48" t="s">
        <v>898</v>
      </c>
      <c r="AP23" s="48" t="s">
        <v>899</v>
      </c>
      <c r="AQ23" s="48"/>
      <c r="AR23" s="48"/>
      <c r="AS23" s="48"/>
      <c r="AT23" s="3"/>
      <c r="AU23" s="6"/>
      <c r="AV23" s="3"/>
      <c r="AW23" s="3">
        <v>1</v>
      </c>
      <c r="AX23" s="6">
        <f t="shared" ca="1" si="14"/>
        <v>20141204</v>
      </c>
      <c r="AY23" s="3">
        <f t="shared" ca="1" si="15"/>
        <v>144109</v>
      </c>
      <c r="AZ23" s="3" t="s">
        <v>88</v>
      </c>
      <c r="BA23" s="48">
        <v>0</v>
      </c>
      <c r="BB23" s="48">
        <v>0</v>
      </c>
      <c r="BC23" s="48"/>
      <c r="BD23" s="48" t="str">
        <f t="shared" ca="1" si="55"/>
        <v>INSERT INTO ZUSR VALUES('DJB','','SISKA','SISKA','SISKA','qb3gRiRuqOeYCsdrmLdmLA==','tH3oGLI+gHFjMAI=','','','','','','',1,20141204,144109,'SQL',0,0,'')</v>
      </c>
      <c r="BE23" s="48"/>
      <c r="BF23" s="48"/>
      <c r="BG23" s="48"/>
      <c r="BH23" s="48"/>
      <c r="BI23" s="48"/>
      <c r="BJ23" s="48"/>
    </row>
    <row r="24" spans="1:62" ht="14.25" customHeight="1" x14ac:dyDescent="0.25">
      <c r="A24" s="4"/>
      <c r="B24" s="4"/>
      <c r="C24" s="4"/>
      <c r="D24" s="5"/>
      <c r="E24" s="48"/>
      <c r="F24" s="48"/>
      <c r="G24" s="48"/>
      <c r="H24" s="48"/>
      <c r="I24" s="48"/>
      <c r="K24" s="3"/>
      <c r="L24" s="3"/>
      <c r="M24" s="3"/>
      <c r="N24" s="48" t="str">
        <f>CONCATENATE(" CONSTRAINT PK_",$D$2, " PRIMARY KEY CLUSTERED (")</f>
        <v xml:space="preserve"> CONSTRAINT PK_ZUSR PRIMARY KEY CLUSTERED (</v>
      </c>
      <c r="O24" s="48" t="str">
        <f>CONCATENATE(" CONSTRAINT PK_",$D$2, " PRIMARY KEY (")</f>
        <v xml:space="preserve"> CONSTRAINT PK_ZUSR PRIMARY KEY (</v>
      </c>
      <c r="P24" s="48" t="s">
        <v>9</v>
      </c>
      <c r="Q24" s="48"/>
      <c r="R24" s="48" t="s">
        <v>9</v>
      </c>
      <c r="S24" s="48" t="str">
        <f>CONCATENATE("+ ""from ",$D$2," where 1=1 """)</f>
        <v>+ "from ZUSR where 1=1 "</v>
      </c>
      <c r="T24" s="48"/>
      <c r="U24" s="48"/>
      <c r="V24" s="48"/>
      <c r="W24" s="48"/>
      <c r="X24" s="48"/>
      <c r="Y24" s="48"/>
      <c r="Z24" s="48"/>
      <c r="AA24" s="48"/>
      <c r="AB24" s="48"/>
      <c r="AC24" s="48"/>
      <c r="AD24" s="48"/>
      <c r="AE24" s="48"/>
      <c r="AF24" s="48"/>
      <c r="AG24" s="48"/>
      <c r="AH24" s="48"/>
      <c r="AI24" s="48"/>
      <c r="AJ24" s="48" t="s">
        <v>1311</v>
      </c>
      <c r="AK24" s="48"/>
      <c r="AL24" s="48" t="s">
        <v>1702</v>
      </c>
      <c r="AM24" s="48" t="s">
        <v>1702</v>
      </c>
      <c r="AN24" s="48" t="s">
        <v>1702</v>
      </c>
      <c r="AO24" s="48" t="s">
        <v>898</v>
      </c>
      <c r="AP24" s="48" t="s">
        <v>899</v>
      </c>
      <c r="AQ24" s="48"/>
      <c r="AR24" s="48"/>
      <c r="AS24" s="48"/>
      <c r="AT24" s="3"/>
      <c r="AU24" s="6"/>
      <c r="AV24" s="3"/>
      <c r="AW24" s="3">
        <v>1</v>
      </c>
      <c r="AX24" s="6">
        <f t="shared" ca="1" si="14"/>
        <v>20141204</v>
      </c>
      <c r="AY24" s="3">
        <f t="shared" ca="1" si="15"/>
        <v>144109</v>
      </c>
      <c r="AZ24" s="3" t="s">
        <v>88</v>
      </c>
      <c r="BA24" s="48">
        <v>0</v>
      </c>
      <c r="BB24" s="48">
        <v>0</v>
      </c>
      <c r="BC24" s="48"/>
      <c r="BD24" s="48" t="str">
        <f t="shared" ca="1" si="55"/>
        <v>INSERT INTO ZUSR VALUES('DJB','','SUWANDI','SUWANDI','SUWANDI','qb3gRiRuqOeYCsdrmLdmLA==','tH3oGLI+gHFjMAI=','','','','','','',1,20141204,144109,'SQL',0,0,'')</v>
      </c>
      <c r="BE24" s="48"/>
      <c r="BF24" s="48"/>
      <c r="BG24" s="48"/>
      <c r="BH24" s="48"/>
      <c r="BI24" s="48"/>
      <c r="BJ24" s="48"/>
    </row>
    <row r="25" spans="1:62" ht="14.25" customHeight="1" x14ac:dyDescent="0.25">
      <c r="A25" s="4"/>
      <c r="B25" s="4"/>
      <c r="C25" s="4"/>
      <c r="D25" s="48"/>
      <c r="E25" s="48"/>
      <c r="F25" s="48"/>
      <c r="G25" s="48"/>
      <c r="H25" s="48"/>
      <c r="I25" s="48"/>
      <c r="K25" s="3"/>
      <c r="L25" s="3"/>
      <c r="M25" s="3"/>
      <c r="N25" s="48" t="str">
        <f>$D$3</f>
        <v>ZUCONO</v>
      </c>
      <c r="O25" s="48" t="str">
        <f>$D$3</f>
        <v>ZUCONO</v>
      </c>
      <c r="P25" s="48" t="s">
        <v>9</v>
      </c>
      <c r="Q25" s="48"/>
      <c r="R25" s="48" t="s">
        <v>9</v>
      </c>
      <c r="S25" s="48" t="str">
        <f>CONCATENATE("+ ""AND ", D5, " = '"" + str", D5, ".Trim() + ""' """)</f>
        <v>+ "AND ZUUSNO = '" + strZUUSNO.Trim() + "' "</v>
      </c>
      <c r="T25" s="48"/>
      <c r="U25" s="48"/>
      <c r="V25" s="48"/>
      <c r="W25" s="48"/>
      <c r="X25" s="48"/>
      <c r="Y25" s="48"/>
      <c r="Z25" s="48"/>
      <c r="AA25" s="48"/>
      <c r="AB25" s="48"/>
      <c r="AC25" s="48"/>
      <c r="AD25" s="48"/>
      <c r="AE25" s="48"/>
      <c r="AF25" s="48"/>
      <c r="AG25" s="48"/>
      <c r="AH25" s="48"/>
      <c r="AI25" s="48"/>
      <c r="AJ25" s="48" t="s">
        <v>1311</v>
      </c>
      <c r="AK25" s="48"/>
      <c r="AL25" s="1" t="s">
        <v>243</v>
      </c>
      <c r="AM25" s="1" t="s">
        <v>231</v>
      </c>
      <c r="AN25" s="1" t="s">
        <v>243</v>
      </c>
      <c r="AO25" s="48" t="s">
        <v>898</v>
      </c>
      <c r="AP25" s="48" t="s">
        <v>899</v>
      </c>
      <c r="AQ25" s="48"/>
      <c r="AR25" s="48"/>
      <c r="AS25" s="48"/>
      <c r="AT25" s="3"/>
      <c r="AU25" s="6"/>
      <c r="AV25" s="3"/>
      <c r="AW25" s="3">
        <v>1</v>
      </c>
      <c r="AX25" s="6">
        <f t="shared" ca="1" si="14"/>
        <v>20141204</v>
      </c>
      <c r="AY25" s="3">
        <f t="shared" ca="1" si="15"/>
        <v>144109</v>
      </c>
      <c r="AZ25" s="3" t="s">
        <v>88</v>
      </c>
      <c r="BA25" s="48">
        <v>0</v>
      </c>
      <c r="BB25" s="48">
        <v>0</v>
      </c>
      <c r="BC25" s="48"/>
      <c r="BD25" s="48" t="str">
        <f t="shared" ca="1" si="55"/>
        <v>INSERT INTO ZUSR VALUES('DJB','','SYSADMIN','System Administrator','SYSADMIN','qb3gRiRuqOeYCsdrmLdmLA==','tH3oGLI+gHFjMAI=','','','','','','',1,20141204,144109,'SQL',0,0,'')</v>
      </c>
      <c r="BE25" s="48"/>
    </row>
    <row r="26" spans="1:62" ht="14.25" customHeight="1" x14ac:dyDescent="0.25">
      <c r="A26" s="4"/>
      <c r="B26" s="4"/>
      <c r="C26" s="4"/>
      <c r="D26" s="48"/>
      <c r="E26" s="48"/>
      <c r="F26" s="48"/>
      <c r="G26" s="48"/>
      <c r="H26" s="48"/>
      <c r="I26" s="48"/>
      <c r="K26" s="3"/>
      <c r="L26" s="3"/>
      <c r="M26" s="3"/>
      <c r="N26" s="48" t="str">
        <f xml:space="preserve"> ", " &amp; $D5</f>
        <v>, ZUUSNO</v>
      </c>
      <c r="O26" s="48" t="str">
        <f xml:space="preserve"> ", " &amp; $D5</f>
        <v>, ZUUSNO</v>
      </c>
      <c r="P26" s="48" t="s">
        <v>9</v>
      </c>
      <c r="Q26" s="48"/>
      <c r="R26" s="48"/>
      <c r="S26" s="48" t="str">
        <f>CONCATENATE("+ ""AND ", D6, " = '"" + str", D6, ".Trim() + ""' """)</f>
        <v>+ "AND ZUUSNA = '" + strZUUSNA.Trim() + "' "</v>
      </c>
      <c r="T26" s="48"/>
      <c r="U26" s="48"/>
      <c r="V26" s="48"/>
      <c r="W26" s="48"/>
      <c r="X26" s="48"/>
      <c r="Y26" s="48"/>
      <c r="Z26" s="48"/>
      <c r="AA26" s="48"/>
      <c r="AB26" s="48"/>
      <c r="AC26" s="48"/>
      <c r="AD26" s="48"/>
      <c r="AE26" s="48"/>
      <c r="AF26" s="48"/>
      <c r="AG26" s="48"/>
      <c r="AH26" s="48"/>
      <c r="AI26" s="48"/>
      <c r="AJ26" s="48" t="s">
        <v>1311</v>
      </c>
      <c r="AK26" s="48"/>
      <c r="AL26" s="1" t="s">
        <v>1703</v>
      </c>
      <c r="AM26" s="1" t="s">
        <v>1703</v>
      </c>
      <c r="AN26" s="1" t="s">
        <v>1703</v>
      </c>
      <c r="AO26" s="48" t="s">
        <v>898</v>
      </c>
      <c r="AP26" s="48" t="s">
        <v>899</v>
      </c>
      <c r="AQ26" s="48"/>
      <c r="AR26" s="48"/>
      <c r="AS26" s="48"/>
      <c r="AT26" s="3"/>
      <c r="AU26" s="6"/>
      <c r="AV26" s="3"/>
      <c r="AW26" s="3">
        <v>1</v>
      </c>
      <c r="AX26" s="6">
        <f t="shared" ca="1" si="14"/>
        <v>20141204</v>
      </c>
      <c r="AY26" s="3">
        <f t="shared" ca="1" si="15"/>
        <v>144109</v>
      </c>
      <c r="AZ26" s="3" t="s">
        <v>88</v>
      </c>
      <c r="BA26" s="48">
        <v>0</v>
      </c>
      <c r="BB26" s="48">
        <v>0</v>
      </c>
      <c r="BC26" s="48"/>
      <c r="BD26" s="48" t="str">
        <f t="shared" ca="1" si="55"/>
        <v>INSERT INTO ZUSR VALUES('DJB','','TINI','TINI','TINI','qb3gRiRuqOeYCsdrmLdmLA==','tH3oGLI+gHFjMAI=','','','','','','',1,20141204,144109,'SQL',0,0,'')</v>
      </c>
      <c r="BE26" s="48"/>
    </row>
    <row r="27" spans="1:62" ht="14.25" customHeight="1" x14ac:dyDescent="0.25">
      <c r="A27" s="4"/>
      <c r="B27" s="4"/>
      <c r="C27" s="4"/>
      <c r="D27" s="48"/>
      <c r="E27" s="48"/>
      <c r="F27" s="48"/>
      <c r="G27" s="48"/>
      <c r="H27" s="48"/>
      <c r="I27" s="48"/>
      <c r="K27" s="3"/>
      <c r="L27" s="3"/>
      <c r="M27" s="3"/>
      <c r="N27" s="48" t="str">
        <f xml:space="preserve"> ", " &amp; $D6</f>
        <v>, ZUUSNA</v>
      </c>
      <c r="O27" s="48" t="str">
        <f xml:space="preserve"> ", " &amp; $D6</f>
        <v>, ZUUSNA</v>
      </c>
      <c r="P27" s="48" t="s">
        <v>9</v>
      </c>
      <c r="Q27" s="48"/>
      <c r="R27" s="48" t="s">
        <v>9</v>
      </c>
      <c r="S27" s="48" t="str">
        <f>CONCATENATE("+ ""AND ", D7, " = '"" + str", D7, ".Trim() + ""' """)</f>
        <v>+ "AND ZUNICK = '" + strZUNICK.Trim() + "' "</v>
      </c>
      <c r="T27" s="48"/>
      <c r="U27" s="48"/>
      <c r="V27" s="48"/>
      <c r="W27" s="48"/>
      <c r="X27" s="48"/>
      <c r="Y27" s="48"/>
      <c r="Z27" s="48"/>
      <c r="AA27" s="48"/>
      <c r="AB27" s="48"/>
      <c r="AC27" s="48"/>
      <c r="AD27" s="48"/>
      <c r="AE27" s="48"/>
      <c r="AF27" s="48"/>
      <c r="AG27" s="48"/>
      <c r="AH27" s="48"/>
      <c r="AI27" s="48"/>
      <c r="AJ27" s="48" t="s">
        <v>1311</v>
      </c>
      <c r="AK27" s="48"/>
      <c r="AL27" s="1" t="s">
        <v>1620</v>
      </c>
      <c r="AM27" s="1" t="s">
        <v>1469</v>
      </c>
      <c r="AN27" s="1" t="s">
        <v>1047</v>
      </c>
      <c r="AO27" s="48" t="s">
        <v>898</v>
      </c>
      <c r="AP27" s="48" t="s">
        <v>899</v>
      </c>
      <c r="AQ27" s="48"/>
      <c r="AR27" s="48"/>
      <c r="AS27" s="48"/>
      <c r="AT27" s="3"/>
      <c r="AU27" s="6"/>
      <c r="AV27" s="3"/>
      <c r="AW27" s="3">
        <v>1</v>
      </c>
      <c r="AX27" s="6">
        <f t="shared" ca="1" si="14"/>
        <v>20141204</v>
      </c>
      <c r="AY27" s="3">
        <f t="shared" ca="1" si="15"/>
        <v>144109</v>
      </c>
      <c r="AZ27" s="3" t="s">
        <v>88</v>
      </c>
      <c r="BA27" s="48">
        <v>0</v>
      </c>
      <c r="BB27" s="48">
        <v>0</v>
      </c>
      <c r="BC27" s="48"/>
      <c r="BD27" s="48" t="str">
        <f t="shared" ca="1" si="55"/>
        <v>INSERT INTO ZUSR VALUES('DJB','','warehouse1','Warehouse PIC 1','Warehouse','qb3gRiRuqOeYCsdrmLdmLA==','tH3oGLI+gHFjMAI=','','','','','','',1,20141204,144109,'SQL',0,0,'')</v>
      </c>
      <c r="BE27" s="48"/>
    </row>
    <row r="28" spans="1:62" ht="14.25" customHeight="1" x14ac:dyDescent="0.25">
      <c r="A28" s="4"/>
      <c r="B28" s="4"/>
      <c r="C28" s="4"/>
      <c r="D28" s="48"/>
      <c r="E28" s="48"/>
      <c r="F28" s="48"/>
      <c r="G28" s="48"/>
      <c r="H28" s="48"/>
      <c r="I28" s="48"/>
      <c r="K28" s="3"/>
      <c r="L28" s="3"/>
      <c r="M28" s="3"/>
      <c r="N28" s="48" t="s">
        <v>11</v>
      </c>
      <c r="O28" s="48" t="s">
        <v>11</v>
      </c>
      <c r="P28" s="48" t="s">
        <v>9</v>
      </c>
      <c r="Q28" s="48"/>
      <c r="R28" s="48" t="s">
        <v>9</v>
      </c>
      <c r="S28" s="12" t="s">
        <v>268</v>
      </c>
      <c r="T28" s="48"/>
      <c r="U28" s="48"/>
      <c r="V28" s="48"/>
      <c r="W28" s="48"/>
      <c r="X28" s="48"/>
      <c r="Y28" s="48"/>
      <c r="Z28" s="48"/>
      <c r="AA28" s="48"/>
      <c r="AB28" s="48"/>
      <c r="AC28" s="48"/>
      <c r="AD28" s="48"/>
      <c r="AE28" s="48"/>
      <c r="AF28" s="48"/>
      <c r="AG28" s="48"/>
      <c r="AH28" s="48"/>
      <c r="AI28" s="48"/>
      <c r="AJ28" s="48" t="s">
        <v>1311</v>
      </c>
      <c r="AK28" s="48"/>
      <c r="AL28" s="1" t="s">
        <v>1621</v>
      </c>
      <c r="AM28" s="1" t="s">
        <v>1470</v>
      </c>
      <c r="AN28" s="1" t="s">
        <v>1047</v>
      </c>
      <c r="AO28" s="48" t="s">
        <v>898</v>
      </c>
      <c r="AP28" s="48" t="s">
        <v>899</v>
      </c>
      <c r="AQ28" s="48"/>
      <c r="AR28" s="48"/>
      <c r="AS28" s="48"/>
      <c r="AT28" s="3"/>
      <c r="AU28" s="6"/>
      <c r="AV28" s="3"/>
      <c r="AW28" s="3">
        <v>1</v>
      </c>
      <c r="AX28" s="6">
        <f t="shared" ca="1" si="14"/>
        <v>20141204</v>
      </c>
      <c r="AY28" s="3">
        <f t="shared" ca="1" si="15"/>
        <v>144109</v>
      </c>
      <c r="AZ28" s="3" t="s">
        <v>88</v>
      </c>
      <c r="BA28" s="48">
        <v>0</v>
      </c>
      <c r="BB28" s="48">
        <v>0</v>
      </c>
      <c r="BC28" s="48"/>
      <c r="BD28" s="48" t="str">
        <f t="shared" ca="1" si="55"/>
        <v>INSERT INTO ZUSR VALUES('DJB','','warehouse2','Warehouse PIC 2','Warehouse','qb3gRiRuqOeYCsdrmLdmLA==','tH3oGLI+gHFjMAI=','','','','','','',1,20141204,144109,'SQL',0,0,'')</v>
      </c>
      <c r="BE28" s="48"/>
    </row>
    <row r="29" spans="1:62" ht="14.25" customHeight="1" x14ac:dyDescent="0.25">
      <c r="A29" s="48"/>
      <c r="B29" s="48"/>
      <c r="C29" s="48"/>
      <c r="D29" s="48"/>
      <c r="E29" s="48"/>
      <c r="F29" s="48"/>
      <c r="G29" s="48"/>
      <c r="H29" s="48"/>
      <c r="I29" s="48"/>
      <c r="K29" s="48"/>
      <c r="L29" s="48"/>
      <c r="M29" s="48"/>
      <c r="N29" s="48"/>
      <c r="O29" s="48"/>
      <c r="P29" s="48" t="s">
        <v>9</v>
      </c>
      <c r="Q29" s="48"/>
      <c r="R29" s="48"/>
      <c r="S29" s="48"/>
      <c r="T29" s="48"/>
      <c r="U29" s="48"/>
      <c r="V29" s="48"/>
      <c r="W29" s="48"/>
      <c r="X29" s="48"/>
      <c r="Y29" s="48"/>
      <c r="Z29" s="48"/>
      <c r="AA29" s="48"/>
      <c r="AB29" s="48"/>
      <c r="AC29" s="48"/>
      <c r="AD29" s="48"/>
      <c r="AE29" s="48"/>
      <c r="AF29" s="48"/>
      <c r="AG29" s="48"/>
      <c r="AH29" s="48"/>
      <c r="AI29" s="48"/>
      <c r="AJ29" s="48" t="s">
        <v>1311</v>
      </c>
      <c r="AK29" s="48"/>
      <c r="AL29" s="1" t="s">
        <v>1704</v>
      </c>
      <c r="AM29" s="1" t="s">
        <v>1704</v>
      </c>
      <c r="AN29" s="1" t="s">
        <v>1704</v>
      </c>
      <c r="AO29" s="48" t="s">
        <v>898</v>
      </c>
      <c r="AP29" s="48" t="s">
        <v>899</v>
      </c>
      <c r="AQ29" s="48"/>
      <c r="AR29" s="48"/>
      <c r="AS29" s="48"/>
      <c r="AT29" s="3"/>
      <c r="AU29" s="6"/>
      <c r="AV29" s="3"/>
      <c r="AW29" s="3">
        <v>1</v>
      </c>
      <c r="AX29" s="6">
        <f t="shared" ca="1" si="14"/>
        <v>20141204</v>
      </c>
      <c r="AY29" s="3">
        <f t="shared" ca="1" si="15"/>
        <v>144109</v>
      </c>
      <c r="AZ29" s="3" t="s">
        <v>88</v>
      </c>
      <c r="BA29" s="48">
        <v>0</v>
      </c>
      <c r="BB29" s="48">
        <v>0</v>
      </c>
      <c r="BC29" s="48"/>
      <c r="BD29" s="48" t="str">
        <f t="shared" ca="1" si="55"/>
        <v>INSERT INTO ZUSR VALUES('DJB','','YANTI','YANTI','YANTI','qb3gRiRuqOeYCsdrmLdmLA==','tH3oGLI+gHFjMAI=','','','','','','',1,20141204,144109,'SQL',0,0,'')</v>
      </c>
      <c r="BE29" s="48"/>
    </row>
    <row r="30" spans="1:62" ht="14.25" customHeight="1" x14ac:dyDescent="0.25">
      <c r="A30" s="48"/>
      <c r="B30" s="48"/>
      <c r="C30" s="48"/>
      <c r="D30" s="48"/>
      <c r="E30" s="48"/>
      <c r="F30" s="48"/>
      <c r="G30" s="48"/>
      <c r="H30" s="48"/>
      <c r="I30" s="48"/>
      <c r="K30" s="48"/>
      <c r="L30" s="48"/>
      <c r="M30" s="48"/>
      <c r="N30" s="48"/>
      <c r="O30" s="48"/>
      <c r="P30" s="48" t="s">
        <v>9</v>
      </c>
      <c r="Q30" s="48"/>
      <c r="R30" s="48"/>
      <c r="S30" s="48"/>
      <c r="T30" s="48"/>
      <c r="U30" s="48"/>
      <c r="V30" s="48"/>
      <c r="W30" s="48"/>
      <c r="X30" s="48"/>
      <c r="Y30" s="48"/>
      <c r="Z30" s="48"/>
      <c r="AA30" s="48"/>
      <c r="AB30" s="48"/>
      <c r="AC30" s="48"/>
      <c r="AD30" s="48"/>
      <c r="AE30" s="48"/>
      <c r="AF30" s="48"/>
      <c r="AG30" s="48"/>
      <c r="AH30" s="48"/>
      <c r="AI30" s="48"/>
      <c r="AJ30" s="48" t="s">
        <v>1311</v>
      </c>
      <c r="AK30" s="48"/>
      <c r="AL30" s="48" t="s">
        <v>1705</v>
      </c>
      <c r="AM30" s="48" t="s">
        <v>1705</v>
      </c>
      <c r="AN30" s="48" t="s">
        <v>1705</v>
      </c>
      <c r="AO30" s="48" t="s">
        <v>898</v>
      </c>
      <c r="AP30" s="48" t="s">
        <v>899</v>
      </c>
      <c r="AQ30" s="48"/>
      <c r="AR30" s="48"/>
      <c r="AS30" s="48"/>
      <c r="AT30" s="3"/>
      <c r="AU30" s="6"/>
      <c r="AV30" s="3"/>
      <c r="AW30" s="3">
        <v>1</v>
      </c>
      <c r="AX30" s="6">
        <f t="shared" ca="1" si="14"/>
        <v>20141204</v>
      </c>
      <c r="AY30" s="3">
        <f t="shared" ca="1" si="15"/>
        <v>144109</v>
      </c>
      <c r="AZ30" s="3" t="s">
        <v>88</v>
      </c>
      <c r="BA30" s="48">
        <v>0</v>
      </c>
      <c r="BB30" s="48">
        <v>0</v>
      </c>
      <c r="BC30" s="48"/>
      <c r="BD30" s="48" t="str">
        <f t="shared" ref="BD30" ca="1" si="60">CONCATENATE("INSERT INTO ",$D$2," VALUES(","'",AJ30,"'",",'",AK30,"'",",'",AL30,"'",",'",AM30,"'",",'",AN30,"'",",'",AO30,"'",",'",AP30,"'",",'",AQ30,"'",",'",AR30,"'",",'",AS30,"'",",'",AT30,"'",",'",AU30,"'",",'",AV30,"'",",",AW30,,",",AX30,,",",AY30,,",'",AZ30,"'",",",BA30,,",",BB30,,",'",BC30,"'",")")</f>
        <v>INSERT INTO ZUSR VALUES('DJB','','ANDILA','ANDILA','ANDILA','qb3gRiRuqOeYCsdrmLdmLA==','tH3oGLI+gHFjMAI=','','','','','','',1,20141204,144109,'SQL',0,0,'')</v>
      </c>
      <c r="BE30" s="48"/>
    </row>
    <row r="31" spans="1:62" ht="14.25" customHeight="1" x14ac:dyDescent="0.25">
      <c r="A31" s="48"/>
      <c r="B31" s="48"/>
      <c r="C31" s="48"/>
      <c r="D31" s="48"/>
      <c r="E31" s="48"/>
      <c r="F31" s="48"/>
      <c r="G31" s="48"/>
      <c r="H31" s="48"/>
      <c r="I31" s="48"/>
      <c r="K31" s="48"/>
      <c r="L31" s="48"/>
      <c r="M31" s="48"/>
      <c r="N31" s="48"/>
      <c r="O31" s="48"/>
      <c r="P31" s="48" t="s">
        <v>9</v>
      </c>
      <c r="Q31" s="48"/>
      <c r="R31" s="48"/>
      <c r="S31" s="48"/>
      <c r="T31" s="48"/>
      <c r="U31" s="48"/>
      <c r="V31" s="48"/>
      <c r="W31" s="48"/>
      <c r="X31" s="48"/>
      <c r="Y31" s="48"/>
      <c r="Z31" s="48"/>
      <c r="AA31" s="48"/>
      <c r="AB31" s="48"/>
      <c r="AC31" s="48"/>
      <c r="AD31" s="48"/>
      <c r="AE31" s="48"/>
      <c r="AF31" s="48"/>
      <c r="AG31" s="48"/>
      <c r="AH31" s="48"/>
      <c r="AI31" s="48"/>
    </row>
    <row r="32" spans="1:62" ht="14.25" customHeight="1" x14ac:dyDescent="0.25">
      <c r="A32" s="48"/>
      <c r="B32" s="48"/>
      <c r="C32" s="48"/>
      <c r="D32" s="48"/>
      <c r="E32" s="48"/>
      <c r="F32" s="48"/>
      <c r="G32" s="48"/>
      <c r="H32" s="48"/>
      <c r="I32" s="48"/>
      <c r="K32" s="48"/>
      <c r="L32" s="48"/>
      <c r="M32" s="48"/>
      <c r="N32" s="48"/>
      <c r="O32" s="48"/>
      <c r="P32" s="48" t="s">
        <v>9</v>
      </c>
      <c r="Q32" s="48"/>
      <c r="R32" s="48"/>
      <c r="S32" s="48"/>
      <c r="T32" s="48"/>
      <c r="U32" s="48"/>
      <c r="V32" s="48"/>
      <c r="W32" s="48"/>
      <c r="X32" s="48"/>
      <c r="Y32" s="48"/>
      <c r="Z32" s="48"/>
      <c r="AA32" s="48"/>
      <c r="AB32" s="48"/>
      <c r="AC32" s="48"/>
      <c r="AD32" s="48"/>
      <c r="AE32" s="48"/>
      <c r="AF32" s="48"/>
      <c r="AG32" s="48"/>
      <c r="AH32" s="48"/>
      <c r="AI32" s="48"/>
    </row>
    <row r="33" spans="1:35" ht="14.25" customHeight="1" x14ac:dyDescent="0.25">
      <c r="A33" s="48"/>
      <c r="B33" s="48"/>
      <c r="C33" s="48"/>
      <c r="D33" s="48"/>
      <c r="E33" s="48"/>
      <c r="F33" s="48"/>
      <c r="G33" s="48"/>
      <c r="H33" s="48"/>
      <c r="I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row>
    <row r="34" spans="1:35" ht="14.25" customHeight="1" x14ac:dyDescent="0.25">
      <c r="A34" s="48"/>
      <c r="B34" s="48"/>
      <c r="C34" s="48"/>
      <c r="D34" s="48"/>
      <c r="E34" s="48"/>
      <c r="F34" s="48"/>
      <c r="G34" s="48"/>
      <c r="H34" s="48"/>
      <c r="I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row>
    <row r="35" spans="1:35" ht="14.25" customHeight="1" x14ac:dyDescent="0.25">
      <c r="A35" s="48"/>
      <c r="B35" s="48"/>
      <c r="C35" s="48"/>
      <c r="D35" s="48"/>
      <c r="E35" s="48"/>
      <c r="F35" s="48"/>
      <c r="G35" s="48"/>
      <c r="H35" s="48"/>
      <c r="I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I28"/>
  <sheetViews>
    <sheetView workbookViewId="0">
      <selection activeCell="N2" sqref="N2:N23"/>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8.5703125" style="1" bestFit="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16384" width="9.140625" style="1"/>
  </cols>
  <sheetData>
    <row r="1" spans="1:35"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ZDIC</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row>
    <row r="2" spans="1:35" ht="14.25" customHeight="1" x14ac:dyDescent="0.25">
      <c r="A2" s="4"/>
      <c r="D2" s="1" t="s">
        <v>35</v>
      </c>
      <c r="E2" s="1" t="str">
        <f>VLOOKUP($D$2,[1]Tables!$B$2:$D$1048576,3,FALSE)</f>
        <v>Data Dictionary</v>
      </c>
      <c r="K2" s="3"/>
      <c r="L2" s="3"/>
      <c r="M2" s="3"/>
      <c r="N2" s="3" t="str">
        <f>CONCATENATE("CREATE TABLE ", $D$2, " (")</f>
        <v>CREATE TABLE ZDIC (</v>
      </c>
      <c r="O2" s="7" t="str">
        <f>CONCATENATE("CREATE TABLE ", $D$2, " (")</f>
        <v>CREATE TABLE ZDIC (</v>
      </c>
      <c r="P2" s="1" t="s">
        <v>9</v>
      </c>
      <c r="R2" s="1" t="s">
        <v>9</v>
      </c>
      <c r="S2" s="1" t="s">
        <v>267</v>
      </c>
      <c r="AI2" s="5" t="s">
        <v>9</v>
      </c>
    </row>
    <row r="3" spans="1:35" ht="14.25" customHeight="1" x14ac:dyDescent="0.25">
      <c r="A3" s="4"/>
      <c r="B3" s="1" t="str">
        <f>VLOOKUP($D$2,[1]Tables!$B$2:$D$1048576,2,FALSE)</f>
        <v>ZD</v>
      </c>
      <c r="C3" s="1" t="s">
        <v>17</v>
      </c>
      <c r="D3" s="1" t="str">
        <f>B3 &amp; C3</f>
        <v>ZDCONO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M16" si="0">IF(I3="NUMERIC", " DEFAULT(0) ", IF(I3="DATETIME", "", " DEFAULT('') "))</f>
        <v xml:space="preserve"> DEFAULT('') </v>
      </c>
      <c r="N3" s="1" t="str">
        <f t="shared" ref="N3:N16" si="1">CONCATENATE(D3, " ", I3, IF(I3="DATETIME", "",CONCATENATE("(", J3, ") ")), L3, M3,",")</f>
        <v>ZDCONO VARCHAR(10)  NOT NULL  DEFAULT('') ,</v>
      </c>
      <c r="O3" s="1" t="str">
        <f t="shared" ref="O3:O16" si="2">CONCATENATE(D3, " ",IF(I3="VARCHAR", "VARCHAR2",IF(I3="NUMERIC", "NUMBER", I3)), IF(I3="DATETIME", "",CONCATENATE("(", J3, ") ")), IF(TRIM(K3)&lt;&gt;"", L3,IF(TRIM(M3)="DEFAULT('')", "DEFAULT(' ')", M3)), ",")</f>
        <v>ZDCONO VARCHAR2(10)  NOT NULL ,</v>
      </c>
      <c r="P3" s="1" t="s">
        <v>9</v>
      </c>
      <c r="Q3" s="1" t="str">
        <f t="shared" ref="Q3:Q16"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@level1type=N'TABLE',@level1name=N'ZDIC', @level2type=N'COLUMN',@level2name=N'ZDCONO'</v>
      </c>
      <c r="R3" s="1" t="str">
        <f>CONCATENATE("[DataMember] public ", IF(I3="VARCHAR", " string ", " decimal "), D3, " { get; set; }")</f>
        <v>[DataMember] public  string ZDCONO { get; set; }</v>
      </c>
      <c r="S3" s="1" t="str">
        <f>CONCATENATE("+ ""  ",D3," """)</f>
        <v>+ "  ZDCONO "</v>
      </c>
      <c r="T3" s="1" t="s">
        <v>1311</v>
      </c>
      <c r="V3" s="1" t="s">
        <v>16</v>
      </c>
      <c r="W3" s="1" t="s">
        <v>15</v>
      </c>
      <c r="X3" s="1" t="str">
        <f>D3</f>
        <v>ZDCONO</v>
      </c>
      <c r="Y3" s="1" t="str">
        <f t="shared" ref="Y3:Y16" si="4">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6" ca="1" si="5">CONCATENATE("insert into ZDIC values('",T3, "', '",U3, "', '",V3, "', '",W3, "', '",X3, "', '",Y3, "', '",Z3, "', '",AA3, "', '",AB3, "', '",AC3, "', '",AD3, "', '",AE3, "', '",AF3, "', '",AG3, "')")</f>
        <v>insert into ZDIC values('DJB', '', 'EN', 'S', 'ZDCONO', 'Company Code', '', '1', '20141204', '144109', 'SQL', '0', '0', '')</v>
      </c>
      <c r="AI3" s="5" t="s">
        <v>9</v>
      </c>
    </row>
    <row r="4" spans="1:35" ht="14.25" customHeight="1" x14ac:dyDescent="0.25">
      <c r="A4" s="4"/>
      <c r="B4" s="1" t="str">
        <f>VLOOKUP($D$2,[1]Tables!$B$2:$D$1048576,2,FALSE)</f>
        <v>ZD</v>
      </c>
      <c r="C4" s="1" t="s">
        <v>69</v>
      </c>
      <c r="D4" s="1" t="str">
        <f>B4 &amp; C4</f>
        <v>ZDBRNO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ZDBRNO VARCHAR(10)  NOT NULL  DEFAULT('') ,</v>
      </c>
      <c r="O4" s="1" t="str">
        <f t="shared" si="2"/>
        <v>ZDBRNO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@level1type=N'TABLE',@level1name=N'ZDIC', @level2type=N'COLUMN',@level2name=N'ZDBRNO'</v>
      </c>
      <c r="R4" s="1" t="str">
        <f t="shared" ref="R4:R16" si="6">CONCATENATE("[DataMember] public ", IF(I4="VARCHAR", " string ", " decimal "), D4, " { get; set; }")</f>
        <v>[DataMember] public  string ZDBRNO { get; set; }</v>
      </c>
      <c r="S4" s="1" t="str">
        <f t="shared" ref="S4:S16" si="7">CONCATENATE("+ "", ",D4," """)</f>
        <v>+ ", ZDBRNO "</v>
      </c>
      <c r="T4" s="1" t="s">
        <v>1311</v>
      </c>
      <c r="V4" s="1" t="s">
        <v>16</v>
      </c>
      <c r="W4" s="1" t="s">
        <v>15</v>
      </c>
      <c r="X4" s="1" t="str">
        <f t="shared" ref="X4:X16" si="8">D4</f>
        <v>ZDBRNO</v>
      </c>
      <c r="Y4" s="1" t="str">
        <f t="shared" si="4"/>
        <v>Branch Code</v>
      </c>
      <c r="AA4" s="1">
        <v>1</v>
      </c>
      <c r="AB4" s="6">
        <f t="shared" ref="AB4:AB16" ca="1" si="9">YEAR(NOW())*10000+MONTH(NOW())*100+DAY(NOW())</f>
        <v>20141204</v>
      </c>
      <c r="AC4" s="3">
        <f t="shared" ref="AC4:AC16" ca="1" si="10">HOUR(NOW())*10000+MINUTE(NOW())*100+SECOND(NOW())</f>
        <v>144109</v>
      </c>
      <c r="AD4" s="3" t="s">
        <v>88</v>
      </c>
      <c r="AE4" s="1">
        <v>0</v>
      </c>
      <c r="AF4" s="1">
        <v>0</v>
      </c>
      <c r="AH4" s="1" t="str">
        <f t="shared" ca="1" si="5"/>
        <v>insert into ZDIC values('DJB', '', 'EN', 'S', 'ZDBRNO', 'Branch Code', '', '1', '20141204', '144109', 'SQL', '0', '0', '')</v>
      </c>
      <c r="AI4" s="5" t="s">
        <v>9</v>
      </c>
    </row>
    <row r="5" spans="1:35" ht="14.25" customHeight="1" x14ac:dyDescent="0.25">
      <c r="A5" s="4"/>
      <c r="B5" s="1" t="str">
        <f>VLOOKUP($D$2,[1]Tables!$B$2:$D$1048576,2,FALSE)</f>
        <v>ZD</v>
      </c>
      <c r="C5" s="1" t="s">
        <v>29</v>
      </c>
      <c r="D5" s="1" t="str">
        <f t="shared" ref="D5:D16" si="11">B5 &amp; C5</f>
        <v>ZDLGNO</v>
      </c>
      <c r="E5" s="1" t="str">
        <f>VLOOKUP($C5,'[1]Data Dictionary'!$B$2:$I$1048576,5,FALSE)</f>
        <v>Language Code</v>
      </c>
      <c r="F5" s="1" t="str">
        <f>VLOOKUP($C5,'[1]Data Dictionary'!$B$2:$I$1048576,6,FALSE)</f>
        <v>Language Code</v>
      </c>
      <c r="G5" s="1" t="str">
        <f>VLOOKUP($C5,'[1]Data Dictionary'!$B$2:$I$1048576,7,FALSE)</f>
        <v>Language Code</v>
      </c>
      <c r="H5" s="1" t="str">
        <f>VLOOKUP($C5,'[1]Data Dictionary'!$B$2:$I$1048576,8,FALSE)</f>
        <v>Language Code</v>
      </c>
      <c r="I5" s="1" t="str">
        <f>VLOOKUP($C5,'[1]Data Dictionary'!$B$2:$I$1048576,2,FALSE)</f>
        <v>VARCHAR</v>
      </c>
      <c r="J5" s="2" t="str">
        <f>VLOOKUP($C5,'[1]Data Dictionary'!$B$2:$I$1048576,3,FALSE)</f>
        <v>10</v>
      </c>
      <c r="K5" s="3" t="s">
        <v>13</v>
      </c>
      <c r="L5" s="3" t="str">
        <f>IF(K5="", " NULL ", " NOT NULL ")</f>
        <v xml:space="preserve"> NOT NULL </v>
      </c>
      <c r="M5" s="3" t="str">
        <f t="shared" si="0"/>
        <v xml:space="preserve"> DEFAULT('') </v>
      </c>
      <c r="N5" s="1" t="str">
        <f t="shared" si="1"/>
        <v>ZDLGNO VARCHAR(10)  NOT NULL  DEFAULT('') ,</v>
      </c>
      <c r="O5" s="1" t="str">
        <f t="shared" si="2"/>
        <v>ZDLGNO VARCHAR2(10)  NOT NULL ,</v>
      </c>
      <c r="P5" s="1" t="s">
        <v>9</v>
      </c>
      <c r="Q5" s="1" t="str">
        <f t="shared" si="3"/>
        <v>EXEC sys.sp_addextendedproperty @name=N'MS_Description', @value=N'Language Code' , @level0type=N'SCHEMA',@level0name=N'dbo', @level1type=N'TABLE',@level1name=N'ZDIC', @level2type=N'COLUMN',@level2name=N'ZDLGNO'</v>
      </c>
      <c r="R5" s="1" t="str">
        <f t="shared" si="6"/>
        <v>[DataMember] public  string ZDLGNO { get; set; }</v>
      </c>
      <c r="S5" s="1" t="str">
        <f t="shared" si="7"/>
        <v>+ ", ZDLGNO "</v>
      </c>
      <c r="T5" s="1" t="s">
        <v>1311</v>
      </c>
      <c r="V5" s="1" t="s">
        <v>16</v>
      </c>
      <c r="W5" s="1" t="s">
        <v>15</v>
      </c>
      <c r="X5" s="1" t="str">
        <f t="shared" si="8"/>
        <v>ZDLGNO</v>
      </c>
      <c r="Y5" s="1" t="str">
        <f t="shared" si="4"/>
        <v>Language Code</v>
      </c>
      <c r="AA5" s="1">
        <v>1</v>
      </c>
      <c r="AB5" s="6">
        <f t="shared" ca="1" si="9"/>
        <v>20141204</v>
      </c>
      <c r="AC5" s="3">
        <f t="shared" ca="1" si="10"/>
        <v>144109</v>
      </c>
      <c r="AD5" s="3" t="s">
        <v>88</v>
      </c>
      <c r="AE5" s="1">
        <v>0</v>
      </c>
      <c r="AF5" s="1">
        <v>0</v>
      </c>
      <c r="AH5" s="1" t="str">
        <f t="shared" ca="1" si="5"/>
        <v>insert into ZDIC values('DJB', '', 'EN', 'S', 'ZDLGNO', 'Language Code', '', '1', '20141204', '144109', 'SQL', '0', '0', '')</v>
      </c>
      <c r="AI5" s="5" t="s">
        <v>9</v>
      </c>
    </row>
    <row r="6" spans="1:35" ht="14.25" customHeight="1" x14ac:dyDescent="0.25">
      <c r="A6" s="4"/>
      <c r="B6" s="1" t="str">
        <f>VLOOKUP($D$2,[1]Tables!$B$2:$D$1048576,2,FALSE)</f>
        <v>ZD</v>
      </c>
      <c r="C6" s="1" t="s">
        <v>30</v>
      </c>
      <c r="D6" s="1" t="str">
        <f t="shared" si="11"/>
        <v>ZDDITY</v>
      </c>
      <c r="E6" s="1" t="str">
        <f>VLOOKUP($C6,'[1]Data Dictionary'!$B$2:$I$1048576,5,FALSE)</f>
        <v>Dictionary Type</v>
      </c>
      <c r="F6" s="1" t="str">
        <f>VLOOKUP($C6,'[1]Data Dictionary'!$B$2:$I$1048576,6,FALSE)</f>
        <v>Dictionary Type</v>
      </c>
      <c r="G6" s="1" t="str">
        <f>VLOOKUP($C6,'[1]Data Dictionary'!$B$2:$I$1048576,7,FALSE)</f>
        <v>Dictionary Type</v>
      </c>
      <c r="H6" s="1" t="str">
        <f>VLOOKUP($C6,'[1]Data Dictionary'!$B$2:$I$1048576,8,FALSE)</f>
        <v>Dictionary Type</v>
      </c>
      <c r="I6" s="1" t="str">
        <f>VLOOKUP($C6,'[1]Data Dictionary'!$B$2:$I$1048576,2,FALSE)</f>
        <v>VARCHAR</v>
      </c>
      <c r="J6" s="2" t="str">
        <f>VLOOKUP($C6,'[1]Data Dictionary'!$B$2:$I$1048576,3,FALSE)</f>
        <v>1</v>
      </c>
      <c r="K6" s="3" t="s">
        <v>14</v>
      </c>
      <c r="L6" s="3" t="str">
        <f>IF(K6="", " NULL ", " NOT NULL ")</f>
        <v xml:space="preserve"> NOT NULL </v>
      </c>
      <c r="M6" s="3" t="str">
        <f t="shared" si="0"/>
        <v xml:space="preserve"> DEFAULT('') </v>
      </c>
      <c r="N6" s="1" t="str">
        <f t="shared" si="1"/>
        <v>ZDDITY VARCHAR(1)  NOT NULL  DEFAULT('') ,</v>
      </c>
      <c r="O6" s="1" t="str">
        <f t="shared" si="2"/>
        <v>ZDDITY VARCHAR2(1)  NOT NULL ,</v>
      </c>
      <c r="P6" s="1" t="s">
        <v>9</v>
      </c>
      <c r="Q6" s="1" t="str">
        <f t="shared" si="3"/>
        <v>EXEC sys.sp_addextendedproperty @name=N'MS_Description', @value=N'Dictionary Type' , @level0type=N'SCHEMA',@level0name=N'dbo', @level1type=N'TABLE',@level1name=N'ZDIC', @level2type=N'COLUMN',@level2name=N'ZDDITY'</v>
      </c>
      <c r="R6" s="1" t="str">
        <f t="shared" si="6"/>
        <v>[DataMember] public  string ZDDITY { get; set; }</v>
      </c>
      <c r="S6" s="1" t="str">
        <f t="shared" si="7"/>
        <v>+ ", ZDDITY "</v>
      </c>
      <c r="T6" s="1" t="s">
        <v>1311</v>
      </c>
      <c r="V6" s="1" t="s">
        <v>16</v>
      </c>
      <c r="W6" s="1" t="s">
        <v>15</v>
      </c>
      <c r="X6" s="1" t="str">
        <f t="shared" si="8"/>
        <v>ZDDITY</v>
      </c>
      <c r="Y6" s="1" t="str">
        <f t="shared" si="4"/>
        <v>Dictionary Type</v>
      </c>
      <c r="AA6" s="1">
        <v>1</v>
      </c>
      <c r="AB6" s="6">
        <f t="shared" ca="1" si="9"/>
        <v>20141204</v>
      </c>
      <c r="AC6" s="3">
        <f t="shared" ca="1" si="10"/>
        <v>144109</v>
      </c>
      <c r="AD6" s="3" t="s">
        <v>88</v>
      </c>
      <c r="AE6" s="1">
        <v>0</v>
      </c>
      <c r="AF6" s="1">
        <v>0</v>
      </c>
      <c r="AH6" s="1" t="str">
        <f t="shared" ca="1" si="5"/>
        <v>insert into ZDIC values('DJB', '', 'EN', 'S', 'ZDDITY', 'Dictionary Type', '', '1', '20141204', '144109', 'SQL', '0', '0', '')</v>
      </c>
      <c r="AI6" s="5" t="s">
        <v>9</v>
      </c>
    </row>
    <row r="7" spans="1:35" ht="14.25" customHeight="1" x14ac:dyDescent="0.25">
      <c r="A7" s="4"/>
      <c r="B7" s="1" t="str">
        <f>VLOOKUP($D$2,[1]Tables!$B$2:$D$1048576,2,FALSE)</f>
        <v>ZD</v>
      </c>
      <c r="C7" s="1" t="s">
        <v>31</v>
      </c>
      <c r="D7" s="1" t="str">
        <f t="shared" si="11"/>
        <v>ZDFIEL</v>
      </c>
      <c r="E7" s="1" t="str">
        <f>VLOOKUP($C7,'[1]Data Dictionary'!$B$2:$I$1048576,5,FALSE)</f>
        <v>Field Name</v>
      </c>
      <c r="F7" s="1" t="str">
        <f>VLOOKUP($C7,'[1]Data Dictionary'!$B$2:$I$1048576,6,FALSE)</f>
        <v>Field Name</v>
      </c>
      <c r="G7" s="1" t="str">
        <f>VLOOKUP($C7,'[1]Data Dictionary'!$B$2:$I$1048576,7,FALSE)</f>
        <v>Field Name</v>
      </c>
      <c r="H7" s="1" t="str">
        <f>VLOOKUP($C7,'[1]Data Dictionary'!$B$2:$I$1048576,8,FALSE)</f>
        <v>Field Name</v>
      </c>
      <c r="I7" s="1" t="str">
        <f>VLOOKUP($C7,'[1]Data Dictionary'!$B$2:$I$1048576,2,FALSE)</f>
        <v>VARCHAR</v>
      </c>
      <c r="J7" s="2" t="str">
        <f>VLOOKUP($C7,'[1]Data Dictionary'!$B$2:$I$1048576,3,FALSE)</f>
        <v>10</v>
      </c>
      <c r="K7" s="3" t="s">
        <v>70</v>
      </c>
      <c r="L7" s="3" t="str">
        <f>IF(K7="", " NULL ", " NOT NULL ")</f>
        <v xml:space="preserve"> NOT NULL </v>
      </c>
      <c r="M7" s="3" t="str">
        <f t="shared" si="0"/>
        <v xml:space="preserve"> DEFAULT('') </v>
      </c>
      <c r="N7" s="1" t="str">
        <f t="shared" si="1"/>
        <v>ZDFIEL VARCHAR(10)  NOT NULL  DEFAULT('') ,</v>
      </c>
      <c r="O7" s="1" t="str">
        <f t="shared" si="2"/>
        <v>ZDFIEL VARCHAR2(10)  NOT NULL ,</v>
      </c>
      <c r="P7" s="1" t="s">
        <v>9</v>
      </c>
      <c r="Q7" s="1" t="str">
        <f t="shared" si="3"/>
        <v>EXEC sys.sp_addextendedproperty @name=N'MS_Description', @value=N'Field Name' , @level0type=N'SCHEMA',@level0name=N'dbo', @level1type=N'TABLE',@level1name=N'ZDIC', @level2type=N'COLUMN',@level2name=N'ZDFIEL'</v>
      </c>
      <c r="R7" s="1" t="str">
        <f t="shared" si="6"/>
        <v>[DataMember] public  string ZDFIEL { get; set; }</v>
      </c>
      <c r="S7" s="1" t="str">
        <f t="shared" si="7"/>
        <v>+ ", ZDFIEL "</v>
      </c>
      <c r="T7" s="1" t="s">
        <v>1311</v>
      </c>
      <c r="V7" s="1" t="s">
        <v>16</v>
      </c>
      <c r="W7" s="1" t="s">
        <v>15</v>
      </c>
      <c r="X7" s="1" t="str">
        <f t="shared" si="8"/>
        <v>ZDFIEL</v>
      </c>
      <c r="Y7" s="1" t="str">
        <f t="shared" si="4"/>
        <v>Field Name</v>
      </c>
      <c r="AA7" s="1">
        <v>1</v>
      </c>
      <c r="AB7" s="6">
        <f t="shared" ca="1" si="9"/>
        <v>20141204</v>
      </c>
      <c r="AC7" s="3">
        <f t="shared" ca="1" si="10"/>
        <v>144109</v>
      </c>
      <c r="AD7" s="3" t="s">
        <v>88</v>
      </c>
      <c r="AE7" s="1">
        <v>0</v>
      </c>
      <c r="AF7" s="1">
        <v>0</v>
      </c>
      <c r="AH7" s="1" t="str">
        <f t="shared" ca="1" si="5"/>
        <v>insert into ZDIC values('DJB', '', 'EN', 'S', 'ZDFIEL', 'Field Name', '', '1', '20141204', '144109', 'SQL', '0', '0', '')</v>
      </c>
      <c r="AI7" s="5" t="s">
        <v>9</v>
      </c>
    </row>
    <row r="8" spans="1:35" ht="14.25" customHeight="1" x14ac:dyDescent="0.25">
      <c r="A8" s="4"/>
      <c r="B8" s="1" t="str">
        <f>VLOOKUP($D$2,[1]Tables!$B$2:$D$1048576,2,FALSE)</f>
        <v>ZD</v>
      </c>
      <c r="C8" s="1" t="s">
        <v>34</v>
      </c>
      <c r="D8" s="1" t="str">
        <f t="shared" si="11"/>
        <v>ZDLABL</v>
      </c>
      <c r="E8" s="1" t="str">
        <f>VLOOKUP($C8,'[1]Data Dictionary'!$B$2:$I$1048576,5,FALSE)</f>
        <v>Label</v>
      </c>
      <c r="F8" s="1" t="str">
        <f>VLOOKUP($C8,'[1]Data Dictionary'!$B$2:$I$1048576,6,FALSE)</f>
        <v>Label</v>
      </c>
      <c r="G8" s="1" t="str">
        <f>VLOOKUP($C8,'[1]Data Dictionary'!$B$2:$I$1048576,7,FALSE)</f>
        <v>Label</v>
      </c>
      <c r="H8" s="1" t="str">
        <f>VLOOKUP($C8,'[1]Data Dictionary'!$B$2:$I$1048576,8,FALSE)</f>
        <v>Label</v>
      </c>
      <c r="I8" s="1" t="str">
        <f>VLOOKUP($C8,'[1]Data Dictionary'!$B$2:$I$1048576,2,FALSE)</f>
        <v>VARCHAR</v>
      </c>
      <c r="J8" s="2" t="str">
        <f>VLOOKUP($C8,'[1]Data Dictionary'!$B$2:$I$1048576,3,FALSE)</f>
        <v>100</v>
      </c>
      <c r="K8" s="3"/>
      <c r="L8" s="3" t="str">
        <f t="shared" ref="L8:L16" si="12">IF(K8="", " NULL ", " NOT NULL ")</f>
        <v xml:space="preserve"> NULL </v>
      </c>
      <c r="M8" s="3" t="str">
        <f t="shared" si="0"/>
        <v xml:space="preserve"> DEFAULT('') </v>
      </c>
      <c r="N8" s="1" t="str">
        <f t="shared" si="1"/>
        <v>ZDLABL VARCHAR(100)  NULL  DEFAULT('') ,</v>
      </c>
      <c r="O8" s="1" t="str">
        <f t="shared" si="2"/>
        <v>ZDLABL VARCHAR2(100) DEFAULT(' '),</v>
      </c>
      <c r="P8" s="1" t="s">
        <v>9</v>
      </c>
      <c r="Q8" s="1" t="str">
        <f t="shared" si="3"/>
        <v>EXEC sys.sp_addextendedproperty @name=N'MS_Description', @value=N'Label' , @level0type=N'SCHEMA',@level0name=N'dbo', @level1type=N'TABLE',@level1name=N'ZDIC', @level2type=N'COLUMN',@level2name=N'ZDLABL'</v>
      </c>
      <c r="R8" s="1" t="str">
        <f t="shared" si="6"/>
        <v>[DataMember] public  string ZDLABL { get; set; }</v>
      </c>
      <c r="S8" s="1" t="str">
        <f t="shared" si="7"/>
        <v>+ ", ZDLABL "</v>
      </c>
      <c r="T8" s="1" t="s">
        <v>1311</v>
      </c>
      <c r="V8" s="1" t="s">
        <v>16</v>
      </c>
      <c r="W8" s="1" t="s">
        <v>15</v>
      </c>
      <c r="X8" s="1" t="str">
        <f t="shared" si="8"/>
        <v>ZDLABL</v>
      </c>
      <c r="Y8" s="1" t="str">
        <f t="shared" si="4"/>
        <v>Label</v>
      </c>
      <c r="AA8" s="1">
        <v>1</v>
      </c>
      <c r="AB8" s="6">
        <f t="shared" ca="1" si="9"/>
        <v>20141204</v>
      </c>
      <c r="AC8" s="3">
        <f t="shared" ca="1" si="10"/>
        <v>144109</v>
      </c>
      <c r="AD8" s="3" t="s">
        <v>88</v>
      </c>
      <c r="AE8" s="1">
        <v>0</v>
      </c>
      <c r="AF8" s="1">
        <v>0</v>
      </c>
      <c r="AH8" s="1" t="str">
        <f t="shared" ca="1" si="5"/>
        <v>insert into ZDIC values('DJB', '', 'EN', 'S', 'ZDLABL', 'Label', '', '1', '20141204', '144109', 'SQL', '0', '0', '')</v>
      </c>
      <c r="AI8" s="5" t="s">
        <v>9</v>
      </c>
    </row>
    <row r="9" spans="1:35" ht="14.25" customHeight="1" x14ac:dyDescent="0.25">
      <c r="A9" s="4"/>
      <c r="B9" s="1" t="str">
        <f>VLOOKUP($D$2,[1]Tables!$B$2:$D$1048576,2,FALSE)</f>
        <v>ZD</v>
      </c>
      <c r="C9" s="1" t="s">
        <v>32</v>
      </c>
      <c r="D9" s="1" t="str">
        <f t="shared" si="11"/>
        <v>ZDREMA</v>
      </c>
      <c r="E9" s="1" t="str">
        <f>VLOOKUP($C9,'[1]Data Dictionary'!$B$2:$I$1048576,5,FALSE)</f>
        <v>Remark</v>
      </c>
      <c r="F9" s="1" t="str">
        <f>VLOOKUP($C9,'[1]Data Dictionary'!$B$2:$I$1048576,6,FALSE)</f>
        <v>Remark</v>
      </c>
      <c r="G9" s="1" t="str">
        <f>VLOOKUP($C9,'[1]Data Dictionary'!$B$2:$I$1048576,7,FALSE)</f>
        <v>Remark</v>
      </c>
      <c r="H9" s="1" t="str">
        <f>VLOOKUP($C9,'[1]Data Dictionary'!$B$2:$I$1048576,8,FALSE)</f>
        <v>Remark</v>
      </c>
      <c r="I9" s="1" t="str">
        <f>VLOOKUP($C9,'[1]Data Dictionary'!$B$2:$I$1048576,2,FALSE)</f>
        <v>VARCHAR</v>
      </c>
      <c r="J9" s="2" t="str">
        <f>VLOOKUP($C9,'[1]Data Dictionary'!$B$2:$I$1048576,3,FALSE)</f>
        <v>100</v>
      </c>
      <c r="K9" s="3"/>
      <c r="L9" s="3" t="str">
        <f t="shared" si="12"/>
        <v xml:space="preserve"> NULL </v>
      </c>
      <c r="M9" s="3" t="str">
        <f t="shared" si="0"/>
        <v xml:space="preserve"> DEFAULT('') </v>
      </c>
      <c r="N9" s="1" t="str">
        <f t="shared" si="1"/>
        <v>ZDREMA VARCHAR(100)  NULL  DEFAULT('') ,</v>
      </c>
      <c r="O9" s="1" t="str">
        <f t="shared" si="2"/>
        <v>ZDREMA VARCHAR2(100) DEFAULT(' '),</v>
      </c>
      <c r="P9" s="1" t="s">
        <v>9</v>
      </c>
      <c r="Q9" s="1" t="str">
        <f t="shared" si="3"/>
        <v>EXEC sys.sp_addextendedproperty @name=N'MS_Description', @value=N'Remark' , @level0type=N'SCHEMA',@level0name=N'dbo', @level1type=N'TABLE',@level1name=N'ZDIC', @level2type=N'COLUMN',@level2name=N'ZDREMA'</v>
      </c>
      <c r="R9" s="1" t="str">
        <f t="shared" si="6"/>
        <v>[DataMember] public  string ZDREMA { get; set; }</v>
      </c>
      <c r="S9" s="1" t="str">
        <f t="shared" si="7"/>
        <v>+ ", ZDREMA "</v>
      </c>
      <c r="T9" s="1" t="s">
        <v>1311</v>
      </c>
      <c r="V9" s="1" t="s">
        <v>16</v>
      </c>
      <c r="W9" s="1" t="s">
        <v>15</v>
      </c>
      <c r="X9" s="1" t="str">
        <f t="shared" si="8"/>
        <v>ZDREMA</v>
      </c>
      <c r="Y9" s="1" t="str">
        <f t="shared" si="4"/>
        <v>Remark</v>
      </c>
      <c r="AA9" s="1">
        <v>1</v>
      </c>
      <c r="AB9" s="6">
        <f t="shared" ca="1" si="9"/>
        <v>20141204</v>
      </c>
      <c r="AC9" s="3">
        <f t="shared" ca="1" si="10"/>
        <v>144109</v>
      </c>
      <c r="AD9" s="3" t="s">
        <v>88</v>
      </c>
      <c r="AE9" s="1">
        <v>0</v>
      </c>
      <c r="AF9" s="1">
        <v>0</v>
      </c>
      <c r="AH9" s="1" t="str">
        <f t="shared" ca="1" si="5"/>
        <v>insert into ZDIC values('DJB', '', 'EN', 'S', 'ZDREMA', 'Remark', '', '1', '20141204', '144109', 'SQL', '0', '0', '')</v>
      </c>
      <c r="AI9" s="5" t="s">
        <v>9</v>
      </c>
    </row>
    <row r="10" spans="1:35" ht="14.25" customHeight="1" x14ac:dyDescent="0.25">
      <c r="A10" s="4"/>
      <c r="B10" s="1" t="str">
        <f>VLOOKUP($D$2,[1]Tables!$B$2:$D$1048576,2,FALSE)</f>
        <v>ZD</v>
      </c>
      <c r="C10" s="1" t="s">
        <v>33</v>
      </c>
      <c r="D10" s="1" t="str">
        <f t="shared" si="11"/>
        <v>ZDRCST</v>
      </c>
      <c r="E10" s="1" t="str">
        <f>VLOOKUP($C10,'[1]Data Dictionary'!$B$2:$I$1048576,5,FALSE)</f>
        <v>Record Status</v>
      </c>
      <c r="F10" s="1" t="str">
        <f>VLOOKUP($C10,'[1]Data Dictionary'!$B$2:$I$1048576,6,FALSE)</f>
        <v>Record Status</v>
      </c>
      <c r="G10" s="1" t="str">
        <f>VLOOKUP($C10,'[1]Data Dictionary'!$B$2:$I$1048576,7,FALSE)</f>
        <v>Record Status</v>
      </c>
      <c r="H10" s="1" t="str">
        <f>VLOOKUP($C10,'[1]Data Dictionary'!$B$2:$I$1048576,8,FALSE)</f>
        <v>Record Status</v>
      </c>
      <c r="I10" s="1" t="str">
        <f>VLOOKUP($C10,'[1]Data Dictionary'!$B$2:$I$1048576,2,FALSE)</f>
        <v>NUMERIC</v>
      </c>
      <c r="J10" s="2" t="str">
        <f>VLOOKUP($C10,'[1]Data Dictionary'!$B$2:$I$1048576,3,FALSE)</f>
        <v>1, 0</v>
      </c>
      <c r="K10" s="3"/>
      <c r="L10" s="3" t="str">
        <f t="shared" si="12"/>
        <v xml:space="preserve"> NULL </v>
      </c>
      <c r="M10" s="3" t="str">
        <f t="shared" si="0"/>
        <v xml:space="preserve"> DEFAULT(0) </v>
      </c>
      <c r="N10" s="1" t="str">
        <f t="shared" si="1"/>
        <v>ZDRCST NUMERIC(1, 0)  NULL  DEFAULT(0) ,</v>
      </c>
      <c r="O10" s="1" t="str">
        <f t="shared" si="2"/>
        <v>ZDRCST NUMBER(1, 0)  DEFAULT(0) ,</v>
      </c>
      <c r="P10" s="1" t="s">
        <v>9</v>
      </c>
      <c r="Q10" s="1" t="str">
        <f t="shared" si="3"/>
        <v>EXEC sys.sp_addextendedproperty @name=N'MS_Description', @value=N'Record Status' , @level0type=N'SCHEMA',@level0name=N'dbo', @level1type=N'TABLE',@level1name=N'ZDIC', @level2type=N'COLUMN',@level2name=N'ZDRCST'</v>
      </c>
      <c r="R10" s="1" t="str">
        <f t="shared" si="6"/>
        <v>[DataMember] public  decimal ZDRCST { get; set; }</v>
      </c>
      <c r="S10" s="1" t="str">
        <f t="shared" si="7"/>
        <v>+ ", ZDRCST "</v>
      </c>
      <c r="T10" s="1" t="s">
        <v>1311</v>
      </c>
      <c r="V10" s="1" t="s">
        <v>16</v>
      </c>
      <c r="W10" s="1" t="s">
        <v>15</v>
      </c>
      <c r="X10" s="1" t="str">
        <f t="shared" si="8"/>
        <v>ZDRCST</v>
      </c>
      <c r="Y10" s="1" t="str">
        <f t="shared" si="4"/>
        <v>Record Status</v>
      </c>
      <c r="AA10" s="1">
        <v>1</v>
      </c>
      <c r="AB10" s="6">
        <f t="shared" ca="1" si="9"/>
        <v>20141204</v>
      </c>
      <c r="AC10" s="3">
        <f t="shared" ca="1" si="10"/>
        <v>144109</v>
      </c>
      <c r="AD10" s="3" t="s">
        <v>88</v>
      </c>
      <c r="AE10" s="1">
        <v>0</v>
      </c>
      <c r="AF10" s="1">
        <v>0</v>
      </c>
      <c r="AH10" s="1" t="str">
        <f t="shared" ca="1" si="5"/>
        <v>insert into ZDIC values('DJB', '', 'EN', 'S', 'ZDRCST', 'Record Status', '', '1', '20141204', '144109', 'SQL', '0', '0', '')</v>
      </c>
      <c r="AI10" s="5" t="s">
        <v>9</v>
      </c>
    </row>
    <row r="11" spans="1:35" ht="14.25" customHeight="1" x14ac:dyDescent="0.25">
      <c r="A11" s="4"/>
      <c r="B11" s="1" t="str">
        <f>VLOOKUP($D$2,[1]Tables!$B$2:$D$1048576,2,FALSE)</f>
        <v>ZD</v>
      </c>
      <c r="C11" s="1" t="s">
        <v>23</v>
      </c>
      <c r="D11" s="1" t="str">
        <f t="shared" si="11"/>
        <v>ZDCRDT</v>
      </c>
      <c r="E11" s="1" t="str">
        <f>VLOOKUP($C11,'[1]Data Dictionary'!$B$2:$I$1048576,5,FALSE)</f>
        <v>Create Date</v>
      </c>
      <c r="F11" s="1" t="str">
        <f>VLOOKUP($C11,'[1]Data Dictionary'!$B$2:$I$1048576,6,FALSE)</f>
        <v>Create Date</v>
      </c>
      <c r="G11" s="1" t="str">
        <f>VLOOKUP($C11,'[1]Data Dictionary'!$B$2:$I$1048576,7,FALSE)</f>
        <v>Create Date</v>
      </c>
      <c r="H11" s="1" t="str">
        <f>VLOOKUP($C11,'[1]Data Dictionary'!$B$2:$I$1048576,8,FALSE)</f>
        <v>Create Date</v>
      </c>
      <c r="I11" s="1" t="str">
        <f>VLOOKUP($C11,'[1]Data Dictionary'!$B$2:$I$1048576,2,FALSE)</f>
        <v>NUMERIC</v>
      </c>
      <c r="J11" s="2" t="str">
        <f>VLOOKUP($C11,'[1]Data Dictionary'!$B$2:$I$1048576,3,FALSE)</f>
        <v>8, 0</v>
      </c>
      <c r="K11" s="3"/>
      <c r="L11" s="3" t="str">
        <f t="shared" si="12"/>
        <v xml:space="preserve"> NULL </v>
      </c>
      <c r="M11" s="3" t="str">
        <f t="shared" si="0"/>
        <v xml:space="preserve"> DEFAULT(0) </v>
      </c>
      <c r="N11" s="1" t="str">
        <f t="shared" si="1"/>
        <v>ZDCRDT NUMERIC(8, 0)  NULL  DEFAULT(0) ,</v>
      </c>
      <c r="O11" s="1" t="str">
        <f t="shared" si="2"/>
        <v>ZDCRDT NUMBER(8, 0)  DEFAULT(0) ,</v>
      </c>
      <c r="P11" s="1" t="s">
        <v>9</v>
      </c>
      <c r="Q11" s="1" t="str">
        <f t="shared" si="3"/>
        <v>EXEC sys.sp_addextendedproperty @name=N'MS_Description', @value=N'Create Date' , @level0type=N'SCHEMA',@level0name=N'dbo', @level1type=N'TABLE',@level1name=N'ZDIC', @level2type=N'COLUMN',@level2name=N'ZDCRDT'</v>
      </c>
      <c r="R11" s="1" t="str">
        <f t="shared" si="6"/>
        <v>[DataMember] public  decimal ZDCRDT { get; set; }</v>
      </c>
      <c r="S11" s="1" t="str">
        <f t="shared" si="7"/>
        <v>+ ", ZDCRDT "</v>
      </c>
      <c r="T11" s="1" t="s">
        <v>1311</v>
      </c>
      <c r="V11" s="1" t="s">
        <v>16</v>
      </c>
      <c r="W11" s="1" t="s">
        <v>15</v>
      </c>
      <c r="X11" s="1" t="str">
        <f t="shared" si="8"/>
        <v>ZDCRDT</v>
      </c>
      <c r="Y11" s="1" t="str">
        <f t="shared" si="4"/>
        <v>Create Date</v>
      </c>
      <c r="AA11" s="1">
        <v>1</v>
      </c>
      <c r="AB11" s="6">
        <f t="shared" ca="1" si="9"/>
        <v>20141204</v>
      </c>
      <c r="AC11" s="3">
        <f t="shared" ca="1" si="10"/>
        <v>144109</v>
      </c>
      <c r="AD11" s="3" t="s">
        <v>88</v>
      </c>
      <c r="AE11" s="1">
        <v>0</v>
      </c>
      <c r="AF11" s="1">
        <v>0</v>
      </c>
      <c r="AH11" s="1" t="str">
        <f t="shared" ca="1" si="5"/>
        <v>insert into ZDIC values('DJB', '', 'EN', 'S', 'ZDCRDT', 'Create Date', '', '1', '20141204', '144109', 'SQL', '0', '0', '')</v>
      </c>
      <c r="AI11" s="5" t="s">
        <v>9</v>
      </c>
    </row>
    <row r="12" spans="1:35" ht="14.25" customHeight="1" x14ac:dyDescent="0.25">
      <c r="A12" s="4"/>
      <c r="B12" s="1" t="str">
        <f>VLOOKUP($D$2,[1]Tables!$B$2:$D$1048576,2,FALSE)</f>
        <v>ZD</v>
      </c>
      <c r="C12" s="1" t="s">
        <v>24</v>
      </c>
      <c r="D12" s="1" t="str">
        <f t="shared" si="11"/>
        <v>ZDCRTM</v>
      </c>
      <c r="E12" s="1" t="str">
        <f>VLOOKUP($C12,'[1]Data Dictionary'!$B$2:$I$1048576,5,FALSE)</f>
        <v>Create Time</v>
      </c>
      <c r="F12" s="1" t="str">
        <f>VLOOKUP($C12,'[1]Data Dictionary'!$B$2:$I$1048576,6,FALSE)</f>
        <v>Create Time</v>
      </c>
      <c r="G12" s="1" t="str">
        <f>VLOOKUP($C12,'[1]Data Dictionary'!$B$2:$I$1048576,7,FALSE)</f>
        <v>Create Time</v>
      </c>
      <c r="H12" s="1" t="str">
        <f>VLOOKUP($C12,'[1]Data Dictionary'!$B$2:$I$1048576,8,FALSE)</f>
        <v>Create Time</v>
      </c>
      <c r="I12" s="1" t="str">
        <f>VLOOKUP($C12,'[1]Data Dictionary'!$B$2:$I$1048576,2,FALSE)</f>
        <v>NUMERIC</v>
      </c>
      <c r="J12" s="2" t="str">
        <f>VLOOKUP($C12,'[1]Data Dictionary'!$B$2:$I$1048576,3,FALSE)</f>
        <v>6, 0</v>
      </c>
      <c r="K12" s="3"/>
      <c r="L12" s="3" t="str">
        <f t="shared" si="12"/>
        <v xml:space="preserve"> NULL </v>
      </c>
      <c r="M12" s="3" t="str">
        <f t="shared" si="0"/>
        <v xml:space="preserve"> DEFAULT(0) </v>
      </c>
      <c r="N12" s="1" t="str">
        <f t="shared" si="1"/>
        <v>ZDCRTM NUMERIC(6, 0)  NULL  DEFAULT(0) ,</v>
      </c>
      <c r="O12" s="1" t="str">
        <f t="shared" si="2"/>
        <v>ZDCRTM NUMBER(6, 0)  DEFAULT(0) ,</v>
      </c>
      <c r="P12" s="1" t="s">
        <v>9</v>
      </c>
      <c r="Q12" s="1" t="str">
        <f t="shared" si="3"/>
        <v>EXEC sys.sp_addextendedproperty @name=N'MS_Description', @value=N'Create Time' , @level0type=N'SCHEMA',@level0name=N'dbo', @level1type=N'TABLE',@level1name=N'ZDIC', @level2type=N'COLUMN',@level2name=N'ZDCRTM'</v>
      </c>
      <c r="R12" s="1" t="str">
        <f t="shared" si="6"/>
        <v>[DataMember] public  decimal ZDCRTM { get; set; }</v>
      </c>
      <c r="S12" s="1" t="str">
        <f t="shared" si="7"/>
        <v>+ ", ZDCRTM "</v>
      </c>
      <c r="T12" s="1" t="s">
        <v>1311</v>
      </c>
      <c r="V12" s="1" t="s">
        <v>16</v>
      </c>
      <c r="W12" s="1" t="s">
        <v>15</v>
      </c>
      <c r="X12" s="1" t="str">
        <f t="shared" si="8"/>
        <v>ZDCRTM</v>
      </c>
      <c r="Y12" s="1" t="str">
        <f t="shared" si="4"/>
        <v>Create Time</v>
      </c>
      <c r="AA12" s="1">
        <v>1</v>
      </c>
      <c r="AB12" s="6">
        <f t="shared" ca="1" si="9"/>
        <v>20141204</v>
      </c>
      <c r="AC12" s="3">
        <f t="shared" ca="1" si="10"/>
        <v>144109</v>
      </c>
      <c r="AD12" s="3" t="s">
        <v>88</v>
      </c>
      <c r="AE12" s="1">
        <v>0</v>
      </c>
      <c r="AF12" s="1">
        <v>0</v>
      </c>
      <c r="AH12" s="1" t="str">
        <f t="shared" ca="1" si="5"/>
        <v>insert into ZDIC values('DJB', '', 'EN', 'S', 'ZDCRTM', 'Create Time', '', '1', '20141204', '144109', 'SQL', '0', '0', '')</v>
      </c>
      <c r="AI12" s="5" t="s">
        <v>9</v>
      </c>
    </row>
    <row r="13" spans="1:35" ht="14.25" customHeight="1" x14ac:dyDescent="0.25">
      <c r="A13" s="4"/>
      <c r="B13" s="1" t="str">
        <f>VLOOKUP($D$2,[1]Tables!$B$2:$D$1048576,2,FALSE)</f>
        <v>ZD</v>
      </c>
      <c r="C13" s="1" t="s">
        <v>25</v>
      </c>
      <c r="D13" s="1" t="str">
        <f t="shared" si="11"/>
        <v>ZDCRUS</v>
      </c>
      <c r="E13" s="1" t="str">
        <f>VLOOKUP($C13,'[1]Data Dictionary'!$B$2:$I$1048576,5,FALSE)</f>
        <v>Create User</v>
      </c>
      <c r="F13" s="1" t="str">
        <f>VLOOKUP($C13,'[1]Data Dictionary'!$B$2:$I$1048576,6,FALSE)</f>
        <v>Create User</v>
      </c>
      <c r="G13" s="1" t="str">
        <f>VLOOKUP($C13,'[1]Data Dictionary'!$B$2:$I$1048576,7,FALSE)</f>
        <v>Create User</v>
      </c>
      <c r="H13" s="1" t="str">
        <f>VLOOKUP($C13,'[1]Data Dictionary'!$B$2:$I$1048576,8,FALSE)</f>
        <v>Create User</v>
      </c>
      <c r="I13" s="1" t="str">
        <f>VLOOKUP($C13,'[1]Data Dictionary'!$B$2:$I$1048576,2,FALSE)</f>
        <v>VARCHAR</v>
      </c>
      <c r="J13" s="2" t="str">
        <f>VLOOKUP($C13,'[1]Data Dictionary'!$B$2:$I$1048576,3,FALSE)</f>
        <v>20</v>
      </c>
      <c r="K13" s="3"/>
      <c r="L13" s="3" t="str">
        <f t="shared" si="12"/>
        <v xml:space="preserve"> NULL </v>
      </c>
      <c r="M13" s="3" t="str">
        <f t="shared" si="0"/>
        <v xml:space="preserve"> DEFAULT('') </v>
      </c>
      <c r="N13" s="1" t="str">
        <f t="shared" si="1"/>
        <v>ZDCRUS VARCHAR(20)  NULL  DEFAULT('') ,</v>
      </c>
      <c r="O13" s="1" t="str">
        <f t="shared" si="2"/>
        <v>ZDCRUS VARCHAR2(20) DEFAULT(' '),</v>
      </c>
      <c r="P13" s="1" t="s">
        <v>9</v>
      </c>
      <c r="Q13" s="1" t="str">
        <f t="shared" si="3"/>
        <v>EXEC sys.sp_addextendedproperty @name=N'MS_Description', @value=N'Create User' , @level0type=N'SCHEMA',@level0name=N'dbo', @level1type=N'TABLE',@level1name=N'ZDIC', @level2type=N'COLUMN',@level2name=N'ZDCRUS'</v>
      </c>
      <c r="R13" s="1" t="str">
        <f t="shared" si="6"/>
        <v>[DataMember] public  string ZDCRUS { get; set; }</v>
      </c>
      <c r="S13" s="1" t="str">
        <f t="shared" si="7"/>
        <v>+ ", ZDCRUS "</v>
      </c>
      <c r="T13" s="1" t="s">
        <v>1311</v>
      </c>
      <c r="V13" s="1" t="s">
        <v>16</v>
      </c>
      <c r="W13" s="1" t="s">
        <v>15</v>
      </c>
      <c r="X13" s="1" t="str">
        <f t="shared" si="8"/>
        <v>ZDCRUS</v>
      </c>
      <c r="Y13" s="1" t="str">
        <f t="shared" si="4"/>
        <v>Create User</v>
      </c>
      <c r="AA13" s="1">
        <v>1</v>
      </c>
      <c r="AB13" s="6">
        <f t="shared" ca="1" si="9"/>
        <v>20141204</v>
      </c>
      <c r="AC13" s="3">
        <f t="shared" ca="1" si="10"/>
        <v>144109</v>
      </c>
      <c r="AD13" s="3" t="s">
        <v>88</v>
      </c>
      <c r="AE13" s="1">
        <v>0</v>
      </c>
      <c r="AF13" s="1">
        <v>0</v>
      </c>
      <c r="AH13" s="1" t="str">
        <f t="shared" ca="1" si="5"/>
        <v>insert into ZDIC values('DJB', '', 'EN', 'S', 'ZDCRUS', 'Create User', '', '1', '20141204', '144109', 'SQL', '0', '0', '')</v>
      </c>
      <c r="AI13" s="5" t="s">
        <v>9</v>
      </c>
    </row>
    <row r="14" spans="1:35" ht="14.25" customHeight="1" x14ac:dyDescent="0.25">
      <c r="A14" s="4"/>
      <c r="B14" s="1" t="str">
        <f>VLOOKUP($D$2,[1]Tables!$B$2:$D$1048576,2,FALSE)</f>
        <v>ZD</v>
      </c>
      <c r="C14" s="1" t="s">
        <v>26</v>
      </c>
      <c r="D14" s="1" t="str">
        <f t="shared" si="11"/>
        <v>ZDCHDT</v>
      </c>
      <c r="E14" s="1" t="str">
        <f>VLOOKUP($C14,'[1]Data Dictionary'!$B$2:$I$1048576,5,FALSE)</f>
        <v>Change Date</v>
      </c>
      <c r="F14" s="1" t="str">
        <f>VLOOKUP($C14,'[1]Data Dictionary'!$B$2:$I$1048576,6,FALSE)</f>
        <v>Change Date</v>
      </c>
      <c r="G14" s="1" t="str">
        <f>VLOOKUP($C14,'[1]Data Dictionary'!$B$2:$I$1048576,7,FALSE)</f>
        <v>Change Date</v>
      </c>
      <c r="H14" s="1" t="str">
        <f>VLOOKUP($C14,'[1]Data Dictionary'!$B$2:$I$1048576,8,FALSE)</f>
        <v>Change Date</v>
      </c>
      <c r="I14" s="1" t="str">
        <f>VLOOKUP($C14,'[1]Data Dictionary'!$B$2:$I$1048576,2,FALSE)</f>
        <v>NUMERIC</v>
      </c>
      <c r="J14" s="2" t="str">
        <f>VLOOKUP($C14,'[1]Data Dictionary'!$B$2:$I$1048576,3,FALSE)</f>
        <v>8, 0</v>
      </c>
      <c r="K14" s="3"/>
      <c r="L14" s="3" t="str">
        <f t="shared" si="12"/>
        <v xml:space="preserve"> NULL </v>
      </c>
      <c r="M14" s="3" t="str">
        <f t="shared" si="0"/>
        <v xml:space="preserve"> DEFAULT(0) </v>
      </c>
      <c r="N14" s="1" t="str">
        <f t="shared" si="1"/>
        <v>ZDCHDT NUMERIC(8, 0)  NULL  DEFAULT(0) ,</v>
      </c>
      <c r="O14" s="1" t="str">
        <f t="shared" si="2"/>
        <v>ZDCHDT NUMBER(8, 0)  DEFAULT(0) ,</v>
      </c>
      <c r="P14" s="1" t="s">
        <v>9</v>
      </c>
      <c r="Q14" s="1" t="str">
        <f t="shared" si="3"/>
        <v>EXEC sys.sp_addextendedproperty @name=N'MS_Description', @value=N'Change Date' , @level0type=N'SCHEMA',@level0name=N'dbo', @level1type=N'TABLE',@level1name=N'ZDIC', @level2type=N'COLUMN',@level2name=N'ZDCHDT'</v>
      </c>
      <c r="R14" s="1" t="str">
        <f t="shared" si="6"/>
        <v>[DataMember] public  decimal ZDCHDT { get; set; }</v>
      </c>
      <c r="S14" s="1" t="str">
        <f t="shared" si="7"/>
        <v>+ ", ZDCHDT "</v>
      </c>
      <c r="T14" s="1" t="s">
        <v>1311</v>
      </c>
      <c r="V14" s="1" t="s">
        <v>16</v>
      </c>
      <c r="W14" s="1" t="s">
        <v>15</v>
      </c>
      <c r="X14" s="1" t="str">
        <f t="shared" si="8"/>
        <v>ZDCHDT</v>
      </c>
      <c r="Y14" s="1" t="str">
        <f t="shared" si="4"/>
        <v>Change Date</v>
      </c>
      <c r="AA14" s="1">
        <v>1</v>
      </c>
      <c r="AB14" s="6">
        <f t="shared" ca="1" si="9"/>
        <v>20141204</v>
      </c>
      <c r="AC14" s="3">
        <f t="shared" ca="1" si="10"/>
        <v>144109</v>
      </c>
      <c r="AD14" s="3" t="s">
        <v>88</v>
      </c>
      <c r="AE14" s="1">
        <v>0</v>
      </c>
      <c r="AF14" s="1">
        <v>0</v>
      </c>
      <c r="AH14" s="1" t="str">
        <f t="shared" ca="1" si="5"/>
        <v>insert into ZDIC values('DJB', '', 'EN', 'S', 'ZDCHDT', 'Change Date', '', '1', '20141204', '144109', 'SQL', '0', '0', '')</v>
      </c>
      <c r="AI14" s="5" t="s">
        <v>9</v>
      </c>
    </row>
    <row r="15" spans="1:35" ht="14.25" customHeight="1" x14ac:dyDescent="0.25">
      <c r="A15" s="4"/>
      <c r="B15" s="1" t="str">
        <f>VLOOKUP($D$2,[1]Tables!$B$2:$D$1048576,2,FALSE)</f>
        <v>ZD</v>
      </c>
      <c r="C15" s="1" t="s">
        <v>27</v>
      </c>
      <c r="D15" s="1" t="str">
        <f t="shared" si="11"/>
        <v>ZDCHTM</v>
      </c>
      <c r="E15" s="1" t="str">
        <f>VLOOKUP($C15,'[1]Data Dictionary'!$B$2:$I$1048576,5,FALSE)</f>
        <v>Change Time</v>
      </c>
      <c r="F15" s="1" t="str">
        <f>VLOOKUP($C15,'[1]Data Dictionary'!$B$2:$I$1048576,6,FALSE)</f>
        <v>Change Time</v>
      </c>
      <c r="G15" s="1" t="str">
        <f>VLOOKUP($C15,'[1]Data Dictionary'!$B$2:$I$1048576,7,FALSE)</f>
        <v>Change Time</v>
      </c>
      <c r="H15" s="1" t="str">
        <f>VLOOKUP($C15,'[1]Data Dictionary'!$B$2:$I$1048576,8,FALSE)</f>
        <v>Change Time</v>
      </c>
      <c r="I15" s="1" t="str">
        <f>VLOOKUP($C15,'[1]Data Dictionary'!$B$2:$I$1048576,2,FALSE)</f>
        <v>NUMERIC</v>
      </c>
      <c r="J15" s="2" t="str">
        <f>VLOOKUP($C15,'[1]Data Dictionary'!$B$2:$I$1048576,3,FALSE)</f>
        <v>6, 0</v>
      </c>
      <c r="K15" s="3"/>
      <c r="L15" s="3" t="str">
        <f t="shared" si="12"/>
        <v xml:space="preserve"> NULL </v>
      </c>
      <c r="M15" s="3" t="str">
        <f t="shared" si="0"/>
        <v xml:space="preserve"> DEFAULT(0) </v>
      </c>
      <c r="N15" s="1" t="str">
        <f t="shared" si="1"/>
        <v>ZDCHTM NUMERIC(6, 0)  NULL  DEFAULT(0) ,</v>
      </c>
      <c r="O15" s="1" t="str">
        <f t="shared" si="2"/>
        <v>ZDCHTM NUMBER(6, 0)  DEFAULT(0) ,</v>
      </c>
      <c r="P15" s="1" t="s">
        <v>9</v>
      </c>
      <c r="Q15" s="1" t="str">
        <f t="shared" si="3"/>
        <v>EXEC sys.sp_addextendedproperty @name=N'MS_Description', @value=N'Change Time' , @level0type=N'SCHEMA',@level0name=N'dbo', @level1type=N'TABLE',@level1name=N'ZDIC', @level2type=N'COLUMN',@level2name=N'ZDCHTM'</v>
      </c>
      <c r="R15" s="1" t="str">
        <f t="shared" si="6"/>
        <v>[DataMember] public  decimal ZDCHTM { get; set; }</v>
      </c>
      <c r="S15" s="1" t="str">
        <f t="shared" si="7"/>
        <v>+ ", ZDCHTM "</v>
      </c>
      <c r="T15" s="1" t="s">
        <v>1311</v>
      </c>
      <c r="V15" s="1" t="s">
        <v>16</v>
      </c>
      <c r="W15" s="1" t="s">
        <v>15</v>
      </c>
      <c r="X15" s="1" t="str">
        <f t="shared" si="8"/>
        <v>ZDCHTM</v>
      </c>
      <c r="Y15" s="1" t="str">
        <f t="shared" si="4"/>
        <v>Change Time</v>
      </c>
      <c r="AA15" s="1">
        <v>1</v>
      </c>
      <c r="AB15" s="6">
        <f t="shared" ca="1" si="9"/>
        <v>20141204</v>
      </c>
      <c r="AC15" s="3">
        <f t="shared" ca="1" si="10"/>
        <v>144109</v>
      </c>
      <c r="AD15" s="3" t="s">
        <v>88</v>
      </c>
      <c r="AE15" s="1">
        <v>0</v>
      </c>
      <c r="AF15" s="1">
        <v>0</v>
      </c>
      <c r="AH15" s="1" t="str">
        <f t="shared" ca="1" si="5"/>
        <v>insert into ZDIC values('DJB', '', 'EN', 'S', 'ZDCHTM', 'Change Time', '', '1', '20141204', '144109', 'SQL', '0', '0', '')</v>
      </c>
      <c r="AI15" s="5" t="s">
        <v>9</v>
      </c>
    </row>
    <row r="16" spans="1:35" ht="14.25" customHeight="1" x14ac:dyDescent="0.25">
      <c r="A16" s="4"/>
      <c r="B16" s="1" t="str">
        <f>VLOOKUP($D$2,[1]Tables!$B$2:$D$1048576,2,FALSE)</f>
        <v>ZD</v>
      </c>
      <c r="C16" s="1" t="s">
        <v>28</v>
      </c>
      <c r="D16" s="1" t="str">
        <f t="shared" si="11"/>
        <v>ZDCHUS</v>
      </c>
      <c r="E16" s="1" t="str">
        <f>VLOOKUP($C16,'[1]Data Dictionary'!$B$2:$I$1048576,5,FALSE)</f>
        <v>Change User</v>
      </c>
      <c r="F16" s="1" t="str">
        <f>VLOOKUP($C16,'[1]Data Dictionary'!$B$2:$I$1048576,6,FALSE)</f>
        <v>Change User</v>
      </c>
      <c r="G16" s="1" t="str">
        <f>VLOOKUP($C16,'[1]Data Dictionary'!$B$2:$I$1048576,7,FALSE)</f>
        <v>Change User</v>
      </c>
      <c r="H16" s="1" t="str">
        <f>VLOOKUP($C16,'[1]Data Dictionary'!$B$2:$I$1048576,8,FALSE)</f>
        <v>Change User</v>
      </c>
      <c r="I16" s="1" t="str">
        <f>VLOOKUP($C16,'[1]Data Dictionary'!$B$2:$I$1048576,2,FALSE)</f>
        <v>VARCHAR</v>
      </c>
      <c r="J16" s="2" t="str">
        <f>VLOOKUP($C16,'[1]Data Dictionary'!$B$2:$I$1048576,3,FALSE)</f>
        <v>20</v>
      </c>
      <c r="K16" s="3"/>
      <c r="L16" s="3" t="str">
        <f t="shared" si="12"/>
        <v xml:space="preserve"> NULL </v>
      </c>
      <c r="M16" s="3" t="str">
        <f t="shared" si="0"/>
        <v xml:space="preserve"> DEFAULT('') </v>
      </c>
      <c r="N16" s="1" t="str">
        <f t="shared" si="1"/>
        <v>ZDCHUS VARCHAR(20)  NULL  DEFAULT('') ,</v>
      </c>
      <c r="O16" s="1" t="str">
        <f t="shared" si="2"/>
        <v>ZDCHUS VARCHAR2(20) DEFAULT(' '),</v>
      </c>
      <c r="P16" s="1" t="s">
        <v>9</v>
      </c>
      <c r="Q16" s="1" t="str">
        <f t="shared" si="3"/>
        <v>EXEC sys.sp_addextendedproperty @name=N'MS_Description', @value=N'Change User' , @level0type=N'SCHEMA',@level0name=N'dbo', @level1type=N'TABLE',@level1name=N'ZDIC', @level2type=N'COLUMN',@level2name=N'ZDCHUS'</v>
      </c>
      <c r="R16" s="1" t="str">
        <f t="shared" si="6"/>
        <v>[DataMember] public  string ZDCHUS { get; set; }</v>
      </c>
      <c r="S16" s="1" t="str">
        <f t="shared" si="7"/>
        <v>+ ", ZDCHUS "</v>
      </c>
      <c r="T16" s="1" t="s">
        <v>1311</v>
      </c>
      <c r="V16" s="1" t="s">
        <v>16</v>
      </c>
      <c r="W16" s="1" t="s">
        <v>15</v>
      </c>
      <c r="X16" s="1" t="str">
        <f t="shared" si="8"/>
        <v>ZDCHUS</v>
      </c>
      <c r="Y16" s="1" t="str">
        <f t="shared" si="4"/>
        <v>Change User</v>
      </c>
      <c r="AA16" s="1">
        <v>1</v>
      </c>
      <c r="AB16" s="6">
        <f t="shared" ca="1" si="9"/>
        <v>20141204</v>
      </c>
      <c r="AC16" s="3">
        <f t="shared" ca="1" si="10"/>
        <v>144109</v>
      </c>
      <c r="AD16" s="3" t="s">
        <v>88</v>
      </c>
      <c r="AE16" s="1">
        <v>0</v>
      </c>
      <c r="AF16" s="1">
        <v>0</v>
      </c>
      <c r="AH16" s="1" t="str">
        <f t="shared" ca="1" si="5"/>
        <v>insert into ZDIC values('DJB', '', 'EN', 'S', 'ZDCHUS', 'Change User', '', '1', '20141204', '144109', 'SQL', '0', '0', '')</v>
      </c>
      <c r="AI16" s="5" t="s">
        <v>9</v>
      </c>
    </row>
    <row r="17" spans="1:19" ht="14.25" customHeight="1" x14ac:dyDescent="0.25">
      <c r="A17" s="4"/>
      <c r="B17" s="4"/>
      <c r="C17" s="4"/>
      <c r="D17" s="5"/>
      <c r="K17" s="3"/>
      <c r="L17" s="3"/>
      <c r="M17" s="3"/>
      <c r="N17" s="1" t="str">
        <f>CONCATENATE(" CONSTRAINT PK_",$D$2, " PRIMARY KEY CLUSTERED (")</f>
        <v xml:space="preserve"> CONSTRAINT PK_ZDIC PRIMARY KEY CLUSTERED (</v>
      </c>
      <c r="O17" s="1" t="str">
        <f>CONCATENATE(" CONSTRAINT PK_",$D$2, " PRIMARY KEY (")</f>
        <v xml:space="preserve"> CONSTRAINT PK_ZDIC PRIMARY KEY (</v>
      </c>
      <c r="P17" s="1" t="s">
        <v>9</v>
      </c>
      <c r="S17" s="1" t="str">
        <f>CONCATENATE("+ ""from ",$D$2," where 1=1 """)</f>
        <v>+ "from ZDIC where 1=1 "</v>
      </c>
    </row>
    <row r="18" spans="1:19" ht="14.25" customHeight="1" x14ac:dyDescent="0.25">
      <c r="A18" s="4"/>
      <c r="B18" s="4"/>
      <c r="C18" s="4"/>
      <c r="K18" s="3"/>
      <c r="L18" s="3"/>
      <c r="M18" s="3"/>
      <c r="N18" s="1" t="str">
        <f>$D$3</f>
        <v>ZDCONO</v>
      </c>
      <c r="O18" s="1" t="str">
        <f>$D$3</f>
        <v>ZDCONO</v>
      </c>
      <c r="P18" s="1" t="s">
        <v>9</v>
      </c>
      <c r="S18" s="1" t="str">
        <f>CONCATENATE("+ ""AND ", D3, " = '"" + str", D3, ".Trim() + ""' """)</f>
        <v>+ "AND ZDCONO = '" + strZDCONO.Trim() + "' "</v>
      </c>
    </row>
    <row r="19" spans="1:19" ht="14.25" customHeight="1" x14ac:dyDescent="0.25">
      <c r="A19" s="4"/>
      <c r="B19" s="4"/>
      <c r="C19" s="4"/>
      <c r="K19" s="3"/>
      <c r="L19" s="3"/>
      <c r="M19" s="3"/>
      <c r="N19" s="1" t="str">
        <f xml:space="preserve"> ", " &amp; $D4</f>
        <v>, ZDBRNO</v>
      </c>
      <c r="O19" s="1" t="str">
        <f xml:space="preserve"> ", " &amp; $D4</f>
        <v>, ZDBRNO</v>
      </c>
      <c r="P19" s="1" t="s">
        <v>9</v>
      </c>
      <c r="S19" s="1" t="str">
        <f>CONCATENATE("+ ""AND ", D4, " = '"" + str", D4, ".Trim() + ""' """)</f>
        <v>+ "AND ZDBRNO = '" + strZDBRNO.Trim() + "' "</v>
      </c>
    </row>
    <row r="20" spans="1:19" ht="14.25" customHeight="1" x14ac:dyDescent="0.25">
      <c r="A20" s="4"/>
      <c r="B20" s="4"/>
      <c r="C20" s="4"/>
      <c r="K20" s="3"/>
      <c r="L20" s="3"/>
      <c r="M20" s="3"/>
      <c r="N20" s="1" t="str">
        <f t="shared" ref="N20:O22" si="13" xml:space="preserve"> ", " &amp; $D5</f>
        <v>, ZDLGNO</v>
      </c>
      <c r="O20" s="1" t="str">
        <f t="shared" si="13"/>
        <v>, ZDLGNO</v>
      </c>
      <c r="P20" s="1" t="s">
        <v>9</v>
      </c>
      <c r="R20" s="1" t="s">
        <v>9</v>
      </c>
      <c r="S20" s="1" t="str">
        <f>CONCATENATE("+ ""AND ", D5, " = '"" + str", D5, ".Trim() + ""' """)</f>
        <v>+ "AND ZDLGNO = '" + strZDLGNO.Trim() + "' "</v>
      </c>
    </row>
    <row r="21" spans="1:19" ht="14.25" customHeight="1" x14ac:dyDescent="0.25">
      <c r="A21" s="4"/>
      <c r="B21" s="4"/>
      <c r="C21" s="4"/>
      <c r="K21" s="3"/>
      <c r="L21" s="3"/>
      <c r="M21" s="3"/>
      <c r="N21" s="1" t="str">
        <f t="shared" si="13"/>
        <v>, ZDDITY</v>
      </c>
      <c r="O21" s="1" t="str">
        <f t="shared" si="13"/>
        <v>, ZDDITY</v>
      </c>
      <c r="P21" s="1" t="s">
        <v>9</v>
      </c>
      <c r="S21" s="1" t="str">
        <f>CONCATENATE("+ ""AND ", D6, " = '"" + str", D6, ".Trim() + ""' """)</f>
        <v>+ "AND ZDDITY = '" + strZDDITY.Trim() + "' "</v>
      </c>
    </row>
    <row r="22" spans="1:19" ht="14.25" customHeight="1" x14ac:dyDescent="0.25">
      <c r="A22" s="4"/>
      <c r="B22" s="4"/>
      <c r="C22" s="4"/>
      <c r="K22" s="3"/>
      <c r="L22" s="3"/>
      <c r="M22" s="3"/>
      <c r="N22" s="1" t="str">
        <f t="shared" si="13"/>
        <v>, ZDFIEL</v>
      </c>
      <c r="O22" s="1" t="str">
        <f t="shared" si="13"/>
        <v>, ZDFIEL</v>
      </c>
      <c r="P22" s="1" t="s">
        <v>9</v>
      </c>
      <c r="S22" s="1" t="str">
        <f>CONCATENATE("+ ""AND ", D7, " = '"" + str", D7, ".Trim() + ""' """)</f>
        <v>+ "AND ZDFIEL = '" + strZDFIEL.Trim() + "' "</v>
      </c>
    </row>
    <row r="23" spans="1:19" ht="14.25" customHeight="1" x14ac:dyDescent="0.25">
      <c r="A23" s="4"/>
      <c r="B23" s="4"/>
      <c r="C23" s="4"/>
      <c r="K23" s="3"/>
      <c r="L23" s="3"/>
      <c r="M23" s="3"/>
      <c r="N23" s="1" t="s">
        <v>11</v>
      </c>
      <c r="O23" s="1" t="s">
        <v>11</v>
      </c>
      <c r="P23" s="1" t="s">
        <v>9</v>
      </c>
      <c r="R23" s="1" t="s">
        <v>9</v>
      </c>
      <c r="S23" s="12" t="s">
        <v>268</v>
      </c>
    </row>
    <row r="24" spans="1:19" ht="14.25" customHeight="1" x14ac:dyDescent="0.25">
      <c r="P24" s="1" t="s">
        <v>9</v>
      </c>
    </row>
    <row r="25" spans="1:19" ht="14.25" customHeight="1" x14ac:dyDescent="0.25">
      <c r="P25" s="1" t="s">
        <v>9</v>
      </c>
    </row>
    <row r="26" spans="1:19" ht="14.25" customHeight="1" x14ac:dyDescent="0.25">
      <c r="P26" s="1" t="s">
        <v>9</v>
      </c>
    </row>
    <row r="27" spans="1:19" ht="14.25" customHeight="1" x14ac:dyDescent="0.25">
      <c r="P27" s="1" t="s">
        <v>9</v>
      </c>
    </row>
    <row r="28" spans="1:19" ht="14.25" customHeight="1" x14ac:dyDescent="0.25">
      <c r="P28" s="1" t="s">
        <v>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E92"/>
  <sheetViews>
    <sheetView workbookViewId="0">
      <pane xSplit="3" ySplit="2" topLeftCell="AG24" activePane="bottomRight" state="frozen"/>
      <selection pane="topRight" activeCell="D1" sqref="D1"/>
      <selection pane="bottomLeft" activeCell="A3" sqref="A3"/>
      <selection pane="bottomRight" activeCell="AL16" sqref="AL1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3.4257812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7" width="9.140625" style="1"/>
    <col min="38" max="38" width="20.5703125" style="1" customWidth="1"/>
    <col min="39" max="39" width="14.42578125" style="1" bestFit="1" customWidth="1"/>
    <col min="40" max="40" width="35.7109375" style="1" bestFit="1" customWidth="1"/>
    <col min="41" max="41" width="22.7109375" style="1" customWidth="1"/>
    <col min="42" max="42" width="12.28515625" style="3" bestFit="1" customWidth="1"/>
    <col min="43" max="44" width="9.140625" style="3"/>
    <col min="45" max="45" width="9.140625" style="1"/>
    <col min="46" max="46" width="9.140625" style="3"/>
    <col min="47" max="16384" width="9.140625" style="1"/>
  </cols>
  <sheetData>
    <row r="1" spans="1:53"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ZVAR</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J1" s="5" t="s">
        <v>146</v>
      </c>
      <c r="AK1" s="5" t="s">
        <v>147</v>
      </c>
      <c r="AL1" s="5" t="s">
        <v>148</v>
      </c>
      <c r="AM1" s="5" t="s">
        <v>162</v>
      </c>
      <c r="AN1" s="5" t="s">
        <v>149</v>
      </c>
      <c r="AO1" s="5" t="s">
        <v>150</v>
      </c>
      <c r="AP1" s="9" t="s">
        <v>151</v>
      </c>
      <c r="AQ1" s="9" t="s">
        <v>152</v>
      </c>
      <c r="AR1" s="9" t="s">
        <v>153</v>
      </c>
      <c r="AS1" s="5" t="s">
        <v>154</v>
      </c>
      <c r="AT1" s="9" t="s">
        <v>155</v>
      </c>
      <c r="AU1" s="5" t="s">
        <v>156</v>
      </c>
      <c r="AV1" s="5" t="s">
        <v>157</v>
      </c>
      <c r="AW1" s="5" t="s">
        <v>158</v>
      </c>
      <c r="AX1" s="5" t="s">
        <v>159</v>
      </c>
      <c r="AY1" s="5" t="s">
        <v>160</v>
      </c>
    </row>
    <row r="2" spans="1:53" ht="14.25" customHeight="1" x14ac:dyDescent="0.25">
      <c r="A2" s="4"/>
      <c r="D2" s="1" t="s">
        <v>60</v>
      </c>
      <c r="E2" s="1" t="str">
        <f>VLOOKUP($D$2,[1]Tables!$B$2:$D$1048576,3,FALSE)</f>
        <v>System Variable</v>
      </c>
      <c r="K2" s="3"/>
      <c r="L2" s="3"/>
      <c r="M2" s="3"/>
      <c r="N2" s="3" t="str">
        <f>CONCATENATE("CREATE TABLE ", $D$2, " (")</f>
        <v>CREATE TABLE ZVAR (</v>
      </c>
      <c r="O2" s="7" t="str">
        <f>CONCATENATE("CREATE TABLE ", $D$2, " (")</f>
        <v>CREATE TABLE ZVAR (</v>
      </c>
      <c r="P2" s="1" t="s">
        <v>9</v>
      </c>
      <c r="R2" s="1" t="s">
        <v>9</v>
      </c>
      <c r="S2" s="1" t="s">
        <v>267</v>
      </c>
      <c r="AI2" s="5" t="s">
        <v>9</v>
      </c>
      <c r="AJ2" s="1" t="s">
        <v>1311</v>
      </c>
      <c r="AS2" s="3"/>
      <c r="AT2" s="6"/>
      <c r="AU2" s="3"/>
      <c r="AV2" s="3"/>
    </row>
    <row r="3" spans="1:53" ht="14.25" customHeight="1" x14ac:dyDescent="0.25">
      <c r="A3" s="4"/>
      <c r="B3" s="1" t="str">
        <f>VLOOKUP($D$2,[1]Tables!$B$2:$D$1048576,2,FALSE)</f>
        <v>ZR</v>
      </c>
      <c r="C3" s="1" t="s">
        <v>17</v>
      </c>
      <c r="D3" s="1" t="str">
        <f>B3 &amp; C3</f>
        <v>ZRCONO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M17" si="0">IF(I3="NUMERIC", " DEFAULT(0) ", IF(I3="DATETIME", "", " DEFAULT('') "))</f>
        <v xml:space="preserve"> DEFAULT('') </v>
      </c>
      <c r="N3" s="1" t="str">
        <f t="shared" ref="N3:N17" si="1">CONCATENATE(D3, " ", I3, IF(I3="DATETIME", "",CONCATENATE("(", J3, ") ")), L3, M3,",")</f>
        <v>ZRCONO VARCHAR(10)  NOT NULL  DEFAULT('') ,</v>
      </c>
      <c r="O3" s="1" t="str">
        <f t="shared" ref="O3:O17" si="2">CONCATENATE(D3, " ",IF(I3="VARCHAR", "VARCHAR2",IF(I3="NUMERIC", "NUMBER", I3)), IF(I3="DATETIME", "",CONCATENATE("(", J3, ") ")), IF(TRIM(K3)&lt;&gt;"", L3,IF(TRIM(M3)="DEFAULT('')", "DEFAULT(' ')", M3)), ",")</f>
        <v>ZRCONO VARCHAR2(10)  NOT NULL ,</v>
      </c>
      <c r="P3" s="1" t="s">
        <v>9</v>
      </c>
      <c r="Q3" s="1" t="str">
        <f t="shared" ref="Q3:Q17" si="3">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@level1type=N'TABLE',@level1name=N'ZVAR', @level2type=N'COLUMN',@level2name=N'ZRCONO'</v>
      </c>
      <c r="R3" s="1" t="str">
        <f>CONCATENATE("[DataMember] public ", IF(I3="VARCHAR", " string ", " decimal "), D3, " { get; set; }")</f>
        <v>[DataMember] public  string ZRCONO { get; set; }</v>
      </c>
      <c r="S3" s="1" t="str">
        <f>CONCATENATE("+ ""  ",D3," """)</f>
        <v>+ "  ZRCONO "</v>
      </c>
      <c r="T3" s="1" t="s">
        <v>1311</v>
      </c>
      <c r="V3" s="1" t="s">
        <v>16</v>
      </c>
      <c r="W3" s="1" t="s">
        <v>15</v>
      </c>
      <c r="X3" s="1" t="str">
        <f>D3</f>
        <v>ZRCONO</v>
      </c>
      <c r="Y3" s="1" t="str">
        <f t="shared" ref="Y3:Y17" si="4">IF(AND(V3="EN",W3="S"),E3, IF(AND(V3="ID", W3="S"),F3, IF(AND(V3="EN", W3="R"),G3,H3)))</f>
        <v>Company Code</v>
      </c>
      <c r="AA3" s="1">
        <v>1</v>
      </c>
      <c r="AB3" s="6">
        <f ca="1">YEAR(NOW())*10000+MONTH(NOW())*100+DAY(NOW())</f>
        <v>20141204</v>
      </c>
      <c r="AC3" s="3">
        <f ca="1">HOUR(NOW())*10000+MINUTE(NOW())*100+SECOND(NOW())</f>
        <v>144109</v>
      </c>
      <c r="AD3" s="3" t="s">
        <v>88</v>
      </c>
      <c r="AE3" s="1">
        <v>0</v>
      </c>
      <c r="AF3" s="1">
        <v>0</v>
      </c>
      <c r="AH3" s="1" t="str">
        <f t="shared" ref="AH3:AH17" ca="1" si="5">CONCATENATE("insert into ZDIC values('",T3, "', '",U3, "', '",V3, "', '",W3, "', '",X3, "', '",Y3, "', '",Z3, "', '",AA3, "', '",AB3, "', '",AC3, "', '",AD3, "', '",AE3, "', '",AF3, "', '",AG3, "')")</f>
        <v>insert into ZDIC values('DJB', '', 'EN', 'S', 'ZRCONO', 'Company Code', '', '1', '20141204', '144109', 'SQL', '0', '0', '')</v>
      </c>
      <c r="AI3" s="5" t="s">
        <v>9</v>
      </c>
      <c r="AJ3" s="1" t="s">
        <v>1311</v>
      </c>
      <c r="AL3" s="1" t="str">
        <f t="shared" ref="AL3:AL4" si="6">CONCATENATE(AO3, "_", AM3)</f>
        <v>RCST_ACTIVE</v>
      </c>
      <c r="AM3" s="1" t="s">
        <v>129</v>
      </c>
      <c r="AN3" s="1" t="s">
        <v>131</v>
      </c>
      <c r="AO3" s="1" t="s">
        <v>33</v>
      </c>
      <c r="AP3" s="3">
        <v>1</v>
      </c>
      <c r="AS3" s="3">
        <v>1</v>
      </c>
      <c r="AT3" s="6">
        <f t="shared" ref="AT3:AT13" ca="1" si="7">YEAR(NOW())*10000+MONTH(NOW())*100+DAY(NOW())</f>
        <v>20141204</v>
      </c>
      <c r="AU3" s="3">
        <f t="shared" ref="AU3:AU13" ca="1" si="8">HOUR(NOW())*10000+MINUTE(NOW())*100+SECOND(NOW())</f>
        <v>144109</v>
      </c>
      <c r="AV3" s="3" t="s">
        <v>88</v>
      </c>
      <c r="AW3" s="1">
        <v>0</v>
      </c>
      <c r="AX3" s="1">
        <v>0</v>
      </c>
      <c r="BA3" s="1" t="str">
        <f t="shared" ref="BA3:BA13" ca="1" si="9">CONCATENATE("insert into ", $D$2, " values('", AJ3, "', '", AK3, "', '", AL3, "', '", AN3, "', '", AO3, "', '", AP3, "', '", AQ3, "', '", AR3, "', '", AS3, "', '", AT3, "', '", AU3, "', '", AV3, "', '", AW3, "', '", AX3, "', '", AY3, "')")</f>
        <v>insert into ZVAR values('DJB', '', 'RCST_ACTIVE', 'Active', 'RCST', '1', '', '', '1', '20141204', '144109', 'SQL', '0', '0', '')</v>
      </c>
    </row>
    <row r="4" spans="1:53" ht="14.25" customHeight="1" x14ac:dyDescent="0.25">
      <c r="A4" s="4"/>
      <c r="B4" s="1" t="str">
        <f>VLOOKUP($D$2,[1]Tables!$B$2:$D$1048576,2,FALSE)</f>
        <v>ZR</v>
      </c>
      <c r="C4" s="1" t="s">
        <v>69</v>
      </c>
      <c r="D4" s="1" t="str">
        <f>B4 &amp; C4</f>
        <v>ZRBRNO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ZRBRNO VARCHAR(10)  NOT NULL  DEFAULT('') ,</v>
      </c>
      <c r="O4" s="1" t="str">
        <f t="shared" si="2"/>
        <v>ZRBRNO VARCHAR2(10)  NOT NULL ,</v>
      </c>
      <c r="P4" s="1" t="s">
        <v>9</v>
      </c>
      <c r="Q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@level1type=N'TABLE',@level1name=N'ZVAR', @level2type=N'COLUMN',@level2name=N'ZRBRNO'</v>
      </c>
      <c r="R4" s="1" t="str">
        <f>CONCATENATE("[DataMember] public ", IF(I4="VARCHAR", " string ", " decimal "), D4, " { get; set; }")</f>
        <v>[DataMember] public  string ZRBRNO { get; set; }</v>
      </c>
      <c r="S4" s="1" t="str">
        <f t="shared" ref="S4:S17" si="10">CONCATENATE("+ "", ",D4," """)</f>
        <v>+ ", ZRBRNO "</v>
      </c>
      <c r="T4" s="1" t="s">
        <v>1311</v>
      </c>
      <c r="V4" s="1" t="s">
        <v>16</v>
      </c>
      <c r="W4" s="1" t="s">
        <v>15</v>
      </c>
      <c r="X4" s="1" t="str">
        <f t="shared" ref="X4:X17" si="11">D4</f>
        <v>ZRBRNO</v>
      </c>
      <c r="Y4" s="1" t="str">
        <f t="shared" si="4"/>
        <v>Branch Code</v>
      </c>
      <c r="AA4" s="1">
        <v>1</v>
      </c>
      <c r="AB4" s="6">
        <f t="shared" ref="AB4:AB17" ca="1" si="12">YEAR(NOW())*10000+MONTH(NOW())*100+DAY(NOW())</f>
        <v>20141204</v>
      </c>
      <c r="AC4" s="3">
        <f t="shared" ref="AC4:AC17" ca="1" si="13">HOUR(NOW())*10000+MINUTE(NOW())*100+SECOND(NOW())</f>
        <v>144109</v>
      </c>
      <c r="AD4" s="3" t="s">
        <v>88</v>
      </c>
      <c r="AE4" s="1">
        <v>0</v>
      </c>
      <c r="AF4" s="1">
        <v>0</v>
      </c>
      <c r="AH4" s="1" t="str">
        <f t="shared" ca="1" si="5"/>
        <v>insert into ZDIC values('DJB', '', 'EN', 'S', 'ZRBRNO', 'Branch Code', '', '1', '20141204', '144109', 'SQL', '0', '0', '')</v>
      </c>
      <c r="AI4" s="5" t="s">
        <v>9</v>
      </c>
      <c r="AJ4" s="1" t="s">
        <v>1311</v>
      </c>
      <c r="AL4" s="1" t="str">
        <f t="shared" si="6"/>
        <v>RCST_INACTIVE</v>
      </c>
      <c r="AM4" s="1" t="s">
        <v>130</v>
      </c>
      <c r="AN4" s="1" t="s">
        <v>132</v>
      </c>
      <c r="AO4" s="1" t="s">
        <v>33</v>
      </c>
      <c r="AP4" s="3">
        <v>0</v>
      </c>
      <c r="AS4" s="3">
        <v>1</v>
      </c>
      <c r="AT4" s="6">
        <f t="shared" ca="1" si="7"/>
        <v>20141204</v>
      </c>
      <c r="AU4" s="3">
        <f t="shared" ca="1" si="8"/>
        <v>144109</v>
      </c>
      <c r="AV4" s="3" t="s">
        <v>88</v>
      </c>
      <c r="AW4" s="1">
        <v>0</v>
      </c>
      <c r="AX4" s="1">
        <v>0</v>
      </c>
      <c r="BA4" s="1" t="str">
        <f t="shared" ca="1" si="9"/>
        <v>insert into ZVAR values('DJB', '', 'RCST_INACTIVE', 'Inactive', 'RCST', '0', '', '', '1', '20141204', '144109', 'SQL', '0', '0', '')</v>
      </c>
    </row>
    <row r="5" spans="1:53" ht="14.25" customHeight="1" x14ac:dyDescent="0.25">
      <c r="A5" s="4"/>
      <c r="B5" s="1" t="str">
        <f>VLOOKUP($D$2,[1]Tables!$B$2:$D$1048576,2,FALSE)</f>
        <v>ZR</v>
      </c>
      <c r="C5" s="1" t="s">
        <v>62</v>
      </c>
      <c r="D5" s="1" t="str">
        <f t="shared" ref="D5:D17" si="14">B5 &amp; C5</f>
        <v>ZRVANO</v>
      </c>
      <c r="E5" s="1" t="str">
        <f>VLOOKUP($C5,'[1]Data Dictionary'!$B$2:$I$1048576,5,FALSE)</f>
        <v>Variable Code</v>
      </c>
      <c r="F5" s="1" t="str">
        <f>VLOOKUP($C5,'[1]Data Dictionary'!$B$2:$I$1048576,6,FALSE)</f>
        <v>Variable Code</v>
      </c>
      <c r="G5" s="1" t="str">
        <f>VLOOKUP($C5,'[1]Data Dictionary'!$B$2:$I$1048576,7,FALSE)</f>
        <v>Variable Code</v>
      </c>
      <c r="H5" s="1" t="str">
        <f>VLOOKUP($C5,'[1]Data Dictionary'!$B$2:$I$1048576,8,FALSE)</f>
        <v>Variable Code</v>
      </c>
      <c r="I5" s="1" t="str">
        <f>VLOOKUP($C5,'[1]Data Dictionary'!$B$2:$I$1048576,2,FALSE)</f>
        <v>VARCHAR</v>
      </c>
      <c r="J5" s="2">
        <f>VLOOKUP($C5,'[1]Data Dictionary'!$B$2:$I$1048576,3,FALSE)</f>
        <v>100</v>
      </c>
      <c r="K5" s="3" t="s">
        <v>13</v>
      </c>
      <c r="L5" s="3" t="str">
        <f>IF(K5="", " NULL ", " NOT NULL ")</f>
        <v xml:space="preserve"> NOT NULL </v>
      </c>
      <c r="M5" s="3" t="str">
        <f t="shared" si="0"/>
        <v xml:space="preserve"> DEFAULT('') </v>
      </c>
      <c r="N5" s="1" t="str">
        <f t="shared" si="1"/>
        <v>ZRVANO VARCHAR(100)  NOT NULL  DEFAULT('') ,</v>
      </c>
      <c r="O5" s="1" t="str">
        <f t="shared" si="2"/>
        <v>ZRVANO VARCHAR2(100)  NOT NULL ,</v>
      </c>
      <c r="P5" s="1" t="s">
        <v>9</v>
      </c>
      <c r="Q5" s="1" t="str">
        <f t="shared" si="3"/>
        <v>EXEC sys.sp_addextendedproperty @name=N'MS_Description', @value=N'Variable Code' , @level0type=N'SCHEMA',@level0name=N'dbo', @level1type=N'TABLE',@level1name=N'ZVAR', @level2type=N'COLUMN',@level2name=N'ZRVANO'</v>
      </c>
      <c r="R5" s="1" t="str">
        <f t="shared" ref="R5:R17" si="15">CONCATENATE("[DataMember] public ", IF(I5="VARCHAR", " string ", " decimal "), D5, " { get; set; }")</f>
        <v>[DataMember] public  string ZRVANO { get; set; }</v>
      </c>
      <c r="S5" s="1" t="str">
        <f t="shared" si="10"/>
        <v>+ ", ZRVANO "</v>
      </c>
      <c r="T5" s="1" t="s">
        <v>1311</v>
      </c>
      <c r="V5" s="1" t="s">
        <v>16</v>
      </c>
      <c r="W5" s="1" t="s">
        <v>15</v>
      </c>
      <c r="X5" s="1" t="str">
        <f t="shared" si="11"/>
        <v>ZRVANO</v>
      </c>
      <c r="Y5" s="1" t="str">
        <f t="shared" si="4"/>
        <v>Variable Code</v>
      </c>
      <c r="AA5" s="1">
        <v>1</v>
      </c>
      <c r="AB5" s="6">
        <f t="shared" ca="1" si="12"/>
        <v>20141204</v>
      </c>
      <c r="AC5" s="3">
        <f t="shared" ca="1" si="13"/>
        <v>144109</v>
      </c>
      <c r="AD5" s="3" t="s">
        <v>88</v>
      </c>
      <c r="AE5" s="1">
        <v>0</v>
      </c>
      <c r="AF5" s="1">
        <v>0</v>
      </c>
      <c r="AH5" s="1" t="str">
        <f t="shared" ca="1" si="5"/>
        <v>insert into ZDIC values('DJB', '', 'EN', 'S', 'ZRVANO', 'Variable Code', '', '1', '20141204', '144109', 'SQL', '0', '0', '')</v>
      </c>
      <c r="AI5" s="5" t="s">
        <v>9</v>
      </c>
      <c r="AJ5" s="1" t="s">
        <v>1311</v>
      </c>
      <c r="AL5" s="1" t="str">
        <f>CONCATENATE(AO5, "_", AM5)</f>
        <v>METY_HEADER</v>
      </c>
      <c r="AM5" s="1" t="s">
        <v>364</v>
      </c>
      <c r="AN5" s="1" t="s">
        <v>365</v>
      </c>
      <c r="AO5" s="1" t="s">
        <v>54</v>
      </c>
      <c r="AP5" s="3" t="s">
        <v>135</v>
      </c>
      <c r="AS5" s="3">
        <v>1</v>
      </c>
      <c r="AT5" s="6">
        <f t="shared" ca="1" si="7"/>
        <v>20141204</v>
      </c>
      <c r="AU5" s="3">
        <f t="shared" ca="1" si="8"/>
        <v>144109</v>
      </c>
      <c r="AV5" s="3" t="s">
        <v>88</v>
      </c>
      <c r="AW5" s="1">
        <v>0</v>
      </c>
      <c r="AX5" s="1">
        <v>0</v>
      </c>
      <c r="BA5" s="1" t="str">
        <f t="shared" ca="1" si="9"/>
        <v>insert into ZVAR values('DJB', '', 'METY_HEADER', 'Header', 'METY', 'H', '', '', '1', '20141204', '144109', 'SQL', '0', '0', '')</v>
      </c>
    </row>
    <row r="6" spans="1:53" ht="14.25" customHeight="1" x14ac:dyDescent="0.25">
      <c r="A6" s="4"/>
      <c r="B6" s="1" t="str">
        <f>VLOOKUP($D$2,[1]Tables!$B$2:$D$1048576,2,FALSE)</f>
        <v>ZR</v>
      </c>
      <c r="C6" s="1" t="s">
        <v>61</v>
      </c>
      <c r="D6" s="1" t="str">
        <f t="shared" si="14"/>
        <v>ZRVANA</v>
      </c>
      <c r="E6" s="1" t="str">
        <f>VLOOKUP($C6,'[1]Data Dictionary'!$B$2:$I$1048576,5,FALSE)</f>
        <v>Variable Name</v>
      </c>
      <c r="F6" s="1" t="str">
        <f>VLOOKUP($C6,'[1]Data Dictionary'!$B$2:$I$1048576,6,FALSE)</f>
        <v>Variable Name</v>
      </c>
      <c r="G6" s="1" t="str">
        <f>VLOOKUP($C6,'[1]Data Dictionary'!$B$2:$I$1048576,7,FALSE)</f>
        <v>Variable Name</v>
      </c>
      <c r="H6" s="1" t="str">
        <f>VLOOKUP($C6,'[1]Data Dictionary'!$B$2:$I$1048576,8,FALSE)</f>
        <v>Variable Name</v>
      </c>
      <c r="I6" s="1" t="str">
        <f>VLOOKUP($C6,'[1]Data Dictionary'!$B$2:$I$1048576,2,FALSE)</f>
        <v>VARCHAR</v>
      </c>
      <c r="J6" s="2">
        <f>VLOOKUP($C6,'[1]Data Dictionary'!$B$2:$I$1048576,3,FALSE)</f>
        <v>100</v>
      </c>
      <c r="K6" s="3"/>
      <c r="L6" s="3" t="str">
        <f>IF(K6="", " NULL ", " NOT NULL ")</f>
        <v xml:space="preserve"> NULL </v>
      </c>
      <c r="M6" s="3" t="str">
        <f t="shared" si="0"/>
        <v xml:space="preserve"> DEFAULT('') </v>
      </c>
      <c r="N6" s="1" t="str">
        <f t="shared" si="1"/>
        <v>ZRVANA VARCHAR(100)  NULL  DEFAULT('') ,</v>
      </c>
      <c r="O6" s="1" t="str">
        <f t="shared" si="2"/>
        <v>ZRVANA VARCHAR2(100) DEFAULT(' '),</v>
      </c>
      <c r="P6" s="1" t="s">
        <v>9</v>
      </c>
      <c r="Q6" s="1" t="str">
        <f t="shared" si="3"/>
        <v>EXEC sys.sp_addextendedproperty @name=N'MS_Description', @value=N'Variable Name' , @level0type=N'SCHEMA',@level0name=N'dbo', @level1type=N'TABLE',@level1name=N'ZVAR', @level2type=N'COLUMN',@level2name=N'ZRVANA'</v>
      </c>
      <c r="R6" s="1" t="str">
        <f t="shared" si="15"/>
        <v>[DataMember] public  string ZRVANA { get; set; }</v>
      </c>
      <c r="S6" s="1" t="str">
        <f t="shared" si="10"/>
        <v>+ ", ZRVANA "</v>
      </c>
      <c r="T6" s="1" t="s">
        <v>1311</v>
      </c>
      <c r="V6" s="1" t="s">
        <v>16</v>
      </c>
      <c r="W6" s="1" t="s">
        <v>15</v>
      </c>
      <c r="X6" s="1" t="str">
        <f t="shared" si="11"/>
        <v>ZRVANA</v>
      </c>
      <c r="Y6" s="1" t="str">
        <f t="shared" si="4"/>
        <v>Variable Name</v>
      </c>
      <c r="AA6" s="1">
        <v>1</v>
      </c>
      <c r="AB6" s="6">
        <f t="shared" ca="1" si="12"/>
        <v>20141204</v>
      </c>
      <c r="AC6" s="3">
        <f t="shared" ca="1" si="13"/>
        <v>144109</v>
      </c>
      <c r="AD6" s="3" t="s">
        <v>88</v>
      </c>
      <c r="AE6" s="1">
        <v>0</v>
      </c>
      <c r="AF6" s="1">
        <v>0</v>
      </c>
      <c r="AH6" s="1" t="str">
        <f t="shared" ca="1" si="5"/>
        <v>insert into ZDIC values('DJB', '', 'EN', 'S', 'ZRVANA', 'Variable Name', '', '1', '20141204', '144109', 'SQL', '0', '0', '')</v>
      </c>
      <c r="AI6" s="5" t="s">
        <v>9</v>
      </c>
      <c r="AJ6" s="1" t="s">
        <v>1311</v>
      </c>
      <c r="AL6" s="1" t="str">
        <f t="shared" ref="AL6:AL13" si="16">CONCATENATE(AO6, "_", AM6)</f>
        <v>METY_DETAIL</v>
      </c>
      <c r="AM6" s="1" t="s">
        <v>367</v>
      </c>
      <c r="AN6" s="1" t="s">
        <v>366</v>
      </c>
      <c r="AO6" s="1" t="s">
        <v>54</v>
      </c>
      <c r="AP6" s="3" t="s">
        <v>126</v>
      </c>
      <c r="AS6" s="3">
        <v>1</v>
      </c>
      <c r="AT6" s="6">
        <f t="shared" ca="1" si="7"/>
        <v>20141204</v>
      </c>
      <c r="AU6" s="3">
        <f t="shared" ca="1" si="8"/>
        <v>144109</v>
      </c>
      <c r="AV6" s="3" t="s">
        <v>88</v>
      </c>
      <c r="AW6" s="1">
        <v>0</v>
      </c>
      <c r="AX6" s="1">
        <v>0</v>
      </c>
      <c r="BA6" s="1" t="str">
        <f t="shared" ca="1" si="9"/>
        <v>insert into ZVAR values('DJB', '', 'METY_DETAIL', 'Detail', 'METY', 'D', '', '', '1', '20141204', '144109', 'SQL', '0', '0', '')</v>
      </c>
    </row>
    <row r="7" spans="1:53" ht="14.25" customHeight="1" x14ac:dyDescent="0.25">
      <c r="A7" s="4"/>
      <c r="B7" s="1" t="str">
        <f>VLOOKUP($D$2,[1]Tables!$B$2:$D$1048576,2,FALSE)</f>
        <v>ZR</v>
      </c>
      <c r="C7" s="1" t="s">
        <v>63</v>
      </c>
      <c r="D7" s="1" t="str">
        <f t="shared" si="14"/>
        <v>ZRVATY</v>
      </c>
      <c r="E7" s="1" t="str">
        <f>VLOOKUP($C7,'[1]Data Dictionary'!$B$2:$I$1048576,5,FALSE)</f>
        <v>Variable Type</v>
      </c>
      <c r="F7" s="1" t="str">
        <f>VLOOKUP($C7,'[1]Data Dictionary'!$B$2:$I$1048576,6,FALSE)</f>
        <v>Variable Type</v>
      </c>
      <c r="G7" s="1" t="str">
        <f>VLOOKUP($C7,'[1]Data Dictionary'!$B$2:$I$1048576,7,FALSE)</f>
        <v>Variable Type</v>
      </c>
      <c r="H7" s="1" t="str">
        <f>VLOOKUP($C7,'[1]Data Dictionary'!$B$2:$I$1048576,8,FALSE)</f>
        <v>Variable Type</v>
      </c>
      <c r="I7" s="1" t="str">
        <f>VLOOKUP($C7,'[1]Data Dictionary'!$B$2:$I$1048576,2,FALSE)</f>
        <v>VARCHAR</v>
      </c>
      <c r="J7" s="2">
        <f>VLOOKUP($C7,'[1]Data Dictionary'!$B$2:$I$1048576,3,FALSE)</f>
        <v>20</v>
      </c>
      <c r="K7" s="3"/>
      <c r="L7" s="3" t="str">
        <f>IF(K7="", " NULL ", " NOT NULL ")</f>
        <v xml:space="preserve"> NULL </v>
      </c>
      <c r="M7" s="3" t="str">
        <f t="shared" si="0"/>
        <v xml:space="preserve"> DEFAULT('') </v>
      </c>
      <c r="N7" s="1" t="str">
        <f t="shared" si="1"/>
        <v>ZRVATY VARCHAR(20)  NULL  DEFAULT('') ,</v>
      </c>
      <c r="O7" s="1" t="str">
        <f t="shared" si="2"/>
        <v>ZRVATY VARCHAR2(20) DEFAULT(' '),</v>
      </c>
      <c r="P7" s="1" t="s">
        <v>9</v>
      </c>
      <c r="Q7" s="1" t="str">
        <f t="shared" si="3"/>
        <v>EXEC sys.sp_addextendedproperty @name=N'MS_Description', @value=N'Variable Type' , @level0type=N'SCHEMA',@level0name=N'dbo', @level1type=N'TABLE',@level1name=N'ZVAR', @level2type=N'COLUMN',@level2name=N'ZRVATY'</v>
      </c>
      <c r="R7" s="1" t="str">
        <f t="shared" si="15"/>
        <v>[DataMember] public  string ZRVATY { get; set; }</v>
      </c>
      <c r="S7" s="1" t="str">
        <f t="shared" si="10"/>
        <v>+ ", ZRVATY "</v>
      </c>
      <c r="T7" s="1" t="s">
        <v>1311</v>
      </c>
      <c r="V7" s="1" t="s">
        <v>16</v>
      </c>
      <c r="W7" s="1" t="s">
        <v>15</v>
      </c>
      <c r="X7" s="1" t="str">
        <f t="shared" si="11"/>
        <v>ZRVATY</v>
      </c>
      <c r="Y7" s="1" t="str">
        <f t="shared" si="4"/>
        <v>Variable Type</v>
      </c>
      <c r="AA7" s="1">
        <v>1</v>
      </c>
      <c r="AB7" s="6">
        <f t="shared" ca="1" si="12"/>
        <v>20141204</v>
      </c>
      <c r="AC7" s="3">
        <f t="shared" ca="1" si="13"/>
        <v>144109</v>
      </c>
      <c r="AD7" s="3" t="s">
        <v>88</v>
      </c>
      <c r="AE7" s="1">
        <v>0</v>
      </c>
      <c r="AF7" s="1">
        <v>0</v>
      </c>
      <c r="AH7" s="1" t="str">
        <f t="shared" ca="1" si="5"/>
        <v>insert into ZDIC values('DJB', '', 'EN', 'S', 'ZRVATY', 'Variable Type', '', '1', '20141204', '144109', 'SQL', '0', '0', '')</v>
      </c>
      <c r="AI7" s="5" t="s">
        <v>9</v>
      </c>
      <c r="AJ7" s="1" t="s">
        <v>1311</v>
      </c>
      <c r="AL7" s="1" t="str">
        <f t="shared" si="16"/>
        <v>DCST_DRAFT</v>
      </c>
      <c r="AM7" s="3" t="s">
        <v>570</v>
      </c>
      <c r="AN7" s="1" t="s">
        <v>571</v>
      </c>
      <c r="AO7" s="1" t="s">
        <v>572</v>
      </c>
      <c r="AP7" s="3" t="s">
        <v>126</v>
      </c>
      <c r="AQ7" s="3">
        <v>10</v>
      </c>
      <c r="AS7" s="3">
        <v>1</v>
      </c>
      <c r="AT7" s="6">
        <f t="shared" ca="1" si="7"/>
        <v>20141204</v>
      </c>
      <c r="AU7" s="3">
        <f t="shared" ca="1" si="8"/>
        <v>144109</v>
      </c>
      <c r="AV7" s="3" t="s">
        <v>88</v>
      </c>
      <c r="AW7" s="1">
        <v>0</v>
      </c>
      <c r="AX7" s="1">
        <v>0</v>
      </c>
      <c r="BA7" s="1" t="str">
        <f t="shared" ca="1" si="9"/>
        <v>insert into ZVAR values('DJB', '', 'DCST_DRAFT', 'Draft', 'DCST', 'D', '10', '', '1', '20141204', '144109', 'SQL', '0', '0', '')</v>
      </c>
    </row>
    <row r="8" spans="1:53" ht="14.25" customHeight="1" x14ac:dyDescent="0.25">
      <c r="A8" s="4"/>
      <c r="B8" s="1" t="str">
        <f>VLOOKUP($D$2,[1]Tables!$B$2:$D$1048576,2,FALSE)</f>
        <v>ZR</v>
      </c>
      <c r="C8" s="1" t="s">
        <v>64</v>
      </c>
      <c r="D8" s="1" t="str">
        <f t="shared" si="14"/>
        <v>ZRVAVL</v>
      </c>
      <c r="E8" s="1" t="str">
        <f>VLOOKUP($C8,'[1]Data Dictionary'!$B$2:$I$1048576,5,FALSE)</f>
        <v>Variable Value</v>
      </c>
      <c r="F8" s="1" t="str">
        <f>VLOOKUP($C8,'[1]Data Dictionary'!$B$2:$I$1048576,6,FALSE)</f>
        <v>Variable Value</v>
      </c>
      <c r="G8" s="1" t="str">
        <f>VLOOKUP($C8,'[1]Data Dictionary'!$B$2:$I$1048576,7,FALSE)</f>
        <v>Variable Value</v>
      </c>
      <c r="H8" s="1" t="str">
        <f>VLOOKUP($C8,'[1]Data Dictionary'!$B$2:$I$1048576,8,FALSE)</f>
        <v>Variable Value</v>
      </c>
      <c r="I8" s="1" t="str">
        <f>VLOOKUP($C8,'[1]Data Dictionary'!$B$2:$I$1048576,2,FALSE)</f>
        <v>VARCHAR</v>
      </c>
      <c r="J8" s="2">
        <f>VLOOKUP($C8,'[1]Data Dictionary'!$B$2:$I$1048576,3,FALSE)</f>
        <v>100</v>
      </c>
      <c r="K8" s="3"/>
      <c r="L8" s="3" t="str">
        <f t="shared" ref="L8:L17" si="17">IF(K8="", " NULL ", " NOT NULL ")</f>
        <v xml:space="preserve"> NULL </v>
      </c>
      <c r="M8" s="3" t="str">
        <f t="shared" si="0"/>
        <v xml:space="preserve"> DEFAULT('') </v>
      </c>
      <c r="N8" s="1" t="str">
        <f t="shared" si="1"/>
        <v>ZRVAVL VARCHAR(100)  NULL  DEFAULT('') ,</v>
      </c>
      <c r="O8" s="1" t="str">
        <f t="shared" si="2"/>
        <v>ZRVAVL VARCHAR2(100) DEFAULT(' '),</v>
      </c>
      <c r="P8" s="1" t="s">
        <v>9</v>
      </c>
      <c r="Q8" s="1" t="str">
        <f t="shared" si="3"/>
        <v>EXEC sys.sp_addextendedproperty @name=N'MS_Description', @value=N'Variable Value' , @level0type=N'SCHEMA',@level0name=N'dbo', @level1type=N'TABLE',@level1name=N'ZVAR', @level2type=N'COLUMN',@level2name=N'ZRVAVL'</v>
      </c>
      <c r="R8" s="1" t="str">
        <f t="shared" si="15"/>
        <v>[DataMember] public  string ZRVAVL { get; set; }</v>
      </c>
      <c r="S8" s="1" t="str">
        <f t="shared" si="10"/>
        <v>+ ", ZRVAVL "</v>
      </c>
      <c r="T8" s="1" t="s">
        <v>1311</v>
      </c>
      <c r="V8" s="1" t="s">
        <v>16</v>
      </c>
      <c r="W8" s="1" t="s">
        <v>15</v>
      </c>
      <c r="X8" s="1" t="str">
        <f t="shared" si="11"/>
        <v>ZRVAVL</v>
      </c>
      <c r="Y8" s="1" t="str">
        <f t="shared" si="4"/>
        <v>Variable Value</v>
      </c>
      <c r="AA8" s="1">
        <v>1</v>
      </c>
      <c r="AB8" s="6">
        <f t="shared" ca="1" si="12"/>
        <v>20141204</v>
      </c>
      <c r="AC8" s="3">
        <f t="shared" ca="1" si="13"/>
        <v>144109</v>
      </c>
      <c r="AD8" s="3" t="s">
        <v>88</v>
      </c>
      <c r="AE8" s="1">
        <v>0</v>
      </c>
      <c r="AF8" s="1">
        <v>0</v>
      </c>
      <c r="AH8" s="1" t="str">
        <f t="shared" ca="1" si="5"/>
        <v>insert into ZDIC values('DJB', '', 'EN', 'S', 'ZRVAVL', 'Variable Value', '', '1', '20141204', '144109', 'SQL', '0', '0', '')</v>
      </c>
      <c r="AI8" s="5" t="s">
        <v>9</v>
      </c>
      <c r="AJ8" s="1" t="s">
        <v>1311</v>
      </c>
      <c r="AL8" s="1" t="str">
        <f t="shared" si="16"/>
        <v>DCST_WAIT_APPROVE</v>
      </c>
      <c r="AM8" s="3" t="s">
        <v>573</v>
      </c>
      <c r="AN8" s="1" t="s">
        <v>971</v>
      </c>
      <c r="AO8" s="1" t="s">
        <v>572</v>
      </c>
      <c r="AP8" s="3" t="s">
        <v>574</v>
      </c>
      <c r="AQ8" s="3">
        <v>15</v>
      </c>
      <c r="AS8" s="3">
        <v>1</v>
      </c>
      <c r="AT8" s="6">
        <f t="shared" ca="1" si="7"/>
        <v>20141204</v>
      </c>
      <c r="AU8" s="3">
        <f t="shared" ca="1" si="8"/>
        <v>144109</v>
      </c>
      <c r="AV8" s="3" t="s">
        <v>88</v>
      </c>
      <c r="AW8" s="1">
        <v>0</v>
      </c>
      <c r="AX8" s="1">
        <v>0</v>
      </c>
      <c r="BA8" s="1" t="str">
        <f t="shared" ca="1" si="9"/>
        <v>insert into ZVAR values('DJB', '', 'DCST_WAIT_APPROVE', 'Awaiting Approval', 'DCST', 'WA', '15', '', '1', '20141204', '144109', 'SQL', '0', '0', '')</v>
      </c>
    </row>
    <row r="9" spans="1:53" ht="14.25" customHeight="1" x14ac:dyDescent="0.25">
      <c r="A9" s="4"/>
      <c r="B9" s="1" t="str">
        <f>VLOOKUP($D$2,[1]Tables!$B$2:$D$1048576,2,FALSE)</f>
        <v>ZR</v>
      </c>
      <c r="C9" s="1" t="s">
        <v>65</v>
      </c>
      <c r="D9" s="1" t="str">
        <f t="shared" si="14"/>
        <v>ZRVASQ</v>
      </c>
      <c r="E9" s="1" t="str">
        <f>VLOOKUP($C9,'[1]Data Dictionary'!$B$2:$I$1048576,5,FALSE)</f>
        <v>Variable Sequence</v>
      </c>
      <c r="F9" s="1" t="str">
        <f>VLOOKUP($C9,'[1]Data Dictionary'!$B$2:$I$1048576,6,FALSE)</f>
        <v>Variable Sequence</v>
      </c>
      <c r="G9" s="1" t="str">
        <f>VLOOKUP($C9,'[1]Data Dictionary'!$B$2:$I$1048576,7,FALSE)</f>
        <v>Variable Sequence</v>
      </c>
      <c r="H9" s="1" t="str">
        <f>VLOOKUP($C9,'[1]Data Dictionary'!$B$2:$I$1048576,8,FALSE)</f>
        <v>Variable Sequence</v>
      </c>
      <c r="I9" s="1" t="str">
        <f>VLOOKUP($C9,'[1]Data Dictionary'!$B$2:$I$1048576,2,FALSE)</f>
        <v>VARCHAR</v>
      </c>
      <c r="J9" s="2">
        <f>VLOOKUP($C9,'[1]Data Dictionary'!$B$2:$I$1048576,3,FALSE)</f>
        <v>10</v>
      </c>
      <c r="K9" s="3"/>
      <c r="L9" s="3" t="str">
        <f t="shared" si="17"/>
        <v xml:space="preserve"> NULL </v>
      </c>
      <c r="M9" s="3" t="str">
        <f t="shared" si="0"/>
        <v xml:space="preserve"> DEFAULT('') </v>
      </c>
      <c r="N9" s="1" t="str">
        <f t="shared" si="1"/>
        <v>ZRVASQ VARCHAR(10)  NULL  DEFAULT('') ,</v>
      </c>
      <c r="O9" s="1" t="str">
        <f t="shared" si="2"/>
        <v>ZRVASQ VARCHAR2(10) DEFAULT(' '),</v>
      </c>
      <c r="P9" s="1" t="s">
        <v>9</v>
      </c>
      <c r="Q9" s="1" t="str">
        <f t="shared" si="3"/>
        <v>EXEC sys.sp_addextendedproperty @name=N'MS_Description', @value=N'Variable Sequence' , @level0type=N'SCHEMA',@level0name=N'dbo', @level1type=N'TABLE',@level1name=N'ZVAR', @level2type=N'COLUMN',@level2name=N'ZRVASQ'</v>
      </c>
      <c r="R9" s="1" t="str">
        <f t="shared" si="15"/>
        <v>[DataMember] public  string ZRVASQ { get; set; }</v>
      </c>
      <c r="S9" s="1" t="str">
        <f t="shared" si="10"/>
        <v>+ ", ZRVASQ "</v>
      </c>
      <c r="T9" s="1" t="s">
        <v>1311</v>
      </c>
      <c r="V9" s="1" t="s">
        <v>16</v>
      </c>
      <c r="W9" s="1" t="s">
        <v>15</v>
      </c>
      <c r="X9" s="1" t="str">
        <f t="shared" si="11"/>
        <v>ZRVASQ</v>
      </c>
      <c r="Y9" s="1" t="str">
        <f t="shared" si="4"/>
        <v>Variable Sequence</v>
      </c>
      <c r="AA9" s="1">
        <v>1</v>
      </c>
      <c r="AB9" s="6">
        <f t="shared" ca="1" si="12"/>
        <v>20141204</v>
      </c>
      <c r="AC9" s="3">
        <f t="shared" ca="1" si="13"/>
        <v>144109</v>
      </c>
      <c r="AD9" s="3" t="s">
        <v>88</v>
      </c>
      <c r="AE9" s="1">
        <v>0</v>
      </c>
      <c r="AF9" s="1">
        <v>0</v>
      </c>
      <c r="AH9" s="1" t="str">
        <f t="shared" ca="1" si="5"/>
        <v>insert into ZDIC values('DJB', '', 'EN', 'S', 'ZRVASQ', 'Variable Sequence', '', '1', '20141204', '144109', 'SQL', '0', '0', '')</v>
      </c>
      <c r="AI9" s="5" t="s">
        <v>9</v>
      </c>
      <c r="AJ9" s="1" t="s">
        <v>1311</v>
      </c>
      <c r="AL9" s="1" t="str">
        <f t="shared" si="16"/>
        <v>DCST_APPROVE</v>
      </c>
      <c r="AM9" s="3" t="s">
        <v>575</v>
      </c>
      <c r="AN9" s="1" t="s">
        <v>972</v>
      </c>
      <c r="AO9" s="1" t="s">
        <v>572</v>
      </c>
      <c r="AP9" s="3" t="s">
        <v>89</v>
      </c>
      <c r="AQ9" s="3">
        <v>20</v>
      </c>
      <c r="AS9" s="3">
        <v>1</v>
      </c>
      <c r="AT9" s="6">
        <f t="shared" ca="1" si="7"/>
        <v>20141204</v>
      </c>
      <c r="AU9" s="3">
        <f t="shared" ca="1" si="8"/>
        <v>144109</v>
      </c>
      <c r="AV9" s="3" t="s">
        <v>88</v>
      </c>
      <c r="AW9" s="1">
        <v>0</v>
      </c>
      <c r="AX9" s="1">
        <v>0</v>
      </c>
      <c r="BA9" s="1" t="str">
        <f t="shared" ca="1" si="9"/>
        <v>insert into ZVAR values('DJB', '', 'DCST_APPROVE', 'Approved', 'DCST', 'A', '20', '', '1', '20141204', '144109', 'SQL', '0', '0', '')</v>
      </c>
    </row>
    <row r="10" spans="1:53" ht="14.25" customHeight="1" x14ac:dyDescent="0.25">
      <c r="A10" s="4"/>
      <c r="B10" s="1" t="str">
        <f>VLOOKUP($D$2,[1]Tables!$B$2:$D$1048576,2,FALSE)</f>
        <v>ZR</v>
      </c>
      <c r="C10" s="1" t="s">
        <v>32</v>
      </c>
      <c r="D10" s="1" t="str">
        <f t="shared" si="14"/>
        <v>ZRREMA</v>
      </c>
      <c r="E10" s="1" t="str">
        <f>VLOOKUP($C10,'[1]Data Dictionary'!$B$2:$I$1048576,5,FALSE)</f>
        <v>Remark</v>
      </c>
      <c r="F10" s="1" t="str">
        <f>VLOOKUP($C10,'[1]Data Dictionary'!$B$2:$I$1048576,6,FALSE)</f>
        <v>Remark</v>
      </c>
      <c r="G10" s="1" t="str">
        <f>VLOOKUP($C10,'[1]Data Dictionary'!$B$2:$I$1048576,7,FALSE)</f>
        <v>Remark</v>
      </c>
      <c r="H10" s="1" t="str">
        <f>VLOOKUP($C10,'[1]Data Dictionary'!$B$2:$I$1048576,8,FALSE)</f>
        <v>Remark</v>
      </c>
      <c r="I10" s="1" t="str">
        <f>VLOOKUP($C10,'[1]Data Dictionary'!$B$2:$I$1048576,2,FALSE)</f>
        <v>VARCHAR</v>
      </c>
      <c r="J10" s="2" t="str">
        <f>VLOOKUP($C10,'[1]Data Dictionary'!$B$2:$I$1048576,3,FALSE)</f>
        <v>100</v>
      </c>
      <c r="K10" s="3"/>
      <c r="L10" s="3" t="str">
        <f t="shared" si="17"/>
        <v xml:space="preserve"> NULL </v>
      </c>
      <c r="M10" s="3" t="str">
        <f t="shared" si="0"/>
        <v xml:space="preserve"> DEFAULT('') </v>
      </c>
      <c r="N10" s="1" t="str">
        <f t="shared" si="1"/>
        <v>ZRREMA VARCHAR(100)  NULL  DEFAULT('') ,</v>
      </c>
      <c r="O10" s="1" t="str">
        <f t="shared" si="2"/>
        <v>ZRREMA VARCHAR2(100) DEFAULT(' '),</v>
      </c>
      <c r="P10" s="1" t="s">
        <v>9</v>
      </c>
      <c r="Q10" s="1" t="str">
        <f t="shared" si="3"/>
        <v>EXEC sys.sp_addextendedproperty @name=N'MS_Description', @value=N'Remark' , @level0type=N'SCHEMA',@level0name=N'dbo', @level1type=N'TABLE',@level1name=N'ZVAR', @level2type=N'COLUMN',@level2name=N'ZRREMA'</v>
      </c>
      <c r="R10" s="1" t="str">
        <f t="shared" si="15"/>
        <v>[DataMember] public  string ZRREMA { get; set; }</v>
      </c>
      <c r="S10" s="1" t="str">
        <f t="shared" si="10"/>
        <v>+ ", ZRREMA "</v>
      </c>
      <c r="T10" s="1" t="s">
        <v>1311</v>
      </c>
      <c r="V10" s="1" t="s">
        <v>16</v>
      </c>
      <c r="W10" s="1" t="s">
        <v>15</v>
      </c>
      <c r="X10" s="1" t="str">
        <f t="shared" si="11"/>
        <v>ZRREMA</v>
      </c>
      <c r="Y10" s="1" t="str">
        <f t="shared" si="4"/>
        <v>Remark</v>
      </c>
      <c r="AA10" s="1">
        <v>1</v>
      </c>
      <c r="AB10" s="6">
        <f t="shared" ca="1" si="12"/>
        <v>20141204</v>
      </c>
      <c r="AC10" s="3">
        <f t="shared" ca="1" si="13"/>
        <v>144109</v>
      </c>
      <c r="AD10" s="3" t="s">
        <v>88</v>
      </c>
      <c r="AE10" s="1">
        <v>0</v>
      </c>
      <c r="AF10" s="1">
        <v>0</v>
      </c>
      <c r="AH10" s="1" t="str">
        <f t="shared" ca="1" si="5"/>
        <v>insert into ZDIC values('DJB', '', 'EN', 'S', 'ZRREMA', 'Remark', '', '1', '20141204', '144109', 'SQL', '0', '0', '')</v>
      </c>
      <c r="AI10" s="5" t="s">
        <v>9</v>
      </c>
      <c r="AJ10" s="1" t="s">
        <v>1311</v>
      </c>
      <c r="AL10" s="1" t="str">
        <f t="shared" si="16"/>
        <v>DCST_WAIT_VOID</v>
      </c>
      <c r="AM10" s="3" t="s">
        <v>576</v>
      </c>
      <c r="AN10" s="1" t="s">
        <v>973</v>
      </c>
      <c r="AO10" s="1" t="s">
        <v>572</v>
      </c>
      <c r="AP10" s="3" t="s">
        <v>577</v>
      </c>
      <c r="AQ10" s="3">
        <v>25</v>
      </c>
      <c r="AS10" s="3">
        <v>1</v>
      </c>
      <c r="AT10" s="6">
        <f t="shared" ca="1" si="7"/>
        <v>20141204</v>
      </c>
      <c r="AU10" s="3">
        <f t="shared" ca="1" si="8"/>
        <v>144109</v>
      </c>
      <c r="AV10" s="3" t="s">
        <v>88</v>
      </c>
      <c r="AW10" s="1">
        <v>0</v>
      </c>
      <c r="AX10" s="1">
        <v>0</v>
      </c>
      <c r="BA10" s="1" t="str">
        <f t="shared" ca="1" si="9"/>
        <v>insert into ZVAR values('DJB', '', 'DCST_WAIT_VOID', 'Awaiting Void Approval', 'DCST', 'WV', '25', '', '1', '20141204', '144109', 'SQL', '0', '0', '')</v>
      </c>
    </row>
    <row r="11" spans="1:53" ht="14.25" customHeight="1" x14ac:dyDescent="0.25">
      <c r="A11" s="4"/>
      <c r="B11" s="1" t="str">
        <f>VLOOKUP($D$2,[1]Tables!$B$2:$D$1048576,2,FALSE)</f>
        <v>ZR</v>
      </c>
      <c r="C11" s="1" t="s">
        <v>33</v>
      </c>
      <c r="D11" s="1" t="str">
        <f t="shared" si="14"/>
        <v>ZRRCST</v>
      </c>
      <c r="E11" s="1" t="str">
        <f>VLOOKUP($C11,'[1]Data Dictionary'!$B$2:$I$1048576,5,FALSE)</f>
        <v>Record Status</v>
      </c>
      <c r="F11" s="1" t="str">
        <f>VLOOKUP($C11,'[1]Data Dictionary'!$B$2:$I$1048576,6,FALSE)</f>
        <v>Record Status</v>
      </c>
      <c r="G11" s="1" t="str">
        <f>VLOOKUP($C11,'[1]Data Dictionary'!$B$2:$I$1048576,7,FALSE)</f>
        <v>Record Status</v>
      </c>
      <c r="H11" s="1" t="str">
        <f>VLOOKUP($C11,'[1]Data Dictionary'!$B$2:$I$1048576,8,FALSE)</f>
        <v>Record Status</v>
      </c>
      <c r="I11" s="1" t="str">
        <f>VLOOKUP($C11,'[1]Data Dictionary'!$B$2:$I$1048576,2,FALSE)</f>
        <v>NUMERIC</v>
      </c>
      <c r="J11" s="2" t="str">
        <f>VLOOKUP($C11,'[1]Data Dictionary'!$B$2:$I$1048576,3,FALSE)</f>
        <v>1, 0</v>
      </c>
      <c r="K11" s="3"/>
      <c r="L11" s="3" t="str">
        <f t="shared" si="17"/>
        <v xml:space="preserve"> NULL </v>
      </c>
      <c r="M11" s="3" t="str">
        <f t="shared" si="0"/>
        <v xml:space="preserve"> DEFAULT(0) </v>
      </c>
      <c r="N11" s="1" t="str">
        <f t="shared" si="1"/>
        <v>ZRRCST NUMERIC(1, 0)  NULL  DEFAULT(0) ,</v>
      </c>
      <c r="O11" s="1" t="str">
        <f t="shared" si="2"/>
        <v>ZRRCST NUMBER(1, 0)  DEFAULT(0) ,</v>
      </c>
      <c r="P11" s="1" t="s">
        <v>9</v>
      </c>
      <c r="Q11" s="1" t="str">
        <f t="shared" si="3"/>
        <v>EXEC sys.sp_addextendedproperty @name=N'MS_Description', @value=N'Record Status' , @level0type=N'SCHEMA',@level0name=N'dbo', @level1type=N'TABLE',@level1name=N'ZVAR', @level2type=N'COLUMN',@level2name=N'ZRRCST'</v>
      </c>
      <c r="R11" s="1" t="str">
        <f t="shared" si="15"/>
        <v>[DataMember] public  decimal ZRRCST { get; set; }</v>
      </c>
      <c r="S11" s="1" t="str">
        <f t="shared" si="10"/>
        <v>+ ", ZRRCST "</v>
      </c>
      <c r="T11" s="1" t="s">
        <v>1311</v>
      </c>
      <c r="V11" s="1" t="s">
        <v>16</v>
      </c>
      <c r="W11" s="1" t="s">
        <v>15</v>
      </c>
      <c r="X11" s="1" t="str">
        <f t="shared" si="11"/>
        <v>ZRRCST</v>
      </c>
      <c r="Y11" s="1" t="str">
        <f t="shared" si="4"/>
        <v>Record Status</v>
      </c>
      <c r="AA11" s="1">
        <v>1</v>
      </c>
      <c r="AB11" s="6">
        <f t="shared" ca="1" si="12"/>
        <v>20141204</v>
      </c>
      <c r="AC11" s="3">
        <f t="shared" ca="1" si="13"/>
        <v>144109</v>
      </c>
      <c r="AD11" s="3" t="s">
        <v>88</v>
      </c>
      <c r="AE11" s="1">
        <v>0</v>
      </c>
      <c r="AF11" s="1">
        <v>0</v>
      </c>
      <c r="AH11" s="1" t="str">
        <f t="shared" ca="1" si="5"/>
        <v>insert into ZDIC values('DJB', '', 'EN', 'S', 'ZRRCST', 'Record Status', '', '1', '20141204', '144109', 'SQL', '0', '0', '')</v>
      </c>
      <c r="AI11" s="5" t="s">
        <v>9</v>
      </c>
      <c r="AJ11" s="1" t="s">
        <v>1311</v>
      </c>
      <c r="AL11" s="1" t="str">
        <f t="shared" si="16"/>
        <v>DCST_VOID</v>
      </c>
      <c r="AM11" s="3" t="s">
        <v>578</v>
      </c>
      <c r="AN11" s="1" t="s">
        <v>579</v>
      </c>
      <c r="AO11" s="1" t="s">
        <v>572</v>
      </c>
      <c r="AP11" s="3" t="s">
        <v>580</v>
      </c>
      <c r="AQ11" s="3">
        <v>30</v>
      </c>
      <c r="AS11" s="3">
        <v>1</v>
      </c>
      <c r="AT11" s="6">
        <f t="shared" ca="1" si="7"/>
        <v>20141204</v>
      </c>
      <c r="AU11" s="3">
        <f t="shared" ca="1" si="8"/>
        <v>144109</v>
      </c>
      <c r="AV11" s="3" t="s">
        <v>88</v>
      </c>
      <c r="AW11" s="1">
        <v>0</v>
      </c>
      <c r="AX11" s="1">
        <v>0</v>
      </c>
      <c r="BA11" s="1" t="str">
        <f t="shared" ca="1" si="9"/>
        <v>insert into ZVAR values('DJB', '', 'DCST_VOID', 'Void', 'DCST', 'V', '30', '', '1', '20141204', '144109', 'SQL', '0', '0', '')</v>
      </c>
    </row>
    <row r="12" spans="1:53" ht="14.25" customHeight="1" x14ac:dyDescent="0.25">
      <c r="A12" s="4"/>
      <c r="B12" s="1" t="str">
        <f>VLOOKUP($D$2,[1]Tables!$B$2:$D$1048576,2,FALSE)</f>
        <v>ZR</v>
      </c>
      <c r="C12" s="1" t="s">
        <v>23</v>
      </c>
      <c r="D12" s="1" t="str">
        <f t="shared" si="14"/>
        <v>ZRCRDT</v>
      </c>
      <c r="E12" s="1" t="str">
        <f>VLOOKUP($C12,'[1]Data Dictionary'!$B$2:$I$1048576,5,FALSE)</f>
        <v>Create Date</v>
      </c>
      <c r="F12" s="1" t="str">
        <f>VLOOKUP($C12,'[1]Data Dictionary'!$B$2:$I$1048576,6,FALSE)</f>
        <v>Create Date</v>
      </c>
      <c r="G12" s="1" t="str">
        <f>VLOOKUP($C12,'[1]Data Dictionary'!$B$2:$I$1048576,7,FALSE)</f>
        <v>Create Date</v>
      </c>
      <c r="H12" s="1" t="str">
        <f>VLOOKUP($C12,'[1]Data Dictionary'!$B$2:$I$1048576,8,FALSE)</f>
        <v>Create Date</v>
      </c>
      <c r="I12" s="1" t="str">
        <f>VLOOKUP($C12,'[1]Data Dictionary'!$B$2:$I$1048576,2,FALSE)</f>
        <v>NUMERIC</v>
      </c>
      <c r="J12" s="2" t="str">
        <f>VLOOKUP($C12,'[1]Data Dictionary'!$B$2:$I$1048576,3,FALSE)</f>
        <v>8, 0</v>
      </c>
      <c r="K12" s="3"/>
      <c r="L12" s="3" t="str">
        <f t="shared" si="17"/>
        <v xml:space="preserve"> NULL </v>
      </c>
      <c r="M12" s="3" t="str">
        <f t="shared" si="0"/>
        <v xml:space="preserve"> DEFAULT(0) </v>
      </c>
      <c r="N12" s="1" t="str">
        <f t="shared" si="1"/>
        <v>ZRCRDT NUMERIC(8, 0)  NULL  DEFAULT(0) ,</v>
      </c>
      <c r="O12" s="1" t="str">
        <f t="shared" si="2"/>
        <v>ZRCRDT NUMBER(8, 0)  DEFAULT(0) ,</v>
      </c>
      <c r="P12" s="1" t="s">
        <v>9</v>
      </c>
      <c r="Q12" s="1" t="str">
        <f t="shared" si="3"/>
        <v>EXEC sys.sp_addextendedproperty @name=N'MS_Description', @value=N'Create Date' , @level0type=N'SCHEMA',@level0name=N'dbo', @level1type=N'TABLE',@level1name=N'ZVAR', @level2type=N'COLUMN',@level2name=N'ZRCRDT'</v>
      </c>
      <c r="R12" s="1" t="str">
        <f t="shared" si="15"/>
        <v>[DataMember] public  decimal ZRCRDT { get; set; }</v>
      </c>
      <c r="S12" s="1" t="str">
        <f t="shared" si="10"/>
        <v>+ ", ZRCRDT "</v>
      </c>
      <c r="T12" s="1" t="s">
        <v>1311</v>
      </c>
      <c r="V12" s="1" t="s">
        <v>16</v>
      </c>
      <c r="W12" s="1" t="s">
        <v>15</v>
      </c>
      <c r="X12" s="1" t="str">
        <f t="shared" si="11"/>
        <v>ZRCRDT</v>
      </c>
      <c r="Y12" s="1" t="str">
        <f t="shared" si="4"/>
        <v>Create Date</v>
      </c>
      <c r="AA12" s="1">
        <v>1</v>
      </c>
      <c r="AB12" s="6">
        <f t="shared" ca="1" si="12"/>
        <v>20141204</v>
      </c>
      <c r="AC12" s="3">
        <f t="shared" ca="1" si="13"/>
        <v>144109</v>
      </c>
      <c r="AD12" s="3" t="s">
        <v>88</v>
      </c>
      <c r="AE12" s="1">
        <v>0</v>
      </c>
      <c r="AF12" s="1">
        <v>0</v>
      </c>
      <c r="AH12" s="1" t="str">
        <f t="shared" ca="1" si="5"/>
        <v>insert into ZDIC values('DJB', '', 'EN', 'S', 'ZRCRDT', 'Create Date', '', '1', '20141204', '144109', 'SQL', '0', '0', '')</v>
      </c>
      <c r="AI12" s="5" t="s">
        <v>9</v>
      </c>
      <c r="AJ12" s="1" t="s">
        <v>1311</v>
      </c>
      <c r="AL12" s="1" t="str">
        <f t="shared" si="16"/>
        <v>DCTY_PIR</v>
      </c>
      <c r="AM12" s="3" t="s">
        <v>397</v>
      </c>
      <c r="AN12" s="1" t="s">
        <v>581</v>
      </c>
      <c r="AO12" s="1" t="s">
        <v>582</v>
      </c>
      <c r="AP12" s="3" t="str">
        <f>AM12</f>
        <v>PIR</v>
      </c>
      <c r="AS12" s="3">
        <v>1</v>
      </c>
      <c r="AT12" s="6">
        <f t="shared" ca="1" si="7"/>
        <v>20141204</v>
      </c>
      <c r="AU12" s="3">
        <f t="shared" ca="1" si="8"/>
        <v>144109</v>
      </c>
      <c r="AV12" s="3" t="s">
        <v>88</v>
      </c>
      <c r="AW12" s="1">
        <v>0</v>
      </c>
      <c r="AX12" s="1">
        <v>0</v>
      </c>
      <c r="BA12" s="1" t="str">
        <f t="shared" ca="1" si="9"/>
        <v>insert into ZVAR values('DJB', '', 'DCTY_PIR', 'AP Invoice Receipt', 'DCTY', 'PIR', '', '', '1', '20141204', '144109', 'SQL', '0', '0', '')</v>
      </c>
    </row>
    <row r="13" spans="1:53" ht="14.25" customHeight="1" x14ac:dyDescent="0.25">
      <c r="A13" s="4"/>
      <c r="B13" s="1" t="str">
        <f>VLOOKUP($D$2,[1]Tables!$B$2:$D$1048576,2,FALSE)</f>
        <v>ZR</v>
      </c>
      <c r="C13" s="1" t="s">
        <v>24</v>
      </c>
      <c r="D13" s="1" t="str">
        <f t="shared" si="14"/>
        <v>ZRCRTM</v>
      </c>
      <c r="E13" s="1" t="str">
        <f>VLOOKUP($C13,'[1]Data Dictionary'!$B$2:$I$1048576,5,FALSE)</f>
        <v>Create Time</v>
      </c>
      <c r="F13" s="1" t="str">
        <f>VLOOKUP($C13,'[1]Data Dictionary'!$B$2:$I$1048576,6,FALSE)</f>
        <v>Create Time</v>
      </c>
      <c r="G13" s="1" t="str">
        <f>VLOOKUP($C13,'[1]Data Dictionary'!$B$2:$I$1048576,7,FALSE)</f>
        <v>Create Time</v>
      </c>
      <c r="H13" s="1" t="str">
        <f>VLOOKUP($C13,'[1]Data Dictionary'!$B$2:$I$1048576,8,FALSE)</f>
        <v>Create Time</v>
      </c>
      <c r="I13" s="1" t="str">
        <f>VLOOKUP($C13,'[1]Data Dictionary'!$B$2:$I$1048576,2,FALSE)</f>
        <v>NUMERIC</v>
      </c>
      <c r="J13" s="2" t="str">
        <f>VLOOKUP($C13,'[1]Data Dictionary'!$B$2:$I$1048576,3,FALSE)</f>
        <v>6, 0</v>
      </c>
      <c r="K13" s="3"/>
      <c r="L13" s="3" t="str">
        <f t="shared" si="17"/>
        <v xml:space="preserve"> NULL </v>
      </c>
      <c r="M13" s="3" t="str">
        <f t="shared" si="0"/>
        <v xml:space="preserve"> DEFAULT(0) </v>
      </c>
      <c r="N13" s="1" t="str">
        <f t="shared" si="1"/>
        <v>ZRCRTM NUMERIC(6, 0)  NULL  DEFAULT(0) ,</v>
      </c>
      <c r="O13" s="1" t="str">
        <f t="shared" si="2"/>
        <v>ZRCRTM NUMBER(6, 0)  DEFAULT(0) ,</v>
      </c>
      <c r="P13" s="1" t="s">
        <v>9</v>
      </c>
      <c r="Q13" s="1" t="str">
        <f t="shared" si="3"/>
        <v>EXEC sys.sp_addextendedproperty @name=N'MS_Description', @value=N'Create Time' , @level0type=N'SCHEMA',@level0name=N'dbo', @level1type=N'TABLE',@level1name=N'ZVAR', @level2type=N'COLUMN',@level2name=N'ZRCRTM'</v>
      </c>
      <c r="R13" s="1" t="str">
        <f t="shared" si="15"/>
        <v>[DataMember] public  decimal ZRCRTM { get; set; }</v>
      </c>
      <c r="S13" s="1" t="str">
        <f t="shared" si="10"/>
        <v>+ ", ZRCRTM "</v>
      </c>
      <c r="T13" s="1" t="s">
        <v>1311</v>
      </c>
      <c r="V13" s="1" t="s">
        <v>16</v>
      </c>
      <c r="W13" s="1" t="s">
        <v>15</v>
      </c>
      <c r="X13" s="1" t="str">
        <f t="shared" si="11"/>
        <v>ZRCRTM</v>
      </c>
      <c r="Y13" s="1" t="str">
        <f t="shared" si="4"/>
        <v>Create Time</v>
      </c>
      <c r="AA13" s="1">
        <v>1</v>
      </c>
      <c r="AB13" s="6">
        <f t="shared" ca="1" si="12"/>
        <v>20141204</v>
      </c>
      <c r="AC13" s="3">
        <f t="shared" ca="1" si="13"/>
        <v>144109</v>
      </c>
      <c r="AD13" s="3" t="s">
        <v>88</v>
      </c>
      <c r="AE13" s="1">
        <v>0</v>
      </c>
      <c r="AF13" s="1">
        <v>0</v>
      </c>
      <c r="AH13" s="1" t="str">
        <f t="shared" ca="1" si="5"/>
        <v>insert into ZDIC values('DJB', '', 'EN', 'S', 'ZRCRTM', 'Create Time', '', '1', '20141204', '144109', 'SQL', '0', '0', '')</v>
      </c>
      <c r="AI13" s="5" t="s">
        <v>9</v>
      </c>
      <c r="AJ13" s="1" t="s">
        <v>1311</v>
      </c>
      <c r="AL13" s="1" t="str">
        <f t="shared" si="16"/>
        <v>DCTY_SIR</v>
      </c>
      <c r="AM13" s="3" t="s">
        <v>583</v>
      </c>
      <c r="AN13" s="1" t="s">
        <v>260</v>
      </c>
      <c r="AO13" s="1" t="str">
        <f>AO12</f>
        <v>DCTY</v>
      </c>
      <c r="AP13" s="3" t="str">
        <f t="shared" ref="AP13" si="18">AM13</f>
        <v>SIR</v>
      </c>
      <c r="AS13" s="3">
        <v>1</v>
      </c>
      <c r="AT13" s="6">
        <f t="shared" ca="1" si="7"/>
        <v>20141204</v>
      </c>
      <c r="AU13" s="3">
        <f t="shared" ca="1" si="8"/>
        <v>144109</v>
      </c>
      <c r="AV13" s="3" t="s">
        <v>88</v>
      </c>
      <c r="AW13" s="1">
        <v>0</v>
      </c>
      <c r="AX13" s="1">
        <v>0</v>
      </c>
      <c r="BA13" s="1" t="str">
        <f t="shared" ca="1" si="9"/>
        <v>insert into ZVAR values('DJB', '', 'DCTY_SIR', 'AR Invoice Release', 'DCTY', 'SIR', '', '', '1', '20141204', '144109', 'SQL', '0', '0', '')</v>
      </c>
    </row>
    <row r="14" spans="1:53" ht="14.25" customHeight="1" x14ac:dyDescent="0.25">
      <c r="A14" s="4"/>
      <c r="B14" s="1" t="str">
        <f>VLOOKUP($D$2,[1]Tables!$B$2:$D$1048576,2,FALSE)</f>
        <v>ZR</v>
      </c>
      <c r="C14" s="1" t="s">
        <v>25</v>
      </c>
      <c r="D14" s="1" t="str">
        <f t="shared" si="14"/>
        <v>ZRCRUS</v>
      </c>
      <c r="E14" s="1" t="str">
        <f>VLOOKUP($C14,'[1]Data Dictionary'!$B$2:$I$1048576,5,FALSE)</f>
        <v>Create User</v>
      </c>
      <c r="F14" s="1" t="str">
        <f>VLOOKUP($C14,'[1]Data Dictionary'!$B$2:$I$1048576,6,FALSE)</f>
        <v>Create User</v>
      </c>
      <c r="G14" s="1" t="str">
        <f>VLOOKUP($C14,'[1]Data Dictionary'!$B$2:$I$1048576,7,FALSE)</f>
        <v>Create User</v>
      </c>
      <c r="H14" s="1" t="str">
        <f>VLOOKUP($C14,'[1]Data Dictionary'!$B$2:$I$1048576,8,FALSE)</f>
        <v>Create User</v>
      </c>
      <c r="I14" s="1" t="str">
        <f>VLOOKUP($C14,'[1]Data Dictionary'!$B$2:$I$1048576,2,FALSE)</f>
        <v>VARCHAR</v>
      </c>
      <c r="J14" s="2" t="str">
        <f>VLOOKUP($C14,'[1]Data Dictionary'!$B$2:$I$1048576,3,FALSE)</f>
        <v>20</v>
      </c>
      <c r="K14" s="3"/>
      <c r="L14" s="3" t="str">
        <f t="shared" si="17"/>
        <v xml:space="preserve"> NULL </v>
      </c>
      <c r="M14" s="3" t="str">
        <f t="shared" si="0"/>
        <v xml:space="preserve"> DEFAULT('') </v>
      </c>
      <c r="N14" s="1" t="str">
        <f t="shared" si="1"/>
        <v>ZRCRUS VARCHAR(20)  NULL  DEFAULT('') ,</v>
      </c>
      <c r="O14" s="1" t="str">
        <f t="shared" si="2"/>
        <v>ZRCRUS VARCHAR2(20) DEFAULT(' '),</v>
      </c>
      <c r="P14" s="1" t="s">
        <v>9</v>
      </c>
      <c r="Q14" s="1" t="str">
        <f t="shared" si="3"/>
        <v>EXEC sys.sp_addextendedproperty @name=N'MS_Description', @value=N'Create User' , @level0type=N'SCHEMA',@level0name=N'dbo', @level1type=N'TABLE',@level1name=N'ZVAR', @level2type=N'COLUMN',@level2name=N'ZRCRUS'</v>
      </c>
      <c r="R14" s="1" t="str">
        <f t="shared" si="15"/>
        <v>[DataMember] public  string ZRCRUS { get; set; }</v>
      </c>
      <c r="S14" s="1" t="str">
        <f t="shared" si="10"/>
        <v>+ ", ZRCRUS "</v>
      </c>
      <c r="T14" s="1" t="s">
        <v>1311</v>
      </c>
      <c r="V14" s="1" t="s">
        <v>16</v>
      </c>
      <c r="W14" s="1" t="s">
        <v>15</v>
      </c>
      <c r="X14" s="1" t="str">
        <f t="shared" si="11"/>
        <v>ZRCRUS</v>
      </c>
      <c r="Y14" s="1" t="str">
        <f t="shared" si="4"/>
        <v>Create User</v>
      </c>
      <c r="AA14" s="1">
        <v>1</v>
      </c>
      <c r="AB14" s="6">
        <f t="shared" ca="1" si="12"/>
        <v>20141204</v>
      </c>
      <c r="AC14" s="3">
        <f t="shared" ca="1" si="13"/>
        <v>144109</v>
      </c>
      <c r="AD14" s="3" t="s">
        <v>88</v>
      </c>
      <c r="AE14" s="1">
        <v>0</v>
      </c>
      <c r="AF14" s="1">
        <v>0</v>
      </c>
      <c r="AH14" s="1" t="str">
        <f t="shared" ca="1" si="5"/>
        <v>insert into ZDIC values('DJB', '', 'EN', 'S', 'ZRCRUS', 'Create User', '', '1', '20141204', '144109', 'SQL', '0', '0', '')</v>
      </c>
      <c r="AI14" s="5" t="s">
        <v>9</v>
      </c>
      <c r="AJ14" s="1" t="s">
        <v>1311</v>
      </c>
      <c r="AL14" s="1" t="str">
        <f t="shared" ref="AL14:AL21" si="19">CONCATENATE(AO14, "_", AM14)</f>
        <v>DCTY_PPO</v>
      </c>
      <c r="AM14" s="3" t="s">
        <v>584</v>
      </c>
      <c r="AN14" s="1" t="s">
        <v>585</v>
      </c>
      <c r="AO14" s="48" t="str">
        <f t="shared" ref="AO14:AO29" si="20">AO13</f>
        <v>DCTY</v>
      </c>
      <c r="AP14" s="3" t="str">
        <f>AM14</f>
        <v>PPO</v>
      </c>
      <c r="AS14" s="3">
        <v>1</v>
      </c>
      <c r="AT14" s="6">
        <f t="shared" ref="AT14:AT29" ca="1" si="21">YEAR(NOW())*10000+MONTH(NOW())*100+DAY(NOW())</f>
        <v>20141204</v>
      </c>
      <c r="AU14" s="3">
        <f t="shared" ref="AU14:AU29" ca="1" si="22">HOUR(NOW())*10000+MINUTE(NOW())*100+SECOND(NOW())</f>
        <v>144109</v>
      </c>
      <c r="AV14" s="3" t="s">
        <v>88</v>
      </c>
      <c r="AW14" s="1">
        <v>0</v>
      </c>
      <c r="AX14" s="1">
        <v>0</v>
      </c>
      <c r="BA14" s="1" t="str">
        <f t="shared" ref="BA14:BA21" ca="1" si="23">CONCATENATE("insert into ", $D$2, " values('", AJ14, "', '", AK14, "', '", AL14, "', '", AN14, "', '", AO14, "', '", AP14, "', '", AQ14, "', '", AR14, "', '", AS14, "', '", AT14, "', '", AU14, "', '", AV14, "', '", AW14, "', '", AX14, "', '", AY14, "')")</f>
        <v>insert into ZVAR values('DJB', '', 'DCTY_PPO', 'Purchase Order', 'DCTY', 'PPO', '', '', '1', '20141204', '144109', 'SQL', '0', '0', '')</v>
      </c>
    </row>
    <row r="15" spans="1:53" ht="14.25" customHeight="1" x14ac:dyDescent="0.25">
      <c r="A15" s="4"/>
      <c r="B15" s="1" t="str">
        <f>VLOOKUP($D$2,[1]Tables!$B$2:$D$1048576,2,FALSE)</f>
        <v>ZR</v>
      </c>
      <c r="C15" s="1" t="s">
        <v>26</v>
      </c>
      <c r="D15" s="1" t="str">
        <f t="shared" si="14"/>
        <v>ZRCHDT</v>
      </c>
      <c r="E15" s="1" t="str">
        <f>VLOOKUP($C15,'[1]Data Dictionary'!$B$2:$I$1048576,5,FALSE)</f>
        <v>Change Date</v>
      </c>
      <c r="F15" s="1" t="str">
        <f>VLOOKUP($C15,'[1]Data Dictionary'!$B$2:$I$1048576,6,FALSE)</f>
        <v>Change Date</v>
      </c>
      <c r="G15" s="1" t="str">
        <f>VLOOKUP($C15,'[1]Data Dictionary'!$B$2:$I$1048576,7,FALSE)</f>
        <v>Change Date</v>
      </c>
      <c r="H15" s="1" t="str">
        <f>VLOOKUP($C15,'[1]Data Dictionary'!$B$2:$I$1048576,8,FALSE)</f>
        <v>Change Date</v>
      </c>
      <c r="I15" s="1" t="str">
        <f>VLOOKUP($C15,'[1]Data Dictionary'!$B$2:$I$1048576,2,FALSE)</f>
        <v>NUMERIC</v>
      </c>
      <c r="J15" s="2" t="str">
        <f>VLOOKUP($C15,'[1]Data Dictionary'!$B$2:$I$1048576,3,FALSE)</f>
        <v>8, 0</v>
      </c>
      <c r="K15" s="3"/>
      <c r="L15" s="3" t="str">
        <f t="shared" si="17"/>
        <v xml:space="preserve"> NULL </v>
      </c>
      <c r="M15" s="3" t="str">
        <f t="shared" si="0"/>
        <v xml:space="preserve"> DEFAULT(0) </v>
      </c>
      <c r="N15" s="1" t="str">
        <f t="shared" si="1"/>
        <v>ZRCHDT NUMERIC(8, 0)  NULL  DEFAULT(0) ,</v>
      </c>
      <c r="O15" s="1" t="str">
        <f t="shared" si="2"/>
        <v>ZRCHDT NUMBER(8, 0)  DEFAULT(0) ,</v>
      </c>
      <c r="P15" s="1" t="s">
        <v>9</v>
      </c>
      <c r="Q15" s="1" t="str">
        <f t="shared" si="3"/>
        <v>EXEC sys.sp_addextendedproperty @name=N'MS_Description', @value=N'Change Date' , @level0type=N'SCHEMA',@level0name=N'dbo', @level1type=N'TABLE',@level1name=N'ZVAR', @level2type=N'COLUMN',@level2name=N'ZRCHDT'</v>
      </c>
      <c r="R15" s="1" t="str">
        <f t="shared" si="15"/>
        <v>[DataMember] public  decimal ZRCHDT { get; set; }</v>
      </c>
      <c r="S15" s="1" t="str">
        <f t="shared" si="10"/>
        <v>+ ", ZRCHDT "</v>
      </c>
      <c r="T15" s="1" t="s">
        <v>1311</v>
      </c>
      <c r="V15" s="1" t="s">
        <v>16</v>
      </c>
      <c r="W15" s="1" t="s">
        <v>15</v>
      </c>
      <c r="X15" s="1" t="str">
        <f t="shared" si="11"/>
        <v>ZRCHDT</v>
      </c>
      <c r="Y15" s="1" t="str">
        <f t="shared" si="4"/>
        <v>Change Date</v>
      </c>
      <c r="AA15" s="1">
        <v>1</v>
      </c>
      <c r="AB15" s="6">
        <f t="shared" ca="1" si="12"/>
        <v>20141204</v>
      </c>
      <c r="AC15" s="3">
        <f t="shared" ca="1" si="13"/>
        <v>144109</v>
      </c>
      <c r="AD15" s="3" t="s">
        <v>88</v>
      </c>
      <c r="AE15" s="1">
        <v>0</v>
      </c>
      <c r="AF15" s="1">
        <v>0</v>
      </c>
      <c r="AH15" s="1" t="str">
        <f t="shared" ca="1" si="5"/>
        <v>insert into ZDIC values('DJB', '', 'EN', 'S', 'ZRCHDT', 'Change Date', '', '1', '20141204', '144109', 'SQL', '0', '0', '')</v>
      </c>
      <c r="AI15" s="5" t="s">
        <v>9</v>
      </c>
      <c r="AJ15" s="1" t="s">
        <v>1311</v>
      </c>
      <c r="AL15" s="1" t="str">
        <f t="shared" si="19"/>
        <v>DCTY_PPR</v>
      </c>
      <c r="AM15" s="3" t="s">
        <v>586</v>
      </c>
      <c r="AN15" s="1" t="s">
        <v>587</v>
      </c>
      <c r="AO15" s="48" t="str">
        <f t="shared" si="20"/>
        <v>DCTY</v>
      </c>
      <c r="AP15" s="3" t="str">
        <f>AM15</f>
        <v>PPR</v>
      </c>
      <c r="AS15" s="3">
        <v>1</v>
      </c>
      <c r="AT15" s="6">
        <f t="shared" ca="1" si="21"/>
        <v>20141204</v>
      </c>
      <c r="AU15" s="3">
        <f t="shared" ca="1" si="22"/>
        <v>144109</v>
      </c>
      <c r="AV15" s="3" t="s">
        <v>88</v>
      </c>
      <c r="AW15" s="1">
        <v>0</v>
      </c>
      <c r="AX15" s="1">
        <v>0</v>
      </c>
      <c r="BA15" s="1" t="str">
        <f t="shared" ca="1" si="23"/>
        <v>insert into ZVAR values('DJB', '', 'DCTY_PPR', 'Purchase Request', 'DCTY', 'PPR', '', '', '1', '20141204', '144109', 'SQL', '0', '0', '')</v>
      </c>
    </row>
    <row r="16" spans="1:53" ht="14.25" customHeight="1" x14ac:dyDescent="0.25">
      <c r="A16" s="4"/>
      <c r="B16" s="1" t="str">
        <f>VLOOKUP($D$2,[1]Tables!$B$2:$D$1048576,2,FALSE)</f>
        <v>ZR</v>
      </c>
      <c r="C16" s="1" t="s">
        <v>27</v>
      </c>
      <c r="D16" s="1" t="str">
        <f t="shared" si="14"/>
        <v>ZRCHTM</v>
      </c>
      <c r="E16" s="1" t="str">
        <f>VLOOKUP($C16,'[1]Data Dictionary'!$B$2:$I$1048576,5,FALSE)</f>
        <v>Change Time</v>
      </c>
      <c r="F16" s="1" t="str">
        <f>VLOOKUP($C16,'[1]Data Dictionary'!$B$2:$I$1048576,6,FALSE)</f>
        <v>Change Time</v>
      </c>
      <c r="G16" s="1" t="str">
        <f>VLOOKUP($C16,'[1]Data Dictionary'!$B$2:$I$1048576,7,FALSE)</f>
        <v>Change Time</v>
      </c>
      <c r="H16" s="1" t="str">
        <f>VLOOKUP($C16,'[1]Data Dictionary'!$B$2:$I$1048576,8,FALSE)</f>
        <v>Change Time</v>
      </c>
      <c r="I16" s="1" t="str">
        <f>VLOOKUP($C16,'[1]Data Dictionary'!$B$2:$I$1048576,2,FALSE)</f>
        <v>NUMERIC</v>
      </c>
      <c r="J16" s="2" t="str">
        <f>VLOOKUP($C16,'[1]Data Dictionary'!$B$2:$I$1048576,3,FALSE)</f>
        <v>6, 0</v>
      </c>
      <c r="K16" s="3"/>
      <c r="L16" s="3" t="str">
        <f t="shared" si="17"/>
        <v xml:space="preserve"> NULL </v>
      </c>
      <c r="M16" s="3" t="str">
        <f t="shared" si="0"/>
        <v xml:space="preserve"> DEFAULT(0) </v>
      </c>
      <c r="N16" s="1" t="str">
        <f t="shared" si="1"/>
        <v>ZRCHTM NUMERIC(6, 0)  NULL  DEFAULT(0) ,</v>
      </c>
      <c r="O16" s="1" t="str">
        <f t="shared" si="2"/>
        <v>ZRCHTM NUMBER(6, 0)  DEFAULT(0) ,</v>
      </c>
      <c r="P16" s="1" t="s">
        <v>9</v>
      </c>
      <c r="Q16" s="1" t="str">
        <f t="shared" si="3"/>
        <v>EXEC sys.sp_addextendedproperty @name=N'MS_Description', @value=N'Change Time' , @level0type=N'SCHEMA',@level0name=N'dbo', @level1type=N'TABLE',@level1name=N'ZVAR', @level2type=N'COLUMN',@level2name=N'ZRCHTM'</v>
      </c>
      <c r="R16" s="1" t="str">
        <f t="shared" si="15"/>
        <v>[DataMember] public  decimal ZRCHTM { get; set; }</v>
      </c>
      <c r="S16" s="1" t="str">
        <f t="shared" si="10"/>
        <v>+ ", ZRCHTM "</v>
      </c>
      <c r="T16" s="1" t="s">
        <v>1311</v>
      </c>
      <c r="V16" s="1" t="s">
        <v>16</v>
      </c>
      <c r="W16" s="1" t="s">
        <v>15</v>
      </c>
      <c r="X16" s="1" t="str">
        <f t="shared" si="11"/>
        <v>ZRCHTM</v>
      </c>
      <c r="Y16" s="1" t="str">
        <f t="shared" si="4"/>
        <v>Change Time</v>
      </c>
      <c r="AA16" s="1">
        <v>1</v>
      </c>
      <c r="AB16" s="6">
        <f t="shared" ca="1" si="12"/>
        <v>20141204</v>
      </c>
      <c r="AC16" s="3">
        <f t="shared" ca="1" si="13"/>
        <v>144109</v>
      </c>
      <c r="AD16" s="3" t="s">
        <v>88</v>
      </c>
      <c r="AE16" s="1">
        <v>0</v>
      </c>
      <c r="AF16" s="1">
        <v>0</v>
      </c>
      <c r="AH16" s="1" t="str">
        <f t="shared" ca="1" si="5"/>
        <v>insert into ZDIC values('DJB', '', 'EN', 'S', 'ZRCHTM', 'Change Time', '', '1', '20141204', '144109', 'SQL', '0', '0', '')</v>
      </c>
      <c r="AI16" s="5" t="s">
        <v>9</v>
      </c>
      <c r="AJ16" s="1" t="s">
        <v>1311</v>
      </c>
      <c r="AL16" s="1" t="str">
        <f t="shared" si="19"/>
        <v>DCTY_PRC</v>
      </c>
      <c r="AM16" s="3" t="s">
        <v>1440</v>
      </c>
      <c r="AN16" s="1" t="s">
        <v>1151</v>
      </c>
      <c r="AO16" s="48" t="str">
        <f t="shared" si="20"/>
        <v>DCTY</v>
      </c>
      <c r="AP16" s="3" t="str">
        <f>AM16</f>
        <v>PRC</v>
      </c>
      <c r="AS16" s="3">
        <v>1</v>
      </c>
      <c r="AT16" s="6">
        <f t="shared" ca="1" si="21"/>
        <v>20141204</v>
      </c>
      <c r="AU16" s="3">
        <f t="shared" ca="1" si="22"/>
        <v>144109</v>
      </c>
      <c r="AV16" s="3" t="s">
        <v>88</v>
      </c>
      <c r="AW16" s="1">
        <v>0</v>
      </c>
      <c r="AX16" s="1">
        <v>0</v>
      </c>
      <c r="BA16" s="1" t="str">
        <f t="shared" ca="1" si="23"/>
        <v>insert into ZVAR values('DJB', '', 'DCTY_PRC', 'Purchase Receipt', 'DCTY', 'PRC', '', '', '1', '20141204', '144109', 'SQL', '0', '0', '')</v>
      </c>
    </row>
    <row r="17" spans="1:56" ht="14.25" customHeight="1" x14ac:dyDescent="0.25">
      <c r="A17" s="4"/>
      <c r="B17" s="1" t="str">
        <f>VLOOKUP($D$2,[1]Tables!$B$2:$D$1048576,2,FALSE)</f>
        <v>ZR</v>
      </c>
      <c r="C17" s="1" t="s">
        <v>28</v>
      </c>
      <c r="D17" s="1" t="str">
        <f t="shared" si="14"/>
        <v>ZRCHUS</v>
      </c>
      <c r="E17" s="1" t="str">
        <f>VLOOKUP($C17,'[1]Data Dictionary'!$B$2:$I$1048576,5,FALSE)</f>
        <v>Change User</v>
      </c>
      <c r="F17" s="1" t="str">
        <f>VLOOKUP($C17,'[1]Data Dictionary'!$B$2:$I$1048576,6,FALSE)</f>
        <v>Change User</v>
      </c>
      <c r="G17" s="1" t="str">
        <f>VLOOKUP($C17,'[1]Data Dictionary'!$B$2:$I$1048576,7,FALSE)</f>
        <v>Change User</v>
      </c>
      <c r="H17" s="1" t="str">
        <f>VLOOKUP($C17,'[1]Data Dictionary'!$B$2:$I$1048576,8,FALSE)</f>
        <v>Change User</v>
      </c>
      <c r="I17" s="1" t="str">
        <f>VLOOKUP($C17,'[1]Data Dictionary'!$B$2:$I$1048576,2,FALSE)</f>
        <v>VARCHAR</v>
      </c>
      <c r="J17" s="2" t="str">
        <f>VLOOKUP($C17,'[1]Data Dictionary'!$B$2:$I$1048576,3,FALSE)</f>
        <v>20</v>
      </c>
      <c r="K17" s="3"/>
      <c r="L17" s="3" t="str">
        <f t="shared" si="17"/>
        <v xml:space="preserve"> NULL </v>
      </c>
      <c r="M17" s="3" t="str">
        <f t="shared" si="0"/>
        <v xml:space="preserve"> DEFAULT('') </v>
      </c>
      <c r="N17" s="1" t="str">
        <f t="shared" si="1"/>
        <v>ZRCHUS VARCHAR(20)  NULL  DEFAULT('') ,</v>
      </c>
      <c r="O17" s="1" t="str">
        <f t="shared" si="2"/>
        <v>ZRCHUS VARCHAR2(20) DEFAULT(' '),</v>
      </c>
      <c r="P17" s="1" t="s">
        <v>9</v>
      </c>
      <c r="Q17" s="1" t="str">
        <f t="shared" si="3"/>
        <v>EXEC sys.sp_addextendedproperty @name=N'MS_Description', @value=N'Change User' , @level0type=N'SCHEMA',@level0name=N'dbo', @level1type=N'TABLE',@level1name=N'ZVAR', @level2type=N'COLUMN',@level2name=N'ZRCHUS'</v>
      </c>
      <c r="R17" s="1" t="str">
        <f t="shared" si="15"/>
        <v>[DataMember] public  string ZRCHUS { get; set; }</v>
      </c>
      <c r="S17" s="1" t="str">
        <f t="shared" si="10"/>
        <v>+ ", ZRCHUS "</v>
      </c>
      <c r="T17" s="1" t="s">
        <v>1311</v>
      </c>
      <c r="V17" s="1" t="s">
        <v>16</v>
      </c>
      <c r="W17" s="1" t="s">
        <v>15</v>
      </c>
      <c r="X17" s="1" t="str">
        <f t="shared" si="11"/>
        <v>ZRCHUS</v>
      </c>
      <c r="Y17" s="1" t="str">
        <f t="shared" si="4"/>
        <v>Change User</v>
      </c>
      <c r="AA17" s="1">
        <v>1</v>
      </c>
      <c r="AB17" s="6">
        <f t="shared" ca="1" si="12"/>
        <v>20141204</v>
      </c>
      <c r="AC17" s="3">
        <f t="shared" ca="1" si="13"/>
        <v>144109</v>
      </c>
      <c r="AD17" s="3" t="s">
        <v>88</v>
      </c>
      <c r="AE17" s="1">
        <v>0</v>
      </c>
      <c r="AF17" s="1">
        <v>0</v>
      </c>
      <c r="AH17" s="1" t="str">
        <f t="shared" ca="1" si="5"/>
        <v>insert into ZDIC values('DJB', '', 'EN', 'S', 'ZRCHUS', 'Change User', '', '1', '20141204', '144109', 'SQL', '0', '0', '')</v>
      </c>
      <c r="AI17" s="5" t="s">
        <v>9</v>
      </c>
      <c r="AJ17" s="48" t="s">
        <v>1311</v>
      </c>
      <c r="AK17" s="48"/>
      <c r="AL17" s="48" t="str">
        <f t="shared" si="19"/>
        <v>DCTY_MSU</v>
      </c>
      <c r="AM17" s="3" t="s">
        <v>931</v>
      </c>
      <c r="AN17" s="48" t="s">
        <v>947</v>
      </c>
      <c r="AO17" s="48" t="str">
        <f t="shared" si="20"/>
        <v>DCTY</v>
      </c>
      <c r="AP17" s="3" t="str">
        <f>AM17</f>
        <v>MSU</v>
      </c>
      <c r="AS17" s="3">
        <v>1</v>
      </c>
      <c r="AT17" s="6">
        <f t="shared" ca="1" si="21"/>
        <v>20141204</v>
      </c>
      <c r="AU17" s="3">
        <f t="shared" ca="1" si="22"/>
        <v>144109</v>
      </c>
      <c r="AV17" s="3" t="s">
        <v>88</v>
      </c>
      <c r="AW17" s="48">
        <v>0</v>
      </c>
      <c r="AX17" s="48">
        <v>0</v>
      </c>
      <c r="AY17" s="48"/>
      <c r="AZ17" s="48"/>
      <c r="BA17" s="48" t="str">
        <f t="shared" ca="1" si="23"/>
        <v>insert into ZVAR values('DJB', '', 'DCTY_MSU', 'Suplier Master', 'DCTY', 'MSU', '', '', '1', '20141204', '144109', 'SQL', '0', '0', '')</v>
      </c>
      <c r="BB17" s="48"/>
    </row>
    <row r="18" spans="1:56" ht="14.25" customHeight="1" x14ac:dyDescent="0.25">
      <c r="A18" s="4"/>
      <c r="B18" s="4"/>
      <c r="C18" s="4"/>
      <c r="D18" s="5"/>
      <c r="K18" s="3"/>
      <c r="L18" s="3"/>
      <c r="M18" s="3"/>
      <c r="N18" s="1" t="str">
        <f>CONCATENATE(" CONSTRAINT PK_",$D$2, " PRIMARY KEY CLUSTERED (")</f>
        <v xml:space="preserve"> CONSTRAINT PK_ZVAR PRIMARY KEY CLUSTERED (</v>
      </c>
      <c r="O18" s="1" t="str">
        <f>CONCATENATE(" CONSTRAINT PK_",$D$2, " PRIMARY KEY (")</f>
        <v xml:space="preserve"> CONSTRAINT PK_ZVAR PRIMARY KEY (</v>
      </c>
      <c r="P18" s="1" t="s">
        <v>9</v>
      </c>
      <c r="R18" s="1" t="s">
        <v>9</v>
      </c>
      <c r="S18" s="1" t="str">
        <f>CONCATENATE("+ ""from ",$D$2," where 1=1 """)</f>
        <v>+ "from ZVAR where 1=1 "</v>
      </c>
      <c r="AJ18" s="48" t="s">
        <v>1311</v>
      </c>
      <c r="AK18" s="48"/>
      <c r="AL18" s="48" t="str">
        <f t="shared" si="19"/>
        <v>DCTY_MCU</v>
      </c>
      <c r="AM18" s="3" t="s">
        <v>930</v>
      </c>
      <c r="AN18" s="48" t="s">
        <v>946</v>
      </c>
      <c r="AO18" s="48" t="str">
        <f t="shared" si="20"/>
        <v>DCTY</v>
      </c>
      <c r="AP18" s="3" t="str">
        <f>AM18</f>
        <v>MCU</v>
      </c>
      <c r="AS18" s="3">
        <v>1</v>
      </c>
      <c r="AT18" s="6">
        <f t="shared" ca="1" si="21"/>
        <v>20141204</v>
      </c>
      <c r="AU18" s="3">
        <f t="shared" ca="1" si="22"/>
        <v>144109</v>
      </c>
      <c r="AV18" s="3" t="s">
        <v>88</v>
      </c>
      <c r="AW18" s="48">
        <v>0</v>
      </c>
      <c r="AX18" s="48">
        <v>0</v>
      </c>
      <c r="AY18" s="48"/>
      <c r="AZ18" s="48"/>
      <c r="BA18" s="48" t="str">
        <f t="shared" ca="1" si="23"/>
        <v>insert into ZVAR values('DJB', '', 'DCTY_MCU', 'Customer Master', 'DCTY', 'MCU', '', '', '1', '20141204', '144109', 'SQL', '0', '0', '')</v>
      </c>
      <c r="BB18" s="48"/>
    </row>
    <row r="19" spans="1:56" ht="14.25" customHeight="1" x14ac:dyDescent="0.25">
      <c r="A19" s="4"/>
      <c r="B19" s="4"/>
      <c r="C19" s="4"/>
      <c r="K19" s="3"/>
      <c r="L19" s="3"/>
      <c r="M19" s="3"/>
      <c r="N19" s="1" t="str">
        <f>$D$3</f>
        <v>ZRCONO</v>
      </c>
      <c r="O19" s="1" t="str">
        <f>$D$3</f>
        <v>ZRCONO</v>
      </c>
      <c r="P19" s="1" t="s">
        <v>9</v>
      </c>
      <c r="R19" s="1" t="s">
        <v>9</v>
      </c>
      <c r="S19" s="1" t="str">
        <f>CONCATENATE("+ ""AND ", D3, " = '"" + str", D3, ".Trim() + ""' """)</f>
        <v>+ "AND ZRCONO = '" + strZRCONO.Trim() + "' "</v>
      </c>
      <c r="AJ19" s="48" t="s">
        <v>1311</v>
      </c>
      <c r="AK19" s="48"/>
      <c r="AL19" s="48" t="str">
        <f t="shared" si="19"/>
        <v>DCTY_TRQ</v>
      </c>
      <c r="AM19" s="3" t="s">
        <v>1265</v>
      </c>
      <c r="AN19" s="48" t="s">
        <v>1153</v>
      </c>
      <c r="AO19" s="48" t="str">
        <f t="shared" si="20"/>
        <v>DCTY</v>
      </c>
      <c r="AP19" s="3" t="s">
        <v>1265</v>
      </c>
      <c r="AS19" s="3">
        <v>1</v>
      </c>
      <c r="AT19" s="6">
        <f t="shared" ca="1" si="21"/>
        <v>20141204</v>
      </c>
      <c r="AU19" s="3">
        <f t="shared" ca="1" si="22"/>
        <v>144109</v>
      </c>
      <c r="AV19" s="3" t="s">
        <v>88</v>
      </c>
      <c r="AW19" s="48">
        <v>0</v>
      </c>
      <c r="AX19" s="48">
        <v>0</v>
      </c>
      <c r="AY19" s="48"/>
      <c r="AZ19" s="48"/>
      <c r="BA19" s="48" t="str">
        <f t="shared" ca="1" si="23"/>
        <v>insert into ZVAR values('DJB', '', 'DCTY_TRQ', 'Transfer Request', 'DCTY', 'TRQ', '', '', '1', '20141204', '144109', 'SQL', '0', '0', '')</v>
      </c>
      <c r="BB19" s="48"/>
    </row>
    <row r="20" spans="1:56" ht="14.25" customHeight="1" x14ac:dyDescent="0.25">
      <c r="A20" s="4"/>
      <c r="B20" s="4"/>
      <c r="C20" s="4"/>
      <c r="K20" s="3"/>
      <c r="L20" s="3"/>
      <c r="M20" s="3"/>
      <c r="N20" s="1" t="str">
        <f xml:space="preserve"> ", " &amp; $D4</f>
        <v>, ZRBRNO</v>
      </c>
      <c r="O20" s="1" t="str">
        <f xml:space="preserve"> ", " &amp; $D4</f>
        <v>, ZRBRNO</v>
      </c>
      <c r="P20" s="1" t="s">
        <v>9</v>
      </c>
      <c r="S20" s="1" t="str">
        <f>CONCATENATE("+ ""AND ", D4, " = '"" + str", D4, ".Trim() + ""' """)</f>
        <v>+ "AND ZRBRNO = '" + strZRBRNO.Trim() + "' "</v>
      </c>
      <c r="AJ20" s="48" t="s">
        <v>1311</v>
      </c>
      <c r="AK20" s="48"/>
      <c r="AL20" s="48" t="str">
        <f t="shared" si="19"/>
        <v>DCTY_TRI</v>
      </c>
      <c r="AM20" s="3" t="s">
        <v>1266</v>
      </c>
      <c r="AN20" s="48" t="s">
        <v>1157</v>
      </c>
      <c r="AO20" s="48" t="str">
        <f t="shared" si="20"/>
        <v>DCTY</v>
      </c>
      <c r="AP20" s="3" t="s">
        <v>1266</v>
      </c>
      <c r="AS20" s="3">
        <v>1</v>
      </c>
      <c r="AT20" s="6">
        <f t="shared" ca="1" si="21"/>
        <v>20141204</v>
      </c>
      <c r="AU20" s="3">
        <f t="shared" ca="1" si="22"/>
        <v>144109</v>
      </c>
      <c r="AV20" s="3" t="s">
        <v>88</v>
      </c>
      <c r="AW20" s="48">
        <v>0</v>
      </c>
      <c r="AX20" s="48">
        <v>0</v>
      </c>
      <c r="AY20" s="48"/>
      <c r="AZ20" s="48"/>
      <c r="BA20" s="48" t="str">
        <f t="shared" ca="1" si="23"/>
        <v>insert into ZVAR values('DJB', '', 'DCTY_TRI', 'Transfer In', 'DCTY', 'TRI', '', '', '1', '20141204', '144109', 'SQL', '0', '0', '')</v>
      </c>
      <c r="BB20" s="48"/>
    </row>
    <row r="21" spans="1:56" ht="14.25" customHeight="1" x14ac:dyDescent="0.25">
      <c r="A21" s="4"/>
      <c r="B21" s="4"/>
      <c r="C21" s="4"/>
      <c r="K21" s="3"/>
      <c r="L21" s="3"/>
      <c r="M21" s="3"/>
      <c r="N21" s="1" t="str">
        <f xml:space="preserve"> ", " &amp; $D5</f>
        <v>, ZRVANO</v>
      </c>
      <c r="O21" s="1" t="str">
        <f xml:space="preserve"> ", " &amp; $D5</f>
        <v>, ZRVANO</v>
      </c>
      <c r="P21" s="1" t="s">
        <v>9</v>
      </c>
      <c r="R21" s="1" t="s">
        <v>9</v>
      </c>
      <c r="S21" s="1" t="str">
        <f>CONCATENATE("+ ""AND ", D5, " = '"" + str", D5, ".Trim() + ""' """)</f>
        <v>+ "AND ZRVANO = '" + strZRVANO.Trim() + "' "</v>
      </c>
      <c r="AJ21" s="48" t="s">
        <v>1311</v>
      </c>
      <c r="AK21" s="48"/>
      <c r="AL21" s="48" t="str">
        <f t="shared" si="19"/>
        <v>DCTY_TRO</v>
      </c>
      <c r="AM21" s="3" t="s">
        <v>1267</v>
      </c>
      <c r="AN21" s="48" t="s">
        <v>1155</v>
      </c>
      <c r="AO21" s="48" t="str">
        <f t="shared" si="20"/>
        <v>DCTY</v>
      </c>
      <c r="AP21" s="3" t="s">
        <v>1267</v>
      </c>
      <c r="AS21" s="3">
        <v>1</v>
      </c>
      <c r="AT21" s="6">
        <f t="shared" ca="1" si="21"/>
        <v>20141204</v>
      </c>
      <c r="AU21" s="3">
        <f t="shared" ca="1" si="22"/>
        <v>144109</v>
      </c>
      <c r="AV21" s="3" t="s">
        <v>88</v>
      </c>
      <c r="AW21" s="48">
        <v>0</v>
      </c>
      <c r="AX21" s="48">
        <v>0</v>
      </c>
      <c r="AY21" s="48"/>
      <c r="AZ21" s="48"/>
      <c r="BA21" s="48" t="str">
        <f t="shared" ca="1" si="23"/>
        <v>insert into ZVAR values('DJB', '', 'DCTY_TRO', 'Transfer Out', 'DCTY', 'TRO', '', '', '1', '20141204', '144109', 'SQL', '0', '0', '')</v>
      </c>
      <c r="BB21" s="48"/>
    </row>
    <row r="22" spans="1:56" ht="14.25" customHeight="1" x14ac:dyDescent="0.25">
      <c r="A22" s="4"/>
      <c r="B22" s="4"/>
      <c r="C22" s="4"/>
      <c r="K22" s="3"/>
      <c r="L22" s="3"/>
      <c r="M22" s="3"/>
      <c r="N22" s="1" t="s">
        <v>11</v>
      </c>
      <c r="O22" s="1" t="s">
        <v>11</v>
      </c>
      <c r="P22" s="1" t="s">
        <v>9</v>
      </c>
      <c r="R22" s="1" t="s">
        <v>9</v>
      </c>
      <c r="S22" s="12" t="s">
        <v>268</v>
      </c>
      <c r="AJ22" s="48" t="s">
        <v>1311</v>
      </c>
      <c r="AK22" s="48"/>
      <c r="AL22" s="48" t="str">
        <f t="shared" ref="AL22" si="24">CONCATENATE(AO22, "_", AM22)</f>
        <v>DCTY_IAJ</v>
      </c>
      <c r="AM22" s="3" t="s">
        <v>1461</v>
      </c>
      <c r="AN22" s="48" t="s">
        <v>1158</v>
      </c>
      <c r="AO22" s="48" t="str">
        <f t="shared" si="20"/>
        <v>DCTY</v>
      </c>
      <c r="AP22" s="3" t="s">
        <v>1461</v>
      </c>
      <c r="AS22" s="3">
        <v>1</v>
      </c>
      <c r="AT22" s="6">
        <f t="shared" ca="1" si="21"/>
        <v>20141204</v>
      </c>
      <c r="AU22" s="3">
        <f t="shared" ca="1" si="22"/>
        <v>144109</v>
      </c>
      <c r="AV22" s="3" t="s">
        <v>88</v>
      </c>
      <c r="AW22" s="48">
        <v>0</v>
      </c>
      <c r="AX22" s="48">
        <v>0</v>
      </c>
      <c r="AY22" s="48"/>
      <c r="AZ22" s="48"/>
      <c r="BA22" s="48" t="str">
        <f t="shared" ref="BA22" ca="1" si="25">CONCATENATE("insert into ", $D$2, " values('", AJ22, "', '", AK22, "', '", AL22, "', '", AN22, "', '", AO22, "', '", AP22, "', '", AQ22, "', '", AR22, "', '", AS22, "', '", AT22, "', '", AU22, "', '", AV22, "', '", AW22, "', '", AX22, "', '", AY22, "')")</f>
        <v>insert into ZVAR values('DJB', '', 'DCTY_IAJ', 'Inventory Adjustment', 'DCTY', 'IAJ', '', '', '1', '20141204', '144109', 'SQL', '0', '0', '')</v>
      </c>
      <c r="BB22" s="48"/>
    </row>
    <row r="23" spans="1:56" ht="14.25" customHeight="1" x14ac:dyDescent="0.25">
      <c r="AJ23" s="48" t="s">
        <v>1311</v>
      </c>
      <c r="AK23" s="48"/>
      <c r="AL23" s="48" t="str">
        <f t="shared" ref="AL23:AL24" si="26">CONCATENATE(AO23, "_", AM23)</f>
        <v>DCTY_SSO</v>
      </c>
      <c r="AM23" s="3" t="s">
        <v>1615</v>
      </c>
      <c r="AN23" s="48" t="s">
        <v>1662</v>
      </c>
      <c r="AO23" s="48" t="str">
        <f t="shared" si="20"/>
        <v>DCTY</v>
      </c>
      <c r="AP23" s="3" t="s">
        <v>1615</v>
      </c>
      <c r="AS23" s="3">
        <v>1</v>
      </c>
      <c r="AT23" s="6">
        <f t="shared" ca="1" si="21"/>
        <v>20141204</v>
      </c>
      <c r="AU23" s="3">
        <f t="shared" ca="1" si="22"/>
        <v>144109</v>
      </c>
      <c r="AV23" s="3" t="s">
        <v>88</v>
      </c>
      <c r="AW23" s="48">
        <v>0</v>
      </c>
      <c r="AX23" s="48">
        <v>0</v>
      </c>
      <c r="AY23" s="48"/>
      <c r="AZ23" s="48"/>
      <c r="BA23" s="48" t="str">
        <f t="shared" ref="BA23:BA24" ca="1" si="27">CONCATENATE("insert into ", $D$2, " values('", AJ23, "', '", AK23, "', '", AL23, "', '", AN23, "', '", AO23, "', '", AP23, "', '", AQ23, "', '", AR23, "', '", AS23, "', '", AT23, "', '", AU23, "', '", AV23, "', '", AW23, "', '", AX23, "', '", AY23, "')")</f>
        <v>insert into ZVAR values('DJB', '', 'DCTY_SSO', 'Sales Order With Tax', 'DCTY', 'SSO', '', '', '1', '20141204', '144109', 'SQL', '0', '0', '')</v>
      </c>
      <c r="BB23" s="48"/>
      <c r="BC23" s="48"/>
    </row>
    <row r="24" spans="1:56" ht="14.25" customHeight="1" x14ac:dyDescent="0.25">
      <c r="AJ24" s="48" t="s">
        <v>1311</v>
      </c>
      <c r="AK24" s="48"/>
      <c r="AL24" s="48" t="str">
        <f t="shared" si="26"/>
        <v>DCTY_SSON</v>
      </c>
      <c r="AM24" s="3" t="s">
        <v>1661</v>
      </c>
      <c r="AN24" s="48" t="s">
        <v>1663</v>
      </c>
      <c r="AO24" s="48" t="str">
        <f t="shared" si="20"/>
        <v>DCTY</v>
      </c>
      <c r="AP24" s="3" t="s">
        <v>1661</v>
      </c>
      <c r="AS24" s="3">
        <v>1</v>
      </c>
      <c r="AT24" s="6">
        <f t="shared" ca="1" si="21"/>
        <v>20141204</v>
      </c>
      <c r="AU24" s="3">
        <f t="shared" ca="1" si="22"/>
        <v>144109</v>
      </c>
      <c r="AV24" s="3" t="s">
        <v>88</v>
      </c>
      <c r="AW24" s="48">
        <v>0</v>
      </c>
      <c r="AX24" s="48">
        <v>0</v>
      </c>
      <c r="AY24" s="48"/>
      <c r="AZ24" s="48"/>
      <c r="BA24" s="48" t="str">
        <f t="shared" ca="1" si="27"/>
        <v>insert into ZVAR values('DJB', '', 'DCTY_SSON', 'Sales Order No Tax', 'DCTY', 'SSON', '', '', '1', '20141204', '144109', 'SQL', '0', '0', '')</v>
      </c>
      <c r="BB24" s="48"/>
      <c r="BC24" s="48"/>
    </row>
    <row r="25" spans="1:56" ht="14.25" customHeight="1" x14ac:dyDescent="0.25">
      <c r="AJ25" s="48" t="s">
        <v>1311</v>
      </c>
      <c r="AK25" s="48"/>
      <c r="AL25" s="48" t="str">
        <f t="shared" ref="AL25:AL29" si="28">CONCATENATE(AO25, "_", AM25)</f>
        <v>DCTY_SSP</v>
      </c>
      <c r="AM25" s="3" t="s">
        <v>1616</v>
      </c>
      <c r="AN25" s="48" t="s">
        <v>1617</v>
      </c>
      <c r="AO25" s="48" t="str">
        <f t="shared" si="20"/>
        <v>DCTY</v>
      </c>
      <c r="AP25" s="3" t="s">
        <v>1616</v>
      </c>
      <c r="AS25" s="3">
        <v>1</v>
      </c>
      <c r="AT25" s="6">
        <f t="shared" ca="1" si="21"/>
        <v>20141204</v>
      </c>
      <c r="AU25" s="3">
        <f t="shared" ca="1" si="22"/>
        <v>144109</v>
      </c>
      <c r="AV25" s="3" t="s">
        <v>88</v>
      </c>
      <c r="AW25" s="48">
        <v>0</v>
      </c>
      <c r="AX25" s="48">
        <v>0</v>
      </c>
      <c r="AY25" s="48"/>
      <c r="AZ25" s="48"/>
      <c r="BA25" s="48" t="str">
        <f t="shared" ref="BA25:BA29" ca="1" si="29">CONCATENATE("insert into ", $D$2, " values('", AJ25, "', '", AK25, "', '", AL25, "', '", AN25, "', '", AO25, "', '", AP25, "', '", AQ25, "', '", AR25, "', '", AS25, "', '", AT25, "', '", AU25, "', '", AV25, "', '", AW25, "', '", AX25, "', '", AY25, "')")</f>
        <v>insert into ZVAR values('DJB', '', 'DCTY_SSP', 'Sales Price', 'DCTY', 'SSP', '', '', '1', '20141204', '144109', 'SQL', '0', '0', '')</v>
      </c>
      <c r="BB25" s="48"/>
      <c r="BC25" s="48"/>
    </row>
    <row r="26" spans="1:56" ht="14.25" customHeight="1" x14ac:dyDescent="0.25">
      <c r="AJ26" s="48" t="s">
        <v>1311</v>
      </c>
      <c r="AK26" s="48"/>
      <c r="AL26" s="48" t="str">
        <f t="shared" si="28"/>
        <v>DCTY_IST</v>
      </c>
      <c r="AM26" s="3" t="s">
        <v>1659</v>
      </c>
      <c r="AN26" s="48" t="s">
        <v>1159</v>
      </c>
      <c r="AO26" s="48" t="str">
        <f t="shared" si="20"/>
        <v>DCTY</v>
      </c>
      <c r="AP26" s="3" t="s">
        <v>1659</v>
      </c>
      <c r="AS26" s="3">
        <v>1</v>
      </c>
      <c r="AT26" s="6">
        <f t="shared" ca="1" si="21"/>
        <v>20141204</v>
      </c>
      <c r="AU26" s="3">
        <f t="shared" ca="1" si="22"/>
        <v>144109</v>
      </c>
      <c r="AV26" s="3" t="s">
        <v>88</v>
      </c>
      <c r="AW26" s="48">
        <v>0</v>
      </c>
      <c r="AX26" s="48">
        <v>0</v>
      </c>
      <c r="AY26" s="48"/>
      <c r="AZ26" s="48"/>
      <c r="BA26" s="48" t="str">
        <f t="shared" ca="1" si="29"/>
        <v>insert into ZVAR values('DJB', '', 'DCTY_IST', 'Stock Taking', 'DCTY', 'IST', '', '', '1', '20141204', '144109', 'SQL', '0', '0', '')</v>
      </c>
      <c r="BB26" s="48"/>
      <c r="BC26" s="48"/>
      <c r="BD26" s="48"/>
    </row>
    <row r="27" spans="1:56" s="48" customFormat="1" ht="14.25" customHeight="1" x14ac:dyDescent="0.25">
      <c r="J27" s="2"/>
      <c r="AJ27" s="48" t="s">
        <v>1311</v>
      </c>
      <c r="AL27" s="48" t="str">
        <f t="shared" si="28"/>
        <v>DCTY_TQH</v>
      </c>
      <c r="AM27" s="3" t="s">
        <v>1741</v>
      </c>
      <c r="AN27" s="48" t="s">
        <v>1753</v>
      </c>
      <c r="AO27" s="48" t="str">
        <f t="shared" si="20"/>
        <v>DCTY</v>
      </c>
      <c r="AP27" s="3" t="s">
        <v>1741</v>
      </c>
      <c r="AQ27" s="3"/>
      <c r="AR27" s="3"/>
      <c r="AS27" s="3">
        <v>1</v>
      </c>
      <c r="AT27" s="6">
        <f t="shared" ca="1" si="21"/>
        <v>20141204</v>
      </c>
      <c r="AU27" s="3">
        <f t="shared" ca="1" si="22"/>
        <v>144109</v>
      </c>
      <c r="AV27" s="3" t="s">
        <v>88</v>
      </c>
      <c r="AW27" s="48">
        <v>0</v>
      </c>
      <c r="AX27" s="48">
        <v>0</v>
      </c>
      <c r="BA27" s="48" t="str">
        <f t="shared" ca="1" si="29"/>
        <v>insert into ZVAR values('DJB', '', 'DCTY_TQH', 'Transfer Request Non PPN', 'DCTY', 'TQH', '', '', '1', '20141204', '144109', 'SQL', '0', '0', '')</v>
      </c>
    </row>
    <row r="28" spans="1:56" s="48" customFormat="1" ht="14.25" customHeight="1" x14ac:dyDescent="0.25">
      <c r="J28" s="2"/>
      <c r="AJ28" s="48" t="s">
        <v>1311</v>
      </c>
      <c r="AL28" s="48" t="str">
        <f t="shared" si="28"/>
        <v>DCTY_TIH</v>
      </c>
      <c r="AM28" s="3" t="s">
        <v>1742</v>
      </c>
      <c r="AN28" s="48" t="s">
        <v>1754</v>
      </c>
      <c r="AO28" s="48" t="str">
        <f t="shared" si="20"/>
        <v>DCTY</v>
      </c>
      <c r="AP28" s="3" t="s">
        <v>1742</v>
      </c>
      <c r="AQ28" s="3"/>
      <c r="AR28" s="3"/>
      <c r="AS28" s="3">
        <v>1</v>
      </c>
      <c r="AT28" s="6">
        <f t="shared" ca="1" si="21"/>
        <v>20141204</v>
      </c>
      <c r="AU28" s="3">
        <f t="shared" ca="1" si="22"/>
        <v>144109</v>
      </c>
      <c r="AV28" s="3" t="s">
        <v>88</v>
      </c>
      <c r="AW28" s="48">
        <v>0</v>
      </c>
      <c r="AX28" s="48">
        <v>0</v>
      </c>
      <c r="BA28" s="48" t="str">
        <f t="shared" ca="1" si="29"/>
        <v>insert into ZVAR values('DJB', '', 'DCTY_TIH', 'Transfer In Non PPN', 'DCTY', 'TIH', '', '', '1', '20141204', '144109', 'SQL', '0', '0', '')</v>
      </c>
    </row>
    <row r="29" spans="1:56" s="48" customFormat="1" ht="14.25" customHeight="1" x14ac:dyDescent="0.25">
      <c r="J29" s="2"/>
      <c r="AJ29" s="48" t="s">
        <v>1311</v>
      </c>
      <c r="AL29" s="48" t="str">
        <f t="shared" si="28"/>
        <v>DCTY_TOH</v>
      </c>
      <c r="AM29" s="3" t="s">
        <v>1743</v>
      </c>
      <c r="AN29" s="48" t="s">
        <v>1755</v>
      </c>
      <c r="AO29" s="48" t="str">
        <f t="shared" si="20"/>
        <v>DCTY</v>
      </c>
      <c r="AP29" s="3" t="s">
        <v>1743</v>
      </c>
      <c r="AQ29" s="3"/>
      <c r="AR29" s="3"/>
      <c r="AS29" s="3">
        <v>1</v>
      </c>
      <c r="AT29" s="6">
        <f t="shared" ca="1" si="21"/>
        <v>20141204</v>
      </c>
      <c r="AU29" s="3">
        <f t="shared" ca="1" si="22"/>
        <v>144109</v>
      </c>
      <c r="AV29" s="3" t="s">
        <v>88</v>
      </c>
      <c r="AW29" s="48">
        <v>0</v>
      </c>
      <c r="AX29" s="48">
        <v>0</v>
      </c>
      <c r="BA29" s="48" t="str">
        <f t="shared" ca="1" si="29"/>
        <v>insert into ZVAR values('DJB', '', 'DCTY_TOH', 'Transfer Out Non PPN', 'DCTY', 'TOH', '', '', '1', '20141204', '144109', 'SQL', '0', '0', '')</v>
      </c>
    </row>
    <row r="30" spans="1:56" ht="14.25" customHeight="1" x14ac:dyDescent="0.25">
      <c r="AJ30" s="48" t="s">
        <v>1311</v>
      </c>
      <c r="AK30" s="48"/>
      <c r="AL30" s="48" t="str">
        <f>CONCATENATE(AO30, "_", AM30)</f>
        <v>VETY_IMPORT</v>
      </c>
      <c r="AM30" s="3" t="s">
        <v>568</v>
      </c>
      <c r="AN30" s="48" t="s">
        <v>1443</v>
      </c>
      <c r="AO30" s="48" t="s">
        <v>373</v>
      </c>
      <c r="AP30" s="3" t="s">
        <v>859</v>
      </c>
      <c r="AS30" s="3">
        <v>1</v>
      </c>
      <c r="AT30" s="6">
        <f t="shared" ref="AT30:AT85" ca="1" si="30">YEAR(NOW())*10000+MONTH(NOW())*100+DAY(NOW())</f>
        <v>20141204</v>
      </c>
      <c r="AU30" s="3">
        <f t="shared" ref="AU30:AU85" ca="1" si="31">HOUR(NOW())*10000+MINUTE(NOW())*100+SECOND(NOW())</f>
        <v>144109</v>
      </c>
      <c r="AV30" s="3" t="s">
        <v>88</v>
      </c>
      <c r="AW30" s="48">
        <v>0</v>
      </c>
      <c r="AX30" s="48">
        <v>0</v>
      </c>
      <c r="AY30" s="48"/>
      <c r="AZ30" s="48"/>
      <c r="BA30" s="48" t="str">
        <f ca="1">CONCATENATE("insert into ", $D$2, " values('", AJ30, "', '", AK30, "', '", AL30, "', '", AN30, "', '", AO30, "', '", AP30, "', '", AQ30, "', '", AR30, "', '", AS30, "', '", AT30, "', '", AU30, "', '", AV30, "', '", AW30, "', '", AX30, "', '", AY30, "')")</f>
        <v>insert into ZVAR values('DJB', '', 'VETY_IMPORT', 'Import', 'VETY', 'I', '', '', '1', '20141204', '144109', 'SQL', '0', '0', '')</v>
      </c>
      <c r="BB30" s="48"/>
      <c r="BC30" s="48"/>
      <c r="BD30" s="48"/>
    </row>
    <row r="31" spans="1:56" ht="14.25" customHeight="1" x14ac:dyDescent="0.25">
      <c r="AJ31" s="48" t="s">
        <v>1311</v>
      </c>
      <c r="AK31" s="48"/>
      <c r="AL31" s="48" t="str">
        <f>CONCATENATE(AO31, "_", AM31)</f>
        <v>VETY_LOCAL</v>
      </c>
      <c r="AM31" s="3" t="s">
        <v>858</v>
      </c>
      <c r="AN31" s="48" t="s">
        <v>1444</v>
      </c>
      <c r="AO31" s="48" t="str">
        <f>AO30</f>
        <v>VETY</v>
      </c>
      <c r="AP31" s="3" t="s">
        <v>860</v>
      </c>
      <c r="AS31" s="3">
        <v>1</v>
      </c>
      <c r="AT31" s="6">
        <f t="shared" ca="1" si="30"/>
        <v>20141204</v>
      </c>
      <c r="AU31" s="3">
        <f t="shared" ca="1" si="31"/>
        <v>144109</v>
      </c>
      <c r="AV31" s="3" t="s">
        <v>88</v>
      </c>
      <c r="AW31" s="48">
        <v>0</v>
      </c>
      <c r="AX31" s="48">
        <v>0</v>
      </c>
      <c r="AY31" s="48"/>
      <c r="AZ31" s="48"/>
      <c r="BA31" s="48" t="str">
        <f ca="1">CONCATENATE("insert into ", $D$2, " values('", AJ31, "', '", AK31, "', '", AL31, "', '", AN31, "', '", AO31, "', '", AP31, "', '", AQ31, "', '", AR31, "', '", AS31, "', '", AT31, "', '", AU31, "', '", AV31, "', '", AW31, "', '", AX31, "', '", AY31, "')")</f>
        <v>insert into ZVAR values('DJB', '', 'VETY_LOCAL', 'Local', 'VETY', 'L', '', '', '1', '20141204', '144109', 'SQL', '0', '0', '')</v>
      </c>
      <c r="BB31" s="48"/>
      <c r="BC31" s="48"/>
      <c r="BD31" s="48"/>
    </row>
    <row r="32" spans="1:56" ht="14.25" customHeight="1" x14ac:dyDescent="0.25">
      <c r="AJ32" s="48" t="s">
        <v>1311</v>
      </c>
      <c r="AK32" s="48"/>
      <c r="AL32" s="48" t="str">
        <f>CONCATENATE(AO32, "_", AM32)</f>
        <v>VEGR_APL</v>
      </c>
      <c r="AM32" s="3" t="s">
        <v>1587</v>
      </c>
      <c r="AN32" s="3" t="s">
        <v>1586</v>
      </c>
      <c r="AO32" s="48" t="s">
        <v>371</v>
      </c>
      <c r="AP32" s="3" t="s">
        <v>1587</v>
      </c>
      <c r="AS32" s="3">
        <v>1</v>
      </c>
      <c r="AT32" s="6">
        <f t="shared" ca="1" si="30"/>
        <v>20141204</v>
      </c>
      <c r="AU32" s="3">
        <f t="shared" ca="1" si="31"/>
        <v>144109</v>
      </c>
      <c r="AV32" s="3" t="s">
        <v>88</v>
      </c>
      <c r="AW32" s="48">
        <v>0</v>
      </c>
      <c r="AX32" s="48">
        <v>0</v>
      </c>
      <c r="AY32" s="48"/>
      <c r="AZ32" s="48"/>
      <c r="BA32" s="48" t="str">
        <f ca="1">CONCATENATE("insert into ", $D$2, " values('", AJ32, "', '", AK32, "', '", AL32, "', '", AN32, "', '", AO32, "', '", AP32, "', '", AQ32, "', '", AR32, "', '", AS32, "', '", AT32, "', '", AU32, "', '", AV32, "', '", AW32, "', '", AX32, "', '", AY32, "')")</f>
        <v>insert into ZVAR values('DJB', '', 'VEGR_APL', 'Apparel', 'VEGR', 'APL', '', '', '1', '20141204', '144109', 'SQL', '0', '0', '')</v>
      </c>
      <c r="BB32" s="48"/>
      <c r="BC32" s="48"/>
      <c r="BD32" s="48"/>
    </row>
    <row r="33" spans="36:56" ht="14.25" customHeight="1" x14ac:dyDescent="0.25">
      <c r="AJ33" s="48" t="s">
        <v>1311</v>
      </c>
      <c r="AK33" s="48"/>
      <c r="AL33" s="48" t="str">
        <f>CONCATENATE(AO33, "_", AM33)</f>
        <v>VEGR_GDS</v>
      </c>
      <c r="AM33" s="3" t="s">
        <v>1446</v>
      </c>
      <c r="AN33" s="3" t="s">
        <v>1458</v>
      </c>
      <c r="AO33" s="48" t="str">
        <f>AO32</f>
        <v>VEGR</v>
      </c>
      <c r="AP33" s="3" t="s">
        <v>1446</v>
      </c>
      <c r="AS33" s="3">
        <v>1</v>
      </c>
      <c r="AT33" s="6">
        <f t="shared" ca="1" si="30"/>
        <v>20141204</v>
      </c>
      <c r="AU33" s="3">
        <f t="shared" ca="1" si="31"/>
        <v>144109</v>
      </c>
      <c r="AV33" s="3" t="s">
        <v>88</v>
      </c>
      <c r="AW33" s="48">
        <v>0</v>
      </c>
      <c r="AX33" s="48">
        <v>0</v>
      </c>
      <c r="AY33" s="48"/>
      <c r="AZ33" s="48"/>
      <c r="BA33" s="48" t="str">
        <f ca="1">CONCATENATE("insert into ", $D$2, " values('", AJ33, "', '", AK33, "', '", AL33, "', '", AN33, "', '", AO33, "', '", AP33, "', '", AQ33, "', '", AR33, "', '", AS33, "', '", AT33, "', '", AU33, "', '", AV33, "', '", AW33, "', '", AX33, "', '", AY33, "')")</f>
        <v>insert into ZVAR values('DJB', '', 'VEGR_GDS', 'Goods', 'VEGR', 'GDS', '', '', '1', '20141204', '144109', 'SQL', '0', '0', '')</v>
      </c>
      <c r="BB33" s="48"/>
      <c r="BC33" s="48"/>
      <c r="BD33" s="48"/>
    </row>
    <row r="34" spans="36:56" ht="14.25" customHeight="1" x14ac:dyDescent="0.25">
      <c r="AJ34" s="48" t="s">
        <v>1311</v>
      </c>
      <c r="AK34" s="48"/>
      <c r="AL34" s="48" t="str">
        <f t="shared" ref="AL34:AL83" si="32">CONCATENATE(AO34, "_", AM34)</f>
        <v>DITY_SCREEN</v>
      </c>
      <c r="AM34" s="3" t="s">
        <v>865</v>
      </c>
      <c r="AN34" s="48" t="s">
        <v>868</v>
      </c>
      <c r="AO34" s="48" t="s">
        <v>30</v>
      </c>
      <c r="AP34" s="3" t="s">
        <v>15</v>
      </c>
      <c r="AS34" s="3">
        <v>1</v>
      </c>
      <c r="AT34" s="6">
        <f t="shared" ca="1" si="30"/>
        <v>20141204</v>
      </c>
      <c r="AU34" s="3">
        <f t="shared" ca="1" si="31"/>
        <v>144109</v>
      </c>
      <c r="AV34" s="3" t="s">
        <v>88</v>
      </c>
      <c r="AW34" s="48">
        <v>0</v>
      </c>
      <c r="AX34" s="48">
        <v>0</v>
      </c>
      <c r="AY34" s="48"/>
      <c r="AZ34" s="48"/>
      <c r="BA34" s="48" t="str">
        <f t="shared" ref="BA34:BA83" ca="1" si="33">CONCATENATE("insert into ", $D$2, " values('", AJ34, "', '", AK34, "', '", AL34, "', '", AN34, "', '", AO34, "', '", AP34, "', '", AQ34, "', '", AR34, "', '", AS34, "', '", AT34, "', '", AU34, "', '", AV34, "', '", AW34, "', '", AX34, "', '", AY34, "')")</f>
        <v>insert into ZVAR values('DJB', '', 'DITY_SCREEN', 'Screen', 'DITY', 'S', '', '', '1', '20141204', '144109', 'SQL', '0', '0', '')</v>
      </c>
      <c r="BB34" s="48"/>
      <c r="BC34" s="48"/>
      <c r="BD34" s="48"/>
    </row>
    <row r="35" spans="36:56" ht="14.25" customHeight="1" x14ac:dyDescent="0.25">
      <c r="AJ35" s="48" t="s">
        <v>1311</v>
      </c>
      <c r="AK35" s="48"/>
      <c r="AL35" s="48" t="str">
        <f t="shared" si="32"/>
        <v>DITY_REPORT</v>
      </c>
      <c r="AM35" s="3" t="s">
        <v>866</v>
      </c>
      <c r="AN35" s="48" t="s">
        <v>869</v>
      </c>
      <c r="AO35" s="48" t="str">
        <f>AO34</f>
        <v>DITY</v>
      </c>
      <c r="AP35" s="3" t="s">
        <v>867</v>
      </c>
      <c r="AS35" s="3">
        <v>1</v>
      </c>
      <c r="AT35" s="6">
        <f t="shared" ca="1" si="30"/>
        <v>20141204</v>
      </c>
      <c r="AU35" s="3">
        <f t="shared" ca="1" si="31"/>
        <v>144109</v>
      </c>
      <c r="AV35" s="3" t="s">
        <v>88</v>
      </c>
      <c r="AW35" s="48">
        <v>0</v>
      </c>
      <c r="AX35" s="48">
        <v>0</v>
      </c>
      <c r="AY35" s="48"/>
      <c r="AZ35" s="48"/>
      <c r="BA35" s="48" t="str">
        <f t="shared" ca="1" si="33"/>
        <v>insert into ZVAR values('DJB', '', 'DITY_REPORT', 'Report', 'DITY', 'R', '', '', '1', '20141204', '144109', 'SQL', '0', '0', '')</v>
      </c>
      <c r="BB35" s="48"/>
      <c r="BC35" s="48"/>
      <c r="BD35" s="48"/>
    </row>
    <row r="36" spans="36:56" ht="14.25" customHeight="1" x14ac:dyDescent="0.25">
      <c r="AJ36" s="48" t="s">
        <v>1311</v>
      </c>
      <c r="AK36" s="48"/>
      <c r="AL36" s="48" t="str">
        <f t="shared" si="32"/>
        <v>LGNO_EN</v>
      </c>
      <c r="AM36" s="3" t="s">
        <v>16</v>
      </c>
      <c r="AN36" s="48" t="s">
        <v>870</v>
      </c>
      <c r="AO36" s="48" t="s">
        <v>29</v>
      </c>
      <c r="AP36" s="3" t="s">
        <v>16</v>
      </c>
      <c r="AS36" s="3">
        <v>1</v>
      </c>
      <c r="AT36" s="6">
        <f t="shared" ca="1" si="30"/>
        <v>20141204</v>
      </c>
      <c r="AU36" s="3">
        <f t="shared" ca="1" si="31"/>
        <v>144109</v>
      </c>
      <c r="AV36" s="3" t="s">
        <v>88</v>
      </c>
      <c r="AW36" s="48">
        <v>0</v>
      </c>
      <c r="AX36" s="48">
        <v>0</v>
      </c>
      <c r="AY36" s="48"/>
      <c r="AZ36" s="48"/>
      <c r="BA36" s="48" t="str">
        <f t="shared" ca="1" si="33"/>
        <v>insert into ZVAR values('DJB', '', 'LGNO_EN', 'English', 'LGNO', 'EN', '', '', '1', '20141204', '144109', 'SQL', '0', '0', '')</v>
      </c>
      <c r="BB36" s="48"/>
      <c r="BC36" s="48"/>
      <c r="BD36" s="48"/>
    </row>
    <row r="37" spans="36:56" ht="14.25" customHeight="1" x14ac:dyDescent="0.25">
      <c r="AJ37" s="48" t="s">
        <v>1311</v>
      </c>
      <c r="AK37" s="48"/>
      <c r="AL37" s="48" t="str">
        <f t="shared" si="32"/>
        <v>UMNO_POUND</v>
      </c>
      <c r="AM37" s="3" t="s">
        <v>892</v>
      </c>
      <c r="AN37" s="20" t="s">
        <v>875</v>
      </c>
      <c r="AO37" s="48" t="s">
        <v>874</v>
      </c>
      <c r="AP37" s="20" t="s">
        <v>893</v>
      </c>
      <c r="AQ37" s="3">
        <v>1</v>
      </c>
      <c r="AS37" s="3">
        <v>1</v>
      </c>
      <c r="AT37" s="6">
        <f t="shared" ca="1" si="30"/>
        <v>20141204</v>
      </c>
      <c r="AU37" s="3">
        <f t="shared" ca="1" si="31"/>
        <v>144109</v>
      </c>
      <c r="AV37" s="3" t="s">
        <v>88</v>
      </c>
      <c r="AW37" s="48">
        <v>0</v>
      </c>
      <c r="AX37" s="48">
        <v>0</v>
      </c>
      <c r="AY37" s="48"/>
      <c r="AZ37" s="48"/>
      <c r="BA37" s="48" t="str">
        <f t="shared" ca="1" si="33"/>
        <v>insert into ZVAR values('DJB', '', 'UMNO_POUND', 'Pound', 'UMNO', 'LBS', '1', '', '1', '20141204', '144109', 'SQL', '0', '0', '')</v>
      </c>
      <c r="BB37" s="48"/>
      <c r="BC37" s="48"/>
      <c r="BD37" s="48"/>
    </row>
    <row r="38" spans="36:56" ht="14.25" customHeight="1" x14ac:dyDescent="0.25">
      <c r="AJ38" s="48" t="s">
        <v>1311</v>
      </c>
      <c r="AK38" s="48"/>
      <c r="AL38" s="48" t="str">
        <f t="shared" si="32"/>
        <v>UMNO_KILOGRAM</v>
      </c>
      <c r="AM38" s="3" t="s">
        <v>911</v>
      </c>
      <c r="AN38" s="20" t="s">
        <v>912</v>
      </c>
      <c r="AO38" s="48" t="s">
        <v>874</v>
      </c>
      <c r="AP38" s="20" t="s">
        <v>913</v>
      </c>
      <c r="AQ38" s="3">
        <v>1</v>
      </c>
      <c r="AS38" s="3">
        <v>1</v>
      </c>
      <c r="AT38" s="6">
        <f t="shared" ca="1" si="30"/>
        <v>20141204</v>
      </c>
      <c r="AU38" s="3">
        <f t="shared" ca="1" si="31"/>
        <v>144109</v>
      </c>
      <c r="AV38" s="3" t="s">
        <v>88</v>
      </c>
      <c r="AW38" s="48">
        <v>0</v>
      </c>
      <c r="AX38" s="48">
        <v>0</v>
      </c>
      <c r="AY38" s="48"/>
      <c r="AZ38" s="48"/>
      <c r="BA38" s="48" t="str">
        <f t="shared" ca="1" si="33"/>
        <v>insert into ZVAR values('DJB', '', 'UMNO_KILOGRAM', 'Kilogram', 'UMNO', 'KGS', '1', '', '1', '20141204', '144109', 'SQL', '0', '0', '')</v>
      </c>
      <c r="BB38" s="48"/>
      <c r="BC38" s="48"/>
      <c r="BD38" s="48"/>
    </row>
    <row r="39" spans="36:56" ht="14.25" customHeight="1" x14ac:dyDescent="0.25">
      <c r="AJ39" s="48" t="s">
        <v>1311</v>
      </c>
      <c r="AK39" s="48"/>
      <c r="AL39" s="48" t="str">
        <f t="shared" si="32"/>
        <v>UMNO_PCS</v>
      </c>
      <c r="AM39" s="3" t="s">
        <v>1459</v>
      </c>
      <c r="AN39" s="20" t="s">
        <v>1460</v>
      </c>
      <c r="AO39" s="48" t="s">
        <v>874</v>
      </c>
      <c r="AP39" s="20" t="s">
        <v>1459</v>
      </c>
      <c r="AQ39" s="3">
        <v>1</v>
      </c>
      <c r="AS39" s="3">
        <v>1</v>
      </c>
      <c r="AT39" s="6">
        <f t="shared" ca="1" si="30"/>
        <v>20141204</v>
      </c>
      <c r="AU39" s="3">
        <f t="shared" ca="1" si="31"/>
        <v>144109</v>
      </c>
      <c r="AV39" s="3" t="s">
        <v>88</v>
      </c>
      <c r="AW39" s="48">
        <v>0</v>
      </c>
      <c r="AX39" s="48">
        <v>0</v>
      </c>
      <c r="AY39" s="48"/>
      <c r="AZ39" s="48"/>
      <c r="BA39" s="48" t="str">
        <f t="shared" ca="1" si="33"/>
        <v>insert into ZVAR values('DJB', '', 'UMNO_PCS', 'Pieces', 'UMNO', 'PCS', '1', '', '1', '20141204', '144109', 'SQL', '0', '0', '')</v>
      </c>
      <c r="BB39" s="48"/>
      <c r="BC39" s="48"/>
      <c r="BD39" s="48"/>
    </row>
    <row r="40" spans="36:56" ht="14.25" customHeight="1" x14ac:dyDescent="0.25">
      <c r="AJ40" s="48" t="s">
        <v>1311</v>
      </c>
      <c r="AK40" s="48"/>
      <c r="AL40" s="48" t="str">
        <f t="shared" si="32"/>
        <v>UGNO_MARKETING</v>
      </c>
      <c r="AM40" s="3" t="s">
        <v>778</v>
      </c>
      <c r="AN40" s="20" t="s">
        <v>778</v>
      </c>
      <c r="AO40" s="48" t="s">
        <v>56</v>
      </c>
      <c r="AP40" s="20" t="s">
        <v>778</v>
      </c>
      <c r="AQ40" s="3">
        <v>1</v>
      </c>
      <c r="AS40" s="3">
        <v>1</v>
      </c>
      <c r="AT40" s="6">
        <f t="shared" ca="1" si="30"/>
        <v>20141204</v>
      </c>
      <c r="AU40" s="3">
        <f t="shared" ca="1" si="31"/>
        <v>144109</v>
      </c>
      <c r="AV40" s="3" t="s">
        <v>88</v>
      </c>
      <c r="AW40" s="48">
        <v>0</v>
      </c>
      <c r="AX40" s="48">
        <v>0</v>
      </c>
      <c r="AY40" s="48"/>
      <c r="AZ40" s="48"/>
      <c r="BA40" s="48" t="str">
        <f t="shared" ca="1" si="33"/>
        <v>insert into ZVAR values('DJB', '', 'UGNO_MARKETING', 'MARKETING', 'UGNO', 'MARKETING', '1', '', '1', '20141204', '144109', 'SQL', '0', '0', '')</v>
      </c>
      <c r="BB40" s="48"/>
      <c r="BC40" s="48"/>
      <c r="BD40" s="48"/>
    </row>
    <row r="41" spans="36:56" ht="14.25" customHeight="1" x14ac:dyDescent="0.25">
      <c r="AJ41" s="48" t="s">
        <v>1311</v>
      </c>
      <c r="AK41" s="48"/>
      <c r="AL41" s="48" t="str">
        <f t="shared" si="32"/>
        <v>UGNO_ADMIN</v>
      </c>
      <c r="AM41" s="3" t="s">
        <v>218</v>
      </c>
      <c r="AN41" s="20" t="s">
        <v>218</v>
      </c>
      <c r="AO41" s="48" t="s">
        <v>56</v>
      </c>
      <c r="AP41" s="20" t="s">
        <v>218</v>
      </c>
      <c r="AQ41" s="3">
        <v>1</v>
      </c>
      <c r="AS41" s="3">
        <v>1</v>
      </c>
      <c r="AT41" s="6">
        <f t="shared" ca="1" si="30"/>
        <v>20141204</v>
      </c>
      <c r="AU41" s="3">
        <f t="shared" ca="1" si="31"/>
        <v>144109</v>
      </c>
      <c r="AV41" s="3" t="s">
        <v>88</v>
      </c>
      <c r="AW41" s="48">
        <v>0</v>
      </c>
      <c r="AX41" s="48">
        <v>0</v>
      </c>
      <c r="AY41" s="48"/>
      <c r="AZ41" s="48"/>
      <c r="BA41" s="48" t="str">
        <f t="shared" ca="1" si="33"/>
        <v>insert into ZVAR values('DJB', '', 'UGNO_ADMIN', 'ADMIN', 'UGNO', 'ADMIN', '1', '', '1', '20141204', '144109', 'SQL', '0', '0', '')</v>
      </c>
      <c r="BB41" s="48"/>
      <c r="BC41" s="48"/>
      <c r="BD41" s="48"/>
    </row>
    <row r="42" spans="36:56" ht="14.25" customHeight="1" x14ac:dyDescent="0.25">
      <c r="AJ42" s="48" t="s">
        <v>1311</v>
      </c>
      <c r="AK42" s="48"/>
      <c r="AL42" s="48" t="str">
        <f t="shared" si="32"/>
        <v>ORST_OPEN</v>
      </c>
      <c r="AM42" s="3" t="s">
        <v>955</v>
      </c>
      <c r="AN42" s="48" t="s">
        <v>956</v>
      </c>
      <c r="AO42" s="48" t="s">
        <v>957</v>
      </c>
      <c r="AP42" s="3" t="s">
        <v>958</v>
      </c>
      <c r="AQ42" s="3">
        <v>1</v>
      </c>
      <c r="AS42" s="3">
        <v>1</v>
      </c>
      <c r="AT42" s="6">
        <f t="shared" ca="1" si="30"/>
        <v>20141204</v>
      </c>
      <c r="AU42" s="3">
        <f t="shared" ca="1" si="31"/>
        <v>144109</v>
      </c>
      <c r="AV42" s="3" t="s">
        <v>88</v>
      </c>
      <c r="AW42" s="48">
        <v>0</v>
      </c>
      <c r="AX42" s="48">
        <v>0</v>
      </c>
      <c r="AY42" s="48"/>
      <c r="AZ42" s="48"/>
      <c r="BA42" s="48" t="str">
        <f t="shared" ca="1" si="33"/>
        <v>insert into ZVAR values('DJB', '', 'ORST_OPEN', 'Open', 'ORST', 'O', '1', '', '1', '20141204', '144109', 'SQL', '0', '0', '')</v>
      </c>
      <c r="BB42" s="48"/>
      <c r="BC42" s="48"/>
      <c r="BD42" s="48"/>
    </row>
    <row r="43" spans="36:56" ht="14.25" customHeight="1" x14ac:dyDescent="0.25">
      <c r="AJ43" s="48" t="s">
        <v>1311</v>
      </c>
      <c r="AK43" s="48"/>
      <c r="AL43" s="48" t="str">
        <f t="shared" si="32"/>
        <v>ORST_FINISH</v>
      </c>
      <c r="AM43" s="3" t="s">
        <v>959</v>
      </c>
      <c r="AN43" s="48" t="s">
        <v>960</v>
      </c>
      <c r="AO43" s="48" t="str">
        <f>AO42</f>
        <v>ORST</v>
      </c>
      <c r="AP43" s="3" t="s">
        <v>902</v>
      </c>
      <c r="AQ43" s="3">
        <v>2</v>
      </c>
      <c r="AS43" s="3">
        <v>1</v>
      </c>
      <c r="AT43" s="6">
        <f t="shared" ca="1" si="30"/>
        <v>20141204</v>
      </c>
      <c r="AU43" s="3">
        <f t="shared" ca="1" si="31"/>
        <v>144109</v>
      </c>
      <c r="AV43" s="3" t="s">
        <v>88</v>
      </c>
      <c r="AW43" s="48">
        <v>0</v>
      </c>
      <c r="AX43" s="48">
        <v>0</v>
      </c>
      <c r="AY43" s="48"/>
      <c r="AZ43" s="48"/>
      <c r="BA43" s="48" t="str">
        <f t="shared" ca="1" si="33"/>
        <v>insert into ZVAR values('DJB', '', 'ORST_FINISH', 'Finish', 'ORST', 'F', '2', '', '1', '20141204', '144109', 'SQL', '0', '0', '')</v>
      </c>
      <c r="BB43" s="48"/>
      <c r="BC43" s="48"/>
      <c r="BD43" s="48"/>
    </row>
    <row r="44" spans="36:56" ht="14.25" customHeight="1" x14ac:dyDescent="0.25">
      <c r="AJ44" s="48" t="s">
        <v>1311</v>
      </c>
      <c r="AK44" s="48"/>
      <c r="AL44" s="48" t="str">
        <f t="shared" si="32"/>
        <v>ORST_CLOSE</v>
      </c>
      <c r="AM44" s="3" t="s">
        <v>961</v>
      </c>
      <c r="AN44" s="48" t="s">
        <v>962</v>
      </c>
      <c r="AO44" s="48" t="str">
        <f>AO43</f>
        <v>ORST</v>
      </c>
      <c r="AP44" s="3" t="s">
        <v>87</v>
      </c>
      <c r="AQ44" s="3">
        <v>3</v>
      </c>
      <c r="AS44" s="3">
        <v>1</v>
      </c>
      <c r="AT44" s="6">
        <f t="shared" ca="1" si="30"/>
        <v>20141204</v>
      </c>
      <c r="AU44" s="3">
        <f t="shared" ca="1" si="31"/>
        <v>144109</v>
      </c>
      <c r="AV44" s="3" t="s">
        <v>88</v>
      </c>
      <c r="AW44" s="48">
        <v>0</v>
      </c>
      <c r="AX44" s="48">
        <v>0</v>
      </c>
      <c r="AY44" s="48"/>
      <c r="AZ44" s="48"/>
      <c r="BA44" s="48" t="str">
        <f t="shared" ca="1" si="33"/>
        <v>insert into ZVAR values('DJB', '', 'ORST_CLOSE', 'Close', 'ORST', 'C', '3', '', '1', '20141204', '144109', 'SQL', '0', '0', '')</v>
      </c>
      <c r="BB44" s="48"/>
      <c r="BC44" s="48"/>
      <c r="BD44" s="48"/>
    </row>
    <row r="45" spans="36:56" ht="14.25" customHeight="1" x14ac:dyDescent="0.25">
      <c r="AJ45" s="48" t="s">
        <v>1311</v>
      </c>
      <c r="AK45" s="48"/>
      <c r="AL45" s="48" t="str">
        <f t="shared" si="32"/>
        <v>PRTY_NORMAL</v>
      </c>
      <c r="AM45" s="3" t="s">
        <v>964</v>
      </c>
      <c r="AN45" s="48" t="s">
        <v>966</v>
      </c>
      <c r="AO45" s="48" t="s">
        <v>963</v>
      </c>
      <c r="AP45" s="3" t="s">
        <v>968</v>
      </c>
      <c r="AQ45" s="3">
        <v>1</v>
      </c>
      <c r="AS45" s="3">
        <v>1</v>
      </c>
      <c r="AT45" s="6">
        <f ca="1">YEAR(NOW())*10000+MONTH(NOW())*100+DAY(NOW())</f>
        <v>20141204</v>
      </c>
      <c r="AU45" s="3">
        <f ca="1">HOUR(NOW())*10000+MINUTE(NOW())*100+SECOND(NOW())</f>
        <v>144109</v>
      </c>
      <c r="AV45" s="3" t="s">
        <v>88</v>
      </c>
      <c r="AW45" s="48">
        <v>0</v>
      </c>
      <c r="AX45" s="48">
        <v>0</v>
      </c>
      <c r="AY45" s="48"/>
      <c r="AZ45" s="48"/>
      <c r="BA45" s="48" t="str">
        <f t="shared" ca="1" si="33"/>
        <v>insert into ZVAR values('DJB', '', 'PRTY_NORMAL', 'Urgent', 'PRTY', 'U', '1', '', '1', '20141204', '144109', 'SQL', '0', '0', '')</v>
      </c>
      <c r="BB45" s="48"/>
      <c r="BC45" s="48"/>
      <c r="BD45" s="48"/>
    </row>
    <row r="46" spans="36:56" ht="14.25" customHeight="1" x14ac:dyDescent="0.25">
      <c r="AJ46" s="48" t="s">
        <v>1311</v>
      </c>
      <c r="AK46" s="48"/>
      <c r="AL46" s="48" t="str">
        <f t="shared" si="32"/>
        <v>PRTY_URGENT</v>
      </c>
      <c r="AM46" s="3" t="s">
        <v>965</v>
      </c>
      <c r="AN46" s="48" t="s">
        <v>967</v>
      </c>
      <c r="AO46" s="48" t="str">
        <f>AO45</f>
        <v>PRTY</v>
      </c>
      <c r="AP46" s="3" t="s">
        <v>969</v>
      </c>
      <c r="AQ46" s="3">
        <v>2</v>
      </c>
      <c r="AS46" s="3">
        <v>1</v>
      </c>
      <c r="AT46" s="6">
        <f t="shared" ca="1" si="30"/>
        <v>20141204</v>
      </c>
      <c r="AU46" s="3">
        <f t="shared" ca="1" si="31"/>
        <v>144109</v>
      </c>
      <c r="AV46" s="3" t="s">
        <v>88</v>
      </c>
      <c r="AW46" s="48">
        <v>0</v>
      </c>
      <c r="AX46" s="48">
        <v>0</v>
      </c>
      <c r="AY46" s="48"/>
      <c r="AZ46" s="48"/>
      <c r="BA46" s="48" t="str">
        <f t="shared" ca="1" si="33"/>
        <v>insert into ZVAR values('DJB', '', 'PRTY_URGENT', 'Normal', 'PRTY', 'N', '2', '', '1', '20141204', '144109', 'SQL', '0', '0', '')</v>
      </c>
      <c r="BB46" s="48"/>
      <c r="BC46" s="48"/>
      <c r="BD46" s="48"/>
    </row>
    <row r="47" spans="36:56" ht="14.25" customHeight="1" x14ac:dyDescent="0.25">
      <c r="AJ47" s="48" t="s">
        <v>1311</v>
      </c>
      <c r="AK47" s="48"/>
      <c r="AL47" s="48" t="str">
        <f t="shared" si="32"/>
        <v>ITCA_APL</v>
      </c>
      <c r="AM47" s="3" t="s">
        <v>1587</v>
      </c>
      <c r="AN47" s="48" t="s">
        <v>1586</v>
      </c>
      <c r="AO47" s="48" t="s">
        <v>970</v>
      </c>
      <c r="AP47" s="3" t="s">
        <v>1587</v>
      </c>
      <c r="AQ47" s="3">
        <v>1</v>
      </c>
      <c r="AS47" s="3">
        <v>1</v>
      </c>
      <c r="AT47" s="6">
        <f ca="1">YEAR(NOW())*10000+MONTH(NOW())*100+DAY(NOW())</f>
        <v>20141204</v>
      </c>
      <c r="AU47" s="3">
        <f ca="1">HOUR(NOW())*10000+MINUTE(NOW())*100+SECOND(NOW())</f>
        <v>144109</v>
      </c>
      <c r="AV47" s="3" t="s">
        <v>88</v>
      </c>
      <c r="AW47" s="48">
        <v>0</v>
      </c>
      <c r="AX47" s="48">
        <v>0</v>
      </c>
      <c r="AY47" s="48"/>
      <c r="AZ47" s="48"/>
      <c r="BA47" s="48" t="str">
        <f t="shared" ca="1" si="33"/>
        <v>insert into ZVAR values('DJB', '', 'ITCA_APL', 'Apparel', 'ITCA', 'APL', '1', '', '1', '20141204', '144109', 'SQL', '0', '0', '')</v>
      </c>
      <c r="BB47" s="48"/>
      <c r="BC47" s="48"/>
      <c r="BD47" s="48"/>
    </row>
    <row r="48" spans="36:56" ht="14.25" customHeight="1" x14ac:dyDescent="0.25">
      <c r="AJ48" s="48" t="s">
        <v>1311</v>
      </c>
      <c r="AK48" s="48"/>
      <c r="AL48" s="48" t="str">
        <f t="shared" si="32"/>
        <v>ITCA_GDS</v>
      </c>
      <c r="AM48" s="3" t="s">
        <v>1446</v>
      </c>
      <c r="AN48" s="48" t="s">
        <v>1458</v>
      </c>
      <c r="AO48" s="48" t="str">
        <f>AO47</f>
        <v>ITCA</v>
      </c>
      <c r="AP48" s="3" t="s">
        <v>1446</v>
      </c>
      <c r="AQ48" s="3">
        <v>2</v>
      </c>
      <c r="AS48" s="3">
        <v>1</v>
      </c>
      <c r="AT48" s="6">
        <f t="shared" ca="1" si="30"/>
        <v>20141204</v>
      </c>
      <c r="AU48" s="3">
        <f t="shared" ca="1" si="31"/>
        <v>144109</v>
      </c>
      <c r="AV48" s="3" t="s">
        <v>88</v>
      </c>
      <c r="AW48" s="48">
        <v>0</v>
      </c>
      <c r="AX48" s="48">
        <v>0</v>
      </c>
      <c r="AY48" s="48"/>
      <c r="AZ48" s="48"/>
      <c r="BA48" s="48" t="str">
        <f t="shared" ca="1" si="33"/>
        <v>insert into ZVAR values('DJB', '', 'ITCA_GDS', 'Goods', 'ITCA', 'GDS', '2', '', '1', '20141204', '144109', 'SQL', '0', '0', '')</v>
      </c>
      <c r="BB48" s="48"/>
      <c r="BC48" s="48"/>
      <c r="BD48" s="48"/>
    </row>
    <row r="49" spans="10:56" s="48" customFormat="1" ht="14.25" customHeight="1" x14ac:dyDescent="0.25">
      <c r="J49" s="2"/>
      <c r="AJ49" s="48" t="s">
        <v>1311</v>
      </c>
      <c r="AL49" s="48" t="str">
        <f t="shared" si="32"/>
        <v>RSNO_NL</v>
      </c>
      <c r="AM49" s="37" t="s">
        <v>1014</v>
      </c>
      <c r="AN49" s="38" t="s">
        <v>1013</v>
      </c>
      <c r="AO49" s="38" t="s">
        <v>691</v>
      </c>
      <c r="AP49" s="37" t="s">
        <v>1014</v>
      </c>
      <c r="AQ49" s="38">
        <v>1</v>
      </c>
      <c r="AR49" s="3"/>
      <c r="AS49" s="3">
        <v>1</v>
      </c>
      <c r="AT49" s="6">
        <f t="shared" ca="1" si="30"/>
        <v>20141204</v>
      </c>
      <c r="AU49" s="3">
        <f t="shared" ca="1" si="31"/>
        <v>144109</v>
      </c>
      <c r="AV49" s="3" t="s">
        <v>88</v>
      </c>
      <c r="AW49" s="48">
        <v>0</v>
      </c>
      <c r="AX49" s="48">
        <v>0</v>
      </c>
      <c r="BA49" s="48" t="str">
        <f t="shared" ca="1" si="33"/>
        <v>insert into ZVAR values('DJB', '', 'RSNO_NL', 'Reason Code Normal', 'RSNO', 'NL', '1', '', '1', '20141204', '144109', 'SQL', '0', '0', '')</v>
      </c>
    </row>
    <row r="50" spans="10:56" ht="14.25" customHeight="1" x14ac:dyDescent="0.25">
      <c r="AJ50" s="48" t="s">
        <v>1311</v>
      </c>
      <c r="AK50" s="48"/>
      <c r="AL50" s="48" t="str">
        <f t="shared" si="32"/>
        <v>RSNO_PL</v>
      </c>
      <c r="AM50" s="37" t="s">
        <v>1016</v>
      </c>
      <c r="AN50" s="38" t="s">
        <v>1015</v>
      </c>
      <c r="AO50" s="38" t="s">
        <v>691</v>
      </c>
      <c r="AP50" s="37" t="s">
        <v>1016</v>
      </c>
      <c r="AQ50" s="38">
        <v>2</v>
      </c>
      <c r="AS50" s="3">
        <v>1</v>
      </c>
      <c r="AT50" s="6">
        <f t="shared" ca="1" si="30"/>
        <v>20141204</v>
      </c>
      <c r="AU50" s="3">
        <f t="shared" ca="1" si="31"/>
        <v>144109</v>
      </c>
      <c r="AV50" s="3" t="s">
        <v>88</v>
      </c>
      <c r="AW50" s="48">
        <v>0</v>
      </c>
      <c r="AX50" s="48">
        <v>0</v>
      </c>
      <c r="AY50" s="48"/>
      <c r="AZ50" s="48"/>
      <c r="BA50" s="48" t="str">
        <f t="shared" ca="1" si="33"/>
        <v>insert into ZVAR values('DJB', '', 'RSNO_PL', 'Reason Code Picking List', 'RSNO', 'PL', '2', '', '1', '20141204', '144109', 'SQL', '0', '0', '')</v>
      </c>
      <c r="BB50" s="48"/>
      <c r="BC50" s="48"/>
      <c r="BD50" s="48"/>
    </row>
    <row r="51" spans="10:56" ht="14.25" customHeight="1" x14ac:dyDescent="0.25">
      <c r="AJ51" s="48" t="s">
        <v>1311</v>
      </c>
      <c r="AK51" s="48"/>
      <c r="AL51" s="48" t="str">
        <f t="shared" si="32"/>
        <v>RSNO_ST</v>
      </c>
      <c r="AM51" s="37" t="s">
        <v>1018</v>
      </c>
      <c r="AN51" s="38" t="s">
        <v>1017</v>
      </c>
      <c r="AO51" s="38" t="s">
        <v>691</v>
      </c>
      <c r="AP51" s="37" t="s">
        <v>1018</v>
      </c>
      <c r="AQ51" s="38">
        <v>3</v>
      </c>
      <c r="AS51" s="3">
        <v>1</v>
      </c>
      <c r="AT51" s="6">
        <f t="shared" ca="1" si="30"/>
        <v>20141204</v>
      </c>
      <c r="AU51" s="3">
        <f t="shared" ca="1" si="31"/>
        <v>144109</v>
      </c>
      <c r="AV51" s="3" t="s">
        <v>88</v>
      </c>
      <c r="AW51" s="48">
        <v>0</v>
      </c>
      <c r="AX51" s="48">
        <v>0</v>
      </c>
      <c r="AY51" s="48"/>
      <c r="AZ51" s="48"/>
      <c r="BA51" s="48" t="str">
        <f t="shared" ca="1" si="33"/>
        <v>insert into ZVAR values('DJB', '', 'RSNO_ST', 'Reason Code Stock Taking', 'RSNO', 'ST', '3', '', '1', '20141204', '144109', 'SQL', '0', '0', '')</v>
      </c>
      <c r="BB51" s="48"/>
      <c r="BC51" s="48"/>
      <c r="BD51" s="48"/>
    </row>
    <row r="52" spans="10:56" ht="14.25" customHeight="1" x14ac:dyDescent="0.25">
      <c r="AJ52" s="48" t="s">
        <v>1311</v>
      </c>
      <c r="AK52" s="48"/>
      <c r="AL52" s="48" t="str">
        <f t="shared" si="32"/>
        <v>RSNO_WI</v>
      </c>
      <c r="AM52" s="37" t="s">
        <v>1020</v>
      </c>
      <c r="AN52" s="38" t="s">
        <v>1019</v>
      </c>
      <c r="AO52" s="38" t="s">
        <v>691</v>
      </c>
      <c r="AP52" s="37" t="s">
        <v>1020</v>
      </c>
      <c r="AQ52" s="38">
        <v>3</v>
      </c>
      <c r="AS52" s="3">
        <v>1</v>
      </c>
      <c r="AT52" s="6">
        <f t="shared" ca="1" si="30"/>
        <v>20141204</v>
      </c>
      <c r="AU52" s="3">
        <f t="shared" ca="1" si="31"/>
        <v>144109</v>
      </c>
      <c r="AV52" s="3" t="s">
        <v>88</v>
      </c>
      <c r="AW52" s="48">
        <v>0</v>
      </c>
      <c r="AX52" s="48">
        <v>0</v>
      </c>
      <c r="AY52" s="48"/>
      <c r="AZ52" s="48"/>
      <c r="BA52" s="48" t="str">
        <f t="shared" ca="1" si="33"/>
        <v>insert into ZVAR values('DJB', '', 'RSNO_WI', 'Reason Code With Intransit', 'RSNO', 'WI', '3', '', '1', '20141204', '144109', 'SQL', '0', '0', '')</v>
      </c>
      <c r="BB52" s="48"/>
      <c r="BC52" s="48"/>
      <c r="BD52" s="48"/>
    </row>
    <row r="53" spans="10:56" ht="14.25" customHeight="1" x14ac:dyDescent="0.25">
      <c r="AJ53" s="48" t="s">
        <v>1311</v>
      </c>
      <c r="AK53" s="48"/>
      <c r="AL53" s="48" t="str">
        <f t="shared" si="32"/>
        <v>RSNO_CO</v>
      </c>
      <c r="AM53" s="37" t="s">
        <v>1022</v>
      </c>
      <c r="AN53" s="38" t="s">
        <v>1021</v>
      </c>
      <c r="AO53" s="38" t="s">
        <v>691</v>
      </c>
      <c r="AP53" s="37" t="s">
        <v>1022</v>
      </c>
      <c r="AQ53" s="38">
        <v>4</v>
      </c>
      <c r="AS53" s="3">
        <v>1</v>
      </c>
      <c r="AT53" s="6">
        <f t="shared" ca="1" si="30"/>
        <v>20141204</v>
      </c>
      <c r="AU53" s="3">
        <f t="shared" ca="1" si="31"/>
        <v>144109</v>
      </c>
      <c r="AV53" s="3" t="s">
        <v>88</v>
      </c>
      <c r="AW53" s="48">
        <v>0</v>
      </c>
      <c r="AX53" s="48">
        <v>0</v>
      </c>
      <c r="AY53" s="48"/>
      <c r="AZ53" s="48"/>
      <c r="BA53" s="48" t="str">
        <f t="shared" ca="1" si="33"/>
        <v>insert into ZVAR values('DJB', '', 'RSNO_CO', 'Reason Code Closed Order', 'RSNO', 'CO', '4', '', '1', '20141204', '144109', 'SQL', '0', '0', '')</v>
      </c>
      <c r="BB53" s="48"/>
      <c r="BC53" s="48"/>
      <c r="BD53" s="48"/>
    </row>
    <row r="54" spans="10:56" ht="14.25" customHeight="1" x14ac:dyDescent="0.25">
      <c r="AJ54" s="48" t="s">
        <v>1311</v>
      </c>
      <c r="AK54" s="48"/>
      <c r="AL54" s="48" t="str">
        <f t="shared" si="32"/>
        <v>TRTY_SO</v>
      </c>
      <c r="AM54" s="38" t="s">
        <v>1025</v>
      </c>
      <c r="AN54" s="38" t="s">
        <v>1213</v>
      </c>
      <c r="AO54" s="37" t="s">
        <v>1023</v>
      </c>
      <c r="AP54" s="38" t="s">
        <v>1025</v>
      </c>
      <c r="AQ54" s="38">
        <v>1</v>
      </c>
      <c r="AS54" s="3">
        <v>1</v>
      </c>
      <c r="AT54" s="6">
        <f t="shared" ca="1" si="30"/>
        <v>20141204</v>
      </c>
      <c r="AU54" s="3">
        <f t="shared" ca="1" si="31"/>
        <v>144109</v>
      </c>
      <c r="AV54" s="3" t="s">
        <v>88</v>
      </c>
      <c r="AW54" s="48">
        <v>0</v>
      </c>
      <c r="AX54" s="48">
        <v>0</v>
      </c>
      <c r="AY54" s="48"/>
      <c r="AZ54" s="48"/>
      <c r="BA54" s="48" t="str">
        <f t="shared" ca="1" si="33"/>
        <v>insert into ZVAR values('DJB', '', 'TRTY_SO', 'Transaction Type Shop Order', 'TRTY', 'SO', '1', '', '1', '20141204', '144109', 'SQL', '0', '0', '')</v>
      </c>
      <c r="BB54" s="48"/>
      <c r="BC54" s="48"/>
      <c r="BD54" s="48"/>
    </row>
    <row r="55" spans="10:56" ht="14.25" customHeight="1" x14ac:dyDescent="0.25">
      <c r="AJ55" s="48" t="s">
        <v>1311</v>
      </c>
      <c r="AK55" s="48"/>
      <c r="AL55" s="48" t="str">
        <f t="shared" si="32"/>
        <v>TRTY_SR</v>
      </c>
      <c r="AM55" s="38" t="s">
        <v>1214</v>
      </c>
      <c r="AN55" s="38" t="s">
        <v>1215</v>
      </c>
      <c r="AO55" s="37" t="s">
        <v>1023</v>
      </c>
      <c r="AP55" s="38" t="s">
        <v>1214</v>
      </c>
      <c r="AQ55" s="38">
        <v>2</v>
      </c>
      <c r="AS55" s="3">
        <v>1</v>
      </c>
      <c r="AT55" s="6">
        <f t="shared" ca="1" si="30"/>
        <v>20141204</v>
      </c>
      <c r="AU55" s="3">
        <f t="shared" ca="1" si="31"/>
        <v>144109</v>
      </c>
      <c r="AV55" s="3" t="s">
        <v>88</v>
      </c>
      <c r="AW55" s="48">
        <v>0</v>
      </c>
      <c r="AX55" s="48">
        <v>0</v>
      </c>
      <c r="AY55" s="48"/>
      <c r="AZ55" s="48"/>
      <c r="BA55" s="48" t="str">
        <f t="shared" ca="1" si="33"/>
        <v>insert into ZVAR values('DJB', '', 'TRTY_SR', 'Transaction Type Shop Receipt', 'TRTY', 'SR', '2', '', '1', '20141204', '144109', 'SQL', '0', '0', '')</v>
      </c>
      <c r="BB55" s="48"/>
      <c r="BC55" s="48"/>
      <c r="BD55" s="48"/>
    </row>
    <row r="56" spans="10:56" ht="14.25" customHeight="1" x14ac:dyDescent="0.25">
      <c r="AJ56" s="48" t="s">
        <v>1311</v>
      </c>
      <c r="AK56" s="48"/>
      <c r="AL56" s="48" t="str">
        <f t="shared" si="32"/>
        <v>TRTY_SN</v>
      </c>
      <c r="AM56" s="38" t="s">
        <v>1028</v>
      </c>
      <c r="AN56" s="38" t="s">
        <v>1219</v>
      </c>
      <c r="AO56" s="37" t="s">
        <v>1023</v>
      </c>
      <c r="AP56" s="38" t="s">
        <v>1218</v>
      </c>
      <c r="AQ56" s="38">
        <v>1</v>
      </c>
      <c r="AS56" s="3">
        <v>1</v>
      </c>
      <c r="AT56" s="6">
        <f t="shared" ca="1" si="30"/>
        <v>20141204</v>
      </c>
      <c r="AU56" s="3">
        <f t="shared" ca="1" si="31"/>
        <v>144109</v>
      </c>
      <c r="AV56" s="3" t="s">
        <v>88</v>
      </c>
      <c r="AW56" s="48">
        <v>0</v>
      </c>
      <c r="AX56" s="48">
        <v>0</v>
      </c>
      <c r="AY56" s="48"/>
      <c r="AZ56" s="48"/>
      <c r="BA56" s="48" t="str">
        <f t="shared" ca="1" si="33"/>
        <v>insert into ZVAR values('DJB', '', 'TRTY_SN', 'Transaction Type Shop Return', 'TRTY', 'CN', '1', '', '1', '20141204', '144109', 'SQL', '0', '0', '')</v>
      </c>
      <c r="BB56" s="48"/>
      <c r="BC56" s="48"/>
      <c r="BD56" s="48"/>
    </row>
    <row r="57" spans="10:56" ht="14.25" customHeight="1" x14ac:dyDescent="0.25">
      <c r="AJ57" s="48" t="s">
        <v>1311</v>
      </c>
      <c r="AK57" s="48"/>
      <c r="AL57" s="48" t="str">
        <f t="shared" si="32"/>
        <v>TRTY_PO</v>
      </c>
      <c r="AM57" s="38" t="s">
        <v>1024</v>
      </c>
      <c r="AN57" s="38" t="s">
        <v>1033</v>
      </c>
      <c r="AO57" s="37" t="s">
        <v>1023</v>
      </c>
      <c r="AP57" s="38" t="s">
        <v>1024</v>
      </c>
      <c r="AQ57" s="38">
        <v>1</v>
      </c>
      <c r="AS57" s="3">
        <v>1</v>
      </c>
      <c r="AT57" s="6">
        <f t="shared" ca="1" si="30"/>
        <v>20141204</v>
      </c>
      <c r="AU57" s="3">
        <f t="shared" ca="1" si="31"/>
        <v>144109</v>
      </c>
      <c r="AV57" s="3" t="s">
        <v>88</v>
      </c>
      <c r="AW57" s="48">
        <v>0</v>
      </c>
      <c r="AX57" s="48">
        <v>0</v>
      </c>
      <c r="AY57" s="48"/>
      <c r="AZ57" s="48"/>
      <c r="BA57" s="48" t="str">
        <f t="shared" ca="1" si="33"/>
        <v>insert into ZVAR values('DJB', '', 'TRTY_PO', 'Transaction Type Purchase Order', 'TRTY', 'PO', '1', '', '1', '20141204', '144109', 'SQL', '0', '0', '')</v>
      </c>
      <c r="BB57" s="48"/>
      <c r="BC57" s="48"/>
      <c r="BD57" s="48"/>
    </row>
    <row r="58" spans="10:56" ht="14.25" customHeight="1" x14ac:dyDescent="0.25">
      <c r="AJ58" s="48" t="s">
        <v>1311</v>
      </c>
      <c r="AK58" s="48"/>
      <c r="AL58" s="48" t="str">
        <f t="shared" si="32"/>
        <v>TRTY_GR</v>
      </c>
      <c r="AM58" s="38" t="s">
        <v>861</v>
      </c>
      <c r="AN58" s="38" t="s">
        <v>1216</v>
      </c>
      <c r="AO58" s="37" t="s">
        <v>1023</v>
      </c>
      <c r="AP58" s="38" t="s">
        <v>861</v>
      </c>
      <c r="AQ58" s="38">
        <v>2</v>
      </c>
      <c r="AS58" s="3">
        <v>1</v>
      </c>
      <c r="AT58" s="6">
        <f t="shared" ca="1" si="30"/>
        <v>20141204</v>
      </c>
      <c r="AU58" s="3">
        <f t="shared" ca="1" si="31"/>
        <v>144109</v>
      </c>
      <c r="AV58" s="3" t="s">
        <v>88</v>
      </c>
      <c r="AW58" s="48">
        <v>0</v>
      </c>
      <c r="AX58" s="48">
        <v>0</v>
      </c>
      <c r="AY58" s="48"/>
      <c r="AZ58" s="48"/>
      <c r="BA58" s="48" t="str">
        <f t="shared" ca="1" si="33"/>
        <v>insert into ZVAR values('DJB', '', 'TRTY_GR', 'Transaction Type Purchase Receipt', 'TRTY', 'GR', '2', '', '1', '20141204', '144109', 'SQL', '0', '0', '')</v>
      </c>
      <c r="BB58" s="48"/>
      <c r="BC58" s="48"/>
      <c r="BD58" s="48"/>
    </row>
    <row r="59" spans="10:56" ht="14.25" customHeight="1" x14ac:dyDescent="0.25">
      <c r="AJ59" s="48" t="s">
        <v>1311</v>
      </c>
      <c r="AK59" s="48"/>
      <c r="AL59" s="48" t="str">
        <f t="shared" si="32"/>
        <v>TRTY_CO</v>
      </c>
      <c r="AM59" s="38" t="s">
        <v>1022</v>
      </c>
      <c r="AN59" s="38" t="s">
        <v>1212</v>
      </c>
      <c r="AO59" s="37" t="s">
        <v>1023</v>
      </c>
      <c r="AP59" s="38" t="s">
        <v>1022</v>
      </c>
      <c r="AQ59" s="38">
        <v>3</v>
      </c>
      <c r="AS59" s="3">
        <v>1</v>
      </c>
      <c r="AT59" s="6">
        <f t="shared" ca="1" si="30"/>
        <v>20141204</v>
      </c>
      <c r="AU59" s="3">
        <f t="shared" ca="1" si="31"/>
        <v>144109</v>
      </c>
      <c r="AV59" s="3" t="s">
        <v>88</v>
      </c>
      <c r="AW59" s="48">
        <v>0</v>
      </c>
      <c r="AX59" s="48">
        <v>0</v>
      </c>
      <c r="AY59" s="48"/>
      <c r="AZ59" s="48"/>
      <c r="BA59" s="48" t="str">
        <f t="shared" ca="1" si="33"/>
        <v>insert into ZVAR values('DJB', '', 'TRTY_CO', 'Transaction Type Customer Order', 'TRTY', 'CO', '3', '', '1', '20141204', '144109', 'SQL', '0', '0', '')</v>
      </c>
      <c r="BB59" s="48"/>
      <c r="BC59" s="48"/>
      <c r="BD59" s="48"/>
    </row>
    <row r="60" spans="10:56" ht="14.25" customHeight="1" x14ac:dyDescent="0.25">
      <c r="AJ60" s="48" t="s">
        <v>1311</v>
      </c>
      <c r="AK60" s="48"/>
      <c r="AL60" s="48" t="str">
        <f t="shared" si="32"/>
        <v>TRTY_DO</v>
      </c>
      <c r="AM60" s="38" t="s">
        <v>1026</v>
      </c>
      <c r="AN60" s="38" t="s">
        <v>1034</v>
      </c>
      <c r="AO60" s="37" t="s">
        <v>1023</v>
      </c>
      <c r="AP60" s="38" t="s">
        <v>1026</v>
      </c>
      <c r="AQ60" s="38">
        <v>4</v>
      </c>
      <c r="AS60" s="3">
        <v>1</v>
      </c>
      <c r="AT60" s="6">
        <f t="shared" ca="1" si="30"/>
        <v>20141204</v>
      </c>
      <c r="AU60" s="3">
        <f t="shared" ca="1" si="31"/>
        <v>144109</v>
      </c>
      <c r="AV60" s="3" t="s">
        <v>88</v>
      </c>
      <c r="AW60" s="48">
        <v>0</v>
      </c>
      <c r="AX60" s="48">
        <v>0</v>
      </c>
      <c r="AY60" s="48"/>
      <c r="AZ60" s="48"/>
      <c r="BA60" s="48" t="str">
        <f t="shared" ca="1" si="33"/>
        <v>insert into ZVAR values('DJB', '', 'TRTY_DO', 'Transaction Type Delivery Order', 'TRTY', 'DO', '4', '', '1', '20141204', '144109', 'SQL', '0', '0', '')</v>
      </c>
      <c r="BB60" s="48"/>
      <c r="BC60" s="48"/>
      <c r="BD60" s="48"/>
    </row>
    <row r="61" spans="10:56" ht="14.25" customHeight="1" x14ac:dyDescent="0.25">
      <c r="AJ61" s="48" t="s">
        <v>1311</v>
      </c>
      <c r="AK61" s="48"/>
      <c r="AL61" s="48" t="str">
        <f t="shared" si="32"/>
        <v>TRTY_PN</v>
      </c>
      <c r="AM61" s="38" t="s">
        <v>1027</v>
      </c>
      <c r="AN61" s="38" t="s">
        <v>1035</v>
      </c>
      <c r="AO61" s="37" t="s">
        <v>1023</v>
      </c>
      <c r="AP61" s="38" t="s">
        <v>1027</v>
      </c>
      <c r="AQ61" s="38">
        <v>5</v>
      </c>
      <c r="AS61" s="3">
        <v>1</v>
      </c>
      <c r="AT61" s="6">
        <f t="shared" ca="1" si="30"/>
        <v>20141204</v>
      </c>
      <c r="AU61" s="3">
        <f t="shared" ca="1" si="31"/>
        <v>144109</v>
      </c>
      <c r="AV61" s="3" t="s">
        <v>88</v>
      </c>
      <c r="AW61" s="48">
        <v>0</v>
      </c>
      <c r="AX61" s="48">
        <v>0</v>
      </c>
      <c r="AY61" s="48"/>
      <c r="AZ61" s="48"/>
      <c r="BA61" s="48" t="str">
        <f t="shared" ca="1" si="33"/>
        <v>insert into ZVAR values('DJB', '', 'TRTY_PN', 'Transaction Type Purchase Return', 'TRTY', 'PN', '5', '', '1', '20141204', '144109', 'SQL', '0', '0', '')</v>
      </c>
      <c r="BB61" s="48"/>
      <c r="BC61" s="48"/>
      <c r="BD61" s="48"/>
    </row>
    <row r="62" spans="10:56" ht="14.25" customHeight="1" x14ac:dyDescent="0.25">
      <c r="AJ62" s="48" t="s">
        <v>1311</v>
      </c>
      <c r="AK62" s="48"/>
      <c r="AL62" s="48" t="str">
        <f t="shared" si="32"/>
        <v>TRTY_CN</v>
      </c>
      <c r="AM62" s="38" t="s">
        <v>1218</v>
      </c>
      <c r="AN62" s="38" t="s">
        <v>1220</v>
      </c>
      <c r="AO62" s="37" t="s">
        <v>1023</v>
      </c>
      <c r="AP62" s="38" t="s">
        <v>1218</v>
      </c>
      <c r="AQ62" s="38">
        <v>6</v>
      </c>
      <c r="AS62" s="3">
        <v>1</v>
      </c>
      <c r="AT62" s="6">
        <f t="shared" ca="1" si="30"/>
        <v>20141204</v>
      </c>
      <c r="AU62" s="3">
        <f t="shared" ca="1" si="31"/>
        <v>144109</v>
      </c>
      <c r="AV62" s="3" t="s">
        <v>88</v>
      </c>
      <c r="AW62" s="48">
        <v>0</v>
      </c>
      <c r="AX62" s="48">
        <v>0</v>
      </c>
      <c r="AY62" s="48"/>
      <c r="AZ62" s="48"/>
      <c r="BA62" s="48" t="str">
        <f t="shared" ca="1" si="33"/>
        <v>insert into ZVAR values('DJB', '', 'TRTY_CN', 'Transaction Type Customer Return', 'TRTY', 'CN', '6', '', '1', '20141204', '144109', 'SQL', '0', '0', '')</v>
      </c>
      <c r="BB62" s="48"/>
      <c r="BC62" s="48"/>
      <c r="BD62" s="48"/>
    </row>
    <row r="63" spans="10:56" ht="14.25" customHeight="1" x14ac:dyDescent="0.25">
      <c r="AJ63" s="48" t="s">
        <v>1311</v>
      </c>
      <c r="AK63" s="48"/>
      <c r="AL63" s="48" t="str">
        <f t="shared" si="32"/>
        <v>TRTY_TI</v>
      </c>
      <c r="AM63" s="38" t="s">
        <v>1029</v>
      </c>
      <c r="AN63" s="38" t="s">
        <v>1036</v>
      </c>
      <c r="AO63" s="37" t="s">
        <v>1023</v>
      </c>
      <c r="AP63" s="38" t="s">
        <v>1029</v>
      </c>
      <c r="AQ63" s="38">
        <v>7</v>
      </c>
      <c r="AS63" s="3">
        <v>1</v>
      </c>
      <c r="AT63" s="6">
        <f t="shared" ca="1" si="30"/>
        <v>20141204</v>
      </c>
      <c r="AU63" s="3">
        <f t="shared" ca="1" si="31"/>
        <v>144109</v>
      </c>
      <c r="AV63" s="3" t="s">
        <v>88</v>
      </c>
      <c r="AW63" s="48">
        <v>0</v>
      </c>
      <c r="AX63" s="48">
        <v>0</v>
      </c>
      <c r="AY63" s="48"/>
      <c r="AZ63" s="48"/>
      <c r="BA63" s="48" t="str">
        <f t="shared" ca="1" si="33"/>
        <v>insert into ZVAR values('DJB', '', 'TRTY_TI', 'Transaction Type Transfer In', 'TRTY', 'TI', '7', '', '1', '20141204', '144109', 'SQL', '0', '0', '')</v>
      </c>
      <c r="BB63" s="48"/>
      <c r="BC63" s="48"/>
      <c r="BD63" s="48"/>
    </row>
    <row r="64" spans="10:56" ht="14.25" customHeight="1" x14ac:dyDescent="0.25">
      <c r="AJ64" s="48" t="s">
        <v>1311</v>
      </c>
      <c r="AK64" s="48"/>
      <c r="AL64" s="48" t="str">
        <f t="shared" si="32"/>
        <v>TRTY_TO</v>
      </c>
      <c r="AM64" s="38" t="s">
        <v>1030</v>
      </c>
      <c r="AN64" s="38" t="s">
        <v>1037</v>
      </c>
      <c r="AO64" s="37" t="s">
        <v>1023</v>
      </c>
      <c r="AP64" s="38" t="s">
        <v>1030</v>
      </c>
      <c r="AQ64" s="38">
        <v>8</v>
      </c>
      <c r="AS64" s="3">
        <v>1</v>
      </c>
      <c r="AT64" s="6">
        <f t="shared" ca="1" si="30"/>
        <v>20141204</v>
      </c>
      <c r="AU64" s="3">
        <f t="shared" ca="1" si="31"/>
        <v>144109</v>
      </c>
      <c r="AV64" s="3" t="s">
        <v>88</v>
      </c>
      <c r="AW64" s="48">
        <v>0</v>
      </c>
      <c r="AX64" s="48">
        <v>0</v>
      </c>
      <c r="AY64" s="48"/>
      <c r="AZ64" s="48"/>
      <c r="BA64" s="48" t="str">
        <f t="shared" ca="1" si="33"/>
        <v>insert into ZVAR values('DJB', '', 'TRTY_TO', 'Transaction Type Transfer Out', 'TRTY', 'TO', '8', '', '1', '20141204', '144109', 'SQL', '0', '0', '')</v>
      </c>
      <c r="BB64" s="48"/>
      <c r="BC64" s="48"/>
      <c r="BD64" s="48"/>
    </row>
    <row r="65" spans="35:56" ht="14.25" customHeight="1" x14ac:dyDescent="0.25">
      <c r="AJ65" s="48" t="s">
        <v>1311</v>
      </c>
      <c r="AK65" s="48"/>
      <c r="AL65" s="48" t="str">
        <f t="shared" si="32"/>
        <v>TRTY_AJ</v>
      </c>
      <c r="AM65" s="38" t="s">
        <v>1217</v>
      </c>
      <c r="AN65" s="38" t="s">
        <v>1038</v>
      </c>
      <c r="AO65" s="37" t="s">
        <v>1023</v>
      </c>
      <c r="AP65" s="38" t="s">
        <v>1217</v>
      </c>
      <c r="AQ65" s="38">
        <v>9</v>
      </c>
      <c r="AS65" s="3">
        <v>1</v>
      </c>
      <c r="AT65" s="6">
        <f t="shared" ca="1" si="30"/>
        <v>20141204</v>
      </c>
      <c r="AU65" s="3">
        <f t="shared" ca="1" si="31"/>
        <v>144109</v>
      </c>
      <c r="AV65" s="3" t="s">
        <v>88</v>
      </c>
      <c r="AW65" s="48">
        <v>0</v>
      </c>
      <c r="AX65" s="48">
        <v>0</v>
      </c>
      <c r="AY65" s="48"/>
      <c r="AZ65" s="48"/>
      <c r="BA65" s="48" t="str">
        <f t="shared" ca="1" si="33"/>
        <v>insert into ZVAR values('DJB', '', 'TRTY_AJ', 'Transaction Type Adjustment', 'TRTY', 'AJ', '9', '', '1', '20141204', '144109', 'SQL', '0', '0', '')</v>
      </c>
      <c r="BB65" s="48"/>
      <c r="BC65" s="48"/>
      <c r="BD65" s="48"/>
    </row>
    <row r="66" spans="35:56" ht="14.25" customHeight="1" x14ac:dyDescent="0.25">
      <c r="AJ66" s="48" t="s">
        <v>1311</v>
      </c>
      <c r="AK66" s="48"/>
      <c r="AL66" s="48" t="str">
        <f t="shared" si="32"/>
        <v>TRTY_IU</v>
      </c>
      <c r="AM66" s="38" t="s">
        <v>1031</v>
      </c>
      <c r="AN66" s="38" t="s">
        <v>1039</v>
      </c>
      <c r="AO66" s="37" t="s">
        <v>1023</v>
      </c>
      <c r="AP66" s="38" t="s">
        <v>1031</v>
      </c>
      <c r="AQ66" s="38">
        <v>10</v>
      </c>
      <c r="AS66" s="3">
        <v>1</v>
      </c>
      <c r="AT66" s="6">
        <f t="shared" ca="1" si="30"/>
        <v>20141204</v>
      </c>
      <c r="AU66" s="3">
        <f t="shared" ca="1" si="31"/>
        <v>144109</v>
      </c>
      <c r="AV66" s="3" t="s">
        <v>88</v>
      </c>
      <c r="AW66" s="48">
        <v>0</v>
      </c>
      <c r="AX66" s="48">
        <v>0</v>
      </c>
      <c r="AY66" s="48"/>
      <c r="AZ66" s="48"/>
      <c r="BA66" s="48" t="str">
        <f t="shared" ca="1" si="33"/>
        <v>insert into ZVAR values('DJB', '', 'TRTY_IU', 'Transaction Type Inventory Usage', 'TRTY', 'IU', '10', '', '1', '20141204', '144109', 'SQL', '0', '0', '')</v>
      </c>
      <c r="BB66" s="48"/>
      <c r="BC66" s="48"/>
      <c r="BD66" s="48"/>
    </row>
    <row r="67" spans="35:56" ht="14.25" customHeight="1" x14ac:dyDescent="0.25">
      <c r="AJ67" s="48" t="s">
        <v>1311</v>
      </c>
      <c r="AK67" s="48"/>
      <c r="AL67" s="48" t="str">
        <f t="shared" si="32"/>
        <v>TRTY_CL</v>
      </c>
      <c r="AM67" s="38" t="s">
        <v>1032</v>
      </c>
      <c r="AN67" s="38" t="s">
        <v>1040</v>
      </c>
      <c r="AO67" s="37" t="s">
        <v>1023</v>
      </c>
      <c r="AP67" s="38" t="s">
        <v>1032</v>
      </c>
      <c r="AQ67" s="38">
        <v>11</v>
      </c>
      <c r="AS67" s="3">
        <v>1</v>
      </c>
      <c r="AT67" s="6">
        <f t="shared" ca="1" si="30"/>
        <v>20141204</v>
      </c>
      <c r="AU67" s="3">
        <f t="shared" ca="1" si="31"/>
        <v>144109</v>
      </c>
      <c r="AV67" s="3" t="s">
        <v>88</v>
      </c>
      <c r="AW67" s="48">
        <v>0</v>
      </c>
      <c r="AX67" s="48">
        <v>0</v>
      </c>
      <c r="AY67" s="48"/>
      <c r="AZ67" s="48"/>
      <c r="BA67" s="48" t="str">
        <f t="shared" ca="1" si="33"/>
        <v>insert into ZVAR values('DJB', '', 'TRTY_CL', 'Transaction Type Closing', 'TRTY', 'CL', '11', '', '1', '20141204', '144109', 'SQL', '0', '0', '')</v>
      </c>
      <c r="BB67" s="48"/>
      <c r="BC67" s="48"/>
      <c r="BD67" s="48"/>
    </row>
    <row r="68" spans="35:56" ht="14.25" customHeight="1" x14ac:dyDescent="0.25">
      <c r="AJ68" s="48" t="s">
        <v>1311</v>
      </c>
      <c r="AK68" s="48"/>
      <c r="AL68" s="48" t="str">
        <f t="shared" si="32"/>
        <v>LOTY_GS</v>
      </c>
      <c r="AM68" s="38" t="s">
        <v>1268</v>
      </c>
      <c r="AN68" s="38" t="s">
        <v>1041</v>
      </c>
      <c r="AO68" s="38" t="s">
        <v>1045</v>
      </c>
      <c r="AP68" s="38" t="s">
        <v>1268</v>
      </c>
      <c r="AQ68" s="38">
        <v>1</v>
      </c>
      <c r="AS68" s="3">
        <v>1</v>
      </c>
      <c r="AT68" s="6">
        <f t="shared" ca="1" si="30"/>
        <v>20141204</v>
      </c>
      <c r="AU68" s="3">
        <f t="shared" ca="1" si="31"/>
        <v>144109</v>
      </c>
      <c r="AV68" s="3" t="s">
        <v>88</v>
      </c>
      <c r="AW68" s="48">
        <v>0</v>
      </c>
      <c r="AX68" s="48">
        <v>0</v>
      </c>
      <c r="AY68" s="48"/>
      <c r="AZ68" s="48"/>
      <c r="BA68" s="48" t="str">
        <f t="shared" ca="1" si="33"/>
        <v>insert into ZVAR values('DJB', '', 'LOTY_GS', 'Good Stock', 'LOTY', 'GS', '1', '', '1', '20141204', '144109', 'SQL', '0', '0', '')</v>
      </c>
      <c r="BB68" s="48"/>
      <c r="BC68" s="48"/>
      <c r="BD68" s="48"/>
    </row>
    <row r="69" spans="35:56" ht="14.25" customHeight="1" x14ac:dyDescent="0.25">
      <c r="AJ69" s="48" t="s">
        <v>1311</v>
      </c>
      <c r="AK69" s="48"/>
      <c r="AL69" s="48" t="str">
        <f t="shared" si="32"/>
        <v>LOTY_BS</v>
      </c>
      <c r="AM69" s="38" t="s">
        <v>1044</v>
      </c>
      <c r="AN69" s="38" t="s">
        <v>1043</v>
      </c>
      <c r="AO69" s="38" t="s">
        <v>1045</v>
      </c>
      <c r="AP69" s="38" t="s">
        <v>1044</v>
      </c>
      <c r="AQ69" s="38">
        <v>2</v>
      </c>
      <c r="AS69" s="3">
        <v>1</v>
      </c>
      <c r="AT69" s="6">
        <f t="shared" ca="1" si="30"/>
        <v>20141204</v>
      </c>
      <c r="AU69" s="3">
        <f t="shared" ca="1" si="31"/>
        <v>144109</v>
      </c>
      <c r="AV69" s="3" t="s">
        <v>88</v>
      </c>
      <c r="AW69" s="48">
        <v>0</v>
      </c>
      <c r="AX69" s="48">
        <v>0</v>
      </c>
      <c r="AY69" s="48"/>
      <c r="AZ69" s="48"/>
      <c r="BA69" s="48" t="str">
        <f t="shared" ca="1" si="33"/>
        <v>insert into ZVAR values('DJB', '', 'LOTY_BS', 'Bad Stock', 'LOTY', 'BS', '2', '', '1', '20141204', '144109', 'SQL', '0', '0', '')</v>
      </c>
      <c r="BB69" s="48"/>
      <c r="BC69" s="48"/>
      <c r="BD69" s="48"/>
    </row>
    <row r="70" spans="35:56" ht="14.25" customHeight="1" x14ac:dyDescent="0.25">
      <c r="AJ70" s="48" t="s">
        <v>1311</v>
      </c>
      <c r="AK70" s="48"/>
      <c r="AL70" s="48" t="str">
        <f t="shared" si="32"/>
        <v>EPNO_WHS</v>
      </c>
      <c r="AM70" s="38" t="s">
        <v>1046</v>
      </c>
      <c r="AN70" s="38" t="s">
        <v>1048</v>
      </c>
      <c r="AO70" s="38" t="s">
        <v>916</v>
      </c>
      <c r="AP70" s="48" t="s">
        <v>1423</v>
      </c>
      <c r="AQ70" s="38">
        <v>1</v>
      </c>
      <c r="AS70" s="3">
        <v>1</v>
      </c>
      <c r="AT70" s="6">
        <f t="shared" ca="1" si="30"/>
        <v>20141204</v>
      </c>
      <c r="AU70" s="3">
        <f t="shared" ca="1" si="31"/>
        <v>144109</v>
      </c>
      <c r="AV70" s="3" t="s">
        <v>88</v>
      </c>
      <c r="AW70" s="48">
        <v>0</v>
      </c>
      <c r="AX70" s="48">
        <v>0</v>
      </c>
      <c r="AY70" s="48"/>
      <c r="AZ70" s="48"/>
      <c r="BA70" s="48" t="str">
        <f t="shared" ca="1" si="33"/>
        <v>insert into ZVAR values('DJB', '', 'EPNO_WHS', 'Employee Position Warehouse', 'EPNO', 'GP046', '1', '', '1', '20141204', '144109', 'SQL', '0', '0', '')</v>
      </c>
      <c r="BB70" s="48"/>
      <c r="BC70" s="48"/>
      <c r="BD70" s="48"/>
    </row>
    <row r="71" spans="35:56" ht="14.25" customHeight="1" x14ac:dyDescent="0.25">
      <c r="AI71" s="48"/>
      <c r="AJ71" s="48" t="s">
        <v>1311</v>
      </c>
      <c r="AK71" s="48"/>
      <c r="AL71" s="48" t="str">
        <f t="shared" si="32"/>
        <v>RIGH_W</v>
      </c>
      <c r="AM71" s="38" t="s">
        <v>139</v>
      </c>
      <c r="AN71" s="38" t="s">
        <v>1302</v>
      </c>
      <c r="AO71" s="38" t="s">
        <v>71</v>
      </c>
      <c r="AP71" s="38" t="s">
        <v>139</v>
      </c>
      <c r="AQ71" s="38">
        <v>1</v>
      </c>
      <c r="AS71" s="3">
        <v>1</v>
      </c>
      <c r="AT71" s="6">
        <f t="shared" ca="1" si="30"/>
        <v>20141204</v>
      </c>
      <c r="AU71" s="3">
        <f t="shared" ca="1" si="31"/>
        <v>144109</v>
      </c>
      <c r="AV71" s="3" t="s">
        <v>88</v>
      </c>
      <c r="AW71" s="48">
        <v>0</v>
      </c>
      <c r="AX71" s="48">
        <v>0</v>
      </c>
      <c r="AY71" s="48"/>
      <c r="AZ71" s="48"/>
      <c r="BA71" s="48" t="str">
        <f t="shared" ca="1" si="33"/>
        <v>insert into ZVAR values('DJB', '', 'RIGH_W', 'Read/Write', 'RIGH', 'W', '1', '', '1', '20141204', '144109', 'SQL', '0', '0', '')</v>
      </c>
      <c r="BB71" s="48"/>
      <c r="BC71" s="48"/>
      <c r="BD71" s="48"/>
    </row>
    <row r="72" spans="35:56" ht="14.25" customHeight="1" x14ac:dyDescent="0.25">
      <c r="AJ72" s="48" t="s">
        <v>1311</v>
      </c>
      <c r="AK72" s="48"/>
      <c r="AL72" s="48" t="str">
        <f t="shared" si="32"/>
        <v>RIGH_R</v>
      </c>
      <c r="AM72" s="38" t="s">
        <v>867</v>
      </c>
      <c r="AN72" s="38" t="s">
        <v>1303</v>
      </c>
      <c r="AO72" s="38" t="s">
        <v>71</v>
      </c>
      <c r="AP72" s="38" t="s">
        <v>867</v>
      </c>
      <c r="AQ72" s="38">
        <v>2</v>
      </c>
      <c r="AS72" s="3">
        <v>1</v>
      </c>
      <c r="AT72" s="6">
        <f t="shared" ca="1" si="30"/>
        <v>20141204</v>
      </c>
      <c r="AU72" s="3">
        <f t="shared" ca="1" si="31"/>
        <v>144109</v>
      </c>
      <c r="AV72" s="3" t="s">
        <v>88</v>
      </c>
      <c r="AW72" s="48">
        <v>0</v>
      </c>
      <c r="AX72" s="48">
        <v>0</v>
      </c>
      <c r="AY72" s="48"/>
      <c r="AZ72" s="48"/>
      <c r="BA72" s="48" t="str">
        <f t="shared" ca="1" si="33"/>
        <v>insert into ZVAR values('DJB', '', 'RIGH_R', 'Read', 'RIGH', 'R', '2', '', '1', '20141204', '144109', 'SQL', '0', '0', '')</v>
      </c>
      <c r="BB72" s="48"/>
      <c r="BC72" s="48"/>
      <c r="BD72" s="48"/>
    </row>
    <row r="73" spans="35:56" ht="14.25" customHeight="1" x14ac:dyDescent="0.25">
      <c r="AJ73" s="48" t="s">
        <v>1311</v>
      </c>
      <c r="AK73" s="48"/>
      <c r="AL73" s="48" t="str">
        <f t="shared" si="32"/>
        <v>PPN_PERCENT</v>
      </c>
      <c r="AM73" s="38" t="s">
        <v>1306</v>
      </c>
      <c r="AN73" s="38" t="s">
        <v>1304</v>
      </c>
      <c r="AO73" s="38" t="s">
        <v>1305</v>
      </c>
      <c r="AP73" s="38">
        <v>10</v>
      </c>
      <c r="AQ73" s="38">
        <v>1</v>
      </c>
      <c r="AS73" s="3">
        <v>1</v>
      </c>
      <c r="AT73" s="6">
        <f t="shared" ca="1" si="30"/>
        <v>20141204</v>
      </c>
      <c r="AU73" s="3">
        <f t="shared" ca="1" si="31"/>
        <v>144109</v>
      </c>
      <c r="AV73" s="3" t="s">
        <v>88</v>
      </c>
      <c r="AW73" s="48">
        <v>0</v>
      </c>
      <c r="AX73" s="48">
        <v>0</v>
      </c>
      <c r="AY73" s="48"/>
      <c r="AZ73" s="48"/>
      <c r="BA73" s="48" t="str">
        <f t="shared" ca="1" si="33"/>
        <v>insert into ZVAR values('DJB', '', 'PPN_PERCENT', 'PPN Percentage', 'PPN', '10', '1', '', '1', '20141204', '144109', 'SQL', '0', '0', '')</v>
      </c>
      <c r="BB73" s="48"/>
      <c r="BC73" s="48"/>
      <c r="BD73" s="48"/>
    </row>
    <row r="74" spans="35:56" ht="14.25" customHeight="1" x14ac:dyDescent="0.25">
      <c r="AJ74" s="48" t="s">
        <v>1311</v>
      </c>
      <c r="AK74" s="48"/>
      <c r="AL74" s="48" t="str">
        <f t="shared" si="32"/>
        <v>ARFB_DRIVER</v>
      </c>
      <c r="AM74" s="48" t="s">
        <v>1325</v>
      </c>
      <c r="AN74" s="38" t="s">
        <v>1432</v>
      </c>
      <c r="AO74" s="38" t="s">
        <v>1431</v>
      </c>
      <c r="AP74" s="48" t="s">
        <v>1344</v>
      </c>
      <c r="AQ74" s="38">
        <v>1</v>
      </c>
      <c r="AS74" s="3">
        <v>1</v>
      </c>
      <c r="AT74" s="6">
        <f t="shared" ca="1" si="30"/>
        <v>20141204</v>
      </c>
      <c r="AU74" s="3">
        <f t="shared" ca="1" si="31"/>
        <v>144109</v>
      </c>
      <c r="AV74" s="3" t="s">
        <v>88</v>
      </c>
      <c r="AW74" s="48">
        <v>0</v>
      </c>
      <c r="AX74" s="48">
        <v>0</v>
      </c>
      <c r="AY74" s="48"/>
      <c r="AZ74" s="48"/>
      <c r="BA74" s="48" t="str">
        <f t="shared" ca="1" si="33"/>
        <v>insert into ZVAR values('DJB', '', 'ARFB_DRIVER', 'Driver', 'ARFB', 'GP007', '1', '', '1', '20141204', '144109', 'SQL', '0', '0', '')</v>
      </c>
      <c r="BB74" s="48"/>
      <c r="BC74" s="48"/>
      <c r="BD74" s="48"/>
    </row>
    <row r="75" spans="35:56" ht="14.25" customHeight="1" x14ac:dyDescent="0.25">
      <c r="AJ75" s="48" t="s">
        <v>1311</v>
      </c>
      <c r="AK75" s="48"/>
      <c r="AL75" s="48" t="str">
        <f t="shared" si="32"/>
        <v>POTY_NORMAL</v>
      </c>
      <c r="AM75" s="3" t="s">
        <v>964</v>
      </c>
      <c r="AN75" s="48" t="s">
        <v>966</v>
      </c>
      <c r="AO75" s="48" t="s">
        <v>1436</v>
      </c>
      <c r="AP75" s="3" t="s">
        <v>968</v>
      </c>
      <c r="AQ75" s="3">
        <v>1</v>
      </c>
      <c r="AS75" s="3">
        <v>1</v>
      </c>
      <c r="AT75" s="6">
        <f t="shared" ca="1" si="30"/>
        <v>20141204</v>
      </c>
      <c r="AU75" s="3">
        <f t="shared" ca="1" si="31"/>
        <v>144109</v>
      </c>
      <c r="AV75" s="3" t="s">
        <v>88</v>
      </c>
      <c r="AW75" s="48">
        <v>0</v>
      </c>
      <c r="AX75" s="48">
        <v>0</v>
      </c>
      <c r="AY75" s="48"/>
      <c r="AZ75" s="48"/>
      <c r="BA75" s="48" t="str">
        <f t="shared" ca="1" si="33"/>
        <v>insert into ZVAR values('DJB', '', 'POTY_NORMAL', 'Urgent', 'POTY', 'U', '1', '', '1', '20141204', '144109', 'SQL', '0', '0', '')</v>
      </c>
      <c r="BB75" s="48"/>
      <c r="BC75" s="48"/>
      <c r="BD75" s="48"/>
    </row>
    <row r="76" spans="35:56" ht="14.25" customHeight="1" x14ac:dyDescent="0.25">
      <c r="AJ76" s="48" t="s">
        <v>1311</v>
      </c>
      <c r="AK76" s="48"/>
      <c r="AL76" s="48" t="str">
        <f t="shared" si="32"/>
        <v>POTY_URGENT</v>
      </c>
      <c r="AM76" s="3" t="s">
        <v>965</v>
      </c>
      <c r="AN76" s="48" t="s">
        <v>967</v>
      </c>
      <c r="AO76" s="48" t="str">
        <f>AO75</f>
        <v>POTY</v>
      </c>
      <c r="AP76" s="3" t="s">
        <v>969</v>
      </c>
      <c r="AQ76" s="3">
        <v>2</v>
      </c>
      <c r="AS76" s="3">
        <v>1</v>
      </c>
      <c r="AT76" s="6">
        <f t="shared" ca="1" si="30"/>
        <v>20141204</v>
      </c>
      <c r="AU76" s="3">
        <f t="shared" ca="1" si="31"/>
        <v>144109</v>
      </c>
      <c r="AV76" s="3" t="s">
        <v>88</v>
      </c>
      <c r="AW76" s="48">
        <v>0</v>
      </c>
      <c r="AX76" s="48">
        <v>0</v>
      </c>
      <c r="AY76" s="48"/>
      <c r="AZ76" s="48"/>
      <c r="BA76" s="48" t="str">
        <f t="shared" ca="1" si="33"/>
        <v>insert into ZVAR values('DJB', '', 'POTY_URGENT', 'Normal', 'POTY', 'N', '2', '', '1', '20141204', '144109', 'SQL', '0', '0', '')</v>
      </c>
      <c r="BB76" s="48"/>
      <c r="BC76" s="48"/>
      <c r="BD76" s="48"/>
    </row>
    <row r="77" spans="35:56" ht="14.25" customHeight="1" x14ac:dyDescent="0.25">
      <c r="AJ77" s="48" t="s">
        <v>1311</v>
      </c>
      <c r="AK77" s="48"/>
      <c r="AL77" s="48" t="str">
        <f t="shared" si="32"/>
        <v>GRRF_PPO</v>
      </c>
      <c r="AM77" s="3" t="s">
        <v>584</v>
      </c>
      <c r="AN77" s="48" t="s">
        <v>585</v>
      </c>
      <c r="AO77" s="48" t="s">
        <v>1454</v>
      </c>
      <c r="AP77" s="3" t="s">
        <v>584</v>
      </c>
      <c r="AQ77" s="3">
        <v>1</v>
      </c>
      <c r="AS77" s="3">
        <v>1</v>
      </c>
      <c r="AT77" s="6">
        <f t="shared" ca="1" si="30"/>
        <v>20141204</v>
      </c>
      <c r="AU77" s="3">
        <f t="shared" ca="1" si="31"/>
        <v>144109</v>
      </c>
      <c r="AV77" s="3" t="s">
        <v>88</v>
      </c>
      <c r="AW77" s="48">
        <v>0</v>
      </c>
      <c r="AX77" s="48">
        <v>0</v>
      </c>
      <c r="AY77" s="48"/>
      <c r="AZ77" s="48"/>
      <c r="BA77" s="48" t="str">
        <f t="shared" ca="1" si="33"/>
        <v>insert into ZVAR values('DJB', '', 'GRRF_PPO', 'Purchase Order', 'GRRF', 'PPO', '1', '', '1', '20141204', '144109', 'SQL', '0', '0', '')</v>
      </c>
      <c r="BB77" s="48"/>
      <c r="BC77" s="48"/>
      <c r="BD77" s="48"/>
    </row>
    <row r="78" spans="35:56" ht="14.25" customHeight="1" x14ac:dyDescent="0.25">
      <c r="AJ78" s="48" t="s">
        <v>1311</v>
      </c>
      <c r="AK78" s="48"/>
      <c r="AL78" s="48" t="str">
        <f t="shared" si="32"/>
        <v>GRRF_DIR</v>
      </c>
      <c r="AM78" s="3" t="s">
        <v>1453</v>
      </c>
      <c r="AN78" s="48" t="s">
        <v>1455</v>
      </c>
      <c r="AO78" s="48" t="str">
        <f>AO77</f>
        <v>GRRF</v>
      </c>
      <c r="AP78" s="3" t="s">
        <v>1453</v>
      </c>
      <c r="AQ78" s="3">
        <v>2</v>
      </c>
      <c r="AS78" s="3">
        <v>1</v>
      </c>
      <c r="AT78" s="6">
        <f t="shared" ca="1" si="30"/>
        <v>20141204</v>
      </c>
      <c r="AU78" s="3">
        <f t="shared" ca="1" si="31"/>
        <v>144109</v>
      </c>
      <c r="AV78" s="3" t="s">
        <v>88</v>
      </c>
      <c r="AW78" s="48">
        <v>0</v>
      </c>
      <c r="AX78" s="48">
        <v>0</v>
      </c>
      <c r="AY78" s="48"/>
      <c r="AZ78" s="48"/>
      <c r="BA78" s="48" t="str">
        <f t="shared" ca="1" si="33"/>
        <v>insert into ZVAR values('DJB', '', 'GRRF_DIR', 'Direct', 'GRRF', 'DIR', '2', '', '1', '20141204', '144109', 'SQL', '0', '0', '')</v>
      </c>
      <c r="BB78" s="48"/>
      <c r="BC78" s="48"/>
      <c r="BD78" s="48"/>
    </row>
    <row r="79" spans="35:56" ht="14.25" customHeight="1" x14ac:dyDescent="0.25">
      <c r="AJ79" s="48" t="s">
        <v>1311</v>
      </c>
      <c r="AK79" s="48"/>
      <c r="AL79" s="48" t="str">
        <f t="shared" si="32"/>
        <v>PORF_YRO</v>
      </c>
      <c r="AM79" s="3" t="s">
        <v>740</v>
      </c>
      <c r="AN79" s="48" t="s">
        <v>739</v>
      </c>
      <c r="AO79" s="48" t="s">
        <v>1452</v>
      </c>
      <c r="AP79" s="3" t="s">
        <v>740</v>
      </c>
      <c r="AQ79" s="3">
        <v>1</v>
      </c>
      <c r="AS79" s="3">
        <v>1</v>
      </c>
      <c r="AT79" s="6">
        <f t="shared" ca="1" si="30"/>
        <v>20141204</v>
      </c>
      <c r="AU79" s="3">
        <f t="shared" ca="1" si="31"/>
        <v>144109</v>
      </c>
      <c r="AV79" s="3" t="s">
        <v>88</v>
      </c>
      <c r="AW79" s="48">
        <v>0</v>
      </c>
      <c r="AX79" s="48">
        <v>0</v>
      </c>
      <c r="AY79" s="48"/>
      <c r="AZ79" s="48"/>
      <c r="BA79" s="48" t="str">
        <f t="shared" ca="1" si="33"/>
        <v>insert into ZVAR values('DJB', '', 'PORF_YRO', 'Yarn Order Sheet', 'PORF', 'YRO', '1', '', '1', '20141204', '144109', 'SQL', '0', '0', '')</v>
      </c>
      <c r="BB79" s="48"/>
      <c r="BC79" s="48"/>
      <c r="BD79" s="48"/>
    </row>
    <row r="80" spans="35:56" ht="14.25" customHeight="1" x14ac:dyDescent="0.25">
      <c r="AJ80" s="48" t="s">
        <v>1311</v>
      </c>
      <c r="AK80" s="48"/>
      <c r="AL80" s="48" t="str">
        <f t="shared" si="32"/>
        <v>PORF_AIQ</v>
      </c>
      <c r="AM80" s="3" t="s">
        <v>1442</v>
      </c>
      <c r="AN80" s="48" t="s">
        <v>1441</v>
      </c>
      <c r="AO80" s="48" t="str">
        <f>AO79</f>
        <v>PORF</v>
      </c>
      <c r="AP80" s="3" t="s">
        <v>1442</v>
      </c>
      <c r="AQ80" s="3">
        <v>2</v>
      </c>
      <c r="AS80" s="3">
        <v>1</v>
      </c>
      <c r="AT80" s="6">
        <f t="shared" ca="1" si="30"/>
        <v>20141204</v>
      </c>
      <c r="AU80" s="3">
        <f t="shared" ca="1" si="31"/>
        <v>144109</v>
      </c>
      <c r="AV80" s="3" t="s">
        <v>88</v>
      </c>
      <c r="AW80" s="48">
        <v>0</v>
      </c>
      <c r="AX80" s="48">
        <v>0</v>
      </c>
      <c r="AY80" s="48"/>
      <c r="AZ80" s="48"/>
      <c r="BA80" s="48" t="str">
        <f t="shared" ca="1" si="33"/>
        <v>insert into ZVAR values('DJB', '', 'PORF_AIQ', 'Accecories Inquiry', 'PORF', 'AIQ', '2', '', '1', '20141204', '144109', 'SQL', '0', '0', '')</v>
      </c>
      <c r="BB80" s="48"/>
      <c r="BC80" s="48"/>
      <c r="BD80" s="48"/>
    </row>
    <row r="81" spans="36:57" ht="14.25" customHeight="1" x14ac:dyDescent="0.25">
      <c r="AJ81" s="48" t="s">
        <v>1311</v>
      </c>
      <c r="AK81" s="48"/>
      <c r="AL81" s="48" t="str">
        <f t="shared" si="32"/>
        <v>PORF_PPR</v>
      </c>
      <c r="AM81" s="3" t="s">
        <v>586</v>
      </c>
      <c r="AN81" s="48" t="s">
        <v>587</v>
      </c>
      <c r="AO81" s="48" t="str">
        <f>AO80</f>
        <v>PORF</v>
      </c>
      <c r="AP81" s="3" t="s">
        <v>586</v>
      </c>
      <c r="AQ81" s="3">
        <v>3</v>
      </c>
      <c r="AS81" s="3">
        <v>1</v>
      </c>
      <c r="AT81" s="6">
        <f t="shared" ca="1" si="30"/>
        <v>20141204</v>
      </c>
      <c r="AU81" s="3">
        <f t="shared" ca="1" si="31"/>
        <v>144109</v>
      </c>
      <c r="AV81" s="3" t="s">
        <v>88</v>
      </c>
      <c r="AW81" s="48">
        <v>0</v>
      </c>
      <c r="AX81" s="48">
        <v>0</v>
      </c>
      <c r="AY81" s="48"/>
      <c r="AZ81" s="48"/>
      <c r="BA81" s="48" t="str">
        <f t="shared" ca="1" si="33"/>
        <v>insert into ZVAR values('DJB', '', 'PORF_PPR', 'Purchase Request', 'PORF', 'PPR', '3', '', '1', '20141204', '144109', 'SQL', '0', '0', '')</v>
      </c>
      <c r="BB81" s="48"/>
      <c r="BC81" s="48"/>
      <c r="BD81" s="48"/>
    </row>
    <row r="82" spans="36:57" ht="14.25" customHeight="1" x14ac:dyDescent="0.25">
      <c r="AJ82" s="48" t="s">
        <v>1311</v>
      </c>
      <c r="AK82" s="48"/>
      <c r="AL82" s="48" t="str">
        <f t="shared" si="32"/>
        <v>WHTY_WHS</v>
      </c>
      <c r="AM82" s="3" t="s">
        <v>1046</v>
      </c>
      <c r="AN82" s="48" t="s">
        <v>1047</v>
      </c>
      <c r="AO82" s="48" t="s">
        <v>1462</v>
      </c>
      <c r="AP82" s="3" t="s">
        <v>139</v>
      </c>
      <c r="AQ82" s="3">
        <v>1</v>
      </c>
      <c r="AS82" s="3">
        <v>1</v>
      </c>
      <c r="AT82" s="6">
        <f t="shared" ca="1" si="30"/>
        <v>20141204</v>
      </c>
      <c r="AU82" s="3">
        <f t="shared" ca="1" si="31"/>
        <v>144109</v>
      </c>
      <c r="AV82" s="3" t="s">
        <v>88</v>
      </c>
      <c r="AW82" s="48">
        <v>0</v>
      </c>
      <c r="AX82" s="48">
        <v>0</v>
      </c>
      <c r="AY82" s="48"/>
      <c r="AZ82" s="48"/>
      <c r="BA82" s="48" t="str">
        <f t="shared" ca="1" si="33"/>
        <v>insert into ZVAR values('DJB', '', 'WHTY_WHS', 'Warehouse', 'WHTY', 'W', '1', '', '1', '20141204', '144109', 'SQL', '0', '0', '')</v>
      </c>
      <c r="BB82" s="48"/>
      <c r="BC82" s="48"/>
      <c r="BD82" s="48"/>
    </row>
    <row r="83" spans="36:57" ht="14.25" customHeight="1" x14ac:dyDescent="0.25">
      <c r="AJ83" s="48" t="s">
        <v>1311</v>
      </c>
      <c r="AK83" s="48"/>
      <c r="AL83" s="48" t="str">
        <f t="shared" si="32"/>
        <v>WHTY_OUTLET</v>
      </c>
      <c r="AM83" s="3" t="s">
        <v>1589</v>
      </c>
      <c r="AN83" s="48" t="s">
        <v>1588</v>
      </c>
      <c r="AO83" s="48" t="str">
        <f>AO82</f>
        <v>WHTY</v>
      </c>
      <c r="AP83" s="3" t="s">
        <v>958</v>
      </c>
      <c r="AQ83" s="3">
        <v>2</v>
      </c>
      <c r="AS83" s="3">
        <v>1</v>
      </c>
      <c r="AT83" s="6">
        <f t="shared" ca="1" si="30"/>
        <v>20141204</v>
      </c>
      <c r="AU83" s="3">
        <f t="shared" ca="1" si="31"/>
        <v>144109</v>
      </c>
      <c r="AV83" s="3" t="s">
        <v>88</v>
      </c>
      <c r="AW83" s="48">
        <v>0</v>
      </c>
      <c r="AX83" s="48">
        <v>0</v>
      </c>
      <c r="AY83" s="48"/>
      <c r="AZ83" s="48"/>
      <c r="BA83" s="48" t="str">
        <f t="shared" ca="1" si="33"/>
        <v>insert into ZVAR values('DJB', '', 'WHTY_OUTLET', 'Outlet', 'WHTY', 'O', '2', '', '1', '20141204', '144109', 'SQL', '0', '0', '')</v>
      </c>
      <c r="BB83" s="48"/>
      <c r="BC83" s="48"/>
    </row>
    <row r="84" spans="36:57" ht="14.25" customHeight="1" x14ac:dyDescent="0.25">
      <c r="AJ84" s="48" t="s">
        <v>1311</v>
      </c>
      <c r="AK84" s="48"/>
      <c r="AL84" s="48" t="s">
        <v>1666</v>
      </c>
      <c r="AM84" s="3" t="s">
        <v>1667</v>
      </c>
      <c r="AN84" s="48" t="s">
        <v>1668</v>
      </c>
      <c r="AO84" s="48" t="s">
        <v>604</v>
      </c>
      <c r="AP84" s="48" t="s">
        <v>1669</v>
      </c>
      <c r="AQ84" s="3">
        <v>1</v>
      </c>
      <c r="AS84" s="3">
        <v>1</v>
      </c>
      <c r="AT84" s="6">
        <f t="shared" ca="1" si="30"/>
        <v>20141204</v>
      </c>
      <c r="AU84" s="3">
        <f t="shared" ca="1" si="31"/>
        <v>144109</v>
      </c>
      <c r="AV84" s="3" t="s">
        <v>88</v>
      </c>
      <c r="AW84" s="48">
        <v>0</v>
      </c>
      <c r="AX84" s="48">
        <v>0</v>
      </c>
      <c r="AY84" s="48"/>
      <c r="AZ84" s="48"/>
      <c r="BA84" s="48" t="str">
        <f t="shared" ref="BA84" ca="1" si="34">CONCATENATE("insert into ", $D$2, " values('", AJ84, "', '", AK84, "', '", AL84, "', '", AN84, "', '", AO84, "', '", AP84, "', '", AQ84, "', '", AR84, "', '", AS84, "', '", AT84, "', '", AU84, "', '", AV84, "', '", AW84, "', '", AX84, "', '", AY84, "')")</f>
        <v>insert into ZVAR values('DJB', '', 'HO_WHS', 'Head Office Warehouse', 'HO', 'GDCA', '1', '', '1', '20141204', '144109', 'SQL', '0', '0', '')</v>
      </c>
      <c r="BB84" s="48"/>
      <c r="BC84" s="48"/>
    </row>
    <row r="85" spans="36:57" ht="14.25" customHeight="1" x14ac:dyDescent="0.25">
      <c r="AJ85" s="48" t="s">
        <v>1311</v>
      </c>
      <c r="AK85" s="48"/>
      <c r="AL85" s="48" t="s">
        <v>1670</v>
      </c>
      <c r="AM85" s="3" t="s">
        <v>1671</v>
      </c>
      <c r="AN85" s="48" t="s">
        <v>1672</v>
      </c>
      <c r="AO85" s="48" t="s">
        <v>604</v>
      </c>
      <c r="AP85" s="48" t="s">
        <v>1664</v>
      </c>
      <c r="AQ85" s="3">
        <v>1</v>
      </c>
      <c r="AS85" s="3">
        <v>1</v>
      </c>
      <c r="AT85" s="6">
        <f t="shared" ca="1" si="30"/>
        <v>20141204</v>
      </c>
      <c r="AU85" s="3">
        <f t="shared" ca="1" si="31"/>
        <v>144109</v>
      </c>
      <c r="AV85" s="3" t="s">
        <v>88</v>
      </c>
      <c r="AW85" s="48">
        <v>0</v>
      </c>
      <c r="AX85" s="48">
        <v>0</v>
      </c>
      <c r="AY85" s="48"/>
      <c r="AZ85" s="48"/>
      <c r="BA85" s="48" t="str">
        <f t="shared" ref="BA85" ca="1" si="35">CONCATENATE("insert into ", $D$2, " values('", AJ85, "', '", AK85, "', '", AL85, "', '", AN85, "', '", AO85, "', '", AP85, "', '", AQ85, "', '", AR85, "', '", AS85, "', '", AT85, "', '", AU85, "', '", AV85, "', '", AW85, "', '", AX85, "', '", AY85, "')")</f>
        <v>insert into ZVAR values('DJB', '', 'HO_BRANCH', 'Head Office As Sales Outlet', 'HO', 'H001', '1', '', '1', '20141204', '144109', 'SQL', '0', '0', '')</v>
      </c>
      <c r="BB85" s="48"/>
      <c r="BC85" s="48"/>
      <c r="BD85" s="48"/>
      <c r="BE85" s="48"/>
    </row>
    <row r="86" spans="36:57" ht="14.25" customHeight="1" x14ac:dyDescent="0.25">
      <c r="AJ86" s="48"/>
      <c r="AK86" s="48"/>
      <c r="AL86" s="48"/>
      <c r="AM86" s="48"/>
      <c r="AN86" s="48"/>
      <c r="AO86" s="48"/>
      <c r="AS86" s="48"/>
      <c r="AU86" s="48"/>
      <c r="AV86" s="48"/>
      <c r="AW86" s="48"/>
      <c r="AX86" s="48"/>
      <c r="AY86" s="48"/>
      <c r="AZ86" s="48"/>
      <c r="BA86" s="48"/>
      <c r="BB86" s="48"/>
      <c r="BC86" s="48"/>
      <c r="BD86" s="48"/>
      <c r="BE86" s="48"/>
    </row>
    <row r="87" spans="36:57" ht="14.25" customHeight="1" x14ac:dyDescent="0.25">
      <c r="AJ87" s="48"/>
      <c r="AK87" s="48"/>
      <c r="AL87" s="48"/>
      <c r="AM87" s="3"/>
      <c r="AN87" s="48"/>
      <c r="AO87" s="48"/>
      <c r="AS87" s="3"/>
      <c r="AT87" s="6"/>
      <c r="AU87" s="3"/>
      <c r="AV87" s="3"/>
      <c r="AW87" s="48"/>
      <c r="AX87" s="48"/>
      <c r="AY87" s="48"/>
      <c r="AZ87" s="48"/>
      <c r="BA87" s="48"/>
      <c r="BB87" s="48"/>
      <c r="BC87" s="48"/>
    </row>
    <row r="88" spans="36:57" ht="14.25" customHeight="1" x14ac:dyDescent="0.25">
      <c r="AJ88" s="48"/>
      <c r="AK88" s="48"/>
      <c r="AL88" s="48"/>
      <c r="AM88" s="3"/>
      <c r="AN88" s="48"/>
      <c r="AO88" s="48"/>
      <c r="AS88" s="3"/>
      <c r="AT88" s="6"/>
      <c r="AU88" s="3"/>
      <c r="AV88" s="3"/>
      <c r="AW88" s="48"/>
      <c r="AX88" s="48"/>
      <c r="AY88" s="48"/>
      <c r="AZ88" s="48"/>
      <c r="BA88" s="48"/>
      <c r="BB88" s="48"/>
      <c r="BC88" s="48"/>
    </row>
    <row r="89" spans="36:57" ht="14.25" customHeight="1" x14ac:dyDescent="0.25">
      <c r="AJ89" s="48"/>
      <c r="AK89" s="48"/>
      <c r="AL89" s="48"/>
      <c r="AM89" s="48"/>
      <c r="AN89" s="48"/>
      <c r="AO89" s="48"/>
      <c r="AS89" s="48"/>
      <c r="AU89" s="48"/>
      <c r="AV89" s="48"/>
      <c r="AW89" s="48"/>
      <c r="AX89" s="48"/>
      <c r="AY89" s="48"/>
      <c r="AZ89" s="48"/>
      <c r="BA89" s="48"/>
      <c r="BB89" s="48"/>
      <c r="BC89" s="48"/>
    </row>
    <row r="90" spans="36:57" ht="14.25" customHeight="1" x14ac:dyDescent="0.25">
      <c r="AJ90" s="48"/>
      <c r="AK90" s="48"/>
      <c r="AL90" s="48"/>
      <c r="AM90" s="48"/>
      <c r="AN90" s="48"/>
      <c r="AO90" s="48"/>
      <c r="AS90" s="48"/>
      <c r="AU90" s="48"/>
      <c r="AV90" s="48"/>
      <c r="AW90" s="48"/>
      <c r="AX90" s="48"/>
      <c r="AY90" s="48"/>
      <c r="AZ90" s="48"/>
      <c r="BA90" s="48"/>
      <c r="BB90" s="48"/>
      <c r="BC90" s="48"/>
    </row>
    <row r="91" spans="36:57" ht="14.25" customHeight="1" x14ac:dyDescent="0.25">
      <c r="AJ91" s="48"/>
      <c r="AK91" s="48"/>
      <c r="AL91" s="48"/>
      <c r="AM91" s="3"/>
      <c r="AN91" s="48"/>
      <c r="AO91" s="48"/>
      <c r="AS91" s="3"/>
      <c r="AT91" s="6"/>
      <c r="AU91" s="3"/>
      <c r="AV91" s="3"/>
      <c r="AW91" s="48"/>
      <c r="AX91" s="48"/>
      <c r="AY91" s="48"/>
      <c r="AZ91" s="48"/>
      <c r="BA91" s="48"/>
    </row>
    <row r="92" spans="36:57" ht="14.25" customHeight="1" x14ac:dyDescent="0.25">
      <c r="AJ92" s="48"/>
      <c r="AK92" s="48"/>
      <c r="AL92" s="48"/>
      <c r="AM92" s="3"/>
      <c r="AN92" s="48"/>
      <c r="AO92" s="48"/>
      <c r="AS92" s="3"/>
      <c r="AT92" s="6"/>
      <c r="AU92" s="3"/>
      <c r="AV92" s="3"/>
      <c r="AW92" s="48"/>
      <c r="AX92" s="48"/>
      <c r="AY92" s="48"/>
      <c r="AZ92" s="48"/>
      <c r="BA92" s="48"/>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90"/>
  <sheetViews>
    <sheetView workbookViewId="0">
      <pane xSplit="3" ySplit="2" topLeftCell="D3" activePane="bottomRight" state="frozen"/>
      <selection pane="topRight" activeCell="D1" sqref="D1"/>
      <selection pane="bottomLeft" activeCell="A3" sqref="A3"/>
      <selection pane="bottomRight" activeCell="Q13" sqref="Q13"/>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8" style="1" bestFit="1" customWidth="1"/>
    <col min="17" max="17" width="20.7109375" style="1" customWidth="1"/>
    <col min="18" max="18" width="13.42578125" style="1" customWidth="1"/>
    <col min="19" max="19" width="14.7109375" style="1" customWidth="1"/>
    <col min="20" max="20" width="8.140625" style="1" bestFit="1" customWidth="1"/>
    <col min="21" max="22" width="8.42578125" style="1" bestFit="1" customWidth="1"/>
    <col min="23" max="23" width="7.28515625" style="1" bestFit="1" customWidth="1"/>
    <col min="24" max="24" width="8.7109375" style="1" bestFit="1" customWidth="1"/>
    <col min="25" max="25" width="14.85546875" style="1" bestFit="1" customWidth="1"/>
    <col min="26" max="26" width="8.5703125" style="1" bestFit="1" customWidth="1"/>
    <col min="27" max="27" width="7.5703125" style="1" bestFit="1" customWidth="1"/>
    <col min="28" max="28" width="9" style="1" bestFit="1" customWidth="1"/>
    <col min="29" max="29" width="8.42578125" style="1" bestFit="1" customWidth="1"/>
    <col min="30" max="31" width="8" style="1" bestFit="1" customWidth="1"/>
    <col min="32" max="32" width="8.5703125" style="1" bestFit="1" customWidth="1"/>
    <col min="33" max="33" width="8.140625" style="1" bestFit="1" customWidth="1"/>
    <col min="34" max="37" width="9.140625" style="1"/>
    <col min="38" max="38" width="20.5703125" style="1" customWidth="1"/>
    <col min="39" max="39" width="14.42578125" style="1" bestFit="1" customWidth="1"/>
    <col min="40" max="40" width="35.7109375" style="1" bestFit="1" customWidth="1"/>
    <col min="41" max="41" width="22.7109375" style="1" customWidth="1"/>
    <col min="42" max="42" width="12.28515625" style="3" bestFit="1" customWidth="1"/>
    <col min="43" max="44" width="9.140625" style="3"/>
    <col min="45" max="45" width="9.140625" style="1"/>
    <col min="46" max="46" width="9.140625" style="3"/>
    <col min="47" max="16384" width="9.140625" style="1"/>
  </cols>
  <sheetData>
    <row r="1" spans="1:48"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ZERR</v>
      </c>
      <c r="O1" s="9" t="s">
        <v>72</v>
      </c>
      <c r="P1" s="5" t="s">
        <v>7</v>
      </c>
      <c r="Q1" s="5" t="s">
        <v>8</v>
      </c>
      <c r="R1" s="5" t="s">
        <v>265</v>
      </c>
      <c r="S1" s="5" t="s">
        <v>266</v>
      </c>
      <c r="T1" s="5" t="s">
        <v>73</v>
      </c>
      <c r="U1" s="5" t="s">
        <v>90</v>
      </c>
      <c r="V1" s="5" t="s">
        <v>74</v>
      </c>
      <c r="W1" s="5" t="s">
        <v>75</v>
      </c>
      <c r="X1" s="5" t="s">
        <v>76</v>
      </c>
      <c r="Y1" s="5" t="s">
        <v>77</v>
      </c>
      <c r="Z1" s="5" t="s">
        <v>78</v>
      </c>
      <c r="AA1" s="5" t="s">
        <v>91</v>
      </c>
      <c r="AB1" s="5" t="s">
        <v>92</v>
      </c>
      <c r="AC1" s="5" t="s">
        <v>93</v>
      </c>
      <c r="AD1" s="5" t="s">
        <v>94</v>
      </c>
      <c r="AE1" s="5" t="s">
        <v>95</v>
      </c>
      <c r="AF1" s="5" t="s">
        <v>96</v>
      </c>
      <c r="AG1" s="5" t="s">
        <v>97</v>
      </c>
      <c r="AH1" s="5" t="s">
        <v>6</v>
      </c>
      <c r="AP1" s="9"/>
      <c r="AQ1" s="9"/>
      <c r="AR1" s="9"/>
      <c r="AT1" s="9"/>
    </row>
    <row r="2" spans="1:48" ht="14.25" customHeight="1" x14ac:dyDescent="0.25">
      <c r="A2" s="4"/>
      <c r="D2" s="1" t="s">
        <v>1296</v>
      </c>
      <c r="E2" s="1" t="str">
        <f>VLOOKUP($D$2,[1]Tables!$B$2:$D$1048576,3,FALSE)</f>
        <v>Error Log</v>
      </c>
      <c r="K2" s="3"/>
      <c r="L2" s="3"/>
      <c r="M2" s="3"/>
      <c r="N2" s="3" t="str">
        <f>CONCATENATE("CREATE TABLE ", $D$2, " (")</f>
        <v>CREATE TABLE ZERR (</v>
      </c>
      <c r="O2" s="7" t="str">
        <f>CONCATENATE("CREATE TABLE ", $D$2, " (")</f>
        <v>CREATE TABLE ZERR (</v>
      </c>
      <c r="P2" s="1" t="s">
        <v>9</v>
      </c>
      <c r="R2" s="1" t="s">
        <v>9</v>
      </c>
      <c r="S2" s="1" t="s">
        <v>267</v>
      </c>
      <c r="AI2" s="5" t="s">
        <v>9</v>
      </c>
      <c r="AS2" s="3"/>
      <c r="AT2" s="6"/>
      <c r="AU2" s="3"/>
      <c r="AV2" s="3"/>
    </row>
    <row r="3" spans="1:48" ht="14.25" customHeight="1" x14ac:dyDescent="0.25">
      <c r="A3" s="4"/>
      <c r="B3" s="1" t="str">
        <f>VLOOKUP($D$2,[1]Tables!$B$2:$D$1048576,2,FALSE)</f>
        <v>ZF</v>
      </c>
      <c r="C3" s="1" t="s">
        <v>1298</v>
      </c>
      <c r="D3" s="1" t="str">
        <f>B3 &amp; C3</f>
        <v>ZFERDT</v>
      </c>
      <c r="E3" s="1" t="str">
        <f>VLOOKUP($C3,'[1]Data Dictionary'!$B$2:$I$1048576,5,FALSE)</f>
        <v>Error Date</v>
      </c>
      <c r="F3" s="1" t="str">
        <f>VLOOKUP($C3,'[1]Data Dictionary'!$B$2:$I$1048576,6,FALSE)</f>
        <v>Error Date</v>
      </c>
      <c r="G3" s="1" t="str">
        <f>VLOOKUP($C3,'[1]Data Dictionary'!$B$2:$I$1048576,7,FALSE)</f>
        <v>Error Date</v>
      </c>
      <c r="H3" s="1" t="str">
        <f>VLOOKUP($C3,'[1]Data Dictionary'!$B$2:$I$1048576,8,FALSE)</f>
        <v>Error Date</v>
      </c>
      <c r="I3" s="1" t="str">
        <f>VLOOKUP($C3,'[1]Data Dictionary'!$B$2:$I$1048576,2,FALSE)</f>
        <v>NUMERIC</v>
      </c>
      <c r="J3" s="2" t="str">
        <f>VLOOKUP($C3,'[1]Data Dictionary'!$B$2:$I$1048576,3,FALSE)</f>
        <v>8, 0</v>
      </c>
      <c r="K3" s="3" t="s">
        <v>10</v>
      </c>
      <c r="L3" s="3" t="str">
        <f>IF(K3="", " NULL ", " NOT NULL ")</f>
        <v xml:space="preserve"> NOT NULL </v>
      </c>
      <c r="M3" s="3" t="str">
        <f t="shared" ref="M3" si="0">IF(I3="NUMERIC", " DEFAULT(0) ", IF(I3="DATETIME", "", " DEFAULT('') "))</f>
        <v xml:space="preserve"> DEFAULT(0) </v>
      </c>
      <c r="N3" s="1" t="str">
        <f t="shared" ref="N3" si="1">CONCATENATE(D3, " ", I3, IF(I3="DATETIME", "",CONCATENATE("(", J3, ") ")), L3, M3,",")</f>
        <v>ZFERDT NUMERIC(8, 0)  NOT NULL  DEFAULT(0) ,</v>
      </c>
      <c r="O3" s="1" t="str">
        <f t="shared" ref="O3" si="2">CONCATENATE(D3, " ",IF(I3="VARCHAR", "VARCHAR2",IF(I3="NUMERIC", "NUMBER", I3)), IF(I3="DATETIME", "",CONCATENATE("(", J3, ") ")), IF(TRIM(K3)&lt;&gt;"", L3,IF(TRIM(M3)="DEFAULT('')", "DEFAULT(' ')", M3)), ",")</f>
        <v>ZFERDT NUMBER(8, 0)  NOT NULL ,</v>
      </c>
      <c r="P3" s="1" t="s">
        <v>9</v>
      </c>
      <c r="Q3" s="1" t="str">
        <f t="shared" ref="Q3" si="3">CONCATENATE("EXEC sys.sp_addextendedproperty @name=N'MS_Description', @value=N'", E3, "' , @level0type=N'SCHEMA',@level0name=N'dbo', @level1type=N'TABLE',@level1name=N'", $D$2, "', @level2type=N'COLUMN',@level2name=N'", D3, "'")</f>
        <v>EXEC sys.sp_addextendedproperty @name=N'MS_Description', @value=N'Error Date' , @level0type=N'SCHEMA',@level0name=N'dbo', @level1type=N'TABLE',@level1name=N'ZERR', @level2type=N'COLUMN',@level2name=N'ZFERDT'</v>
      </c>
      <c r="R3" s="1" t="str">
        <f>CONCATENATE("[DataMember] public ", IF(I3="VARCHAR", " string ", " decimal "), D3, " { get; set; }")</f>
        <v>[DataMember] public  decimal ZFERDT { get; set; }</v>
      </c>
      <c r="S3" s="1" t="str">
        <f>CONCATENATE("+ ""  ",D3," """)</f>
        <v>+ "  ZFERDT "</v>
      </c>
      <c r="T3" s="1" t="s">
        <v>1311</v>
      </c>
      <c r="V3" s="1" t="s">
        <v>16</v>
      </c>
      <c r="W3" s="1" t="s">
        <v>15</v>
      </c>
      <c r="X3" s="1" t="str">
        <f>D3</f>
        <v>ZFERDT</v>
      </c>
      <c r="Y3" s="1" t="str">
        <f t="shared" ref="Y3" si="4">IF(AND(V3="EN",W3="S"),E3, IF(AND(V3="ID", W3="S"),F3, IF(AND(V3="EN", W3="R"),G3,H3)))</f>
        <v>Error Date</v>
      </c>
      <c r="AA3" s="1">
        <v>1</v>
      </c>
      <c r="AB3" s="6">
        <f ca="1">YEAR(NOW())*10000+MONTH(NOW())*100+DAY(NOW())</f>
        <v>20141204</v>
      </c>
      <c r="AC3" s="3">
        <f ca="1">HOUR(NOW())*10000+MINUTE(NOW())*100+SECOND(NOW())</f>
        <v>144109</v>
      </c>
      <c r="AD3" s="3" t="s">
        <v>88</v>
      </c>
      <c r="AE3" s="1">
        <v>0</v>
      </c>
      <c r="AF3" s="1">
        <v>0</v>
      </c>
      <c r="AH3" s="1" t="str">
        <f t="shared" ref="AH3" ca="1" si="5">CONCATENATE("insert into ZDIC values('",T3, "', '",U3, "', '",V3, "', '",W3, "', '",X3, "', '",Y3, "', '",Z3, "', '",AA3, "', '",AB3, "', '",AC3, "', '",AD3, "', '",AE3, "', '",AF3, "', '",AG3, "')")</f>
        <v>insert into ZDIC values('DJB', '', 'EN', 'S', 'ZFERDT', 'Error Date', '', '1', '20141204', '144109', 'SQL', '0', '0', '')</v>
      </c>
      <c r="AI3" s="5" t="s">
        <v>9</v>
      </c>
      <c r="AS3" s="3"/>
      <c r="AT3" s="6"/>
      <c r="AU3" s="3"/>
      <c r="AV3" s="3"/>
    </row>
    <row r="4" spans="1:48" ht="14.25" customHeight="1" x14ac:dyDescent="0.25">
      <c r="A4" s="4"/>
      <c r="B4" s="1" t="str">
        <f>VLOOKUP($D$2,[1]Tables!$B$2:$D$1048576,2,FALSE)</f>
        <v>ZF</v>
      </c>
      <c r="C4" s="1" t="s">
        <v>1301</v>
      </c>
      <c r="D4" s="1" t="str">
        <f>B4 &amp; C4</f>
        <v>ZFERLN</v>
      </c>
      <c r="E4" s="1" t="str">
        <f>VLOOKUP($C4,'[1]Data Dictionary'!$B$2:$I$1048576,5,FALSE)</f>
        <v>Error Line</v>
      </c>
      <c r="F4" s="1" t="str">
        <f>VLOOKUP($C4,'[1]Data Dictionary'!$B$2:$I$1048576,6,FALSE)</f>
        <v>Error Line</v>
      </c>
      <c r="G4" s="1" t="str">
        <f>VLOOKUP($C4,'[1]Data Dictionary'!$B$2:$I$1048576,7,FALSE)</f>
        <v>Error Line</v>
      </c>
      <c r="H4" s="1" t="str">
        <f>VLOOKUP($C4,'[1]Data Dictionary'!$B$2:$I$1048576,8,FALSE)</f>
        <v>Error Line</v>
      </c>
      <c r="I4" s="1" t="str">
        <f>VLOOKUP($C4,'[1]Data Dictionary'!$B$2:$I$1048576,2,FALSE)</f>
        <v>NUMERIC</v>
      </c>
      <c r="J4" s="2" t="str">
        <f>VLOOKUP($C4,'[1]Data Dictionary'!$B$2:$I$1048576,3,FALSE)</f>
        <v>8, 0</v>
      </c>
      <c r="K4" s="3" t="s">
        <v>12</v>
      </c>
      <c r="L4" s="3" t="str">
        <f>IF(K4="", " NULL ", " NOT NULL ")</f>
        <v xml:space="preserve"> NOT NULL </v>
      </c>
      <c r="M4" s="3" t="str">
        <f t="shared" ref="M4:M10" si="6">IF(I4="NUMERIC", " DEFAULT(0) ", IF(I4="DATETIME", "", " DEFAULT('') "))</f>
        <v xml:space="preserve"> DEFAULT(0) </v>
      </c>
      <c r="N4" s="1" t="str">
        <f t="shared" ref="N4:N10" si="7">CONCATENATE(D4, " ", I4, IF(I4="DATETIME", "",CONCATENATE("(", J4, ") ")), L4, M4,",")</f>
        <v>ZFERLN NUMERIC(8, 0)  NOT NULL  DEFAULT(0) ,</v>
      </c>
      <c r="O4" s="1" t="str">
        <f t="shared" ref="O4:O10" si="8">CONCATENATE(D4, " ",IF(I4="VARCHAR", "VARCHAR2",IF(I4="NUMERIC", "NUMBER", I4)), IF(I4="DATETIME", "",CONCATENATE("(", J4, ") ")), IF(TRIM(K4)&lt;&gt;"", L4,IF(TRIM(M4)="DEFAULT('')", "DEFAULT(' ')", M4)), ",")</f>
        <v>ZFERLN NUMBER(8, 0)  NOT NULL ,</v>
      </c>
      <c r="P4" s="1" t="s">
        <v>9</v>
      </c>
      <c r="Q4" s="1" t="str">
        <f t="shared" ref="Q4:Q10" si="9">CONCATENATE("EXEC sys.sp_addextendedproperty @name=N'MS_Description', @value=N'", E4, "' , @level0type=N'SCHEMA',@level0name=N'dbo', @level1type=N'TABLE',@level1name=N'", $D$2, "', @level2type=N'COLUMN',@level2name=N'", D4, "'")</f>
        <v>EXEC sys.sp_addextendedproperty @name=N'MS_Description', @value=N'Error Line' , @level0type=N'SCHEMA',@level0name=N'dbo', @level1type=N'TABLE',@level1name=N'ZERR', @level2type=N'COLUMN',@level2name=N'ZFERLN'</v>
      </c>
      <c r="R4" s="1" t="str">
        <f>CONCATENATE("[DataMember] public ", IF(I4="VARCHAR", " string ", " decimal "), D4, " { get; set; }")</f>
        <v>[DataMember] public  decimal ZFERLN { get; set; }</v>
      </c>
      <c r="S4" s="1" t="str">
        <f>CONCATENATE("+ ""  ",D4," """)</f>
        <v>+ "  ZFERLN "</v>
      </c>
      <c r="T4" s="1" t="s">
        <v>1311</v>
      </c>
      <c r="V4" s="1" t="s">
        <v>16</v>
      </c>
      <c r="W4" s="1" t="s">
        <v>15</v>
      </c>
      <c r="X4" s="1" t="str">
        <f>D4</f>
        <v>ZFERLN</v>
      </c>
      <c r="Y4" s="1" t="str">
        <f t="shared" ref="Y4:Y10" si="10">IF(AND(V4="EN",W4="S"),E4, IF(AND(V4="ID", W4="S"),F4, IF(AND(V4="EN", W4="R"),G4,H4)))</f>
        <v>Error Line</v>
      </c>
      <c r="AA4" s="1">
        <v>1</v>
      </c>
      <c r="AB4" s="6">
        <f ca="1">YEAR(NOW())*10000+MONTH(NOW())*100+DAY(NOW())</f>
        <v>20141204</v>
      </c>
      <c r="AC4" s="3">
        <f ca="1">HOUR(NOW())*10000+MINUTE(NOW())*100+SECOND(NOW())</f>
        <v>144109</v>
      </c>
      <c r="AD4" s="3" t="s">
        <v>88</v>
      </c>
      <c r="AE4" s="1">
        <v>0</v>
      </c>
      <c r="AF4" s="1">
        <v>0</v>
      </c>
      <c r="AH4" s="1" t="str">
        <f t="shared" ref="AH4:AH10" ca="1" si="11">CONCATENATE("insert into ZDIC values('",T4, "', '",U4, "', '",V4, "', '",W4, "', '",X4, "', '",Y4, "', '",Z4, "', '",AA4, "', '",AB4, "', '",AC4, "', '",AD4, "', '",AE4, "', '",AF4, "', '",AG4, "')")</f>
        <v>insert into ZDIC values('DJB', '', 'EN', 'S', 'ZFERLN', 'Error Line', '', '1', '20141204', '144109', 'SQL', '0', '0', '')</v>
      </c>
      <c r="AI4" s="5" t="s">
        <v>9</v>
      </c>
      <c r="AS4" s="3"/>
      <c r="AT4" s="6"/>
      <c r="AU4" s="3"/>
      <c r="AV4" s="3"/>
    </row>
    <row r="5" spans="1:48" ht="14.25" customHeight="1" x14ac:dyDescent="0.25">
      <c r="A5" s="4"/>
      <c r="B5" s="1" t="str">
        <f>VLOOKUP($D$2,[1]Tables!$B$2:$D$1048576,2,FALSE)</f>
        <v>ZF</v>
      </c>
      <c r="C5" s="1" t="s">
        <v>1297</v>
      </c>
      <c r="D5" s="1" t="str">
        <f>B5 &amp; C5</f>
        <v>ZFERTY</v>
      </c>
      <c r="E5" s="1" t="str">
        <f>VLOOKUP($C5,'[1]Data Dictionary'!$B$2:$I$1048576,5,FALSE)</f>
        <v>Error Type</v>
      </c>
      <c r="F5" s="1" t="str">
        <f>VLOOKUP($C5,'[1]Data Dictionary'!$B$2:$I$1048576,6,FALSE)</f>
        <v>Error Type</v>
      </c>
      <c r="G5" s="1" t="str">
        <f>VLOOKUP($C5,'[1]Data Dictionary'!$B$2:$I$1048576,7,FALSE)</f>
        <v>Error Type</v>
      </c>
      <c r="H5" s="1" t="str">
        <f>VLOOKUP($C5,'[1]Data Dictionary'!$B$2:$I$1048576,8,FALSE)</f>
        <v>Error Type</v>
      </c>
      <c r="I5" s="1" t="str">
        <f>VLOOKUP($C5,'[1]Data Dictionary'!$B$2:$I$1048576,2,FALSE)</f>
        <v>VARCHAR</v>
      </c>
      <c r="J5" s="2" t="str">
        <f>VLOOKUP($C5,'[1]Data Dictionary'!$B$2:$I$1048576,3,FALSE)</f>
        <v>10</v>
      </c>
      <c r="K5" s="3"/>
      <c r="L5" s="3" t="str">
        <f>IF(K5="", " NULL ", " NOT NULL ")</f>
        <v xml:space="preserve"> NULL </v>
      </c>
      <c r="M5" s="3" t="str">
        <f>IF(I5="NUMERIC", " DEFAULT(0) ", IF(I5="DATETIME", "", " DEFAULT('') "))</f>
        <v xml:space="preserve"> DEFAULT('') </v>
      </c>
      <c r="N5" s="1" t="str">
        <f>CONCATENATE(D5, " ", I5, IF(I5="DATETIME", "",CONCATENATE("(", J5, ") ")), L5, M5,",")</f>
        <v>ZFERTY VARCHAR(10)  NULL  DEFAULT('') ,</v>
      </c>
      <c r="O5" s="1" t="str">
        <f t="shared" si="8"/>
        <v>ZFERTY VARCHAR2(10) DEFAULT(' '),</v>
      </c>
      <c r="P5" s="1" t="s">
        <v>9</v>
      </c>
      <c r="Q5" s="1" t="str">
        <f>CONCATENATE("EXEC sys.sp_addextendedproperty @name=N'MS_Description', @value=N'", E5, "' , @level0type=N'SCHEMA',@level0name=N'dbo', @level1type=N'TABLE',@level1name=N'", $D$2, "', @level2type=N'COLUMN',@level2name=N'", D5, "'")</f>
        <v>EXEC sys.sp_addextendedproperty @name=N'MS_Description', @value=N'Error Type' , @level0type=N'SCHEMA',@level0name=N'dbo', @level1type=N'TABLE',@level1name=N'ZERR', @level2type=N'COLUMN',@level2name=N'ZFERTY'</v>
      </c>
      <c r="R5" s="1" t="str">
        <f>CONCATENATE("[DataMember] public ", IF(I5="VARCHAR", " string ", " decimal "), D5, " { get; set; }")</f>
        <v>[DataMember] public  string ZFERTY { get; set; }</v>
      </c>
      <c r="S5" s="1" t="str">
        <f t="shared" ref="S5:S10" si="12">CONCATENATE("+ "", ",D5," """)</f>
        <v>+ ", ZFERTY "</v>
      </c>
      <c r="T5" s="1" t="s">
        <v>1311</v>
      </c>
      <c r="V5" s="1" t="s">
        <v>16</v>
      </c>
      <c r="W5" s="1" t="s">
        <v>15</v>
      </c>
      <c r="X5" s="1" t="str">
        <f t="shared" ref="X5:X10" si="13">D5</f>
        <v>ZFERTY</v>
      </c>
      <c r="Y5" s="1" t="str">
        <f t="shared" si="10"/>
        <v>Error Type</v>
      </c>
      <c r="AA5" s="1">
        <v>1</v>
      </c>
      <c r="AB5" s="6">
        <f t="shared" ref="AB5:AB10" ca="1" si="14">YEAR(NOW())*10000+MONTH(NOW())*100+DAY(NOW())</f>
        <v>20141204</v>
      </c>
      <c r="AC5" s="3">
        <f t="shared" ref="AC5:AC10" ca="1" si="15">HOUR(NOW())*10000+MINUTE(NOW())*100+SECOND(NOW())</f>
        <v>144109</v>
      </c>
      <c r="AD5" s="3" t="s">
        <v>88</v>
      </c>
      <c r="AE5" s="1">
        <v>0</v>
      </c>
      <c r="AF5" s="1">
        <v>0</v>
      </c>
      <c r="AH5" s="1" t="str">
        <f t="shared" ca="1" si="11"/>
        <v>insert into ZDIC values('DJB', '', 'EN', 'S', 'ZFERTY', 'Error Type', '', '1', '20141204', '144109', 'SQL', '0', '0', '')</v>
      </c>
      <c r="AI5" s="5" t="s">
        <v>9</v>
      </c>
      <c r="AS5" s="3"/>
      <c r="AT5" s="6"/>
      <c r="AU5" s="3"/>
      <c r="AV5" s="3"/>
    </row>
    <row r="6" spans="1:48" ht="14.25" customHeight="1" x14ac:dyDescent="0.25">
      <c r="A6" s="4"/>
      <c r="B6" s="1" t="str">
        <f>VLOOKUP($D$2,[1]Tables!$B$2:$D$1048576,2,FALSE)</f>
        <v>ZF</v>
      </c>
      <c r="C6" s="1" t="s">
        <v>1299</v>
      </c>
      <c r="D6" s="1" t="str">
        <f t="shared" ref="D6:D10" si="16">B6 &amp; C6</f>
        <v>ZFERSC</v>
      </c>
      <c r="E6" s="1" t="str">
        <f>VLOOKUP($C6,'[1]Data Dictionary'!$B$2:$I$1048576,5,FALSE)</f>
        <v>Error Source</v>
      </c>
      <c r="F6" s="1" t="str">
        <f>VLOOKUP($C6,'[1]Data Dictionary'!$B$2:$I$1048576,6,FALSE)</f>
        <v>Error Source</v>
      </c>
      <c r="G6" s="1" t="str">
        <f>VLOOKUP($C6,'[1]Data Dictionary'!$B$2:$I$1048576,7,FALSE)</f>
        <v>Error Source</v>
      </c>
      <c r="H6" s="1" t="str">
        <f>VLOOKUP($C6,'[1]Data Dictionary'!$B$2:$I$1048576,8,FALSE)</f>
        <v>Error Source</v>
      </c>
      <c r="I6" s="1" t="str">
        <f>VLOOKUP($C6,'[1]Data Dictionary'!$B$2:$I$1048576,2,FALSE)</f>
        <v>VARCHAR</v>
      </c>
      <c r="J6" s="2" t="str">
        <f>VLOOKUP($C6,'[1]Data Dictionary'!$B$2:$I$1048576,3,FALSE)</f>
        <v>500</v>
      </c>
      <c r="K6" s="3"/>
      <c r="L6" s="3" t="str">
        <f>IF(K6="", " NULL ", " NOT NULL ")</f>
        <v xml:space="preserve"> NULL </v>
      </c>
      <c r="M6" s="3" t="str">
        <f t="shared" si="6"/>
        <v xml:space="preserve"> DEFAULT('') </v>
      </c>
      <c r="N6" s="1" t="str">
        <f t="shared" si="7"/>
        <v>ZFERSC VARCHAR(500)  NULL  DEFAULT('') ,</v>
      </c>
      <c r="O6" s="1" t="str">
        <f t="shared" si="8"/>
        <v>ZFERSC VARCHAR2(500) DEFAULT(' '),</v>
      </c>
      <c r="P6" s="1" t="s">
        <v>9</v>
      </c>
      <c r="Q6" s="1" t="str">
        <f t="shared" si="9"/>
        <v>EXEC sys.sp_addextendedproperty @name=N'MS_Description', @value=N'Error Source' , @level0type=N'SCHEMA',@level0name=N'dbo', @level1type=N'TABLE',@level1name=N'ZERR', @level2type=N'COLUMN',@level2name=N'ZFERSC'</v>
      </c>
      <c r="R6" s="1" t="str">
        <f t="shared" ref="R6:R10" si="17">CONCATENATE("[DataMember] public ", IF(I6="VARCHAR", " string ", " decimal "), D6, " { get; set; }")</f>
        <v>[DataMember] public  string ZFERSC { get; set; }</v>
      </c>
      <c r="S6" s="1" t="str">
        <f t="shared" si="12"/>
        <v>+ ", ZFERSC "</v>
      </c>
      <c r="T6" s="1" t="s">
        <v>1311</v>
      </c>
      <c r="V6" s="1" t="s">
        <v>16</v>
      </c>
      <c r="W6" s="1" t="s">
        <v>15</v>
      </c>
      <c r="X6" s="1" t="str">
        <f t="shared" si="13"/>
        <v>ZFERSC</v>
      </c>
      <c r="Y6" s="1" t="str">
        <f t="shared" si="10"/>
        <v>Error Source</v>
      </c>
      <c r="AA6" s="1">
        <v>1</v>
      </c>
      <c r="AB6" s="6">
        <f t="shared" ca="1" si="14"/>
        <v>20141204</v>
      </c>
      <c r="AC6" s="3">
        <f t="shared" ca="1" si="15"/>
        <v>144109</v>
      </c>
      <c r="AD6" s="3" t="s">
        <v>88</v>
      </c>
      <c r="AE6" s="1">
        <v>0</v>
      </c>
      <c r="AF6" s="1">
        <v>0</v>
      </c>
      <c r="AH6" s="1" t="str">
        <f t="shared" ca="1" si="11"/>
        <v>insert into ZDIC values('DJB', '', 'EN', 'S', 'ZFERSC', 'Error Source', '', '1', '20141204', '144109', 'SQL', '0', '0', '')</v>
      </c>
      <c r="AI6" s="5" t="s">
        <v>9</v>
      </c>
      <c r="AS6" s="3"/>
      <c r="AT6" s="6"/>
      <c r="AU6" s="3"/>
      <c r="AV6" s="3"/>
    </row>
    <row r="7" spans="1:48" ht="14.25" customHeight="1" x14ac:dyDescent="0.25">
      <c r="A7" s="4"/>
      <c r="B7" s="1" t="str">
        <f>VLOOKUP($D$2,[1]Tables!$B$2:$D$1048576,2,FALSE)</f>
        <v>ZF</v>
      </c>
      <c r="C7" s="1" t="s">
        <v>1300</v>
      </c>
      <c r="D7" s="1" t="str">
        <f t="shared" si="16"/>
        <v>ZFEREM</v>
      </c>
      <c r="E7" s="1" t="str">
        <f>VLOOKUP($C7,'[1]Data Dictionary'!$B$2:$I$1048576,5,FALSE)</f>
        <v>Error Exception Message</v>
      </c>
      <c r="F7" s="1" t="str">
        <f>VLOOKUP($C7,'[1]Data Dictionary'!$B$2:$I$1048576,6,FALSE)</f>
        <v>Error Exception Message</v>
      </c>
      <c r="G7" s="1" t="str">
        <f>VLOOKUP($C7,'[1]Data Dictionary'!$B$2:$I$1048576,7,FALSE)</f>
        <v>Error Exception Message</v>
      </c>
      <c r="H7" s="1" t="str">
        <f>VLOOKUP($C7,'[1]Data Dictionary'!$B$2:$I$1048576,8,FALSE)</f>
        <v>Error Exception Message</v>
      </c>
      <c r="I7" s="1" t="str">
        <f>VLOOKUP($C7,'[1]Data Dictionary'!$B$2:$I$1048576,2,FALSE)</f>
        <v>VARCHAR</v>
      </c>
      <c r="J7" s="2" t="str">
        <f>VLOOKUP($C7,'[1]Data Dictionary'!$B$2:$I$1048576,3,FALSE)</f>
        <v>1000</v>
      </c>
      <c r="K7" s="3"/>
      <c r="L7" s="3" t="str">
        <f>IF(K7="", " NULL ", " NOT NULL ")</f>
        <v xml:space="preserve"> NULL </v>
      </c>
      <c r="M7" s="3" t="str">
        <f t="shared" si="6"/>
        <v xml:space="preserve"> DEFAULT('') </v>
      </c>
      <c r="N7" s="1" t="str">
        <f t="shared" si="7"/>
        <v>ZFEREM VARCHAR(1000)  NULL  DEFAULT('') ,</v>
      </c>
      <c r="O7" s="1" t="str">
        <f t="shared" si="8"/>
        <v>ZFEREM VARCHAR2(1000) DEFAULT(' '),</v>
      </c>
      <c r="P7" s="1" t="s">
        <v>9</v>
      </c>
      <c r="Q7" s="1" t="str">
        <f t="shared" si="9"/>
        <v>EXEC sys.sp_addextendedproperty @name=N'MS_Description', @value=N'Error Exception Message' , @level0type=N'SCHEMA',@level0name=N'dbo', @level1type=N'TABLE',@level1name=N'ZERR', @level2type=N'COLUMN',@level2name=N'ZFEREM'</v>
      </c>
      <c r="R7" s="1" t="str">
        <f t="shared" si="17"/>
        <v>[DataMember] public  string ZFEREM { get; set; }</v>
      </c>
      <c r="S7" s="1" t="str">
        <f t="shared" si="12"/>
        <v>+ ", ZFEREM "</v>
      </c>
      <c r="T7" s="1" t="s">
        <v>1311</v>
      </c>
      <c r="V7" s="1" t="s">
        <v>16</v>
      </c>
      <c r="W7" s="1" t="s">
        <v>15</v>
      </c>
      <c r="X7" s="1" t="str">
        <f t="shared" si="13"/>
        <v>ZFEREM</v>
      </c>
      <c r="Y7" s="1" t="str">
        <f t="shared" si="10"/>
        <v>Error Exception Message</v>
      </c>
      <c r="AA7" s="1">
        <v>1</v>
      </c>
      <c r="AB7" s="6">
        <f t="shared" ca="1" si="14"/>
        <v>20141204</v>
      </c>
      <c r="AC7" s="3">
        <f t="shared" ca="1" si="15"/>
        <v>144109</v>
      </c>
      <c r="AD7" s="3" t="s">
        <v>88</v>
      </c>
      <c r="AE7" s="1">
        <v>0</v>
      </c>
      <c r="AF7" s="1">
        <v>0</v>
      </c>
      <c r="AH7" s="1" t="str">
        <f t="shared" ca="1" si="11"/>
        <v>insert into ZDIC values('DJB', '', 'EN', 'S', 'ZFEREM', 'Error Exception Message', '', '1', '20141204', '144109', 'SQL', '0', '0', '')</v>
      </c>
      <c r="AI7" s="5" t="s">
        <v>9</v>
      </c>
      <c r="AS7" s="3"/>
      <c r="AT7" s="6"/>
      <c r="AU7" s="3"/>
      <c r="AV7" s="3"/>
    </row>
    <row r="8" spans="1:48" ht="14.25" customHeight="1" x14ac:dyDescent="0.25">
      <c r="A8" s="4"/>
      <c r="B8" s="1" t="str">
        <f>VLOOKUP($D$2,[1]Tables!$B$2:$D$1048576,2,FALSE)</f>
        <v>ZF</v>
      </c>
      <c r="C8" s="1" t="s">
        <v>23</v>
      </c>
      <c r="D8" s="1" t="str">
        <f t="shared" si="16"/>
        <v>ZFCRDT</v>
      </c>
      <c r="E8" s="1" t="str">
        <f>VLOOKUP($C8,'[1]Data Dictionary'!$B$2:$I$1048576,5,FALSE)</f>
        <v>Create Date</v>
      </c>
      <c r="F8" s="1" t="str">
        <f>VLOOKUP($C8,'[1]Data Dictionary'!$B$2:$I$1048576,6,FALSE)</f>
        <v>Create Date</v>
      </c>
      <c r="G8" s="1" t="str">
        <f>VLOOKUP($C8,'[1]Data Dictionary'!$B$2:$I$1048576,7,FALSE)</f>
        <v>Create Date</v>
      </c>
      <c r="H8" s="1" t="str">
        <f>VLOOKUP($C8,'[1]Data Dictionary'!$B$2:$I$1048576,8,FALSE)</f>
        <v>Create Date</v>
      </c>
      <c r="I8" s="1" t="str">
        <f>VLOOKUP($C8,'[1]Data Dictionary'!$B$2:$I$1048576,2,FALSE)</f>
        <v>NUMERIC</v>
      </c>
      <c r="J8" s="2" t="str">
        <f>VLOOKUP($C8,'[1]Data Dictionary'!$B$2:$I$1048576,3,FALSE)</f>
        <v>8, 0</v>
      </c>
      <c r="K8" s="3"/>
      <c r="L8" s="3" t="str">
        <f t="shared" ref="L8:L10" si="18">IF(K8="", " NULL ", " NOT NULL ")</f>
        <v xml:space="preserve"> NULL </v>
      </c>
      <c r="M8" s="3" t="str">
        <f t="shared" si="6"/>
        <v xml:space="preserve"> DEFAULT(0) </v>
      </c>
      <c r="N8" s="1" t="str">
        <f t="shared" si="7"/>
        <v>ZFCRDT NUMERIC(8, 0)  NULL  DEFAULT(0) ,</v>
      </c>
      <c r="O8" s="1" t="str">
        <f t="shared" si="8"/>
        <v>ZFCRDT NUMBER(8, 0)  DEFAULT(0) ,</v>
      </c>
      <c r="P8" s="1" t="s">
        <v>9</v>
      </c>
      <c r="Q8" s="1" t="str">
        <f t="shared" si="9"/>
        <v>EXEC sys.sp_addextendedproperty @name=N'MS_Description', @value=N'Create Date' , @level0type=N'SCHEMA',@level0name=N'dbo', @level1type=N'TABLE',@level1name=N'ZERR', @level2type=N'COLUMN',@level2name=N'ZFCRDT'</v>
      </c>
      <c r="R8" s="1" t="str">
        <f t="shared" si="17"/>
        <v>[DataMember] public  decimal ZFCRDT { get; set; }</v>
      </c>
      <c r="S8" s="1" t="str">
        <f t="shared" si="12"/>
        <v>+ ", ZFCRDT "</v>
      </c>
      <c r="T8" s="1" t="s">
        <v>1311</v>
      </c>
      <c r="V8" s="1" t="s">
        <v>16</v>
      </c>
      <c r="W8" s="1" t="s">
        <v>15</v>
      </c>
      <c r="X8" s="1" t="str">
        <f t="shared" si="13"/>
        <v>ZFCRDT</v>
      </c>
      <c r="Y8" s="1" t="str">
        <f t="shared" si="10"/>
        <v>Create Date</v>
      </c>
      <c r="AA8" s="1">
        <v>1</v>
      </c>
      <c r="AB8" s="6">
        <f t="shared" ca="1" si="14"/>
        <v>20141204</v>
      </c>
      <c r="AC8" s="3">
        <f t="shared" ca="1" si="15"/>
        <v>144109</v>
      </c>
      <c r="AD8" s="3" t="s">
        <v>88</v>
      </c>
      <c r="AE8" s="1">
        <v>0</v>
      </c>
      <c r="AF8" s="1">
        <v>0</v>
      </c>
      <c r="AH8" s="1" t="str">
        <f t="shared" ca="1" si="11"/>
        <v>insert into ZDIC values('DJB', '', 'EN', 'S', 'ZFCRDT', 'Create Date', '', '1', '20141204', '144109', 'SQL', '0', '0', '')</v>
      </c>
      <c r="AI8" s="5" t="s">
        <v>9</v>
      </c>
      <c r="AM8" s="3"/>
      <c r="AS8" s="3"/>
      <c r="AT8" s="6"/>
      <c r="AU8" s="3"/>
      <c r="AV8" s="3"/>
    </row>
    <row r="9" spans="1:48" ht="14.25" customHeight="1" x14ac:dyDescent="0.25">
      <c r="A9" s="4"/>
      <c r="B9" s="1" t="str">
        <f>VLOOKUP($D$2,[1]Tables!$B$2:$D$1048576,2,FALSE)</f>
        <v>ZF</v>
      </c>
      <c r="C9" s="1" t="s">
        <v>24</v>
      </c>
      <c r="D9" s="1" t="str">
        <f t="shared" si="16"/>
        <v>ZFCRTM</v>
      </c>
      <c r="E9" s="1" t="str">
        <f>VLOOKUP($C9,'[1]Data Dictionary'!$B$2:$I$1048576,5,FALSE)</f>
        <v>Create Time</v>
      </c>
      <c r="F9" s="1" t="str">
        <f>VLOOKUP($C9,'[1]Data Dictionary'!$B$2:$I$1048576,6,FALSE)</f>
        <v>Create Time</v>
      </c>
      <c r="G9" s="1" t="str">
        <f>VLOOKUP($C9,'[1]Data Dictionary'!$B$2:$I$1048576,7,FALSE)</f>
        <v>Create Time</v>
      </c>
      <c r="H9" s="1" t="str">
        <f>VLOOKUP($C9,'[1]Data Dictionary'!$B$2:$I$1048576,8,FALSE)</f>
        <v>Create Time</v>
      </c>
      <c r="I9" s="1" t="str">
        <f>VLOOKUP($C9,'[1]Data Dictionary'!$B$2:$I$1048576,2,FALSE)</f>
        <v>NUMERIC</v>
      </c>
      <c r="J9" s="2" t="str">
        <f>VLOOKUP($C9,'[1]Data Dictionary'!$B$2:$I$1048576,3,FALSE)</f>
        <v>6, 0</v>
      </c>
      <c r="K9" s="3"/>
      <c r="L9" s="3" t="str">
        <f t="shared" si="18"/>
        <v xml:space="preserve"> NULL </v>
      </c>
      <c r="M9" s="3" t="str">
        <f t="shared" si="6"/>
        <v xml:space="preserve"> DEFAULT(0) </v>
      </c>
      <c r="N9" s="1" t="str">
        <f t="shared" si="7"/>
        <v>ZFCRTM NUMERIC(6, 0)  NULL  DEFAULT(0) ,</v>
      </c>
      <c r="O9" s="1" t="str">
        <f t="shared" si="8"/>
        <v>ZFCRTM NUMBER(6, 0)  DEFAULT(0) ,</v>
      </c>
      <c r="P9" s="1" t="s">
        <v>9</v>
      </c>
      <c r="Q9" s="1" t="str">
        <f t="shared" si="9"/>
        <v>EXEC sys.sp_addextendedproperty @name=N'MS_Description', @value=N'Create Time' , @level0type=N'SCHEMA',@level0name=N'dbo', @level1type=N'TABLE',@level1name=N'ZERR', @level2type=N'COLUMN',@level2name=N'ZFCRTM'</v>
      </c>
      <c r="R9" s="1" t="str">
        <f t="shared" si="17"/>
        <v>[DataMember] public  decimal ZFCRTM { get; set; }</v>
      </c>
      <c r="S9" s="1" t="str">
        <f t="shared" si="12"/>
        <v>+ ", ZFCRTM "</v>
      </c>
      <c r="T9" s="1" t="s">
        <v>1311</v>
      </c>
      <c r="V9" s="1" t="s">
        <v>16</v>
      </c>
      <c r="W9" s="1" t="s">
        <v>15</v>
      </c>
      <c r="X9" s="1" t="str">
        <f t="shared" si="13"/>
        <v>ZFCRTM</v>
      </c>
      <c r="Y9" s="1" t="str">
        <f t="shared" si="10"/>
        <v>Create Time</v>
      </c>
      <c r="AA9" s="1">
        <v>1</v>
      </c>
      <c r="AB9" s="6">
        <f t="shared" ca="1" si="14"/>
        <v>20141204</v>
      </c>
      <c r="AC9" s="3">
        <f t="shared" ca="1" si="15"/>
        <v>144109</v>
      </c>
      <c r="AD9" s="3" t="s">
        <v>88</v>
      </c>
      <c r="AE9" s="1">
        <v>0</v>
      </c>
      <c r="AF9" s="1">
        <v>0</v>
      </c>
      <c r="AH9" s="1" t="str">
        <f t="shared" ca="1" si="11"/>
        <v>insert into ZDIC values('DJB', '', 'EN', 'S', 'ZFCRTM', 'Create Time', '', '1', '20141204', '144109', 'SQL', '0', '0', '')</v>
      </c>
      <c r="AI9" s="5" t="s">
        <v>9</v>
      </c>
      <c r="AM9" s="3"/>
      <c r="AS9" s="3"/>
      <c r="AT9" s="6"/>
      <c r="AU9" s="3"/>
      <c r="AV9" s="3"/>
    </row>
    <row r="10" spans="1:48" ht="14.25" customHeight="1" x14ac:dyDescent="0.25">
      <c r="A10" s="4"/>
      <c r="B10" s="1" t="str">
        <f>VLOOKUP($D$2,[1]Tables!$B$2:$D$1048576,2,FALSE)</f>
        <v>ZF</v>
      </c>
      <c r="C10" s="1" t="s">
        <v>25</v>
      </c>
      <c r="D10" s="1" t="str">
        <f t="shared" si="16"/>
        <v>ZFCRUS</v>
      </c>
      <c r="E10" s="1" t="str">
        <f>VLOOKUP($C10,'[1]Data Dictionary'!$B$2:$I$1048576,5,FALSE)</f>
        <v>Create User</v>
      </c>
      <c r="F10" s="1" t="str">
        <f>VLOOKUP($C10,'[1]Data Dictionary'!$B$2:$I$1048576,6,FALSE)</f>
        <v>Create User</v>
      </c>
      <c r="G10" s="1" t="str">
        <f>VLOOKUP($C10,'[1]Data Dictionary'!$B$2:$I$1048576,7,FALSE)</f>
        <v>Create User</v>
      </c>
      <c r="H10" s="1" t="str">
        <f>VLOOKUP($C10,'[1]Data Dictionary'!$B$2:$I$1048576,8,FALSE)</f>
        <v>Create User</v>
      </c>
      <c r="I10" s="1" t="str">
        <f>VLOOKUP($C10,'[1]Data Dictionary'!$B$2:$I$1048576,2,FALSE)</f>
        <v>VARCHAR</v>
      </c>
      <c r="J10" s="2" t="str">
        <f>VLOOKUP($C10,'[1]Data Dictionary'!$B$2:$I$1048576,3,FALSE)</f>
        <v>20</v>
      </c>
      <c r="K10" s="3"/>
      <c r="L10" s="3" t="str">
        <f t="shared" si="18"/>
        <v xml:space="preserve"> NULL </v>
      </c>
      <c r="M10" s="3" t="str">
        <f t="shared" si="6"/>
        <v xml:space="preserve"> DEFAULT('') </v>
      </c>
      <c r="N10" s="1" t="str">
        <f t="shared" si="7"/>
        <v>ZFCRUS VARCHAR(20)  NULL  DEFAULT('') ,</v>
      </c>
      <c r="O10" s="1" t="str">
        <f t="shared" si="8"/>
        <v>ZFCRUS VARCHAR2(20) DEFAULT(' '),</v>
      </c>
      <c r="P10" s="1" t="s">
        <v>9</v>
      </c>
      <c r="Q10" s="1" t="str">
        <f t="shared" si="9"/>
        <v>EXEC sys.sp_addextendedproperty @name=N'MS_Description', @value=N'Create User' , @level0type=N'SCHEMA',@level0name=N'dbo', @level1type=N'TABLE',@level1name=N'ZERR', @level2type=N'COLUMN',@level2name=N'ZFCRUS'</v>
      </c>
      <c r="R10" s="1" t="str">
        <f t="shared" si="17"/>
        <v>[DataMember] public  string ZFCRUS { get; set; }</v>
      </c>
      <c r="S10" s="1" t="str">
        <f t="shared" si="12"/>
        <v>+ ", ZFCRUS "</v>
      </c>
      <c r="T10" s="1" t="s">
        <v>1311</v>
      </c>
      <c r="V10" s="1" t="s">
        <v>16</v>
      </c>
      <c r="W10" s="1" t="s">
        <v>15</v>
      </c>
      <c r="X10" s="1" t="str">
        <f t="shared" si="13"/>
        <v>ZFCRUS</v>
      </c>
      <c r="Y10" s="1" t="str">
        <f t="shared" si="10"/>
        <v>Create User</v>
      </c>
      <c r="AA10" s="1">
        <v>1</v>
      </c>
      <c r="AB10" s="6">
        <f t="shared" ca="1" si="14"/>
        <v>20141204</v>
      </c>
      <c r="AC10" s="3">
        <f t="shared" ca="1" si="15"/>
        <v>144109</v>
      </c>
      <c r="AD10" s="3" t="s">
        <v>88</v>
      </c>
      <c r="AE10" s="1">
        <v>0</v>
      </c>
      <c r="AF10" s="1">
        <v>0</v>
      </c>
      <c r="AH10" s="1" t="str">
        <f t="shared" ca="1" si="11"/>
        <v>insert into ZDIC values('DJB', '', 'EN', 'S', 'ZFCRUS', 'Create User', '', '1', '20141204', '144109', 'SQL', '0', '0', '')</v>
      </c>
      <c r="AI10" s="5" t="s">
        <v>9</v>
      </c>
      <c r="AM10" s="3"/>
      <c r="AS10" s="3"/>
      <c r="AT10" s="6"/>
      <c r="AU10" s="3"/>
      <c r="AV10" s="3"/>
    </row>
    <row r="11" spans="1:48" ht="14.25" customHeight="1" x14ac:dyDescent="0.25">
      <c r="A11" s="4"/>
      <c r="B11" s="4"/>
      <c r="C11" s="4"/>
      <c r="D11" s="5"/>
      <c r="K11" s="3"/>
      <c r="L11" s="3"/>
      <c r="M11" s="3"/>
      <c r="N11" s="1" t="str">
        <f>CONCATENATE(" CONSTRAINT PK_",$D$2, " PRIMARY KEY CLUSTERED (")</f>
        <v xml:space="preserve"> CONSTRAINT PK_ZERR PRIMARY KEY CLUSTERED (</v>
      </c>
      <c r="O11" s="1" t="str">
        <f>CONCATENATE(" CONSTRAINT PK_",$D$2, " PRIMARY KEY (")</f>
        <v xml:space="preserve"> CONSTRAINT PK_ZERR PRIMARY KEY (</v>
      </c>
      <c r="P11" s="1" t="s">
        <v>9</v>
      </c>
      <c r="R11" s="1" t="s">
        <v>9</v>
      </c>
      <c r="S11" s="1" t="str">
        <f>CONCATENATE("+ ""from ",$D$2," where 1=1 """)</f>
        <v>+ "from ZERR where 1=1 "</v>
      </c>
      <c r="AM11" s="3"/>
      <c r="AS11" s="3"/>
      <c r="AT11" s="6"/>
      <c r="AU11" s="3"/>
      <c r="AV11" s="3"/>
    </row>
    <row r="12" spans="1:48" ht="14.25" customHeight="1" x14ac:dyDescent="0.25">
      <c r="A12" s="4"/>
      <c r="B12" s="4"/>
      <c r="C12" s="4"/>
      <c r="K12" s="3"/>
      <c r="L12" s="3"/>
      <c r="M12" s="3"/>
      <c r="N12" s="1" t="str">
        <f>$D$3</f>
        <v>ZFERDT</v>
      </c>
      <c r="O12" s="1" t="str">
        <f>$D$3</f>
        <v>ZFERDT</v>
      </c>
      <c r="P12" s="1" t="s">
        <v>9</v>
      </c>
      <c r="R12" s="1" t="s">
        <v>9</v>
      </c>
      <c r="S12" s="1" t="str">
        <f>CONCATENATE("+ ""AND ", D4, " = '"" + str", D4, ".Trim() + ""' """)</f>
        <v>+ "AND ZFERLN = '" + strZFERLN.Trim() + "' "</v>
      </c>
      <c r="AM12" s="3"/>
      <c r="AS12" s="3"/>
      <c r="AT12" s="6"/>
      <c r="AU12" s="3"/>
      <c r="AV12" s="3"/>
    </row>
    <row r="13" spans="1:48" ht="14.25" customHeight="1" x14ac:dyDescent="0.25">
      <c r="A13" s="4"/>
      <c r="B13" s="4"/>
      <c r="C13" s="4"/>
      <c r="K13" s="3"/>
      <c r="L13" s="3"/>
      <c r="M13" s="3"/>
      <c r="N13" s="1" t="str">
        <f xml:space="preserve"> ", " &amp; $D4</f>
        <v>, ZFERLN</v>
      </c>
      <c r="O13" s="1" t="str">
        <f xml:space="preserve"> ", " &amp; $D4</f>
        <v>, ZFERLN</v>
      </c>
      <c r="P13" s="1" t="s">
        <v>9</v>
      </c>
      <c r="S13" s="1" t="str">
        <f>CONCATENATE("+ ""AND ", D5, " = '"" + str", D5, ".Trim() + ""' """)</f>
        <v>+ "AND ZFERTY = '" + strZFERTY.Trim() + "' "</v>
      </c>
      <c r="AM13" s="3"/>
      <c r="AS13" s="3"/>
      <c r="AT13" s="6"/>
      <c r="AU13" s="3"/>
      <c r="AV13" s="3"/>
    </row>
    <row r="14" spans="1:48" ht="14.25" customHeight="1" x14ac:dyDescent="0.25">
      <c r="A14" s="4"/>
      <c r="B14" s="4"/>
      <c r="C14" s="4"/>
      <c r="K14" s="3"/>
      <c r="L14" s="3"/>
      <c r="M14" s="3"/>
      <c r="N14" s="1" t="s">
        <v>11</v>
      </c>
      <c r="O14" s="1" t="s">
        <v>11</v>
      </c>
      <c r="P14" s="1" t="s">
        <v>9</v>
      </c>
      <c r="R14" s="1" t="s">
        <v>9</v>
      </c>
      <c r="S14" s="1" t="str">
        <f>CONCATENATE("+ ""AND ", D6, " = '"" + str", D6, ".Trim() + ""' """)</f>
        <v>+ "AND ZFERSC = '" + strZFERSC.Trim() + "' "</v>
      </c>
      <c r="AM14" s="3"/>
      <c r="AS14" s="3"/>
      <c r="AT14" s="6"/>
      <c r="AU14" s="3"/>
      <c r="AV14" s="3"/>
    </row>
    <row r="15" spans="1:48" ht="14.25" customHeight="1" x14ac:dyDescent="0.25">
      <c r="A15" s="4"/>
      <c r="B15" s="4"/>
      <c r="C15" s="4"/>
      <c r="K15" s="3"/>
      <c r="L15" s="3"/>
      <c r="M15" s="3"/>
      <c r="P15" s="1" t="s">
        <v>9</v>
      </c>
      <c r="R15" s="1" t="s">
        <v>9</v>
      </c>
      <c r="S15" s="12" t="s">
        <v>268</v>
      </c>
      <c r="AM15" s="3"/>
      <c r="AS15" s="3"/>
      <c r="AT15" s="6"/>
      <c r="AU15" s="3"/>
      <c r="AV15" s="3"/>
    </row>
    <row r="16" spans="1:48" ht="14.25" customHeight="1" x14ac:dyDescent="0.25">
      <c r="P16" s="1" t="s">
        <v>9</v>
      </c>
      <c r="AM16" s="3"/>
      <c r="AS16" s="3"/>
      <c r="AT16" s="6"/>
      <c r="AU16" s="3"/>
      <c r="AV16" s="3"/>
    </row>
    <row r="17" spans="16:48" ht="14.25" customHeight="1" x14ac:dyDescent="0.25">
      <c r="P17" s="1" t="s">
        <v>9</v>
      </c>
      <c r="AM17" s="3"/>
      <c r="AS17" s="3"/>
      <c r="AT17" s="6"/>
      <c r="AU17" s="3"/>
      <c r="AV17" s="3"/>
    </row>
    <row r="18" spans="16:48" ht="14.25" customHeight="1" x14ac:dyDescent="0.25">
      <c r="P18" s="1" t="s">
        <v>9</v>
      </c>
      <c r="AM18" s="3"/>
      <c r="AS18" s="3"/>
      <c r="AT18" s="6"/>
      <c r="AU18" s="3"/>
      <c r="AV18" s="3"/>
    </row>
    <row r="19" spans="16:48" ht="14.25" customHeight="1" x14ac:dyDescent="0.25">
      <c r="P19" s="1" t="s">
        <v>9</v>
      </c>
      <c r="AM19" s="3"/>
      <c r="AS19" s="3"/>
      <c r="AT19" s="6"/>
      <c r="AU19" s="3"/>
      <c r="AV19" s="3"/>
    </row>
    <row r="20" spans="16:48" ht="14.25" customHeight="1" x14ac:dyDescent="0.25">
      <c r="P20" s="1" t="s">
        <v>9</v>
      </c>
      <c r="AM20" s="3"/>
      <c r="AS20" s="3"/>
      <c r="AT20" s="6"/>
      <c r="AU20" s="3"/>
      <c r="AV20" s="3"/>
    </row>
    <row r="21" spans="16:48" ht="14.25" customHeight="1" x14ac:dyDescent="0.25">
      <c r="P21" s="1" t="s">
        <v>9</v>
      </c>
      <c r="AM21" s="3"/>
      <c r="AS21" s="3"/>
      <c r="AT21" s="6"/>
      <c r="AU21" s="3"/>
      <c r="AV21" s="3"/>
    </row>
    <row r="22" spans="16:48" ht="14.25" customHeight="1" x14ac:dyDescent="0.25">
      <c r="AM22" s="3"/>
      <c r="AS22" s="3"/>
      <c r="AT22" s="6"/>
      <c r="AU22" s="3"/>
      <c r="AV22" s="3"/>
    </row>
    <row r="23" spans="16:48" ht="14.25" customHeight="1" x14ac:dyDescent="0.25">
      <c r="AM23" s="3"/>
      <c r="AS23" s="3"/>
      <c r="AT23" s="6"/>
      <c r="AU23" s="3"/>
      <c r="AV23" s="3"/>
    </row>
    <row r="24" spans="16:48" ht="14.25" customHeight="1" x14ac:dyDescent="0.25">
      <c r="AM24" s="3"/>
      <c r="AS24" s="3"/>
      <c r="AT24" s="6"/>
      <c r="AU24" s="3"/>
      <c r="AV24" s="3"/>
    </row>
    <row r="25" spans="16:48" ht="14.25" customHeight="1" x14ac:dyDescent="0.25">
      <c r="AM25" s="3"/>
      <c r="AS25" s="3"/>
      <c r="AT25" s="6"/>
      <c r="AU25" s="3"/>
      <c r="AV25" s="3"/>
    </row>
    <row r="26" spans="16:48" ht="14.25" customHeight="1" x14ac:dyDescent="0.25">
      <c r="AM26" s="3"/>
      <c r="AS26" s="3"/>
      <c r="AT26" s="6"/>
      <c r="AU26" s="3"/>
      <c r="AV26" s="3"/>
    </row>
    <row r="27" spans="16:48" ht="14.25" customHeight="1" x14ac:dyDescent="0.25">
      <c r="AM27" s="3"/>
      <c r="AS27" s="3"/>
      <c r="AT27" s="6"/>
      <c r="AU27" s="3"/>
      <c r="AV27" s="3"/>
    </row>
    <row r="28" spans="16:48" ht="14.25" customHeight="1" x14ac:dyDescent="0.25">
      <c r="AM28" s="3"/>
      <c r="AS28" s="3"/>
      <c r="AT28" s="6"/>
      <c r="AU28" s="3"/>
      <c r="AV28" s="3"/>
    </row>
    <row r="29" spans="16:48" ht="14.25" customHeight="1" x14ac:dyDescent="0.25">
      <c r="AM29" s="3"/>
      <c r="AS29" s="3"/>
      <c r="AT29" s="6"/>
      <c r="AU29" s="3"/>
      <c r="AV29" s="3"/>
    </row>
    <row r="30" spans="16:48" ht="14.25" customHeight="1" x14ac:dyDescent="0.25">
      <c r="AM30" s="3"/>
      <c r="AS30" s="3"/>
      <c r="AT30" s="6"/>
      <c r="AU30" s="3"/>
      <c r="AV30" s="3"/>
    </row>
    <row r="31" spans="16:48" ht="14.25" customHeight="1" x14ac:dyDescent="0.25">
      <c r="AM31" s="3"/>
      <c r="AS31" s="3"/>
      <c r="AT31" s="6"/>
      <c r="AU31" s="3"/>
      <c r="AV31" s="3"/>
    </row>
    <row r="32" spans="16:48" ht="14.25" customHeight="1" x14ac:dyDescent="0.25">
      <c r="AM32" s="3"/>
      <c r="AS32" s="3"/>
      <c r="AT32" s="6"/>
      <c r="AU32" s="3"/>
      <c r="AV32" s="3"/>
    </row>
    <row r="33" spans="39:48" ht="14.25" customHeight="1" x14ac:dyDescent="0.25">
      <c r="AM33" s="3"/>
      <c r="AS33" s="3"/>
      <c r="AT33" s="6"/>
      <c r="AU33" s="3"/>
      <c r="AV33" s="3"/>
    </row>
    <row r="34" spans="39:48" ht="14.25" customHeight="1" x14ac:dyDescent="0.25">
      <c r="AM34" s="3"/>
      <c r="AS34" s="3"/>
      <c r="AT34" s="6"/>
      <c r="AU34" s="3"/>
      <c r="AV34" s="3"/>
    </row>
    <row r="35" spans="39:48" ht="14.25" customHeight="1" x14ac:dyDescent="0.25">
      <c r="AM35" s="3"/>
      <c r="AS35" s="3"/>
      <c r="AT35" s="6"/>
      <c r="AU35" s="3"/>
      <c r="AV35" s="3"/>
    </row>
    <row r="36" spans="39:48" ht="14.25" customHeight="1" x14ac:dyDescent="0.25">
      <c r="AM36" s="3"/>
      <c r="AS36" s="3"/>
      <c r="AT36" s="6"/>
      <c r="AU36" s="3"/>
      <c r="AV36" s="3"/>
    </row>
    <row r="37" spans="39:48" ht="14.25" customHeight="1" x14ac:dyDescent="0.25">
      <c r="AM37" s="3"/>
      <c r="AS37" s="3"/>
      <c r="AT37" s="6"/>
      <c r="AU37" s="3"/>
      <c r="AV37" s="3"/>
    </row>
    <row r="38" spans="39:48" ht="14.25" customHeight="1" x14ac:dyDescent="0.25">
      <c r="AM38" s="3"/>
      <c r="AS38" s="3"/>
      <c r="AT38" s="6"/>
      <c r="AU38" s="3"/>
      <c r="AV38" s="3"/>
    </row>
    <row r="39" spans="39:48" ht="14.25" customHeight="1" x14ac:dyDescent="0.25">
      <c r="AM39" s="3"/>
      <c r="AS39" s="3"/>
      <c r="AT39" s="6"/>
      <c r="AU39" s="3"/>
      <c r="AV39" s="3"/>
    </row>
    <row r="40" spans="39:48" ht="14.25" customHeight="1" x14ac:dyDescent="0.25">
      <c r="AM40" s="3"/>
      <c r="AS40" s="3"/>
      <c r="AT40" s="6"/>
      <c r="AU40" s="3"/>
      <c r="AV40" s="3"/>
    </row>
    <row r="41" spans="39:48" ht="14.25" customHeight="1" x14ac:dyDescent="0.25">
      <c r="AM41" s="3"/>
      <c r="AS41" s="3"/>
      <c r="AT41" s="6"/>
      <c r="AU41" s="3"/>
      <c r="AV41" s="3"/>
    </row>
    <row r="42" spans="39:48" ht="14.25" customHeight="1" x14ac:dyDescent="0.25">
      <c r="AM42" s="3"/>
      <c r="AN42" s="3"/>
      <c r="AS42" s="3"/>
      <c r="AT42" s="6"/>
      <c r="AU42" s="3"/>
      <c r="AV42" s="3"/>
    </row>
    <row r="43" spans="39:48" ht="14.25" customHeight="1" x14ac:dyDescent="0.25">
      <c r="AM43" s="3"/>
      <c r="AN43" s="3"/>
      <c r="AS43" s="3"/>
      <c r="AT43" s="6"/>
      <c r="AU43" s="3"/>
      <c r="AV43" s="3"/>
    </row>
    <row r="44" spans="39:48" ht="14.25" customHeight="1" x14ac:dyDescent="0.25">
      <c r="AM44" s="3"/>
      <c r="AN44" s="3"/>
      <c r="AS44" s="3"/>
      <c r="AT44" s="6"/>
      <c r="AU44" s="3"/>
      <c r="AV44" s="3"/>
    </row>
    <row r="45" spans="39:48" ht="14.25" customHeight="1" x14ac:dyDescent="0.25">
      <c r="AM45" s="3"/>
      <c r="AN45" s="3"/>
      <c r="AS45" s="3"/>
      <c r="AT45" s="6"/>
      <c r="AU45" s="3"/>
      <c r="AV45" s="3"/>
    </row>
    <row r="46" spans="39:48" ht="14.25" customHeight="1" x14ac:dyDescent="0.25">
      <c r="AM46" s="3"/>
      <c r="AN46" s="3"/>
      <c r="AS46" s="3"/>
      <c r="AT46" s="6"/>
      <c r="AU46" s="3"/>
      <c r="AV46" s="3"/>
    </row>
    <row r="47" spans="39:48" ht="14.25" customHeight="1" x14ac:dyDescent="0.25">
      <c r="AM47" s="3"/>
      <c r="AN47" s="3"/>
      <c r="AS47" s="3"/>
      <c r="AT47" s="6"/>
      <c r="AU47" s="3"/>
      <c r="AV47" s="3"/>
    </row>
    <row r="48" spans="39:48" ht="14.25" customHeight="1" x14ac:dyDescent="0.25">
      <c r="AM48" s="3"/>
      <c r="AN48" s="3"/>
      <c r="AS48" s="3"/>
      <c r="AT48" s="6"/>
      <c r="AU48" s="3"/>
      <c r="AV48" s="3"/>
    </row>
    <row r="49" spans="39:48" ht="14.25" customHeight="1" x14ac:dyDescent="0.25">
      <c r="AM49" s="3"/>
      <c r="AN49" s="20"/>
      <c r="AP49" s="20"/>
      <c r="AS49" s="3"/>
      <c r="AT49" s="6"/>
      <c r="AU49" s="3"/>
      <c r="AV49" s="3"/>
    </row>
    <row r="50" spans="39:48" ht="14.25" customHeight="1" x14ac:dyDescent="0.25">
      <c r="AM50" s="3"/>
      <c r="AN50" s="20"/>
      <c r="AP50" s="20"/>
      <c r="AS50" s="3"/>
      <c r="AT50" s="6"/>
      <c r="AU50" s="3"/>
      <c r="AV50" s="3"/>
    </row>
    <row r="51" spans="39:48" ht="14.25" customHeight="1" x14ac:dyDescent="0.25">
      <c r="AM51" s="3"/>
      <c r="AN51" s="20"/>
      <c r="AP51" s="20"/>
      <c r="AS51" s="3"/>
      <c r="AT51" s="6"/>
      <c r="AU51" s="3"/>
      <c r="AV51" s="3"/>
    </row>
    <row r="52" spans="39:48" ht="14.25" customHeight="1" x14ac:dyDescent="0.25">
      <c r="AM52" s="3"/>
      <c r="AN52" s="20"/>
      <c r="AP52" s="20"/>
      <c r="AS52" s="3"/>
      <c r="AT52" s="6"/>
      <c r="AU52" s="3"/>
      <c r="AV52" s="3"/>
    </row>
    <row r="53" spans="39:48" ht="14.25" customHeight="1" x14ac:dyDescent="0.25">
      <c r="AM53" s="3"/>
      <c r="AN53" s="20"/>
      <c r="AP53" s="20"/>
      <c r="AS53" s="3"/>
      <c r="AT53" s="6"/>
      <c r="AU53" s="3"/>
      <c r="AV53" s="3"/>
    </row>
    <row r="54" spans="39:48" ht="14.25" customHeight="1" x14ac:dyDescent="0.25">
      <c r="AM54" s="3"/>
      <c r="AN54" s="20"/>
      <c r="AP54" s="20"/>
      <c r="AS54" s="3"/>
      <c r="AT54" s="6"/>
      <c r="AU54" s="3"/>
      <c r="AV54" s="3"/>
    </row>
    <row r="55" spans="39:48" ht="14.25" customHeight="1" x14ac:dyDescent="0.25">
      <c r="AM55" s="3"/>
      <c r="AN55" s="20"/>
      <c r="AP55" s="20"/>
      <c r="AS55" s="3"/>
      <c r="AT55" s="6"/>
      <c r="AU55" s="3"/>
      <c r="AV55" s="3"/>
    </row>
    <row r="56" spans="39:48" ht="14.25" customHeight="1" x14ac:dyDescent="0.25">
      <c r="AM56" s="3"/>
      <c r="AN56" s="20"/>
      <c r="AP56" s="20"/>
      <c r="AS56" s="3"/>
      <c r="AT56" s="6"/>
      <c r="AU56" s="3"/>
      <c r="AV56" s="3"/>
    </row>
    <row r="57" spans="39:48" ht="14.25" customHeight="1" x14ac:dyDescent="0.25">
      <c r="AM57" s="3"/>
      <c r="AN57" s="20"/>
      <c r="AP57" s="20"/>
      <c r="AS57" s="3"/>
      <c r="AT57" s="6"/>
      <c r="AU57" s="3"/>
      <c r="AV57" s="3"/>
    </row>
    <row r="58" spans="39:48" ht="14.25" customHeight="1" x14ac:dyDescent="0.25">
      <c r="AM58" s="3"/>
      <c r="AN58" s="20"/>
      <c r="AP58" s="20"/>
      <c r="AS58" s="3"/>
      <c r="AT58" s="6"/>
      <c r="AU58" s="3"/>
      <c r="AV58" s="3"/>
    </row>
    <row r="59" spans="39:48" ht="14.25" customHeight="1" x14ac:dyDescent="0.25">
      <c r="AM59" s="3"/>
      <c r="AN59" s="20"/>
      <c r="AP59" s="20"/>
      <c r="AS59" s="3"/>
      <c r="AT59" s="6"/>
      <c r="AU59" s="3"/>
      <c r="AV59" s="3"/>
    </row>
    <row r="60" spans="39:48" ht="14.25" customHeight="1" x14ac:dyDescent="0.25">
      <c r="AM60" s="3"/>
      <c r="AN60" s="20"/>
      <c r="AP60" s="20"/>
      <c r="AS60" s="3"/>
      <c r="AT60" s="6"/>
      <c r="AU60" s="3"/>
      <c r="AV60" s="3"/>
    </row>
    <row r="61" spans="39:48" ht="14.25" customHeight="1" x14ac:dyDescent="0.25">
      <c r="AM61" s="3"/>
      <c r="AS61" s="3"/>
      <c r="AT61" s="6"/>
      <c r="AU61" s="3"/>
      <c r="AV61" s="3"/>
    </row>
    <row r="62" spans="39:48" ht="14.25" customHeight="1" x14ac:dyDescent="0.25">
      <c r="AM62" s="3"/>
      <c r="AS62" s="3"/>
      <c r="AT62" s="6"/>
      <c r="AU62" s="3"/>
      <c r="AV62" s="3"/>
    </row>
    <row r="63" spans="39:48" ht="14.25" customHeight="1" x14ac:dyDescent="0.25">
      <c r="AM63" s="3"/>
      <c r="AS63" s="3"/>
      <c r="AT63" s="6"/>
      <c r="AU63" s="3"/>
      <c r="AV63" s="3"/>
    </row>
    <row r="64" spans="39:48" ht="14.25" customHeight="1" x14ac:dyDescent="0.25">
      <c r="AM64" s="3"/>
      <c r="AS64" s="3"/>
      <c r="AT64" s="6"/>
      <c r="AU64" s="3"/>
      <c r="AV64" s="3"/>
    </row>
    <row r="65" spans="39:48" ht="14.25" customHeight="1" x14ac:dyDescent="0.25">
      <c r="AM65" s="3"/>
      <c r="AS65" s="3"/>
      <c r="AT65" s="6"/>
      <c r="AU65" s="3"/>
      <c r="AV65" s="3"/>
    </row>
    <row r="66" spans="39:48" ht="14.25" customHeight="1" x14ac:dyDescent="0.25">
      <c r="AM66" s="3"/>
      <c r="AS66" s="3"/>
      <c r="AT66" s="6"/>
      <c r="AU66" s="3"/>
      <c r="AV66" s="3"/>
    </row>
    <row r="67" spans="39:48" ht="14.25" customHeight="1" x14ac:dyDescent="0.25">
      <c r="AM67" s="3"/>
      <c r="AS67" s="3"/>
      <c r="AT67" s="6"/>
      <c r="AU67" s="3"/>
      <c r="AV67" s="3"/>
    </row>
    <row r="68" spans="39:48" ht="14.25" customHeight="1" x14ac:dyDescent="0.25">
      <c r="AM68" s="3"/>
      <c r="AS68" s="3"/>
      <c r="AT68" s="6"/>
      <c r="AU68" s="3"/>
      <c r="AV68" s="3"/>
    </row>
    <row r="69" spans="39:48" ht="14.25" customHeight="1" x14ac:dyDescent="0.25">
      <c r="AM69" s="37"/>
      <c r="AN69" s="38"/>
      <c r="AO69" s="38"/>
      <c r="AP69" s="37"/>
      <c r="AQ69" s="38"/>
      <c r="AS69" s="3"/>
      <c r="AT69" s="6"/>
      <c r="AU69" s="3"/>
      <c r="AV69" s="3"/>
    </row>
    <row r="70" spans="39:48" ht="14.25" customHeight="1" x14ac:dyDescent="0.25">
      <c r="AM70" s="37"/>
      <c r="AN70" s="38"/>
      <c r="AO70" s="38"/>
      <c r="AP70" s="37"/>
      <c r="AQ70" s="38"/>
      <c r="AS70" s="3"/>
      <c r="AT70" s="6"/>
      <c r="AU70" s="3"/>
      <c r="AV70" s="3"/>
    </row>
    <row r="71" spans="39:48" ht="14.25" customHeight="1" x14ac:dyDescent="0.25">
      <c r="AM71" s="37"/>
      <c r="AN71" s="38"/>
      <c r="AO71" s="38"/>
      <c r="AP71" s="37"/>
      <c r="AQ71" s="38"/>
      <c r="AS71" s="3"/>
      <c r="AT71" s="6"/>
      <c r="AU71" s="3"/>
      <c r="AV71" s="3"/>
    </row>
    <row r="72" spans="39:48" ht="14.25" customHeight="1" x14ac:dyDescent="0.25">
      <c r="AM72" s="37"/>
      <c r="AN72" s="38"/>
      <c r="AO72" s="38"/>
      <c r="AP72" s="37"/>
      <c r="AQ72" s="38"/>
      <c r="AS72" s="3"/>
      <c r="AT72" s="6"/>
      <c r="AU72" s="3"/>
      <c r="AV72" s="3"/>
    </row>
    <row r="73" spans="39:48" ht="14.25" customHeight="1" x14ac:dyDescent="0.25">
      <c r="AM73" s="37"/>
      <c r="AN73" s="38"/>
      <c r="AO73" s="38"/>
      <c r="AP73" s="37"/>
      <c r="AQ73" s="38"/>
      <c r="AS73" s="3"/>
      <c r="AT73" s="6"/>
      <c r="AU73" s="3"/>
      <c r="AV73" s="3"/>
    </row>
    <row r="74" spans="39:48" ht="14.25" customHeight="1" x14ac:dyDescent="0.25">
      <c r="AM74" s="38"/>
      <c r="AN74" s="38"/>
      <c r="AO74" s="37"/>
      <c r="AP74" s="38"/>
      <c r="AQ74" s="38"/>
      <c r="AS74" s="3"/>
      <c r="AT74" s="6"/>
      <c r="AU74" s="3"/>
      <c r="AV74" s="3"/>
    </row>
    <row r="75" spans="39:48" ht="14.25" customHeight="1" x14ac:dyDescent="0.25">
      <c r="AM75" s="38"/>
      <c r="AN75" s="38"/>
      <c r="AO75" s="37"/>
      <c r="AP75" s="38"/>
      <c r="AQ75" s="38"/>
      <c r="AS75" s="3"/>
      <c r="AT75" s="6"/>
      <c r="AU75" s="3"/>
      <c r="AV75" s="3"/>
    </row>
    <row r="76" spans="39:48" ht="14.25" customHeight="1" x14ac:dyDescent="0.25">
      <c r="AM76" s="38"/>
      <c r="AN76" s="38"/>
      <c r="AO76" s="37"/>
      <c r="AP76" s="38"/>
      <c r="AQ76" s="38"/>
      <c r="AS76" s="3"/>
      <c r="AT76" s="6"/>
      <c r="AU76" s="3"/>
      <c r="AV76" s="3"/>
    </row>
    <row r="77" spans="39:48" ht="14.25" customHeight="1" x14ac:dyDescent="0.25">
      <c r="AM77" s="38"/>
      <c r="AN77" s="38"/>
      <c r="AO77" s="37"/>
      <c r="AP77" s="38"/>
      <c r="AQ77" s="38"/>
      <c r="AS77" s="3"/>
      <c r="AT77" s="6"/>
      <c r="AU77" s="3"/>
      <c r="AV77" s="3"/>
    </row>
    <row r="78" spans="39:48" ht="14.25" customHeight="1" x14ac:dyDescent="0.25">
      <c r="AM78" s="38"/>
      <c r="AN78" s="38"/>
      <c r="AO78" s="37"/>
      <c r="AP78" s="38"/>
      <c r="AQ78" s="38"/>
      <c r="AS78" s="3"/>
      <c r="AT78" s="6"/>
      <c r="AU78" s="3"/>
      <c r="AV78" s="3"/>
    </row>
    <row r="79" spans="39:48" ht="14.25" customHeight="1" x14ac:dyDescent="0.25">
      <c r="AM79" s="38"/>
      <c r="AN79" s="38"/>
      <c r="AO79" s="37"/>
      <c r="AP79" s="38"/>
      <c r="AQ79" s="38"/>
      <c r="AS79" s="3"/>
      <c r="AT79" s="6"/>
      <c r="AU79" s="3"/>
      <c r="AV79" s="3"/>
    </row>
    <row r="80" spans="39:48" ht="14.25" customHeight="1" x14ac:dyDescent="0.25">
      <c r="AM80" s="38"/>
      <c r="AN80" s="38"/>
      <c r="AO80" s="37"/>
      <c r="AP80" s="38"/>
      <c r="AQ80" s="38"/>
      <c r="AS80" s="3"/>
      <c r="AT80" s="6"/>
      <c r="AU80" s="3"/>
      <c r="AV80" s="3"/>
    </row>
    <row r="81" spans="39:48" ht="14.25" customHeight="1" x14ac:dyDescent="0.25">
      <c r="AM81" s="38"/>
      <c r="AN81" s="38"/>
      <c r="AO81" s="37"/>
      <c r="AP81" s="38"/>
      <c r="AQ81" s="38"/>
      <c r="AS81" s="3"/>
      <c r="AT81" s="6"/>
      <c r="AU81" s="3"/>
      <c r="AV81" s="3"/>
    </row>
    <row r="82" spans="39:48" ht="14.25" customHeight="1" x14ac:dyDescent="0.25">
      <c r="AM82" s="38"/>
      <c r="AN82" s="38"/>
      <c r="AO82" s="37"/>
      <c r="AP82" s="38"/>
      <c r="AQ82" s="38"/>
      <c r="AS82" s="3"/>
      <c r="AT82" s="6"/>
      <c r="AU82" s="3"/>
      <c r="AV82" s="3"/>
    </row>
    <row r="83" spans="39:48" ht="14.25" customHeight="1" x14ac:dyDescent="0.25">
      <c r="AM83" s="38"/>
      <c r="AN83" s="38"/>
      <c r="AO83" s="37"/>
      <c r="AP83" s="38"/>
      <c r="AQ83" s="38"/>
      <c r="AS83" s="3"/>
      <c r="AT83" s="6"/>
      <c r="AU83" s="3"/>
      <c r="AV83" s="3"/>
    </row>
    <row r="84" spans="39:48" ht="14.25" customHeight="1" x14ac:dyDescent="0.25">
      <c r="AM84" s="38"/>
      <c r="AN84" s="38"/>
      <c r="AO84" s="37"/>
      <c r="AP84" s="38"/>
      <c r="AQ84" s="38"/>
      <c r="AS84" s="3"/>
      <c r="AT84" s="6"/>
      <c r="AU84" s="3"/>
      <c r="AV84" s="3"/>
    </row>
    <row r="85" spans="39:48" ht="14.25" customHeight="1" x14ac:dyDescent="0.25">
      <c r="AM85" s="38"/>
      <c r="AN85" s="38"/>
      <c r="AO85" s="37"/>
      <c r="AP85" s="38"/>
      <c r="AQ85" s="38"/>
      <c r="AS85" s="3"/>
      <c r="AT85" s="6"/>
      <c r="AU85" s="3"/>
      <c r="AV85" s="3"/>
    </row>
    <row r="86" spans="39:48" ht="14.25" customHeight="1" x14ac:dyDescent="0.25">
      <c r="AM86" s="38"/>
      <c r="AN86" s="38"/>
      <c r="AO86" s="37"/>
      <c r="AP86" s="38"/>
      <c r="AQ86" s="38"/>
      <c r="AS86" s="3"/>
      <c r="AT86" s="6"/>
      <c r="AU86" s="3"/>
      <c r="AV86" s="3"/>
    </row>
    <row r="87" spans="39:48" ht="14.25" customHeight="1" x14ac:dyDescent="0.25">
      <c r="AM87" s="38"/>
      <c r="AN87" s="38"/>
      <c r="AO87" s="37"/>
      <c r="AP87" s="38"/>
      <c r="AQ87" s="38"/>
      <c r="AS87" s="3"/>
      <c r="AT87" s="6"/>
      <c r="AU87" s="3"/>
      <c r="AV87" s="3"/>
    </row>
    <row r="88" spans="39:48" ht="14.25" customHeight="1" x14ac:dyDescent="0.25">
      <c r="AM88" s="38"/>
      <c r="AN88" s="38"/>
      <c r="AO88" s="38"/>
      <c r="AP88" s="38"/>
      <c r="AQ88" s="38"/>
      <c r="AS88" s="3"/>
      <c r="AT88" s="6"/>
      <c r="AU88" s="3"/>
      <c r="AV88" s="3"/>
    </row>
    <row r="89" spans="39:48" ht="14.25" customHeight="1" x14ac:dyDescent="0.25">
      <c r="AM89" s="38"/>
      <c r="AN89" s="38"/>
      <c r="AO89" s="38"/>
      <c r="AP89" s="38"/>
      <c r="AQ89" s="38"/>
      <c r="AS89" s="3"/>
      <c r="AT89" s="6"/>
      <c r="AU89" s="3"/>
      <c r="AV89" s="3"/>
    </row>
    <row r="90" spans="39:48" ht="14.25" customHeight="1" x14ac:dyDescent="0.25">
      <c r="AM90" s="38"/>
      <c r="AN90" s="38"/>
      <c r="AO90" s="38"/>
      <c r="AP90" s="38"/>
      <c r="AQ90" s="38"/>
      <c r="AS90" s="3"/>
      <c r="AT90" s="6"/>
      <c r="AU90" s="3"/>
      <c r="AV90" s="3"/>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269"/>
  <sheetViews>
    <sheetView topLeftCell="AK1" zoomScaleNormal="100" workbookViewId="0">
      <selection activeCell="AK6" sqref="AK6"/>
    </sheetView>
  </sheetViews>
  <sheetFormatPr defaultRowHeight="14.25" customHeight="1" x14ac:dyDescent="0.25"/>
  <cols>
    <col min="1" max="1" width="5.85546875" style="7" bestFit="1" customWidth="1"/>
    <col min="2" max="2" width="3.140625" style="7" bestFit="1" customWidth="1"/>
    <col min="3" max="3" width="6.42578125" style="7" bestFit="1" customWidth="1"/>
    <col min="4" max="4" width="8" style="7" bestFit="1" customWidth="1"/>
    <col min="5" max="5" width="25.85546875" style="7" bestFit="1" customWidth="1"/>
    <col min="6" max="8" width="4.42578125" style="7" customWidth="1"/>
    <col min="9" max="9" width="9" style="7" bestFit="1" customWidth="1"/>
    <col min="10" max="10" width="5.7109375" style="7" bestFit="1" customWidth="1"/>
    <col min="11" max="11" width="3.28515625" style="7" bestFit="1" customWidth="1"/>
    <col min="12" max="12" width="10.28515625" style="7" bestFit="1" customWidth="1"/>
    <col min="13" max="13" width="12" style="7" bestFit="1" customWidth="1"/>
    <col min="14" max="14" width="7.42578125" style="7" customWidth="1"/>
    <col min="15" max="15" width="7.140625" style="7" customWidth="1"/>
    <col min="16" max="17" width="5.42578125" style="7" customWidth="1"/>
    <col min="18" max="18" width="6.5703125" style="7" customWidth="1"/>
    <col min="19" max="19" width="8" style="7" bestFit="1" customWidth="1"/>
    <col min="20" max="20" width="16" style="7" customWidth="1"/>
    <col min="21" max="38" width="9.140625" style="7"/>
    <col min="39" max="39" width="26.140625" style="7" customWidth="1"/>
    <col min="40" max="40" width="39" style="7" bestFit="1" customWidth="1"/>
    <col min="41" max="41" width="16.28515625" style="7" customWidth="1"/>
    <col min="42" max="42" width="33" style="7" customWidth="1"/>
    <col min="43" max="44" width="9.140625" style="7"/>
    <col min="45" max="45" width="12.85546875" style="7" customWidth="1"/>
    <col min="46" max="48" width="9.140625" style="7"/>
    <col min="49" max="49" width="11.28515625" style="7" customWidth="1"/>
    <col min="50" max="50" width="10.5703125" style="7" bestFit="1" customWidth="1"/>
    <col min="51" max="51" width="13.140625" style="7" customWidth="1"/>
    <col min="52" max="52" width="13.85546875" style="7" customWidth="1"/>
    <col min="53" max="53" width="9.140625" style="7"/>
    <col min="54" max="54" width="12.85546875" style="7" customWidth="1"/>
    <col min="55" max="55" width="12.5703125" style="7" customWidth="1"/>
    <col min="56" max="56" width="11.28515625" style="7" customWidth="1"/>
    <col min="57" max="57" width="12.5703125" style="45" customWidth="1"/>
    <col min="58" max="58" width="14.140625" style="7" customWidth="1"/>
    <col min="59" max="59" width="13.28515625" style="7" customWidth="1"/>
    <col min="60" max="16384" width="9.140625" style="7"/>
  </cols>
  <sheetData>
    <row r="1" spans="1:70"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GEMP</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J1" s="5"/>
      <c r="AK1" s="5" t="s">
        <v>1051</v>
      </c>
      <c r="AL1" s="5" t="s">
        <v>1052</v>
      </c>
      <c r="AM1" s="5" t="s">
        <v>1053</v>
      </c>
      <c r="AN1" s="5" t="s">
        <v>1054</v>
      </c>
      <c r="AO1" s="5" t="s">
        <v>1337</v>
      </c>
      <c r="AP1" s="5" t="s">
        <v>1055</v>
      </c>
      <c r="AQ1" s="5" t="s">
        <v>1056</v>
      </c>
      <c r="AR1" s="5" t="s">
        <v>1057</v>
      </c>
      <c r="AS1" s="5" t="s">
        <v>1058</v>
      </c>
      <c r="AT1" s="5" t="s">
        <v>1059</v>
      </c>
      <c r="AU1" s="5" t="s">
        <v>1060</v>
      </c>
      <c r="AV1" s="5" t="s">
        <v>1481</v>
      </c>
      <c r="AW1" s="5" t="s">
        <v>1061</v>
      </c>
      <c r="AX1" s="5" t="s">
        <v>1062</v>
      </c>
      <c r="AY1" s="39" t="s">
        <v>1063</v>
      </c>
      <c r="AZ1" s="39" t="s">
        <v>1064</v>
      </c>
      <c r="BA1" s="39" t="s">
        <v>1065</v>
      </c>
      <c r="BB1" s="39" t="s">
        <v>1066</v>
      </c>
      <c r="BC1" s="39" t="s">
        <v>1067</v>
      </c>
      <c r="BD1" s="39" t="s">
        <v>1068</v>
      </c>
      <c r="BE1" s="39" t="s">
        <v>1069</v>
      </c>
      <c r="BF1" s="39" t="s">
        <v>1070</v>
      </c>
      <c r="BG1" s="39" t="s">
        <v>1071</v>
      </c>
      <c r="BH1" s="39" t="s">
        <v>1072</v>
      </c>
      <c r="BI1" s="39" t="s">
        <v>1073</v>
      </c>
      <c r="BJ1" s="39" t="s">
        <v>1074</v>
      </c>
      <c r="BK1" s="39" t="s">
        <v>1075</v>
      </c>
      <c r="BL1" s="39" t="s">
        <v>1076</v>
      </c>
      <c r="BM1" s="39" t="s">
        <v>1077</v>
      </c>
      <c r="BN1" s="39" t="s">
        <v>1078</v>
      </c>
      <c r="BO1" s="39" t="s">
        <v>1079</v>
      </c>
      <c r="BP1" s="39" t="s">
        <v>1080</v>
      </c>
      <c r="BQ1" s="39" t="s">
        <v>1081</v>
      </c>
    </row>
    <row r="2" spans="1:70" ht="14.25" customHeight="1" x14ac:dyDescent="0.25">
      <c r="A2" s="4"/>
      <c r="B2" s="1"/>
      <c r="C2" s="1"/>
      <c r="D2" s="1" t="s">
        <v>1049</v>
      </c>
      <c r="E2" s="1" t="str">
        <f>VLOOKUP($D$2,[1]Tables!$B$1:$D$65509,3,FALSE)</f>
        <v>Employee Master</v>
      </c>
      <c r="F2" s="1"/>
      <c r="G2" s="1"/>
      <c r="H2" s="1"/>
      <c r="I2" s="1"/>
      <c r="J2" s="2"/>
      <c r="K2" s="3"/>
      <c r="L2" s="3"/>
      <c r="M2" s="3"/>
      <c r="N2" s="3" t="str">
        <f>CONCATENATE("CREATE TABLE ", $D$2, " (")</f>
        <v>CREATE TABLE GEMP (</v>
      </c>
      <c r="O2" s="7" t="str">
        <f>CONCATENATE("CREATE TABLE ", $D$2, " (")</f>
        <v>CREATE TABLE GEMP (</v>
      </c>
      <c r="P2" s="8" t="s">
        <v>9</v>
      </c>
      <c r="Q2" s="8"/>
      <c r="R2" s="7" t="str">
        <f>CONCATENATE("     A          R ", D2, "R")</f>
        <v xml:space="preserve">     A          R GEMPR</v>
      </c>
      <c r="S2" s="1" t="s">
        <v>9</v>
      </c>
      <c r="T2" s="1"/>
      <c r="U2" s="1"/>
      <c r="V2" s="1"/>
      <c r="W2" s="1"/>
      <c r="X2" s="1"/>
      <c r="Y2" s="1"/>
      <c r="Z2" s="1"/>
      <c r="AA2" s="1"/>
      <c r="AB2" s="1"/>
      <c r="AC2" s="1"/>
      <c r="AD2" s="1"/>
      <c r="AE2" s="1"/>
      <c r="AF2" s="1"/>
      <c r="AG2" s="1"/>
      <c r="AH2" s="1"/>
      <c r="AI2" s="1"/>
      <c r="AJ2" s="5"/>
      <c r="AK2" s="48" t="s">
        <v>361</v>
      </c>
      <c r="AL2" s="48" t="s">
        <v>361</v>
      </c>
      <c r="AM2" s="1" t="s">
        <v>361</v>
      </c>
      <c r="AN2" s="1" t="s">
        <v>361</v>
      </c>
      <c r="AO2" s="1" t="s">
        <v>361</v>
      </c>
      <c r="AP2" s="1" t="s">
        <v>361</v>
      </c>
      <c r="AQ2" s="48" t="s">
        <v>361</v>
      </c>
      <c r="AR2" s="48" t="s">
        <v>361</v>
      </c>
      <c r="AS2" s="48" t="s">
        <v>361</v>
      </c>
      <c r="AT2" s="48" t="s">
        <v>361</v>
      </c>
      <c r="AU2" s="48" t="s">
        <v>361</v>
      </c>
      <c r="AV2" s="48" t="s">
        <v>361</v>
      </c>
      <c r="AW2" s="1" t="s">
        <v>361</v>
      </c>
      <c r="AX2" s="1" t="s">
        <v>361</v>
      </c>
      <c r="AY2" s="48" t="s">
        <v>361</v>
      </c>
      <c r="AZ2" s="48" t="s">
        <v>362</v>
      </c>
      <c r="BA2" s="48" t="s">
        <v>361</v>
      </c>
      <c r="BB2" s="48" t="s">
        <v>361</v>
      </c>
      <c r="BC2" s="48" t="s">
        <v>361</v>
      </c>
      <c r="BD2" s="48" t="s">
        <v>362</v>
      </c>
      <c r="BE2" s="48" t="s">
        <v>362</v>
      </c>
      <c r="BF2" s="48" t="s">
        <v>361</v>
      </c>
      <c r="BG2" s="48" t="s">
        <v>361</v>
      </c>
      <c r="BH2" s="48" t="s">
        <v>361</v>
      </c>
      <c r="BI2" s="48" t="s">
        <v>361</v>
      </c>
      <c r="BJ2" s="48" t="s">
        <v>361</v>
      </c>
      <c r="BK2" s="48" t="s">
        <v>362</v>
      </c>
      <c r="BL2" s="48" t="s">
        <v>362</v>
      </c>
      <c r="BM2" s="48" t="s">
        <v>362</v>
      </c>
      <c r="BN2" s="48" t="s">
        <v>361</v>
      </c>
      <c r="BO2" s="48" t="s">
        <v>362</v>
      </c>
      <c r="BP2" s="7" t="s">
        <v>362</v>
      </c>
      <c r="BQ2" s="7" t="s">
        <v>361</v>
      </c>
    </row>
    <row r="3" spans="1:70" ht="14.25" customHeight="1" x14ac:dyDescent="0.25">
      <c r="A3" s="4"/>
      <c r="B3" s="1" t="str">
        <f>VLOOKUP($D$2,[1]Tables!$B$2:$D$1048576,2,FALSE)</f>
        <v>GE</v>
      </c>
      <c r="C3" s="1" t="s">
        <v>17</v>
      </c>
      <c r="D3" s="1" t="str">
        <f>B3 &amp; C3</f>
        <v>GECONO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 t="shared" ref="M3" si="0">IF(I3="NUMERIC", " DEFAULT(0) ", IF(I3="DATETIME", "", " DEFAULT('') "))</f>
        <v xml:space="preserve"> DEFAULT('') </v>
      </c>
      <c r="N3" s="1" t="str">
        <f t="shared" ref="N3" si="1">CONCATENATE(D3, " ", I3, IF(I3="DATETIME", "",CONCATENATE("(", J3, ") ")), L3, M3,",")</f>
        <v>GECONO VARCHAR(10)  NOT NULL  DEFAULT('') ,</v>
      </c>
      <c r="O3" s="1" t="str">
        <f t="shared" ref="O3" si="2">CONCATENATE(D3, " ",IF(I3="VARCHAR", "VARCHAR2",IF(I3="NUMERIC", "NUMBER", I3)), IF(I3="DATETIME", "",CONCATENATE("(", J3, ") ")), IF(TRIM(K3)&lt;&gt;"", L3,IF(TRIM(M3)="DEFAULT('')", "DEFAULT(' ')", M3)), ",")</f>
        <v>GECONO VARCHAR2(10)  NOT NULL ,</v>
      </c>
      <c r="P3" s="2" t="str">
        <f t="shared" ref="P3" si="3">IF(I3="VARCHAR",J3,LEFT(J3,FIND(",",J3)-1))</f>
        <v>10</v>
      </c>
      <c r="Q3" s="2" t="str">
        <f t="shared" ref="Q3" si="4">IF(I3="VARCHAR","",RIGHT(J3,LEN(J3)-FIND(",",J3)))</f>
        <v/>
      </c>
      <c r="R3" s="1" t="str">
        <f t="shared" ref="R3" si="5">CONCATENATE("     A            ", D3, RIGHT("          "&amp;P3,10),RIGHT("   "&amp;Q3,3),"       COLHDG('", LEFT(E3,20), "')")</f>
        <v xml:space="preserve">     A            GECONO        10          COLHDG('Company Code')</v>
      </c>
      <c r="S3" s="1" t="s">
        <v>9</v>
      </c>
      <c r="T3" s="1" t="str">
        <f t="shared" ref="T3" si="6">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@level1type=N'TABLE',@level1name=N'GEMP', @level2type=N'COLUMN',@level2name=N'GECONO'</v>
      </c>
      <c r="U3" s="1" t="s">
        <v>1311</v>
      </c>
      <c r="V3" s="1"/>
      <c r="W3" s="1" t="s">
        <v>16</v>
      </c>
      <c r="X3" s="1" t="s">
        <v>15</v>
      </c>
      <c r="Y3" s="1" t="str">
        <f t="shared" ref="Y3" si="7">D3</f>
        <v>GECONO</v>
      </c>
      <c r="Z3" s="1" t="str">
        <f t="shared" ref="Z3" si="8">IF(AND(W3="EN",X3="S"),E3, IF(AND(W3="ID", X3="S"),F3, IF(AND(W3="EN", X3="R"),G3,H3)))</f>
        <v>Company Code</v>
      </c>
      <c r="AA3" s="1"/>
      <c r="AB3" s="1">
        <v>1</v>
      </c>
      <c r="AC3" s="6">
        <f t="shared" ref="AC3:AC10" ca="1" si="9">YEAR(NOW())*10000+MONTH(NOW())*100+DAY(NOW())</f>
        <v>20141204</v>
      </c>
      <c r="AD3" s="3">
        <f t="shared" ref="AD3:AD10" ca="1" si="10">HOUR(NOW())*10000+MINUTE(NOW())*100+SECOND(NOW())</f>
        <v>144109</v>
      </c>
      <c r="AE3" s="3" t="s">
        <v>88</v>
      </c>
      <c r="AF3" s="1">
        <v>0</v>
      </c>
      <c r="AG3" s="1">
        <v>0</v>
      </c>
      <c r="AH3" s="1"/>
      <c r="AI3" s="1" t="str">
        <f t="shared" ref="AI3" ca="1" si="11">CONCATENATE("insert into ZDIC values('",U3, "', '",V3, "', '",W3, "', '",X3, "', '",Y3, "', '",Z3, "', '",AA3, "', '",AB3, "', '",AC3, "', '",AD3, "', '",AE3, "', '",AF3, "', '",AG3, "', '",AH3, "')")</f>
        <v>insert into ZDIC values('DJB', '', 'EN', 'S', 'GECONO', 'Company Code', '', '1', '20141204', '144109', 'SQL', '0', '0', '')</v>
      </c>
      <c r="AJ3" s="5" t="s">
        <v>9</v>
      </c>
      <c r="AK3" s="48" t="str">
        <f ca="1">IF(UPPER(AK2)="VARCHAR",CONCATENATE(","",'"",",SUBSTITUTE(CELL("address",AK6),"$",""),",""'"""),CONCATENATE(","","",",SUBSTITUTE(CELL("address",AK6),"$",""),","))</f>
        <v>,",'",AK6,"'"</v>
      </c>
      <c r="AL3" s="48" t="str">
        <f t="shared" ref="AL3:BQ3" ca="1" si="12">IF(UPPER(AL2)="VARCHAR",CONCATENATE(","",'"",",SUBSTITUTE(CELL("address",AL6),"$",""),",""'"""),CONCATENATE(","","",",SUBSTITUTE(CELL("address",AL6),"$",""),","))</f>
        <v>,",'",AL6,"'"</v>
      </c>
      <c r="AM3" s="48" t="str">
        <f t="shared" ca="1" si="12"/>
        <v>,",'",AM6,"'"</v>
      </c>
      <c r="AN3" s="48" t="str">
        <f t="shared" ca="1" si="12"/>
        <v>,",'",AN6,"'"</v>
      </c>
      <c r="AO3" s="48" t="str">
        <f t="shared" ca="1" si="12"/>
        <v>,",'",AO6,"'"</v>
      </c>
      <c r="AP3" s="48" t="str">
        <f t="shared" ca="1" si="12"/>
        <v>,",'",AP6,"'"</v>
      </c>
      <c r="AQ3" s="48" t="str">
        <f t="shared" ca="1" si="12"/>
        <v>,",'",AQ6,"'"</v>
      </c>
      <c r="AR3" s="48" t="str">
        <f t="shared" ca="1" si="12"/>
        <v>,",'",AR6,"'"</v>
      </c>
      <c r="AS3" s="48" t="str">
        <f t="shared" ca="1" si="12"/>
        <v>,",'",AS6,"'"</v>
      </c>
      <c r="AT3" s="48" t="str">
        <f t="shared" ca="1" si="12"/>
        <v>,",'",AT6,"'"</v>
      </c>
      <c r="AU3" s="48" t="str">
        <f t="shared" ca="1" si="12"/>
        <v>,",'",AU6,"'"</v>
      </c>
      <c r="AV3" s="48" t="str">
        <f t="shared" ca="1" si="12"/>
        <v>,",'",AV6,"'"</v>
      </c>
      <c r="AW3" s="48" t="str">
        <f t="shared" ca="1" si="12"/>
        <v>,",'",AW6,"'"</v>
      </c>
      <c r="AX3" s="48" t="str">
        <f t="shared" ca="1" si="12"/>
        <v>,",'",AX6,"'"</v>
      </c>
      <c r="AY3" s="48" t="str">
        <f t="shared" ca="1" si="12"/>
        <v>,",'",AY6,"'"</v>
      </c>
      <c r="AZ3" s="48" t="str">
        <f t="shared" ca="1" si="12"/>
        <v>,",",AZ6,</v>
      </c>
      <c r="BA3" s="48" t="str">
        <f t="shared" ca="1" si="12"/>
        <v>,",'",BA6,"'"</v>
      </c>
      <c r="BB3" s="48" t="str">
        <f t="shared" ca="1" si="12"/>
        <v>,",'",BB6,"'"</v>
      </c>
      <c r="BC3" s="48" t="str">
        <f t="shared" ca="1" si="12"/>
        <v>,",'",BC6,"'"</v>
      </c>
      <c r="BD3" s="48" t="str">
        <f t="shared" ca="1" si="12"/>
        <v>,",",BD6,</v>
      </c>
      <c r="BE3" s="48" t="str">
        <f t="shared" ca="1" si="12"/>
        <v>,",",BE6,</v>
      </c>
      <c r="BF3" s="48" t="str">
        <f t="shared" ca="1" si="12"/>
        <v>,",'",BF6,"'"</v>
      </c>
      <c r="BG3" s="48" t="str">
        <f t="shared" ca="1" si="12"/>
        <v>,",'",BG6,"'"</v>
      </c>
      <c r="BH3" s="48" t="str">
        <f t="shared" ca="1" si="12"/>
        <v>,",'",BH6,"'"</v>
      </c>
      <c r="BI3" s="48" t="str">
        <f t="shared" ca="1" si="12"/>
        <v>,",'",BI6,"'"</v>
      </c>
      <c r="BJ3" s="48" t="str">
        <f t="shared" ca="1" si="12"/>
        <v>,",'",BJ6,"'"</v>
      </c>
      <c r="BK3" s="48" t="str">
        <f t="shared" ca="1" si="12"/>
        <v>,",",BK6,</v>
      </c>
      <c r="BL3" s="48" t="str">
        <f t="shared" ca="1" si="12"/>
        <v>,",",BL6,</v>
      </c>
      <c r="BM3" s="48" t="str">
        <f t="shared" ca="1" si="12"/>
        <v>,",",BM6,</v>
      </c>
      <c r="BN3" s="48" t="str">
        <f t="shared" ca="1" si="12"/>
        <v>,",'",BN6,"'"</v>
      </c>
      <c r="BO3" s="48" t="str">
        <f t="shared" ca="1" si="12"/>
        <v>,",",BO6,</v>
      </c>
      <c r="BP3" s="48" t="str">
        <f t="shared" ca="1" si="12"/>
        <v>,",",BP6,</v>
      </c>
      <c r="BQ3" s="48" t="str">
        <f t="shared" ca="1" si="12"/>
        <v>,",'",BQ6,"'"</v>
      </c>
    </row>
    <row r="4" spans="1:70" ht="14.25" customHeight="1" x14ac:dyDescent="0.25">
      <c r="A4" s="4"/>
      <c r="B4" s="1" t="str">
        <f>VLOOKUP($D$2,[1]Tables!$B$2:$D$1048576,2,FALSE)</f>
        <v>GE</v>
      </c>
      <c r="C4" s="1" t="s">
        <v>69</v>
      </c>
      <c r="D4" s="1" t="str">
        <f>B4 &amp; C4</f>
        <v>GEBRNO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ref="L4:L7" si="13">IF(K4="", " NULL ", " NOT NULL ")</f>
        <v xml:space="preserve"> NOT NULL </v>
      </c>
      <c r="M4" s="3" t="str">
        <f t="shared" ref="M4:M7" si="14">IF(I4="NUMERIC", " DEFAULT(0) ", IF(I4="DATETIME", "", " DEFAULT('') "))</f>
        <v xml:space="preserve"> DEFAULT('') </v>
      </c>
      <c r="N4" s="1" t="str">
        <f t="shared" ref="N4:N7" si="15">CONCATENATE(D4, " ", I4, IF(I4="DATETIME", "",CONCATENATE("(", J4, ") ")), L4, M4,",")</f>
        <v>GEBRNO VARCHAR(10)  NOT NULL  DEFAULT('') ,</v>
      </c>
      <c r="O4" s="1" t="str">
        <f t="shared" ref="O4:O7" si="16">CONCATENATE(D4, " ",IF(I4="VARCHAR", "VARCHAR2",IF(I4="NUMERIC", "NUMBER", I4)), IF(I4="DATETIME", "",CONCATENATE("(", J4, ") ")), IF(TRIM(K4)&lt;&gt;"", L4,IF(TRIM(M4)="DEFAULT('')", "DEFAULT(' ')", M4)), ",")</f>
        <v>GEBRNO VARCHAR2(10)  NOT NULL ,</v>
      </c>
      <c r="P4" s="2" t="str">
        <f t="shared" ref="P4:P7" si="17">IF(I4="VARCHAR",J4,LEFT(J4,FIND(",",J4)-1))</f>
        <v>10</v>
      </c>
      <c r="Q4" s="2" t="str">
        <f t="shared" ref="Q4:Q7" si="18">IF(I4="VARCHAR","",RIGHT(J4,LEN(J4)-FIND(",",J4)))</f>
        <v/>
      </c>
      <c r="R4" s="1" t="str">
        <f t="shared" ref="R4:R7" si="19">CONCATENATE("     A            ", D4, RIGHT("          "&amp;P4,10),RIGHT("   "&amp;Q4,3),"       COLHDG('", LEFT(E4,20), "')")</f>
        <v xml:space="preserve">     A            GEBRNO        10          COLHDG('Branch Code')</v>
      </c>
      <c r="S4" s="1" t="s">
        <v>9</v>
      </c>
      <c r="T4" s="1" t="str">
        <f t="shared" ref="T4:T7" si="20">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@level1type=N'TABLE',@level1name=N'GEMP', @level2type=N'COLUMN',@level2name=N'GEBRNO'</v>
      </c>
      <c r="U4" s="1" t="s">
        <v>1311</v>
      </c>
      <c r="V4" s="1"/>
      <c r="W4" s="1" t="s">
        <v>16</v>
      </c>
      <c r="X4" s="1" t="s">
        <v>15</v>
      </c>
      <c r="Y4" s="1" t="str">
        <f t="shared" ref="Y4:Y7" si="21">D4</f>
        <v>GEBRNO</v>
      </c>
      <c r="Z4" s="1" t="str">
        <f t="shared" ref="Z4:Z7" si="22">IF(AND(W4="EN",X4="S"),E4, IF(AND(W4="ID", X4="S"),F4, IF(AND(W4="EN", X4="R"),G4,H4)))</f>
        <v>Branch Code</v>
      </c>
      <c r="AA4" s="1"/>
      <c r="AB4" s="1">
        <v>1</v>
      </c>
      <c r="AC4" s="6">
        <f t="shared" ca="1" si="9"/>
        <v>20141204</v>
      </c>
      <c r="AD4" s="3">
        <f t="shared" ca="1" si="10"/>
        <v>144109</v>
      </c>
      <c r="AE4" s="3" t="s">
        <v>88</v>
      </c>
      <c r="AF4" s="1">
        <v>0</v>
      </c>
      <c r="AG4" s="1">
        <v>0</v>
      </c>
      <c r="AH4" s="1"/>
      <c r="AI4" s="1" t="str">
        <f t="shared" ref="AI4:AI7" ca="1" si="23">CONCATENATE("insert into ZDIC values('",U4, "', '",V4, "', '",W4, "', '",X4, "', '",Y4, "', '",Z4, "', '",AA4, "', '",AB4, "', '",AC4, "', '",AD4, "', '",AE4, "', '",AF4, "', '",AG4, "', '",AH4, "')")</f>
        <v>insert into ZDIC values('DJB', '', 'EN', 'S', 'GEBRNO', 'Branch Code', '', '1', '20141204', '144109', 'SQL', '0', '0', '')</v>
      </c>
      <c r="AJ4" s="5" t="s">
        <v>9</v>
      </c>
      <c r="AK4" s="48" t="str">
        <f ca="1">IF(RIGHT(AK1,4)="CHUS",CONCATENATE("=CONCATENATE(""INSERT INTO "",",CELL("address",$D$2),","" VALUES(""",CONCATENATE(AJ4,AK3),","")"")"),IF(RIGHT(AK1,4)="CONO",CONCATENATE(AJ4,SUBSTITUTE(AK3,",'","'")),CONCATENATE(AJ4,AK3)))</f>
        <v xml:space="preserve"> ,"'",AK6,"'"</v>
      </c>
      <c r="AL4" s="48" t="str">
        <f t="shared" ref="AL4:BQ4" ca="1" si="24">IF(RIGHT(AL1,4)="CHUS",CONCATENATE("=CONCATENATE(""INSERT INTO "",",CELL("address",$D$2),","" VALUES(""",CONCATENATE(AK4,AL3),","")"")"),IF(RIGHT(AL1,4)="CONO",CONCATENATE(AK4,SUBSTITUTE(AL3,",'","'")),CONCATENATE(AK4,AL3)))</f>
        <v xml:space="preserve"> ,"'",AK6,"'",",'",AL6,"'"</v>
      </c>
      <c r="AM4" s="48" t="str">
        <f t="shared" ca="1" si="24"/>
        <v xml:space="preserve"> ,"'",AK6,"'",",'",AL6,"'",",'",AM6,"'"</v>
      </c>
      <c r="AN4" s="48" t="str">
        <f t="shared" ca="1" si="24"/>
        <v xml:space="preserve"> ,"'",AK6,"'",",'",AL6,"'",",'",AM6,"'",",'",AN6,"'"</v>
      </c>
      <c r="AO4" s="48" t="str">
        <f t="shared" ca="1" si="24"/>
        <v xml:space="preserve"> ,"'",AK6,"'",",'",AL6,"'",",'",AM6,"'",",'",AN6,"'",",'",AO6,"'"</v>
      </c>
      <c r="AP4" s="48" t="str">
        <f t="shared" ca="1" si="24"/>
        <v xml:space="preserve"> ,"'",AK6,"'",",'",AL6,"'",",'",AM6,"'",",'",AN6,"'",",'",AO6,"'",",'",AP6,"'"</v>
      </c>
      <c r="AQ4" s="48" t="str">
        <f t="shared" ca="1" si="24"/>
        <v xml:space="preserve"> ,"'",AK6,"'",",'",AL6,"'",",'",AM6,"'",",'",AN6,"'",",'",AO6,"'",",'",AP6,"'",",'",AQ6,"'"</v>
      </c>
      <c r="AR4" s="48" t="str">
        <f t="shared" ca="1" si="24"/>
        <v xml:space="preserve"> ,"'",AK6,"'",",'",AL6,"'",",'",AM6,"'",",'",AN6,"'",",'",AO6,"'",",'",AP6,"'",",'",AQ6,"'",",'",AR6,"'"</v>
      </c>
      <c r="AS4" s="48" t="str">
        <f t="shared" ca="1" si="24"/>
        <v xml:space="preserve"> ,"'",AK6,"'",",'",AL6,"'",",'",AM6,"'",",'",AN6,"'",",'",AO6,"'",",'",AP6,"'",",'",AQ6,"'",",'",AR6,"'",",'",AS6,"'"</v>
      </c>
      <c r="AT4" s="48" t="str">
        <f t="shared" ca="1" si="24"/>
        <v xml:space="preserve"> ,"'",AK6,"'",",'",AL6,"'",",'",AM6,"'",",'",AN6,"'",",'",AO6,"'",",'",AP6,"'",",'",AQ6,"'",",'",AR6,"'",",'",AS6,"'",",'",AT6,"'"</v>
      </c>
      <c r="AU4" s="48" t="str">
        <f t="shared" ca="1" si="24"/>
        <v xml:space="preserve"> ,"'",AK6,"'",",'",AL6,"'",",'",AM6,"'",",'",AN6,"'",",'",AO6,"'",",'",AP6,"'",",'",AQ6,"'",",'",AR6,"'",",'",AS6,"'",",'",AT6,"'",",'",AU6,"'"</v>
      </c>
      <c r="AV4" s="48" t="str">
        <f t="shared" ca="1" si="24"/>
        <v xml:space="preserve"> ,"'",AK6,"'",",'",AL6,"'",",'",AM6,"'",",'",AN6,"'",",'",AO6,"'",",'",AP6,"'",",'",AQ6,"'",",'",AR6,"'",",'",AS6,"'",",'",AT6,"'",",'",AU6,"'",",'",AV6,"'"</v>
      </c>
      <c r="AW4" s="48" t="str">
        <f t="shared" ca="1" si="24"/>
        <v xml:space="preserve"> ,"'",AK6,"'",",'",AL6,"'",",'",AM6,"'",",'",AN6,"'",",'",AO6,"'",",'",AP6,"'",",'",AQ6,"'",",'",AR6,"'",",'",AS6,"'",",'",AT6,"'",",'",AU6,"'",",'",AV6,"'",",'",AW6,"'"</v>
      </c>
      <c r="AX4" s="48" t="str">
        <f t="shared" ca="1" si="24"/>
        <v xml:space="preserve"> ,"'",AK6,"'",",'",AL6,"'",",'",AM6,"'",",'",AN6,"'",",'",AO6,"'",",'",AP6,"'",",'",AQ6,"'",",'",AR6,"'",",'",AS6,"'",",'",AT6,"'",",'",AU6,"'",",'",AV6,"'",",'",AW6,"'",",'",AX6,"'"</v>
      </c>
      <c r="AY4" s="48" t="str">
        <f t="shared" ca="1" si="24"/>
        <v xml:space="preserve"> ,"'",AK6,"'",",'",AL6,"'",",'",AM6,"'",",'",AN6,"'",",'",AO6,"'",",'",AP6,"'",",'",AQ6,"'",",'",AR6,"'",",'",AS6,"'",",'",AT6,"'",",'",AU6,"'",",'",AV6,"'",",'",AW6,"'",",'",AX6,"'",",'",AY6,"'"</v>
      </c>
      <c r="AZ4" s="48" t="str">
        <f t="shared" ca="1" si="24"/>
        <v xml:space="preserve"> ,"'",AK6,"'",",'",AL6,"'",",'",AM6,"'",",'",AN6,"'",",'",AO6,"'",",'",AP6,"'",",'",AQ6,"'",",'",AR6,"'",",'",AS6,"'",",'",AT6,"'",",'",AU6,"'",",'",AV6,"'",",'",AW6,"'",",'",AX6,"'",",'",AY6,"'",",",AZ6,</v>
      </c>
      <c r="BA4" s="48" t="str">
        <f t="shared" ca="1" si="24"/>
        <v xml:space="preserve"> ,"'",AK6,"'",",'",AL6,"'",",'",AM6,"'",",'",AN6,"'",",'",AO6,"'",",'",AP6,"'",",'",AQ6,"'",",'",AR6,"'",",'",AS6,"'",",'",AT6,"'",",'",AU6,"'",",'",AV6,"'",",'",AW6,"'",",'",AX6,"'",",'",AY6,"'",",",AZ6,,",'",BA6,"'"</v>
      </c>
      <c r="BB4" s="48" t="str">
        <f t="shared" ca="1" si="24"/>
        <v xml:space="preserve"> ,"'",AK6,"'",",'",AL6,"'",",'",AM6,"'",",'",AN6,"'",",'",AO6,"'",",'",AP6,"'",",'",AQ6,"'",",'",AR6,"'",",'",AS6,"'",",'",AT6,"'",",'",AU6,"'",",'",AV6,"'",",'",AW6,"'",",'",AX6,"'",",'",AY6,"'",",",AZ6,,",'",BA6,"'",",'",BB6,"'"</v>
      </c>
      <c r="BC4" s="48" t="str">
        <f t="shared" ca="1" si="24"/>
        <v xml:space="preserve"> ,"'",AK6,"'",",'",AL6,"'",",'",AM6,"'",",'",AN6,"'",",'",AO6,"'",",'",AP6,"'",",'",AQ6,"'",",'",AR6,"'",",'",AS6,"'",",'",AT6,"'",",'",AU6,"'",",'",AV6,"'",",'",AW6,"'",",'",AX6,"'",",'",AY6,"'",",",AZ6,,",'",BA6,"'",",'",BB6,"'",",'",BC6,"'"</v>
      </c>
      <c r="BD4" s="48" t="str">
        <f t="shared" ca="1" si="24"/>
        <v xml:space="preserve"> ,"'",AK6,"'",",'",AL6,"'",",'",AM6,"'",",'",AN6,"'",",'",AO6,"'",",'",AP6,"'",",'",AQ6,"'",",'",AR6,"'",",'",AS6,"'",",'",AT6,"'",",'",AU6,"'",",'",AV6,"'",",'",AW6,"'",",'",AX6,"'",",'",AY6,"'",",",AZ6,,",'",BA6,"'",",'",BB6,"'",",'",BC6,"'",",",BD6,</v>
      </c>
      <c r="BE4" s="48" t="str">
        <f t="shared" ca="1" si="24"/>
        <v xml:space="preserve"> ,"'",AK6,"'",",'",AL6,"'",",'",AM6,"'",",'",AN6,"'",",'",AO6,"'",",'",AP6,"'",",'",AQ6,"'",",'",AR6,"'",",'",AS6,"'",",'",AT6,"'",",'",AU6,"'",",'",AV6,"'",",'",AW6,"'",",'",AX6,"'",",'",AY6,"'",",",AZ6,,",'",BA6,"'",",'",BB6,"'",",'",BC6,"'",",",BD6,,",",BE6,</v>
      </c>
      <c r="BF4" s="48" t="str">
        <f t="shared" ca="1" si="24"/>
        <v xml:space="preserve"> ,"'",AK6,"'",",'",AL6,"'",",'",AM6,"'",",'",AN6,"'",",'",AO6,"'",",'",AP6,"'",",'",AQ6,"'",",'",AR6,"'",",'",AS6,"'",",'",AT6,"'",",'",AU6,"'",",'",AV6,"'",",'",AW6,"'",",'",AX6,"'",",'",AY6,"'",",",AZ6,,",'",BA6,"'",",'",BB6,"'",",'",BC6,"'",",",BD6,,",",BE6,,",'",BF6,"'"</v>
      </c>
      <c r="BG4" s="48" t="str">
        <f t="shared" ca="1" si="24"/>
        <v xml:space="preserve"> ,"'",AK6,"'",",'",AL6,"'",",'",AM6,"'",",'",AN6,"'",",'",AO6,"'",",'",AP6,"'",",'",AQ6,"'",",'",AR6,"'",",'",AS6,"'",",'",AT6,"'",",'",AU6,"'",",'",AV6,"'",",'",AW6,"'",",'",AX6,"'",",'",AY6,"'",",",AZ6,,",'",BA6,"'",",'",BB6,"'",",'",BC6,"'",",",BD6,,",",BE6,,",'",BF6,"'",",'",BG6,"'"</v>
      </c>
      <c r="BH4" s="48" t="str">
        <f t="shared" ca="1" si="24"/>
        <v xml:space="preserve"> ,"'",AK6,"'",",'",AL6,"'",",'",AM6,"'",",'",AN6,"'",",'",AO6,"'",",'",AP6,"'",",'",AQ6,"'",",'",AR6,"'",",'",AS6,"'",",'",AT6,"'",",'",AU6,"'",",'",AV6,"'",",'",AW6,"'",",'",AX6,"'",",'",AY6,"'",",",AZ6,,",'",BA6,"'",",'",BB6,"'",",'",BC6,"'",",",BD6,,",",BE6,,",'",BF6,"'",",'",BG6,"'",",'",BH6,"'"</v>
      </c>
      <c r="BI4" s="48" t="str">
        <f t="shared" ca="1" si="24"/>
        <v xml:space="preserve"> ,"'",AK6,"'",",'",AL6,"'",",'",AM6,"'",",'",AN6,"'",",'",AO6,"'",",'",AP6,"'",",'",AQ6,"'",",'",AR6,"'",",'",AS6,"'",",'",AT6,"'",",'",AU6,"'",",'",AV6,"'",",'",AW6,"'",",'",AX6,"'",",'",AY6,"'",",",AZ6,,",'",BA6,"'",",'",BB6,"'",",'",BC6,"'",",",BD6,,",",BE6,,",'",BF6,"'",",'",BG6,"'",",'",BH6,"'",",'",BI6,"'"</v>
      </c>
      <c r="BJ4" s="48" t="str">
        <f t="shared" ca="1" si="24"/>
        <v xml:space="preserve"> ,"'",AK6,"'",",'",AL6,"'",",'",AM6,"'",",'",AN6,"'",",'",AO6,"'",",'",AP6,"'",",'",AQ6,"'",",'",AR6,"'",",'",AS6,"'",",'",AT6,"'",",'",AU6,"'",",'",AV6,"'",",'",AW6,"'",",'",AX6,"'",",'",AY6,"'",",",AZ6,,",'",BA6,"'",",'",BB6,"'",",'",BC6,"'",",",BD6,,",",BE6,,",'",BF6,"'",",'",BG6,"'",",'",BH6,"'",",'",BI6,"'",",'",BJ6,"'"</v>
      </c>
      <c r="BK4" s="48" t="str">
        <f t="shared" ca="1" si="24"/>
        <v xml:space="preserve"> ,"'",AK6,"'",",'",AL6,"'",",'",AM6,"'",",'",AN6,"'",",'",AO6,"'",",'",AP6,"'",",'",AQ6,"'",",'",AR6,"'",",'",AS6,"'",",'",AT6,"'",",'",AU6,"'",",'",AV6,"'",",'",AW6,"'",",'",AX6,"'",",'",AY6,"'",",",AZ6,,",'",BA6,"'",",'",BB6,"'",",'",BC6,"'",",",BD6,,",",BE6,,",'",BF6,"'",",'",BG6,"'",",'",BH6,"'",",'",BI6,"'",",'",BJ6,"'",",",BK6,</v>
      </c>
      <c r="BL4" s="48" t="str">
        <f t="shared" ca="1" si="24"/>
        <v xml:space="preserve"> ,"'",AK6,"'",",'",AL6,"'",",'",AM6,"'",",'",AN6,"'",",'",AO6,"'",",'",AP6,"'",",'",AQ6,"'",",'",AR6,"'",",'",AS6,"'",",'",AT6,"'",",'",AU6,"'",",'",AV6,"'",",'",AW6,"'",",'",AX6,"'",",'",AY6,"'",",",AZ6,,",'",BA6,"'",",'",BB6,"'",",'",BC6,"'",",",BD6,,",",BE6,,",'",BF6,"'",",'",BG6,"'",",'",BH6,"'",",'",BI6,"'",",'",BJ6,"'",",",BK6,,",",BL6,</v>
      </c>
      <c r="BM4" s="48" t="str">
        <f t="shared" ca="1" si="24"/>
        <v xml:space="preserve"> ,"'",AK6,"'",",'",AL6,"'",",'",AM6,"'",",'",AN6,"'",",'",AO6,"'",",'",AP6,"'",",'",AQ6,"'",",'",AR6,"'",",'",AS6,"'",",'",AT6,"'",",'",AU6,"'",",'",AV6,"'",",'",AW6,"'",",'",AX6,"'",",'",AY6,"'",",",AZ6,,",'",BA6,"'",",'",BB6,"'",",'",BC6,"'",",",BD6,,",",BE6,,",'",BF6,"'",",'",BG6,"'",",'",BH6,"'",",'",BI6,"'",",'",BJ6,"'",",",BK6,,",",BL6,,",",BM6,</v>
      </c>
      <c r="BN4" s="48" t="str">
        <f t="shared" ca="1" si="24"/>
        <v xml:space="preserve"> ,"'",AK6,"'",",'",AL6,"'",",'",AM6,"'",",'",AN6,"'",",'",AO6,"'",",'",AP6,"'",",'",AQ6,"'",",'",AR6,"'",",'",AS6,"'",",'",AT6,"'",",'",AU6,"'",",'",AV6,"'",",'",AW6,"'",",'",AX6,"'",",'",AY6,"'",",",AZ6,,",'",BA6,"'",",'",BB6,"'",",'",BC6,"'",",",BD6,,",",BE6,,",'",BF6,"'",",'",BG6,"'",",'",BH6,"'",",'",BI6,"'",",'",BJ6,"'",",",BK6,,",",BL6,,",",BM6,,",'",BN6,"'"</v>
      </c>
      <c r="BO4" s="48" t="str">
        <f t="shared" ca="1" si="24"/>
        <v xml:space="preserve"> ,"'",AK6,"'",",'",AL6,"'",",'",AM6,"'",",'",AN6,"'",",'",AO6,"'",",'",AP6,"'",",'",AQ6,"'",",'",AR6,"'",",'",AS6,"'",",'",AT6,"'",",'",AU6,"'",",'",AV6,"'",",'",AW6,"'",",'",AX6,"'",",'",AY6,"'",",",AZ6,,",'",BA6,"'",",'",BB6,"'",",'",BC6,"'",",",BD6,,",",BE6,,",'",BF6,"'",",'",BG6,"'",",'",BH6,"'",",'",BI6,"'",",'",BJ6,"'",",",BK6,,",",BL6,,",",BM6,,",'",BN6,"'",",",BO6,</v>
      </c>
      <c r="BP4" s="48" t="str">
        <f t="shared" ca="1" si="24"/>
        <v xml:space="preserve"> ,"'",AK6,"'",",'",AL6,"'",",'",AM6,"'",",'",AN6,"'",",'",AO6,"'",",'",AP6,"'",",'",AQ6,"'",",'",AR6,"'",",'",AS6,"'",",'",AT6,"'",",'",AU6,"'",",'",AV6,"'",",'",AW6,"'",",'",AX6,"'",",'",AY6,"'",",",AZ6,,",'",BA6,"'",",'",BB6,"'",",'",BC6,"'",",",BD6,,",",BE6,,",'",BF6,"'",",'",BG6,"'",",'",BH6,"'",",'",BI6,"'",",'",BJ6,"'",",",BK6,,",",BL6,,",",BM6,,",'",BN6,"'",",",BO6,,",",BP6,</v>
      </c>
      <c r="BQ4" s="48" t="str">
        <f t="shared" ca="1" si="24"/>
        <v>=CONCATENATE("INSERT INTO ",$D$2," VALUES(" ,"'",AK6,"'",",'",AL6,"'",",'",AM6,"'",",'",AN6,"'",",'",AO6,"'",",'",AP6,"'",",'",AQ6,"'",",'",AR6,"'",",'",AS6,"'",",'",AT6,"'",",'",AU6,"'",",'",AV6,"'",",'",AW6,"'",",'",AX6,"'",",'",AY6,"'",",",AZ6,,",'",BA6,"'",",'",BB6,"'",",'",BC6,"'",",",BD6,,",",BE6,,",'",BF6,"'",",'",BG6,"'",",'",BH6,"'",",'",BI6,"'",",'",BJ6,"'",",",BK6,,",",BL6,,",",BM6,,",'",BN6,"'",",",BO6,,",",BP6,,",'",BQ6,"'",")")</v>
      </c>
    </row>
    <row r="5" spans="1:70" ht="14.25" customHeight="1" x14ac:dyDescent="0.25">
      <c r="A5" s="4"/>
      <c r="B5" s="1" t="str">
        <f>VLOOKUP($D$2,[1]Tables!$B$2:$D$1048576,2,FALSE)</f>
        <v>GE</v>
      </c>
      <c r="C5" s="1" t="s">
        <v>1004</v>
      </c>
      <c r="D5" s="1" t="str">
        <f t="shared" ref="D5:D6" si="25">B5 &amp; C5</f>
        <v>GEEMNO</v>
      </c>
      <c r="E5" s="1" t="str">
        <f>VLOOKUP($C5,'[1]Data Dictionary'!$B$2:$I$1048576,5,FALSE)</f>
        <v>Employee ID</v>
      </c>
      <c r="F5" s="1" t="str">
        <f>VLOOKUP($C5,'[1]Data Dictionary'!$B$2:$I$1048576,6,FALSE)</f>
        <v>Employee ID</v>
      </c>
      <c r="G5" s="1" t="str">
        <f>VLOOKUP($C5,'[1]Data Dictionary'!$B$2:$I$1048576,7,FALSE)</f>
        <v>Employee ID</v>
      </c>
      <c r="H5" s="1" t="str">
        <f>VLOOKUP($C5,'[1]Data Dictionary'!$B$2:$I$1048576,8,FALSE)</f>
        <v>Employee ID</v>
      </c>
      <c r="I5" s="1" t="str">
        <f>VLOOKUP($C5,'[1]Data Dictionary'!$B$2:$I$1048576,2,FALSE)</f>
        <v>VARCHAR</v>
      </c>
      <c r="J5" s="2" t="str">
        <f>VLOOKUP($C5,'[1]Data Dictionary'!$B$2:$I$1048576,3,FALSE)</f>
        <v>20</v>
      </c>
      <c r="K5" s="3" t="s">
        <v>13</v>
      </c>
      <c r="L5" s="3" t="str">
        <f t="shared" si="13"/>
        <v xml:space="preserve"> NOT NULL </v>
      </c>
      <c r="M5" s="3" t="str">
        <f t="shared" si="14"/>
        <v xml:space="preserve"> DEFAULT('') </v>
      </c>
      <c r="N5" s="1" t="str">
        <f t="shared" si="15"/>
        <v>GEEMNO VARCHAR(20)  NOT NULL  DEFAULT('') ,</v>
      </c>
      <c r="O5" s="1" t="str">
        <f t="shared" si="16"/>
        <v>GEEMNO VARCHAR2(20)  NOT NULL ,</v>
      </c>
      <c r="P5" s="2" t="str">
        <f t="shared" si="17"/>
        <v>20</v>
      </c>
      <c r="Q5" s="2" t="str">
        <f t="shared" si="18"/>
        <v/>
      </c>
      <c r="R5" s="1" t="str">
        <f t="shared" si="19"/>
        <v xml:space="preserve">     A            GEEMNO        20          COLHDG('Employee ID')</v>
      </c>
      <c r="S5" s="1" t="s">
        <v>9</v>
      </c>
      <c r="T5" s="1" t="str">
        <f t="shared" si="20"/>
        <v>EXEC sys.sp_addextendedproperty @name=N'MS_Description', @value=N'Employee ID' , @level0type=N'SCHEMA',@level0name=N'dbo', @level1type=N'TABLE',@level1name=N'GEMP', @level2type=N'COLUMN',@level2name=N'GEEMNO'</v>
      </c>
      <c r="U5" s="1" t="s">
        <v>1311</v>
      </c>
      <c r="V5" s="1"/>
      <c r="W5" s="1" t="s">
        <v>16</v>
      </c>
      <c r="X5" s="1" t="s">
        <v>15</v>
      </c>
      <c r="Y5" s="1" t="str">
        <f t="shared" si="21"/>
        <v>GEEMNO</v>
      </c>
      <c r="Z5" s="1" t="str">
        <f t="shared" si="22"/>
        <v>Employee ID</v>
      </c>
      <c r="AA5" s="1"/>
      <c r="AB5" s="1">
        <v>1</v>
      </c>
      <c r="AC5" s="6">
        <f t="shared" ca="1" si="9"/>
        <v>20141204</v>
      </c>
      <c r="AD5" s="3">
        <f t="shared" ca="1" si="10"/>
        <v>144109</v>
      </c>
      <c r="AE5" s="3" t="s">
        <v>88</v>
      </c>
      <c r="AF5" s="1">
        <v>0</v>
      </c>
      <c r="AG5" s="1">
        <v>0</v>
      </c>
      <c r="AH5" s="1"/>
      <c r="AI5" s="1" t="str">
        <f t="shared" ca="1" si="23"/>
        <v>insert into ZDIC values('DJB', '', 'EN', 'S', 'GEEMNO', 'Employee ID', '', '1', '20141204', '144109', 'SQL', '0', '0', '')</v>
      </c>
      <c r="AJ5" s="5" t="s">
        <v>9</v>
      </c>
      <c r="AM5" s="1"/>
      <c r="AN5" s="1"/>
      <c r="AO5" s="1"/>
      <c r="AP5" s="1"/>
      <c r="AQ5" s="13"/>
      <c r="AR5" s="3"/>
      <c r="AT5" s="6"/>
      <c r="AU5" s="3"/>
      <c r="AV5" s="3"/>
      <c r="AW5" s="1"/>
      <c r="AX5" s="1"/>
      <c r="AZ5" s="46"/>
      <c r="BD5" s="45"/>
      <c r="BE5" s="7"/>
      <c r="BJ5" s="48"/>
      <c r="BK5" s="48"/>
      <c r="BL5" s="6"/>
      <c r="BM5" s="3"/>
      <c r="BN5" s="3"/>
      <c r="BO5" s="3"/>
    </row>
    <row r="6" spans="1:70" ht="14.25" customHeight="1" x14ac:dyDescent="0.25">
      <c r="A6" s="4"/>
      <c r="B6" s="1" t="str">
        <f>VLOOKUP($D$2,[1]Tables!$B$2:$D$1048576,2,FALSE)</f>
        <v>GE</v>
      </c>
      <c r="C6" s="1" t="s">
        <v>1050</v>
      </c>
      <c r="D6" s="1" t="str">
        <f t="shared" si="25"/>
        <v>GEEMNA</v>
      </c>
      <c r="E6" s="1" t="str">
        <f>VLOOKUP($C6,'[1]Data Dictionary'!$B$2:$I$1048576,5,FALSE)</f>
        <v>Employee Name</v>
      </c>
      <c r="F6" s="1" t="str">
        <f>VLOOKUP($C6,'[1]Data Dictionary'!$B$2:$I$1048576,6,FALSE)</f>
        <v>Employee Name</v>
      </c>
      <c r="G6" s="1" t="str">
        <f>VLOOKUP($C6,'[1]Data Dictionary'!$B$2:$I$1048576,7,FALSE)</f>
        <v>Employee Name</v>
      </c>
      <c r="H6" s="1" t="str">
        <f>VLOOKUP($C6,'[1]Data Dictionary'!$B$2:$I$1048576,8,FALSE)</f>
        <v>Employee Name</v>
      </c>
      <c r="I6" s="1" t="str">
        <f>VLOOKUP($C6,'[1]Data Dictionary'!$B$2:$I$1048576,2,FALSE)</f>
        <v>VARCHAR</v>
      </c>
      <c r="J6" s="2" t="str">
        <f>VLOOKUP($C6,'[1]Data Dictionary'!$B$2:$I$1048576,3,FALSE)</f>
        <v>100</v>
      </c>
      <c r="K6" s="3"/>
      <c r="L6" s="3" t="str">
        <f t="shared" si="13"/>
        <v xml:space="preserve"> NULL </v>
      </c>
      <c r="M6" s="3" t="str">
        <f t="shared" si="14"/>
        <v xml:space="preserve"> DEFAULT('') </v>
      </c>
      <c r="N6" s="1" t="str">
        <f t="shared" si="15"/>
        <v>GEEMNA VARCHAR(100)  NULL  DEFAULT('') ,</v>
      </c>
      <c r="O6" s="1" t="str">
        <f t="shared" si="16"/>
        <v>GEEMNA VARCHAR2(100) DEFAULT(' '),</v>
      </c>
      <c r="P6" s="2" t="str">
        <f t="shared" si="17"/>
        <v>100</v>
      </c>
      <c r="Q6" s="2" t="str">
        <f t="shared" si="18"/>
        <v/>
      </c>
      <c r="R6" s="1" t="str">
        <f t="shared" si="19"/>
        <v xml:space="preserve">     A            GEEMNA       100          COLHDG('Employee Name')</v>
      </c>
      <c r="S6" s="1" t="s">
        <v>9</v>
      </c>
      <c r="T6" s="1" t="str">
        <f t="shared" si="20"/>
        <v>EXEC sys.sp_addextendedproperty @name=N'MS_Description', @value=N'Employee Name' , @level0type=N'SCHEMA',@level0name=N'dbo', @level1type=N'TABLE',@level1name=N'GEMP', @level2type=N'COLUMN',@level2name=N'GEEMNA'</v>
      </c>
      <c r="U6" s="1" t="s">
        <v>1311</v>
      </c>
      <c r="V6" s="1"/>
      <c r="W6" s="1" t="s">
        <v>16</v>
      </c>
      <c r="X6" s="1" t="s">
        <v>15</v>
      </c>
      <c r="Y6" s="1" t="str">
        <f t="shared" si="21"/>
        <v>GEEMNA</v>
      </c>
      <c r="Z6" s="1" t="str">
        <f t="shared" si="22"/>
        <v>Employee Name</v>
      </c>
      <c r="AA6" s="1"/>
      <c r="AB6" s="1">
        <v>1</v>
      </c>
      <c r="AC6" s="6">
        <f t="shared" ca="1" si="9"/>
        <v>20141204</v>
      </c>
      <c r="AD6" s="3">
        <f t="shared" ca="1" si="10"/>
        <v>144109</v>
      </c>
      <c r="AE6" s="3" t="s">
        <v>88</v>
      </c>
      <c r="AF6" s="1">
        <v>0</v>
      </c>
      <c r="AG6" s="1">
        <v>0</v>
      </c>
      <c r="AH6" s="1"/>
      <c r="AI6" s="1" t="str">
        <f t="shared" ca="1" si="23"/>
        <v>insert into ZDIC values('DJB', '', 'EN', 'S', 'GEEMNA', 'Employee Name', '', '1', '20141204', '144109', 'SQL', '0', '0', '')</v>
      </c>
      <c r="AJ6" s="5" t="s">
        <v>9</v>
      </c>
      <c r="AK6" s="7" t="s">
        <v>1311</v>
      </c>
      <c r="AM6" s="48" t="s">
        <v>1089</v>
      </c>
      <c r="AN6" s="48" t="s">
        <v>1097</v>
      </c>
      <c r="AO6" s="48"/>
      <c r="AP6" s="48" t="s">
        <v>1101</v>
      </c>
      <c r="AQ6" s="13" t="s">
        <v>1102</v>
      </c>
      <c r="AR6" s="3"/>
      <c r="AS6" s="7" t="s">
        <v>749</v>
      </c>
      <c r="AT6" s="6"/>
      <c r="AU6" s="3"/>
      <c r="AV6" s="3"/>
      <c r="AW6" s="48"/>
      <c r="AX6" s="48" t="s">
        <v>1381</v>
      </c>
      <c r="AY6" s="7" t="s">
        <v>1098</v>
      </c>
      <c r="AZ6" s="46">
        <v>19781215</v>
      </c>
      <c r="BA6" s="7" t="s">
        <v>133</v>
      </c>
      <c r="BB6" s="7" t="s">
        <v>1273</v>
      </c>
      <c r="BC6" s="7" t="s">
        <v>133</v>
      </c>
      <c r="BD6" s="45">
        <v>20120430</v>
      </c>
      <c r="BE6" s="7">
        <v>0</v>
      </c>
      <c r="BF6" s="7" t="s">
        <v>87</v>
      </c>
      <c r="BH6" s="7" t="s">
        <v>1336</v>
      </c>
      <c r="BJ6" s="48"/>
      <c r="BK6" s="48">
        <v>1</v>
      </c>
      <c r="BL6" s="6">
        <f t="shared" ref="BL6:BL13" ca="1" si="26">YEAR(NOW())*10000+MONTH(NOW())*100+DAY(NOW())</f>
        <v>20141204</v>
      </c>
      <c r="BM6" s="3">
        <f t="shared" ref="BM6:BM13" ca="1" si="27">HOUR(NOW())*10000+MINUTE(NOW())*100+SECOND(NOW())</f>
        <v>144109</v>
      </c>
      <c r="BN6" s="3" t="s">
        <v>88</v>
      </c>
      <c r="BO6" s="3">
        <v>0</v>
      </c>
      <c r="BP6" s="3">
        <v>0</v>
      </c>
      <c r="BR6" s="7" t="str">
        <f ca="1">CONCATENATE("INSERT INTO ",$D$2," VALUES(","'",AK6,"'",",'",AL6,"'",",'",AM6,"'",",'",AN6,"'",",'",AO6,"'",",'",AP6,"'",",'",AQ6,"'",",'",AR6,"'",",'",AS6,"'",",'",AT6,"'",",'",AU6,"'",",'",AV6,"'",",'",AW6,"'",",'",AX6,"'",",'",AY6,"'",",",AZ6,,",'",BA6,"'",",'",BB6,"'",",'",BC6,"'",",",BD6,,",",BE6,,",'",BF6,"'",",'",BG6,"'",",'",BH6,"'",",'",BI6,"'",",'",BJ6,"'",",",BK6,,",",BL6,,",",BM6,,",'",BN6,"'",",",BO6,,",",BP6,,",'",BQ6,"'",")")</f>
        <v>INSERT INTO GEMP VALUES('DJB','','DJB040','MUHAMMAD SYAHRUL','','JL.GURAMI 3/10 RT/RW 005/04','PERUMNAS I TANGERANG','','ID','','','','','GP038','JAKARTA',19781215,'M','S03','M',20120430,0,'C','','BD09','','',1,20141204,144109,'SQL',0,0,'')</v>
      </c>
    </row>
    <row r="7" spans="1:70" ht="14.25" customHeight="1" x14ac:dyDescent="0.25">
      <c r="A7" s="4"/>
      <c r="B7" s="1" t="str">
        <f>VLOOKUP($D$2,[1]Tables!$B$2:$D$1048576,2,FALSE)</f>
        <v>GE</v>
      </c>
      <c r="C7" s="1" t="s">
        <v>42</v>
      </c>
      <c r="D7" s="1" t="str">
        <f>B7 &amp; C7</f>
        <v>GENICK</v>
      </c>
      <c r="E7" s="1" t="str">
        <f>VLOOKUP($C7,'[1]Data Dictionary'!$B$2:$I$1048576,5,FALSE)</f>
        <v>Nickname</v>
      </c>
      <c r="F7" s="1" t="str">
        <f>VLOOKUP($C7,'[1]Data Dictionary'!$B$2:$I$1048576,6,FALSE)</f>
        <v>Nickname</v>
      </c>
      <c r="G7" s="1" t="str">
        <f>VLOOKUP($C7,'[1]Data Dictionary'!$B$2:$I$1048576,7,FALSE)</f>
        <v>Nickname</v>
      </c>
      <c r="H7" s="1" t="str">
        <f>VLOOKUP($C7,'[1]Data Dictionary'!$B$2:$I$1048576,8,FALSE)</f>
        <v>Nickname</v>
      </c>
      <c r="I7" s="1" t="str">
        <f>VLOOKUP($C7,'[1]Data Dictionary'!$B$2:$I$1048576,2,FALSE)</f>
        <v>VARCHAR</v>
      </c>
      <c r="J7" s="2" t="str">
        <f>VLOOKUP($C7,'[1]Data Dictionary'!$B$2:$I$1048576,3,FALSE)</f>
        <v>100</v>
      </c>
      <c r="K7" s="3"/>
      <c r="L7" s="3" t="str">
        <f t="shared" si="13"/>
        <v xml:space="preserve"> NULL </v>
      </c>
      <c r="M7" s="3" t="str">
        <f t="shared" si="14"/>
        <v xml:space="preserve"> DEFAULT('') </v>
      </c>
      <c r="N7" s="1" t="str">
        <f t="shared" si="15"/>
        <v>GENICK VARCHAR(100)  NULL  DEFAULT('') ,</v>
      </c>
      <c r="O7" s="1" t="str">
        <f t="shared" si="16"/>
        <v>GENICK VARCHAR2(100) DEFAULT(' '),</v>
      </c>
      <c r="P7" s="2" t="str">
        <f t="shared" si="17"/>
        <v>100</v>
      </c>
      <c r="Q7" s="2" t="str">
        <f t="shared" si="18"/>
        <v/>
      </c>
      <c r="R7" s="1" t="str">
        <f t="shared" si="19"/>
        <v xml:space="preserve">     A            GENICK       100          COLHDG('Nickname')</v>
      </c>
      <c r="S7" s="1" t="s">
        <v>9</v>
      </c>
      <c r="T7" s="1" t="str">
        <f t="shared" si="20"/>
        <v>EXEC sys.sp_addextendedproperty @name=N'MS_Description', @value=N'Nickname' , @level0type=N'SCHEMA',@level0name=N'dbo', @level1type=N'TABLE',@level1name=N'GEMP', @level2type=N'COLUMN',@level2name=N'GENICK'</v>
      </c>
      <c r="U7" s="1" t="s">
        <v>1311</v>
      </c>
      <c r="V7" s="1"/>
      <c r="W7" s="1" t="s">
        <v>16</v>
      </c>
      <c r="X7" s="1" t="s">
        <v>15</v>
      </c>
      <c r="Y7" s="1" t="str">
        <f t="shared" si="21"/>
        <v>GENICK</v>
      </c>
      <c r="Z7" s="1" t="str">
        <f t="shared" si="22"/>
        <v>Nickname</v>
      </c>
      <c r="AA7" s="1"/>
      <c r="AB7" s="1">
        <v>1</v>
      </c>
      <c r="AC7" s="6">
        <f t="shared" ca="1" si="9"/>
        <v>20141204</v>
      </c>
      <c r="AD7" s="3">
        <f t="shared" ca="1" si="10"/>
        <v>144109</v>
      </c>
      <c r="AE7" s="3" t="s">
        <v>88</v>
      </c>
      <c r="AF7" s="1">
        <v>0</v>
      </c>
      <c r="AG7" s="1">
        <v>0</v>
      </c>
      <c r="AH7" s="1"/>
      <c r="AI7" s="1" t="str">
        <f t="shared" ca="1" si="23"/>
        <v>insert into ZDIC values('DJB', '', 'EN', 'S', 'GENICK', 'Nickname', '', '1', '20141204', '144109', 'SQL', '0', '0', '')</v>
      </c>
      <c r="AJ7" s="5" t="s">
        <v>9</v>
      </c>
      <c r="AK7" s="7" t="s">
        <v>1311</v>
      </c>
      <c r="AM7" s="48" t="s">
        <v>1087</v>
      </c>
      <c r="AN7" s="48" t="s">
        <v>1095</v>
      </c>
      <c r="AO7" s="48"/>
      <c r="AP7" s="48" t="s">
        <v>1099</v>
      </c>
      <c r="AQ7" s="13" t="s">
        <v>1100</v>
      </c>
      <c r="AR7" s="3"/>
      <c r="AS7" s="7" t="s">
        <v>749</v>
      </c>
      <c r="AT7" s="6"/>
      <c r="AU7" s="3"/>
      <c r="AV7" s="3"/>
      <c r="AW7" s="48"/>
      <c r="AX7" s="48" t="s">
        <v>1366</v>
      </c>
      <c r="AY7" s="7" t="s">
        <v>1315</v>
      </c>
      <c r="AZ7" s="46">
        <v>19850227</v>
      </c>
      <c r="BA7" s="7" t="s">
        <v>902</v>
      </c>
      <c r="BC7" s="7" t="s">
        <v>134</v>
      </c>
      <c r="BD7" s="45">
        <v>20110303</v>
      </c>
      <c r="BE7" s="7">
        <v>0</v>
      </c>
      <c r="BF7" s="7" t="s">
        <v>89</v>
      </c>
      <c r="BH7" s="7" t="s">
        <v>1335</v>
      </c>
      <c r="BJ7" s="48"/>
      <c r="BK7" s="48">
        <v>1</v>
      </c>
      <c r="BL7" s="6">
        <f t="shared" ca="1" si="26"/>
        <v>20141204</v>
      </c>
      <c r="BM7" s="3">
        <f t="shared" ca="1" si="27"/>
        <v>144109</v>
      </c>
      <c r="BN7" s="3" t="s">
        <v>88</v>
      </c>
      <c r="BO7" s="3">
        <v>0</v>
      </c>
      <c r="BP7" s="3">
        <v>0</v>
      </c>
      <c r="BQ7" s="48"/>
      <c r="BR7" s="7" t="str">
        <f t="shared" ref="BR7:BR13" ca="1" si="28">CONCATENATE("INSERT INTO ",$D$2," VALUES(","'",AK7,"'",",'",AL7,"'",",'",AM7,"'",",'",AN7,"'",",'",AO7,"'",",'",AP7,"'",",'",AQ7,"'",",'",AR7,"'",",'",AS7,"'",",'",AT7,"'",",'",AU7,"'",",'",AV7,"'",",'",AW7,"'",",'",AX7,"'",",'",AY7,"'",",",AZ7,,",'",BA7,"'",",'",BB7,"'",",'",BC7,"'",",",BD7,,",",BE7,,",'",BF7,"'",",'",BG7,"'",",'",BH7,"'",",'",BI7,"'",",'",BJ7,"'",",",BK7,,",",BL7,,",",BM7,,",'",BN7,"'",",",BO7,,",",BP7,,",'",BQ7,"'",")")</f>
        <v>INSERT INTO GEMP VALUES('DJB','','DJB039','POPI FEBRIANI SIANTURI','','PERUM PONDOK UNGU PERMAI BLOK','AM 27/10 BEKASI UTARA','','ID','','','','','GP024','MEDAN',19850227,'F','','P',20110303,0,'A','','BD08','','',1,20141204,144109,'SQL',0,0,'')</v>
      </c>
    </row>
    <row r="8" spans="1:70" ht="14.25" customHeight="1" x14ac:dyDescent="0.25">
      <c r="A8" s="4"/>
      <c r="B8" s="1" t="str">
        <f>VLOOKUP($D$2,[1]Tables!$B$2:$D$1048576,2,FALSE)</f>
        <v>GE</v>
      </c>
      <c r="C8" s="1" t="s">
        <v>295</v>
      </c>
      <c r="D8" s="1" t="str">
        <f>B8 &amp; C8</f>
        <v>GEADR1</v>
      </c>
      <c r="E8" s="1" t="str">
        <f>VLOOKUP($C8,'[1]Data Dictionary'!$B$2:$I$1048576,5,FALSE)</f>
        <v>Address Line 1</v>
      </c>
      <c r="F8" s="1" t="str">
        <f>VLOOKUP($C8,'[1]Data Dictionary'!$B$2:$I$1048576,6,FALSE)</f>
        <v>Address Line 1</v>
      </c>
      <c r="G8" s="1" t="str">
        <f>VLOOKUP($C8,'[1]Data Dictionary'!$B$2:$I$1048576,7,FALSE)</f>
        <v>Address Line 1</v>
      </c>
      <c r="H8" s="1" t="str">
        <f>VLOOKUP($C8,'[1]Data Dictionary'!$B$2:$I$1048576,8,FALSE)</f>
        <v>Address Line 1</v>
      </c>
      <c r="I8" s="1" t="str">
        <f>VLOOKUP($C8,'[1]Data Dictionary'!$B$2:$I$1048576,2,FALSE)</f>
        <v>VARCHAR</v>
      </c>
      <c r="J8" s="2" t="str">
        <f>VLOOKUP($C8,'[1]Data Dictionary'!$B$2:$I$1048576,3,FALSE)</f>
        <v>100</v>
      </c>
      <c r="K8" s="3"/>
      <c r="L8" s="3" t="str">
        <f t="shared" ref="L8:L14" si="29">IF(K8="", " NULL ", " NOT NULL ")</f>
        <v xml:space="preserve"> NULL </v>
      </c>
      <c r="M8" s="3" t="str">
        <f t="shared" ref="M8:M14" si="30">IF(I8="NUMERIC", " DEFAULT(0) ", IF(I8="DATETIME", "", " DEFAULT('') "))</f>
        <v xml:space="preserve"> DEFAULT('') </v>
      </c>
      <c r="N8" s="1" t="str">
        <f t="shared" ref="N8:N14" si="31">CONCATENATE(D8, " ", I8, IF(I8="DATETIME", "",CONCATENATE("(", J8, ") ")), L8, M8,",")</f>
        <v>GEADR1 VARCHAR(100)  NULL  DEFAULT('') ,</v>
      </c>
      <c r="O8" s="1" t="str">
        <f t="shared" ref="O8:O14" si="32">CONCATENATE(D8, " ",IF(I8="VARCHAR", "VARCHAR2",IF(I8="NUMERIC", "NUMBER", I8)), IF(I8="DATETIME", "",CONCATENATE("(", J8, ") ")), IF(TRIM(K8)&lt;&gt;"", L8,IF(TRIM(M8)="DEFAULT('')", "DEFAULT(' ')", M8)), ",")</f>
        <v>GEADR1 VARCHAR2(100) DEFAULT(' '),</v>
      </c>
      <c r="P8" s="2" t="str">
        <f t="shared" ref="P8:P14" si="33">IF(I8="VARCHAR",J8,LEFT(J8,FIND(",",J8)-1))</f>
        <v>100</v>
      </c>
      <c r="Q8" s="2" t="str">
        <f t="shared" ref="Q8:Q14" si="34">IF(I8="VARCHAR","",RIGHT(J8,LEN(J8)-FIND(",",J8)))</f>
        <v/>
      </c>
      <c r="R8" s="1" t="str">
        <f t="shared" ref="R8:R14" si="35">CONCATENATE("     A            ", D8, RIGHT("          "&amp;P8,10),RIGHT("   "&amp;Q8,3),"       COLHDG('", LEFT(E8,20), "')")</f>
        <v xml:space="preserve">     A            GEADR1       100          COLHDG('Address Line 1')</v>
      </c>
      <c r="S8" s="1" t="s">
        <v>9</v>
      </c>
      <c r="T8" s="1" t="str">
        <f t="shared" ref="T8:T14" si="36">CONCATENATE("EXEC sys.sp_addextendedproperty @name=N'MS_Description', @value=N'", E8, "' , @level0type=N'SCHEMA',@level0name=N'dbo', @level1type=N'TABLE',@level1name=N'", $D$2, "', @level2type=N'COLUMN',@level2name=N'", D8, "'")</f>
        <v>EXEC sys.sp_addextendedproperty @name=N'MS_Description', @value=N'Address Line 1' , @level0type=N'SCHEMA',@level0name=N'dbo', @level1type=N'TABLE',@level1name=N'GEMP', @level2type=N'COLUMN',@level2name=N'GEADR1'</v>
      </c>
      <c r="U8" s="1" t="s">
        <v>1311</v>
      </c>
      <c r="V8" s="1"/>
      <c r="W8" s="1" t="s">
        <v>16</v>
      </c>
      <c r="X8" s="1" t="s">
        <v>15</v>
      </c>
      <c r="Y8" s="1" t="str">
        <f t="shared" ref="Y8:Y14" si="37">D8</f>
        <v>GEADR1</v>
      </c>
      <c r="Z8" s="1" t="str">
        <f t="shared" ref="Z8:Z14" si="38">IF(AND(W8="EN",X8="S"),E8, IF(AND(W8="ID", X8="S"),F8, IF(AND(W8="EN", X8="R"),G8,H8)))</f>
        <v>Address Line 1</v>
      </c>
      <c r="AA8" s="1"/>
      <c r="AB8" s="1">
        <v>1</v>
      </c>
      <c r="AC8" s="6">
        <f t="shared" ca="1" si="9"/>
        <v>20141204</v>
      </c>
      <c r="AD8" s="3">
        <f t="shared" ca="1" si="10"/>
        <v>144109</v>
      </c>
      <c r="AE8" s="3" t="s">
        <v>88</v>
      </c>
      <c r="AF8" s="1">
        <v>0</v>
      </c>
      <c r="AG8" s="1">
        <v>0</v>
      </c>
      <c r="AH8" s="1"/>
      <c r="AI8" s="1" t="str">
        <f t="shared" ref="AI8:AI14" ca="1" si="39">CONCATENATE("insert into ZDIC values('",U8, "', '",V8, "', '",W8, "', '",X8, "', '",Y8, "', '",Z8, "', '",AA8, "', '",AB8, "', '",AC8, "', '",AD8, "', '",AE8, "', '",AF8, "', '",AG8, "', '",AH8, "')")</f>
        <v>insert into ZDIC values('DJB', '', 'EN', 'S', 'GEADR1', 'Address Line 1', '', '1', '20141204', '144109', 'SQL', '0', '0', '')</v>
      </c>
      <c r="AJ8" s="5" t="s">
        <v>9</v>
      </c>
      <c r="AK8" s="7" t="s">
        <v>1311</v>
      </c>
      <c r="AM8" s="48" t="s">
        <v>1086</v>
      </c>
      <c r="AN8" s="48" t="s">
        <v>1094</v>
      </c>
      <c r="AO8" s="48"/>
      <c r="AP8" s="48"/>
      <c r="AQ8" s="13"/>
      <c r="AR8" s="3"/>
      <c r="AS8" s="7" t="s">
        <v>749</v>
      </c>
      <c r="AT8" s="6"/>
      <c r="AU8" s="3"/>
      <c r="AV8" s="3"/>
      <c r="AW8" s="48"/>
      <c r="AX8" s="48" t="s">
        <v>1365</v>
      </c>
      <c r="AZ8" s="46">
        <v>0</v>
      </c>
      <c r="BA8" s="7" t="s">
        <v>902</v>
      </c>
      <c r="BC8" s="7" t="s">
        <v>134</v>
      </c>
      <c r="BD8" s="45">
        <v>20100503</v>
      </c>
      <c r="BE8" s="7">
        <v>0</v>
      </c>
      <c r="BF8" s="7" t="s">
        <v>89</v>
      </c>
      <c r="BH8" s="7" t="s">
        <v>1334</v>
      </c>
      <c r="BJ8" s="48"/>
      <c r="BK8" s="48">
        <v>1</v>
      </c>
      <c r="BL8" s="6">
        <f t="shared" ca="1" si="26"/>
        <v>20141204</v>
      </c>
      <c r="BM8" s="3">
        <f t="shared" ca="1" si="27"/>
        <v>144109</v>
      </c>
      <c r="BN8" s="3" t="s">
        <v>88</v>
      </c>
      <c r="BO8" s="3">
        <v>0</v>
      </c>
      <c r="BP8" s="3">
        <v>0</v>
      </c>
      <c r="BQ8" s="48"/>
      <c r="BR8" s="7" t="str">
        <f t="shared" ca="1" si="28"/>
        <v>INSERT INTO GEMP VALUES('DJB','','DJB038','MARIA TITIN','','','','','ID','','','','','GP023','',0,'F','','P',20100503,0,'A','','BD07','','',1,20141204,144109,'SQL',0,0,'')</v>
      </c>
    </row>
    <row r="9" spans="1:70" ht="14.25" customHeight="1" x14ac:dyDescent="0.25">
      <c r="A9" s="4"/>
      <c r="B9" s="1" t="str">
        <f>VLOOKUP($D$2,[1]Tables!$B$2:$D$1048576,2,FALSE)</f>
        <v>GE</v>
      </c>
      <c r="C9" s="1" t="s">
        <v>296</v>
      </c>
      <c r="D9" s="1" t="str">
        <f>B9 &amp; C9</f>
        <v>GEADR2</v>
      </c>
      <c r="E9" s="1" t="str">
        <f>VLOOKUP($C9,'[1]Data Dictionary'!$B$2:$I$1048576,5,FALSE)</f>
        <v>Address Line 2</v>
      </c>
      <c r="F9" s="1" t="str">
        <f>VLOOKUP($C9,'[1]Data Dictionary'!$B$2:$I$1048576,6,FALSE)</f>
        <v>Address Line 2</v>
      </c>
      <c r="G9" s="1" t="str">
        <f>VLOOKUP($C9,'[1]Data Dictionary'!$B$2:$I$1048576,7,FALSE)</f>
        <v>Address Line 2</v>
      </c>
      <c r="H9" s="1" t="str">
        <f>VLOOKUP($C9,'[1]Data Dictionary'!$B$2:$I$1048576,8,FALSE)</f>
        <v>Address Line 2</v>
      </c>
      <c r="I9" s="1" t="str">
        <f>VLOOKUP($C9,'[1]Data Dictionary'!$B$2:$I$1048576,2,FALSE)</f>
        <v>VARCHAR</v>
      </c>
      <c r="J9" s="2" t="str">
        <f>VLOOKUP($C9,'[1]Data Dictionary'!$B$2:$I$1048576,3,FALSE)</f>
        <v>100</v>
      </c>
      <c r="K9" s="3"/>
      <c r="L9" s="3" t="str">
        <f t="shared" si="29"/>
        <v xml:space="preserve"> NULL </v>
      </c>
      <c r="M9" s="3" t="str">
        <f t="shared" si="30"/>
        <v xml:space="preserve"> DEFAULT('') </v>
      </c>
      <c r="N9" s="1" t="str">
        <f t="shared" si="31"/>
        <v>GEADR2 VARCHAR(100)  NULL  DEFAULT('') ,</v>
      </c>
      <c r="O9" s="1" t="str">
        <f t="shared" si="32"/>
        <v>GEADR2 VARCHAR2(100) DEFAULT(' '),</v>
      </c>
      <c r="P9" s="2" t="str">
        <f t="shared" si="33"/>
        <v>100</v>
      </c>
      <c r="Q9" s="2" t="str">
        <f t="shared" si="34"/>
        <v/>
      </c>
      <c r="R9" s="1" t="str">
        <f t="shared" si="35"/>
        <v xml:space="preserve">     A            GEADR2       100          COLHDG('Address Line 2')</v>
      </c>
      <c r="S9" s="1" t="s">
        <v>9</v>
      </c>
      <c r="T9" s="1" t="str">
        <f t="shared" si="36"/>
        <v>EXEC sys.sp_addextendedproperty @name=N'MS_Description', @value=N'Address Line 2' , @level0type=N'SCHEMA',@level0name=N'dbo', @level1type=N'TABLE',@level1name=N'GEMP', @level2type=N'COLUMN',@level2name=N'GEADR2'</v>
      </c>
      <c r="U9" s="1" t="s">
        <v>1311</v>
      </c>
      <c r="V9" s="1"/>
      <c r="W9" s="1" t="s">
        <v>16</v>
      </c>
      <c r="X9" s="1" t="s">
        <v>15</v>
      </c>
      <c r="Y9" s="1" t="str">
        <f t="shared" si="37"/>
        <v>GEADR2</v>
      </c>
      <c r="Z9" s="1" t="str">
        <f t="shared" si="38"/>
        <v>Address Line 2</v>
      </c>
      <c r="AA9" s="1"/>
      <c r="AB9" s="1">
        <v>1</v>
      </c>
      <c r="AC9" s="6">
        <f t="shared" ca="1" si="9"/>
        <v>20141204</v>
      </c>
      <c r="AD9" s="3">
        <f t="shared" ca="1" si="10"/>
        <v>144109</v>
      </c>
      <c r="AE9" s="3" t="s">
        <v>88</v>
      </c>
      <c r="AF9" s="1">
        <v>0</v>
      </c>
      <c r="AG9" s="1">
        <v>0</v>
      </c>
      <c r="AH9" s="1"/>
      <c r="AI9" s="1" t="str">
        <f t="shared" ca="1" si="39"/>
        <v>insert into ZDIC values('DJB', '', 'EN', 'S', 'GEADR2', 'Address Line 2', '', '1', '20141204', '144109', 'SQL', '0', '0', '')</v>
      </c>
      <c r="AJ9" s="5" t="s">
        <v>9</v>
      </c>
      <c r="AK9" s="7" t="s">
        <v>1311</v>
      </c>
      <c r="AM9" s="48" t="s">
        <v>1088</v>
      </c>
      <c r="AN9" s="48" t="s">
        <v>1096</v>
      </c>
      <c r="AO9" s="48"/>
      <c r="AP9" s="48"/>
      <c r="AQ9" s="13"/>
      <c r="AR9" s="3"/>
      <c r="AS9" s="7" t="s">
        <v>749</v>
      </c>
      <c r="AT9" s="6"/>
      <c r="AU9" s="3"/>
      <c r="AV9" s="3"/>
      <c r="AW9" s="48"/>
      <c r="AX9" s="48" t="s">
        <v>1368</v>
      </c>
      <c r="AZ9" s="46">
        <v>0</v>
      </c>
      <c r="BA9" s="7" t="s">
        <v>902</v>
      </c>
      <c r="BB9" s="7" t="s">
        <v>1273</v>
      </c>
      <c r="BC9" s="7" t="s">
        <v>133</v>
      </c>
      <c r="BD9" s="45">
        <v>20050718</v>
      </c>
      <c r="BE9" s="7">
        <v>0</v>
      </c>
      <c r="BF9" s="7" t="s">
        <v>87</v>
      </c>
      <c r="BH9" s="7" t="s">
        <v>1330</v>
      </c>
      <c r="BJ9" s="48"/>
      <c r="BK9" s="48">
        <v>1</v>
      </c>
      <c r="BL9" s="6">
        <f t="shared" ca="1" si="26"/>
        <v>20141204</v>
      </c>
      <c r="BM9" s="3">
        <f t="shared" ca="1" si="27"/>
        <v>144109</v>
      </c>
      <c r="BN9" s="3" t="s">
        <v>88</v>
      </c>
      <c r="BO9" s="3">
        <v>0</v>
      </c>
      <c r="BP9" s="3">
        <v>0</v>
      </c>
      <c r="BQ9" s="48"/>
      <c r="BR9" s="7" t="str">
        <f t="shared" ca="1" si="28"/>
        <v>INSERT INTO GEMP VALUES('DJB','','DJB012','RIA BADRIA RAHMAN','','','','','ID','','','','','BP006','',0,'F','S03','M',20050718,0,'C','','BD03','','',1,20141204,144109,'SQL',0,0,'')</v>
      </c>
    </row>
    <row r="10" spans="1:70" ht="14.25" customHeight="1" x14ac:dyDescent="0.25">
      <c r="A10" s="4"/>
      <c r="B10" s="1" t="str">
        <f>VLOOKUP($D$2,[1]Tables!$B$2:$D$1048576,2,FALSE)</f>
        <v>GE</v>
      </c>
      <c r="C10" s="1" t="s">
        <v>297</v>
      </c>
      <c r="D10" s="1" t="str">
        <f t="shared" ref="D10" si="40">B10 &amp; C10</f>
        <v>GEADR3</v>
      </c>
      <c r="E10" s="1" t="str">
        <f>VLOOKUP($C10,'[1]Data Dictionary'!$B$2:$I$1048576,5,FALSE)</f>
        <v>Address Line 3</v>
      </c>
      <c r="F10" s="1" t="str">
        <f>VLOOKUP($C10,'[1]Data Dictionary'!$B$2:$I$1048576,6,FALSE)</f>
        <v>Address Line 3</v>
      </c>
      <c r="G10" s="1" t="str">
        <f>VLOOKUP($C10,'[1]Data Dictionary'!$B$2:$I$1048576,7,FALSE)</f>
        <v>Address Line 3</v>
      </c>
      <c r="H10" s="1" t="str">
        <f>VLOOKUP($C10,'[1]Data Dictionary'!$B$2:$I$1048576,8,FALSE)</f>
        <v>Address Line 3</v>
      </c>
      <c r="I10" s="1" t="str">
        <f>VLOOKUP($C10,'[1]Data Dictionary'!$B$2:$I$1048576,2,FALSE)</f>
        <v>VARCHAR</v>
      </c>
      <c r="J10" s="2" t="str">
        <f>VLOOKUP($C10,'[1]Data Dictionary'!$B$2:$I$1048576,3,FALSE)</f>
        <v>100</v>
      </c>
      <c r="K10" s="3"/>
      <c r="L10" s="3" t="str">
        <f t="shared" si="29"/>
        <v xml:space="preserve"> NULL </v>
      </c>
      <c r="M10" s="3" t="str">
        <f t="shared" si="30"/>
        <v xml:space="preserve"> DEFAULT('') </v>
      </c>
      <c r="N10" s="1" t="str">
        <f t="shared" si="31"/>
        <v>GEADR3 VARCHAR(100)  NULL  DEFAULT('') ,</v>
      </c>
      <c r="O10" s="1" t="str">
        <f t="shared" si="32"/>
        <v>GEADR3 VARCHAR2(100) DEFAULT(' '),</v>
      </c>
      <c r="P10" s="2" t="str">
        <f t="shared" si="33"/>
        <v>100</v>
      </c>
      <c r="Q10" s="2" t="str">
        <f t="shared" si="34"/>
        <v/>
      </c>
      <c r="R10" s="1" t="str">
        <f t="shared" si="35"/>
        <v xml:space="preserve">     A            GEADR3       100          COLHDG('Address Line 3')</v>
      </c>
      <c r="S10" s="1" t="s">
        <v>9</v>
      </c>
      <c r="T10" s="1" t="str">
        <f t="shared" si="36"/>
        <v>EXEC sys.sp_addextendedproperty @name=N'MS_Description', @value=N'Address Line 3' , @level0type=N'SCHEMA',@level0name=N'dbo', @level1type=N'TABLE',@level1name=N'GEMP', @level2type=N'COLUMN',@level2name=N'GEADR3'</v>
      </c>
      <c r="U10" s="1" t="s">
        <v>1311</v>
      </c>
      <c r="V10" s="1"/>
      <c r="W10" s="1" t="s">
        <v>16</v>
      </c>
      <c r="X10" s="1" t="s">
        <v>15</v>
      </c>
      <c r="Y10" s="1" t="str">
        <f t="shared" si="37"/>
        <v>GEADR3</v>
      </c>
      <c r="Z10" s="1" t="str">
        <f t="shared" si="38"/>
        <v>Address Line 3</v>
      </c>
      <c r="AA10" s="1"/>
      <c r="AB10" s="1">
        <v>1</v>
      </c>
      <c r="AC10" s="6">
        <f t="shared" ca="1" si="9"/>
        <v>20141204</v>
      </c>
      <c r="AD10" s="3">
        <f t="shared" ca="1" si="10"/>
        <v>144109</v>
      </c>
      <c r="AE10" s="3" t="s">
        <v>88</v>
      </c>
      <c r="AF10" s="1">
        <v>0</v>
      </c>
      <c r="AG10" s="1">
        <v>0</v>
      </c>
      <c r="AH10" s="1"/>
      <c r="AI10" s="1" t="str">
        <f t="shared" ca="1" si="39"/>
        <v>insert into ZDIC values('DJB', '', 'EN', 'S', 'GEADR3', 'Address Line 3', '', '1', '20141204', '144109', 'SQL', '0', '0', '')</v>
      </c>
      <c r="AJ10" s="5" t="s">
        <v>9</v>
      </c>
      <c r="AK10" s="7" t="s">
        <v>1311</v>
      </c>
      <c r="AM10" s="48" t="s">
        <v>1083</v>
      </c>
      <c r="AN10" s="48" t="s">
        <v>1091</v>
      </c>
      <c r="AO10" s="48"/>
      <c r="AP10" s="48"/>
      <c r="AQ10" s="13"/>
      <c r="AR10" s="3"/>
      <c r="AS10" s="7" t="s">
        <v>749</v>
      </c>
      <c r="AT10" s="6"/>
      <c r="AU10" s="3"/>
      <c r="AV10" s="3"/>
      <c r="AW10" s="48"/>
      <c r="AX10" s="48" t="s">
        <v>1349</v>
      </c>
      <c r="AZ10" s="46">
        <v>0</v>
      </c>
      <c r="BA10" s="7" t="s">
        <v>902</v>
      </c>
      <c r="BC10" s="7" t="s">
        <v>134</v>
      </c>
      <c r="BD10" s="45">
        <v>20050401</v>
      </c>
      <c r="BE10" s="7">
        <v>0</v>
      </c>
      <c r="BF10" s="7" t="s">
        <v>89</v>
      </c>
      <c r="BH10" s="7" t="s">
        <v>1330</v>
      </c>
      <c r="BJ10" s="48"/>
      <c r="BK10" s="48">
        <v>1</v>
      </c>
      <c r="BL10" s="6">
        <f t="shared" ca="1" si="26"/>
        <v>20141204</v>
      </c>
      <c r="BM10" s="3">
        <f t="shared" ca="1" si="27"/>
        <v>144109</v>
      </c>
      <c r="BN10" s="3" t="s">
        <v>88</v>
      </c>
      <c r="BO10" s="3">
        <v>0</v>
      </c>
      <c r="BP10" s="3">
        <v>0</v>
      </c>
      <c r="BQ10" s="48"/>
      <c r="BR10" s="7" t="str">
        <f t="shared" ca="1" si="28"/>
        <v>INSERT INTO GEMP VALUES('DJB','','DJB010','DEVI','','','','','ID','','','','','BP001','',0,'F','','P',20050401,0,'A','','BD03','','',1,20141204,144109,'SQL',0,0,'')</v>
      </c>
    </row>
    <row r="11" spans="1:70" ht="14.25" customHeight="1" x14ac:dyDescent="0.25">
      <c r="A11" s="4"/>
      <c r="B11" s="1" t="str">
        <f>VLOOKUP($D$2,[1]Tables!$B$2:$D$1048576,2,FALSE)</f>
        <v>GE</v>
      </c>
      <c r="C11" s="1" t="s">
        <v>125</v>
      </c>
      <c r="D11" s="1" t="str">
        <f>B11 &amp; C11</f>
        <v>GECNNO</v>
      </c>
      <c r="E11" s="1" t="str">
        <f>VLOOKUP($C11,'[1]Data Dictionary'!$B$2:$I$1048576,5,FALSE)</f>
        <v>Country Code</v>
      </c>
      <c r="F11" s="1" t="str">
        <f>VLOOKUP($C11,'[1]Data Dictionary'!$B$2:$I$1048576,6,FALSE)</f>
        <v>Country Code</v>
      </c>
      <c r="G11" s="1" t="str">
        <f>VLOOKUP($C11,'[1]Data Dictionary'!$B$2:$I$1048576,7,FALSE)</f>
        <v>Country Code</v>
      </c>
      <c r="H11" s="1" t="str">
        <f>VLOOKUP($C11,'[1]Data Dictionary'!$B$2:$I$1048576,8,FALSE)</f>
        <v>Country Code</v>
      </c>
      <c r="I11" s="1" t="str">
        <f>VLOOKUP($C11,'[1]Data Dictionary'!$B$2:$I$1048576,2,FALSE)</f>
        <v>VARCHAR</v>
      </c>
      <c r="J11" s="2" t="str">
        <f>VLOOKUP($C11,'[1]Data Dictionary'!$B$2:$I$1048576,3,FALSE)</f>
        <v>10</v>
      </c>
      <c r="K11" s="3"/>
      <c r="L11" s="3" t="str">
        <f t="shared" si="29"/>
        <v xml:space="preserve"> NULL </v>
      </c>
      <c r="M11" s="3" t="str">
        <f t="shared" si="30"/>
        <v xml:space="preserve"> DEFAULT('') </v>
      </c>
      <c r="N11" s="1" t="str">
        <f t="shared" si="31"/>
        <v>GECNNO VARCHAR(10)  NULL  DEFAULT('') ,</v>
      </c>
      <c r="O11" s="1" t="str">
        <f t="shared" si="32"/>
        <v>GECNNO VARCHAR2(10) DEFAULT(' '),</v>
      </c>
      <c r="P11" s="2" t="str">
        <f t="shared" si="33"/>
        <v>10</v>
      </c>
      <c r="Q11" s="2" t="str">
        <f t="shared" si="34"/>
        <v/>
      </c>
      <c r="R11" s="1" t="str">
        <f t="shared" si="35"/>
        <v xml:space="preserve">     A            GECNNO        10          COLHDG('Country Code')</v>
      </c>
      <c r="S11" s="1" t="s">
        <v>9</v>
      </c>
      <c r="T11" s="1" t="str">
        <f t="shared" si="36"/>
        <v>EXEC sys.sp_addextendedproperty @name=N'MS_Description', @value=N'Country Code' , @level0type=N'SCHEMA',@level0name=N'dbo', @level1type=N'TABLE',@level1name=N'GEMP', @level2type=N'COLUMN',@level2name=N'GECNNO'</v>
      </c>
      <c r="U11" s="1" t="s">
        <v>1311</v>
      </c>
      <c r="V11" s="1"/>
      <c r="W11" s="1" t="s">
        <v>16</v>
      </c>
      <c r="X11" s="1" t="s">
        <v>15</v>
      </c>
      <c r="Y11" s="1" t="str">
        <f t="shared" si="37"/>
        <v>GECNNO</v>
      </c>
      <c r="Z11" s="1" t="str">
        <f t="shared" si="38"/>
        <v>Country Code</v>
      </c>
      <c r="AA11" s="1"/>
      <c r="AB11" s="1">
        <v>1</v>
      </c>
      <c r="AC11" s="6">
        <f t="shared" ref="AC11:AC35" ca="1" si="41">YEAR(NOW())*10000+MONTH(NOW())*100+DAY(NOW())</f>
        <v>20141204</v>
      </c>
      <c r="AD11" s="3">
        <f t="shared" ref="AD11:AD35" ca="1" si="42">HOUR(NOW())*10000+MINUTE(NOW())*100+SECOND(NOW())</f>
        <v>144109</v>
      </c>
      <c r="AE11" s="3" t="s">
        <v>88</v>
      </c>
      <c r="AF11" s="1">
        <v>0</v>
      </c>
      <c r="AG11" s="1">
        <v>0</v>
      </c>
      <c r="AH11" s="1"/>
      <c r="AI11" s="1" t="str">
        <f t="shared" ca="1" si="39"/>
        <v>insert into ZDIC values('DJB', '', 'EN', 'S', 'GECNNO', 'Country Code', '', '1', '20141204', '144109', 'SQL', '0', '0', '')</v>
      </c>
      <c r="AJ11" s="5" t="s">
        <v>9</v>
      </c>
      <c r="AK11" s="7" t="s">
        <v>1311</v>
      </c>
      <c r="AM11" s="12" t="s">
        <v>1082</v>
      </c>
      <c r="AN11" s="48" t="s">
        <v>1090</v>
      </c>
      <c r="AO11" s="48"/>
      <c r="AP11" s="48" t="s">
        <v>1098</v>
      </c>
      <c r="AQ11" s="3"/>
      <c r="AR11" s="6"/>
      <c r="AS11" s="7" t="s">
        <v>749</v>
      </c>
      <c r="AT11" s="3"/>
      <c r="AU11" s="48"/>
      <c r="AV11" s="48"/>
      <c r="AW11" s="48"/>
      <c r="AX11" s="48" t="s">
        <v>1347</v>
      </c>
      <c r="AY11" s="7" t="s">
        <v>1098</v>
      </c>
      <c r="AZ11" s="46">
        <v>0</v>
      </c>
      <c r="BA11" s="7" t="s">
        <v>902</v>
      </c>
      <c r="BB11" s="7" t="s">
        <v>1273</v>
      </c>
      <c r="BC11" s="7" t="s">
        <v>133</v>
      </c>
      <c r="BD11" s="46">
        <v>0</v>
      </c>
      <c r="BE11" s="7">
        <v>0</v>
      </c>
      <c r="BF11" s="7" t="s">
        <v>89</v>
      </c>
      <c r="BH11" s="7" t="s">
        <v>1329</v>
      </c>
      <c r="BJ11" s="48"/>
      <c r="BK11" s="48">
        <v>1</v>
      </c>
      <c r="BL11" s="6">
        <f t="shared" ca="1" si="26"/>
        <v>20141204</v>
      </c>
      <c r="BM11" s="3">
        <f t="shared" ca="1" si="27"/>
        <v>144109</v>
      </c>
      <c r="BN11" s="3" t="s">
        <v>88</v>
      </c>
      <c r="BO11" s="3">
        <v>0</v>
      </c>
      <c r="BP11" s="3">
        <v>0</v>
      </c>
      <c r="BQ11" s="48"/>
      <c r="BR11" s="7" t="str">
        <f t="shared" ca="1" si="28"/>
        <v>INSERT INTO GEMP VALUES('DJB','','DJB007','CATIAH','','JAKARTA','','','ID','','','','','GP010','JAKARTA',0,'F','S03','M',0,0,'A','','BD02','','',1,20141204,144109,'SQL',0,0,'')</v>
      </c>
    </row>
    <row r="12" spans="1:70" ht="14.25" customHeight="1" x14ac:dyDescent="0.25">
      <c r="A12" s="4"/>
      <c r="B12" s="1" t="str">
        <f>VLOOKUP($D$2,[1]Tables!$B$2:$D$1048576,2,FALSE)</f>
        <v>GE</v>
      </c>
      <c r="C12" s="1" t="s">
        <v>299</v>
      </c>
      <c r="D12" s="1" t="str">
        <f>B12 &amp; C12</f>
        <v>GEPHN1</v>
      </c>
      <c r="E12" s="1" t="str">
        <f>VLOOKUP($C12,'[1]Data Dictionary'!$B$2:$I$1048576,5,FALSE)</f>
        <v>Phone 1</v>
      </c>
      <c r="F12" s="1" t="str">
        <f>VLOOKUP($C12,'[1]Data Dictionary'!$B$2:$I$1048576,6,FALSE)</f>
        <v>Phone 1</v>
      </c>
      <c r="G12" s="1" t="str">
        <f>VLOOKUP($C12,'[1]Data Dictionary'!$B$2:$I$1048576,7,FALSE)</f>
        <v>Phone 1</v>
      </c>
      <c r="H12" s="1" t="str">
        <f>VLOOKUP($C12,'[1]Data Dictionary'!$B$2:$I$1048576,8,FALSE)</f>
        <v>Phone 1</v>
      </c>
      <c r="I12" s="1" t="str">
        <f>VLOOKUP($C12,'[1]Data Dictionary'!$B$2:$I$1048576,2,FALSE)</f>
        <v>VARCHAR</v>
      </c>
      <c r="J12" s="2" t="str">
        <f>VLOOKUP($C12,'[1]Data Dictionary'!$B$2:$I$1048576,3,FALSE)</f>
        <v>100</v>
      </c>
      <c r="K12" s="3"/>
      <c r="L12" s="3" t="str">
        <f t="shared" si="29"/>
        <v xml:space="preserve"> NULL </v>
      </c>
      <c r="M12" s="3" t="str">
        <f t="shared" si="30"/>
        <v xml:space="preserve"> DEFAULT('') </v>
      </c>
      <c r="N12" s="1" t="str">
        <f t="shared" si="31"/>
        <v>GEPHN1 VARCHAR(100)  NULL  DEFAULT('') ,</v>
      </c>
      <c r="O12" s="1" t="str">
        <f t="shared" si="32"/>
        <v>GEPHN1 VARCHAR2(100) DEFAULT(' '),</v>
      </c>
      <c r="P12" s="2" t="str">
        <f t="shared" si="33"/>
        <v>100</v>
      </c>
      <c r="Q12" s="2" t="str">
        <f t="shared" si="34"/>
        <v/>
      </c>
      <c r="R12" s="1" t="str">
        <f t="shared" si="35"/>
        <v xml:space="preserve">     A            GEPHN1       100          COLHDG('Phone 1')</v>
      </c>
      <c r="S12" s="1" t="s">
        <v>9</v>
      </c>
      <c r="T12" s="1" t="str">
        <f t="shared" si="36"/>
        <v>EXEC sys.sp_addextendedproperty @name=N'MS_Description', @value=N'Phone 1' , @level0type=N'SCHEMA',@level0name=N'dbo', @level1type=N'TABLE',@level1name=N'GEMP', @level2type=N'COLUMN',@level2name=N'GEPHN1'</v>
      </c>
      <c r="U12" s="1" t="s">
        <v>1311</v>
      </c>
      <c r="V12" s="1"/>
      <c r="W12" s="1" t="s">
        <v>16</v>
      </c>
      <c r="X12" s="1" t="s">
        <v>15</v>
      </c>
      <c r="Y12" s="1" t="str">
        <f t="shared" si="37"/>
        <v>GEPHN1</v>
      </c>
      <c r="Z12" s="1" t="str">
        <f t="shared" si="38"/>
        <v>Phone 1</v>
      </c>
      <c r="AA12" s="1"/>
      <c r="AB12" s="1">
        <v>1</v>
      </c>
      <c r="AC12" s="6">
        <f t="shared" ca="1" si="41"/>
        <v>20141204</v>
      </c>
      <c r="AD12" s="3">
        <f t="shared" ca="1" si="42"/>
        <v>144109</v>
      </c>
      <c r="AE12" s="3" t="s">
        <v>88</v>
      </c>
      <c r="AF12" s="1">
        <v>0</v>
      </c>
      <c r="AG12" s="1">
        <v>0</v>
      </c>
      <c r="AH12" s="1"/>
      <c r="AI12" s="1" t="str">
        <f t="shared" ca="1" si="39"/>
        <v>insert into ZDIC values('DJB', '', 'EN', 'S', 'GEPHN1', 'Phone 1', '', '1', '20141204', '144109', 'SQL', '0', '0', '')</v>
      </c>
      <c r="AJ12" s="5" t="s">
        <v>9</v>
      </c>
      <c r="AK12" s="7" t="s">
        <v>1311</v>
      </c>
      <c r="AM12" s="48" t="s">
        <v>1085</v>
      </c>
      <c r="AN12" s="48" t="s">
        <v>1093</v>
      </c>
      <c r="AO12" s="48"/>
      <c r="AP12" s="48"/>
      <c r="AQ12" s="13"/>
      <c r="AR12" s="3"/>
      <c r="AS12" s="7" t="s">
        <v>749</v>
      </c>
      <c r="AT12" s="6"/>
      <c r="AU12" s="3"/>
      <c r="AV12" s="3"/>
      <c r="AW12" s="48"/>
      <c r="AX12" s="48" t="s">
        <v>1362</v>
      </c>
      <c r="AZ12" s="46">
        <v>0</v>
      </c>
      <c r="BA12" s="7" t="s">
        <v>133</v>
      </c>
      <c r="BC12" s="7" t="s">
        <v>133</v>
      </c>
      <c r="BD12" s="45">
        <v>20041014</v>
      </c>
      <c r="BE12" s="7">
        <v>0</v>
      </c>
      <c r="BF12" s="7" t="s">
        <v>89</v>
      </c>
      <c r="BH12" s="7" t="s">
        <v>1329</v>
      </c>
      <c r="BJ12" s="48"/>
      <c r="BK12" s="48">
        <v>1</v>
      </c>
      <c r="BL12" s="6">
        <f t="shared" ca="1" si="26"/>
        <v>20141204</v>
      </c>
      <c r="BM12" s="3">
        <f t="shared" ca="1" si="27"/>
        <v>144109</v>
      </c>
      <c r="BN12" s="3" t="s">
        <v>88</v>
      </c>
      <c r="BO12" s="3">
        <v>0</v>
      </c>
      <c r="BP12" s="3">
        <v>0</v>
      </c>
      <c r="BQ12" s="48"/>
      <c r="BR12" s="7" t="str">
        <f t="shared" ca="1" si="28"/>
        <v>INSERT INTO GEMP VALUES('DJB','','DJB005','IMRON T','','','','','ID','','','','','BP005','',0,'M','','M',20041014,0,'A','','BD02','','',1,20141204,144109,'SQL',0,0,'')</v>
      </c>
    </row>
    <row r="13" spans="1:70" ht="14.25" customHeight="1" x14ac:dyDescent="0.25">
      <c r="A13" s="4"/>
      <c r="B13" s="1" t="str">
        <f>VLOOKUP($D$2,[1]Tables!$B$2:$D$1048576,2,FALSE)</f>
        <v>GE</v>
      </c>
      <c r="C13" s="1" t="s">
        <v>303</v>
      </c>
      <c r="D13" s="1" t="str">
        <f t="shared" ref="D13:D14" si="43">B13 &amp; C13</f>
        <v>GEFAX1</v>
      </c>
      <c r="E13" s="1" t="str">
        <f>VLOOKUP($C13,'[1]Data Dictionary'!$B$2:$I$1048576,5,FALSE)</f>
        <v>Fax 1</v>
      </c>
      <c r="F13" s="1" t="str">
        <f>VLOOKUP($C13,'[1]Data Dictionary'!$B$2:$I$1048576,6,FALSE)</f>
        <v>Fax 1</v>
      </c>
      <c r="G13" s="1" t="str">
        <f>VLOOKUP($C13,'[1]Data Dictionary'!$B$2:$I$1048576,7,FALSE)</f>
        <v>Fax 1</v>
      </c>
      <c r="H13" s="1" t="str">
        <f>VLOOKUP($C13,'[1]Data Dictionary'!$B$2:$I$1048576,8,FALSE)</f>
        <v>Fax 1</v>
      </c>
      <c r="I13" s="1" t="str">
        <f>VLOOKUP($C13,'[1]Data Dictionary'!$B$2:$I$1048576,2,FALSE)</f>
        <v>VARCHAR</v>
      </c>
      <c r="J13" s="2" t="str">
        <f>VLOOKUP($C13,'[1]Data Dictionary'!$B$2:$I$1048576,3,FALSE)</f>
        <v>100</v>
      </c>
      <c r="K13" s="3"/>
      <c r="L13" s="3" t="str">
        <f t="shared" si="29"/>
        <v xml:space="preserve"> NULL </v>
      </c>
      <c r="M13" s="3" t="str">
        <f t="shared" si="30"/>
        <v xml:space="preserve"> DEFAULT('') </v>
      </c>
      <c r="N13" s="1" t="str">
        <f t="shared" si="31"/>
        <v>GEFAX1 VARCHAR(100)  NULL  DEFAULT('') ,</v>
      </c>
      <c r="O13" s="1" t="str">
        <f t="shared" si="32"/>
        <v>GEFAX1 VARCHAR2(100) DEFAULT(' '),</v>
      </c>
      <c r="P13" s="2" t="str">
        <f t="shared" si="33"/>
        <v>100</v>
      </c>
      <c r="Q13" s="2" t="str">
        <f t="shared" si="34"/>
        <v/>
      </c>
      <c r="R13" s="1" t="str">
        <f t="shared" si="35"/>
        <v xml:space="preserve">     A            GEFAX1       100          COLHDG('Fax 1')</v>
      </c>
      <c r="S13" s="1" t="s">
        <v>9</v>
      </c>
      <c r="T13" s="1" t="str">
        <f t="shared" si="36"/>
        <v>EXEC sys.sp_addextendedproperty @name=N'MS_Description', @value=N'Fax 1' , @level0type=N'SCHEMA',@level0name=N'dbo', @level1type=N'TABLE',@level1name=N'GEMP', @level2type=N'COLUMN',@level2name=N'GEFAX1'</v>
      </c>
      <c r="U13" s="1" t="s">
        <v>1311</v>
      </c>
      <c r="V13" s="1"/>
      <c r="W13" s="1" t="s">
        <v>16</v>
      </c>
      <c r="X13" s="1" t="s">
        <v>15</v>
      </c>
      <c r="Y13" s="1" t="str">
        <f t="shared" si="37"/>
        <v>GEFAX1</v>
      </c>
      <c r="Z13" s="1" t="str">
        <f t="shared" si="38"/>
        <v>Fax 1</v>
      </c>
      <c r="AA13" s="1"/>
      <c r="AB13" s="1">
        <v>1</v>
      </c>
      <c r="AC13" s="6">
        <f t="shared" ca="1" si="41"/>
        <v>20141204</v>
      </c>
      <c r="AD13" s="3">
        <f t="shared" ca="1" si="42"/>
        <v>144109</v>
      </c>
      <c r="AE13" s="3" t="s">
        <v>88</v>
      </c>
      <c r="AF13" s="1">
        <v>0</v>
      </c>
      <c r="AG13" s="1">
        <v>0</v>
      </c>
      <c r="AH13" s="1"/>
      <c r="AI13" s="1" t="str">
        <f t="shared" ca="1" si="39"/>
        <v>insert into ZDIC values('DJB', '', 'EN', 'S', 'GEFAX1', 'Fax 1', '', '1', '20141204', '144109', 'SQL', '0', '0', '')</v>
      </c>
      <c r="AJ13" s="5" t="s">
        <v>9</v>
      </c>
      <c r="AK13" s="7" t="s">
        <v>1311</v>
      </c>
      <c r="AM13" s="48" t="s">
        <v>1084</v>
      </c>
      <c r="AN13" s="48" t="s">
        <v>1092</v>
      </c>
      <c r="AO13" s="48"/>
      <c r="AP13" s="48"/>
      <c r="AQ13" s="13"/>
      <c r="AR13" s="3"/>
      <c r="AS13" s="7" t="s">
        <v>749</v>
      </c>
      <c r="AT13" s="6"/>
      <c r="AU13" s="3"/>
      <c r="AV13" s="3"/>
      <c r="AW13" s="48"/>
      <c r="AX13" s="48" t="s">
        <v>1351</v>
      </c>
      <c r="AZ13" s="46">
        <v>0</v>
      </c>
      <c r="BA13" s="7" t="s">
        <v>902</v>
      </c>
      <c r="BC13" s="7" t="s">
        <v>133</v>
      </c>
      <c r="BD13" s="45">
        <v>20040128</v>
      </c>
      <c r="BE13" s="7">
        <v>0</v>
      </c>
      <c r="BF13" s="7" t="s">
        <v>87</v>
      </c>
      <c r="BH13" s="7" t="s">
        <v>1328</v>
      </c>
      <c r="BJ13" s="48"/>
      <c r="BK13" s="48">
        <v>1</v>
      </c>
      <c r="BL13" s="6">
        <f t="shared" ca="1" si="26"/>
        <v>20141204</v>
      </c>
      <c r="BM13" s="3">
        <f t="shared" ca="1" si="27"/>
        <v>144109</v>
      </c>
      <c r="BN13" s="3" t="s">
        <v>88</v>
      </c>
      <c r="BO13" s="3">
        <v>0</v>
      </c>
      <c r="BP13" s="3">
        <v>0</v>
      </c>
      <c r="BQ13" s="48"/>
      <c r="BR13" s="7" t="str">
        <f t="shared" ca="1" si="28"/>
        <v>INSERT INTO GEMP VALUES('DJB','','DJB003','DIAN NOVIANTI','','','','','ID','','','','','BP002','',0,'F','','M',20040128,0,'C','','BD01','','',1,20141204,144109,'SQL',0,0,'')</v>
      </c>
    </row>
    <row r="14" spans="1:70" ht="14.25" customHeight="1" x14ac:dyDescent="0.25">
      <c r="A14" s="4"/>
      <c r="B14" s="1" t="str">
        <f>VLOOKUP($D$2,[1]Tables!$B$2:$D$1048576,2,FALSE)</f>
        <v>GE</v>
      </c>
      <c r="C14" s="1" t="s">
        <v>1447</v>
      </c>
      <c r="D14" s="1" t="str">
        <f t="shared" si="43"/>
        <v>GEEMA1</v>
      </c>
      <c r="E14" s="1" t="str">
        <f>VLOOKUP($C14,'[1]Data Dictionary'!$B$2:$I$1048576,5,FALSE)</f>
        <v>Email 1</v>
      </c>
      <c r="F14" s="1" t="str">
        <f>VLOOKUP($C14,'[1]Data Dictionary'!$B$2:$I$1048576,6,FALSE)</f>
        <v>Email 1</v>
      </c>
      <c r="G14" s="1" t="str">
        <f>VLOOKUP($C14,'[1]Data Dictionary'!$B$2:$I$1048576,7,FALSE)</f>
        <v>Email 1</v>
      </c>
      <c r="H14" s="1" t="str">
        <f>VLOOKUP($C14,'[1]Data Dictionary'!$B$2:$I$1048576,8,FALSE)</f>
        <v>Email 1</v>
      </c>
      <c r="I14" s="1" t="str">
        <f>VLOOKUP($C14,'[1]Data Dictionary'!$B$2:$I$1048576,2,FALSE)</f>
        <v>VARCHAR</v>
      </c>
      <c r="J14" s="2" t="str">
        <f>VLOOKUP($C14,'[1]Data Dictionary'!$B$2:$I$1048576,3,FALSE)</f>
        <v>200</v>
      </c>
      <c r="K14" s="3"/>
      <c r="L14" s="3" t="str">
        <f t="shared" si="29"/>
        <v xml:space="preserve"> NULL </v>
      </c>
      <c r="M14" s="3" t="str">
        <f t="shared" si="30"/>
        <v xml:space="preserve"> DEFAULT('') </v>
      </c>
      <c r="N14" s="1" t="str">
        <f t="shared" si="31"/>
        <v>GEEMA1 VARCHAR(200)  NULL  DEFAULT('') ,</v>
      </c>
      <c r="O14" s="1" t="str">
        <f t="shared" si="32"/>
        <v>GEEMA1 VARCHAR2(200) DEFAULT(' '),</v>
      </c>
      <c r="P14" s="2" t="str">
        <f t="shared" si="33"/>
        <v>200</v>
      </c>
      <c r="Q14" s="2" t="str">
        <f t="shared" si="34"/>
        <v/>
      </c>
      <c r="R14" s="1" t="str">
        <f t="shared" si="35"/>
        <v xml:space="preserve">     A            GEEMA1       200          COLHDG('Email 1')</v>
      </c>
      <c r="S14" s="1" t="s">
        <v>9</v>
      </c>
      <c r="T14" s="1" t="str">
        <f t="shared" si="36"/>
        <v>EXEC sys.sp_addextendedproperty @name=N'MS_Description', @value=N'Email 1' , @level0type=N'SCHEMA',@level0name=N'dbo', @level1type=N'TABLE',@level1name=N'GEMP', @level2type=N'COLUMN',@level2name=N'GEEMA1'</v>
      </c>
      <c r="U14" s="1" t="s">
        <v>1311</v>
      </c>
      <c r="V14" s="1"/>
      <c r="W14" s="1" t="s">
        <v>16</v>
      </c>
      <c r="X14" s="1" t="s">
        <v>15</v>
      </c>
      <c r="Y14" s="1" t="str">
        <f t="shared" si="37"/>
        <v>GEEMA1</v>
      </c>
      <c r="Z14" s="1" t="str">
        <f t="shared" si="38"/>
        <v>Email 1</v>
      </c>
      <c r="AA14" s="1"/>
      <c r="AB14" s="1">
        <v>1</v>
      </c>
      <c r="AC14" s="6">
        <f t="shared" ca="1" si="41"/>
        <v>20141204</v>
      </c>
      <c r="AD14" s="3">
        <f t="shared" ca="1" si="42"/>
        <v>144109</v>
      </c>
      <c r="AE14" s="3" t="s">
        <v>88</v>
      </c>
      <c r="AF14" s="1">
        <v>0</v>
      </c>
      <c r="AG14" s="1">
        <v>0</v>
      </c>
      <c r="AH14" s="1"/>
      <c r="AI14" s="1" t="str">
        <f t="shared" ca="1" si="39"/>
        <v>insert into ZDIC values('DJB', '', 'EN', 'S', 'GEEMA1', 'Email 1', '', '1', '20141204', '144109', 'SQL', '0', '0', '')</v>
      </c>
      <c r="AJ14" s="5" t="s">
        <v>9</v>
      </c>
      <c r="AM14" s="48"/>
      <c r="AN14" s="1"/>
      <c r="AO14" s="1"/>
      <c r="AP14" s="1"/>
      <c r="AQ14" s="13"/>
      <c r="AR14" s="3"/>
      <c r="AT14" s="6"/>
      <c r="AU14" s="3"/>
      <c r="AV14" s="3"/>
      <c r="AW14" s="1"/>
      <c r="AX14" s="48"/>
      <c r="AZ14" s="46"/>
      <c r="BD14" s="45"/>
      <c r="BE14" s="7"/>
      <c r="BJ14" s="1"/>
      <c r="BK14" s="48"/>
      <c r="BL14" s="6"/>
      <c r="BM14" s="3"/>
      <c r="BN14" s="3"/>
      <c r="BO14" s="3"/>
      <c r="BP14" s="3"/>
      <c r="BQ14" s="48"/>
    </row>
    <row r="15" spans="1:70" ht="14.25" customHeight="1" x14ac:dyDescent="0.25">
      <c r="A15" s="4"/>
      <c r="B15" s="48" t="str">
        <f>VLOOKUP($D$2,[1]Tables!$B$2:$D$1048576,2,FALSE)</f>
        <v>GE</v>
      </c>
      <c r="C15" s="48" t="s">
        <v>298</v>
      </c>
      <c r="D15" s="48" t="str">
        <f t="shared" ref="D15:D35" si="44">B15 &amp; C15</f>
        <v>GENPWP</v>
      </c>
      <c r="E15" s="48" t="str">
        <f>VLOOKUP($C15,'[1]Data Dictionary'!$B$2:$I$1048576,5,FALSE)</f>
        <v>NPWP</v>
      </c>
      <c r="F15" s="48" t="str">
        <f>VLOOKUP($C15,'[1]Data Dictionary'!$B$2:$I$1048576,6,FALSE)</f>
        <v>NPWP</v>
      </c>
      <c r="G15" s="48" t="str">
        <f>VLOOKUP($C15,'[1]Data Dictionary'!$B$2:$I$1048576,7,FALSE)</f>
        <v>NPWP</v>
      </c>
      <c r="H15" s="48" t="str">
        <f>VLOOKUP($C15,'[1]Data Dictionary'!$B$2:$I$1048576,8,FALSE)</f>
        <v>NPWP</v>
      </c>
      <c r="I15" s="48" t="str">
        <f>VLOOKUP($C15,'[1]Data Dictionary'!$B$2:$I$1048576,2,FALSE)</f>
        <v>VARCHAR</v>
      </c>
      <c r="J15" s="2" t="str">
        <f>VLOOKUP($C15,'[1]Data Dictionary'!$B$2:$I$1048576,3,FALSE)</f>
        <v>40</v>
      </c>
      <c r="K15" s="3"/>
      <c r="L15" s="3" t="str">
        <f t="shared" ref="L15:L35" si="45">IF(K15="", " NULL ", " NOT NULL ")</f>
        <v xml:space="preserve"> NULL </v>
      </c>
      <c r="M15" s="3" t="str">
        <f t="shared" ref="M15:M35" si="46">IF(I15="NUMERIC", " DEFAULT(0) ", IF(I15="DATETIME", "", " DEFAULT('') "))</f>
        <v xml:space="preserve"> DEFAULT('') </v>
      </c>
      <c r="N15" s="48" t="str">
        <f t="shared" ref="N15:N35" si="47">CONCATENATE(D15, " ", I15, IF(I15="DATETIME", "",CONCATENATE("(", J15, ") ")), L15, M15,",")</f>
        <v>GENPWP VARCHAR(40)  NULL  DEFAULT('') ,</v>
      </c>
      <c r="O15" s="48" t="str">
        <f t="shared" ref="O15:O35" si="48">CONCATENATE(D15, " ",IF(I15="VARCHAR", "VARCHAR2",IF(I15="NUMERIC", "NUMBER", I15)), IF(I15="DATETIME", "",CONCATENATE("(", J15, ") ")), IF(TRIM(K15)&lt;&gt;"", L15,IF(TRIM(M15)="DEFAULT('')", "DEFAULT(' ')", M15)), ",")</f>
        <v>GENPWP VARCHAR2(40) DEFAULT(' '),</v>
      </c>
      <c r="P15" s="2" t="str">
        <f t="shared" ref="P15:P35" si="49">IF(I15="VARCHAR",J15,LEFT(J15,FIND(",",J15)-1))</f>
        <v>40</v>
      </c>
      <c r="Q15" s="2" t="str">
        <f t="shared" ref="Q15:Q35" si="50">IF(I15="VARCHAR","",RIGHT(J15,LEN(J15)-FIND(",",J15)))</f>
        <v/>
      </c>
      <c r="R15" s="48" t="str">
        <f t="shared" ref="R15:R35" si="51">CONCATENATE("     A            ", D15, RIGHT("          "&amp;P15,10),RIGHT("   "&amp;Q15,3),"       COLHDG('", LEFT(E15,20), "')")</f>
        <v xml:space="preserve">     A            GENPWP        40          COLHDG('NPWP')</v>
      </c>
      <c r="S15" s="48" t="s">
        <v>9</v>
      </c>
      <c r="T15" s="48" t="str">
        <f t="shared" ref="T15:T35" si="52">CONCATENATE("EXEC sys.sp_addextendedproperty @name=N'MS_Description', @value=N'", E15, "' , @level0type=N'SCHEMA',@level0name=N'dbo', @level1type=N'TABLE',@level1name=N'", $D$2, "', @level2type=N'COLUMN',@level2name=N'", D15, "'")</f>
        <v>EXEC sys.sp_addextendedproperty @name=N'MS_Description', @value=N'NPWP' , @level0type=N'SCHEMA',@level0name=N'dbo', @level1type=N'TABLE',@level1name=N'GEMP', @level2type=N'COLUMN',@level2name=N'GENPWP'</v>
      </c>
      <c r="U15" s="48" t="s">
        <v>1311</v>
      </c>
      <c r="V15" s="48"/>
      <c r="W15" s="48" t="s">
        <v>16</v>
      </c>
      <c r="X15" s="48" t="s">
        <v>15</v>
      </c>
      <c r="Y15" s="48" t="str">
        <f t="shared" ref="Y15:Y35" si="53">D15</f>
        <v>GENPWP</v>
      </c>
      <c r="Z15" s="48" t="str">
        <f t="shared" ref="Z15:Z35" si="54">IF(AND(W15="EN",X15="S"),E15, IF(AND(W15="ID", X15="S"),F15, IF(AND(W15="EN", X15="R"),G15,H15)))</f>
        <v>NPWP</v>
      </c>
      <c r="AA15" s="48"/>
      <c r="AB15" s="48">
        <v>1</v>
      </c>
      <c r="AC15" s="6">
        <f t="shared" ca="1" si="41"/>
        <v>20141204</v>
      </c>
      <c r="AD15" s="3">
        <f t="shared" ca="1" si="42"/>
        <v>144109</v>
      </c>
      <c r="AE15" s="3" t="s">
        <v>88</v>
      </c>
      <c r="AF15" s="48">
        <v>0</v>
      </c>
      <c r="AG15" s="48">
        <v>0</v>
      </c>
      <c r="AH15" s="48"/>
      <c r="AI15" s="48" t="str">
        <f t="shared" ref="AI15:AI35" ca="1" si="55">CONCATENATE("insert into ZDIC values('",U15, "', '",V15, "', '",W15, "', '",X15, "', '",Y15, "', '",Z15, "', '",AA15, "', '",AB15, "', '",AC15, "', '",AD15, "', '",AE15, "', '",AF15, "', '",AG15, "', '",AH15, "')")</f>
        <v>insert into ZDIC values('DJB', '', 'EN', 'S', 'GENPWP', 'NPWP', '', '1', '20141204', '144109', 'SQL', '0', '0', '')</v>
      </c>
      <c r="AJ15" s="5" t="s">
        <v>9</v>
      </c>
      <c r="AM15" s="48"/>
      <c r="AN15" s="1"/>
      <c r="AO15" s="1"/>
      <c r="AP15" s="1"/>
      <c r="AQ15" s="13"/>
      <c r="AR15" s="3"/>
      <c r="AT15" s="6"/>
      <c r="AU15" s="3"/>
      <c r="AV15" s="3"/>
      <c r="AW15" s="1"/>
      <c r="AX15" s="48"/>
      <c r="AZ15" s="46"/>
      <c r="BD15" s="45"/>
      <c r="BE15" s="7"/>
      <c r="BJ15" s="1"/>
      <c r="BK15" s="48"/>
      <c r="BL15" s="6"/>
      <c r="BM15" s="3"/>
      <c r="BN15" s="3"/>
      <c r="BO15" s="3"/>
      <c r="BP15" s="3"/>
      <c r="BQ15" s="48"/>
    </row>
    <row r="16" spans="1:70" ht="14.25" customHeight="1" x14ac:dyDescent="0.25">
      <c r="A16" s="4"/>
      <c r="B16" s="48" t="str">
        <f>VLOOKUP($D$2,[1]Tables!$B$2:$D$1048576,2,FALSE)</f>
        <v>GE</v>
      </c>
      <c r="C16" s="48" t="s">
        <v>916</v>
      </c>
      <c r="D16" s="48" t="str">
        <f t="shared" si="44"/>
        <v>GEEPNO</v>
      </c>
      <c r="E16" s="48" t="str">
        <f>VLOOKUP($C16,'[1]Data Dictionary'!$B$2:$I$1048576,5,FALSE)</f>
        <v>Employee Position</v>
      </c>
      <c r="F16" s="48" t="str">
        <f>VLOOKUP($C16,'[1]Data Dictionary'!$B$2:$I$1048576,6,FALSE)</f>
        <v>Employee Position</v>
      </c>
      <c r="G16" s="48" t="str">
        <f>VLOOKUP($C16,'[1]Data Dictionary'!$B$2:$I$1048576,7,FALSE)</f>
        <v>Employee Position</v>
      </c>
      <c r="H16" s="48" t="str">
        <f>VLOOKUP($C16,'[1]Data Dictionary'!$B$2:$I$1048576,8,FALSE)</f>
        <v>Employee Position</v>
      </c>
      <c r="I16" s="48" t="str">
        <f>VLOOKUP($C16,'[1]Data Dictionary'!$B$2:$I$1048576,2,FALSE)</f>
        <v>VARCHAR</v>
      </c>
      <c r="J16" s="2" t="str">
        <f>VLOOKUP($C16,'[1]Data Dictionary'!$B$2:$I$1048576,3,FALSE)</f>
        <v>10</v>
      </c>
      <c r="K16" s="3"/>
      <c r="L16" s="3" t="str">
        <f t="shared" si="45"/>
        <v xml:space="preserve"> NULL </v>
      </c>
      <c r="M16" s="3" t="str">
        <f t="shared" si="46"/>
        <v xml:space="preserve"> DEFAULT('') </v>
      </c>
      <c r="N16" s="48" t="str">
        <f t="shared" si="47"/>
        <v>GEEPNO VARCHAR(10)  NULL  DEFAULT('') ,</v>
      </c>
      <c r="O16" s="48" t="str">
        <f t="shared" si="48"/>
        <v>GEEPNO VARCHAR2(10) DEFAULT(' '),</v>
      </c>
      <c r="P16" s="2" t="str">
        <f t="shared" si="49"/>
        <v>10</v>
      </c>
      <c r="Q16" s="2" t="str">
        <f t="shared" si="50"/>
        <v/>
      </c>
      <c r="R16" s="48" t="str">
        <f t="shared" si="51"/>
        <v xml:space="preserve">     A            GEEPNO        10          COLHDG('Employee Position')</v>
      </c>
      <c r="S16" s="48" t="s">
        <v>9</v>
      </c>
      <c r="T16" s="48" t="str">
        <f t="shared" si="52"/>
        <v>EXEC sys.sp_addextendedproperty @name=N'MS_Description', @value=N'Employee Position' , @level0type=N'SCHEMA',@level0name=N'dbo', @level1type=N'TABLE',@level1name=N'GEMP', @level2type=N'COLUMN',@level2name=N'GEEPNO'</v>
      </c>
      <c r="U16" s="48" t="s">
        <v>1311</v>
      </c>
      <c r="V16" s="48"/>
      <c r="W16" s="48" t="s">
        <v>16</v>
      </c>
      <c r="X16" s="48" t="s">
        <v>15</v>
      </c>
      <c r="Y16" s="48" t="str">
        <f t="shared" si="53"/>
        <v>GEEPNO</v>
      </c>
      <c r="Z16" s="48" t="str">
        <f t="shared" si="54"/>
        <v>Employee Position</v>
      </c>
      <c r="AA16" s="48"/>
      <c r="AB16" s="48">
        <v>1</v>
      </c>
      <c r="AC16" s="6">
        <f t="shared" ca="1" si="41"/>
        <v>20141204</v>
      </c>
      <c r="AD16" s="3">
        <f t="shared" ca="1" si="42"/>
        <v>144109</v>
      </c>
      <c r="AE16" s="3" t="s">
        <v>88</v>
      </c>
      <c r="AF16" s="48">
        <v>0</v>
      </c>
      <c r="AG16" s="48">
        <v>0</v>
      </c>
      <c r="AH16" s="48"/>
      <c r="AI16" s="48" t="str">
        <f t="shared" ca="1" si="55"/>
        <v>insert into ZDIC values('DJB', '', 'EN', 'S', 'GEEPNO', 'Employee Position', '', '1', '20141204', '144109', 'SQL', '0', '0', '')</v>
      </c>
      <c r="AJ16" s="5" t="s">
        <v>9</v>
      </c>
      <c r="AM16" s="48"/>
      <c r="AN16" s="1"/>
      <c r="AO16" s="1"/>
      <c r="AP16" s="1"/>
      <c r="AQ16" s="13"/>
      <c r="AR16" s="3"/>
      <c r="AT16" s="6"/>
      <c r="AU16" s="3"/>
      <c r="AV16" s="3"/>
      <c r="AW16" s="1"/>
      <c r="AX16" s="48"/>
      <c r="AZ16" s="46"/>
      <c r="BD16" s="45"/>
      <c r="BE16" s="7"/>
      <c r="BJ16" s="1"/>
      <c r="BK16" s="48"/>
      <c r="BL16" s="6"/>
      <c r="BM16" s="3"/>
      <c r="BN16" s="3"/>
      <c r="BO16" s="3"/>
      <c r="BP16" s="3"/>
      <c r="BQ16" s="48"/>
    </row>
    <row r="17" spans="1:69" ht="14.25" customHeight="1" x14ac:dyDescent="0.25">
      <c r="A17" s="1"/>
      <c r="B17" s="48" t="str">
        <f>VLOOKUP($D$2,[1]Tables!$B$2:$D$1048576,2,FALSE)</f>
        <v>GE</v>
      </c>
      <c r="C17" s="48" t="s">
        <v>1005</v>
      </c>
      <c r="D17" s="48" t="str">
        <f t="shared" si="44"/>
        <v>GEBTCT</v>
      </c>
      <c r="E17" s="48" t="str">
        <f>VLOOKUP($C17,'[1]Data Dictionary'!$B$2:$I$1048576,5,FALSE)</f>
        <v>Birth City</v>
      </c>
      <c r="F17" s="48" t="str">
        <f>VLOOKUP($C17,'[1]Data Dictionary'!$B$2:$I$1048576,6,FALSE)</f>
        <v>Birth City</v>
      </c>
      <c r="G17" s="48" t="str">
        <f>VLOOKUP($C17,'[1]Data Dictionary'!$B$2:$I$1048576,7,FALSE)</f>
        <v>Birth City</v>
      </c>
      <c r="H17" s="48" t="str">
        <f>VLOOKUP($C17,'[1]Data Dictionary'!$B$2:$I$1048576,8,FALSE)</f>
        <v>Birth City</v>
      </c>
      <c r="I17" s="48" t="str">
        <f>VLOOKUP($C17,'[1]Data Dictionary'!$B$2:$I$1048576,2,FALSE)</f>
        <v>VARCHAR</v>
      </c>
      <c r="J17" s="2" t="str">
        <f>VLOOKUP($C17,'[1]Data Dictionary'!$B$2:$I$1048576,3,FALSE)</f>
        <v>100</v>
      </c>
      <c r="K17" s="3"/>
      <c r="L17" s="3" t="str">
        <f t="shared" si="45"/>
        <v xml:space="preserve"> NULL </v>
      </c>
      <c r="M17" s="3" t="str">
        <f t="shared" si="46"/>
        <v xml:space="preserve"> DEFAULT('') </v>
      </c>
      <c r="N17" s="48" t="str">
        <f t="shared" si="47"/>
        <v>GEBTCT VARCHAR(100)  NULL  DEFAULT('') ,</v>
      </c>
      <c r="O17" s="48" t="str">
        <f t="shared" si="48"/>
        <v>GEBTCT VARCHAR2(100) DEFAULT(' '),</v>
      </c>
      <c r="P17" s="2" t="str">
        <f t="shared" si="49"/>
        <v>100</v>
      </c>
      <c r="Q17" s="2" t="str">
        <f t="shared" si="50"/>
        <v/>
      </c>
      <c r="R17" s="48" t="str">
        <f t="shared" si="51"/>
        <v xml:space="preserve">     A            GEBTCT       100          COLHDG('Birth City')</v>
      </c>
      <c r="S17" s="48" t="s">
        <v>9</v>
      </c>
      <c r="T17" s="48" t="str">
        <f t="shared" si="52"/>
        <v>EXEC sys.sp_addextendedproperty @name=N'MS_Description', @value=N'Birth City' , @level0type=N'SCHEMA',@level0name=N'dbo', @level1type=N'TABLE',@level1name=N'GEMP', @level2type=N'COLUMN',@level2name=N'GEBTCT'</v>
      </c>
      <c r="U17" s="48" t="s">
        <v>1311</v>
      </c>
      <c r="V17" s="48"/>
      <c r="W17" s="48" t="s">
        <v>16</v>
      </c>
      <c r="X17" s="48" t="s">
        <v>15</v>
      </c>
      <c r="Y17" s="48" t="str">
        <f t="shared" si="53"/>
        <v>GEBTCT</v>
      </c>
      <c r="Z17" s="48" t="str">
        <f t="shared" si="54"/>
        <v>Birth City</v>
      </c>
      <c r="AA17" s="48"/>
      <c r="AB17" s="48">
        <v>1</v>
      </c>
      <c r="AC17" s="6">
        <f t="shared" ca="1" si="41"/>
        <v>20141204</v>
      </c>
      <c r="AD17" s="3">
        <f t="shared" ca="1" si="42"/>
        <v>144109</v>
      </c>
      <c r="AE17" s="3" t="s">
        <v>88</v>
      </c>
      <c r="AF17" s="48">
        <v>0</v>
      </c>
      <c r="AG17" s="48">
        <v>0</v>
      </c>
      <c r="AH17" s="48"/>
      <c r="AI17" s="48" t="str">
        <f t="shared" ca="1" si="55"/>
        <v>insert into ZDIC values('DJB', '', 'EN', 'S', 'GEBTCT', 'Birth City', '', '1', '20141204', '144109', 'SQL', '0', '0', '')</v>
      </c>
      <c r="AJ17" s="5" t="s">
        <v>9</v>
      </c>
      <c r="AM17" s="48"/>
      <c r="AN17" s="1"/>
      <c r="AO17" s="1"/>
      <c r="AP17" s="1"/>
      <c r="AQ17" s="13"/>
      <c r="AR17" s="3"/>
      <c r="AT17" s="6"/>
      <c r="AU17" s="3"/>
      <c r="AV17" s="3"/>
      <c r="AW17" s="1"/>
      <c r="AX17" s="48"/>
      <c r="AZ17" s="46"/>
      <c r="BD17" s="45"/>
      <c r="BE17" s="7"/>
      <c r="BJ17" s="1"/>
      <c r="BK17" s="48"/>
      <c r="BL17" s="6"/>
      <c r="BM17" s="3"/>
      <c r="BN17" s="3"/>
      <c r="BO17" s="3"/>
      <c r="BP17" s="3"/>
      <c r="BQ17" s="48"/>
    </row>
    <row r="18" spans="1:69" ht="14.25" customHeight="1" x14ac:dyDescent="0.25">
      <c r="A18" s="1"/>
      <c r="B18" s="48" t="str">
        <f>VLOOKUP($D$2,[1]Tables!$B$2:$D$1048576,2,FALSE)</f>
        <v>GE</v>
      </c>
      <c r="C18" s="48" t="s">
        <v>1006</v>
      </c>
      <c r="D18" s="48" t="str">
        <f t="shared" si="44"/>
        <v>GEBTDT</v>
      </c>
      <c r="E18" s="48" t="str">
        <f>VLOOKUP($C18,'[1]Data Dictionary'!$B$2:$I$1048576,5,FALSE)</f>
        <v>Birth Date</v>
      </c>
      <c r="F18" s="48" t="str">
        <f>VLOOKUP($C18,'[1]Data Dictionary'!$B$2:$I$1048576,6,FALSE)</f>
        <v>Birth Date</v>
      </c>
      <c r="G18" s="48" t="str">
        <f>VLOOKUP($C18,'[1]Data Dictionary'!$B$2:$I$1048576,7,FALSE)</f>
        <v>Birth Date</v>
      </c>
      <c r="H18" s="48" t="str">
        <f>VLOOKUP($C18,'[1]Data Dictionary'!$B$2:$I$1048576,8,FALSE)</f>
        <v>Birth Date</v>
      </c>
      <c r="I18" s="48" t="str">
        <f>VLOOKUP($C18,'[1]Data Dictionary'!$B$2:$I$1048576,2,FALSE)</f>
        <v>NUMERIC</v>
      </c>
      <c r="J18" s="2" t="str">
        <f>VLOOKUP($C18,'[1]Data Dictionary'!$B$2:$I$1048576,3,FALSE)</f>
        <v>8, 0</v>
      </c>
      <c r="K18" s="3"/>
      <c r="L18" s="3" t="str">
        <f t="shared" si="45"/>
        <v xml:space="preserve"> NULL </v>
      </c>
      <c r="M18" s="3" t="str">
        <f t="shared" si="46"/>
        <v xml:space="preserve"> DEFAULT(0) </v>
      </c>
      <c r="N18" s="48" t="str">
        <f t="shared" si="47"/>
        <v>GEBTDT NUMERIC(8, 0)  NULL  DEFAULT(0) ,</v>
      </c>
      <c r="O18" s="48" t="str">
        <f t="shared" si="48"/>
        <v>GEBTDT NUMBER(8, 0)  DEFAULT(0) ,</v>
      </c>
      <c r="P18" s="2" t="str">
        <f t="shared" si="49"/>
        <v>8</v>
      </c>
      <c r="Q18" s="2" t="str">
        <f t="shared" si="50"/>
        <v xml:space="preserve"> 0</v>
      </c>
      <c r="R18" s="48" t="str">
        <f t="shared" si="51"/>
        <v xml:space="preserve">     A            GEBTDT         8  0       COLHDG('Birth Date')</v>
      </c>
      <c r="S18" s="48" t="s">
        <v>9</v>
      </c>
      <c r="T18" s="48" t="str">
        <f t="shared" si="52"/>
        <v>EXEC sys.sp_addextendedproperty @name=N'MS_Description', @value=N'Birth Date' , @level0type=N'SCHEMA',@level0name=N'dbo', @level1type=N'TABLE',@level1name=N'GEMP', @level2type=N'COLUMN',@level2name=N'GEBTDT'</v>
      </c>
      <c r="U18" s="48" t="s">
        <v>1311</v>
      </c>
      <c r="V18" s="48"/>
      <c r="W18" s="48" t="s">
        <v>16</v>
      </c>
      <c r="X18" s="48" t="s">
        <v>15</v>
      </c>
      <c r="Y18" s="48" t="str">
        <f t="shared" si="53"/>
        <v>GEBTDT</v>
      </c>
      <c r="Z18" s="48" t="str">
        <f t="shared" si="54"/>
        <v>Birth Date</v>
      </c>
      <c r="AA18" s="48"/>
      <c r="AB18" s="48">
        <v>1</v>
      </c>
      <c r="AC18" s="6">
        <f t="shared" ca="1" si="41"/>
        <v>20141204</v>
      </c>
      <c r="AD18" s="3">
        <f t="shared" ca="1" si="42"/>
        <v>144109</v>
      </c>
      <c r="AE18" s="3" t="s">
        <v>88</v>
      </c>
      <c r="AF18" s="48">
        <v>0</v>
      </c>
      <c r="AG18" s="48">
        <v>0</v>
      </c>
      <c r="AH18" s="48"/>
      <c r="AI18" s="48" t="str">
        <f t="shared" ca="1" si="55"/>
        <v>insert into ZDIC values('DJB', '', 'EN', 'S', 'GEBTDT', 'Birth Date', '', '1', '20141204', '144109', 'SQL', '0', '0', '')</v>
      </c>
      <c r="AJ18" s="5" t="s">
        <v>9</v>
      </c>
      <c r="AM18" s="48"/>
      <c r="AN18" s="1"/>
      <c r="AO18" s="1"/>
      <c r="AP18" s="1"/>
      <c r="AQ18" s="13"/>
      <c r="AR18" s="3"/>
      <c r="AT18" s="6"/>
      <c r="AU18" s="3"/>
      <c r="AV18" s="3"/>
      <c r="AW18" s="1"/>
      <c r="AX18" s="48"/>
      <c r="AZ18" s="46"/>
      <c r="BD18" s="45"/>
      <c r="BE18" s="7"/>
      <c r="BJ18" s="1"/>
      <c r="BK18" s="48"/>
      <c r="BL18" s="6"/>
      <c r="BM18" s="3"/>
      <c r="BN18" s="3"/>
      <c r="BO18" s="3"/>
      <c r="BP18" s="3"/>
      <c r="BQ18" s="48"/>
    </row>
    <row r="19" spans="1:69" ht="14.25" customHeight="1" x14ac:dyDescent="0.25">
      <c r="A19" s="1"/>
      <c r="B19" s="48" t="str">
        <f>VLOOKUP($D$2,[1]Tables!$B$2:$D$1048576,2,FALSE)</f>
        <v>GE</v>
      </c>
      <c r="C19" s="48" t="s">
        <v>1007</v>
      </c>
      <c r="D19" s="48" t="str">
        <f t="shared" si="44"/>
        <v>GEGEND</v>
      </c>
      <c r="E19" s="48" t="str">
        <f>VLOOKUP($C19,'[1]Data Dictionary'!$B$2:$I$1048576,5,FALSE)</f>
        <v>Gender</v>
      </c>
      <c r="F19" s="48" t="str">
        <f>VLOOKUP($C19,'[1]Data Dictionary'!$B$2:$I$1048576,6,FALSE)</f>
        <v>Gender</v>
      </c>
      <c r="G19" s="48" t="str">
        <f>VLOOKUP($C19,'[1]Data Dictionary'!$B$2:$I$1048576,7,FALSE)</f>
        <v>Gender</v>
      </c>
      <c r="H19" s="48" t="str">
        <f>VLOOKUP($C19,'[1]Data Dictionary'!$B$2:$I$1048576,8,FALSE)</f>
        <v>Gender</v>
      </c>
      <c r="I19" s="48" t="str">
        <f>VLOOKUP($C19,'[1]Data Dictionary'!$B$2:$I$1048576,2,FALSE)</f>
        <v>VARCHAR</v>
      </c>
      <c r="J19" s="2" t="str">
        <f>VLOOKUP($C19,'[1]Data Dictionary'!$B$2:$I$1048576,3,FALSE)</f>
        <v>1</v>
      </c>
      <c r="K19" s="3"/>
      <c r="L19" s="3" t="str">
        <f t="shared" si="45"/>
        <v xml:space="preserve"> NULL </v>
      </c>
      <c r="M19" s="3" t="str">
        <f t="shared" si="46"/>
        <v xml:space="preserve"> DEFAULT('') </v>
      </c>
      <c r="N19" s="48" t="str">
        <f t="shared" si="47"/>
        <v>GEGEND VARCHAR(1)  NULL  DEFAULT('') ,</v>
      </c>
      <c r="O19" s="48" t="str">
        <f t="shared" si="48"/>
        <v>GEGEND VARCHAR2(1) DEFAULT(' '),</v>
      </c>
      <c r="P19" s="2" t="str">
        <f t="shared" si="49"/>
        <v>1</v>
      </c>
      <c r="Q19" s="2" t="str">
        <f t="shared" si="50"/>
        <v/>
      </c>
      <c r="R19" s="48" t="str">
        <f t="shared" si="51"/>
        <v xml:space="preserve">     A            GEGEND         1          COLHDG('Gender')</v>
      </c>
      <c r="S19" s="48" t="s">
        <v>9</v>
      </c>
      <c r="T19" s="48" t="str">
        <f t="shared" si="52"/>
        <v>EXEC sys.sp_addextendedproperty @name=N'MS_Description', @value=N'Gender' , @level0type=N'SCHEMA',@level0name=N'dbo', @level1type=N'TABLE',@level1name=N'GEMP', @level2type=N'COLUMN',@level2name=N'GEGEND'</v>
      </c>
      <c r="U19" s="48" t="s">
        <v>1311</v>
      </c>
      <c r="V19" s="48"/>
      <c r="W19" s="48" t="s">
        <v>16</v>
      </c>
      <c r="X19" s="48" t="s">
        <v>15</v>
      </c>
      <c r="Y19" s="48" t="str">
        <f t="shared" si="53"/>
        <v>GEGEND</v>
      </c>
      <c r="Z19" s="48" t="str">
        <f t="shared" si="54"/>
        <v>Gender</v>
      </c>
      <c r="AA19" s="48"/>
      <c r="AB19" s="48">
        <v>1</v>
      </c>
      <c r="AC19" s="6">
        <f t="shared" ca="1" si="41"/>
        <v>20141204</v>
      </c>
      <c r="AD19" s="3">
        <f t="shared" ca="1" si="42"/>
        <v>144109</v>
      </c>
      <c r="AE19" s="3" t="s">
        <v>88</v>
      </c>
      <c r="AF19" s="48">
        <v>0</v>
      </c>
      <c r="AG19" s="48">
        <v>0</v>
      </c>
      <c r="AH19" s="48"/>
      <c r="AI19" s="48" t="str">
        <f t="shared" ca="1" si="55"/>
        <v>insert into ZDIC values('DJB', '', 'EN', 'S', 'GEGEND', 'Gender', '', '1', '20141204', '144109', 'SQL', '0', '0', '')</v>
      </c>
      <c r="AJ19" s="5" t="s">
        <v>9</v>
      </c>
      <c r="AM19" s="48"/>
      <c r="AN19" s="1"/>
      <c r="AO19" s="1"/>
      <c r="AP19" s="1"/>
      <c r="AQ19" s="13"/>
      <c r="AR19" s="3"/>
      <c r="AT19" s="6"/>
      <c r="AU19" s="3"/>
      <c r="AV19" s="3"/>
      <c r="AW19" s="1"/>
      <c r="AX19" s="48"/>
      <c r="AZ19" s="46"/>
      <c r="BD19" s="45"/>
      <c r="BE19" s="7"/>
      <c r="BJ19" s="1"/>
      <c r="BK19" s="48"/>
      <c r="BL19" s="6"/>
      <c r="BM19" s="3"/>
      <c r="BN19" s="3"/>
      <c r="BO19" s="3"/>
      <c r="BP19" s="3"/>
      <c r="BQ19" s="48"/>
    </row>
    <row r="20" spans="1:69" ht="14.25" customHeight="1" x14ac:dyDescent="0.25">
      <c r="A20" s="1"/>
      <c r="B20" s="48" t="str">
        <f>VLOOKUP($D$2,[1]Tables!$B$2:$D$1048576,2,FALSE)</f>
        <v>GE</v>
      </c>
      <c r="C20" s="48" t="s">
        <v>1008</v>
      </c>
      <c r="D20" s="48" t="str">
        <f t="shared" si="44"/>
        <v>GEEDNO</v>
      </c>
      <c r="E20" s="48" t="str">
        <f>VLOOKUP($C20,'[1]Data Dictionary'!$B$2:$I$1048576,5,FALSE)</f>
        <v>Education Code</v>
      </c>
      <c r="F20" s="48" t="str">
        <f>VLOOKUP($C20,'[1]Data Dictionary'!$B$2:$I$1048576,6,FALSE)</f>
        <v>Education Code</v>
      </c>
      <c r="G20" s="48" t="str">
        <f>VLOOKUP($C20,'[1]Data Dictionary'!$B$2:$I$1048576,7,FALSE)</f>
        <v>Education Code</v>
      </c>
      <c r="H20" s="48" t="str">
        <f>VLOOKUP($C20,'[1]Data Dictionary'!$B$2:$I$1048576,8,FALSE)</f>
        <v>Education Code</v>
      </c>
      <c r="I20" s="48" t="str">
        <f>VLOOKUP($C20,'[1]Data Dictionary'!$B$2:$I$1048576,2,FALSE)</f>
        <v>VARCHAR</v>
      </c>
      <c r="J20" s="2" t="str">
        <f>VLOOKUP($C20,'[1]Data Dictionary'!$B$2:$I$1048576,3,FALSE)</f>
        <v>10</v>
      </c>
      <c r="K20" s="3"/>
      <c r="L20" s="3" t="str">
        <f t="shared" si="45"/>
        <v xml:space="preserve"> NULL </v>
      </c>
      <c r="M20" s="3" t="str">
        <f t="shared" si="46"/>
        <v xml:space="preserve"> DEFAULT('') </v>
      </c>
      <c r="N20" s="48" t="str">
        <f t="shared" si="47"/>
        <v>GEEDNO VARCHAR(10)  NULL  DEFAULT('') ,</v>
      </c>
      <c r="O20" s="48" t="str">
        <f t="shared" si="48"/>
        <v>GEEDNO VARCHAR2(10) DEFAULT(' '),</v>
      </c>
      <c r="P20" s="2" t="str">
        <f t="shared" si="49"/>
        <v>10</v>
      </c>
      <c r="Q20" s="2" t="str">
        <f t="shared" si="50"/>
        <v/>
      </c>
      <c r="R20" s="48" t="str">
        <f t="shared" si="51"/>
        <v xml:space="preserve">     A            GEEDNO        10          COLHDG('Education Code')</v>
      </c>
      <c r="S20" s="48" t="s">
        <v>9</v>
      </c>
      <c r="T20" s="48" t="str">
        <f t="shared" si="52"/>
        <v>EXEC sys.sp_addextendedproperty @name=N'MS_Description', @value=N'Education Code' , @level0type=N'SCHEMA',@level0name=N'dbo', @level1type=N'TABLE',@level1name=N'GEMP', @level2type=N'COLUMN',@level2name=N'GEEDNO'</v>
      </c>
      <c r="U20" s="48" t="s">
        <v>1311</v>
      </c>
      <c r="V20" s="48"/>
      <c r="W20" s="48" t="s">
        <v>16</v>
      </c>
      <c r="X20" s="48" t="s">
        <v>15</v>
      </c>
      <c r="Y20" s="48" t="str">
        <f t="shared" si="53"/>
        <v>GEEDNO</v>
      </c>
      <c r="Z20" s="48" t="str">
        <f t="shared" si="54"/>
        <v>Education Code</v>
      </c>
      <c r="AA20" s="48"/>
      <c r="AB20" s="48">
        <v>1</v>
      </c>
      <c r="AC20" s="6">
        <f t="shared" ca="1" si="41"/>
        <v>20141204</v>
      </c>
      <c r="AD20" s="3">
        <f t="shared" ca="1" si="42"/>
        <v>144109</v>
      </c>
      <c r="AE20" s="3" t="s">
        <v>88</v>
      </c>
      <c r="AF20" s="48">
        <v>0</v>
      </c>
      <c r="AG20" s="48">
        <v>0</v>
      </c>
      <c r="AH20" s="48"/>
      <c r="AI20" s="48" t="str">
        <f t="shared" ca="1" si="55"/>
        <v>insert into ZDIC values('DJB', '', 'EN', 'S', 'GEEDNO', 'Education Code', '', '1', '20141204', '144109', 'SQL', '0', '0', '')</v>
      </c>
      <c r="AJ20" s="5" t="s">
        <v>9</v>
      </c>
      <c r="AM20" s="48"/>
      <c r="AN20" s="1"/>
      <c r="AO20" s="1"/>
      <c r="AP20" s="1"/>
      <c r="AQ20" s="13"/>
      <c r="AR20" s="3"/>
      <c r="AT20" s="6"/>
      <c r="AU20" s="3"/>
      <c r="AV20" s="3"/>
      <c r="AW20" s="1"/>
      <c r="AX20" s="48"/>
      <c r="AZ20" s="46"/>
      <c r="BD20" s="45"/>
      <c r="BE20" s="7"/>
      <c r="BJ20" s="1"/>
      <c r="BK20" s="48"/>
      <c r="BL20" s="6"/>
      <c r="BM20" s="3"/>
      <c r="BN20" s="3"/>
      <c r="BO20" s="3"/>
      <c r="BP20" s="3"/>
      <c r="BQ20" s="48"/>
    </row>
    <row r="21" spans="1:69" ht="14.25" customHeight="1" x14ac:dyDescent="0.25">
      <c r="A21" s="1"/>
      <c r="B21" s="48" t="str">
        <f>VLOOKUP($D$2,[1]Tables!$B$2:$D$1048576,2,FALSE)</f>
        <v>GE</v>
      </c>
      <c r="C21" s="48" t="s">
        <v>84</v>
      </c>
      <c r="D21" s="48" t="str">
        <f t="shared" si="44"/>
        <v>GERELI</v>
      </c>
      <c r="E21" s="48" t="str">
        <f>VLOOKUP($C21,'[1]Data Dictionary'!$B$2:$I$1048576,5,FALSE)</f>
        <v>Religion</v>
      </c>
      <c r="F21" s="48" t="str">
        <f>VLOOKUP($C21,'[1]Data Dictionary'!$B$2:$I$1048576,6,FALSE)</f>
        <v>Religion</v>
      </c>
      <c r="G21" s="48" t="str">
        <f>VLOOKUP($C21,'[1]Data Dictionary'!$B$2:$I$1048576,7,FALSE)</f>
        <v>Religion</v>
      </c>
      <c r="H21" s="48" t="str">
        <f>VLOOKUP($C21,'[1]Data Dictionary'!$B$2:$I$1048576,8,FALSE)</f>
        <v>Religion</v>
      </c>
      <c r="I21" s="48" t="str">
        <f>VLOOKUP($C21,'[1]Data Dictionary'!$B$2:$I$1048576,2,FALSE)</f>
        <v>VARCHAR</v>
      </c>
      <c r="J21" s="2" t="str">
        <f>VLOOKUP($C21,'[1]Data Dictionary'!$B$2:$I$1048576,3,FALSE)</f>
        <v>10</v>
      </c>
      <c r="K21" s="3"/>
      <c r="L21" s="3" t="str">
        <f t="shared" si="45"/>
        <v xml:space="preserve"> NULL </v>
      </c>
      <c r="M21" s="3" t="str">
        <f t="shared" si="46"/>
        <v xml:space="preserve"> DEFAULT('') </v>
      </c>
      <c r="N21" s="48" t="str">
        <f t="shared" si="47"/>
        <v>GERELI VARCHAR(10)  NULL  DEFAULT('') ,</v>
      </c>
      <c r="O21" s="48" t="str">
        <f t="shared" si="48"/>
        <v>GERELI VARCHAR2(10) DEFAULT(' '),</v>
      </c>
      <c r="P21" s="2" t="str">
        <f t="shared" si="49"/>
        <v>10</v>
      </c>
      <c r="Q21" s="2" t="str">
        <f t="shared" si="50"/>
        <v/>
      </c>
      <c r="R21" s="48" t="str">
        <f t="shared" si="51"/>
        <v xml:space="preserve">     A            GERELI        10          COLHDG('Religion')</v>
      </c>
      <c r="S21" s="48" t="s">
        <v>9</v>
      </c>
      <c r="T21" s="48" t="str">
        <f t="shared" si="52"/>
        <v>EXEC sys.sp_addextendedproperty @name=N'MS_Description', @value=N'Religion' , @level0type=N'SCHEMA',@level0name=N'dbo', @level1type=N'TABLE',@level1name=N'GEMP', @level2type=N'COLUMN',@level2name=N'GERELI'</v>
      </c>
      <c r="U21" s="48" t="s">
        <v>1311</v>
      </c>
      <c r="V21" s="48"/>
      <c r="W21" s="48" t="s">
        <v>16</v>
      </c>
      <c r="X21" s="48" t="s">
        <v>15</v>
      </c>
      <c r="Y21" s="48" t="str">
        <f t="shared" si="53"/>
        <v>GERELI</v>
      </c>
      <c r="Z21" s="48" t="str">
        <f t="shared" si="54"/>
        <v>Religion</v>
      </c>
      <c r="AA21" s="48"/>
      <c r="AB21" s="48">
        <v>1</v>
      </c>
      <c r="AC21" s="6">
        <f t="shared" ca="1" si="41"/>
        <v>20141204</v>
      </c>
      <c r="AD21" s="3">
        <f t="shared" ca="1" si="42"/>
        <v>144109</v>
      </c>
      <c r="AE21" s="3" t="s">
        <v>88</v>
      </c>
      <c r="AF21" s="48">
        <v>0</v>
      </c>
      <c r="AG21" s="48">
        <v>0</v>
      </c>
      <c r="AH21" s="48"/>
      <c r="AI21" s="48" t="str">
        <f t="shared" ca="1" si="55"/>
        <v>insert into ZDIC values('DJB', '', 'EN', 'S', 'GERELI', 'Religion', '', '1', '20141204', '144109', 'SQL', '0', '0', '')</v>
      </c>
      <c r="AJ21" s="5" t="s">
        <v>9</v>
      </c>
      <c r="AM21" s="48"/>
      <c r="AN21" s="1"/>
      <c r="AO21" s="1"/>
      <c r="AP21" s="1"/>
      <c r="AQ21" s="13"/>
      <c r="AR21" s="3"/>
      <c r="AT21" s="6"/>
      <c r="AU21" s="3"/>
      <c r="AV21" s="3"/>
      <c r="AW21" s="1"/>
      <c r="AX21" s="48"/>
      <c r="AZ21" s="46"/>
      <c r="BD21" s="45"/>
      <c r="BE21" s="7"/>
      <c r="BJ21" s="1"/>
      <c r="BK21" s="48"/>
      <c r="BL21" s="6"/>
      <c r="BM21" s="3"/>
      <c r="BN21" s="3"/>
      <c r="BO21" s="3"/>
      <c r="BP21" s="3"/>
      <c r="BQ21" s="48"/>
    </row>
    <row r="22" spans="1:69" ht="14.25" customHeight="1" x14ac:dyDescent="0.25">
      <c r="A22" s="1"/>
      <c r="B22" s="48" t="str">
        <f>VLOOKUP($D$2,[1]Tables!$B$2:$D$1048576,2,FALSE)</f>
        <v>GE</v>
      </c>
      <c r="C22" s="48" t="s">
        <v>1009</v>
      </c>
      <c r="D22" s="48" t="str">
        <f t="shared" si="44"/>
        <v>GESTDT</v>
      </c>
      <c r="E22" s="48" t="str">
        <f>VLOOKUP($C22,'[1]Data Dictionary'!$B$2:$I$1048576,5,FALSE)</f>
        <v>Start Date</v>
      </c>
      <c r="F22" s="48" t="str">
        <f>VLOOKUP($C22,'[1]Data Dictionary'!$B$2:$I$1048576,6,FALSE)</f>
        <v>Start Date</v>
      </c>
      <c r="G22" s="48" t="str">
        <f>VLOOKUP($C22,'[1]Data Dictionary'!$B$2:$I$1048576,7,FALSE)</f>
        <v>Start Date</v>
      </c>
      <c r="H22" s="48" t="str">
        <f>VLOOKUP($C22,'[1]Data Dictionary'!$B$2:$I$1048576,8,FALSE)</f>
        <v>Start Date</v>
      </c>
      <c r="I22" s="48" t="str">
        <f>VLOOKUP($C22,'[1]Data Dictionary'!$B$2:$I$1048576,2,FALSE)</f>
        <v>NUMERIC</v>
      </c>
      <c r="J22" s="2" t="str">
        <f>VLOOKUP($C22,'[1]Data Dictionary'!$B$2:$I$1048576,3,FALSE)</f>
        <v>8, 0</v>
      </c>
      <c r="K22" s="3"/>
      <c r="L22" s="3" t="str">
        <f t="shared" si="45"/>
        <v xml:space="preserve"> NULL </v>
      </c>
      <c r="M22" s="3" t="str">
        <f t="shared" si="46"/>
        <v xml:space="preserve"> DEFAULT(0) </v>
      </c>
      <c r="N22" s="48" t="str">
        <f t="shared" si="47"/>
        <v>GESTDT NUMERIC(8, 0)  NULL  DEFAULT(0) ,</v>
      </c>
      <c r="O22" s="48" t="str">
        <f t="shared" si="48"/>
        <v>GESTDT NUMBER(8, 0)  DEFAULT(0) ,</v>
      </c>
      <c r="P22" s="2" t="str">
        <f t="shared" si="49"/>
        <v>8</v>
      </c>
      <c r="Q22" s="2" t="str">
        <f t="shared" si="50"/>
        <v xml:space="preserve"> 0</v>
      </c>
      <c r="R22" s="48" t="str">
        <f t="shared" si="51"/>
        <v xml:space="preserve">     A            GESTDT         8  0       COLHDG('Start Date')</v>
      </c>
      <c r="S22" s="48" t="s">
        <v>9</v>
      </c>
      <c r="T22" s="48" t="str">
        <f t="shared" si="52"/>
        <v>EXEC sys.sp_addextendedproperty @name=N'MS_Description', @value=N'Start Date' , @level0type=N'SCHEMA',@level0name=N'dbo', @level1type=N'TABLE',@level1name=N'GEMP', @level2type=N'COLUMN',@level2name=N'GESTDT'</v>
      </c>
      <c r="U22" s="48" t="s">
        <v>1311</v>
      </c>
      <c r="V22" s="48"/>
      <c r="W22" s="48" t="s">
        <v>16</v>
      </c>
      <c r="X22" s="48" t="s">
        <v>15</v>
      </c>
      <c r="Y22" s="48" t="str">
        <f t="shared" si="53"/>
        <v>GESTDT</v>
      </c>
      <c r="Z22" s="48" t="str">
        <f t="shared" si="54"/>
        <v>Start Date</v>
      </c>
      <c r="AA22" s="48"/>
      <c r="AB22" s="48">
        <v>1</v>
      </c>
      <c r="AC22" s="6">
        <f t="shared" ca="1" si="41"/>
        <v>20141204</v>
      </c>
      <c r="AD22" s="3">
        <f t="shared" ca="1" si="42"/>
        <v>144109</v>
      </c>
      <c r="AE22" s="3" t="s">
        <v>88</v>
      </c>
      <c r="AF22" s="48">
        <v>0</v>
      </c>
      <c r="AG22" s="48">
        <v>0</v>
      </c>
      <c r="AH22" s="48"/>
      <c r="AI22" s="48" t="str">
        <f t="shared" ca="1" si="55"/>
        <v>insert into ZDIC values('DJB', '', 'EN', 'S', 'GESTDT', 'Start Date', '', '1', '20141204', '144109', 'SQL', '0', '0', '')</v>
      </c>
      <c r="AJ22" s="5" t="s">
        <v>9</v>
      </c>
      <c r="AM22" s="12"/>
      <c r="AN22" s="1"/>
      <c r="AO22" s="1"/>
      <c r="AP22" s="1"/>
      <c r="AQ22" s="3"/>
      <c r="AR22" s="6"/>
      <c r="AT22" s="3"/>
      <c r="AU22" s="48"/>
      <c r="AV22" s="48"/>
      <c r="AW22" s="1"/>
      <c r="AX22" s="48"/>
      <c r="AZ22" s="46"/>
      <c r="BD22" s="45"/>
      <c r="BE22" s="7"/>
      <c r="BJ22" s="1"/>
      <c r="BK22" s="48"/>
      <c r="BL22" s="6"/>
      <c r="BM22" s="3"/>
      <c r="BN22" s="3"/>
      <c r="BO22" s="3"/>
      <c r="BP22" s="3"/>
      <c r="BQ22" s="48"/>
    </row>
    <row r="23" spans="1:69" ht="14.25" customHeight="1" x14ac:dyDescent="0.25">
      <c r="A23" s="1"/>
      <c r="B23" s="48" t="str">
        <f>VLOOKUP($D$2,[1]Tables!$B$2:$D$1048576,2,FALSE)</f>
        <v>GE</v>
      </c>
      <c r="C23" s="48" t="s">
        <v>1010</v>
      </c>
      <c r="D23" s="48" t="str">
        <f t="shared" si="44"/>
        <v>GEEDDT</v>
      </c>
      <c r="E23" s="48" t="str">
        <f>VLOOKUP($C23,'[1]Data Dictionary'!$B$2:$I$1048576,5,FALSE)</f>
        <v>End Date</v>
      </c>
      <c r="F23" s="48" t="str">
        <f>VLOOKUP($C23,'[1]Data Dictionary'!$B$2:$I$1048576,6,FALSE)</f>
        <v>End Date</v>
      </c>
      <c r="G23" s="48" t="str">
        <f>VLOOKUP($C23,'[1]Data Dictionary'!$B$2:$I$1048576,7,FALSE)</f>
        <v>End Date</v>
      </c>
      <c r="H23" s="48" t="str">
        <f>VLOOKUP($C23,'[1]Data Dictionary'!$B$2:$I$1048576,8,FALSE)</f>
        <v>End Date</v>
      </c>
      <c r="I23" s="48" t="str">
        <f>VLOOKUP($C23,'[1]Data Dictionary'!$B$2:$I$1048576,2,FALSE)</f>
        <v>NUMERIC</v>
      </c>
      <c r="J23" s="2" t="str">
        <f>VLOOKUP($C23,'[1]Data Dictionary'!$B$2:$I$1048576,3,FALSE)</f>
        <v>8, 0</v>
      </c>
      <c r="K23" s="3"/>
      <c r="L23" s="3" t="str">
        <f t="shared" si="45"/>
        <v xml:space="preserve"> NULL </v>
      </c>
      <c r="M23" s="3" t="str">
        <f t="shared" si="46"/>
        <v xml:space="preserve"> DEFAULT(0) </v>
      </c>
      <c r="N23" s="48" t="str">
        <f t="shared" si="47"/>
        <v>GEEDDT NUMERIC(8, 0)  NULL  DEFAULT(0) ,</v>
      </c>
      <c r="O23" s="48" t="str">
        <f t="shared" si="48"/>
        <v>GEEDDT NUMBER(8, 0)  DEFAULT(0) ,</v>
      </c>
      <c r="P23" s="2" t="str">
        <f t="shared" si="49"/>
        <v>8</v>
      </c>
      <c r="Q23" s="2" t="str">
        <f t="shared" si="50"/>
        <v xml:space="preserve"> 0</v>
      </c>
      <c r="R23" s="48" t="str">
        <f t="shared" si="51"/>
        <v xml:space="preserve">     A            GEEDDT         8  0       COLHDG('End Date')</v>
      </c>
      <c r="S23" s="48" t="s">
        <v>9</v>
      </c>
      <c r="T23" s="48" t="str">
        <f t="shared" si="52"/>
        <v>EXEC sys.sp_addextendedproperty @name=N'MS_Description', @value=N'End Date' , @level0type=N'SCHEMA',@level0name=N'dbo', @level1type=N'TABLE',@level1name=N'GEMP', @level2type=N'COLUMN',@level2name=N'GEEDDT'</v>
      </c>
      <c r="U23" s="48" t="s">
        <v>1311</v>
      </c>
      <c r="V23" s="48"/>
      <c r="W23" s="48" t="s">
        <v>16</v>
      </c>
      <c r="X23" s="48" t="s">
        <v>15</v>
      </c>
      <c r="Y23" s="48" t="str">
        <f t="shared" si="53"/>
        <v>GEEDDT</v>
      </c>
      <c r="Z23" s="48" t="str">
        <f t="shared" si="54"/>
        <v>End Date</v>
      </c>
      <c r="AA23" s="48"/>
      <c r="AB23" s="48">
        <v>1</v>
      </c>
      <c r="AC23" s="6">
        <f t="shared" ca="1" si="41"/>
        <v>20141204</v>
      </c>
      <c r="AD23" s="3">
        <f t="shared" ca="1" si="42"/>
        <v>144109</v>
      </c>
      <c r="AE23" s="3" t="s">
        <v>88</v>
      </c>
      <c r="AF23" s="48">
        <v>0</v>
      </c>
      <c r="AG23" s="48">
        <v>0</v>
      </c>
      <c r="AH23" s="48"/>
      <c r="AI23" s="48" t="str">
        <f t="shared" ca="1" si="55"/>
        <v>insert into ZDIC values('DJB', '', 'EN', 'S', 'GEEDDT', 'End Date', '', '1', '20141204', '144109', 'SQL', '0', '0', '')</v>
      </c>
      <c r="AJ23" s="5" t="s">
        <v>9</v>
      </c>
      <c r="AM23" s="1"/>
      <c r="AN23" s="1"/>
      <c r="AO23" s="1"/>
      <c r="AP23" s="1"/>
      <c r="AQ23" s="13"/>
      <c r="AR23" s="3"/>
      <c r="AT23" s="6"/>
      <c r="AU23" s="3"/>
      <c r="AV23" s="3"/>
      <c r="AW23" s="1"/>
      <c r="AX23" s="48"/>
      <c r="AZ23" s="46"/>
      <c r="BD23" s="45"/>
      <c r="BE23" s="7"/>
      <c r="BJ23" s="1"/>
      <c r="BK23" s="48"/>
      <c r="BL23" s="6"/>
      <c r="BM23" s="3"/>
      <c r="BN23" s="3"/>
      <c r="BO23" s="3"/>
      <c r="BP23" s="3"/>
      <c r="BQ23" s="48"/>
    </row>
    <row r="24" spans="1:69" ht="14.25" customHeight="1" x14ac:dyDescent="0.25">
      <c r="A24" s="1"/>
      <c r="B24" s="48" t="str">
        <f>VLOOKUP($D$2,[1]Tables!$B$2:$D$1048576,2,FALSE)</f>
        <v>GE</v>
      </c>
      <c r="C24" s="48" t="s">
        <v>1011</v>
      </c>
      <c r="D24" s="48" t="str">
        <f t="shared" si="44"/>
        <v>GETATY</v>
      </c>
      <c r="E24" s="48" t="str">
        <f>VLOOKUP($C24,'[1]Data Dictionary'!$B$2:$I$1048576,5,FALSE)</f>
        <v>Transport Allowance Type</v>
      </c>
      <c r="F24" s="48" t="str">
        <f>VLOOKUP($C24,'[1]Data Dictionary'!$B$2:$I$1048576,6,FALSE)</f>
        <v>Transport Allowance Type</v>
      </c>
      <c r="G24" s="48" t="str">
        <f>VLOOKUP($C24,'[1]Data Dictionary'!$B$2:$I$1048576,7,FALSE)</f>
        <v>Transport Allowance Type</v>
      </c>
      <c r="H24" s="48" t="str">
        <f>VLOOKUP($C24,'[1]Data Dictionary'!$B$2:$I$1048576,8,FALSE)</f>
        <v>Transport Allowance Type</v>
      </c>
      <c r="I24" s="48" t="str">
        <f>VLOOKUP($C24,'[1]Data Dictionary'!$B$2:$I$1048576,2,FALSE)</f>
        <v>VARCHAR</v>
      </c>
      <c r="J24" s="2" t="str">
        <f>VLOOKUP($C24,'[1]Data Dictionary'!$B$2:$I$1048576,3,FALSE)</f>
        <v>10</v>
      </c>
      <c r="K24" s="3"/>
      <c r="L24" s="3" t="str">
        <f t="shared" si="45"/>
        <v xml:space="preserve"> NULL </v>
      </c>
      <c r="M24" s="3" t="str">
        <f t="shared" si="46"/>
        <v xml:space="preserve"> DEFAULT('') </v>
      </c>
      <c r="N24" s="48" t="str">
        <f t="shared" si="47"/>
        <v>GETATY VARCHAR(10)  NULL  DEFAULT('') ,</v>
      </c>
      <c r="O24" s="48" t="str">
        <f t="shared" si="48"/>
        <v>GETATY VARCHAR2(10) DEFAULT(' '),</v>
      </c>
      <c r="P24" s="2" t="str">
        <f t="shared" si="49"/>
        <v>10</v>
      </c>
      <c r="Q24" s="2" t="str">
        <f t="shared" si="50"/>
        <v/>
      </c>
      <c r="R24" s="48" t="str">
        <f t="shared" si="51"/>
        <v xml:space="preserve">     A            GETATY        10          COLHDG('Transport Allowance ')</v>
      </c>
      <c r="S24" s="48" t="s">
        <v>9</v>
      </c>
      <c r="T24" s="48" t="str">
        <f t="shared" si="52"/>
        <v>EXEC sys.sp_addextendedproperty @name=N'MS_Description', @value=N'Transport Allowance Type' , @level0type=N'SCHEMA',@level0name=N'dbo', @level1type=N'TABLE',@level1name=N'GEMP', @level2type=N'COLUMN',@level2name=N'GETATY'</v>
      </c>
      <c r="U24" s="48" t="s">
        <v>1311</v>
      </c>
      <c r="V24" s="48"/>
      <c r="W24" s="48" t="s">
        <v>16</v>
      </c>
      <c r="X24" s="48" t="s">
        <v>15</v>
      </c>
      <c r="Y24" s="48" t="str">
        <f t="shared" si="53"/>
        <v>GETATY</v>
      </c>
      <c r="Z24" s="48" t="str">
        <f t="shared" si="54"/>
        <v>Transport Allowance Type</v>
      </c>
      <c r="AA24" s="48"/>
      <c r="AB24" s="48">
        <v>1</v>
      </c>
      <c r="AC24" s="6">
        <f t="shared" ca="1" si="41"/>
        <v>20141204</v>
      </c>
      <c r="AD24" s="3">
        <f t="shared" ca="1" si="42"/>
        <v>144109</v>
      </c>
      <c r="AE24" s="3" t="s">
        <v>88</v>
      </c>
      <c r="AF24" s="48">
        <v>0</v>
      </c>
      <c r="AG24" s="48">
        <v>0</v>
      </c>
      <c r="AH24" s="48"/>
      <c r="AI24" s="48" t="str">
        <f t="shared" ca="1" si="55"/>
        <v>insert into ZDIC values('DJB', '', 'EN', 'S', 'GETATY', 'Transport Allowance Type', '', '1', '20141204', '144109', 'SQL', '0', '0', '')</v>
      </c>
      <c r="AJ24" s="5" t="s">
        <v>9</v>
      </c>
      <c r="AM24" s="1"/>
      <c r="AN24" s="1"/>
      <c r="AO24" s="1"/>
      <c r="AP24" s="1"/>
      <c r="AQ24" s="13"/>
      <c r="AR24" s="3"/>
      <c r="AT24" s="6"/>
      <c r="AU24" s="3"/>
      <c r="AV24" s="3"/>
      <c r="AW24" s="1"/>
      <c r="AX24" s="48"/>
      <c r="AZ24" s="46"/>
      <c r="BD24" s="45"/>
      <c r="BE24" s="7"/>
      <c r="BJ24" s="1"/>
      <c r="BK24" s="48"/>
      <c r="BL24" s="6"/>
      <c r="BM24" s="3"/>
      <c r="BN24" s="3"/>
      <c r="BO24" s="3"/>
      <c r="BP24" s="3"/>
      <c r="BQ24" s="48"/>
    </row>
    <row r="25" spans="1:69" ht="14.25" customHeight="1" x14ac:dyDescent="0.25">
      <c r="A25" s="1"/>
      <c r="B25" s="48" t="str">
        <f>VLOOKUP($D$2,[1]Tables!$B$2:$D$1048576,2,FALSE)</f>
        <v>GE</v>
      </c>
      <c r="C25" s="48" t="s">
        <v>1012</v>
      </c>
      <c r="D25" s="48" t="str">
        <f t="shared" si="44"/>
        <v>GEEMST</v>
      </c>
      <c r="E25" s="48" t="str">
        <f>VLOOKUP($C25,'[1]Data Dictionary'!$B$2:$I$1048576,5,FALSE)</f>
        <v>Employee Status</v>
      </c>
      <c r="F25" s="48" t="str">
        <f>VLOOKUP($C25,'[1]Data Dictionary'!$B$2:$I$1048576,6,FALSE)</f>
        <v>Employee Status</v>
      </c>
      <c r="G25" s="48" t="str">
        <f>VLOOKUP($C25,'[1]Data Dictionary'!$B$2:$I$1048576,7,FALSE)</f>
        <v>Employee Status</v>
      </c>
      <c r="H25" s="48" t="str">
        <f>VLOOKUP($C25,'[1]Data Dictionary'!$B$2:$I$1048576,8,FALSE)</f>
        <v>Employee Status</v>
      </c>
      <c r="I25" s="48" t="str">
        <f>VLOOKUP($C25,'[1]Data Dictionary'!$B$2:$I$1048576,2,FALSE)</f>
        <v>VARCHAR</v>
      </c>
      <c r="J25" s="2" t="str">
        <f>VLOOKUP($C25,'[1]Data Dictionary'!$B$2:$I$1048576,3,FALSE)</f>
        <v>10</v>
      </c>
      <c r="K25" s="3"/>
      <c r="L25" s="3" t="str">
        <f t="shared" si="45"/>
        <v xml:space="preserve"> NULL </v>
      </c>
      <c r="M25" s="3" t="str">
        <f t="shared" si="46"/>
        <v xml:space="preserve"> DEFAULT('') </v>
      </c>
      <c r="N25" s="48" t="str">
        <f t="shared" si="47"/>
        <v>GEEMST VARCHAR(10)  NULL  DEFAULT('') ,</v>
      </c>
      <c r="O25" s="48" t="str">
        <f t="shared" si="48"/>
        <v>GEEMST VARCHAR2(10) DEFAULT(' '),</v>
      </c>
      <c r="P25" s="2" t="str">
        <f t="shared" si="49"/>
        <v>10</v>
      </c>
      <c r="Q25" s="2" t="str">
        <f t="shared" si="50"/>
        <v/>
      </c>
      <c r="R25" s="48" t="str">
        <f t="shared" si="51"/>
        <v xml:space="preserve">     A            GEEMST        10          COLHDG('Employee Status')</v>
      </c>
      <c r="S25" s="48" t="s">
        <v>9</v>
      </c>
      <c r="T25" s="48" t="str">
        <f t="shared" si="52"/>
        <v>EXEC sys.sp_addextendedproperty @name=N'MS_Description', @value=N'Employee Status' , @level0type=N'SCHEMA',@level0name=N'dbo', @level1type=N'TABLE',@level1name=N'GEMP', @level2type=N'COLUMN',@level2name=N'GEEMST'</v>
      </c>
      <c r="U25" s="48" t="s">
        <v>1311</v>
      </c>
      <c r="V25" s="48"/>
      <c r="W25" s="48" t="s">
        <v>16</v>
      </c>
      <c r="X25" s="48" t="s">
        <v>15</v>
      </c>
      <c r="Y25" s="48" t="str">
        <f t="shared" si="53"/>
        <v>GEEMST</v>
      </c>
      <c r="Z25" s="48" t="str">
        <f t="shared" si="54"/>
        <v>Employee Status</v>
      </c>
      <c r="AA25" s="48"/>
      <c r="AB25" s="48">
        <v>1</v>
      </c>
      <c r="AC25" s="6">
        <f t="shared" ca="1" si="41"/>
        <v>20141204</v>
      </c>
      <c r="AD25" s="3">
        <f t="shared" ca="1" si="42"/>
        <v>144109</v>
      </c>
      <c r="AE25" s="3" t="s">
        <v>88</v>
      </c>
      <c r="AF25" s="48">
        <v>0</v>
      </c>
      <c r="AG25" s="48">
        <v>0</v>
      </c>
      <c r="AH25" s="48"/>
      <c r="AI25" s="48" t="str">
        <f t="shared" ca="1" si="55"/>
        <v>insert into ZDIC values('DJB', '', 'EN', 'S', 'GEEMST', 'Employee Status', '', '1', '20141204', '144109', 'SQL', '0', '0', '')</v>
      </c>
      <c r="AJ25" s="5" t="s">
        <v>9</v>
      </c>
      <c r="AM25" s="1"/>
      <c r="AN25" s="1"/>
      <c r="AO25" s="1"/>
      <c r="AP25" s="1"/>
      <c r="AQ25" s="13"/>
      <c r="AR25" s="3"/>
      <c r="AT25" s="6"/>
      <c r="AU25" s="3"/>
      <c r="AV25" s="3"/>
      <c r="AW25" s="1"/>
      <c r="AX25" s="48"/>
      <c r="AZ25" s="46"/>
      <c r="BD25" s="45"/>
      <c r="BE25" s="7"/>
      <c r="BJ25" s="1"/>
      <c r="BK25" s="48"/>
      <c r="BL25" s="6"/>
      <c r="BM25" s="3"/>
      <c r="BN25" s="3"/>
      <c r="BO25" s="3"/>
      <c r="BP25" s="3"/>
      <c r="BQ25" s="48"/>
    </row>
    <row r="26" spans="1:69" ht="14.25" customHeight="1" x14ac:dyDescent="0.25">
      <c r="A26" s="1"/>
      <c r="B26" s="48" t="str">
        <f>VLOOKUP($D$2,[1]Tables!$B$2:$D$1048576,2,FALSE)</f>
        <v>GE</v>
      </c>
      <c r="C26" s="48" t="s">
        <v>487</v>
      </c>
      <c r="D26" s="48" t="str">
        <f t="shared" si="44"/>
        <v>GEDENO</v>
      </c>
      <c r="E26" s="48" t="str">
        <f>VLOOKUP($C26,'[1]Data Dictionary'!$B$2:$I$1048576,5,FALSE)</f>
        <v>Department Code</v>
      </c>
      <c r="F26" s="48" t="str">
        <f>VLOOKUP($C26,'[1]Data Dictionary'!$B$2:$I$1048576,6,FALSE)</f>
        <v>Department Code</v>
      </c>
      <c r="G26" s="48" t="str">
        <f>VLOOKUP($C26,'[1]Data Dictionary'!$B$2:$I$1048576,7,FALSE)</f>
        <v>Department Code</v>
      </c>
      <c r="H26" s="48" t="str">
        <f>VLOOKUP($C26,'[1]Data Dictionary'!$B$2:$I$1048576,8,FALSE)</f>
        <v>Department Code</v>
      </c>
      <c r="I26" s="48" t="str">
        <f>VLOOKUP($C26,'[1]Data Dictionary'!$B$2:$I$1048576,2,FALSE)</f>
        <v>VARCHAR</v>
      </c>
      <c r="J26" s="2" t="str">
        <f>VLOOKUP($C26,'[1]Data Dictionary'!$B$2:$I$1048576,3,FALSE)</f>
        <v>10</v>
      </c>
      <c r="K26" s="3"/>
      <c r="L26" s="3" t="str">
        <f t="shared" si="45"/>
        <v xml:space="preserve"> NULL </v>
      </c>
      <c r="M26" s="3" t="str">
        <f t="shared" si="46"/>
        <v xml:space="preserve"> DEFAULT('') </v>
      </c>
      <c r="N26" s="48" t="str">
        <f t="shared" si="47"/>
        <v>GEDENO VARCHAR(10)  NULL  DEFAULT('') ,</v>
      </c>
      <c r="O26" s="48" t="str">
        <f t="shared" si="48"/>
        <v>GEDENO VARCHAR2(10) DEFAULT(' '),</v>
      </c>
      <c r="P26" s="2" t="str">
        <f t="shared" si="49"/>
        <v>10</v>
      </c>
      <c r="Q26" s="2" t="str">
        <f t="shared" si="50"/>
        <v/>
      </c>
      <c r="R26" s="48" t="str">
        <f t="shared" si="51"/>
        <v xml:space="preserve">     A            GEDENO        10          COLHDG('Department Code')</v>
      </c>
      <c r="S26" s="48" t="s">
        <v>9</v>
      </c>
      <c r="T26" s="48" t="str">
        <f t="shared" si="52"/>
        <v>EXEC sys.sp_addextendedproperty @name=N'MS_Description', @value=N'Department Code' , @level0type=N'SCHEMA',@level0name=N'dbo', @level1type=N'TABLE',@level1name=N'GEMP', @level2type=N'COLUMN',@level2name=N'GEDENO'</v>
      </c>
      <c r="U26" s="48" t="s">
        <v>1311</v>
      </c>
      <c r="V26" s="48"/>
      <c r="W26" s="48" t="s">
        <v>16</v>
      </c>
      <c r="X26" s="48" t="s">
        <v>15</v>
      </c>
      <c r="Y26" s="48" t="str">
        <f t="shared" si="53"/>
        <v>GEDENO</v>
      </c>
      <c r="Z26" s="48" t="str">
        <f t="shared" si="54"/>
        <v>Department Code</v>
      </c>
      <c r="AA26" s="48"/>
      <c r="AB26" s="48">
        <v>1</v>
      </c>
      <c r="AC26" s="6">
        <f t="shared" ca="1" si="41"/>
        <v>20141204</v>
      </c>
      <c r="AD26" s="3">
        <f t="shared" ca="1" si="42"/>
        <v>144109</v>
      </c>
      <c r="AE26" s="3" t="s">
        <v>88</v>
      </c>
      <c r="AF26" s="48">
        <v>0</v>
      </c>
      <c r="AG26" s="48">
        <v>0</v>
      </c>
      <c r="AH26" s="48"/>
      <c r="AI26" s="48" t="str">
        <f t="shared" ca="1" si="55"/>
        <v>insert into ZDIC values('DJB', '', 'EN', 'S', 'GEDENO', 'Department Code', '', '1', '20141204', '144109', 'SQL', '0', '0', '')</v>
      </c>
      <c r="AJ26" s="5" t="s">
        <v>9</v>
      </c>
      <c r="AM26" s="1"/>
      <c r="AN26" s="1"/>
      <c r="AO26" s="1"/>
      <c r="AP26" s="1"/>
      <c r="AQ26" s="13"/>
      <c r="AR26" s="3"/>
      <c r="AT26" s="6"/>
      <c r="AU26" s="3"/>
      <c r="AV26" s="3"/>
      <c r="AW26" s="1"/>
      <c r="AX26" s="48"/>
      <c r="AZ26" s="46"/>
      <c r="BD26" s="45"/>
      <c r="BE26" s="7"/>
      <c r="BJ26" s="1"/>
      <c r="BK26" s="48"/>
      <c r="BL26" s="6"/>
      <c r="BM26" s="3"/>
      <c r="BN26" s="3"/>
      <c r="BO26" s="3"/>
      <c r="BP26" s="3"/>
      <c r="BQ26" s="48"/>
    </row>
    <row r="27" spans="1:69" ht="14.25" customHeight="1" x14ac:dyDescent="0.25">
      <c r="A27" s="1"/>
      <c r="B27" s="48" t="str">
        <f>VLOOKUP($D$2,[1]Tables!$B$2:$D$1048576,2,FALSE)</f>
        <v>GE</v>
      </c>
      <c r="C27" s="48" t="s">
        <v>471</v>
      </c>
      <c r="D27" s="48" t="str">
        <f t="shared" si="44"/>
        <v>GEDINO</v>
      </c>
      <c r="E27" s="48" t="str">
        <f>VLOOKUP($C27,'[1]Data Dictionary'!$B$2:$I$1048576,5,FALSE)</f>
        <v>Division Code</v>
      </c>
      <c r="F27" s="48" t="str">
        <f>VLOOKUP($C27,'[1]Data Dictionary'!$B$2:$I$1048576,6,FALSE)</f>
        <v>Division Code</v>
      </c>
      <c r="G27" s="48" t="str">
        <f>VLOOKUP($C27,'[1]Data Dictionary'!$B$2:$I$1048576,7,FALSE)</f>
        <v>Division Code</v>
      </c>
      <c r="H27" s="48" t="str">
        <f>VLOOKUP($C27,'[1]Data Dictionary'!$B$2:$I$1048576,8,FALSE)</f>
        <v>Division Code</v>
      </c>
      <c r="I27" s="48" t="str">
        <f>VLOOKUP($C27,'[1]Data Dictionary'!$B$2:$I$1048576,2,FALSE)</f>
        <v>VARCHAR</v>
      </c>
      <c r="J27" s="2" t="str">
        <f>VLOOKUP($C27,'[1]Data Dictionary'!$B$2:$I$1048576,3,FALSE)</f>
        <v>10</v>
      </c>
      <c r="K27" s="3"/>
      <c r="L27" s="3" t="str">
        <f t="shared" si="45"/>
        <v xml:space="preserve"> NULL </v>
      </c>
      <c r="M27" s="3" t="str">
        <f t="shared" si="46"/>
        <v xml:space="preserve"> DEFAULT('') </v>
      </c>
      <c r="N27" s="48" t="str">
        <f t="shared" si="47"/>
        <v>GEDINO VARCHAR(10)  NULL  DEFAULT('') ,</v>
      </c>
      <c r="O27" s="48" t="str">
        <f t="shared" si="48"/>
        <v>GEDINO VARCHAR2(10) DEFAULT(' '),</v>
      </c>
      <c r="P27" s="2" t="str">
        <f t="shared" si="49"/>
        <v>10</v>
      </c>
      <c r="Q27" s="2" t="str">
        <f t="shared" si="50"/>
        <v/>
      </c>
      <c r="R27" s="48" t="str">
        <f t="shared" si="51"/>
        <v xml:space="preserve">     A            GEDINO        10          COLHDG('Division Code')</v>
      </c>
      <c r="S27" s="48" t="s">
        <v>9</v>
      </c>
      <c r="T27" s="48" t="str">
        <f t="shared" si="52"/>
        <v>EXEC sys.sp_addextendedproperty @name=N'MS_Description', @value=N'Division Code' , @level0type=N'SCHEMA',@level0name=N'dbo', @level1type=N'TABLE',@level1name=N'GEMP', @level2type=N'COLUMN',@level2name=N'GEDINO'</v>
      </c>
      <c r="U27" s="48" t="s">
        <v>1311</v>
      </c>
      <c r="V27" s="48"/>
      <c r="W27" s="48" t="s">
        <v>16</v>
      </c>
      <c r="X27" s="48" t="s">
        <v>15</v>
      </c>
      <c r="Y27" s="48" t="str">
        <f t="shared" si="53"/>
        <v>GEDINO</v>
      </c>
      <c r="Z27" s="48" t="str">
        <f t="shared" si="54"/>
        <v>Division Code</v>
      </c>
      <c r="AA27" s="48"/>
      <c r="AB27" s="48">
        <v>1</v>
      </c>
      <c r="AC27" s="6">
        <f t="shared" ca="1" si="41"/>
        <v>20141204</v>
      </c>
      <c r="AD27" s="3">
        <f t="shared" ca="1" si="42"/>
        <v>144109</v>
      </c>
      <c r="AE27" s="3" t="s">
        <v>88</v>
      </c>
      <c r="AF27" s="48">
        <v>0</v>
      </c>
      <c r="AG27" s="48">
        <v>0</v>
      </c>
      <c r="AH27" s="48"/>
      <c r="AI27" s="48" t="str">
        <f t="shared" ca="1" si="55"/>
        <v>insert into ZDIC values('DJB', '', 'EN', 'S', 'GEDINO', 'Division Code', '', '1', '20141204', '144109', 'SQL', '0', '0', '')</v>
      </c>
      <c r="AJ27" s="5" t="s">
        <v>9</v>
      </c>
      <c r="AM27" s="1"/>
      <c r="AN27" s="1"/>
      <c r="AO27" s="1"/>
      <c r="AP27" s="1"/>
      <c r="AQ27" s="13"/>
      <c r="AR27" s="3"/>
      <c r="AT27" s="6"/>
      <c r="AU27" s="3"/>
      <c r="AV27" s="3"/>
      <c r="AW27" s="1"/>
      <c r="AX27" s="48"/>
      <c r="AZ27" s="46"/>
      <c r="BD27" s="45"/>
      <c r="BE27" s="7"/>
      <c r="BJ27" s="1"/>
      <c r="BK27" s="48"/>
      <c r="BL27" s="6"/>
      <c r="BM27" s="3"/>
      <c r="BN27" s="3"/>
      <c r="BO27" s="3"/>
      <c r="BP27" s="3"/>
      <c r="BQ27" s="48"/>
    </row>
    <row r="28" spans="1:69" ht="14.25" customHeight="1" x14ac:dyDescent="0.25">
      <c r="A28" s="1"/>
      <c r="B28" s="48" t="str">
        <f>VLOOKUP($D$2,[1]Tables!$B$2:$D$1048576,2,FALSE)</f>
        <v>GE</v>
      </c>
      <c r="C28" s="48" t="s">
        <v>32</v>
      </c>
      <c r="D28" s="48" t="str">
        <f t="shared" si="44"/>
        <v>GEREMA</v>
      </c>
      <c r="E28" s="48" t="str">
        <f>VLOOKUP($C28,'[1]Data Dictionary'!$B$2:$I$1048576,5,FALSE)</f>
        <v>Remark</v>
      </c>
      <c r="F28" s="48" t="str">
        <f>VLOOKUP($C28,'[1]Data Dictionary'!$B$2:$I$1048576,6,FALSE)</f>
        <v>Remark</v>
      </c>
      <c r="G28" s="48" t="str">
        <f>VLOOKUP($C28,'[1]Data Dictionary'!$B$2:$I$1048576,7,FALSE)</f>
        <v>Remark</v>
      </c>
      <c r="H28" s="48" t="str">
        <f>VLOOKUP($C28,'[1]Data Dictionary'!$B$2:$I$1048576,8,FALSE)</f>
        <v>Remark</v>
      </c>
      <c r="I28" s="48" t="str">
        <f>VLOOKUP($C28,'[1]Data Dictionary'!$B$2:$I$1048576,2,FALSE)</f>
        <v>VARCHAR</v>
      </c>
      <c r="J28" s="2" t="str">
        <f>VLOOKUP($C28,'[1]Data Dictionary'!$B$2:$I$1048576,3,FALSE)</f>
        <v>100</v>
      </c>
      <c r="K28" s="3"/>
      <c r="L28" s="3" t="str">
        <f t="shared" si="45"/>
        <v xml:space="preserve"> NULL </v>
      </c>
      <c r="M28" s="3" t="str">
        <f t="shared" si="46"/>
        <v xml:space="preserve"> DEFAULT('') </v>
      </c>
      <c r="N28" s="48" t="str">
        <f t="shared" si="47"/>
        <v>GEREMA VARCHAR(100)  NULL  DEFAULT('') ,</v>
      </c>
      <c r="O28" s="48" t="str">
        <f t="shared" si="48"/>
        <v>GEREMA VARCHAR2(100) DEFAULT(' '),</v>
      </c>
      <c r="P28" s="2" t="str">
        <f t="shared" si="49"/>
        <v>100</v>
      </c>
      <c r="Q28" s="2" t="str">
        <f t="shared" si="50"/>
        <v/>
      </c>
      <c r="R28" s="48" t="str">
        <f t="shared" si="51"/>
        <v xml:space="preserve">     A            GEREMA       100          COLHDG('Remark')</v>
      </c>
      <c r="S28" s="48" t="s">
        <v>9</v>
      </c>
      <c r="T28" s="48" t="str">
        <f t="shared" si="52"/>
        <v>EXEC sys.sp_addextendedproperty @name=N'MS_Description', @value=N'Remark' , @level0type=N'SCHEMA',@level0name=N'dbo', @level1type=N'TABLE',@level1name=N'GEMP', @level2type=N'COLUMN',@level2name=N'GEREMA'</v>
      </c>
      <c r="U28" s="48" t="s">
        <v>1311</v>
      </c>
      <c r="V28" s="48"/>
      <c r="W28" s="48" t="s">
        <v>16</v>
      </c>
      <c r="X28" s="48" t="s">
        <v>15</v>
      </c>
      <c r="Y28" s="48" t="str">
        <f t="shared" si="53"/>
        <v>GEREMA</v>
      </c>
      <c r="Z28" s="48" t="str">
        <f t="shared" si="54"/>
        <v>Remark</v>
      </c>
      <c r="AA28" s="48"/>
      <c r="AB28" s="48">
        <v>1</v>
      </c>
      <c r="AC28" s="6">
        <f t="shared" ca="1" si="41"/>
        <v>20141204</v>
      </c>
      <c r="AD28" s="3">
        <f t="shared" ca="1" si="42"/>
        <v>144109</v>
      </c>
      <c r="AE28" s="3" t="s">
        <v>88</v>
      </c>
      <c r="AF28" s="48">
        <v>0</v>
      </c>
      <c r="AG28" s="48">
        <v>0</v>
      </c>
      <c r="AH28" s="48"/>
      <c r="AI28" s="48" t="str">
        <f t="shared" ca="1" si="55"/>
        <v>insert into ZDIC values('DJB', '', 'EN', 'S', 'GEREMA', 'Remark', '', '1', '20141204', '144109', 'SQL', '0', '0', '')</v>
      </c>
      <c r="AJ28" s="5" t="s">
        <v>9</v>
      </c>
      <c r="AM28" s="1"/>
      <c r="AN28" s="1"/>
      <c r="AO28" s="1"/>
      <c r="AP28" s="1"/>
      <c r="AQ28" s="13"/>
      <c r="AR28" s="3"/>
      <c r="AT28" s="6"/>
      <c r="AU28" s="3"/>
      <c r="AV28" s="3"/>
      <c r="AW28" s="1"/>
      <c r="AX28" s="48"/>
      <c r="AZ28" s="46"/>
      <c r="BD28" s="46"/>
      <c r="BE28" s="7"/>
      <c r="BJ28" s="1"/>
      <c r="BK28" s="48"/>
      <c r="BL28" s="6"/>
      <c r="BM28" s="3"/>
      <c r="BN28" s="3"/>
      <c r="BO28" s="3"/>
      <c r="BP28" s="3"/>
      <c r="BQ28" s="48"/>
    </row>
    <row r="29" spans="1:69" ht="14.25" customHeight="1" x14ac:dyDescent="0.25">
      <c r="A29" s="1"/>
      <c r="B29" s="48" t="str">
        <f>VLOOKUP($D$2,[1]Tables!$B$2:$D$1048576,2,FALSE)</f>
        <v>GE</v>
      </c>
      <c r="C29" s="48" t="s">
        <v>33</v>
      </c>
      <c r="D29" s="48" t="str">
        <f t="shared" si="44"/>
        <v>GERCST</v>
      </c>
      <c r="E29" s="48" t="str">
        <f>VLOOKUP($C29,'[1]Data Dictionary'!$B$2:$I$1048576,5,FALSE)</f>
        <v>Record Status</v>
      </c>
      <c r="F29" s="48" t="str">
        <f>VLOOKUP($C29,'[1]Data Dictionary'!$B$2:$I$1048576,6,FALSE)</f>
        <v>Record Status</v>
      </c>
      <c r="G29" s="48" t="str">
        <f>VLOOKUP($C29,'[1]Data Dictionary'!$B$2:$I$1048576,7,FALSE)</f>
        <v>Record Status</v>
      </c>
      <c r="H29" s="48" t="str">
        <f>VLOOKUP($C29,'[1]Data Dictionary'!$B$2:$I$1048576,8,FALSE)</f>
        <v>Record Status</v>
      </c>
      <c r="I29" s="48" t="str">
        <f>VLOOKUP($C29,'[1]Data Dictionary'!$B$2:$I$1048576,2,FALSE)</f>
        <v>NUMERIC</v>
      </c>
      <c r="J29" s="2" t="str">
        <f>VLOOKUP($C29,'[1]Data Dictionary'!$B$2:$I$1048576,3,FALSE)</f>
        <v>1, 0</v>
      </c>
      <c r="K29" s="3"/>
      <c r="L29" s="3" t="str">
        <f t="shared" si="45"/>
        <v xml:space="preserve"> NULL </v>
      </c>
      <c r="M29" s="3" t="str">
        <f t="shared" si="46"/>
        <v xml:space="preserve"> DEFAULT(0) </v>
      </c>
      <c r="N29" s="48" t="str">
        <f t="shared" si="47"/>
        <v>GERCST NUMERIC(1, 0)  NULL  DEFAULT(0) ,</v>
      </c>
      <c r="O29" s="48" t="str">
        <f t="shared" si="48"/>
        <v>GERCST NUMBER(1, 0)  DEFAULT(0) ,</v>
      </c>
      <c r="P29" s="2" t="str">
        <f t="shared" si="49"/>
        <v>1</v>
      </c>
      <c r="Q29" s="2" t="str">
        <f t="shared" si="50"/>
        <v xml:space="preserve"> 0</v>
      </c>
      <c r="R29" s="48" t="str">
        <f t="shared" si="51"/>
        <v xml:space="preserve">     A            GERCST         1  0       COLHDG('Record Status')</v>
      </c>
      <c r="S29" s="48" t="s">
        <v>9</v>
      </c>
      <c r="T29" s="48" t="str">
        <f t="shared" si="52"/>
        <v>EXEC sys.sp_addextendedproperty @name=N'MS_Description', @value=N'Record Status' , @level0type=N'SCHEMA',@level0name=N'dbo', @level1type=N'TABLE',@level1name=N'GEMP', @level2type=N'COLUMN',@level2name=N'GERCST'</v>
      </c>
      <c r="U29" s="48" t="s">
        <v>1311</v>
      </c>
      <c r="V29" s="48"/>
      <c r="W29" s="48" t="s">
        <v>16</v>
      </c>
      <c r="X29" s="48" t="s">
        <v>15</v>
      </c>
      <c r="Y29" s="48" t="str">
        <f t="shared" si="53"/>
        <v>GERCST</v>
      </c>
      <c r="Z29" s="48" t="str">
        <f t="shared" si="54"/>
        <v>Record Status</v>
      </c>
      <c r="AA29" s="48"/>
      <c r="AB29" s="48">
        <v>1</v>
      </c>
      <c r="AC29" s="6">
        <f t="shared" ca="1" si="41"/>
        <v>20141204</v>
      </c>
      <c r="AD29" s="3">
        <f t="shared" ca="1" si="42"/>
        <v>144109</v>
      </c>
      <c r="AE29" s="3" t="s">
        <v>88</v>
      </c>
      <c r="AF29" s="48">
        <v>0</v>
      </c>
      <c r="AG29" s="48">
        <v>0</v>
      </c>
      <c r="AH29" s="48"/>
      <c r="AI29" s="48" t="str">
        <f t="shared" ca="1" si="55"/>
        <v>insert into ZDIC values('DJB', '', 'EN', 'S', 'GERCST', 'Record Status', '', '1', '20141204', '144109', 'SQL', '0', '0', '')</v>
      </c>
      <c r="AJ29" s="5" t="s">
        <v>9</v>
      </c>
      <c r="AM29" s="1"/>
      <c r="AN29" s="1"/>
      <c r="AO29" s="1"/>
      <c r="AP29" s="1"/>
      <c r="AQ29" s="13"/>
      <c r="AR29" s="3"/>
      <c r="AT29" s="6"/>
      <c r="AU29" s="3"/>
      <c r="AV29" s="3"/>
      <c r="AW29" s="1"/>
      <c r="AX29" s="48"/>
      <c r="AZ29" s="46"/>
      <c r="BD29" s="45"/>
      <c r="BE29" s="7"/>
      <c r="BJ29" s="1"/>
      <c r="BK29" s="48"/>
      <c r="BL29" s="6"/>
      <c r="BM29" s="3"/>
      <c r="BN29" s="3"/>
      <c r="BO29" s="3"/>
      <c r="BP29" s="3"/>
      <c r="BQ29" s="48"/>
    </row>
    <row r="30" spans="1:69" ht="14.25" customHeight="1" x14ac:dyDescent="0.25">
      <c r="A30" s="1"/>
      <c r="B30" s="48" t="str">
        <f>VLOOKUP($D$2,[1]Tables!$B$2:$D$1048576,2,FALSE)</f>
        <v>GE</v>
      </c>
      <c r="C30" s="48" t="s">
        <v>23</v>
      </c>
      <c r="D30" s="48" t="str">
        <f t="shared" si="44"/>
        <v>GECRDT</v>
      </c>
      <c r="E30" s="48" t="str">
        <f>VLOOKUP($C30,'[1]Data Dictionary'!$B$2:$I$1048576,5,FALSE)</f>
        <v>Create Date</v>
      </c>
      <c r="F30" s="48" t="str">
        <f>VLOOKUP($C30,'[1]Data Dictionary'!$B$2:$I$1048576,6,FALSE)</f>
        <v>Create Date</v>
      </c>
      <c r="G30" s="48" t="str">
        <f>VLOOKUP($C30,'[1]Data Dictionary'!$B$2:$I$1048576,7,FALSE)</f>
        <v>Create Date</v>
      </c>
      <c r="H30" s="48" t="str">
        <f>VLOOKUP($C30,'[1]Data Dictionary'!$B$2:$I$1048576,8,FALSE)</f>
        <v>Create Date</v>
      </c>
      <c r="I30" s="48" t="str">
        <f>VLOOKUP($C30,'[1]Data Dictionary'!$B$2:$I$1048576,2,FALSE)</f>
        <v>NUMERIC</v>
      </c>
      <c r="J30" s="2" t="str">
        <f>VLOOKUP($C30,'[1]Data Dictionary'!$B$2:$I$1048576,3,FALSE)</f>
        <v>8, 0</v>
      </c>
      <c r="K30" s="3"/>
      <c r="L30" s="3" t="str">
        <f t="shared" si="45"/>
        <v xml:space="preserve"> NULL </v>
      </c>
      <c r="M30" s="3" t="str">
        <f t="shared" si="46"/>
        <v xml:space="preserve"> DEFAULT(0) </v>
      </c>
      <c r="N30" s="48" t="str">
        <f t="shared" si="47"/>
        <v>GECRDT NUMERIC(8, 0)  NULL  DEFAULT(0) ,</v>
      </c>
      <c r="O30" s="48" t="str">
        <f t="shared" si="48"/>
        <v>GECRDT NUMBER(8, 0)  DEFAULT(0) ,</v>
      </c>
      <c r="P30" s="2" t="str">
        <f t="shared" si="49"/>
        <v>8</v>
      </c>
      <c r="Q30" s="2" t="str">
        <f t="shared" si="50"/>
        <v xml:space="preserve"> 0</v>
      </c>
      <c r="R30" s="48" t="str">
        <f t="shared" si="51"/>
        <v xml:space="preserve">     A            GECRDT         8  0       COLHDG('Create Date')</v>
      </c>
      <c r="S30" s="48" t="s">
        <v>9</v>
      </c>
      <c r="T30" s="48" t="str">
        <f t="shared" si="52"/>
        <v>EXEC sys.sp_addextendedproperty @name=N'MS_Description', @value=N'Create Date' , @level0type=N'SCHEMA',@level0name=N'dbo', @level1type=N'TABLE',@level1name=N'GEMP', @level2type=N'COLUMN',@level2name=N'GECRDT'</v>
      </c>
      <c r="U30" s="48" t="s">
        <v>1311</v>
      </c>
      <c r="V30" s="48"/>
      <c r="W30" s="48" t="s">
        <v>16</v>
      </c>
      <c r="X30" s="48" t="s">
        <v>15</v>
      </c>
      <c r="Y30" s="48" t="str">
        <f t="shared" si="53"/>
        <v>GECRDT</v>
      </c>
      <c r="Z30" s="48" t="str">
        <f t="shared" si="54"/>
        <v>Create Date</v>
      </c>
      <c r="AA30" s="48"/>
      <c r="AB30" s="48">
        <v>1</v>
      </c>
      <c r="AC30" s="6">
        <f t="shared" ca="1" si="41"/>
        <v>20141204</v>
      </c>
      <c r="AD30" s="3">
        <f t="shared" ca="1" si="42"/>
        <v>144109</v>
      </c>
      <c r="AE30" s="3" t="s">
        <v>88</v>
      </c>
      <c r="AF30" s="48">
        <v>0</v>
      </c>
      <c r="AG30" s="48">
        <v>0</v>
      </c>
      <c r="AH30" s="48"/>
      <c r="AI30" s="48" t="str">
        <f t="shared" ca="1" si="55"/>
        <v>insert into ZDIC values('DJB', '', 'EN', 'S', 'GECRDT', 'Create Date', '', '1', '20141204', '144109', 'SQL', '0', '0', '')</v>
      </c>
      <c r="AJ30" s="5" t="s">
        <v>9</v>
      </c>
      <c r="AM30" s="1"/>
      <c r="AN30" s="1"/>
      <c r="AO30" s="1"/>
      <c r="AP30" s="1"/>
      <c r="AQ30" s="13"/>
      <c r="AR30" s="3"/>
      <c r="AT30" s="6"/>
      <c r="AU30" s="3"/>
      <c r="AV30" s="3"/>
      <c r="AW30" s="1"/>
      <c r="AX30" s="48"/>
      <c r="AZ30" s="46"/>
      <c r="BD30" s="45"/>
      <c r="BE30" s="7"/>
      <c r="BJ30" s="1"/>
      <c r="BK30" s="48"/>
      <c r="BL30" s="6"/>
      <c r="BM30" s="3"/>
      <c r="BN30" s="3"/>
      <c r="BO30" s="3"/>
      <c r="BP30" s="3"/>
      <c r="BQ30" s="48"/>
    </row>
    <row r="31" spans="1:69" ht="14.25" customHeight="1" x14ac:dyDescent="0.25">
      <c r="A31" s="1"/>
      <c r="B31" s="48" t="str">
        <f>VLOOKUP($D$2,[1]Tables!$B$2:$D$1048576,2,FALSE)</f>
        <v>GE</v>
      </c>
      <c r="C31" s="48" t="s">
        <v>24</v>
      </c>
      <c r="D31" s="48" t="str">
        <f t="shared" si="44"/>
        <v>GECRTM</v>
      </c>
      <c r="E31" s="48" t="str">
        <f>VLOOKUP($C31,'[1]Data Dictionary'!$B$2:$I$1048576,5,FALSE)</f>
        <v>Create Time</v>
      </c>
      <c r="F31" s="48" t="str">
        <f>VLOOKUP($C31,'[1]Data Dictionary'!$B$2:$I$1048576,6,FALSE)</f>
        <v>Create Time</v>
      </c>
      <c r="G31" s="48" t="str">
        <f>VLOOKUP($C31,'[1]Data Dictionary'!$B$2:$I$1048576,7,FALSE)</f>
        <v>Create Time</v>
      </c>
      <c r="H31" s="48" t="str">
        <f>VLOOKUP($C31,'[1]Data Dictionary'!$B$2:$I$1048576,8,FALSE)</f>
        <v>Create Time</v>
      </c>
      <c r="I31" s="48" t="str">
        <f>VLOOKUP($C31,'[1]Data Dictionary'!$B$2:$I$1048576,2,FALSE)</f>
        <v>NUMERIC</v>
      </c>
      <c r="J31" s="2" t="str">
        <f>VLOOKUP($C31,'[1]Data Dictionary'!$B$2:$I$1048576,3,FALSE)</f>
        <v>6, 0</v>
      </c>
      <c r="K31" s="3"/>
      <c r="L31" s="3" t="str">
        <f t="shared" si="45"/>
        <v xml:space="preserve"> NULL </v>
      </c>
      <c r="M31" s="3" t="str">
        <f t="shared" si="46"/>
        <v xml:space="preserve"> DEFAULT(0) </v>
      </c>
      <c r="N31" s="48" t="str">
        <f t="shared" si="47"/>
        <v>GECRTM NUMERIC(6, 0)  NULL  DEFAULT(0) ,</v>
      </c>
      <c r="O31" s="48" t="str">
        <f t="shared" si="48"/>
        <v>GECRTM NUMBER(6, 0)  DEFAULT(0) ,</v>
      </c>
      <c r="P31" s="2" t="str">
        <f t="shared" si="49"/>
        <v>6</v>
      </c>
      <c r="Q31" s="2" t="str">
        <f t="shared" si="50"/>
        <v xml:space="preserve"> 0</v>
      </c>
      <c r="R31" s="48" t="str">
        <f t="shared" si="51"/>
        <v xml:space="preserve">     A            GECRTM         6  0       COLHDG('Create Time')</v>
      </c>
      <c r="S31" s="48" t="s">
        <v>9</v>
      </c>
      <c r="T31" s="48" t="str">
        <f t="shared" si="52"/>
        <v>EXEC sys.sp_addextendedproperty @name=N'MS_Description', @value=N'Create Time' , @level0type=N'SCHEMA',@level0name=N'dbo', @level1type=N'TABLE',@level1name=N'GEMP', @level2type=N'COLUMN',@level2name=N'GECRTM'</v>
      </c>
      <c r="U31" s="48" t="s">
        <v>1311</v>
      </c>
      <c r="V31" s="48"/>
      <c r="W31" s="48" t="s">
        <v>16</v>
      </c>
      <c r="X31" s="48" t="s">
        <v>15</v>
      </c>
      <c r="Y31" s="48" t="str">
        <f t="shared" si="53"/>
        <v>GECRTM</v>
      </c>
      <c r="Z31" s="48" t="str">
        <f t="shared" si="54"/>
        <v>Create Time</v>
      </c>
      <c r="AA31" s="48"/>
      <c r="AB31" s="48">
        <v>1</v>
      </c>
      <c r="AC31" s="6">
        <f t="shared" ca="1" si="41"/>
        <v>20141204</v>
      </c>
      <c r="AD31" s="3">
        <f t="shared" ca="1" si="42"/>
        <v>144109</v>
      </c>
      <c r="AE31" s="3" t="s">
        <v>88</v>
      </c>
      <c r="AF31" s="48">
        <v>0</v>
      </c>
      <c r="AG31" s="48">
        <v>0</v>
      </c>
      <c r="AH31" s="48"/>
      <c r="AI31" s="48" t="str">
        <f t="shared" ca="1" si="55"/>
        <v>insert into ZDIC values('DJB', '', 'EN', 'S', 'GECRTM', 'Create Time', '', '1', '20141204', '144109', 'SQL', '0', '0', '')</v>
      </c>
      <c r="AJ31" s="5" t="s">
        <v>9</v>
      </c>
      <c r="AM31" s="1"/>
      <c r="AN31" s="1"/>
      <c r="AO31" s="1"/>
      <c r="AP31" s="1"/>
      <c r="AQ31" s="13"/>
      <c r="AR31" s="3"/>
      <c r="AT31" s="6"/>
      <c r="AU31" s="3"/>
      <c r="AV31" s="3"/>
      <c r="AW31" s="1"/>
      <c r="AX31" s="48"/>
      <c r="AZ31" s="46"/>
      <c r="BD31" s="46"/>
      <c r="BE31" s="7"/>
      <c r="BJ31" s="1"/>
      <c r="BK31" s="48"/>
      <c r="BL31" s="6"/>
      <c r="BM31" s="3"/>
      <c r="BN31" s="3"/>
      <c r="BO31" s="3"/>
      <c r="BP31" s="3"/>
      <c r="BQ31" s="48"/>
    </row>
    <row r="32" spans="1:69" ht="14.25" customHeight="1" x14ac:dyDescent="0.25">
      <c r="A32" s="1"/>
      <c r="B32" s="48" t="str">
        <f>VLOOKUP($D$2,[1]Tables!$B$2:$D$1048576,2,FALSE)</f>
        <v>GE</v>
      </c>
      <c r="C32" s="48" t="s">
        <v>25</v>
      </c>
      <c r="D32" s="48" t="str">
        <f t="shared" si="44"/>
        <v>GECRUS</v>
      </c>
      <c r="E32" s="48" t="str">
        <f>VLOOKUP($C32,'[1]Data Dictionary'!$B$2:$I$1048576,5,FALSE)</f>
        <v>Create User</v>
      </c>
      <c r="F32" s="48" t="str">
        <f>VLOOKUP($C32,'[1]Data Dictionary'!$B$2:$I$1048576,6,FALSE)</f>
        <v>Create User</v>
      </c>
      <c r="G32" s="48" t="str">
        <f>VLOOKUP($C32,'[1]Data Dictionary'!$B$2:$I$1048576,7,FALSE)</f>
        <v>Create User</v>
      </c>
      <c r="H32" s="48" t="str">
        <f>VLOOKUP($C32,'[1]Data Dictionary'!$B$2:$I$1048576,8,FALSE)</f>
        <v>Create User</v>
      </c>
      <c r="I32" s="48" t="str">
        <f>VLOOKUP($C32,'[1]Data Dictionary'!$B$2:$I$1048576,2,FALSE)</f>
        <v>VARCHAR</v>
      </c>
      <c r="J32" s="2" t="str">
        <f>VLOOKUP($C32,'[1]Data Dictionary'!$B$2:$I$1048576,3,FALSE)</f>
        <v>20</v>
      </c>
      <c r="K32" s="3"/>
      <c r="L32" s="3" t="str">
        <f t="shared" si="45"/>
        <v xml:space="preserve"> NULL </v>
      </c>
      <c r="M32" s="3" t="str">
        <f t="shared" si="46"/>
        <v xml:space="preserve"> DEFAULT('') </v>
      </c>
      <c r="N32" s="48" t="str">
        <f t="shared" si="47"/>
        <v>GECRUS VARCHAR(20)  NULL  DEFAULT('') ,</v>
      </c>
      <c r="O32" s="48" t="str">
        <f t="shared" si="48"/>
        <v>GECRUS VARCHAR2(20) DEFAULT(' '),</v>
      </c>
      <c r="P32" s="2" t="str">
        <f t="shared" si="49"/>
        <v>20</v>
      </c>
      <c r="Q32" s="2" t="str">
        <f t="shared" si="50"/>
        <v/>
      </c>
      <c r="R32" s="48" t="str">
        <f t="shared" si="51"/>
        <v xml:space="preserve">     A            GECRUS        20          COLHDG('Create User')</v>
      </c>
      <c r="S32" s="48" t="s">
        <v>9</v>
      </c>
      <c r="T32" s="48" t="str">
        <f t="shared" si="52"/>
        <v>EXEC sys.sp_addextendedproperty @name=N'MS_Description', @value=N'Create User' , @level0type=N'SCHEMA',@level0name=N'dbo', @level1type=N'TABLE',@level1name=N'GEMP', @level2type=N'COLUMN',@level2name=N'GECRUS'</v>
      </c>
      <c r="U32" s="48" t="s">
        <v>1311</v>
      </c>
      <c r="V32" s="48"/>
      <c r="W32" s="48" t="s">
        <v>16</v>
      </c>
      <c r="X32" s="48" t="s">
        <v>15</v>
      </c>
      <c r="Y32" s="48" t="str">
        <f t="shared" si="53"/>
        <v>GECRUS</v>
      </c>
      <c r="Z32" s="48" t="str">
        <f t="shared" si="54"/>
        <v>Create User</v>
      </c>
      <c r="AA32" s="48"/>
      <c r="AB32" s="48">
        <v>1</v>
      </c>
      <c r="AC32" s="6">
        <f t="shared" ca="1" si="41"/>
        <v>20141204</v>
      </c>
      <c r="AD32" s="3">
        <f t="shared" ca="1" si="42"/>
        <v>144109</v>
      </c>
      <c r="AE32" s="3" t="s">
        <v>88</v>
      </c>
      <c r="AF32" s="48">
        <v>0</v>
      </c>
      <c r="AG32" s="48">
        <v>0</v>
      </c>
      <c r="AH32" s="48"/>
      <c r="AI32" s="48" t="str">
        <f t="shared" ca="1" si="55"/>
        <v>insert into ZDIC values('DJB', '', 'EN', 'S', 'GECRUS', 'Create User', '', '1', '20141204', '144109', 'SQL', '0', '0', '')</v>
      </c>
      <c r="AJ32" s="5" t="s">
        <v>9</v>
      </c>
      <c r="AM32" s="1"/>
      <c r="AN32" s="1"/>
      <c r="AO32" s="1"/>
      <c r="AP32" s="1"/>
      <c r="AQ32" s="13"/>
      <c r="AR32" s="3"/>
      <c r="AT32" s="6"/>
      <c r="AU32" s="3"/>
      <c r="AV32" s="3"/>
      <c r="AW32" s="1"/>
      <c r="AX32" s="48"/>
      <c r="AZ32" s="46"/>
      <c r="BD32" s="46"/>
      <c r="BE32" s="7"/>
      <c r="BJ32" s="1"/>
      <c r="BK32" s="48"/>
      <c r="BL32" s="6"/>
      <c r="BM32" s="3"/>
      <c r="BN32" s="3"/>
      <c r="BO32" s="3"/>
      <c r="BP32" s="3"/>
      <c r="BQ32" s="48"/>
    </row>
    <row r="33" spans="1:69" ht="14.25" customHeight="1" x14ac:dyDescent="0.25">
      <c r="A33" s="1"/>
      <c r="B33" s="48" t="str">
        <f>VLOOKUP($D$2,[1]Tables!$B$2:$D$1048576,2,FALSE)</f>
        <v>GE</v>
      </c>
      <c r="C33" s="48" t="s">
        <v>26</v>
      </c>
      <c r="D33" s="48" t="str">
        <f t="shared" si="44"/>
        <v>GECHDT</v>
      </c>
      <c r="E33" s="48" t="str">
        <f>VLOOKUP($C33,'[1]Data Dictionary'!$B$2:$I$1048576,5,FALSE)</f>
        <v>Change Date</v>
      </c>
      <c r="F33" s="48" t="str">
        <f>VLOOKUP($C33,'[1]Data Dictionary'!$B$2:$I$1048576,6,FALSE)</f>
        <v>Change Date</v>
      </c>
      <c r="G33" s="48" t="str">
        <f>VLOOKUP($C33,'[1]Data Dictionary'!$B$2:$I$1048576,7,FALSE)</f>
        <v>Change Date</v>
      </c>
      <c r="H33" s="48" t="str">
        <f>VLOOKUP($C33,'[1]Data Dictionary'!$B$2:$I$1048576,8,FALSE)</f>
        <v>Change Date</v>
      </c>
      <c r="I33" s="48" t="str">
        <f>VLOOKUP($C33,'[1]Data Dictionary'!$B$2:$I$1048576,2,FALSE)</f>
        <v>NUMERIC</v>
      </c>
      <c r="J33" s="2" t="str">
        <f>VLOOKUP($C33,'[1]Data Dictionary'!$B$2:$I$1048576,3,FALSE)</f>
        <v>8, 0</v>
      </c>
      <c r="K33" s="3"/>
      <c r="L33" s="3" t="str">
        <f t="shared" si="45"/>
        <v xml:space="preserve"> NULL </v>
      </c>
      <c r="M33" s="3" t="str">
        <f t="shared" si="46"/>
        <v xml:space="preserve"> DEFAULT(0) </v>
      </c>
      <c r="N33" s="48" t="str">
        <f t="shared" si="47"/>
        <v>GECHDT NUMERIC(8, 0)  NULL  DEFAULT(0) ,</v>
      </c>
      <c r="O33" s="48" t="str">
        <f t="shared" si="48"/>
        <v>GECHDT NUMBER(8, 0)  DEFAULT(0) ,</v>
      </c>
      <c r="P33" s="2" t="str">
        <f t="shared" si="49"/>
        <v>8</v>
      </c>
      <c r="Q33" s="2" t="str">
        <f t="shared" si="50"/>
        <v xml:space="preserve"> 0</v>
      </c>
      <c r="R33" s="48" t="str">
        <f t="shared" si="51"/>
        <v xml:space="preserve">     A            GECHDT         8  0       COLHDG('Change Date')</v>
      </c>
      <c r="S33" s="48" t="s">
        <v>9</v>
      </c>
      <c r="T33" s="48" t="str">
        <f t="shared" si="52"/>
        <v>EXEC sys.sp_addextendedproperty @name=N'MS_Description', @value=N'Change Date' , @level0type=N'SCHEMA',@level0name=N'dbo', @level1type=N'TABLE',@level1name=N'GEMP', @level2type=N'COLUMN',@level2name=N'GECHDT'</v>
      </c>
      <c r="U33" s="48" t="s">
        <v>1311</v>
      </c>
      <c r="V33" s="48"/>
      <c r="W33" s="48" t="s">
        <v>16</v>
      </c>
      <c r="X33" s="48" t="s">
        <v>15</v>
      </c>
      <c r="Y33" s="48" t="str">
        <f t="shared" si="53"/>
        <v>GECHDT</v>
      </c>
      <c r="Z33" s="48" t="str">
        <f t="shared" si="54"/>
        <v>Change Date</v>
      </c>
      <c r="AA33" s="48"/>
      <c r="AB33" s="48">
        <v>1</v>
      </c>
      <c r="AC33" s="6">
        <f t="shared" ca="1" si="41"/>
        <v>20141204</v>
      </c>
      <c r="AD33" s="3">
        <f t="shared" ca="1" si="42"/>
        <v>144109</v>
      </c>
      <c r="AE33" s="3" t="s">
        <v>88</v>
      </c>
      <c r="AF33" s="48">
        <v>0</v>
      </c>
      <c r="AG33" s="48">
        <v>0</v>
      </c>
      <c r="AH33" s="48"/>
      <c r="AI33" s="48" t="str">
        <f t="shared" ca="1" si="55"/>
        <v>insert into ZDIC values('DJB', '', 'EN', 'S', 'GECHDT', 'Change Date', '', '1', '20141204', '144109', 'SQL', '0', '0', '')</v>
      </c>
      <c r="AJ33" s="5" t="s">
        <v>9</v>
      </c>
      <c r="AM33" s="1"/>
      <c r="AN33" s="1"/>
      <c r="AO33" s="1"/>
      <c r="AP33" s="1"/>
      <c r="AQ33" s="13"/>
      <c r="AR33" s="3"/>
      <c r="AT33" s="6"/>
      <c r="AU33" s="3"/>
      <c r="AV33" s="3"/>
      <c r="AW33" s="1"/>
      <c r="AX33" s="48"/>
      <c r="AZ33" s="46"/>
      <c r="BD33" s="45"/>
      <c r="BE33" s="7"/>
      <c r="BJ33" s="1"/>
      <c r="BK33" s="48"/>
      <c r="BL33" s="6"/>
      <c r="BM33" s="3"/>
      <c r="BN33" s="3"/>
      <c r="BO33" s="3"/>
      <c r="BP33" s="3"/>
      <c r="BQ33" s="48"/>
    </row>
    <row r="34" spans="1:69" ht="14.25" customHeight="1" x14ac:dyDescent="0.25">
      <c r="A34" s="1"/>
      <c r="B34" s="48" t="str">
        <f>VLOOKUP($D$2,[1]Tables!$B$2:$D$1048576,2,FALSE)</f>
        <v>GE</v>
      </c>
      <c r="C34" s="48" t="s">
        <v>27</v>
      </c>
      <c r="D34" s="48" t="str">
        <f t="shared" si="44"/>
        <v>GECHTM</v>
      </c>
      <c r="E34" s="48" t="str">
        <f>VLOOKUP($C34,'[1]Data Dictionary'!$B$2:$I$1048576,5,FALSE)</f>
        <v>Change Time</v>
      </c>
      <c r="F34" s="48" t="str">
        <f>VLOOKUP($C34,'[1]Data Dictionary'!$B$2:$I$1048576,6,FALSE)</f>
        <v>Change Time</v>
      </c>
      <c r="G34" s="48" t="str">
        <f>VLOOKUP($C34,'[1]Data Dictionary'!$B$2:$I$1048576,7,FALSE)</f>
        <v>Change Time</v>
      </c>
      <c r="H34" s="48" t="str">
        <f>VLOOKUP($C34,'[1]Data Dictionary'!$B$2:$I$1048576,8,FALSE)</f>
        <v>Change Time</v>
      </c>
      <c r="I34" s="48" t="str">
        <f>VLOOKUP($C34,'[1]Data Dictionary'!$B$2:$I$1048576,2,FALSE)</f>
        <v>NUMERIC</v>
      </c>
      <c r="J34" s="2" t="str">
        <f>VLOOKUP($C34,'[1]Data Dictionary'!$B$2:$I$1048576,3,FALSE)</f>
        <v>6, 0</v>
      </c>
      <c r="K34" s="3"/>
      <c r="L34" s="3" t="str">
        <f t="shared" si="45"/>
        <v xml:space="preserve"> NULL </v>
      </c>
      <c r="M34" s="3" t="str">
        <f t="shared" si="46"/>
        <v xml:space="preserve"> DEFAULT(0) </v>
      </c>
      <c r="N34" s="48" t="str">
        <f t="shared" si="47"/>
        <v>GECHTM NUMERIC(6, 0)  NULL  DEFAULT(0) ,</v>
      </c>
      <c r="O34" s="48" t="str">
        <f t="shared" si="48"/>
        <v>GECHTM NUMBER(6, 0)  DEFAULT(0) ,</v>
      </c>
      <c r="P34" s="2" t="str">
        <f t="shared" si="49"/>
        <v>6</v>
      </c>
      <c r="Q34" s="2" t="str">
        <f t="shared" si="50"/>
        <v xml:space="preserve"> 0</v>
      </c>
      <c r="R34" s="48" t="str">
        <f t="shared" si="51"/>
        <v xml:space="preserve">     A            GECHTM         6  0       COLHDG('Change Time')</v>
      </c>
      <c r="S34" s="48" t="s">
        <v>9</v>
      </c>
      <c r="T34" s="48" t="str">
        <f t="shared" si="52"/>
        <v>EXEC sys.sp_addextendedproperty @name=N'MS_Description', @value=N'Change Time' , @level0type=N'SCHEMA',@level0name=N'dbo', @level1type=N'TABLE',@level1name=N'GEMP', @level2type=N'COLUMN',@level2name=N'GECHTM'</v>
      </c>
      <c r="U34" s="48" t="s">
        <v>1311</v>
      </c>
      <c r="V34" s="48"/>
      <c r="W34" s="48" t="s">
        <v>16</v>
      </c>
      <c r="X34" s="48" t="s">
        <v>15</v>
      </c>
      <c r="Y34" s="48" t="str">
        <f t="shared" si="53"/>
        <v>GECHTM</v>
      </c>
      <c r="Z34" s="48" t="str">
        <f t="shared" si="54"/>
        <v>Change Time</v>
      </c>
      <c r="AA34" s="48"/>
      <c r="AB34" s="48">
        <v>1</v>
      </c>
      <c r="AC34" s="6">
        <f t="shared" ca="1" si="41"/>
        <v>20141204</v>
      </c>
      <c r="AD34" s="3">
        <f t="shared" ca="1" si="42"/>
        <v>144109</v>
      </c>
      <c r="AE34" s="3" t="s">
        <v>88</v>
      </c>
      <c r="AF34" s="48">
        <v>0</v>
      </c>
      <c r="AG34" s="48">
        <v>0</v>
      </c>
      <c r="AH34" s="48"/>
      <c r="AI34" s="48" t="str">
        <f t="shared" ca="1" si="55"/>
        <v>insert into ZDIC values('DJB', '', 'EN', 'S', 'GECHTM', 'Change Time', '', '1', '20141204', '144109', 'SQL', '0', '0', '')</v>
      </c>
      <c r="AJ34" s="5" t="s">
        <v>9</v>
      </c>
      <c r="AM34" s="48"/>
      <c r="AN34" s="1"/>
      <c r="AO34" s="1"/>
      <c r="AP34" s="1"/>
      <c r="AQ34" s="13"/>
      <c r="AR34" s="3"/>
      <c r="AT34" s="6"/>
      <c r="AU34" s="3"/>
      <c r="AV34" s="3"/>
      <c r="AW34" s="1"/>
      <c r="AX34" s="48"/>
      <c r="AZ34" s="46"/>
      <c r="BD34" s="45"/>
      <c r="BE34" s="7"/>
      <c r="BJ34" s="1"/>
      <c r="BK34" s="48"/>
      <c r="BL34" s="6"/>
      <c r="BM34" s="3"/>
      <c r="BN34" s="3"/>
      <c r="BO34" s="3"/>
      <c r="BP34" s="3"/>
      <c r="BQ34" s="48"/>
    </row>
    <row r="35" spans="1:69" ht="14.25" customHeight="1" x14ac:dyDescent="0.25">
      <c r="A35" s="1"/>
      <c r="B35" s="48" t="str">
        <f>VLOOKUP($D$2,[1]Tables!$B$2:$D$1048576,2,FALSE)</f>
        <v>GE</v>
      </c>
      <c r="C35" s="48" t="s">
        <v>28</v>
      </c>
      <c r="D35" s="48" t="str">
        <f t="shared" si="44"/>
        <v>GECHUS</v>
      </c>
      <c r="E35" s="48" t="str">
        <f>VLOOKUP($C35,'[1]Data Dictionary'!$B$2:$I$1048576,5,FALSE)</f>
        <v>Change User</v>
      </c>
      <c r="F35" s="48" t="str">
        <f>VLOOKUP($C35,'[1]Data Dictionary'!$B$2:$I$1048576,6,FALSE)</f>
        <v>Change User</v>
      </c>
      <c r="G35" s="48" t="str">
        <f>VLOOKUP($C35,'[1]Data Dictionary'!$B$2:$I$1048576,7,FALSE)</f>
        <v>Change User</v>
      </c>
      <c r="H35" s="48" t="str">
        <f>VLOOKUP($C35,'[1]Data Dictionary'!$B$2:$I$1048576,8,FALSE)</f>
        <v>Change User</v>
      </c>
      <c r="I35" s="48" t="str">
        <f>VLOOKUP($C35,'[1]Data Dictionary'!$B$2:$I$1048576,2,FALSE)</f>
        <v>VARCHAR</v>
      </c>
      <c r="J35" s="2" t="str">
        <f>VLOOKUP($C35,'[1]Data Dictionary'!$B$2:$I$1048576,3,FALSE)</f>
        <v>20</v>
      </c>
      <c r="K35" s="3"/>
      <c r="L35" s="3" t="str">
        <f t="shared" si="45"/>
        <v xml:space="preserve"> NULL </v>
      </c>
      <c r="M35" s="3" t="str">
        <f t="shared" si="46"/>
        <v xml:space="preserve"> DEFAULT('') </v>
      </c>
      <c r="N35" s="48" t="str">
        <f t="shared" si="47"/>
        <v>GECHUS VARCHAR(20)  NULL  DEFAULT('') ,</v>
      </c>
      <c r="O35" s="48" t="str">
        <f t="shared" si="48"/>
        <v>GECHUS VARCHAR2(20) DEFAULT(' '),</v>
      </c>
      <c r="P35" s="2" t="str">
        <f t="shared" si="49"/>
        <v>20</v>
      </c>
      <c r="Q35" s="2" t="str">
        <f t="shared" si="50"/>
        <v/>
      </c>
      <c r="R35" s="48" t="str">
        <f t="shared" si="51"/>
        <v xml:space="preserve">     A            GECHUS        20          COLHDG('Change User')</v>
      </c>
      <c r="S35" s="48" t="s">
        <v>9</v>
      </c>
      <c r="T35" s="48" t="str">
        <f t="shared" si="52"/>
        <v>EXEC sys.sp_addextendedproperty @name=N'MS_Description', @value=N'Change User' , @level0type=N'SCHEMA',@level0name=N'dbo', @level1type=N'TABLE',@level1name=N'GEMP', @level2type=N'COLUMN',@level2name=N'GECHUS'</v>
      </c>
      <c r="U35" s="48" t="s">
        <v>1311</v>
      </c>
      <c r="V35" s="48"/>
      <c r="W35" s="48" t="s">
        <v>16</v>
      </c>
      <c r="X35" s="48" t="s">
        <v>15</v>
      </c>
      <c r="Y35" s="48" t="str">
        <f t="shared" si="53"/>
        <v>GECHUS</v>
      </c>
      <c r="Z35" s="48" t="str">
        <f t="shared" si="54"/>
        <v>Change User</v>
      </c>
      <c r="AA35" s="48"/>
      <c r="AB35" s="48">
        <v>1</v>
      </c>
      <c r="AC35" s="6">
        <f t="shared" ca="1" si="41"/>
        <v>20141204</v>
      </c>
      <c r="AD35" s="3">
        <f t="shared" ca="1" si="42"/>
        <v>144109</v>
      </c>
      <c r="AE35" s="3" t="s">
        <v>88</v>
      </c>
      <c r="AF35" s="48">
        <v>0</v>
      </c>
      <c r="AG35" s="48">
        <v>0</v>
      </c>
      <c r="AH35" s="48"/>
      <c r="AI35" s="48" t="str">
        <f t="shared" ca="1" si="55"/>
        <v>insert into ZDIC values('DJB', '', 'EN', 'S', 'GECHUS', 'Change User', '', '1', '20141204', '144109', 'SQL', '0', '0', '')</v>
      </c>
      <c r="AJ35" s="1"/>
      <c r="AM35" s="12"/>
      <c r="AN35" s="1"/>
      <c r="AO35" s="1"/>
      <c r="AP35" s="1"/>
      <c r="AQ35" s="3"/>
      <c r="AR35" s="6"/>
      <c r="AT35" s="3"/>
      <c r="AU35" s="48"/>
      <c r="AV35" s="48"/>
      <c r="AW35" s="1"/>
      <c r="AX35" s="48"/>
      <c r="AZ35" s="46"/>
      <c r="BD35" s="45"/>
      <c r="BE35" s="7"/>
      <c r="BJ35" s="1"/>
      <c r="BK35" s="48"/>
      <c r="BL35" s="6"/>
      <c r="BM35" s="3"/>
      <c r="BN35" s="3"/>
      <c r="BO35" s="3"/>
      <c r="BP35" s="3"/>
      <c r="BQ35" s="48"/>
    </row>
    <row r="36" spans="1:69" ht="14.25" customHeight="1" x14ac:dyDescent="0.25">
      <c r="A36" s="1"/>
      <c r="B36" s="4"/>
      <c r="C36" s="4"/>
      <c r="D36" s="5"/>
      <c r="E36" s="48"/>
      <c r="F36" s="48"/>
      <c r="G36" s="48"/>
      <c r="H36" s="48"/>
      <c r="I36" s="48"/>
      <c r="J36" s="2"/>
      <c r="K36" s="3"/>
      <c r="L36" s="3"/>
      <c r="M36" s="48"/>
      <c r="N36" s="48" t="str">
        <f>CONCATENATE(" CONSTRAINT PK_",$D$2, " PRIMARY KEY CLUSTERED (")</f>
        <v xml:space="preserve"> CONSTRAINT PK_GEMP PRIMARY KEY CLUSTERED (</v>
      </c>
      <c r="O36" s="48" t="str">
        <f>CONCATENATE(" CONSTRAINT PK_",$D$2, " PRIMARY KEY CLUSTERED (")</f>
        <v xml:space="preserve"> CONSTRAINT PK_GEMP PRIMARY KEY CLUSTERED (</v>
      </c>
      <c r="P36" s="48"/>
      <c r="Q36" s="48"/>
      <c r="R36" s="48"/>
      <c r="S36" s="48"/>
      <c r="T36" s="48"/>
      <c r="U36" s="48"/>
      <c r="V36" s="48"/>
      <c r="W36" s="48"/>
      <c r="X36" s="48"/>
      <c r="Y36" s="48"/>
      <c r="Z36" s="48"/>
      <c r="AA36" s="48"/>
      <c r="AB36" s="48"/>
      <c r="AC36" s="48"/>
      <c r="AD36" s="48"/>
      <c r="AE36" s="48"/>
      <c r="AF36" s="48"/>
      <c r="AG36" s="48"/>
      <c r="AH36" s="48"/>
      <c r="AI36" s="48"/>
      <c r="AJ36" s="1"/>
      <c r="AM36" s="1"/>
      <c r="AN36" s="1"/>
      <c r="AO36" s="1"/>
      <c r="AP36" s="1"/>
      <c r="AQ36" s="13"/>
      <c r="AR36" s="3"/>
      <c r="AT36" s="6"/>
      <c r="AU36" s="3"/>
      <c r="AV36" s="3"/>
      <c r="AW36" s="1"/>
      <c r="AX36" s="48"/>
      <c r="AZ36" s="46"/>
      <c r="BD36" s="45"/>
      <c r="BE36" s="7"/>
      <c r="BJ36" s="1"/>
      <c r="BK36" s="48"/>
      <c r="BL36" s="6"/>
      <c r="BM36" s="3"/>
      <c r="BN36" s="3"/>
      <c r="BO36" s="3"/>
      <c r="BP36" s="3"/>
      <c r="BQ36" s="48"/>
    </row>
    <row r="37" spans="1:69" ht="14.25" customHeight="1" x14ac:dyDescent="0.25">
      <c r="A37" s="1"/>
      <c r="B37" s="4"/>
      <c r="C37" s="4"/>
      <c r="D37" s="48"/>
      <c r="E37" s="48"/>
      <c r="F37" s="48"/>
      <c r="G37" s="48"/>
      <c r="H37" s="48"/>
      <c r="I37" s="48"/>
      <c r="J37" s="2"/>
      <c r="K37" s="3"/>
      <c r="L37" s="3"/>
      <c r="M37" s="48"/>
      <c r="N37" s="48" t="str">
        <f>$D$3</f>
        <v>GECONO</v>
      </c>
      <c r="O37" s="48" t="str">
        <f>$D$3</f>
        <v>GECONO</v>
      </c>
      <c r="P37" s="48"/>
      <c r="Q37" s="48"/>
      <c r="R37" s="48"/>
      <c r="S37" s="48"/>
      <c r="T37" s="48"/>
      <c r="U37" s="48"/>
      <c r="V37" s="48"/>
      <c r="W37" s="48"/>
      <c r="X37" s="48"/>
      <c r="Y37" s="48"/>
      <c r="Z37" s="48"/>
      <c r="AA37" s="48"/>
      <c r="AB37" s="48"/>
      <c r="AC37" s="48"/>
      <c r="AD37" s="48"/>
      <c r="AE37" s="48"/>
      <c r="AF37" s="48"/>
      <c r="AG37" s="48"/>
      <c r="AH37" s="48"/>
      <c r="AI37" s="48"/>
      <c r="AJ37" s="1"/>
      <c r="AM37" s="1"/>
      <c r="AN37" s="1"/>
      <c r="AO37" s="1"/>
      <c r="AP37" s="1"/>
      <c r="AQ37" s="13"/>
      <c r="AR37" s="3"/>
      <c r="AT37" s="6"/>
      <c r="AU37" s="3"/>
      <c r="AV37" s="3"/>
      <c r="AW37" s="1"/>
      <c r="AX37" s="48"/>
      <c r="AZ37" s="46"/>
      <c r="BD37" s="45"/>
      <c r="BE37" s="7"/>
      <c r="BJ37" s="1"/>
      <c r="BK37" s="48"/>
      <c r="BL37" s="6"/>
      <c r="BM37" s="3"/>
      <c r="BN37" s="3"/>
      <c r="BO37" s="3"/>
      <c r="BP37" s="3"/>
      <c r="BQ37" s="48"/>
    </row>
    <row r="38" spans="1:69" ht="14.25" customHeight="1" x14ac:dyDescent="0.25">
      <c r="A38" s="1"/>
      <c r="B38" s="4"/>
      <c r="C38" s="4"/>
      <c r="D38" s="48"/>
      <c r="E38" s="48"/>
      <c r="F38" s="48"/>
      <c r="G38" s="48"/>
      <c r="H38" s="48"/>
      <c r="I38" s="48"/>
      <c r="J38" s="2"/>
      <c r="K38" s="3"/>
      <c r="L38" s="3"/>
      <c r="M38" s="48"/>
      <c r="N38" s="48" t="str">
        <f xml:space="preserve"> ", " &amp; $D4</f>
        <v>, GEBRNO</v>
      </c>
      <c r="O38" s="48" t="str">
        <f xml:space="preserve"> ", " &amp; $D4</f>
        <v>, GEBRNO</v>
      </c>
      <c r="P38" s="48"/>
      <c r="Q38" s="48"/>
      <c r="R38" s="48"/>
      <c r="S38" s="48"/>
      <c r="T38" s="48"/>
      <c r="U38" s="48"/>
      <c r="V38" s="48"/>
      <c r="W38" s="48"/>
      <c r="X38" s="48"/>
      <c r="Y38" s="48"/>
      <c r="Z38" s="48"/>
      <c r="AA38" s="48"/>
      <c r="AB38" s="48"/>
      <c r="AC38" s="48"/>
      <c r="AD38" s="48"/>
      <c r="AE38" s="48"/>
      <c r="AF38" s="48"/>
      <c r="AG38" s="48"/>
      <c r="AH38" s="48"/>
      <c r="AI38" s="48"/>
      <c r="AJ38" s="1"/>
      <c r="AM38" s="48"/>
      <c r="AN38" s="1"/>
      <c r="AO38" s="1"/>
      <c r="AP38" s="1"/>
      <c r="AQ38" s="13"/>
      <c r="AR38" s="3"/>
      <c r="AT38" s="6"/>
      <c r="AU38" s="3"/>
      <c r="AV38" s="3"/>
      <c r="AW38" s="1"/>
      <c r="AX38" s="48"/>
      <c r="AZ38" s="46"/>
      <c r="BD38" s="45"/>
      <c r="BE38" s="7"/>
      <c r="BJ38" s="1"/>
      <c r="BK38" s="48"/>
      <c r="BL38" s="6"/>
      <c r="BM38" s="3"/>
      <c r="BN38" s="3"/>
      <c r="BO38" s="3"/>
      <c r="BP38" s="3"/>
      <c r="BQ38" s="48"/>
    </row>
    <row r="39" spans="1:69" ht="14.25" customHeight="1" x14ac:dyDescent="0.25">
      <c r="A39" s="1"/>
      <c r="B39" s="4"/>
      <c r="C39" s="4"/>
      <c r="D39" s="48"/>
      <c r="E39" s="48"/>
      <c r="F39" s="48"/>
      <c r="G39" s="48"/>
      <c r="H39" s="48"/>
      <c r="I39" s="48"/>
      <c r="J39" s="2"/>
      <c r="K39" s="3"/>
      <c r="L39" s="3"/>
      <c r="M39" s="48"/>
      <c r="N39" s="48" t="str">
        <f xml:space="preserve"> ", " &amp; $D5</f>
        <v>, GEEMNO</v>
      </c>
      <c r="O39" s="48" t="str">
        <f xml:space="preserve"> ", " &amp; $D5</f>
        <v>, GEEMNO</v>
      </c>
      <c r="P39" s="48"/>
      <c r="Q39" s="48"/>
      <c r="R39" s="48"/>
      <c r="S39" s="48"/>
      <c r="T39" s="48"/>
      <c r="U39" s="48"/>
      <c r="V39" s="48"/>
      <c r="W39" s="48"/>
      <c r="X39" s="48"/>
      <c r="Y39" s="48"/>
      <c r="Z39" s="48"/>
      <c r="AA39" s="48"/>
      <c r="AB39" s="48"/>
      <c r="AC39" s="48"/>
      <c r="AD39" s="48"/>
      <c r="AE39" s="48"/>
      <c r="AF39" s="48"/>
      <c r="AG39" s="48"/>
      <c r="AH39" s="48"/>
      <c r="AI39" s="48"/>
      <c r="AJ39" s="1"/>
      <c r="AM39" s="12"/>
      <c r="AN39" s="1"/>
      <c r="AO39" s="1"/>
      <c r="AP39" s="1"/>
      <c r="AQ39" s="3"/>
      <c r="AR39" s="6"/>
      <c r="AT39" s="3"/>
      <c r="AU39" s="48"/>
      <c r="AV39" s="48"/>
      <c r="AW39" s="1"/>
      <c r="AX39" s="48"/>
      <c r="AZ39" s="46"/>
      <c r="BD39" s="45"/>
      <c r="BE39" s="7"/>
      <c r="BJ39" s="1"/>
      <c r="BK39" s="48"/>
      <c r="BL39" s="6"/>
      <c r="BM39" s="3"/>
      <c r="BN39" s="3"/>
      <c r="BO39" s="3"/>
      <c r="BP39" s="3"/>
      <c r="BQ39" s="48"/>
    </row>
    <row r="40" spans="1:69" ht="14.25" customHeight="1" x14ac:dyDescent="0.25">
      <c r="A40" s="1"/>
      <c r="B40" s="4"/>
      <c r="C40" s="4"/>
      <c r="D40" s="48"/>
      <c r="E40" s="48"/>
      <c r="F40" s="48"/>
      <c r="G40" s="48"/>
      <c r="H40" s="48"/>
      <c r="I40" s="48"/>
      <c r="J40" s="2"/>
      <c r="K40" s="3"/>
      <c r="L40" s="3"/>
      <c r="M40" s="48"/>
      <c r="N40" s="48" t="s">
        <v>11</v>
      </c>
      <c r="O40" s="48" t="s">
        <v>11</v>
      </c>
      <c r="P40" s="48"/>
      <c r="Q40" s="48"/>
      <c r="R40" s="48"/>
      <c r="S40" s="48"/>
      <c r="T40" s="48"/>
      <c r="U40" s="48"/>
      <c r="V40" s="48"/>
      <c r="W40" s="48"/>
      <c r="X40" s="48"/>
      <c r="Y40" s="48"/>
      <c r="Z40" s="48"/>
      <c r="AA40" s="48"/>
      <c r="AB40" s="48"/>
      <c r="AC40" s="48"/>
      <c r="AD40" s="48"/>
      <c r="AE40" s="48"/>
      <c r="AF40" s="48"/>
      <c r="AG40" s="48"/>
      <c r="AH40" s="48"/>
      <c r="AI40" s="48"/>
      <c r="AJ40" s="1"/>
      <c r="AM40" s="12"/>
      <c r="AN40" s="1"/>
      <c r="AO40" s="1"/>
      <c r="AP40" s="1"/>
      <c r="AQ40" s="3"/>
      <c r="AR40" s="6"/>
      <c r="AT40" s="3"/>
      <c r="AU40" s="48"/>
      <c r="AV40" s="48"/>
      <c r="AW40" s="1"/>
      <c r="AX40" s="48"/>
      <c r="AZ40" s="46"/>
      <c r="BD40" s="45"/>
      <c r="BE40" s="7"/>
      <c r="BJ40" s="1"/>
      <c r="BK40" s="48"/>
      <c r="BL40" s="6"/>
      <c r="BM40" s="3"/>
      <c r="BN40" s="3"/>
      <c r="BO40" s="3"/>
      <c r="BP40" s="3"/>
      <c r="BQ40" s="48"/>
    </row>
    <row r="41" spans="1:69" ht="14.25" customHeight="1" x14ac:dyDescent="0.25">
      <c r="A41" s="1"/>
      <c r="B41" s="48"/>
      <c r="C41" s="48"/>
      <c r="D41" s="48"/>
      <c r="E41" s="48"/>
      <c r="F41" s="48"/>
      <c r="G41" s="48"/>
      <c r="H41" s="48"/>
      <c r="I41" s="48"/>
      <c r="J41" s="2"/>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1"/>
      <c r="AM41" s="1"/>
      <c r="AN41" s="1"/>
      <c r="AO41" s="1"/>
      <c r="AP41" s="1"/>
      <c r="AQ41" s="13"/>
      <c r="AR41" s="3"/>
      <c r="AT41" s="6"/>
      <c r="AU41" s="3"/>
      <c r="AV41" s="3"/>
      <c r="AW41" s="1"/>
      <c r="AX41" s="48"/>
      <c r="AZ41" s="46"/>
      <c r="BD41" s="45"/>
      <c r="BE41" s="7"/>
      <c r="BJ41" s="1"/>
      <c r="BK41" s="48"/>
      <c r="BL41" s="6"/>
      <c r="BM41" s="3"/>
      <c r="BN41" s="3"/>
      <c r="BO41" s="3"/>
      <c r="BP41" s="3"/>
      <c r="BQ41" s="48"/>
    </row>
    <row r="42" spans="1:69" ht="14.25" customHeight="1" x14ac:dyDescent="0.25">
      <c r="A42" s="1"/>
      <c r="B42" s="48"/>
      <c r="C42" s="48"/>
      <c r="D42" s="48"/>
      <c r="E42" s="48"/>
      <c r="F42" s="48"/>
      <c r="G42" s="48"/>
      <c r="H42" s="48"/>
      <c r="I42" s="48"/>
      <c r="J42" s="2"/>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1"/>
      <c r="AM42" s="1"/>
      <c r="AN42" s="1"/>
      <c r="AO42" s="1"/>
      <c r="AP42" s="1"/>
      <c r="AQ42" s="13"/>
      <c r="AR42" s="3"/>
      <c r="AT42" s="6"/>
      <c r="AU42" s="3"/>
      <c r="AV42" s="3"/>
      <c r="AW42" s="1"/>
      <c r="AX42" s="48"/>
      <c r="AZ42" s="46"/>
      <c r="BD42" s="45"/>
      <c r="BE42" s="7"/>
      <c r="BJ42" s="1"/>
      <c r="BK42" s="48"/>
      <c r="BL42" s="6"/>
      <c r="BM42" s="3"/>
      <c r="BN42" s="3"/>
      <c r="BO42" s="3"/>
      <c r="BP42" s="3"/>
      <c r="BQ42" s="48"/>
    </row>
    <row r="43" spans="1:69" ht="14.25" customHeight="1" x14ac:dyDescent="0.25">
      <c r="A43" s="1"/>
      <c r="B43" s="48"/>
      <c r="C43" s="48"/>
      <c r="D43" s="48"/>
      <c r="E43" s="48"/>
      <c r="F43" s="48"/>
      <c r="G43" s="48"/>
      <c r="H43" s="48"/>
      <c r="I43" s="48"/>
      <c r="J43" s="2"/>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1"/>
      <c r="AM43" s="1"/>
      <c r="AN43" s="1"/>
      <c r="AO43" s="1"/>
      <c r="AP43" s="1"/>
      <c r="AQ43" s="13"/>
      <c r="AR43" s="3"/>
      <c r="AT43" s="6"/>
      <c r="AU43" s="3"/>
      <c r="AV43" s="3"/>
      <c r="AW43" s="1"/>
      <c r="AX43" s="48"/>
      <c r="AZ43" s="46"/>
      <c r="BD43" s="45"/>
      <c r="BE43" s="7"/>
      <c r="BJ43" s="1"/>
      <c r="BK43" s="48"/>
      <c r="BL43" s="6"/>
      <c r="BM43" s="3"/>
      <c r="BN43" s="3"/>
      <c r="BO43" s="3"/>
      <c r="BP43" s="3"/>
      <c r="BQ43" s="48"/>
    </row>
    <row r="44" spans="1:69" ht="14.25" customHeight="1" x14ac:dyDescent="0.25">
      <c r="A44" s="1"/>
      <c r="B44" s="48"/>
      <c r="C44" s="48"/>
      <c r="D44" s="48"/>
      <c r="E44" s="48"/>
      <c r="F44" s="48"/>
      <c r="G44" s="48"/>
      <c r="H44" s="48"/>
      <c r="I44" s="48"/>
      <c r="J44" s="2"/>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1"/>
      <c r="AM44" s="1"/>
      <c r="AN44" s="1"/>
      <c r="AO44" s="1"/>
      <c r="AP44" s="1"/>
      <c r="AQ44" s="13"/>
      <c r="AR44" s="3"/>
      <c r="AT44" s="6"/>
      <c r="AU44" s="3"/>
      <c r="AV44" s="3"/>
      <c r="AW44" s="1"/>
      <c r="AX44" s="48"/>
      <c r="AZ44" s="46"/>
      <c r="BD44" s="45"/>
      <c r="BE44" s="7"/>
      <c r="BJ44" s="1"/>
      <c r="BK44" s="48"/>
      <c r="BL44" s="6"/>
      <c r="BM44" s="3"/>
      <c r="BN44" s="3"/>
      <c r="BO44" s="3"/>
      <c r="BP44" s="3"/>
      <c r="BQ44" s="48"/>
    </row>
    <row r="45" spans="1:69" ht="14.25" customHeight="1" x14ac:dyDescent="0.25">
      <c r="A45" s="1"/>
      <c r="B45" s="48"/>
      <c r="C45" s="48"/>
      <c r="D45" s="48"/>
      <c r="E45" s="48"/>
      <c r="F45" s="48"/>
      <c r="G45" s="48"/>
      <c r="H45" s="48"/>
      <c r="I45" s="48"/>
      <c r="J45" s="2"/>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1"/>
      <c r="AM45" s="1"/>
      <c r="AN45" s="1"/>
      <c r="AO45" s="1"/>
      <c r="AP45" s="1"/>
      <c r="AQ45" s="13"/>
      <c r="AR45" s="3"/>
      <c r="AT45" s="6"/>
      <c r="AU45" s="3"/>
      <c r="AV45" s="3"/>
      <c r="AW45" s="1"/>
      <c r="AX45" s="48"/>
      <c r="AZ45" s="46"/>
      <c r="BD45" s="45"/>
      <c r="BE45" s="7"/>
      <c r="BJ45" s="1"/>
      <c r="BK45" s="48"/>
      <c r="BL45" s="6"/>
      <c r="BM45" s="3"/>
      <c r="BN45" s="3"/>
      <c r="BO45" s="3"/>
      <c r="BP45" s="3"/>
      <c r="BQ45" s="48"/>
    </row>
    <row r="46" spans="1:69" ht="14.25" customHeight="1" x14ac:dyDescent="0.25">
      <c r="A46" s="1"/>
      <c r="B46" s="1"/>
      <c r="C46" s="1"/>
      <c r="D46" s="1"/>
      <c r="E46" s="1"/>
      <c r="F46" s="1"/>
      <c r="G46" s="1"/>
      <c r="H46" s="1"/>
      <c r="I46" s="1"/>
      <c r="J46" s="2"/>
      <c r="K46" s="1"/>
      <c r="L46" s="1"/>
      <c r="M46" s="1"/>
      <c r="N46" s="1"/>
      <c r="O46" s="1"/>
      <c r="P46" s="1"/>
      <c r="Q46" s="1"/>
      <c r="R46" s="1"/>
      <c r="S46" s="1"/>
      <c r="T46" s="1"/>
      <c r="U46" s="1"/>
      <c r="V46" s="1"/>
      <c r="W46" s="1"/>
      <c r="X46" s="1"/>
      <c r="Y46" s="1"/>
      <c r="Z46" s="1"/>
      <c r="AA46" s="1"/>
      <c r="AB46" s="1"/>
      <c r="AC46" s="1"/>
      <c r="AD46" s="1"/>
      <c r="AE46" s="1"/>
      <c r="AF46" s="1"/>
      <c r="AG46" s="1"/>
      <c r="AH46" s="1"/>
      <c r="AI46" s="1"/>
      <c r="AJ46" s="1"/>
      <c r="AM46" s="48"/>
      <c r="AN46" s="1"/>
      <c r="AO46" s="1"/>
      <c r="AP46" s="1"/>
      <c r="AQ46" s="13"/>
      <c r="AR46" s="3"/>
      <c r="AT46" s="6"/>
      <c r="AU46" s="3"/>
      <c r="AV46" s="3"/>
      <c r="AW46" s="1"/>
      <c r="AX46" s="48"/>
      <c r="AZ46" s="46"/>
      <c r="BD46" s="45"/>
      <c r="BE46" s="7"/>
      <c r="BJ46" s="1"/>
      <c r="BK46" s="48"/>
      <c r="BL46" s="6"/>
      <c r="BM46" s="3"/>
      <c r="BN46" s="3"/>
      <c r="BO46" s="3"/>
      <c r="BP46" s="3"/>
      <c r="BQ46" s="48"/>
    </row>
    <row r="47" spans="1:69" ht="14.25" customHeight="1" x14ac:dyDescent="0.25">
      <c r="A47" s="1"/>
      <c r="AJ47" s="1"/>
      <c r="AM47" s="12"/>
      <c r="AN47" s="1"/>
      <c r="AO47" s="1"/>
      <c r="AP47" s="1"/>
      <c r="AQ47" s="3"/>
      <c r="AR47" s="6"/>
      <c r="AT47" s="3"/>
      <c r="AU47" s="48"/>
      <c r="AV47" s="48"/>
      <c r="AW47" s="1"/>
      <c r="AX47" s="48"/>
      <c r="AZ47" s="46"/>
      <c r="BD47" s="45"/>
      <c r="BE47" s="7"/>
      <c r="BJ47" s="1"/>
      <c r="BK47" s="48"/>
      <c r="BL47" s="6"/>
      <c r="BM47" s="3"/>
      <c r="BN47" s="3"/>
      <c r="BO47" s="3"/>
      <c r="BP47" s="3"/>
      <c r="BQ47" s="48"/>
    </row>
    <row r="48" spans="1:69" ht="14.25" customHeight="1" x14ac:dyDescent="0.25">
      <c r="A48" s="1"/>
      <c r="B48" s="1"/>
      <c r="C48" s="1"/>
      <c r="D48" s="1"/>
      <c r="E48" s="1"/>
      <c r="F48" s="1"/>
      <c r="G48" s="1"/>
      <c r="H48" s="1"/>
      <c r="I48" s="1"/>
      <c r="J48" s="2"/>
      <c r="K48" s="1"/>
      <c r="L48" s="1"/>
      <c r="M48" s="1"/>
      <c r="N48" s="1"/>
      <c r="O48" s="1"/>
      <c r="P48" s="1"/>
      <c r="Q48" s="1"/>
      <c r="R48" s="1"/>
      <c r="S48" s="1"/>
      <c r="T48" s="1"/>
      <c r="U48" s="1"/>
      <c r="V48" s="1"/>
      <c r="W48" s="1"/>
      <c r="X48" s="1"/>
      <c r="Y48" s="1"/>
      <c r="Z48" s="1"/>
      <c r="AA48" s="1"/>
      <c r="AB48" s="1"/>
      <c r="AC48" s="1"/>
      <c r="AD48" s="1"/>
      <c r="AE48" s="1"/>
      <c r="AF48" s="1"/>
      <c r="AG48" s="1"/>
      <c r="AH48" s="1"/>
      <c r="AI48" s="1"/>
      <c r="AJ48" s="1"/>
      <c r="AM48" s="1"/>
      <c r="AN48" s="1"/>
      <c r="AO48" s="1"/>
      <c r="AP48" s="1"/>
      <c r="AQ48" s="13"/>
      <c r="AR48" s="3"/>
      <c r="AT48" s="6"/>
      <c r="AU48" s="3"/>
      <c r="AV48" s="3"/>
      <c r="AW48" s="1"/>
      <c r="AX48" s="48"/>
      <c r="AZ48" s="46"/>
      <c r="BD48" s="45"/>
      <c r="BE48" s="7"/>
      <c r="BJ48" s="1"/>
      <c r="BK48" s="48"/>
      <c r="BL48" s="6"/>
      <c r="BM48" s="3"/>
      <c r="BN48" s="3"/>
      <c r="BO48" s="3"/>
      <c r="BP48" s="3"/>
      <c r="BQ48" s="48"/>
    </row>
    <row r="49" spans="1:69" ht="14.25" customHeight="1" x14ac:dyDescent="0.25">
      <c r="A49" s="1"/>
      <c r="B49" s="1"/>
      <c r="C49" s="1"/>
      <c r="D49" s="1"/>
      <c r="E49" s="1"/>
      <c r="F49" s="1"/>
      <c r="G49" s="1"/>
      <c r="H49" s="1"/>
      <c r="I49" s="1"/>
      <c r="J49" s="2"/>
      <c r="K49" s="1"/>
      <c r="L49" s="1"/>
      <c r="M49" s="1"/>
      <c r="N49" s="1"/>
      <c r="O49" s="1"/>
      <c r="P49" s="1"/>
      <c r="Q49" s="1"/>
      <c r="R49" s="1"/>
      <c r="S49" s="1"/>
      <c r="T49" s="1"/>
      <c r="U49" s="1"/>
      <c r="V49" s="1"/>
      <c r="W49" s="1"/>
      <c r="X49" s="1"/>
      <c r="Y49" s="1"/>
      <c r="Z49" s="1"/>
      <c r="AA49" s="1"/>
      <c r="AB49" s="1"/>
      <c r="AC49" s="1"/>
      <c r="AD49" s="1"/>
      <c r="AE49" s="1"/>
      <c r="AF49" s="1"/>
      <c r="AG49" s="1"/>
      <c r="AH49" s="1"/>
      <c r="AI49" s="1"/>
      <c r="AJ49" s="1"/>
      <c r="AM49" s="48"/>
      <c r="AN49" s="1"/>
      <c r="AO49" s="1"/>
      <c r="AP49" s="1"/>
      <c r="AQ49" s="13"/>
      <c r="AR49" s="3"/>
      <c r="AT49" s="6"/>
      <c r="AU49" s="3"/>
      <c r="AV49" s="3"/>
      <c r="AW49" s="1"/>
      <c r="AX49" s="48"/>
      <c r="AZ49" s="46"/>
      <c r="BD49" s="45"/>
      <c r="BE49" s="7"/>
      <c r="BJ49" s="1"/>
      <c r="BK49" s="48"/>
      <c r="BL49" s="6"/>
      <c r="BM49" s="3"/>
      <c r="BN49" s="3"/>
      <c r="BO49" s="3"/>
      <c r="BP49" s="3"/>
      <c r="BQ49" s="48"/>
    </row>
    <row r="50" spans="1:69" ht="14.25" customHeight="1" x14ac:dyDescent="0.25">
      <c r="A50" s="1"/>
      <c r="B50" s="1"/>
      <c r="C50" s="1"/>
      <c r="D50" s="1"/>
      <c r="E50" s="1"/>
      <c r="F50" s="1"/>
      <c r="G50" s="1"/>
      <c r="H50" s="1"/>
      <c r="I50" s="1"/>
      <c r="J50" s="2"/>
      <c r="K50" s="1"/>
      <c r="L50" s="1"/>
      <c r="M50" s="1"/>
      <c r="N50" s="1"/>
      <c r="O50" s="1"/>
      <c r="P50" s="1"/>
      <c r="Q50" s="1"/>
      <c r="R50" s="1"/>
      <c r="S50" s="1"/>
      <c r="T50" s="1"/>
      <c r="U50" s="1"/>
      <c r="V50" s="1"/>
      <c r="W50" s="1"/>
      <c r="X50" s="1"/>
      <c r="Y50" s="1"/>
      <c r="Z50" s="1"/>
      <c r="AA50" s="1"/>
      <c r="AB50" s="1"/>
      <c r="AC50" s="1"/>
      <c r="AD50" s="1"/>
      <c r="AE50" s="1"/>
      <c r="AF50" s="1"/>
      <c r="AG50" s="1"/>
      <c r="AH50" s="1"/>
      <c r="AI50" s="1"/>
      <c r="AJ50" s="1"/>
      <c r="AM50" s="12"/>
      <c r="AN50" s="1"/>
      <c r="AO50" s="1"/>
      <c r="AP50" s="1"/>
      <c r="AQ50" s="3"/>
      <c r="AR50" s="6"/>
      <c r="AT50" s="3"/>
      <c r="AU50" s="48"/>
      <c r="AV50" s="48"/>
      <c r="AW50" s="1"/>
      <c r="AX50" s="48"/>
      <c r="AZ50" s="46"/>
      <c r="BD50" s="45"/>
      <c r="BE50" s="7"/>
      <c r="BJ50" s="1"/>
      <c r="BK50" s="48"/>
      <c r="BL50" s="6"/>
      <c r="BM50" s="3"/>
      <c r="BN50" s="3"/>
      <c r="BO50" s="3"/>
      <c r="BP50" s="3"/>
      <c r="BQ50" s="48"/>
    </row>
    <row r="51" spans="1:69" ht="14.25" customHeight="1" x14ac:dyDescent="0.25">
      <c r="A51" s="1"/>
      <c r="B51" s="1"/>
      <c r="C51" s="1"/>
      <c r="D51" s="1"/>
      <c r="E51" s="1"/>
      <c r="F51" s="1"/>
      <c r="G51" s="1"/>
      <c r="H51" s="1"/>
      <c r="I51" s="1"/>
      <c r="J51" s="2"/>
      <c r="K51" s="1"/>
      <c r="L51" s="1"/>
      <c r="M51" s="1"/>
      <c r="N51" s="1"/>
      <c r="O51" s="1"/>
      <c r="P51" s="1"/>
      <c r="Q51" s="1"/>
      <c r="R51" s="1"/>
      <c r="S51" s="1"/>
      <c r="T51" s="1"/>
      <c r="U51" s="1"/>
      <c r="V51" s="1"/>
      <c r="W51" s="1"/>
      <c r="X51" s="1"/>
      <c r="Y51" s="1"/>
      <c r="Z51" s="1"/>
      <c r="AA51" s="1"/>
      <c r="AB51" s="1"/>
      <c r="AC51" s="1"/>
      <c r="AD51" s="1"/>
      <c r="AE51" s="1"/>
      <c r="AF51" s="1"/>
      <c r="AG51" s="1"/>
      <c r="AH51" s="1"/>
      <c r="AI51" s="1"/>
      <c r="AJ51" s="1"/>
      <c r="AM51" s="12"/>
      <c r="AN51" s="1"/>
      <c r="AO51" s="1"/>
      <c r="AP51" s="1"/>
      <c r="AQ51" s="3"/>
      <c r="AR51" s="6"/>
      <c r="AT51" s="3"/>
      <c r="AU51" s="48"/>
      <c r="AV51" s="48"/>
      <c r="AW51" s="1"/>
      <c r="AX51" s="48"/>
      <c r="AZ51" s="46"/>
      <c r="BD51" s="45"/>
      <c r="BE51" s="7"/>
      <c r="BJ51" s="1"/>
      <c r="BK51" s="48"/>
      <c r="BL51" s="6"/>
      <c r="BM51" s="3"/>
      <c r="BN51" s="3"/>
      <c r="BO51" s="3"/>
      <c r="BP51" s="3"/>
      <c r="BQ51" s="48"/>
    </row>
    <row r="52" spans="1:69" ht="14.25" customHeight="1" x14ac:dyDescent="0.25">
      <c r="A52" s="1"/>
      <c r="B52" s="1"/>
      <c r="C52" s="1"/>
      <c r="D52" s="1"/>
      <c r="E52" s="1"/>
      <c r="F52" s="1"/>
      <c r="G52" s="1"/>
      <c r="H52" s="1"/>
      <c r="I52" s="1"/>
      <c r="J52" s="2"/>
      <c r="K52" s="1"/>
      <c r="L52" s="1"/>
      <c r="M52" s="1"/>
      <c r="N52" s="1"/>
      <c r="O52" s="1"/>
      <c r="P52" s="1"/>
      <c r="Q52" s="1"/>
      <c r="R52" s="1"/>
      <c r="S52" s="1"/>
      <c r="T52" s="1"/>
      <c r="U52" s="1"/>
      <c r="V52" s="1"/>
      <c r="W52" s="1"/>
      <c r="X52" s="1"/>
      <c r="Y52" s="1"/>
      <c r="Z52" s="1"/>
      <c r="AA52" s="1"/>
      <c r="AB52" s="1"/>
      <c r="AC52" s="1"/>
      <c r="AD52" s="1"/>
      <c r="AE52" s="1"/>
      <c r="AF52" s="1"/>
      <c r="AG52" s="1"/>
      <c r="AH52" s="1"/>
      <c r="AI52" s="1"/>
      <c r="AJ52" s="1"/>
      <c r="AM52" s="1"/>
      <c r="AN52" s="1"/>
      <c r="AO52" s="1"/>
      <c r="AP52" s="1"/>
      <c r="AQ52" s="13"/>
      <c r="AR52" s="3"/>
      <c r="AT52" s="6"/>
      <c r="AU52" s="3"/>
      <c r="AV52" s="3"/>
      <c r="AW52" s="1"/>
      <c r="AX52" s="48"/>
      <c r="AZ52" s="46"/>
      <c r="BD52" s="45"/>
      <c r="BE52" s="7"/>
      <c r="BJ52" s="1"/>
      <c r="BK52" s="48"/>
      <c r="BL52" s="6"/>
      <c r="BM52" s="3"/>
      <c r="BN52" s="3"/>
      <c r="BO52" s="3"/>
      <c r="BP52" s="3"/>
      <c r="BQ52" s="48"/>
    </row>
    <row r="53" spans="1:69" ht="14.25" customHeight="1" x14ac:dyDescent="0.25">
      <c r="A53" s="1"/>
      <c r="B53" s="1"/>
      <c r="C53" s="1"/>
      <c r="D53" s="1"/>
      <c r="E53" s="1"/>
      <c r="F53" s="1"/>
      <c r="G53" s="1"/>
      <c r="H53" s="1"/>
      <c r="I53" s="1"/>
      <c r="J53" s="2"/>
      <c r="K53" s="1"/>
      <c r="L53" s="1"/>
      <c r="M53" s="1"/>
      <c r="N53" s="1"/>
      <c r="O53" s="1"/>
      <c r="P53" s="1"/>
      <c r="Q53" s="1"/>
      <c r="R53" s="1"/>
      <c r="S53" s="1"/>
      <c r="T53" s="1"/>
      <c r="U53" s="1"/>
      <c r="V53" s="1"/>
      <c r="W53" s="1"/>
      <c r="X53" s="1"/>
      <c r="Y53" s="1"/>
      <c r="Z53" s="1"/>
      <c r="AA53" s="1"/>
      <c r="AB53" s="1"/>
      <c r="AC53" s="1"/>
      <c r="AD53" s="1"/>
      <c r="AE53" s="1"/>
      <c r="AF53" s="1"/>
      <c r="AG53" s="1"/>
      <c r="AH53" s="1"/>
      <c r="AI53" s="1"/>
      <c r="AJ53" s="1"/>
      <c r="AM53" s="1"/>
      <c r="AN53" s="1"/>
      <c r="AO53" s="1"/>
      <c r="AP53" s="1"/>
      <c r="AQ53" s="13"/>
      <c r="AR53" s="3"/>
      <c r="AT53" s="6"/>
      <c r="AU53" s="3"/>
      <c r="AV53" s="3"/>
      <c r="AW53" s="1"/>
      <c r="AX53" s="48"/>
      <c r="AZ53" s="46"/>
      <c r="BD53" s="45"/>
      <c r="BE53" s="7"/>
      <c r="BJ53" s="1"/>
      <c r="BK53" s="48"/>
      <c r="BL53" s="6"/>
      <c r="BM53" s="3"/>
      <c r="BN53" s="3"/>
      <c r="BO53" s="3"/>
      <c r="BP53" s="3"/>
      <c r="BQ53" s="48"/>
    </row>
    <row r="54" spans="1:69" ht="14.25" customHeight="1" x14ac:dyDescent="0.25">
      <c r="A54" s="1"/>
      <c r="B54" s="1"/>
      <c r="C54" s="1"/>
      <c r="D54" s="1"/>
      <c r="E54" s="1"/>
      <c r="F54" s="1"/>
      <c r="G54" s="1"/>
      <c r="H54" s="1"/>
      <c r="I54" s="1"/>
      <c r="J54" s="2"/>
      <c r="K54" s="1"/>
      <c r="L54" s="1"/>
      <c r="M54" s="1"/>
      <c r="N54" s="1"/>
      <c r="O54" s="1"/>
      <c r="P54" s="1"/>
      <c r="Q54" s="1"/>
      <c r="R54" s="1"/>
      <c r="S54" s="1"/>
      <c r="T54" s="1"/>
      <c r="U54" s="1"/>
      <c r="V54" s="1"/>
      <c r="W54" s="1"/>
      <c r="X54" s="1"/>
      <c r="Y54" s="1"/>
      <c r="Z54" s="1"/>
      <c r="AA54" s="1"/>
      <c r="AB54" s="1"/>
      <c r="AC54" s="1"/>
      <c r="AD54" s="1"/>
      <c r="AE54" s="1"/>
      <c r="AF54" s="1"/>
      <c r="AG54" s="1"/>
      <c r="AH54" s="1"/>
      <c r="AI54" s="1"/>
      <c r="AJ54" s="1"/>
      <c r="AM54" s="1"/>
      <c r="AN54" s="1"/>
      <c r="AO54" s="1"/>
      <c r="AP54" s="1"/>
      <c r="AQ54" s="13"/>
      <c r="AR54" s="3"/>
      <c r="AT54" s="6"/>
      <c r="AU54" s="3"/>
      <c r="AV54" s="3"/>
      <c r="AW54" s="1"/>
      <c r="AX54" s="48"/>
      <c r="AZ54" s="46"/>
      <c r="BD54" s="46"/>
      <c r="BE54" s="7"/>
      <c r="BJ54" s="1"/>
      <c r="BK54" s="48"/>
      <c r="BL54" s="6"/>
      <c r="BM54" s="3"/>
      <c r="BN54" s="3"/>
      <c r="BO54" s="3"/>
      <c r="BP54" s="3"/>
      <c r="BQ54" s="48"/>
    </row>
    <row r="55" spans="1:69" ht="14.25" customHeight="1" x14ac:dyDescent="0.25">
      <c r="A55" s="1"/>
      <c r="B55" s="1"/>
      <c r="C55" s="1"/>
      <c r="D55" s="1"/>
      <c r="E55" s="1"/>
      <c r="F55" s="1"/>
      <c r="G55" s="1"/>
      <c r="H55" s="1"/>
      <c r="I55" s="1"/>
      <c r="J55" s="2"/>
      <c r="K55" s="1"/>
      <c r="L55" s="1"/>
      <c r="M55" s="1"/>
      <c r="N55" s="1"/>
      <c r="O55" s="1"/>
      <c r="P55" s="1"/>
      <c r="Q55" s="1"/>
      <c r="R55" s="1"/>
      <c r="S55" s="1"/>
      <c r="T55" s="1"/>
      <c r="U55" s="1"/>
      <c r="V55" s="1"/>
      <c r="W55" s="1"/>
      <c r="X55" s="1"/>
      <c r="Y55" s="1"/>
      <c r="Z55" s="1"/>
      <c r="AA55" s="1"/>
      <c r="AB55" s="1"/>
      <c r="AC55" s="1"/>
      <c r="AD55" s="1"/>
      <c r="AE55" s="1"/>
      <c r="AF55" s="1"/>
      <c r="AG55" s="1"/>
      <c r="AH55" s="1"/>
      <c r="AI55" s="1"/>
      <c r="AJ55" s="1"/>
      <c r="AM55" s="48"/>
      <c r="AN55" s="48"/>
      <c r="AO55" s="48"/>
      <c r="AP55" s="48"/>
      <c r="AQ55" s="13"/>
      <c r="AR55" s="3"/>
      <c r="AT55" s="6"/>
      <c r="AU55" s="3"/>
      <c r="AV55" s="3"/>
      <c r="AW55" s="48"/>
      <c r="AX55" s="48"/>
      <c r="AZ55" s="46"/>
      <c r="BD55" s="45"/>
      <c r="BE55" s="7"/>
      <c r="BJ55" s="1"/>
      <c r="BK55" s="48"/>
      <c r="BL55" s="6"/>
      <c r="BM55" s="3"/>
      <c r="BN55" s="3"/>
      <c r="BO55" s="3"/>
      <c r="BP55" s="3"/>
      <c r="BQ55" s="48"/>
    </row>
    <row r="56" spans="1:69" ht="14.25" customHeight="1" x14ac:dyDescent="0.25">
      <c r="A56" s="1"/>
      <c r="B56" s="1"/>
      <c r="C56" s="1"/>
      <c r="D56" s="1"/>
      <c r="E56" s="1"/>
      <c r="F56" s="1"/>
      <c r="G56" s="1"/>
      <c r="H56" s="1"/>
      <c r="I56" s="1"/>
      <c r="J56" s="2"/>
      <c r="K56" s="1"/>
      <c r="L56" s="1"/>
      <c r="M56" s="1"/>
      <c r="N56" s="1"/>
      <c r="O56" s="1"/>
      <c r="P56" s="1"/>
      <c r="Q56" s="1"/>
      <c r="R56" s="1"/>
      <c r="S56" s="1"/>
      <c r="T56" s="1"/>
      <c r="U56" s="1"/>
      <c r="V56" s="1"/>
      <c r="W56" s="1"/>
      <c r="X56" s="1"/>
      <c r="Y56" s="1"/>
      <c r="Z56" s="1"/>
      <c r="AA56" s="1"/>
      <c r="AB56" s="1"/>
      <c r="AC56" s="1"/>
      <c r="AD56" s="1"/>
      <c r="AE56" s="1"/>
      <c r="AF56" s="1"/>
      <c r="AG56" s="1"/>
      <c r="AH56" s="1"/>
      <c r="AI56" s="1"/>
      <c r="AJ56" s="1"/>
      <c r="AZ56" s="46"/>
      <c r="BD56" s="45"/>
      <c r="BE56" s="7"/>
      <c r="BJ56" s="1"/>
      <c r="BK56" s="48"/>
      <c r="BL56" s="6"/>
      <c r="BM56" s="3"/>
      <c r="BN56" s="3"/>
      <c r="BO56" s="3"/>
      <c r="BP56" s="3"/>
      <c r="BQ56" s="48"/>
    </row>
    <row r="57" spans="1:69" ht="14.25" customHeight="1" x14ac:dyDescent="0.25">
      <c r="A57" s="1"/>
      <c r="B57" s="1"/>
      <c r="C57" s="1"/>
      <c r="D57" s="1"/>
      <c r="E57" s="1"/>
      <c r="F57" s="1"/>
      <c r="G57" s="1"/>
      <c r="H57" s="1"/>
      <c r="I57" s="1"/>
      <c r="J57" s="2"/>
      <c r="K57" s="1"/>
      <c r="L57" s="1"/>
      <c r="M57" s="1"/>
      <c r="N57" s="1"/>
      <c r="O57" s="1"/>
      <c r="P57" s="1"/>
      <c r="Q57" s="1"/>
      <c r="R57" s="1"/>
      <c r="S57" s="1"/>
      <c r="T57" s="1"/>
      <c r="U57" s="1"/>
      <c r="V57" s="1"/>
      <c r="W57" s="1"/>
      <c r="X57" s="1"/>
      <c r="Y57" s="1"/>
      <c r="Z57" s="1"/>
      <c r="AA57" s="1"/>
      <c r="AB57" s="1"/>
      <c r="AC57" s="1"/>
      <c r="AD57" s="1"/>
      <c r="AE57" s="1"/>
      <c r="AF57" s="1"/>
      <c r="AG57" s="1"/>
      <c r="AH57" s="1"/>
      <c r="AI57" s="1"/>
      <c r="AJ57" s="1"/>
      <c r="AM57" s="1"/>
      <c r="AN57" s="1"/>
      <c r="AO57" s="1"/>
      <c r="AP57" s="1"/>
      <c r="AQ57" s="13"/>
      <c r="AR57" s="3"/>
      <c r="AT57" s="6"/>
      <c r="AU57" s="3"/>
      <c r="AV57" s="3"/>
      <c r="AW57" s="1"/>
      <c r="AX57" s="48"/>
      <c r="AZ57" s="46"/>
      <c r="BD57" s="45"/>
      <c r="BE57" s="7"/>
      <c r="BJ57" s="1"/>
      <c r="BK57" s="48"/>
      <c r="BL57" s="6"/>
      <c r="BM57" s="3"/>
      <c r="BN57" s="3"/>
      <c r="BO57" s="3"/>
      <c r="BP57" s="3"/>
      <c r="BQ57" s="48"/>
    </row>
    <row r="58" spans="1:69" ht="14.25" customHeight="1" x14ac:dyDescent="0.25">
      <c r="A58" s="1"/>
      <c r="B58" s="1"/>
      <c r="C58" s="1"/>
      <c r="D58" s="1"/>
      <c r="E58" s="1"/>
      <c r="F58" s="1"/>
      <c r="G58" s="1"/>
      <c r="H58" s="1"/>
      <c r="I58" s="1"/>
      <c r="J58" s="2"/>
      <c r="K58" s="1"/>
      <c r="L58" s="1"/>
      <c r="M58" s="1"/>
      <c r="N58" s="1"/>
      <c r="O58" s="1"/>
      <c r="P58" s="1"/>
      <c r="Q58" s="1"/>
      <c r="R58" s="1"/>
      <c r="S58" s="1"/>
      <c r="T58" s="1"/>
      <c r="U58" s="1"/>
      <c r="V58" s="1"/>
      <c r="W58" s="1"/>
      <c r="X58" s="1"/>
      <c r="Y58" s="1"/>
      <c r="Z58" s="1"/>
      <c r="AA58" s="1"/>
      <c r="AB58" s="1"/>
      <c r="AC58" s="1"/>
      <c r="AD58" s="1"/>
      <c r="AE58" s="1"/>
      <c r="AF58" s="1"/>
      <c r="AG58" s="1"/>
      <c r="AH58" s="1"/>
      <c r="AI58" s="1"/>
      <c r="AJ58" s="1"/>
      <c r="AM58" s="48"/>
      <c r="AN58" s="1"/>
      <c r="AO58" s="1"/>
      <c r="AP58" s="1"/>
      <c r="AQ58" s="13"/>
      <c r="AR58" s="3"/>
      <c r="AT58" s="6"/>
      <c r="AU58" s="3"/>
      <c r="AV58" s="3"/>
      <c r="AW58" s="1"/>
      <c r="AX58" s="48"/>
      <c r="AZ58" s="46"/>
      <c r="BD58" s="45"/>
      <c r="BE58" s="7"/>
      <c r="BJ58" s="1"/>
      <c r="BK58" s="48"/>
      <c r="BL58" s="6"/>
      <c r="BM58" s="3"/>
      <c r="BN58" s="3"/>
      <c r="BO58" s="3"/>
      <c r="BP58" s="3"/>
      <c r="BQ58" s="48"/>
    </row>
    <row r="59" spans="1:69" ht="14.25" customHeight="1" x14ac:dyDescent="0.25">
      <c r="A59" s="1"/>
      <c r="B59" s="1"/>
      <c r="C59" s="1"/>
      <c r="D59" s="1"/>
      <c r="E59" s="1"/>
      <c r="F59" s="1"/>
      <c r="G59" s="1"/>
      <c r="H59" s="1"/>
      <c r="I59" s="1"/>
      <c r="J59" s="2"/>
      <c r="K59" s="1"/>
      <c r="L59" s="1"/>
      <c r="M59" s="1"/>
      <c r="N59" s="1"/>
      <c r="O59" s="1"/>
      <c r="P59" s="1"/>
      <c r="Q59" s="1"/>
      <c r="R59" s="1"/>
      <c r="S59" s="1"/>
      <c r="T59" s="1"/>
      <c r="U59" s="1"/>
      <c r="V59" s="1"/>
      <c r="W59" s="1"/>
      <c r="X59" s="1"/>
      <c r="Y59" s="1"/>
      <c r="Z59" s="1"/>
      <c r="AA59" s="1"/>
      <c r="AB59" s="1"/>
      <c r="AC59" s="1"/>
      <c r="AD59" s="1"/>
      <c r="AE59" s="1"/>
      <c r="AF59" s="1"/>
      <c r="AG59" s="1"/>
      <c r="AH59" s="1"/>
      <c r="AI59" s="1"/>
      <c r="AJ59" s="1"/>
      <c r="AM59" s="12"/>
      <c r="AN59" s="1"/>
      <c r="AO59" s="1"/>
      <c r="AP59" s="1"/>
      <c r="AQ59" s="3"/>
      <c r="AR59" s="6"/>
      <c r="AT59" s="3"/>
      <c r="AU59" s="48"/>
      <c r="AV59" s="48"/>
      <c r="AW59" s="1"/>
      <c r="AX59" s="48"/>
      <c r="AZ59" s="46"/>
      <c r="BD59" s="45"/>
      <c r="BE59" s="7"/>
      <c r="BJ59" s="1"/>
      <c r="BK59" s="48"/>
      <c r="BL59" s="6"/>
      <c r="BM59" s="3"/>
      <c r="BN59" s="3"/>
      <c r="BO59" s="3"/>
      <c r="BP59" s="3"/>
      <c r="BQ59" s="48"/>
    </row>
    <row r="60" spans="1:69" ht="14.25" customHeight="1" x14ac:dyDescent="0.25">
      <c r="A60" s="1"/>
      <c r="B60" s="1"/>
      <c r="C60" s="1"/>
      <c r="D60" s="1"/>
      <c r="E60" s="1"/>
      <c r="F60" s="1"/>
      <c r="G60" s="1"/>
      <c r="H60" s="1"/>
      <c r="I60" s="1"/>
      <c r="J60" s="2"/>
      <c r="K60" s="1"/>
      <c r="L60" s="1"/>
      <c r="M60" s="1"/>
      <c r="N60" s="1"/>
      <c r="O60" s="1"/>
      <c r="P60" s="1"/>
      <c r="Q60" s="1"/>
      <c r="R60" s="1"/>
      <c r="S60" s="1"/>
      <c r="T60" s="1"/>
      <c r="U60" s="1"/>
      <c r="V60" s="1"/>
      <c r="W60" s="1"/>
      <c r="X60" s="1"/>
      <c r="Y60" s="1"/>
      <c r="Z60" s="1"/>
      <c r="AA60" s="1"/>
      <c r="AB60" s="1"/>
      <c r="AC60" s="1"/>
      <c r="AD60" s="1"/>
      <c r="AE60" s="1"/>
      <c r="AF60" s="1"/>
      <c r="AG60" s="1"/>
      <c r="AH60" s="1"/>
      <c r="AI60" s="1"/>
      <c r="AJ60" s="1"/>
      <c r="AM60" s="1"/>
      <c r="AN60" s="1"/>
      <c r="AO60" s="1"/>
      <c r="AP60" s="1"/>
      <c r="AQ60" s="13"/>
      <c r="AR60" s="3"/>
      <c r="AT60" s="6"/>
      <c r="AU60" s="3"/>
      <c r="AV60" s="3"/>
      <c r="AW60" s="1"/>
      <c r="AX60" s="48"/>
      <c r="AZ60" s="46"/>
      <c r="BD60" s="45"/>
      <c r="BE60" s="7"/>
      <c r="BJ60" s="1"/>
      <c r="BK60" s="48"/>
      <c r="BL60" s="6"/>
      <c r="BM60" s="3"/>
      <c r="BN60" s="3"/>
      <c r="BO60" s="3"/>
      <c r="BP60" s="3"/>
      <c r="BQ60" s="48"/>
    </row>
    <row r="61" spans="1:69" ht="14.25" customHeight="1" x14ac:dyDescent="0.25">
      <c r="A61" s="1"/>
      <c r="B61" s="1"/>
      <c r="C61" s="1"/>
      <c r="D61" s="1"/>
      <c r="E61" s="1"/>
      <c r="F61" s="1"/>
      <c r="G61" s="1"/>
      <c r="H61" s="1"/>
      <c r="I61" s="1"/>
      <c r="J61" s="2"/>
      <c r="K61" s="1"/>
      <c r="L61" s="1"/>
      <c r="M61" s="1"/>
      <c r="N61" s="1"/>
      <c r="O61" s="1"/>
      <c r="P61" s="1"/>
      <c r="Q61" s="1"/>
      <c r="R61" s="1"/>
      <c r="S61" s="1"/>
      <c r="T61" s="1"/>
      <c r="U61" s="1"/>
      <c r="V61" s="1"/>
      <c r="W61" s="1"/>
      <c r="X61" s="1"/>
      <c r="Y61" s="1"/>
      <c r="Z61" s="1"/>
      <c r="AA61" s="1"/>
      <c r="AB61" s="1"/>
      <c r="AC61" s="1"/>
      <c r="AD61" s="1"/>
      <c r="AE61" s="1"/>
      <c r="AF61" s="1"/>
      <c r="AG61" s="1"/>
      <c r="AH61" s="1"/>
      <c r="AI61" s="1"/>
      <c r="AJ61" s="1"/>
      <c r="AM61" s="1"/>
      <c r="AN61" s="1"/>
      <c r="AO61" s="1"/>
      <c r="AP61" s="1"/>
      <c r="AQ61" s="13"/>
      <c r="AR61" s="3"/>
      <c r="AT61" s="6"/>
      <c r="AU61" s="3"/>
      <c r="AV61" s="3"/>
      <c r="AW61" s="1"/>
      <c r="AX61" s="48"/>
      <c r="AZ61" s="46"/>
      <c r="BD61" s="45"/>
      <c r="BE61" s="7"/>
      <c r="BJ61" s="1"/>
      <c r="BK61" s="48"/>
      <c r="BL61" s="6"/>
      <c r="BM61" s="3"/>
      <c r="BN61" s="3"/>
      <c r="BO61" s="3"/>
      <c r="BP61" s="3"/>
      <c r="BQ61" s="48"/>
    </row>
    <row r="62" spans="1:69" ht="14.25" customHeight="1" x14ac:dyDescent="0.25">
      <c r="A62" s="1"/>
      <c r="B62" s="1"/>
      <c r="C62" s="1"/>
      <c r="D62" s="1"/>
      <c r="E62" s="1"/>
      <c r="F62" s="1"/>
      <c r="G62" s="1"/>
      <c r="H62" s="1"/>
      <c r="I62" s="1"/>
      <c r="J62" s="2"/>
      <c r="K62" s="1"/>
      <c r="L62" s="1"/>
      <c r="M62" s="1"/>
      <c r="N62" s="1"/>
      <c r="O62" s="1"/>
      <c r="P62" s="1"/>
      <c r="Q62" s="1"/>
      <c r="R62" s="1"/>
      <c r="S62" s="1"/>
      <c r="T62" s="1"/>
      <c r="U62" s="1"/>
      <c r="V62" s="1"/>
      <c r="W62" s="1"/>
      <c r="X62" s="1"/>
      <c r="Y62" s="1"/>
      <c r="Z62" s="1"/>
      <c r="AA62" s="1"/>
      <c r="AB62" s="1"/>
      <c r="AC62" s="1"/>
      <c r="AD62" s="1"/>
      <c r="AE62" s="1"/>
      <c r="AF62" s="1"/>
      <c r="AG62" s="1"/>
      <c r="AH62" s="1"/>
      <c r="AI62" s="1"/>
      <c r="AJ62" s="1"/>
      <c r="AM62" s="48"/>
      <c r="AN62" s="1"/>
      <c r="AO62" s="1"/>
      <c r="AP62" s="1"/>
      <c r="AQ62" s="13"/>
      <c r="AR62" s="3"/>
      <c r="AT62" s="6"/>
      <c r="AU62" s="3"/>
      <c r="AV62" s="3"/>
      <c r="AW62" s="1"/>
      <c r="AX62" s="48"/>
      <c r="AZ62" s="46"/>
      <c r="BD62" s="45"/>
      <c r="BE62" s="7"/>
      <c r="BJ62" s="1"/>
      <c r="BK62" s="48"/>
      <c r="BL62" s="6"/>
      <c r="BM62" s="3"/>
      <c r="BN62" s="3"/>
      <c r="BO62" s="3"/>
      <c r="BP62" s="3"/>
      <c r="BQ62" s="48"/>
    </row>
    <row r="63" spans="1:69" ht="14.25" customHeight="1" x14ac:dyDescent="0.25">
      <c r="A63" s="1"/>
      <c r="B63" s="1"/>
      <c r="C63" s="1"/>
      <c r="D63" s="1"/>
      <c r="E63" s="1"/>
      <c r="F63" s="1"/>
      <c r="G63" s="1"/>
      <c r="H63" s="1"/>
      <c r="I63" s="1"/>
      <c r="J63" s="2"/>
      <c r="K63" s="1"/>
      <c r="L63" s="1"/>
      <c r="M63" s="1"/>
      <c r="N63" s="1"/>
      <c r="O63" s="1"/>
      <c r="P63" s="1"/>
      <c r="Q63" s="1"/>
      <c r="R63" s="1"/>
      <c r="S63" s="1"/>
      <c r="T63" s="1"/>
      <c r="U63" s="1"/>
      <c r="V63" s="1"/>
      <c r="W63" s="1"/>
      <c r="X63" s="1"/>
      <c r="Y63" s="1"/>
      <c r="Z63" s="1"/>
      <c r="AA63" s="1"/>
      <c r="AB63" s="1"/>
      <c r="AC63" s="1"/>
      <c r="AD63" s="1"/>
      <c r="AE63" s="1"/>
      <c r="AF63" s="1"/>
      <c r="AG63" s="1"/>
      <c r="AH63" s="1"/>
      <c r="AI63" s="1"/>
      <c r="AJ63" s="1"/>
      <c r="AM63" s="12"/>
      <c r="AN63" s="1"/>
      <c r="AO63" s="1"/>
      <c r="AP63" s="1"/>
      <c r="AQ63" s="3"/>
      <c r="AR63" s="6"/>
      <c r="AT63" s="3"/>
      <c r="AU63" s="48"/>
      <c r="AV63" s="48"/>
      <c r="AW63" s="1"/>
      <c r="AX63" s="48"/>
      <c r="AZ63" s="46"/>
      <c r="BD63" s="46"/>
      <c r="BE63" s="7"/>
      <c r="BJ63" s="1"/>
      <c r="BK63" s="48"/>
      <c r="BL63" s="6"/>
      <c r="BM63" s="3"/>
      <c r="BN63" s="3"/>
      <c r="BO63" s="3"/>
      <c r="BP63" s="3"/>
      <c r="BQ63" s="48"/>
    </row>
    <row r="64" spans="1:69" ht="14.25" customHeight="1" x14ac:dyDescent="0.25">
      <c r="A64" s="1"/>
      <c r="B64" s="1"/>
      <c r="C64" s="1"/>
      <c r="D64" s="1"/>
      <c r="E64" s="1"/>
      <c r="F64" s="1"/>
      <c r="G64" s="1"/>
      <c r="H64" s="1"/>
      <c r="I64" s="1"/>
      <c r="J64" s="2"/>
      <c r="K64" s="1"/>
      <c r="L64" s="1"/>
      <c r="M64" s="1"/>
      <c r="N64" s="1"/>
      <c r="O64" s="1"/>
      <c r="P64" s="1"/>
      <c r="Q64" s="1"/>
      <c r="R64" s="1"/>
      <c r="S64" s="1"/>
      <c r="T64" s="1"/>
      <c r="U64" s="1"/>
      <c r="V64" s="1"/>
      <c r="W64" s="1"/>
      <c r="X64" s="1"/>
      <c r="Y64" s="1"/>
      <c r="Z64" s="1"/>
      <c r="AA64" s="1"/>
      <c r="AB64" s="1"/>
      <c r="AC64" s="1"/>
      <c r="AD64" s="1"/>
      <c r="AE64" s="1"/>
      <c r="AF64" s="1"/>
      <c r="AG64" s="1"/>
      <c r="AH64" s="1"/>
      <c r="AI64" s="1"/>
      <c r="AJ64" s="1"/>
      <c r="AM64" s="12"/>
      <c r="AN64" s="1"/>
      <c r="AO64" s="1"/>
      <c r="AP64" s="1"/>
      <c r="AQ64" s="3"/>
      <c r="AR64" s="6"/>
      <c r="AT64" s="3"/>
      <c r="AU64" s="48"/>
      <c r="AV64" s="48"/>
      <c r="AW64" s="1"/>
      <c r="AX64" s="48"/>
      <c r="AZ64" s="46"/>
      <c r="BD64" s="46"/>
      <c r="BE64" s="7"/>
      <c r="BJ64" s="1"/>
      <c r="BK64" s="48"/>
      <c r="BL64" s="6"/>
      <c r="BM64" s="3"/>
      <c r="BN64" s="3"/>
      <c r="BO64" s="3"/>
      <c r="BP64" s="3"/>
      <c r="BQ64" s="48"/>
    </row>
    <row r="65" spans="1:69" ht="14.25" customHeight="1" x14ac:dyDescent="0.25">
      <c r="A65" s="1"/>
      <c r="B65" s="1"/>
      <c r="C65" s="1"/>
      <c r="D65" s="1"/>
      <c r="E65" s="1"/>
      <c r="F65" s="1"/>
      <c r="G65" s="1"/>
      <c r="H65" s="1"/>
      <c r="I65" s="1"/>
      <c r="J65" s="2"/>
      <c r="K65" s="1"/>
      <c r="L65" s="1"/>
      <c r="M65" s="1"/>
      <c r="N65" s="1"/>
      <c r="O65" s="1"/>
      <c r="P65" s="1"/>
      <c r="Q65" s="1"/>
      <c r="R65" s="1"/>
      <c r="S65" s="1"/>
      <c r="T65" s="1"/>
      <c r="U65" s="1"/>
      <c r="V65" s="1"/>
      <c r="W65" s="1"/>
      <c r="X65" s="1"/>
      <c r="Y65" s="1"/>
      <c r="Z65" s="1"/>
      <c r="AA65" s="1"/>
      <c r="AB65" s="1"/>
      <c r="AC65" s="1"/>
      <c r="AD65" s="1"/>
      <c r="AE65" s="1"/>
      <c r="AF65" s="1"/>
      <c r="AG65" s="1"/>
      <c r="AH65" s="1"/>
      <c r="AI65" s="1"/>
      <c r="AJ65" s="1"/>
      <c r="AM65" s="1"/>
      <c r="AN65" s="1"/>
      <c r="AO65" s="1"/>
      <c r="AP65" s="1"/>
      <c r="AQ65" s="13"/>
      <c r="AR65" s="3"/>
      <c r="AT65" s="6"/>
      <c r="AU65" s="3"/>
      <c r="AV65" s="3"/>
      <c r="AW65" s="1"/>
      <c r="AX65" s="48"/>
      <c r="AZ65" s="46"/>
      <c r="BD65" s="46"/>
      <c r="BE65" s="7"/>
      <c r="BJ65" s="1"/>
      <c r="BK65" s="48"/>
      <c r="BL65" s="6"/>
      <c r="BM65" s="3"/>
      <c r="BN65" s="3"/>
      <c r="BO65" s="3"/>
      <c r="BP65" s="3"/>
      <c r="BQ65" s="48"/>
    </row>
    <row r="66" spans="1:69" ht="14.25" customHeight="1" x14ac:dyDescent="0.25">
      <c r="A66" s="1"/>
      <c r="B66" s="1"/>
      <c r="C66" s="1"/>
      <c r="D66" s="1"/>
      <c r="E66" s="1"/>
      <c r="F66" s="1"/>
      <c r="G66" s="1"/>
      <c r="H66" s="1"/>
      <c r="I66" s="1"/>
      <c r="J66" s="2"/>
      <c r="K66" s="1"/>
      <c r="L66" s="1"/>
      <c r="M66" s="1"/>
      <c r="N66" s="1"/>
      <c r="O66" s="1"/>
      <c r="P66" s="1"/>
      <c r="Q66" s="1"/>
      <c r="R66" s="1"/>
      <c r="S66" s="1"/>
      <c r="T66" s="1"/>
      <c r="U66" s="1"/>
      <c r="V66" s="1"/>
      <c r="W66" s="1"/>
      <c r="X66" s="1"/>
      <c r="Y66" s="1"/>
      <c r="Z66" s="1"/>
      <c r="AA66" s="1"/>
      <c r="AB66" s="1"/>
      <c r="AC66" s="1"/>
      <c r="AD66" s="1"/>
      <c r="AE66" s="1"/>
      <c r="AF66" s="1"/>
      <c r="AG66" s="1"/>
      <c r="AH66" s="1"/>
      <c r="AI66" s="1"/>
      <c r="AJ66" s="1"/>
      <c r="AM66" s="1"/>
      <c r="AN66" s="1"/>
      <c r="AO66" s="1"/>
      <c r="AP66" s="1"/>
      <c r="AQ66" s="13"/>
      <c r="AR66" s="3"/>
      <c r="AT66" s="6"/>
      <c r="AU66" s="3"/>
      <c r="AV66" s="3"/>
      <c r="AW66" s="1"/>
      <c r="AX66" s="48"/>
      <c r="AZ66" s="46"/>
      <c r="BD66" s="46"/>
      <c r="BE66" s="7"/>
      <c r="BJ66" s="1"/>
      <c r="BK66" s="48"/>
      <c r="BL66" s="6"/>
      <c r="BM66" s="3"/>
      <c r="BN66" s="3"/>
      <c r="BO66" s="3"/>
      <c r="BP66" s="3"/>
      <c r="BQ66" s="48"/>
    </row>
    <row r="67" spans="1:69" ht="14.25" customHeight="1" x14ac:dyDescent="0.25">
      <c r="A67" s="1"/>
      <c r="B67" s="1"/>
      <c r="C67" s="1"/>
      <c r="D67" s="1"/>
      <c r="E67" s="1"/>
      <c r="F67" s="1"/>
      <c r="G67" s="1"/>
      <c r="H67" s="1"/>
      <c r="I67" s="1"/>
      <c r="J67" s="2"/>
      <c r="K67" s="1"/>
      <c r="L67" s="1"/>
      <c r="M67" s="1"/>
      <c r="N67" s="1"/>
      <c r="O67" s="1"/>
      <c r="P67" s="1"/>
      <c r="Q67" s="1"/>
      <c r="R67" s="1"/>
      <c r="S67" s="1"/>
      <c r="T67" s="1"/>
      <c r="U67" s="1"/>
      <c r="V67" s="1"/>
      <c r="W67" s="1"/>
      <c r="X67" s="1"/>
      <c r="Y67" s="1"/>
      <c r="Z67" s="1"/>
      <c r="AA67" s="1"/>
      <c r="AB67" s="1"/>
      <c r="AC67" s="1"/>
      <c r="AD67" s="1"/>
      <c r="AE67" s="1"/>
      <c r="AF67" s="1"/>
      <c r="AG67" s="1"/>
      <c r="AH67" s="1"/>
      <c r="AI67" s="1"/>
      <c r="AJ67" s="1"/>
      <c r="AM67" s="1"/>
      <c r="AN67" s="1"/>
      <c r="AO67" s="1"/>
      <c r="AP67" s="1"/>
      <c r="AQ67" s="13"/>
      <c r="AR67" s="3"/>
      <c r="AT67" s="6"/>
      <c r="AU67" s="3"/>
      <c r="AV67" s="3"/>
      <c r="AW67" s="1"/>
      <c r="AX67" s="48"/>
      <c r="AZ67" s="46"/>
      <c r="BD67" s="46"/>
      <c r="BE67" s="7"/>
      <c r="BJ67" s="1"/>
      <c r="BK67" s="48"/>
      <c r="BL67" s="6"/>
      <c r="BM67" s="3"/>
      <c r="BN67" s="3"/>
      <c r="BO67" s="3"/>
      <c r="BP67" s="3"/>
      <c r="BQ67" s="48"/>
    </row>
    <row r="68" spans="1:69" ht="14.25" customHeight="1" x14ac:dyDescent="0.25">
      <c r="A68" s="1"/>
      <c r="B68" s="1"/>
      <c r="C68" s="1"/>
      <c r="D68" s="1"/>
      <c r="E68" s="1"/>
      <c r="F68" s="1"/>
      <c r="G68" s="1"/>
      <c r="H68" s="1"/>
      <c r="I68" s="1"/>
      <c r="J68" s="2"/>
      <c r="K68" s="1"/>
      <c r="L68" s="1"/>
      <c r="M68" s="1"/>
      <c r="N68" s="1"/>
      <c r="O68" s="1"/>
      <c r="P68" s="1"/>
      <c r="Q68" s="1"/>
      <c r="R68" s="1"/>
      <c r="S68" s="1"/>
      <c r="T68" s="1"/>
      <c r="U68" s="1"/>
      <c r="V68" s="1"/>
      <c r="W68" s="1"/>
      <c r="X68" s="1"/>
      <c r="Y68" s="1"/>
      <c r="Z68" s="1"/>
      <c r="AA68" s="1"/>
      <c r="AB68" s="1"/>
      <c r="AC68" s="1"/>
      <c r="AD68" s="1"/>
      <c r="AE68" s="1"/>
      <c r="AF68" s="1"/>
      <c r="AG68" s="1"/>
      <c r="AH68" s="1"/>
      <c r="AI68" s="1"/>
      <c r="AJ68" s="1"/>
      <c r="AM68" s="1"/>
      <c r="AN68" s="1"/>
      <c r="AO68" s="1"/>
      <c r="AP68" s="1"/>
      <c r="AQ68" s="13"/>
      <c r="AR68" s="3"/>
      <c r="AT68" s="6"/>
      <c r="AU68" s="3"/>
      <c r="AV68" s="3"/>
      <c r="AW68" s="1"/>
      <c r="AX68" s="48"/>
      <c r="AZ68" s="46"/>
      <c r="BD68" s="46"/>
      <c r="BE68" s="7"/>
      <c r="BJ68" s="1"/>
      <c r="BK68" s="48"/>
      <c r="BL68" s="6"/>
      <c r="BM68" s="3"/>
      <c r="BN68" s="3"/>
      <c r="BO68" s="3"/>
      <c r="BP68" s="3"/>
      <c r="BQ68" s="48"/>
    </row>
    <row r="69" spans="1:69" ht="14.25" customHeight="1" x14ac:dyDescent="0.25">
      <c r="A69" s="1"/>
      <c r="B69" s="1"/>
      <c r="C69" s="1"/>
      <c r="D69" s="1"/>
      <c r="E69" s="1"/>
      <c r="F69" s="1"/>
      <c r="G69" s="1"/>
      <c r="H69" s="1"/>
      <c r="I69" s="1"/>
      <c r="J69" s="2"/>
      <c r="K69" s="1"/>
      <c r="L69" s="1"/>
      <c r="M69" s="1"/>
      <c r="N69" s="1"/>
      <c r="O69" s="1"/>
      <c r="P69" s="1"/>
      <c r="Q69" s="1"/>
      <c r="R69" s="1"/>
      <c r="S69" s="1"/>
      <c r="T69" s="1"/>
      <c r="U69" s="1"/>
      <c r="V69" s="1"/>
      <c r="W69" s="1"/>
      <c r="X69" s="1"/>
      <c r="Y69" s="1"/>
      <c r="Z69" s="1"/>
      <c r="AA69" s="1"/>
      <c r="AB69" s="1"/>
      <c r="AC69" s="1"/>
      <c r="AD69" s="1"/>
      <c r="AE69" s="1"/>
      <c r="AF69" s="1"/>
      <c r="AG69" s="1"/>
      <c r="AH69" s="1"/>
      <c r="AI69" s="1"/>
      <c r="AJ69" s="1"/>
      <c r="AM69" s="1"/>
      <c r="AN69" s="1"/>
      <c r="AO69" s="1"/>
      <c r="AP69" s="1"/>
      <c r="AQ69" s="13"/>
      <c r="AR69" s="3"/>
      <c r="AT69" s="6"/>
      <c r="AU69" s="3"/>
      <c r="AV69" s="3"/>
      <c r="AW69" s="1"/>
      <c r="AX69" s="48"/>
      <c r="AZ69" s="46"/>
      <c r="BD69" s="46"/>
      <c r="BE69" s="7"/>
      <c r="BJ69" s="1"/>
      <c r="BK69" s="48"/>
      <c r="BL69" s="6"/>
      <c r="BM69" s="3"/>
      <c r="BN69" s="3"/>
      <c r="BO69" s="3"/>
      <c r="BP69" s="3"/>
      <c r="BQ69" s="48"/>
    </row>
    <row r="70" spans="1:69" ht="14.25" customHeight="1" x14ac:dyDescent="0.25">
      <c r="A70" s="1"/>
      <c r="B70" s="1"/>
      <c r="C70" s="1"/>
      <c r="D70" s="1"/>
      <c r="E70" s="1"/>
      <c r="F70" s="1"/>
      <c r="G70" s="1"/>
      <c r="H70" s="1"/>
      <c r="I70" s="1"/>
      <c r="J70" s="2"/>
      <c r="K70" s="1"/>
      <c r="L70" s="1"/>
      <c r="M70" s="1"/>
      <c r="N70" s="1"/>
      <c r="O70" s="1"/>
      <c r="P70" s="1"/>
      <c r="Q70" s="1"/>
      <c r="R70" s="1"/>
      <c r="S70" s="1"/>
      <c r="T70" s="1"/>
      <c r="U70" s="1"/>
      <c r="V70" s="1"/>
      <c r="W70" s="1"/>
      <c r="X70" s="1"/>
      <c r="Y70" s="1"/>
      <c r="Z70" s="1"/>
      <c r="AA70" s="1"/>
      <c r="AB70" s="1"/>
      <c r="AC70" s="1"/>
      <c r="AD70" s="1"/>
      <c r="AE70" s="1"/>
      <c r="AF70" s="1"/>
      <c r="AG70" s="1"/>
      <c r="AH70" s="1"/>
      <c r="AI70" s="1"/>
      <c r="AJ70" s="1"/>
      <c r="AM70" s="1"/>
      <c r="AN70" s="1"/>
      <c r="AO70" s="1"/>
      <c r="AP70" s="1"/>
      <c r="AQ70" s="13"/>
      <c r="AR70" s="3"/>
      <c r="AT70" s="6"/>
      <c r="AU70" s="3"/>
      <c r="AV70" s="3"/>
      <c r="AW70" s="1"/>
      <c r="AX70" s="48"/>
      <c r="AZ70" s="46"/>
      <c r="BD70" s="46"/>
      <c r="BE70" s="7"/>
      <c r="BJ70" s="1"/>
      <c r="BK70" s="48"/>
      <c r="BL70" s="6"/>
      <c r="BM70" s="3"/>
      <c r="BN70" s="3"/>
      <c r="BO70" s="3"/>
      <c r="BP70" s="3"/>
      <c r="BQ70" s="48"/>
    </row>
    <row r="71" spans="1:69" ht="14.25" customHeight="1" x14ac:dyDescent="0.25">
      <c r="A71" s="1"/>
      <c r="B71" s="1"/>
      <c r="C71" s="1"/>
      <c r="D71" s="1"/>
      <c r="E71" s="1"/>
      <c r="F71" s="1"/>
      <c r="G71" s="1"/>
      <c r="H71" s="1"/>
      <c r="I71" s="1"/>
      <c r="J71" s="2"/>
      <c r="K71" s="1"/>
      <c r="L71" s="1"/>
      <c r="M71" s="1"/>
      <c r="N71" s="1"/>
      <c r="O71" s="1"/>
      <c r="P71" s="1"/>
      <c r="Q71" s="1"/>
      <c r="R71" s="1"/>
      <c r="S71" s="1"/>
      <c r="T71" s="1"/>
      <c r="U71" s="1"/>
      <c r="V71" s="1"/>
      <c r="W71" s="1"/>
      <c r="X71" s="1"/>
      <c r="Y71" s="1"/>
      <c r="Z71" s="1"/>
      <c r="AA71" s="1"/>
      <c r="AB71" s="1"/>
      <c r="AC71" s="1"/>
      <c r="AD71" s="1"/>
      <c r="AE71" s="1"/>
      <c r="AF71" s="1"/>
      <c r="AG71" s="1"/>
      <c r="AH71" s="1"/>
      <c r="AI71" s="1"/>
      <c r="AJ71" s="1"/>
      <c r="AM71" s="1"/>
      <c r="AN71" s="1"/>
      <c r="AO71" s="1"/>
      <c r="AP71" s="1"/>
      <c r="AQ71" s="13"/>
      <c r="AR71" s="3"/>
      <c r="AT71" s="6"/>
      <c r="AU71" s="3"/>
      <c r="AV71" s="3"/>
      <c r="AW71" s="1"/>
      <c r="AX71" s="48"/>
      <c r="AZ71" s="46"/>
      <c r="BD71" s="46"/>
      <c r="BE71" s="7"/>
      <c r="BJ71" s="1"/>
      <c r="BK71" s="48"/>
      <c r="BL71" s="6"/>
      <c r="BM71" s="3"/>
      <c r="BN71" s="3"/>
      <c r="BO71" s="3"/>
      <c r="BP71" s="3"/>
      <c r="BQ71" s="48"/>
    </row>
    <row r="72" spans="1:69" ht="14.25" customHeight="1" x14ac:dyDescent="0.25">
      <c r="A72" s="1"/>
      <c r="B72" s="1"/>
      <c r="C72" s="1"/>
      <c r="D72" s="1"/>
      <c r="E72" s="1"/>
      <c r="F72" s="1"/>
      <c r="G72" s="1"/>
      <c r="H72" s="1"/>
      <c r="I72" s="1"/>
      <c r="J72" s="2"/>
      <c r="K72" s="1"/>
      <c r="L72" s="1"/>
      <c r="M72" s="1"/>
      <c r="N72" s="1"/>
      <c r="O72" s="1"/>
      <c r="P72" s="1"/>
      <c r="Q72" s="1"/>
      <c r="R72" s="1"/>
      <c r="S72" s="1"/>
      <c r="T72" s="1"/>
      <c r="U72" s="1"/>
      <c r="V72" s="1"/>
      <c r="W72" s="1"/>
      <c r="X72" s="1"/>
      <c r="Y72" s="1"/>
      <c r="Z72" s="1"/>
      <c r="AA72" s="1"/>
      <c r="AB72" s="1"/>
      <c r="AC72" s="1"/>
      <c r="AD72" s="1"/>
      <c r="AE72" s="1"/>
      <c r="AF72" s="1"/>
      <c r="AG72" s="1"/>
      <c r="AH72" s="1"/>
      <c r="AI72" s="1"/>
      <c r="AJ72" s="1"/>
      <c r="AM72" s="1"/>
      <c r="AN72" s="1"/>
      <c r="AO72" s="1"/>
      <c r="AP72" s="1"/>
      <c r="AQ72" s="13"/>
      <c r="AR72" s="3"/>
      <c r="AT72" s="6"/>
      <c r="AU72" s="3"/>
      <c r="AV72" s="3"/>
      <c r="AW72" s="1"/>
      <c r="AX72" s="48"/>
      <c r="AZ72" s="46"/>
      <c r="BD72" s="45"/>
      <c r="BE72" s="7"/>
      <c r="BJ72" s="1"/>
      <c r="BK72" s="48"/>
      <c r="BL72" s="6"/>
      <c r="BM72" s="3"/>
      <c r="BN72" s="3"/>
      <c r="BO72" s="3"/>
      <c r="BP72" s="3"/>
      <c r="BQ72" s="48"/>
    </row>
    <row r="73" spans="1:69" ht="14.25" customHeight="1" x14ac:dyDescent="0.25">
      <c r="A73" s="1"/>
      <c r="B73" s="1"/>
      <c r="C73" s="1"/>
      <c r="D73" s="1"/>
      <c r="E73" s="1"/>
      <c r="F73" s="1"/>
      <c r="G73" s="1"/>
      <c r="H73" s="1"/>
      <c r="I73" s="1"/>
      <c r="J73" s="2"/>
      <c r="K73" s="1"/>
      <c r="L73" s="1"/>
      <c r="M73" s="1"/>
      <c r="N73" s="1"/>
      <c r="O73" s="1"/>
      <c r="P73" s="1"/>
      <c r="Q73" s="1"/>
      <c r="R73" s="1"/>
      <c r="S73" s="1"/>
      <c r="T73" s="1"/>
      <c r="U73" s="1"/>
      <c r="V73" s="1"/>
      <c r="W73" s="1"/>
      <c r="X73" s="1"/>
      <c r="Y73" s="1"/>
      <c r="Z73" s="1"/>
      <c r="AA73" s="1"/>
      <c r="AB73" s="1"/>
      <c r="AC73" s="1"/>
      <c r="AD73" s="1"/>
      <c r="AE73" s="1"/>
      <c r="AF73" s="1"/>
      <c r="AG73" s="1"/>
      <c r="AH73" s="1"/>
      <c r="AI73" s="1"/>
      <c r="AJ73" s="1"/>
      <c r="AM73" s="1"/>
      <c r="AN73" s="1"/>
      <c r="AO73" s="1"/>
      <c r="AP73" s="1"/>
      <c r="AQ73" s="13"/>
      <c r="AR73" s="3"/>
      <c r="AT73" s="6"/>
      <c r="AU73" s="3"/>
      <c r="AV73" s="3"/>
      <c r="AW73" s="1"/>
      <c r="AX73" s="48"/>
      <c r="AZ73" s="46"/>
      <c r="BD73" s="45"/>
      <c r="BE73" s="7"/>
      <c r="BJ73" s="1"/>
      <c r="BK73" s="48"/>
      <c r="BL73" s="6"/>
      <c r="BM73" s="3"/>
      <c r="BN73" s="3"/>
      <c r="BO73" s="3"/>
      <c r="BP73" s="3"/>
      <c r="BQ73" s="48"/>
    </row>
    <row r="74" spans="1:69" ht="14.25" customHeight="1" x14ac:dyDescent="0.25">
      <c r="A74" s="1"/>
      <c r="B74" s="1"/>
      <c r="C74" s="1"/>
      <c r="D74" s="1"/>
      <c r="E74" s="1"/>
      <c r="F74" s="1"/>
      <c r="G74" s="1"/>
      <c r="H74" s="1"/>
      <c r="I74" s="1"/>
      <c r="J74" s="2"/>
      <c r="K74" s="1"/>
      <c r="L74" s="1"/>
      <c r="M74" s="1"/>
      <c r="N74" s="1"/>
      <c r="O74" s="1"/>
      <c r="P74" s="1"/>
      <c r="Q74" s="1"/>
      <c r="R74" s="1"/>
      <c r="S74" s="1"/>
      <c r="T74" s="1"/>
      <c r="U74" s="1"/>
      <c r="V74" s="1"/>
      <c r="W74" s="1"/>
      <c r="X74" s="1"/>
      <c r="Y74" s="1"/>
      <c r="Z74" s="1"/>
      <c r="AA74" s="1"/>
      <c r="AB74" s="1"/>
      <c r="AC74" s="1"/>
      <c r="AD74" s="1"/>
      <c r="AE74" s="1"/>
      <c r="AF74" s="1"/>
      <c r="AG74" s="1"/>
      <c r="AH74" s="1"/>
      <c r="AI74" s="1"/>
      <c r="AJ74" s="1"/>
      <c r="AM74" s="1"/>
      <c r="AN74" s="1"/>
      <c r="AO74" s="1"/>
      <c r="AP74" s="1"/>
      <c r="AQ74" s="13"/>
      <c r="AR74" s="3"/>
      <c r="AT74" s="6"/>
      <c r="AU74" s="3"/>
      <c r="AV74" s="3"/>
      <c r="AW74" s="1"/>
      <c r="AX74" s="48"/>
      <c r="AZ74" s="46"/>
      <c r="BD74" s="45"/>
      <c r="BE74" s="7"/>
      <c r="BJ74" s="1"/>
      <c r="BK74" s="48"/>
      <c r="BL74" s="6"/>
      <c r="BM74" s="3"/>
      <c r="BN74" s="3"/>
      <c r="BO74" s="3"/>
      <c r="BP74" s="3"/>
      <c r="BQ74" s="48"/>
    </row>
    <row r="75" spans="1:69" ht="14.25" customHeight="1" x14ac:dyDescent="0.25">
      <c r="A75" s="1"/>
      <c r="B75" s="1"/>
      <c r="C75" s="1"/>
      <c r="D75" s="1"/>
      <c r="E75" s="1"/>
      <c r="F75" s="1"/>
      <c r="G75" s="1"/>
      <c r="H75" s="1"/>
      <c r="I75" s="1"/>
      <c r="J75" s="2"/>
      <c r="K75" s="1"/>
      <c r="L75" s="1"/>
      <c r="M75" s="1"/>
      <c r="N75" s="1"/>
      <c r="O75" s="1"/>
      <c r="P75" s="1"/>
      <c r="Q75" s="1"/>
      <c r="R75" s="1"/>
      <c r="S75" s="1"/>
      <c r="T75" s="1"/>
      <c r="U75" s="1"/>
      <c r="V75" s="1"/>
      <c r="W75" s="1"/>
      <c r="X75" s="1"/>
      <c r="Y75" s="1"/>
      <c r="Z75" s="1"/>
      <c r="AA75" s="1"/>
      <c r="AB75" s="1"/>
      <c r="AC75" s="1"/>
      <c r="AD75" s="1"/>
      <c r="AE75" s="1"/>
      <c r="AF75" s="1"/>
      <c r="AG75" s="1"/>
      <c r="AH75" s="1"/>
      <c r="AI75" s="1"/>
      <c r="AJ75" s="1"/>
      <c r="AM75" s="1"/>
      <c r="AN75" s="1"/>
      <c r="AO75" s="1"/>
      <c r="AP75" s="1"/>
      <c r="AQ75" s="13"/>
      <c r="AR75" s="3"/>
      <c r="AT75" s="6"/>
      <c r="AU75" s="3"/>
      <c r="AV75" s="3"/>
      <c r="AW75" s="1"/>
      <c r="AX75" s="48"/>
      <c r="AZ75" s="46"/>
      <c r="BD75" s="45"/>
      <c r="BE75" s="7"/>
      <c r="BJ75" s="1"/>
      <c r="BK75" s="48"/>
      <c r="BL75" s="6"/>
      <c r="BM75" s="3"/>
      <c r="BN75" s="3"/>
      <c r="BO75" s="3"/>
      <c r="BP75" s="3"/>
      <c r="BQ75" s="48"/>
    </row>
    <row r="76" spans="1:69" ht="14.25" customHeight="1" x14ac:dyDescent="0.25">
      <c r="A76" s="1"/>
      <c r="B76" s="1"/>
      <c r="C76" s="1"/>
      <c r="D76" s="1"/>
      <c r="E76" s="1"/>
      <c r="F76" s="1"/>
      <c r="G76" s="1"/>
      <c r="H76" s="1"/>
      <c r="I76" s="1"/>
      <c r="J76" s="2"/>
      <c r="K76" s="1"/>
      <c r="L76" s="1"/>
      <c r="M76" s="1"/>
      <c r="N76" s="1"/>
      <c r="O76" s="1"/>
      <c r="P76" s="1"/>
      <c r="Q76" s="1"/>
      <c r="R76" s="1"/>
      <c r="S76" s="1"/>
      <c r="T76" s="1"/>
      <c r="U76" s="1"/>
      <c r="V76" s="1"/>
      <c r="W76" s="1"/>
      <c r="X76" s="1"/>
      <c r="Y76" s="1"/>
      <c r="Z76" s="1"/>
      <c r="AA76" s="1"/>
      <c r="AB76" s="1"/>
      <c r="AC76" s="1"/>
      <c r="AD76" s="1"/>
      <c r="AE76" s="1"/>
      <c r="AF76" s="1"/>
      <c r="AG76" s="1"/>
      <c r="AH76" s="1"/>
      <c r="AI76" s="1"/>
      <c r="AJ76" s="1"/>
      <c r="AM76" s="1"/>
      <c r="AN76" s="1"/>
      <c r="AO76" s="1"/>
      <c r="AP76" s="1"/>
      <c r="AQ76" s="13"/>
      <c r="AR76" s="3"/>
      <c r="AT76" s="6"/>
      <c r="AU76" s="3"/>
      <c r="AV76" s="3"/>
      <c r="AW76" s="1"/>
      <c r="AX76" s="48"/>
      <c r="AZ76" s="46"/>
      <c r="BD76" s="45"/>
      <c r="BE76" s="7"/>
      <c r="BJ76" s="1"/>
      <c r="BK76" s="48"/>
      <c r="BL76" s="6"/>
      <c r="BM76" s="3"/>
      <c r="BN76" s="3"/>
      <c r="BO76" s="3"/>
      <c r="BP76" s="3"/>
      <c r="BQ76" s="48"/>
    </row>
    <row r="77" spans="1:69" ht="14.25" customHeight="1" x14ac:dyDescent="0.25">
      <c r="A77" s="1"/>
      <c r="B77" s="1"/>
      <c r="C77" s="1"/>
      <c r="D77" s="1"/>
      <c r="E77" s="1"/>
      <c r="F77" s="1"/>
      <c r="G77" s="1"/>
      <c r="H77" s="1"/>
      <c r="I77" s="1"/>
      <c r="J77" s="2"/>
      <c r="K77" s="1"/>
      <c r="L77" s="1"/>
      <c r="M77" s="1"/>
      <c r="N77" s="1"/>
      <c r="O77" s="1"/>
      <c r="P77" s="1"/>
      <c r="Q77" s="1"/>
      <c r="R77" s="1"/>
      <c r="S77" s="1"/>
      <c r="T77" s="1"/>
      <c r="U77" s="1"/>
      <c r="V77" s="1"/>
      <c r="W77" s="1"/>
      <c r="X77" s="1"/>
      <c r="Y77" s="1"/>
      <c r="Z77" s="1"/>
      <c r="AA77" s="1"/>
      <c r="AB77" s="1"/>
      <c r="AC77" s="1"/>
      <c r="AD77" s="1"/>
      <c r="AE77" s="1"/>
      <c r="AF77" s="1"/>
      <c r="AG77" s="1"/>
      <c r="AH77" s="1"/>
      <c r="AI77" s="1"/>
      <c r="AJ77" s="1"/>
      <c r="AM77" s="1"/>
      <c r="AN77" s="1"/>
      <c r="AO77" s="1"/>
      <c r="AP77" s="1"/>
      <c r="AQ77" s="13"/>
      <c r="AR77" s="3"/>
      <c r="AT77" s="6"/>
      <c r="AU77" s="3"/>
      <c r="AV77" s="3"/>
      <c r="AW77" s="1"/>
      <c r="AX77" s="48"/>
      <c r="AZ77" s="46"/>
      <c r="BD77" s="45"/>
      <c r="BE77" s="7"/>
      <c r="BJ77" s="1"/>
      <c r="BK77" s="48"/>
      <c r="BL77" s="6"/>
      <c r="BM77" s="3"/>
      <c r="BN77" s="3"/>
      <c r="BO77" s="3"/>
      <c r="BP77" s="3"/>
      <c r="BQ77" s="48"/>
    </row>
    <row r="78" spans="1:69" ht="14.25" customHeight="1" x14ac:dyDescent="0.25">
      <c r="A78" s="1"/>
      <c r="B78" s="1"/>
      <c r="C78" s="1"/>
      <c r="D78" s="1"/>
      <c r="E78" s="1"/>
      <c r="F78" s="1"/>
      <c r="G78" s="1"/>
      <c r="H78" s="1"/>
      <c r="I78" s="1"/>
      <c r="J78" s="2"/>
      <c r="K78" s="1"/>
      <c r="L78" s="1"/>
      <c r="M78" s="1"/>
      <c r="N78" s="1"/>
      <c r="O78" s="1"/>
      <c r="P78" s="1"/>
      <c r="Q78" s="1"/>
      <c r="R78" s="1"/>
      <c r="S78" s="1"/>
      <c r="T78" s="1"/>
      <c r="U78" s="1"/>
      <c r="V78" s="1"/>
      <c r="W78" s="1"/>
      <c r="X78" s="1"/>
      <c r="Y78" s="1"/>
      <c r="Z78" s="1"/>
      <c r="AA78" s="1"/>
      <c r="AB78" s="1"/>
      <c r="AC78" s="1"/>
      <c r="AD78" s="1"/>
      <c r="AE78" s="1"/>
      <c r="AF78" s="1"/>
      <c r="AG78" s="1"/>
      <c r="AH78" s="1"/>
      <c r="AI78" s="1"/>
      <c r="AJ78" s="1"/>
      <c r="AM78" s="1"/>
      <c r="AN78" s="1"/>
      <c r="AO78" s="1"/>
      <c r="AP78" s="1"/>
      <c r="AQ78" s="13"/>
      <c r="AR78" s="3"/>
      <c r="AT78" s="6"/>
      <c r="AU78" s="3"/>
      <c r="AV78" s="3"/>
      <c r="AW78" s="1"/>
      <c r="AX78" s="48"/>
      <c r="AZ78" s="46"/>
      <c r="BD78" s="45"/>
      <c r="BE78" s="7"/>
      <c r="BJ78" s="1"/>
      <c r="BK78" s="48"/>
      <c r="BL78" s="6"/>
      <c r="BM78" s="3"/>
      <c r="BN78" s="3"/>
      <c r="BO78" s="3"/>
      <c r="BP78" s="3"/>
      <c r="BQ78" s="48"/>
    </row>
    <row r="79" spans="1:69" ht="14.25" customHeight="1" x14ac:dyDescent="0.25">
      <c r="A79" s="1"/>
      <c r="B79" s="1"/>
      <c r="C79" s="1"/>
      <c r="D79" s="1"/>
      <c r="E79" s="1"/>
      <c r="F79" s="1"/>
      <c r="G79" s="1"/>
      <c r="H79" s="1"/>
      <c r="I79" s="1"/>
      <c r="J79" s="2"/>
      <c r="K79" s="1"/>
      <c r="L79" s="1"/>
      <c r="M79" s="1"/>
      <c r="N79" s="1"/>
      <c r="O79" s="1"/>
      <c r="P79" s="1"/>
      <c r="Q79" s="1"/>
      <c r="R79" s="1"/>
      <c r="S79" s="1"/>
      <c r="T79" s="1"/>
      <c r="U79" s="1"/>
      <c r="V79" s="1"/>
      <c r="W79" s="1"/>
      <c r="X79" s="1"/>
      <c r="Y79" s="1"/>
      <c r="Z79" s="1"/>
      <c r="AA79" s="1"/>
      <c r="AB79" s="1"/>
      <c r="AC79" s="1"/>
      <c r="AD79" s="1"/>
      <c r="AE79" s="1"/>
      <c r="AF79" s="1"/>
      <c r="AG79" s="1"/>
      <c r="AH79" s="1"/>
      <c r="AI79" s="1"/>
      <c r="AJ79" s="1"/>
      <c r="AM79" s="1"/>
      <c r="AN79" s="1"/>
      <c r="AO79" s="1"/>
      <c r="AP79" s="1"/>
      <c r="AQ79" s="13"/>
      <c r="AR79" s="3"/>
      <c r="AT79" s="6"/>
      <c r="AU79" s="3"/>
      <c r="AV79" s="3"/>
      <c r="AW79" s="1"/>
      <c r="AX79" s="48"/>
      <c r="AZ79" s="46"/>
      <c r="BD79" s="45"/>
      <c r="BE79" s="7"/>
      <c r="BJ79" s="1"/>
      <c r="BK79" s="48"/>
      <c r="BL79" s="6"/>
      <c r="BM79" s="3"/>
      <c r="BN79" s="3"/>
      <c r="BO79" s="3"/>
      <c r="BP79" s="3"/>
      <c r="BQ79" s="48"/>
    </row>
    <row r="80" spans="1:69" ht="14.25" customHeight="1" x14ac:dyDescent="0.25">
      <c r="A80" s="1"/>
      <c r="B80" s="1"/>
      <c r="C80" s="1"/>
      <c r="D80" s="1"/>
      <c r="E80" s="1"/>
      <c r="F80" s="1"/>
      <c r="G80" s="1"/>
      <c r="H80" s="1"/>
      <c r="I80" s="1"/>
      <c r="J80" s="2"/>
      <c r="K80" s="1"/>
      <c r="L80" s="1"/>
      <c r="M80" s="1"/>
      <c r="N80" s="1"/>
      <c r="O80" s="1"/>
      <c r="P80" s="1"/>
      <c r="Q80" s="1"/>
      <c r="R80" s="1"/>
      <c r="S80" s="1"/>
      <c r="T80" s="1"/>
      <c r="U80" s="1"/>
      <c r="V80" s="1"/>
      <c r="W80" s="1"/>
      <c r="X80" s="1"/>
      <c r="Y80" s="1"/>
      <c r="Z80" s="1"/>
      <c r="AA80" s="1"/>
      <c r="AB80" s="1"/>
      <c r="AC80" s="1"/>
      <c r="AD80" s="1"/>
      <c r="AE80" s="1"/>
      <c r="AF80" s="1"/>
      <c r="AG80" s="1"/>
      <c r="AH80" s="1"/>
      <c r="AI80" s="1"/>
      <c r="AJ80" s="1"/>
      <c r="AM80" s="1"/>
      <c r="AN80" s="1"/>
      <c r="AO80" s="1"/>
      <c r="AP80" s="1"/>
      <c r="AQ80" s="13"/>
      <c r="AR80" s="3"/>
      <c r="AT80" s="6"/>
      <c r="AU80" s="3"/>
      <c r="AV80" s="3"/>
      <c r="AW80" s="1"/>
      <c r="AX80" s="48"/>
      <c r="AZ80" s="46"/>
      <c r="BD80" s="45"/>
      <c r="BE80" s="7"/>
      <c r="BJ80" s="1"/>
      <c r="BK80" s="48"/>
      <c r="BL80" s="6"/>
      <c r="BM80" s="3"/>
      <c r="BN80" s="3"/>
      <c r="BO80" s="3"/>
      <c r="BP80" s="3"/>
      <c r="BQ80" s="48"/>
    </row>
    <row r="81" spans="1:69" ht="14.25" customHeight="1" x14ac:dyDescent="0.25">
      <c r="A81" s="1"/>
      <c r="B81" s="1"/>
      <c r="C81" s="1"/>
      <c r="D81" s="1"/>
      <c r="E81" s="1"/>
      <c r="F81" s="1"/>
      <c r="G81" s="1"/>
      <c r="H81" s="1"/>
      <c r="I81" s="1"/>
      <c r="J81" s="2"/>
      <c r="K81" s="1"/>
      <c r="L81" s="1"/>
      <c r="M81" s="1"/>
      <c r="N81" s="1"/>
      <c r="O81" s="1"/>
      <c r="P81" s="1"/>
      <c r="Q81" s="1"/>
      <c r="R81" s="1"/>
      <c r="S81" s="1"/>
      <c r="T81" s="1"/>
      <c r="U81" s="1"/>
      <c r="V81" s="1"/>
      <c r="W81" s="1"/>
      <c r="X81" s="1"/>
      <c r="Y81" s="1"/>
      <c r="Z81" s="1"/>
      <c r="AA81" s="1"/>
      <c r="AB81" s="1"/>
      <c r="AC81" s="1"/>
      <c r="AD81" s="1"/>
      <c r="AE81" s="1"/>
      <c r="AF81" s="1"/>
      <c r="AG81" s="1"/>
      <c r="AH81" s="1"/>
      <c r="AI81" s="1"/>
      <c r="AJ81" s="1"/>
      <c r="AM81" s="1"/>
      <c r="AN81" s="1"/>
      <c r="AO81" s="1"/>
      <c r="AP81" s="1"/>
      <c r="AQ81" s="13"/>
      <c r="AR81" s="3"/>
      <c r="AT81" s="6"/>
      <c r="AU81" s="3"/>
      <c r="AV81" s="3"/>
      <c r="AW81" s="1"/>
      <c r="AX81" s="48"/>
      <c r="AZ81" s="46"/>
      <c r="BD81" s="45"/>
      <c r="BE81" s="7"/>
      <c r="BJ81" s="1"/>
      <c r="BK81" s="48"/>
      <c r="BL81" s="6"/>
      <c r="BM81" s="3"/>
      <c r="BN81" s="3"/>
      <c r="BO81" s="3"/>
      <c r="BP81" s="3"/>
      <c r="BQ81" s="48"/>
    </row>
    <row r="82" spans="1:69" ht="14.25" customHeight="1" x14ac:dyDescent="0.25">
      <c r="A82" s="1"/>
      <c r="B82" s="1"/>
      <c r="C82" s="1"/>
      <c r="D82" s="1"/>
      <c r="E82" s="1"/>
      <c r="F82" s="1"/>
      <c r="G82" s="1"/>
      <c r="H82" s="1"/>
      <c r="I82" s="1"/>
      <c r="J82" s="2"/>
      <c r="K82" s="1"/>
      <c r="L82" s="1"/>
      <c r="M82" s="1"/>
      <c r="N82" s="1"/>
      <c r="O82" s="1"/>
      <c r="P82" s="1"/>
      <c r="Q82" s="1"/>
      <c r="R82" s="1"/>
      <c r="S82" s="1"/>
      <c r="T82" s="1"/>
      <c r="U82" s="1"/>
      <c r="V82" s="1"/>
      <c r="W82" s="1"/>
      <c r="X82" s="1"/>
      <c r="Y82" s="1"/>
      <c r="Z82" s="1"/>
      <c r="AA82" s="1"/>
      <c r="AB82" s="1"/>
      <c r="AC82" s="1"/>
      <c r="AD82" s="1"/>
      <c r="AE82" s="1"/>
      <c r="AF82" s="1"/>
      <c r="AG82" s="1"/>
      <c r="AH82" s="1"/>
      <c r="AI82" s="1"/>
      <c r="AJ82" s="1"/>
      <c r="AM82" s="1"/>
      <c r="AN82" s="1"/>
      <c r="AO82" s="1"/>
      <c r="AP82" s="1"/>
      <c r="AQ82" s="13"/>
      <c r="AR82" s="3"/>
      <c r="AT82" s="6"/>
      <c r="AU82" s="3"/>
      <c r="AV82" s="3"/>
      <c r="AW82" s="1"/>
      <c r="AX82" s="48"/>
      <c r="AZ82" s="46"/>
      <c r="BD82" s="45"/>
      <c r="BE82" s="7"/>
      <c r="BJ82" s="1"/>
      <c r="BK82" s="48"/>
      <c r="BL82" s="6"/>
      <c r="BM82" s="3"/>
      <c r="BN82" s="3"/>
      <c r="BO82" s="3"/>
      <c r="BP82" s="3"/>
      <c r="BQ82" s="48"/>
    </row>
    <row r="83" spans="1:69" ht="14.25" customHeight="1" x14ac:dyDescent="0.25">
      <c r="A83" s="1"/>
      <c r="B83" s="1"/>
      <c r="C83" s="1"/>
      <c r="D83" s="1"/>
      <c r="E83" s="1"/>
      <c r="F83" s="1"/>
      <c r="G83" s="1"/>
      <c r="H83" s="1"/>
      <c r="I83" s="1"/>
      <c r="J83" s="2"/>
      <c r="K83" s="1"/>
      <c r="L83" s="1"/>
      <c r="M83" s="1"/>
      <c r="N83" s="1"/>
      <c r="O83" s="1"/>
      <c r="P83" s="1"/>
      <c r="Q83" s="1"/>
      <c r="R83" s="1"/>
      <c r="S83" s="1"/>
      <c r="T83" s="1"/>
      <c r="U83" s="1"/>
      <c r="V83" s="1"/>
      <c r="W83" s="1"/>
      <c r="X83" s="1"/>
      <c r="Y83" s="1"/>
      <c r="Z83" s="1"/>
      <c r="AA83" s="1"/>
      <c r="AB83" s="1"/>
      <c r="AC83" s="1"/>
      <c r="AD83" s="1"/>
      <c r="AE83" s="1"/>
      <c r="AF83" s="1"/>
      <c r="AG83" s="1"/>
      <c r="AH83" s="1"/>
      <c r="AI83" s="1"/>
      <c r="AJ83" s="1"/>
      <c r="AM83" s="1"/>
      <c r="AN83" s="1"/>
      <c r="AO83" s="1"/>
      <c r="AP83" s="1"/>
      <c r="AQ83" s="13"/>
      <c r="AR83" s="3"/>
      <c r="AT83" s="6"/>
      <c r="AU83" s="3"/>
      <c r="AV83" s="3"/>
      <c r="AW83" s="1"/>
      <c r="AX83" s="48"/>
      <c r="AZ83" s="46"/>
      <c r="BD83" s="45"/>
      <c r="BE83" s="7"/>
      <c r="BJ83" s="1"/>
      <c r="BK83" s="48"/>
      <c r="BL83" s="6"/>
      <c r="BM83" s="3"/>
      <c r="BN83" s="3"/>
      <c r="BO83" s="3"/>
      <c r="BP83" s="3"/>
      <c r="BQ83" s="48"/>
    </row>
    <row r="84" spans="1:69" ht="14.25" customHeight="1" x14ac:dyDescent="0.25">
      <c r="A84" s="1"/>
      <c r="B84" s="1"/>
      <c r="C84" s="1"/>
      <c r="D84" s="1"/>
      <c r="E84" s="1"/>
      <c r="F84" s="1"/>
      <c r="G84" s="1"/>
      <c r="H84" s="1"/>
      <c r="I84" s="1"/>
      <c r="J84" s="2"/>
      <c r="K84" s="1"/>
      <c r="L84" s="1"/>
      <c r="M84" s="1"/>
      <c r="N84" s="1"/>
      <c r="O84" s="1"/>
      <c r="P84" s="1"/>
      <c r="Q84" s="1"/>
      <c r="R84" s="1"/>
      <c r="S84" s="1"/>
      <c r="T84" s="1"/>
      <c r="U84" s="1"/>
      <c r="V84" s="1"/>
      <c r="W84" s="1"/>
      <c r="X84" s="1"/>
      <c r="Y84" s="1"/>
      <c r="Z84" s="1"/>
      <c r="AA84" s="1"/>
      <c r="AB84" s="1"/>
      <c r="AC84" s="1"/>
      <c r="AD84" s="1"/>
      <c r="AE84" s="1"/>
      <c r="AF84" s="1"/>
      <c r="AG84" s="1"/>
      <c r="AH84" s="1"/>
      <c r="AI84" s="1"/>
      <c r="AJ84" s="1"/>
      <c r="AM84" s="48"/>
      <c r="AN84" s="1"/>
      <c r="AO84" s="1"/>
      <c r="AP84" s="1"/>
      <c r="AQ84" s="13"/>
      <c r="AR84" s="3"/>
      <c r="AT84" s="6"/>
      <c r="AU84" s="3"/>
      <c r="AV84" s="3"/>
      <c r="AW84" s="1"/>
      <c r="AX84" s="48"/>
      <c r="AZ84" s="46"/>
      <c r="BD84" s="45"/>
      <c r="BE84" s="7"/>
      <c r="BJ84" s="1"/>
      <c r="BK84" s="48"/>
      <c r="BL84" s="6"/>
      <c r="BM84" s="3"/>
      <c r="BN84" s="3"/>
      <c r="BO84" s="3"/>
      <c r="BP84" s="3"/>
      <c r="BQ84" s="48"/>
    </row>
    <row r="85" spans="1:69" ht="14.25" customHeight="1" x14ac:dyDescent="0.25">
      <c r="A85" s="1"/>
      <c r="B85" s="1"/>
      <c r="C85" s="1"/>
      <c r="D85" s="1"/>
      <c r="E85" s="1"/>
      <c r="F85" s="1"/>
      <c r="G85" s="1"/>
      <c r="H85" s="1"/>
      <c r="I85" s="1"/>
      <c r="J85" s="2"/>
      <c r="K85" s="1"/>
      <c r="L85" s="1"/>
      <c r="M85" s="1"/>
      <c r="N85" s="1"/>
      <c r="O85" s="1"/>
      <c r="P85" s="1"/>
      <c r="Q85" s="1"/>
      <c r="R85" s="1"/>
      <c r="S85" s="1"/>
      <c r="T85" s="1"/>
      <c r="U85" s="1"/>
      <c r="V85" s="1"/>
      <c r="W85" s="1"/>
      <c r="X85" s="1"/>
      <c r="Y85" s="1"/>
      <c r="Z85" s="1"/>
      <c r="AA85" s="1"/>
      <c r="AB85" s="1"/>
      <c r="AC85" s="1"/>
      <c r="AD85" s="1"/>
      <c r="AE85" s="1"/>
      <c r="AF85" s="1"/>
      <c r="AG85" s="1"/>
      <c r="AH85" s="1"/>
      <c r="AI85" s="1"/>
      <c r="AJ85" s="1"/>
      <c r="AM85" s="12"/>
      <c r="AN85" s="1"/>
      <c r="AO85" s="1"/>
      <c r="AP85" s="1"/>
      <c r="AQ85" s="3"/>
      <c r="AR85" s="6"/>
      <c r="AT85" s="3"/>
      <c r="AU85" s="48"/>
      <c r="AV85" s="48"/>
      <c r="AW85" s="1"/>
      <c r="AX85" s="48"/>
      <c r="AZ85" s="46"/>
      <c r="BD85" s="45"/>
      <c r="BE85" s="7"/>
      <c r="BJ85" s="1"/>
      <c r="BK85" s="48"/>
      <c r="BL85" s="6"/>
      <c r="BM85" s="3"/>
      <c r="BN85" s="3"/>
      <c r="BO85" s="3"/>
      <c r="BP85" s="3"/>
      <c r="BQ85" s="48"/>
    </row>
    <row r="86" spans="1:69" ht="14.25" customHeight="1" x14ac:dyDescent="0.25">
      <c r="A86" s="1"/>
      <c r="B86" s="1"/>
      <c r="C86" s="1"/>
      <c r="D86" s="1"/>
      <c r="E86" s="1"/>
      <c r="F86" s="1"/>
      <c r="G86" s="1"/>
      <c r="H86" s="1"/>
      <c r="I86" s="1"/>
      <c r="J86" s="2"/>
      <c r="K86" s="1"/>
      <c r="L86" s="1"/>
      <c r="M86" s="1"/>
      <c r="N86" s="1"/>
      <c r="O86" s="1"/>
      <c r="P86" s="1"/>
      <c r="Q86" s="1"/>
      <c r="R86" s="1"/>
      <c r="S86" s="1"/>
      <c r="T86" s="1"/>
      <c r="U86" s="1"/>
      <c r="V86" s="1"/>
      <c r="W86" s="1"/>
      <c r="X86" s="1"/>
      <c r="Y86" s="1"/>
      <c r="Z86" s="1"/>
      <c r="AA86" s="1"/>
      <c r="AB86" s="1"/>
      <c r="AC86" s="1"/>
      <c r="AD86" s="1"/>
      <c r="AE86" s="1"/>
      <c r="AF86" s="1"/>
      <c r="AG86" s="1"/>
      <c r="AH86" s="1"/>
      <c r="AI86" s="1"/>
      <c r="AJ86" s="1"/>
      <c r="AM86" s="1"/>
      <c r="AN86" s="1"/>
      <c r="AO86" s="1"/>
      <c r="AP86" s="1"/>
      <c r="AQ86" s="13"/>
      <c r="AR86" s="3"/>
      <c r="AT86" s="6"/>
      <c r="AU86" s="3"/>
      <c r="AV86" s="3"/>
      <c r="AW86" s="1"/>
      <c r="AX86" s="48"/>
      <c r="AZ86" s="46"/>
      <c r="BD86" s="45"/>
      <c r="BE86" s="7"/>
      <c r="BJ86" s="1"/>
      <c r="BK86" s="48"/>
      <c r="BL86" s="6"/>
      <c r="BM86" s="3"/>
      <c r="BN86" s="3"/>
      <c r="BO86" s="3"/>
      <c r="BP86" s="3"/>
      <c r="BQ86" s="48"/>
    </row>
    <row r="87" spans="1:69" ht="14.25" customHeight="1" x14ac:dyDescent="0.25">
      <c r="A87" s="1"/>
      <c r="B87" s="1"/>
      <c r="C87" s="1"/>
      <c r="D87" s="1"/>
      <c r="E87" s="1"/>
      <c r="F87" s="1"/>
      <c r="G87" s="1"/>
      <c r="H87" s="1"/>
      <c r="I87" s="1"/>
      <c r="J87" s="2"/>
      <c r="K87" s="1"/>
      <c r="L87" s="1"/>
      <c r="M87" s="1"/>
      <c r="N87" s="1"/>
      <c r="O87" s="1"/>
      <c r="P87" s="1"/>
      <c r="Q87" s="1"/>
      <c r="R87" s="1"/>
      <c r="S87" s="1"/>
      <c r="T87" s="1"/>
      <c r="U87" s="1"/>
      <c r="V87" s="1"/>
      <c r="W87" s="1"/>
      <c r="X87" s="1"/>
      <c r="Y87" s="1"/>
      <c r="Z87" s="1"/>
      <c r="AA87" s="1"/>
      <c r="AB87" s="1"/>
      <c r="AC87" s="1"/>
      <c r="AD87" s="1"/>
      <c r="AE87" s="1"/>
      <c r="AF87" s="1"/>
      <c r="AG87" s="1"/>
      <c r="AH87" s="1"/>
      <c r="AI87" s="1"/>
      <c r="AJ87" s="1"/>
      <c r="AM87" s="48"/>
      <c r="AN87" s="1"/>
      <c r="AO87" s="1"/>
      <c r="AP87" s="1"/>
      <c r="AQ87" s="13"/>
      <c r="AR87" s="3"/>
      <c r="AT87" s="6"/>
      <c r="AU87" s="3"/>
      <c r="AV87" s="3"/>
      <c r="AW87" s="1"/>
      <c r="AX87" s="48"/>
      <c r="AZ87" s="46"/>
      <c r="BD87" s="45"/>
      <c r="BE87" s="7"/>
      <c r="BJ87" s="1"/>
      <c r="BK87" s="48"/>
      <c r="BL87" s="6"/>
      <c r="BM87" s="3"/>
      <c r="BN87" s="3"/>
      <c r="BO87" s="3"/>
      <c r="BP87" s="3"/>
      <c r="BQ87" s="48"/>
    </row>
    <row r="88" spans="1:69" ht="14.25" customHeight="1" x14ac:dyDescent="0.25">
      <c r="A88" s="1"/>
      <c r="B88" s="1"/>
      <c r="C88" s="1"/>
      <c r="D88" s="1"/>
      <c r="E88" s="1"/>
      <c r="F88" s="1"/>
      <c r="G88" s="1"/>
      <c r="H88" s="1"/>
      <c r="I88" s="1"/>
      <c r="J88" s="2"/>
      <c r="K88" s="1"/>
      <c r="L88" s="1"/>
      <c r="M88" s="1"/>
      <c r="N88" s="1"/>
      <c r="O88" s="1"/>
      <c r="P88" s="1"/>
      <c r="Q88" s="1"/>
      <c r="R88" s="1"/>
      <c r="S88" s="1"/>
      <c r="T88" s="1"/>
      <c r="U88" s="1"/>
      <c r="V88" s="1"/>
      <c r="W88" s="1"/>
      <c r="X88" s="1"/>
      <c r="Y88" s="1"/>
      <c r="Z88" s="1"/>
      <c r="AA88" s="1"/>
      <c r="AB88" s="1"/>
      <c r="AC88" s="1"/>
      <c r="AD88" s="1"/>
      <c r="AE88" s="1"/>
      <c r="AF88" s="1"/>
      <c r="AG88" s="1"/>
      <c r="AH88" s="1"/>
      <c r="AI88" s="1"/>
      <c r="AJ88" s="1"/>
      <c r="AM88" s="12"/>
      <c r="AN88" s="1"/>
      <c r="AO88" s="1"/>
      <c r="AP88" s="1"/>
      <c r="AQ88" s="3"/>
      <c r="AR88" s="6"/>
      <c r="AT88" s="3"/>
      <c r="AU88" s="48"/>
      <c r="AV88" s="48"/>
      <c r="AW88" s="1"/>
      <c r="AX88" s="48"/>
      <c r="AZ88" s="46"/>
      <c r="BD88" s="45"/>
      <c r="BE88" s="7"/>
      <c r="BJ88" s="1"/>
      <c r="BK88" s="48"/>
      <c r="BL88" s="6"/>
      <c r="BM88" s="3"/>
      <c r="BN88" s="3"/>
      <c r="BO88" s="3"/>
      <c r="BP88" s="3"/>
      <c r="BQ88" s="48"/>
    </row>
    <row r="89" spans="1:69" ht="14.25" customHeight="1" x14ac:dyDescent="0.25">
      <c r="A89" s="1"/>
      <c r="B89" s="1"/>
      <c r="C89" s="1"/>
      <c r="D89" s="1"/>
      <c r="E89" s="1"/>
      <c r="F89" s="1"/>
      <c r="G89" s="1"/>
      <c r="H89" s="1"/>
      <c r="I89" s="1"/>
      <c r="J89" s="2"/>
      <c r="K89" s="1"/>
      <c r="L89" s="1"/>
      <c r="M89" s="1"/>
      <c r="N89" s="1"/>
      <c r="O89" s="1"/>
      <c r="P89" s="1"/>
      <c r="Q89" s="1"/>
      <c r="R89" s="1"/>
      <c r="S89" s="1"/>
      <c r="T89" s="1"/>
      <c r="U89" s="1"/>
      <c r="V89" s="1"/>
      <c r="W89" s="1"/>
      <c r="X89" s="1"/>
      <c r="Y89" s="1"/>
      <c r="Z89" s="1"/>
      <c r="AA89" s="1"/>
      <c r="AB89" s="1"/>
      <c r="AC89" s="1"/>
      <c r="AD89" s="1"/>
      <c r="AE89" s="1"/>
      <c r="AF89" s="1"/>
      <c r="AG89" s="1"/>
      <c r="AH89" s="1"/>
      <c r="AI89" s="1"/>
      <c r="AJ89" s="1"/>
      <c r="AM89" s="1"/>
      <c r="AN89" s="1"/>
      <c r="AO89" s="1"/>
      <c r="AP89" s="1"/>
      <c r="AQ89" s="13"/>
      <c r="AR89" s="3"/>
      <c r="AT89" s="6"/>
      <c r="AU89" s="3"/>
      <c r="AV89" s="3"/>
      <c r="AW89" s="1"/>
      <c r="AX89" s="48"/>
      <c r="AZ89" s="46"/>
      <c r="BD89" s="45"/>
      <c r="BE89" s="7"/>
      <c r="BJ89" s="1"/>
      <c r="BK89" s="48"/>
      <c r="BL89" s="6"/>
      <c r="BM89" s="3"/>
      <c r="BN89" s="3"/>
      <c r="BO89" s="3"/>
      <c r="BP89" s="3"/>
      <c r="BQ89" s="48"/>
    </row>
    <row r="90" spans="1:69" ht="14.25" customHeight="1" x14ac:dyDescent="0.25">
      <c r="A90" s="1"/>
      <c r="B90" s="1"/>
      <c r="C90" s="1"/>
      <c r="D90" s="1"/>
      <c r="E90" s="1"/>
      <c r="F90" s="1"/>
      <c r="G90" s="1"/>
      <c r="H90" s="1"/>
      <c r="I90" s="1"/>
      <c r="J90" s="2"/>
      <c r="K90" s="1"/>
      <c r="L90" s="1"/>
      <c r="M90" s="1"/>
      <c r="N90" s="1"/>
      <c r="O90" s="1"/>
      <c r="P90" s="1"/>
      <c r="Q90" s="1"/>
      <c r="R90" s="1"/>
      <c r="S90" s="1"/>
      <c r="T90" s="1"/>
      <c r="U90" s="1"/>
      <c r="V90" s="1"/>
      <c r="W90" s="1"/>
      <c r="X90" s="1"/>
      <c r="Y90" s="1"/>
      <c r="Z90" s="1"/>
      <c r="AA90" s="1"/>
      <c r="AB90" s="1"/>
      <c r="AC90" s="1"/>
      <c r="AD90" s="1"/>
      <c r="AE90" s="1"/>
      <c r="AF90" s="1"/>
      <c r="AG90" s="1"/>
      <c r="AH90" s="1"/>
      <c r="AI90" s="1"/>
      <c r="AJ90" s="1"/>
      <c r="AM90" s="1"/>
      <c r="AN90" s="1"/>
      <c r="AO90" s="1"/>
      <c r="AP90" s="1"/>
      <c r="AQ90" s="13"/>
      <c r="AR90" s="3"/>
      <c r="AT90" s="6"/>
      <c r="AU90" s="3"/>
      <c r="AV90" s="3"/>
      <c r="AW90" s="1"/>
      <c r="AX90" s="48"/>
      <c r="AZ90" s="46"/>
      <c r="BD90" s="45"/>
      <c r="BE90" s="7"/>
      <c r="BJ90" s="1"/>
      <c r="BK90" s="48"/>
      <c r="BL90" s="6"/>
      <c r="BM90" s="3"/>
      <c r="BN90" s="3"/>
      <c r="BO90" s="3"/>
      <c r="BP90" s="3"/>
      <c r="BQ90" s="48"/>
    </row>
    <row r="91" spans="1:69" ht="14.25" customHeight="1" x14ac:dyDescent="0.25">
      <c r="A91" s="1"/>
      <c r="B91" s="1"/>
      <c r="C91" s="1"/>
      <c r="D91" s="1"/>
      <c r="E91" s="1"/>
      <c r="F91" s="1"/>
      <c r="G91" s="1"/>
      <c r="H91" s="1"/>
      <c r="I91" s="1"/>
      <c r="J91" s="2"/>
      <c r="K91" s="1"/>
      <c r="L91" s="1"/>
      <c r="M91" s="1"/>
      <c r="N91" s="1"/>
      <c r="O91" s="1"/>
      <c r="P91" s="1"/>
      <c r="Q91" s="1"/>
      <c r="R91" s="1"/>
      <c r="S91" s="1"/>
      <c r="T91" s="1"/>
      <c r="U91" s="1"/>
      <c r="V91" s="1"/>
      <c r="W91" s="1"/>
      <c r="X91" s="1"/>
      <c r="Y91" s="1"/>
      <c r="Z91" s="1"/>
      <c r="AA91" s="1"/>
      <c r="AB91" s="1"/>
      <c r="AC91" s="1"/>
      <c r="AD91" s="1"/>
      <c r="AE91" s="1"/>
      <c r="AF91" s="1"/>
      <c r="AG91" s="1"/>
      <c r="AH91" s="1"/>
      <c r="AI91" s="1"/>
      <c r="AJ91" s="1"/>
      <c r="AM91" s="1"/>
      <c r="AN91" s="1"/>
      <c r="AO91" s="1"/>
      <c r="AP91" s="1"/>
      <c r="AQ91" s="13"/>
      <c r="AR91" s="3"/>
      <c r="AT91" s="6"/>
      <c r="AU91" s="3"/>
      <c r="AV91" s="3"/>
      <c r="AW91" s="1"/>
      <c r="AX91" s="48"/>
      <c r="AZ91" s="46"/>
      <c r="BD91" s="45"/>
      <c r="BE91" s="7"/>
      <c r="BJ91" s="1"/>
      <c r="BK91" s="48"/>
      <c r="BL91" s="6"/>
      <c r="BM91" s="3"/>
      <c r="BN91" s="3"/>
      <c r="BO91" s="3"/>
      <c r="BP91" s="3"/>
      <c r="BQ91" s="48"/>
    </row>
    <row r="92" spans="1:69" ht="14.25" customHeight="1" x14ac:dyDescent="0.25">
      <c r="A92" s="1"/>
      <c r="B92" s="1"/>
      <c r="C92" s="1"/>
      <c r="D92" s="1"/>
      <c r="E92" s="1"/>
      <c r="F92" s="1"/>
      <c r="G92" s="1"/>
      <c r="H92" s="1"/>
      <c r="I92" s="1"/>
      <c r="J92" s="2"/>
      <c r="K92" s="1"/>
      <c r="L92" s="1"/>
      <c r="M92" s="1"/>
      <c r="N92" s="1"/>
      <c r="O92" s="1"/>
      <c r="P92" s="1"/>
      <c r="Q92" s="1"/>
      <c r="R92" s="1"/>
      <c r="S92" s="1"/>
      <c r="T92" s="1"/>
      <c r="U92" s="1"/>
      <c r="V92" s="1"/>
      <c r="W92" s="1"/>
      <c r="X92" s="1"/>
      <c r="Y92" s="1"/>
      <c r="Z92" s="1"/>
      <c r="AA92" s="1"/>
      <c r="AB92" s="1"/>
      <c r="AC92" s="1"/>
      <c r="AD92" s="1"/>
      <c r="AE92" s="1"/>
      <c r="AF92" s="1"/>
      <c r="AG92" s="1"/>
      <c r="AH92" s="1"/>
      <c r="AI92" s="1"/>
      <c r="AJ92" s="1"/>
      <c r="AM92" s="1"/>
      <c r="AN92" s="1"/>
      <c r="AO92" s="1"/>
      <c r="AP92" s="1"/>
      <c r="AQ92" s="13"/>
      <c r="AR92" s="3"/>
      <c r="AT92" s="6"/>
      <c r="AU92" s="3"/>
      <c r="AV92" s="3"/>
      <c r="AW92" s="1"/>
      <c r="AX92" s="48"/>
      <c r="AZ92" s="46"/>
      <c r="BD92" s="45"/>
      <c r="BE92" s="7"/>
      <c r="BJ92" s="1"/>
      <c r="BK92" s="48"/>
      <c r="BL92" s="6"/>
      <c r="BM92" s="3"/>
      <c r="BN92" s="3"/>
      <c r="BO92" s="3"/>
      <c r="BP92" s="3"/>
      <c r="BQ92" s="48"/>
    </row>
    <row r="93" spans="1:69" ht="14.25" customHeight="1" x14ac:dyDescent="0.25">
      <c r="A93" s="1"/>
      <c r="B93" s="1"/>
      <c r="C93" s="1"/>
      <c r="D93" s="1"/>
      <c r="E93" s="1"/>
      <c r="F93" s="1"/>
      <c r="G93" s="1"/>
      <c r="H93" s="1"/>
      <c r="I93" s="1"/>
      <c r="J93" s="2"/>
      <c r="K93" s="1"/>
      <c r="L93" s="1"/>
      <c r="M93" s="1"/>
      <c r="N93" s="1"/>
      <c r="O93" s="1"/>
      <c r="P93" s="1"/>
      <c r="Q93" s="1"/>
      <c r="R93" s="1"/>
      <c r="S93" s="1"/>
      <c r="T93" s="1"/>
      <c r="U93" s="1"/>
      <c r="V93" s="1"/>
      <c r="W93" s="1"/>
      <c r="X93" s="1"/>
      <c r="Y93" s="1"/>
      <c r="Z93" s="1"/>
      <c r="AA93" s="1"/>
      <c r="AB93" s="1"/>
      <c r="AC93" s="1"/>
      <c r="AD93" s="1"/>
      <c r="AE93" s="1"/>
      <c r="AF93" s="1"/>
      <c r="AG93" s="1"/>
      <c r="AH93" s="1"/>
      <c r="AI93" s="1"/>
      <c r="AJ93" s="1"/>
      <c r="AM93" s="48"/>
      <c r="AN93" s="1"/>
      <c r="AO93" s="1"/>
      <c r="AP93" s="1"/>
      <c r="AQ93" s="13"/>
      <c r="AR93" s="3"/>
      <c r="AT93" s="6"/>
      <c r="AU93" s="3"/>
      <c r="AV93" s="3"/>
      <c r="AW93" s="1"/>
      <c r="AX93" s="48"/>
      <c r="AZ93" s="46"/>
      <c r="BD93" s="45"/>
      <c r="BE93" s="7"/>
      <c r="BJ93" s="1"/>
      <c r="BK93" s="48"/>
      <c r="BL93" s="6"/>
      <c r="BM93" s="3"/>
      <c r="BN93" s="3"/>
      <c r="BO93" s="3"/>
      <c r="BP93" s="3"/>
      <c r="BQ93" s="48"/>
    </row>
    <row r="94" spans="1:69" ht="14.25" customHeight="1" x14ac:dyDescent="0.25">
      <c r="A94" s="1"/>
      <c r="B94" s="1"/>
      <c r="C94" s="1"/>
      <c r="D94" s="1"/>
      <c r="E94" s="1"/>
      <c r="F94" s="1"/>
      <c r="G94" s="1"/>
      <c r="H94" s="1"/>
      <c r="I94" s="1"/>
      <c r="J94" s="2"/>
      <c r="K94" s="1"/>
      <c r="L94" s="1"/>
      <c r="M94" s="1"/>
      <c r="N94" s="1"/>
      <c r="O94" s="1"/>
      <c r="P94" s="1"/>
      <c r="Q94" s="1"/>
      <c r="R94" s="1"/>
      <c r="S94" s="1"/>
      <c r="T94" s="1"/>
      <c r="U94" s="1"/>
      <c r="V94" s="1"/>
      <c r="W94" s="1"/>
      <c r="X94" s="1"/>
      <c r="Y94" s="1"/>
      <c r="Z94" s="1"/>
      <c r="AA94" s="1"/>
      <c r="AB94" s="1"/>
      <c r="AC94" s="1"/>
      <c r="AD94" s="1"/>
      <c r="AE94" s="1"/>
      <c r="AF94" s="1"/>
      <c r="AG94" s="1"/>
      <c r="AH94" s="1"/>
      <c r="AI94" s="1"/>
      <c r="AJ94" s="1"/>
      <c r="AM94" s="12"/>
      <c r="AN94" s="1"/>
      <c r="AO94" s="1"/>
      <c r="AP94" s="1"/>
      <c r="AQ94" s="3"/>
      <c r="AR94" s="6"/>
      <c r="AT94" s="3"/>
      <c r="AU94" s="48"/>
      <c r="AV94" s="48"/>
      <c r="AW94" s="1"/>
      <c r="AX94" s="48"/>
      <c r="AZ94" s="46"/>
      <c r="BD94" s="45"/>
      <c r="BE94" s="7"/>
      <c r="BJ94" s="1"/>
      <c r="BK94" s="48"/>
      <c r="BL94" s="6"/>
      <c r="BM94" s="3"/>
      <c r="BN94" s="3"/>
      <c r="BO94" s="3"/>
      <c r="BP94" s="3"/>
      <c r="BQ94" s="48"/>
    </row>
    <row r="95" spans="1:69" ht="14.25" customHeight="1" x14ac:dyDescent="0.25">
      <c r="A95" s="1"/>
      <c r="B95" s="1"/>
      <c r="C95" s="1"/>
      <c r="D95" s="1"/>
      <c r="E95" s="1"/>
      <c r="F95" s="1"/>
      <c r="G95" s="1"/>
      <c r="H95" s="1"/>
      <c r="I95" s="1"/>
      <c r="J95" s="2"/>
      <c r="K95" s="1"/>
      <c r="L95" s="1"/>
      <c r="M95" s="1"/>
      <c r="N95" s="1"/>
      <c r="O95" s="1"/>
      <c r="P95" s="1"/>
      <c r="Q95" s="1"/>
      <c r="R95" s="1"/>
      <c r="S95" s="1"/>
      <c r="T95" s="1"/>
      <c r="U95" s="1"/>
      <c r="V95" s="1"/>
      <c r="W95" s="1"/>
      <c r="X95" s="1"/>
      <c r="Y95" s="1"/>
      <c r="Z95" s="1"/>
      <c r="AA95" s="1"/>
      <c r="AB95" s="1"/>
      <c r="AC95" s="1"/>
      <c r="AD95" s="1"/>
      <c r="AE95" s="1"/>
      <c r="AF95" s="1"/>
      <c r="AG95" s="1"/>
      <c r="AH95" s="1"/>
      <c r="AI95" s="1"/>
      <c r="AJ95" s="1"/>
      <c r="AM95" s="1"/>
      <c r="AN95" s="1"/>
      <c r="AO95" s="1"/>
      <c r="AP95" s="1"/>
      <c r="AQ95" s="13"/>
      <c r="AR95" s="3"/>
      <c r="AT95" s="6"/>
      <c r="AU95" s="3"/>
      <c r="AV95" s="3"/>
      <c r="AW95" s="1"/>
      <c r="AX95" s="48"/>
      <c r="AZ95" s="46"/>
      <c r="BD95" s="45"/>
      <c r="BE95" s="7"/>
      <c r="BJ95" s="1"/>
      <c r="BK95" s="48"/>
      <c r="BL95" s="6"/>
      <c r="BM95" s="3"/>
      <c r="BN95" s="3"/>
      <c r="BO95" s="3"/>
      <c r="BP95" s="3"/>
      <c r="BQ95" s="48"/>
    </row>
    <row r="96" spans="1:69" ht="14.25" customHeight="1" x14ac:dyDescent="0.25">
      <c r="A96" s="1"/>
      <c r="B96" s="1"/>
      <c r="C96" s="1"/>
      <c r="D96" s="1"/>
      <c r="E96" s="1"/>
      <c r="F96" s="1"/>
      <c r="G96" s="1"/>
      <c r="H96" s="1"/>
      <c r="I96" s="1"/>
      <c r="J96" s="2"/>
      <c r="K96" s="1"/>
      <c r="L96" s="1"/>
      <c r="M96" s="1"/>
      <c r="N96" s="1"/>
      <c r="O96" s="1"/>
      <c r="P96" s="1"/>
      <c r="Q96" s="1"/>
      <c r="R96" s="1"/>
      <c r="S96" s="1"/>
      <c r="T96" s="1"/>
      <c r="U96" s="1"/>
      <c r="V96" s="1"/>
      <c r="W96" s="1"/>
      <c r="X96" s="1"/>
      <c r="Y96" s="1"/>
      <c r="Z96" s="1"/>
      <c r="AA96" s="1"/>
      <c r="AB96" s="1"/>
      <c r="AC96" s="1"/>
      <c r="AD96" s="1"/>
      <c r="AE96" s="1"/>
      <c r="AF96" s="1"/>
      <c r="AG96" s="1"/>
      <c r="AH96" s="1"/>
      <c r="AI96" s="1"/>
      <c r="AJ96" s="1"/>
      <c r="AM96" s="48"/>
      <c r="AN96" s="1"/>
      <c r="AO96" s="1"/>
      <c r="AP96" s="1"/>
      <c r="AQ96" s="13"/>
      <c r="AR96" s="3"/>
      <c r="AT96" s="6"/>
      <c r="AU96" s="3"/>
      <c r="AV96" s="3"/>
      <c r="AW96" s="1"/>
      <c r="AX96" s="48"/>
      <c r="AZ96" s="46"/>
      <c r="BD96" s="45"/>
      <c r="BE96" s="7"/>
      <c r="BJ96" s="1"/>
      <c r="BK96" s="48"/>
      <c r="BL96" s="6"/>
      <c r="BM96" s="3"/>
      <c r="BN96" s="3"/>
      <c r="BO96" s="3"/>
      <c r="BP96" s="3"/>
      <c r="BQ96" s="48"/>
    </row>
    <row r="97" spans="1:70" ht="14.25" customHeight="1" x14ac:dyDescent="0.25">
      <c r="A97" s="1"/>
      <c r="B97" s="1"/>
      <c r="C97" s="1"/>
      <c r="D97" s="1"/>
      <c r="E97" s="1"/>
      <c r="F97" s="1"/>
      <c r="G97" s="1"/>
      <c r="H97" s="1"/>
      <c r="I97" s="1"/>
      <c r="J97" s="2"/>
      <c r="K97" s="1"/>
      <c r="L97" s="1"/>
      <c r="M97" s="1"/>
      <c r="N97" s="1"/>
      <c r="O97" s="1"/>
      <c r="P97" s="1"/>
      <c r="Q97" s="1"/>
      <c r="R97" s="1"/>
      <c r="S97" s="1"/>
      <c r="T97" s="1"/>
      <c r="U97" s="1"/>
      <c r="V97" s="1"/>
      <c r="W97" s="1"/>
      <c r="X97" s="1"/>
      <c r="Y97" s="1"/>
      <c r="Z97" s="1"/>
      <c r="AA97" s="1"/>
      <c r="AB97" s="1"/>
      <c r="AC97" s="1"/>
      <c r="AD97" s="1"/>
      <c r="AE97" s="1"/>
      <c r="AF97" s="1"/>
      <c r="AG97" s="1"/>
      <c r="AH97" s="1"/>
      <c r="AI97" s="1"/>
      <c r="AJ97" s="1"/>
      <c r="AM97" s="12"/>
      <c r="AN97" s="1"/>
      <c r="AO97" s="1"/>
      <c r="AP97" s="1"/>
      <c r="AQ97" s="3"/>
      <c r="AR97" s="6"/>
      <c r="AT97" s="3"/>
      <c r="AU97" s="48"/>
      <c r="AV97" s="48"/>
      <c r="AW97" s="1"/>
      <c r="AX97" s="48"/>
      <c r="AZ97" s="46"/>
      <c r="BD97" s="45"/>
      <c r="BE97" s="7"/>
      <c r="BJ97" s="1"/>
      <c r="BK97" s="48"/>
      <c r="BL97" s="6"/>
      <c r="BM97" s="3"/>
      <c r="BN97" s="3"/>
      <c r="BO97" s="3"/>
      <c r="BP97" s="3"/>
      <c r="BQ97" s="48"/>
    </row>
    <row r="98" spans="1:70" ht="14.25" customHeight="1" x14ac:dyDescent="0.25">
      <c r="A98" s="1"/>
      <c r="B98" s="1"/>
      <c r="C98" s="1"/>
      <c r="D98" s="1"/>
      <c r="E98" s="1"/>
      <c r="F98" s="1"/>
      <c r="G98" s="1"/>
      <c r="H98" s="1"/>
      <c r="I98" s="1"/>
      <c r="J98" s="2"/>
      <c r="K98" s="1"/>
      <c r="L98" s="1"/>
      <c r="M98" s="1"/>
      <c r="N98" s="1"/>
      <c r="O98" s="1"/>
      <c r="P98" s="1"/>
      <c r="Q98" s="1"/>
      <c r="R98" s="1"/>
      <c r="S98" s="1"/>
      <c r="T98" s="1"/>
      <c r="U98" s="1"/>
      <c r="V98" s="1"/>
      <c r="W98" s="1"/>
      <c r="X98" s="1"/>
      <c r="Y98" s="1"/>
      <c r="Z98" s="1"/>
      <c r="AA98" s="1"/>
      <c r="AB98" s="1"/>
      <c r="AC98" s="1"/>
      <c r="AD98" s="1"/>
      <c r="AE98" s="1"/>
      <c r="AF98" s="1"/>
      <c r="AG98" s="1"/>
      <c r="AH98" s="1"/>
      <c r="AI98" s="1"/>
      <c r="AJ98" s="1"/>
      <c r="AM98" s="1"/>
      <c r="AN98" s="1"/>
      <c r="AO98" s="1"/>
      <c r="AP98" s="1"/>
      <c r="AQ98" s="13"/>
      <c r="AR98" s="3"/>
      <c r="AT98" s="6"/>
      <c r="AU98" s="3"/>
      <c r="AV98" s="3"/>
      <c r="AW98" s="1"/>
      <c r="AX98" s="48"/>
      <c r="AZ98" s="46"/>
      <c r="BD98" s="45"/>
      <c r="BE98" s="7"/>
      <c r="BJ98" s="1"/>
      <c r="BK98" s="48"/>
      <c r="BL98" s="6"/>
      <c r="BM98" s="3"/>
      <c r="BN98" s="3"/>
      <c r="BO98" s="3"/>
      <c r="BP98" s="3"/>
      <c r="BQ98" s="48"/>
    </row>
    <row r="99" spans="1:70" ht="14.25" customHeight="1" x14ac:dyDescent="0.25">
      <c r="A99" s="1"/>
      <c r="B99" s="1"/>
      <c r="C99" s="1"/>
      <c r="D99" s="1"/>
      <c r="E99" s="1"/>
      <c r="F99" s="1"/>
      <c r="G99" s="1"/>
      <c r="H99" s="1"/>
      <c r="I99" s="1"/>
      <c r="J99" s="2"/>
      <c r="K99" s="1"/>
      <c r="L99" s="1"/>
      <c r="M99" s="1"/>
      <c r="N99" s="1"/>
      <c r="O99" s="1"/>
      <c r="P99" s="1"/>
      <c r="Q99" s="1"/>
      <c r="R99" s="1"/>
      <c r="S99" s="1"/>
      <c r="T99" s="1"/>
      <c r="U99" s="1"/>
      <c r="V99" s="1"/>
      <c r="W99" s="1"/>
      <c r="X99" s="1"/>
      <c r="Y99" s="1"/>
      <c r="Z99" s="1"/>
      <c r="AA99" s="1"/>
      <c r="AB99" s="1"/>
      <c r="AC99" s="1"/>
      <c r="AD99" s="1"/>
      <c r="AE99" s="1"/>
      <c r="AF99" s="1"/>
      <c r="AG99" s="1"/>
      <c r="AH99" s="1"/>
      <c r="AI99" s="1"/>
      <c r="AJ99" s="1"/>
      <c r="AM99" s="1"/>
      <c r="AN99" s="1"/>
      <c r="AO99" s="1"/>
      <c r="AP99" s="1"/>
      <c r="AQ99" s="13"/>
      <c r="AR99" s="3"/>
      <c r="AT99" s="6"/>
      <c r="AU99" s="3"/>
      <c r="AV99" s="3"/>
      <c r="AW99" s="1"/>
      <c r="AX99" s="48"/>
      <c r="AZ99" s="46"/>
      <c r="BD99" s="45"/>
      <c r="BE99" s="7"/>
      <c r="BJ99" s="1"/>
      <c r="BK99" s="48"/>
      <c r="BL99" s="6"/>
      <c r="BM99" s="3"/>
      <c r="BN99" s="3"/>
      <c r="BO99" s="3"/>
      <c r="BP99" s="3"/>
      <c r="BQ99" s="48"/>
    </row>
    <row r="100" spans="1:70" ht="14.25" customHeight="1" x14ac:dyDescent="0.25">
      <c r="A100" s="1"/>
      <c r="B100" s="1"/>
      <c r="C100" s="1"/>
      <c r="D100" s="1"/>
      <c r="E100" s="1"/>
      <c r="F100" s="1"/>
      <c r="G100" s="1"/>
      <c r="H100" s="1"/>
      <c r="I100" s="1"/>
      <c r="J100" s="2"/>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M100" s="1"/>
      <c r="AN100" s="1"/>
      <c r="AO100" s="1"/>
      <c r="AP100" s="1"/>
      <c r="AQ100" s="13"/>
      <c r="AR100" s="3"/>
      <c r="AT100" s="6"/>
      <c r="AU100" s="3"/>
      <c r="AV100" s="3"/>
      <c r="AW100" s="1"/>
      <c r="AX100" s="48"/>
      <c r="AZ100" s="46"/>
      <c r="BD100" s="45"/>
      <c r="BE100" s="7"/>
      <c r="BJ100" s="1"/>
      <c r="BK100" s="48"/>
      <c r="BL100" s="6"/>
      <c r="BM100" s="3"/>
      <c r="BN100" s="3"/>
      <c r="BO100" s="3"/>
      <c r="BP100" s="3"/>
      <c r="BQ100" s="48"/>
    </row>
    <row r="101" spans="1:70" ht="14.25" customHeight="1" x14ac:dyDescent="0.25">
      <c r="A101" s="1"/>
      <c r="B101" s="1"/>
      <c r="C101" s="1"/>
      <c r="D101" s="1"/>
      <c r="E101" s="1"/>
      <c r="F101" s="1"/>
      <c r="G101" s="1"/>
      <c r="H101" s="1"/>
      <c r="I101" s="1"/>
      <c r="J101" s="2"/>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M101" s="1"/>
      <c r="AN101" s="1"/>
      <c r="AO101" s="1"/>
      <c r="AP101" s="1"/>
      <c r="AQ101" s="13"/>
      <c r="AR101" s="3"/>
      <c r="AT101" s="6"/>
      <c r="AU101" s="3"/>
      <c r="AV101" s="3"/>
      <c r="AW101" s="1"/>
      <c r="AX101" s="48"/>
      <c r="AZ101" s="46"/>
      <c r="BD101" s="45"/>
      <c r="BE101" s="7"/>
      <c r="BJ101" s="1"/>
      <c r="BK101" s="48"/>
      <c r="BL101" s="6"/>
      <c r="BM101" s="3"/>
      <c r="BN101" s="3"/>
      <c r="BO101" s="3"/>
      <c r="BP101" s="3"/>
      <c r="BQ101" s="48"/>
    </row>
    <row r="102" spans="1:70" ht="14.25" customHeight="1" x14ac:dyDescent="0.25">
      <c r="A102" s="1"/>
      <c r="B102" s="1"/>
      <c r="C102" s="1"/>
      <c r="D102" s="1"/>
      <c r="E102" s="1"/>
      <c r="F102" s="1"/>
      <c r="G102" s="1"/>
      <c r="H102" s="1"/>
      <c r="I102" s="1"/>
      <c r="J102" s="2"/>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M102" s="1"/>
      <c r="AN102" s="1"/>
      <c r="AO102" s="1"/>
      <c r="AP102" s="1"/>
      <c r="AQ102" s="13"/>
      <c r="AR102" s="3"/>
      <c r="AT102" s="6"/>
      <c r="AU102" s="3"/>
      <c r="AV102" s="3"/>
      <c r="AW102" s="1"/>
      <c r="AX102" s="48"/>
      <c r="AZ102" s="46"/>
      <c r="BD102" s="45"/>
      <c r="BE102" s="7"/>
      <c r="BJ102" s="1"/>
      <c r="BK102" s="48"/>
      <c r="BL102" s="6"/>
      <c r="BM102" s="3"/>
      <c r="BN102" s="3"/>
      <c r="BO102" s="3"/>
      <c r="BP102" s="3"/>
      <c r="BQ102" s="48"/>
    </row>
    <row r="103" spans="1:70" ht="14.25" customHeight="1" x14ac:dyDescent="0.25">
      <c r="A103" s="1"/>
      <c r="B103" s="1"/>
      <c r="C103" s="1"/>
      <c r="D103" s="1"/>
      <c r="E103" s="1"/>
      <c r="F103" s="1"/>
      <c r="G103" s="1"/>
      <c r="H103" s="1"/>
      <c r="I103" s="1"/>
      <c r="J103" s="2"/>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M103" s="1"/>
      <c r="AN103" s="1"/>
      <c r="AO103" s="1"/>
      <c r="AP103" s="1"/>
      <c r="AQ103" s="13"/>
      <c r="AR103" s="3"/>
      <c r="AT103" s="6"/>
      <c r="AU103" s="3"/>
      <c r="AV103" s="3"/>
      <c r="AW103" s="1"/>
      <c r="AX103" s="48"/>
      <c r="AZ103" s="46"/>
      <c r="BD103" s="45"/>
      <c r="BE103" s="7"/>
      <c r="BJ103" s="1"/>
      <c r="BK103" s="48"/>
      <c r="BL103" s="6"/>
      <c r="BM103" s="3"/>
      <c r="BN103" s="3"/>
      <c r="BO103" s="3"/>
      <c r="BP103" s="3"/>
      <c r="BQ103" s="48"/>
    </row>
    <row r="104" spans="1:70" ht="14.25" customHeight="1" x14ac:dyDescent="0.25">
      <c r="A104" s="1"/>
      <c r="B104" s="1"/>
      <c r="C104" s="1"/>
      <c r="D104" s="1"/>
      <c r="E104" s="1"/>
      <c r="F104" s="1"/>
      <c r="G104" s="1"/>
      <c r="H104" s="1"/>
      <c r="I104" s="1"/>
      <c r="J104" s="2"/>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M104" s="1"/>
      <c r="AN104" s="1"/>
      <c r="AO104" s="1"/>
      <c r="AP104" s="1"/>
      <c r="AQ104" s="13"/>
      <c r="AR104" s="3"/>
      <c r="AT104" s="6"/>
      <c r="AU104" s="3"/>
      <c r="AV104" s="3"/>
      <c r="AW104" s="1"/>
      <c r="AX104" s="48"/>
      <c r="AZ104" s="46"/>
      <c r="BD104" s="45"/>
      <c r="BE104" s="7"/>
      <c r="BJ104" s="1"/>
      <c r="BK104" s="48"/>
      <c r="BL104" s="6"/>
      <c r="BM104" s="3"/>
      <c r="BN104" s="3"/>
      <c r="BO104" s="3"/>
      <c r="BP104" s="3"/>
      <c r="BQ104" s="48"/>
    </row>
    <row r="105" spans="1:70" ht="14.25" customHeight="1" x14ac:dyDescent="0.25">
      <c r="A105" s="1"/>
      <c r="B105" s="1"/>
      <c r="C105" s="1"/>
      <c r="D105" s="1"/>
      <c r="E105" s="1"/>
      <c r="F105" s="1"/>
      <c r="G105" s="1"/>
      <c r="H105" s="1"/>
      <c r="I105" s="1"/>
      <c r="J105" s="2"/>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48"/>
      <c r="AL105" s="48"/>
      <c r="AM105" s="1"/>
      <c r="AN105" s="1"/>
      <c r="AO105" s="1"/>
      <c r="AP105" s="1"/>
      <c r="AQ105" s="13"/>
      <c r="AR105" s="3"/>
      <c r="AT105" s="6"/>
      <c r="AU105" s="3"/>
      <c r="AV105" s="3"/>
      <c r="AW105" s="1"/>
      <c r="AX105" s="48"/>
      <c r="AY105" s="48"/>
      <c r="AZ105" s="46"/>
      <c r="BD105" s="45"/>
      <c r="BE105" s="7"/>
      <c r="BJ105" s="1"/>
      <c r="BK105" s="48"/>
      <c r="BL105" s="6"/>
      <c r="BM105" s="3"/>
      <c r="BN105" s="3"/>
      <c r="BO105" s="3"/>
      <c r="BP105" s="3"/>
      <c r="BQ105" s="48"/>
    </row>
    <row r="106" spans="1:70" ht="14.25" customHeight="1" x14ac:dyDescent="0.25">
      <c r="A106" s="1"/>
      <c r="B106" s="1"/>
      <c r="C106" s="1"/>
      <c r="D106" s="1"/>
      <c r="E106" s="1"/>
      <c r="F106" s="1"/>
      <c r="G106" s="1"/>
      <c r="H106" s="1"/>
      <c r="I106" s="1"/>
      <c r="J106" s="2"/>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M106" s="1"/>
      <c r="AN106" s="1"/>
      <c r="AO106" s="1"/>
      <c r="AP106" s="1"/>
      <c r="AQ106" s="13"/>
      <c r="AR106" s="3"/>
      <c r="AT106" s="6"/>
      <c r="AU106" s="3"/>
      <c r="AV106" s="3"/>
      <c r="AW106" s="1"/>
      <c r="AX106" s="48"/>
      <c r="AZ106" s="46"/>
      <c r="BD106" s="46"/>
      <c r="BE106" s="7"/>
      <c r="BJ106" s="1"/>
      <c r="BK106" s="48"/>
      <c r="BL106" s="6"/>
      <c r="BM106" s="3"/>
      <c r="BN106" s="3"/>
      <c r="BO106" s="3"/>
      <c r="BP106" s="3"/>
      <c r="BQ106" s="48"/>
    </row>
    <row r="107" spans="1:70" ht="14.25" customHeight="1" x14ac:dyDescent="0.25">
      <c r="A107" s="1"/>
      <c r="B107" s="1"/>
      <c r="C107" s="1"/>
      <c r="D107" s="1"/>
      <c r="E107" s="1"/>
      <c r="F107" s="1"/>
      <c r="G107" s="1"/>
      <c r="H107" s="1"/>
      <c r="I107" s="1"/>
      <c r="J107" s="2"/>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M107" s="1"/>
      <c r="AN107" s="1"/>
      <c r="AO107" s="1"/>
      <c r="AP107" s="1"/>
      <c r="AQ107" s="13"/>
      <c r="AR107" s="3"/>
      <c r="AT107" s="6"/>
      <c r="AU107" s="3"/>
      <c r="AV107" s="3"/>
      <c r="AW107" s="1"/>
      <c r="AX107" s="48"/>
      <c r="AZ107" s="46"/>
      <c r="BD107" s="46"/>
      <c r="BE107" s="7"/>
      <c r="BJ107" s="1"/>
      <c r="BK107" s="48"/>
      <c r="BL107" s="6"/>
      <c r="BM107" s="3"/>
      <c r="BN107" s="3"/>
      <c r="BO107" s="3"/>
      <c r="BP107" s="3"/>
      <c r="BQ107" s="48"/>
    </row>
    <row r="108" spans="1:70" ht="14.25" customHeight="1" x14ac:dyDescent="0.25">
      <c r="A108" s="1"/>
      <c r="B108" s="1"/>
      <c r="C108" s="1"/>
      <c r="D108" s="1"/>
      <c r="E108" s="1"/>
      <c r="F108" s="1"/>
      <c r="G108" s="1"/>
      <c r="H108" s="1"/>
      <c r="I108" s="1"/>
      <c r="J108" s="2"/>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M108" s="1"/>
      <c r="AN108" s="1"/>
      <c r="AO108" s="1"/>
      <c r="AP108" s="1"/>
      <c r="AQ108" s="13"/>
      <c r="AR108" s="3"/>
      <c r="AT108" s="6"/>
      <c r="AU108" s="3"/>
      <c r="AV108" s="3"/>
      <c r="AW108" s="1"/>
      <c r="AX108" s="48"/>
      <c r="AZ108" s="46"/>
      <c r="BD108" s="45"/>
      <c r="BE108" s="7"/>
      <c r="BJ108" s="1"/>
      <c r="BK108" s="48"/>
      <c r="BL108" s="6"/>
      <c r="BM108" s="3"/>
      <c r="BN108" s="3"/>
      <c r="BO108" s="3"/>
      <c r="BP108" s="3"/>
      <c r="BQ108" s="48"/>
    </row>
    <row r="109" spans="1:70" ht="14.25" customHeight="1" x14ac:dyDescent="0.25">
      <c r="A109" s="1"/>
      <c r="B109" s="1"/>
      <c r="C109" s="1"/>
      <c r="D109" s="1"/>
      <c r="E109" s="1"/>
      <c r="F109" s="1"/>
      <c r="G109" s="1"/>
      <c r="H109" s="1"/>
      <c r="I109" s="1"/>
      <c r="J109" s="2"/>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M109" s="48"/>
      <c r="AN109" s="48"/>
      <c r="AO109" s="48"/>
      <c r="AP109" s="48"/>
      <c r="AQ109" s="13"/>
      <c r="AR109" s="3"/>
      <c r="AT109" s="6"/>
      <c r="AU109" s="3"/>
      <c r="AV109" s="3"/>
      <c r="AW109" s="48"/>
      <c r="AX109" s="48"/>
      <c r="AZ109" s="46"/>
      <c r="BD109" s="45"/>
      <c r="BE109" s="7"/>
      <c r="BJ109" s="48"/>
      <c r="BK109" s="48"/>
      <c r="BL109" s="6"/>
      <c r="BM109" s="3"/>
      <c r="BN109" s="3"/>
      <c r="BO109" s="3"/>
      <c r="BP109" s="3">
        <v>0</v>
      </c>
      <c r="BQ109" s="48"/>
      <c r="BR109" s="7" t="str">
        <f>CONCATENATE("INSERT INTO ",$D$2," VALUES(","'",AK109,"'",",'",AL109,"'",",'",AM109,"'",",'",AN109,"'",",'",AO109,"'",",'",AP109,"'",",'",AQ109,"'",",'",AR109,"'",",'",AS109,"'",",'",AT109,"'",",'",AU109,"'",",'",AV109,"'",",'",AW109,"'",",'",AX109,"'",",'",AY109,"'",",",AZ109,,",'",BA109,"'",",'",BB109,"'",",'",BC109,"'",",",BD109,,",",BE109,,",'",BF109,"'",",'",BG109,"'",",'",BH109,"'",",'",BI109,"'",",'",BJ109,"'",",",BK109,,",",BL109,,",",BM109,,",'",BN109,"'",",",BO109,,",",BP109,,",'",BQ109,"'",")")</f>
        <v>INSERT INTO GEMP VALUES('','','','','','','','','','','','','','','',,'','','',,,'','','','','',,,,'',,0,'')</v>
      </c>
    </row>
    <row r="110" spans="1:70" ht="14.25" customHeight="1" x14ac:dyDescent="0.25">
      <c r="A110" s="1"/>
      <c r="B110" s="1"/>
      <c r="C110" s="1"/>
      <c r="D110" s="1"/>
      <c r="E110" s="1"/>
      <c r="F110" s="1"/>
      <c r="G110" s="1"/>
      <c r="H110" s="1"/>
      <c r="I110" s="1"/>
      <c r="J110" s="2"/>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48"/>
      <c r="AL110" s="48"/>
      <c r="AM110" s="48"/>
      <c r="AN110" s="48"/>
      <c r="AO110" s="48"/>
      <c r="AP110" s="48"/>
      <c r="AQ110" s="48"/>
      <c r="AR110" s="48"/>
      <c r="AS110" s="48"/>
      <c r="AT110" s="48"/>
      <c r="AU110" s="48"/>
      <c r="AV110" s="48"/>
      <c r="AW110" s="48"/>
      <c r="AX110" s="48"/>
      <c r="BE110" s="7"/>
      <c r="BP110" s="3">
        <v>0</v>
      </c>
      <c r="BQ110" s="48"/>
      <c r="BR110" s="7" t="str">
        <f>CONCATENATE("INSERT INTO ",$D$2," VALUES(","'",AK110,"'",",'",AL110,"'",",'",AM110,"'",",'",AN110,"'",",'",AO110,"'",",'",AP110,"'",",'",AQ110,"'",",'",AR110,"'",",'",AS110,"'",",'",AT110,"'",",'",AU110,"'",",'",AV110,"'",",'",AW110,"'",",'",AX110,"'",",'",AY110,"'",",",AZ110,,",'",BA110,"'",",'",BB110,"'",",'",BC110,"'",",",BD110,,",",BE110,,",'",BF110,"'",",'",BG110,"'",",'",BH110,"'",",'",BI110,"'",",'",BJ110,"'",",",BK110,,",",BL110,,",",BM110,,",'",BN110,"'",",",BO110,,",",BP110,,",'",BQ110,"'",")")</f>
        <v>INSERT INTO GEMP VALUES('','','','','','','','','','','','','','','',,'','','',,,'','','','','',,,,'',,0,'')</v>
      </c>
    </row>
    <row r="111" spans="1:70" ht="14.25" customHeight="1" x14ac:dyDescent="0.25">
      <c r="A111" s="1"/>
      <c r="B111" s="1"/>
      <c r="C111" s="1"/>
      <c r="D111" s="1"/>
      <c r="E111" s="1"/>
      <c r="F111" s="1"/>
      <c r="G111" s="1"/>
      <c r="H111" s="1"/>
      <c r="I111" s="1"/>
      <c r="J111" s="2"/>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48"/>
      <c r="AL111" s="48"/>
      <c r="AM111" s="48"/>
      <c r="AN111" s="48"/>
      <c r="AO111" s="48"/>
      <c r="AP111" s="48"/>
      <c r="AQ111" s="13"/>
      <c r="AR111" s="3"/>
      <c r="AT111" s="6"/>
      <c r="AU111" s="3"/>
      <c r="AV111" s="3"/>
      <c r="AW111" s="48"/>
      <c r="AX111" s="48"/>
      <c r="AY111" s="48"/>
      <c r="AZ111" s="46"/>
      <c r="BD111" s="45"/>
      <c r="BE111" s="7"/>
      <c r="BJ111" s="48"/>
      <c r="BK111" s="48"/>
      <c r="BL111" s="6"/>
      <c r="BM111" s="3"/>
      <c r="BN111" s="3"/>
      <c r="BO111" s="3"/>
      <c r="BP111" s="3"/>
      <c r="BQ111" s="48"/>
    </row>
    <row r="112" spans="1:70" ht="14.25" customHeight="1" x14ac:dyDescent="0.25">
      <c r="A112" s="1"/>
      <c r="B112" s="1"/>
      <c r="C112" s="1"/>
      <c r="D112" s="1"/>
      <c r="E112" s="1"/>
      <c r="F112" s="1"/>
      <c r="G112" s="1"/>
      <c r="H112" s="1"/>
      <c r="I112" s="1"/>
      <c r="J112" s="2"/>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48"/>
      <c r="AL112" s="48"/>
      <c r="AM112" s="48"/>
      <c r="AN112" s="48"/>
      <c r="AO112" s="48"/>
      <c r="AP112" s="48"/>
      <c r="AQ112" s="13"/>
      <c r="AR112" s="3"/>
      <c r="AT112" s="6"/>
      <c r="AU112" s="3"/>
      <c r="AV112" s="3"/>
      <c r="AW112" s="48"/>
      <c r="AX112" s="48"/>
      <c r="AY112" s="48"/>
      <c r="AZ112" s="46"/>
      <c r="BD112" s="45"/>
      <c r="BE112" s="7"/>
      <c r="BJ112" s="48"/>
      <c r="BK112" s="48"/>
      <c r="BL112" s="6"/>
      <c r="BM112" s="3"/>
      <c r="BN112" s="3"/>
      <c r="BO112" s="3"/>
      <c r="BP112" s="3"/>
      <c r="BQ112" s="48"/>
    </row>
    <row r="113" spans="1:69" ht="14.25" customHeight="1" x14ac:dyDescent="0.25">
      <c r="A113" s="1"/>
      <c r="B113" s="1"/>
      <c r="C113" s="1"/>
      <c r="D113" s="1"/>
      <c r="E113" s="1"/>
      <c r="F113" s="1"/>
      <c r="G113" s="1"/>
      <c r="H113" s="1"/>
      <c r="I113" s="1"/>
      <c r="J113" s="2"/>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48"/>
      <c r="AL113" s="48"/>
      <c r="AM113" s="48"/>
      <c r="AN113" s="48"/>
      <c r="AO113" s="48"/>
      <c r="AP113" s="48"/>
      <c r="AQ113" s="13"/>
      <c r="AR113" s="3"/>
      <c r="AT113" s="6"/>
      <c r="AU113" s="3"/>
      <c r="AV113" s="3"/>
      <c r="AW113" s="48"/>
      <c r="AX113" s="48"/>
      <c r="AY113" s="48"/>
      <c r="AZ113" s="46"/>
      <c r="BD113" s="45"/>
      <c r="BE113" s="7"/>
      <c r="BJ113" s="48"/>
      <c r="BK113" s="48"/>
      <c r="BL113" s="6"/>
      <c r="BM113" s="3"/>
      <c r="BN113" s="3"/>
      <c r="BO113" s="3"/>
      <c r="BP113" s="3"/>
      <c r="BQ113" s="48"/>
    </row>
    <row r="114" spans="1:69" ht="14.25" customHeight="1" x14ac:dyDescent="0.25">
      <c r="A114" s="1"/>
      <c r="B114" s="1"/>
      <c r="C114" s="1"/>
      <c r="D114" s="1"/>
      <c r="E114" s="1"/>
      <c r="F114" s="1"/>
      <c r="G114" s="1"/>
      <c r="H114" s="1"/>
      <c r="I114" s="1"/>
      <c r="J114" s="2"/>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48"/>
      <c r="AL114" s="48"/>
      <c r="AM114" s="48"/>
      <c r="AN114" s="48"/>
      <c r="AO114" s="48"/>
      <c r="AP114" s="48"/>
      <c r="AQ114" s="13"/>
      <c r="AR114" s="3"/>
      <c r="AT114" s="6"/>
      <c r="AU114" s="3"/>
      <c r="AV114" s="3"/>
      <c r="AW114" s="48"/>
      <c r="AX114" s="48"/>
      <c r="AY114" s="48"/>
      <c r="AZ114" s="46"/>
      <c r="BD114" s="45"/>
      <c r="BE114" s="7"/>
      <c r="BJ114" s="48"/>
      <c r="BK114" s="48"/>
      <c r="BL114" s="6"/>
      <c r="BM114" s="3"/>
      <c r="BN114" s="3"/>
      <c r="BO114" s="3"/>
      <c r="BP114" s="3"/>
      <c r="BQ114" s="48"/>
    </row>
    <row r="115" spans="1:69" ht="14.25" customHeight="1" x14ac:dyDescent="0.25">
      <c r="A115" s="1"/>
      <c r="B115" s="1"/>
      <c r="C115" s="1"/>
      <c r="D115" s="1"/>
      <c r="E115" s="1"/>
      <c r="F115" s="1"/>
      <c r="G115" s="1"/>
      <c r="H115" s="1"/>
      <c r="I115" s="1"/>
      <c r="J115" s="2"/>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48"/>
      <c r="AL115" s="48"/>
      <c r="AM115" s="48"/>
      <c r="AN115" s="48"/>
      <c r="AO115" s="48"/>
      <c r="AP115" s="48"/>
      <c r="AQ115" s="13"/>
      <c r="AR115" s="3"/>
      <c r="AT115" s="6"/>
      <c r="AU115" s="3"/>
      <c r="AV115" s="3"/>
      <c r="AW115" s="48"/>
      <c r="AX115" s="48"/>
      <c r="AY115" s="48"/>
      <c r="AZ115" s="46"/>
      <c r="BD115" s="45"/>
      <c r="BE115" s="7"/>
      <c r="BJ115" s="48"/>
      <c r="BK115" s="48"/>
      <c r="BL115" s="6"/>
      <c r="BM115" s="3"/>
      <c r="BN115" s="3"/>
      <c r="BO115" s="3"/>
      <c r="BP115" s="3"/>
      <c r="BQ115" s="48"/>
    </row>
    <row r="116" spans="1:69" ht="14.25" customHeight="1" x14ac:dyDescent="0.25">
      <c r="A116" s="1"/>
      <c r="B116" s="1"/>
      <c r="C116" s="1"/>
      <c r="D116" s="1"/>
      <c r="E116" s="1"/>
      <c r="F116" s="1"/>
      <c r="G116" s="1"/>
      <c r="H116" s="1"/>
      <c r="I116" s="1"/>
      <c r="J116" s="2"/>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3"/>
      <c r="AR116" s="3"/>
      <c r="AS116" s="3"/>
      <c r="AT116" s="6"/>
      <c r="AU116" s="3"/>
      <c r="AV116" s="3"/>
      <c r="AW116" s="1"/>
      <c r="AX116" s="48"/>
      <c r="AY116" s="48"/>
      <c r="AZ116" s="48"/>
      <c r="BA116" s="48"/>
      <c r="BE116" s="7"/>
    </row>
    <row r="117" spans="1:69" ht="14.25" customHeight="1" x14ac:dyDescent="0.25">
      <c r="A117" s="1"/>
      <c r="B117" s="1"/>
      <c r="C117" s="1"/>
      <c r="D117" s="1"/>
      <c r="E117" s="1"/>
      <c r="F117" s="1"/>
      <c r="G117" s="1"/>
      <c r="H117" s="1"/>
      <c r="I117" s="1"/>
      <c r="J117" s="2"/>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3"/>
      <c r="AR117" s="3"/>
      <c r="AS117" s="3"/>
      <c r="AT117" s="6"/>
      <c r="AU117" s="3"/>
      <c r="AV117" s="3"/>
      <c r="AW117" s="1"/>
      <c r="AX117" s="48"/>
      <c r="AY117" s="48"/>
      <c r="AZ117" s="48"/>
      <c r="BA117" s="48"/>
      <c r="BE117" s="7"/>
    </row>
    <row r="118" spans="1:69" ht="14.25" customHeight="1" x14ac:dyDescent="0.25">
      <c r="A118" s="1"/>
      <c r="B118" s="1"/>
      <c r="C118" s="1"/>
      <c r="D118" s="1"/>
      <c r="E118" s="1"/>
      <c r="F118" s="1"/>
      <c r="G118" s="1"/>
      <c r="H118" s="1"/>
      <c r="I118" s="1"/>
      <c r="J118" s="2"/>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3"/>
      <c r="AR118" s="3"/>
      <c r="AS118" s="3"/>
      <c r="AT118" s="6"/>
      <c r="AU118" s="3"/>
      <c r="AV118" s="3"/>
      <c r="AW118" s="1"/>
      <c r="AX118" s="48"/>
      <c r="AY118" s="48"/>
      <c r="AZ118" s="48"/>
      <c r="BA118" s="48"/>
      <c r="BE118" s="7"/>
    </row>
    <row r="119" spans="1:69" ht="14.25" customHeight="1" x14ac:dyDescent="0.25">
      <c r="A119" s="1"/>
      <c r="B119" s="1"/>
      <c r="C119" s="1"/>
      <c r="D119" s="1"/>
      <c r="E119" s="1"/>
      <c r="F119" s="1"/>
      <c r="G119" s="1"/>
      <c r="H119" s="1"/>
      <c r="I119" s="1"/>
      <c r="J119" s="2"/>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3"/>
      <c r="AR119" s="3"/>
      <c r="AS119" s="3"/>
      <c r="AT119" s="6"/>
      <c r="AU119" s="3"/>
      <c r="AV119" s="3"/>
      <c r="AW119" s="1"/>
      <c r="AX119" s="48"/>
      <c r="AY119" s="48"/>
      <c r="AZ119" s="48"/>
      <c r="BE119" s="7"/>
    </row>
    <row r="120" spans="1:69" ht="14.25" customHeight="1" x14ac:dyDescent="0.25">
      <c r="A120" s="1"/>
      <c r="B120" s="1"/>
      <c r="C120" s="1"/>
      <c r="D120" s="1"/>
      <c r="E120" s="1"/>
      <c r="F120" s="1"/>
      <c r="G120" s="1"/>
      <c r="H120" s="1"/>
      <c r="I120" s="1"/>
      <c r="J120" s="2"/>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3"/>
      <c r="AR120" s="3"/>
      <c r="AS120" s="3"/>
      <c r="AT120" s="6"/>
      <c r="AU120" s="3"/>
      <c r="AV120" s="3"/>
      <c r="AW120" s="1"/>
      <c r="AX120" s="48"/>
      <c r="AY120" s="48"/>
      <c r="AZ120" s="48"/>
      <c r="BE120" s="7"/>
    </row>
    <row r="121" spans="1:69" ht="14.25" customHeight="1" x14ac:dyDescent="0.25">
      <c r="A121" s="1"/>
      <c r="B121" s="1"/>
      <c r="C121" s="1"/>
      <c r="D121" s="1"/>
      <c r="E121" s="1"/>
      <c r="F121" s="1"/>
      <c r="G121" s="1"/>
      <c r="H121" s="1"/>
      <c r="I121" s="1"/>
      <c r="J121" s="2"/>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3"/>
      <c r="AR121" s="3"/>
      <c r="AS121" s="3"/>
      <c r="AT121" s="6"/>
      <c r="AU121" s="3"/>
      <c r="AV121" s="3"/>
      <c r="AW121" s="1"/>
      <c r="AX121" s="48"/>
      <c r="AY121" s="48"/>
      <c r="AZ121" s="48"/>
      <c r="BE121" s="7"/>
    </row>
    <row r="122" spans="1:69" ht="14.25" customHeight="1" x14ac:dyDescent="0.25">
      <c r="A122" s="1"/>
      <c r="B122" s="1"/>
      <c r="C122" s="1"/>
      <c r="D122" s="1"/>
      <c r="E122" s="1"/>
      <c r="F122" s="1"/>
      <c r="G122" s="1"/>
      <c r="H122" s="1"/>
      <c r="I122" s="1"/>
      <c r="J122" s="2"/>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3"/>
      <c r="AR122" s="3"/>
      <c r="AS122" s="3"/>
      <c r="AT122" s="6"/>
      <c r="AU122" s="3"/>
      <c r="AV122" s="3"/>
      <c r="AW122" s="1"/>
      <c r="AX122" s="48"/>
      <c r="AY122" s="48"/>
      <c r="AZ122" s="48"/>
      <c r="BE122" s="7"/>
    </row>
    <row r="123" spans="1:69" ht="14.25" customHeight="1" x14ac:dyDescent="0.25">
      <c r="A123" s="1"/>
      <c r="B123" s="1"/>
      <c r="C123" s="1"/>
      <c r="D123" s="1"/>
      <c r="E123" s="1"/>
      <c r="F123" s="1"/>
      <c r="G123" s="1"/>
      <c r="H123" s="1"/>
      <c r="I123" s="1"/>
      <c r="J123" s="2"/>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3"/>
      <c r="AR123" s="3"/>
      <c r="AS123" s="3"/>
      <c r="AT123" s="6"/>
      <c r="AU123" s="3"/>
      <c r="AV123" s="3"/>
      <c r="AW123" s="1"/>
      <c r="AX123" s="48"/>
      <c r="AY123" s="48"/>
      <c r="AZ123" s="48"/>
      <c r="BE123" s="7"/>
    </row>
    <row r="124" spans="1:69" ht="14.25" customHeight="1" x14ac:dyDescent="0.25">
      <c r="A124" s="1"/>
      <c r="B124" s="1"/>
      <c r="C124" s="1"/>
      <c r="D124" s="1"/>
      <c r="E124" s="1"/>
      <c r="F124" s="1"/>
      <c r="G124" s="1"/>
      <c r="H124" s="1"/>
      <c r="I124" s="1"/>
      <c r="J124" s="2"/>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3"/>
      <c r="AR124" s="3"/>
      <c r="AS124" s="3"/>
      <c r="AT124" s="6"/>
      <c r="AU124" s="3"/>
      <c r="AV124" s="3"/>
      <c r="AW124" s="1"/>
      <c r="AX124" s="48"/>
      <c r="AY124" s="48"/>
      <c r="AZ124" s="48"/>
      <c r="BE124" s="7"/>
    </row>
    <row r="125" spans="1:69" ht="14.25" customHeight="1" x14ac:dyDescent="0.25">
      <c r="A125" s="1"/>
      <c r="B125" s="1"/>
      <c r="C125" s="1"/>
      <c r="D125" s="1"/>
      <c r="E125" s="1"/>
      <c r="F125" s="1"/>
      <c r="G125" s="1"/>
      <c r="H125" s="1"/>
      <c r="I125" s="1"/>
      <c r="J125" s="2"/>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3"/>
      <c r="AR125" s="3"/>
      <c r="AS125" s="3"/>
      <c r="AT125" s="6"/>
      <c r="AU125" s="3"/>
      <c r="AV125" s="3"/>
      <c r="AW125" s="1"/>
      <c r="AX125" s="48"/>
      <c r="AY125" s="48"/>
      <c r="AZ125" s="48"/>
      <c r="BE125" s="7"/>
    </row>
    <row r="126" spans="1:69" ht="14.25" customHeight="1" x14ac:dyDescent="0.25">
      <c r="A126" s="1"/>
      <c r="B126" s="1"/>
      <c r="C126" s="1"/>
      <c r="D126" s="1"/>
      <c r="E126" s="1"/>
      <c r="F126" s="1"/>
      <c r="G126" s="1"/>
      <c r="H126" s="1"/>
      <c r="I126" s="1"/>
      <c r="J126" s="2"/>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3"/>
      <c r="AR126" s="3"/>
      <c r="AS126" s="3"/>
      <c r="AT126" s="6"/>
      <c r="AU126" s="3"/>
      <c r="AV126" s="3"/>
      <c r="AW126" s="1"/>
      <c r="AX126" s="48"/>
      <c r="AY126" s="48"/>
      <c r="AZ126" s="48"/>
      <c r="BE126" s="7"/>
    </row>
    <row r="127" spans="1:69" ht="14.25" customHeight="1" x14ac:dyDescent="0.25">
      <c r="A127" s="1"/>
      <c r="B127" s="1"/>
      <c r="C127" s="1"/>
      <c r="D127" s="1"/>
      <c r="E127" s="1"/>
      <c r="F127" s="1"/>
      <c r="G127" s="1"/>
      <c r="H127" s="1"/>
      <c r="I127" s="1"/>
      <c r="J127" s="2"/>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3"/>
      <c r="AR127" s="3"/>
      <c r="AS127" s="3"/>
      <c r="AT127" s="6"/>
      <c r="AU127" s="3"/>
      <c r="AV127" s="3"/>
      <c r="AW127" s="1"/>
      <c r="AX127" s="48"/>
      <c r="AY127" s="48"/>
      <c r="AZ127" s="48"/>
      <c r="BE127" s="7"/>
    </row>
    <row r="128" spans="1:69" ht="14.25" customHeight="1" x14ac:dyDescent="0.25">
      <c r="A128" s="1"/>
      <c r="B128" s="1"/>
      <c r="C128" s="1"/>
      <c r="D128" s="1"/>
      <c r="E128" s="1"/>
      <c r="F128" s="1"/>
      <c r="G128" s="1"/>
      <c r="H128" s="1"/>
      <c r="I128" s="1"/>
      <c r="J128" s="2"/>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3"/>
      <c r="AR128" s="3"/>
      <c r="AS128" s="3"/>
      <c r="AT128" s="6"/>
      <c r="AU128" s="3"/>
      <c r="AV128" s="3"/>
      <c r="AW128" s="1"/>
      <c r="AX128" s="48"/>
      <c r="AY128" s="48"/>
      <c r="AZ128" s="48"/>
      <c r="BE128" s="7"/>
    </row>
    <row r="129" spans="1:57" ht="14.25" customHeight="1" x14ac:dyDescent="0.25">
      <c r="A129" s="1"/>
      <c r="B129" s="1"/>
      <c r="C129" s="1"/>
      <c r="D129" s="1"/>
      <c r="E129" s="1"/>
      <c r="F129" s="1"/>
      <c r="G129" s="1"/>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3"/>
      <c r="AR129" s="3"/>
      <c r="AS129" s="3"/>
      <c r="AT129" s="6"/>
      <c r="AU129" s="3"/>
      <c r="AV129" s="3"/>
      <c r="AW129" s="1"/>
      <c r="AX129" s="48"/>
      <c r="AY129" s="48"/>
      <c r="AZ129" s="48"/>
      <c r="BE129" s="7"/>
    </row>
    <row r="130" spans="1:57" ht="14.25" customHeight="1" x14ac:dyDescent="0.25">
      <c r="A130" s="1"/>
      <c r="B130" s="1"/>
      <c r="C130" s="1"/>
      <c r="D130" s="1"/>
      <c r="E130" s="1"/>
      <c r="F130" s="1"/>
      <c r="G130" s="1"/>
      <c r="H130" s="1"/>
      <c r="I130" s="1"/>
      <c r="J130" s="2"/>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3"/>
      <c r="AR130" s="3"/>
      <c r="AS130" s="3"/>
      <c r="AT130" s="6"/>
      <c r="AU130" s="3"/>
      <c r="AV130" s="3"/>
      <c r="AW130" s="1"/>
      <c r="AX130" s="48"/>
      <c r="AY130" s="48"/>
      <c r="AZ130" s="48"/>
      <c r="BE130" s="7"/>
    </row>
    <row r="131" spans="1:57" ht="14.25" customHeight="1" x14ac:dyDescent="0.25">
      <c r="A131" s="1"/>
      <c r="B131" s="1"/>
      <c r="C131" s="1"/>
      <c r="D131" s="1"/>
      <c r="E131" s="1"/>
      <c r="F131" s="1"/>
      <c r="G131" s="1"/>
      <c r="H131" s="1"/>
      <c r="I131" s="1"/>
      <c r="J131" s="2"/>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3"/>
      <c r="AQ131" s="3"/>
      <c r="AR131" s="3"/>
      <c r="AS131" s="6"/>
      <c r="AT131" s="3"/>
      <c r="AU131" s="3"/>
      <c r="AV131" s="1"/>
      <c r="AW131" s="1"/>
      <c r="AX131" s="48"/>
      <c r="AY131" s="48"/>
      <c r="AZ131" s="48"/>
    </row>
    <row r="132" spans="1:57" ht="14.25" customHeight="1" x14ac:dyDescent="0.25">
      <c r="A132" s="1"/>
      <c r="B132" s="1"/>
      <c r="C132" s="1"/>
      <c r="D132" s="1"/>
      <c r="E132" s="1"/>
      <c r="F132" s="1"/>
      <c r="G132" s="1"/>
      <c r="H132" s="1"/>
      <c r="I132" s="1"/>
      <c r="J132" s="2"/>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3"/>
      <c r="AQ132" s="3"/>
      <c r="AR132" s="3"/>
      <c r="AS132" s="6"/>
      <c r="AT132" s="3"/>
      <c r="AU132" s="3"/>
      <c r="AV132" s="1"/>
      <c r="AW132" s="1"/>
      <c r="AX132" s="48"/>
      <c r="AY132" s="48"/>
      <c r="AZ132" s="48"/>
    </row>
    <row r="133" spans="1:57" ht="14.25" customHeight="1" x14ac:dyDescent="0.25">
      <c r="A133" s="1"/>
      <c r="B133" s="1"/>
      <c r="C133" s="1"/>
      <c r="D133" s="1"/>
      <c r="E133" s="1"/>
      <c r="F133" s="1"/>
      <c r="G133" s="1"/>
      <c r="H133" s="1"/>
      <c r="I133" s="1"/>
      <c r="J133" s="2"/>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3"/>
      <c r="AQ133" s="3"/>
      <c r="AR133" s="3"/>
      <c r="AS133" s="6"/>
      <c r="AT133" s="3"/>
      <c r="AU133" s="3"/>
      <c r="AV133" s="1"/>
      <c r="AW133" s="1"/>
      <c r="AX133" s="48"/>
      <c r="AY133" s="48"/>
      <c r="AZ133" s="48"/>
    </row>
    <row r="134" spans="1:57" ht="14.25" customHeight="1" x14ac:dyDescent="0.25">
      <c r="A134" s="1"/>
      <c r="B134" s="1"/>
      <c r="C134" s="1"/>
      <c r="D134" s="1"/>
      <c r="E134" s="1"/>
      <c r="F134" s="1"/>
      <c r="G134" s="1"/>
      <c r="H134" s="1"/>
      <c r="I134" s="1"/>
      <c r="J134" s="2"/>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3"/>
      <c r="AQ134" s="3"/>
      <c r="AR134" s="3"/>
      <c r="AS134" s="6"/>
      <c r="AT134" s="3"/>
      <c r="AU134" s="3"/>
      <c r="AV134" s="1"/>
      <c r="AW134" s="1"/>
      <c r="AX134" s="48"/>
      <c r="AY134" s="48"/>
      <c r="AZ134" s="48"/>
    </row>
    <row r="135" spans="1:57" ht="14.25" customHeight="1" x14ac:dyDescent="0.25">
      <c r="A135" s="1"/>
      <c r="B135" s="1"/>
      <c r="C135" s="1"/>
      <c r="D135" s="1"/>
      <c r="E135" s="1"/>
      <c r="F135" s="1"/>
      <c r="G135" s="1"/>
      <c r="H135" s="1"/>
      <c r="I135" s="1"/>
      <c r="J135" s="2"/>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3"/>
      <c r="AQ135" s="3"/>
      <c r="AR135" s="3"/>
      <c r="AS135" s="6"/>
      <c r="AT135" s="3"/>
      <c r="AU135" s="3"/>
      <c r="AV135" s="1"/>
      <c r="AW135" s="1"/>
      <c r="AX135" s="1"/>
      <c r="AY135" s="1"/>
    </row>
    <row r="136" spans="1:57" ht="14.25" customHeight="1" x14ac:dyDescent="0.25">
      <c r="A136" s="1"/>
      <c r="B136" s="1"/>
      <c r="C136" s="1"/>
      <c r="D136" s="1"/>
      <c r="E136" s="1"/>
      <c r="F136" s="1"/>
      <c r="G136" s="1"/>
      <c r="H136" s="1"/>
      <c r="I136" s="1"/>
      <c r="J136" s="2"/>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3"/>
      <c r="AQ136" s="3"/>
      <c r="AR136" s="3"/>
      <c r="AS136" s="6"/>
      <c r="AT136" s="3"/>
      <c r="AU136" s="3"/>
      <c r="AV136" s="1"/>
      <c r="AW136" s="1"/>
      <c r="AX136" s="1"/>
      <c r="AY136" s="1"/>
    </row>
    <row r="137" spans="1:57" ht="14.25" customHeight="1" x14ac:dyDescent="0.25">
      <c r="A137" s="1"/>
      <c r="B137" s="1"/>
      <c r="C137" s="1"/>
      <c r="D137" s="1"/>
      <c r="E137" s="1"/>
      <c r="F137" s="1"/>
      <c r="G137" s="1"/>
      <c r="H137" s="1"/>
      <c r="I137" s="1"/>
      <c r="J137" s="2"/>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3"/>
      <c r="AQ137" s="3"/>
      <c r="AR137" s="3"/>
      <c r="AS137" s="6"/>
      <c r="AT137" s="3"/>
      <c r="AU137" s="3"/>
      <c r="AV137" s="1"/>
      <c r="AW137" s="1"/>
      <c r="AX137" s="1"/>
      <c r="AY137" s="1"/>
    </row>
    <row r="138" spans="1:57" ht="14.25" customHeight="1" x14ac:dyDescent="0.25">
      <c r="A138" s="1"/>
      <c r="B138" s="1"/>
      <c r="C138" s="1"/>
      <c r="D138" s="1"/>
      <c r="E138" s="1"/>
      <c r="F138" s="1"/>
      <c r="G138" s="1"/>
      <c r="H138" s="1"/>
      <c r="I138" s="1"/>
      <c r="J138" s="2"/>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3"/>
      <c r="AQ138" s="3"/>
      <c r="AR138" s="3"/>
      <c r="AS138" s="6"/>
      <c r="AT138" s="3"/>
      <c r="AU138" s="3"/>
      <c r="AV138" s="1"/>
      <c r="AW138" s="1"/>
      <c r="AX138" s="1"/>
      <c r="AY138" s="1"/>
    </row>
    <row r="139" spans="1:57" ht="14.25" customHeight="1" x14ac:dyDescent="0.25">
      <c r="A139" s="1"/>
      <c r="B139" s="1"/>
      <c r="C139" s="1"/>
      <c r="D139" s="1"/>
      <c r="E139" s="1"/>
      <c r="F139" s="1"/>
      <c r="G139" s="1"/>
      <c r="H139" s="1"/>
      <c r="I139" s="1"/>
      <c r="J139" s="2"/>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3"/>
      <c r="AQ139" s="3"/>
      <c r="AR139" s="3"/>
      <c r="AS139" s="6"/>
      <c r="AT139" s="3"/>
      <c r="AU139" s="3"/>
      <c r="AV139" s="1"/>
      <c r="AW139" s="1"/>
      <c r="AX139" s="1"/>
      <c r="AY139" s="1"/>
    </row>
    <row r="140" spans="1:57" ht="14.25" customHeight="1" x14ac:dyDescent="0.25">
      <c r="A140" s="1"/>
      <c r="B140" s="1"/>
      <c r="C140" s="1"/>
      <c r="D140" s="1"/>
      <c r="E140" s="1"/>
      <c r="F140" s="1"/>
      <c r="G140" s="1"/>
      <c r="H140" s="1"/>
      <c r="I140" s="1"/>
      <c r="J140" s="2"/>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3"/>
      <c r="AQ140" s="3"/>
      <c r="AR140" s="3"/>
      <c r="AS140" s="6"/>
      <c r="AT140" s="3"/>
      <c r="AU140" s="3"/>
      <c r="AV140" s="1"/>
      <c r="AW140" s="1"/>
      <c r="AX140" s="1"/>
      <c r="AY140" s="1"/>
    </row>
    <row r="141" spans="1:57" ht="14.25" customHeight="1" x14ac:dyDescent="0.25">
      <c r="A141" s="1"/>
      <c r="B141" s="1"/>
      <c r="C141" s="1"/>
      <c r="D141" s="1"/>
      <c r="E141" s="1"/>
      <c r="F141" s="1"/>
      <c r="G141" s="1"/>
      <c r="H141" s="1"/>
      <c r="I141" s="1"/>
      <c r="J141" s="2"/>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3"/>
      <c r="AQ141" s="3"/>
      <c r="AR141" s="3"/>
      <c r="AS141" s="6"/>
      <c r="AT141" s="3"/>
      <c r="AU141" s="3"/>
      <c r="AV141" s="1"/>
      <c r="AW141" s="1"/>
      <c r="AX141" s="1"/>
      <c r="AY141" s="1"/>
    </row>
    <row r="142" spans="1:57" ht="14.25" customHeight="1" x14ac:dyDescent="0.25">
      <c r="A142" s="1"/>
      <c r="B142" s="1"/>
      <c r="C142" s="1"/>
      <c r="D142" s="1"/>
      <c r="E142" s="1"/>
      <c r="F142" s="1"/>
      <c r="G142" s="1"/>
      <c r="H142" s="1"/>
      <c r="I142" s="1"/>
      <c r="J142" s="2"/>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3"/>
      <c r="AQ142" s="3"/>
      <c r="AR142" s="3"/>
      <c r="AS142" s="6"/>
      <c r="AT142" s="3"/>
      <c r="AU142" s="3"/>
      <c r="AV142" s="1"/>
      <c r="AW142" s="1"/>
      <c r="AX142" s="1"/>
      <c r="AY142" s="1"/>
    </row>
    <row r="143" spans="1:57" ht="14.25" customHeight="1" x14ac:dyDescent="0.25">
      <c r="A143" s="1"/>
      <c r="B143" s="1"/>
      <c r="C143" s="1"/>
      <c r="D143" s="1"/>
      <c r="E143" s="1"/>
      <c r="F143" s="1"/>
      <c r="G143" s="1"/>
      <c r="H143" s="1"/>
      <c r="I143" s="1"/>
      <c r="J143" s="2"/>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3"/>
      <c r="AQ143" s="3"/>
      <c r="AR143" s="3"/>
      <c r="AS143" s="6"/>
      <c r="AT143" s="3"/>
      <c r="AU143" s="3"/>
      <c r="AV143" s="1"/>
      <c r="AW143" s="1"/>
      <c r="AX143" s="1"/>
      <c r="AY143" s="1"/>
    </row>
    <row r="144" spans="1:57" ht="14.25" customHeight="1" x14ac:dyDescent="0.25">
      <c r="A144" s="1"/>
      <c r="B144" s="1"/>
      <c r="C144" s="1"/>
      <c r="D144" s="1"/>
      <c r="E144" s="1"/>
      <c r="F144" s="1"/>
      <c r="G144" s="1"/>
      <c r="H144" s="1"/>
      <c r="I144" s="1"/>
      <c r="J144" s="2"/>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3"/>
      <c r="AQ144" s="3"/>
      <c r="AR144" s="3"/>
      <c r="AS144" s="6"/>
      <c r="AT144" s="3"/>
      <c r="AU144" s="3"/>
      <c r="AV144" s="1"/>
      <c r="AW144" s="1"/>
      <c r="AX144" s="1"/>
      <c r="AY144" s="1"/>
    </row>
    <row r="145" spans="1:51" ht="14.25" customHeight="1" x14ac:dyDescent="0.25">
      <c r="A145" s="1"/>
      <c r="B145" s="1"/>
      <c r="C145" s="1"/>
      <c r="D145" s="1"/>
      <c r="E145" s="1"/>
      <c r="F145" s="1"/>
      <c r="G145" s="1"/>
      <c r="H145" s="1"/>
      <c r="I145" s="1"/>
      <c r="J145" s="2"/>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3"/>
      <c r="AQ145" s="3"/>
      <c r="AR145" s="3"/>
      <c r="AS145" s="6"/>
      <c r="AT145" s="3"/>
      <c r="AU145" s="3"/>
      <c r="AV145" s="1"/>
      <c r="AW145" s="1"/>
      <c r="AX145" s="1"/>
      <c r="AY145" s="1"/>
    </row>
    <row r="146" spans="1:51" ht="14.25" customHeight="1" x14ac:dyDescent="0.25">
      <c r="A146" s="1"/>
      <c r="B146" s="1"/>
      <c r="C146" s="1"/>
      <c r="D146" s="1"/>
      <c r="E146" s="1"/>
      <c r="F146" s="1"/>
      <c r="G146" s="1"/>
      <c r="H146" s="1"/>
      <c r="I146" s="1"/>
      <c r="J146" s="2"/>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3"/>
      <c r="AQ146" s="3"/>
      <c r="AR146" s="3"/>
      <c r="AS146" s="6"/>
      <c r="AT146" s="3"/>
      <c r="AU146" s="3"/>
      <c r="AV146" s="1"/>
      <c r="AW146" s="1"/>
      <c r="AX146" s="1"/>
      <c r="AY146" s="1"/>
    </row>
    <row r="147" spans="1:51" ht="14.25" customHeight="1" x14ac:dyDescent="0.25">
      <c r="A147" s="1"/>
      <c r="B147" s="1"/>
      <c r="C147" s="1"/>
      <c r="D147" s="1"/>
      <c r="E147" s="1"/>
      <c r="F147" s="1"/>
      <c r="G147" s="1"/>
      <c r="H147" s="1"/>
      <c r="I147" s="1"/>
      <c r="J147" s="2"/>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3"/>
      <c r="AQ147" s="3"/>
      <c r="AR147" s="3"/>
      <c r="AS147" s="6"/>
      <c r="AT147" s="3"/>
      <c r="AU147" s="3"/>
      <c r="AV147" s="1"/>
      <c r="AW147" s="1"/>
      <c r="AX147" s="1"/>
      <c r="AY147" s="1"/>
    </row>
    <row r="148" spans="1:51" ht="14.25" customHeight="1" x14ac:dyDescent="0.25">
      <c r="A148" s="1"/>
      <c r="B148" s="1"/>
      <c r="C148" s="1"/>
      <c r="D148" s="1"/>
      <c r="E148" s="1"/>
      <c r="F148" s="1"/>
      <c r="G148" s="1"/>
      <c r="H148" s="1"/>
      <c r="I148" s="1"/>
      <c r="J148" s="2"/>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3"/>
      <c r="AQ148" s="3"/>
      <c r="AR148" s="3"/>
      <c r="AS148" s="6"/>
      <c r="AT148" s="3"/>
      <c r="AU148" s="3"/>
      <c r="AV148" s="1"/>
      <c r="AW148" s="1"/>
      <c r="AX148" s="1"/>
      <c r="AY148" s="1"/>
    </row>
    <row r="149" spans="1:51" ht="14.25" customHeight="1" x14ac:dyDescent="0.25">
      <c r="A149" s="1"/>
      <c r="B149" s="1"/>
      <c r="C149" s="1"/>
      <c r="D149" s="1"/>
      <c r="E149" s="1"/>
      <c r="F149" s="1"/>
      <c r="G149" s="1"/>
      <c r="H149" s="1"/>
      <c r="I149" s="1"/>
      <c r="J149" s="2"/>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3"/>
      <c r="AQ149" s="3"/>
      <c r="AR149" s="3"/>
      <c r="AS149" s="6"/>
      <c r="AT149" s="3"/>
      <c r="AU149" s="3"/>
      <c r="AV149" s="1"/>
      <c r="AW149" s="1"/>
      <c r="AX149" s="1"/>
      <c r="AY149" s="1"/>
    </row>
    <row r="150" spans="1:51" ht="14.25" customHeight="1" x14ac:dyDescent="0.25">
      <c r="A150" s="1"/>
      <c r="B150" s="1"/>
      <c r="C150" s="1"/>
      <c r="D150" s="1"/>
      <c r="E150" s="1"/>
      <c r="F150" s="1"/>
      <c r="G150" s="1"/>
      <c r="H150" s="1"/>
      <c r="I150" s="1"/>
      <c r="J150" s="2"/>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3"/>
      <c r="AQ150" s="3"/>
      <c r="AR150" s="3"/>
      <c r="AS150" s="6"/>
      <c r="AT150" s="3"/>
      <c r="AU150" s="3"/>
      <c r="AV150" s="1"/>
      <c r="AW150" s="1"/>
      <c r="AX150" s="1"/>
      <c r="AY150" s="1"/>
    </row>
    <row r="151" spans="1:51" ht="14.25" customHeight="1" x14ac:dyDescent="0.25">
      <c r="A151" s="1"/>
      <c r="B151" s="1"/>
      <c r="C151" s="1"/>
      <c r="D151" s="1"/>
      <c r="E151" s="1"/>
      <c r="F151" s="1"/>
      <c r="G151" s="1"/>
      <c r="H151" s="1"/>
      <c r="I151" s="1"/>
      <c r="J151" s="2"/>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3"/>
      <c r="AQ151" s="3"/>
      <c r="AR151" s="3"/>
      <c r="AS151" s="6"/>
      <c r="AT151" s="3"/>
      <c r="AU151" s="3"/>
      <c r="AV151" s="1"/>
      <c r="AW151" s="1"/>
      <c r="AX151" s="1"/>
      <c r="AY151" s="1"/>
    </row>
    <row r="152" spans="1:51" ht="14.25" customHeight="1" x14ac:dyDescent="0.25">
      <c r="A152" s="1"/>
      <c r="B152" s="1"/>
      <c r="C152" s="1"/>
      <c r="D152" s="1"/>
      <c r="E152" s="1"/>
      <c r="F152" s="1"/>
      <c r="G152" s="1"/>
      <c r="H152" s="1"/>
      <c r="I152" s="1"/>
      <c r="J152" s="2"/>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3"/>
      <c r="AQ152" s="3"/>
      <c r="AR152" s="3"/>
      <c r="AS152" s="6"/>
      <c r="AT152" s="3"/>
      <c r="AU152" s="3"/>
      <c r="AV152" s="1"/>
      <c r="AW152" s="1"/>
      <c r="AX152" s="1"/>
      <c r="AY152" s="1"/>
    </row>
    <row r="153" spans="1:51" ht="14.25" customHeight="1" x14ac:dyDescent="0.25">
      <c r="A153" s="1"/>
      <c r="B153" s="1"/>
      <c r="C153" s="1"/>
      <c r="D153" s="1"/>
      <c r="E153" s="1"/>
      <c r="F153" s="1"/>
      <c r="G153" s="1"/>
      <c r="H153" s="1"/>
      <c r="I153" s="1"/>
      <c r="J153" s="2"/>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3"/>
      <c r="AQ153" s="3"/>
      <c r="AR153" s="3"/>
      <c r="AS153" s="6"/>
      <c r="AT153" s="3"/>
      <c r="AU153" s="3"/>
      <c r="AV153" s="1"/>
      <c r="AW153" s="1"/>
      <c r="AX153" s="1"/>
      <c r="AY153" s="1"/>
    </row>
    <row r="154" spans="1:51" ht="14.25" customHeight="1" x14ac:dyDescent="0.25">
      <c r="A154" s="1"/>
      <c r="B154" s="1"/>
      <c r="C154" s="1"/>
      <c r="D154" s="1"/>
      <c r="E154" s="1"/>
      <c r="F154" s="1"/>
      <c r="G154" s="1"/>
      <c r="H154" s="1"/>
      <c r="I154" s="1"/>
      <c r="J154" s="2"/>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3"/>
      <c r="AQ154" s="3"/>
      <c r="AR154" s="3"/>
      <c r="AS154" s="6"/>
      <c r="AT154" s="3"/>
      <c r="AU154" s="3"/>
      <c r="AV154" s="1"/>
      <c r="AW154" s="1"/>
      <c r="AX154" s="1"/>
      <c r="AY154" s="1"/>
    </row>
    <row r="155" spans="1:51" ht="14.25" customHeight="1" x14ac:dyDescent="0.25">
      <c r="A155" s="1"/>
      <c r="B155" s="1"/>
      <c r="C155" s="1"/>
      <c r="D155" s="1"/>
      <c r="E155" s="1"/>
      <c r="F155" s="1"/>
      <c r="G155" s="1"/>
      <c r="H155" s="1"/>
      <c r="I155" s="1"/>
      <c r="J155" s="2"/>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3"/>
      <c r="AQ155" s="3"/>
      <c r="AR155" s="3"/>
      <c r="AS155" s="6"/>
      <c r="AT155" s="3"/>
      <c r="AU155" s="3"/>
      <c r="AV155" s="1"/>
      <c r="AW155" s="1"/>
      <c r="AX155" s="1"/>
      <c r="AY155" s="1"/>
    </row>
    <row r="156" spans="1:51" ht="14.25" customHeight="1" x14ac:dyDescent="0.25">
      <c r="A156" s="1"/>
      <c r="B156" s="1"/>
      <c r="C156" s="1"/>
      <c r="D156" s="1"/>
      <c r="E156" s="1"/>
      <c r="F156" s="1"/>
      <c r="G156" s="1"/>
      <c r="H156" s="1"/>
      <c r="I156" s="1"/>
      <c r="J156" s="2"/>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3"/>
      <c r="AQ156" s="3"/>
      <c r="AR156" s="3"/>
      <c r="AS156" s="6"/>
      <c r="AT156" s="3"/>
      <c r="AU156" s="3"/>
      <c r="AV156" s="1"/>
      <c r="AW156" s="1"/>
      <c r="AX156" s="1"/>
      <c r="AY156" s="1"/>
    </row>
    <row r="157" spans="1:51" ht="14.25" customHeight="1" x14ac:dyDescent="0.25">
      <c r="A157" s="1"/>
      <c r="B157" s="1"/>
      <c r="C157" s="1"/>
      <c r="D157" s="1"/>
      <c r="E157" s="1"/>
      <c r="F157" s="1"/>
      <c r="G157" s="1"/>
      <c r="H157" s="1"/>
      <c r="I157" s="1"/>
      <c r="J157" s="2"/>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3"/>
      <c r="AQ157" s="3"/>
      <c r="AR157" s="3"/>
      <c r="AS157" s="6"/>
      <c r="AT157" s="3"/>
      <c r="AU157" s="3"/>
      <c r="AV157" s="1"/>
      <c r="AW157" s="1"/>
      <c r="AX157" s="1"/>
      <c r="AY157" s="1"/>
    </row>
    <row r="158" spans="1:51" ht="14.25" customHeight="1" x14ac:dyDescent="0.25">
      <c r="A158" s="1"/>
      <c r="B158" s="1"/>
      <c r="C158" s="1"/>
      <c r="D158" s="1"/>
      <c r="E158" s="1"/>
      <c r="F158" s="1"/>
      <c r="G158" s="1"/>
      <c r="H158" s="1"/>
      <c r="I158" s="1"/>
      <c r="J158" s="2"/>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3"/>
      <c r="AQ158" s="3"/>
      <c r="AR158" s="3"/>
      <c r="AS158" s="6"/>
      <c r="AT158" s="3"/>
      <c r="AU158" s="3"/>
      <c r="AV158" s="1"/>
      <c r="AW158" s="1"/>
      <c r="AX158" s="1"/>
      <c r="AY158" s="1"/>
    </row>
    <row r="159" spans="1:51" ht="14.25" customHeight="1" x14ac:dyDescent="0.25">
      <c r="A159" s="1"/>
      <c r="B159" s="1"/>
      <c r="C159" s="1"/>
      <c r="D159" s="1"/>
      <c r="E159" s="1"/>
      <c r="F159" s="1"/>
      <c r="G159" s="1"/>
      <c r="H159" s="1"/>
      <c r="I159" s="1"/>
      <c r="J159" s="2"/>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3"/>
      <c r="AQ159" s="3"/>
      <c r="AR159" s="3"/>
      <c r="AS159" s="6"/>
      <c r="AT159" s="3"/>
      <c r="AU159" s="3"/>
      <c r="AV159" s="1"/>
      <c r="AW159" s="1"/>
      <c r="AX159" s="1"/>
      <c r="AY159" s="1"/>
    </row>
    <row r="160" spans="1:51" ht="14.25" customHeight="1" x14ac:dyDescent="0.25">
      <c r="A160" s="1"/>
      <c r="B160" s="1"/>
      <c r="C160" s="1"/>
      <c r="D160" s="1"/>
      <c r="E160" s="1"/>
      <c r="F160" s="1"/>
      <c r="G160" s="1"/>
      <c r="H160" s="1"/>
      <c r="I160" s="1"/>
      <c r="J160" s="2"/>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3"/>
      <c r="AQ160" s="3"/>
      <c r="AR160" s="3"/>
      <c r="AS160" s="6"/>
      <c r="AT160" s="3"/>
      <c r="AU160" s="3"/>
      <c r="AV160" s="1"/>
      <c r="AW160" s="1"/>
      <c r="AX160" s="1"/>
      <c r="AY160" s="1"/>
    </row>
    <row r="161" spans="1:51" ht="14.25" customHeight="1" x14ac:dyDescent="0.25">
      <c r="A161" s="1"/>
      <c r="B161" s="1"/>
      <c r="C161" s="1"/>
      <c r="D161" s="1"/>
      <c r="E161" s="1"/>
      <c r="F161" s="1"/>
      <c r="G161" s="1"/>
      <c r="H161" s="1"/>
      <c r="I161" s="1"/>
      <c r="J161" s="2"/>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3"/>
      <c r="AQ161" s="3"/>
      <c r="AR161" s="3"/>
      <c r="AS161" s="6"/>
      <c r="AT161" s="3"/>
      <c r="AU161" s="3"/>
      <c r="AV161" s="1"/>
      <c r="AW161" s="1"/>
      <c r="AX161" s="1"/>
      <c r="AY161" s="1"/>
    </row>
    <row r="162" spans="1:51" ht="14.25" customHeight="1" x14ac:dyDescent="0.25">
      <c r="A162" s="1"/>
      <c r="B162" s="1"/>
      <c r="C162" s="1"/>
      <c r="D162" s="1"/>
      <c r="E162" s="1"/>
      <c r="F162" s="1"/>
      <c r="G162" s="1"/>
      <c r="H162" s="1"/>
      <c r="I162" s="1"/>
      <c r="J162" s="2"/>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3"/>
      <c r="AQ162" s="3"/>
      <c r="AR162" s="3"/>
      <c r="AS162" s="6"/>
      <c r="AT162" s="3"/>
      <c r="AU162" s="3"/>
      <c r="AV162" s="1"/>
      <c r="AW162" s="1"/>
      <c r="AX162" s="1"/>
      <c r="AY162" s="1"/>
    </row>
    <row r="163" spans="1:51" ht="14.25" customHeight="1" x14ac:dyDescent="0.25">
      <c r="A163" s="1"/>
      <c r="B163" s="1"/>
      <c r="C163" s="1"/>
      <c r="D163" s="1"/>
      <c r="E163" s="1"/>
      <c r="F163" s="1"/>
      <c r="G163" s="1"/>
      <c r="H163" s="1"/>
      <c r="I163" s="1"/>
      <c r="J163" s="2"/>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3"/>
      <c r="AQ163" s="3"/>
      <c r="AR163" s="3"/>
      <c r="AS163" s="6"/>
      <c r="AT163" s="3"/>
      <c r="AU163" s="3"/>
      <c r="AV163" s="1"/>
      <c r="AW163" s="1"/>
      <c r="AX163" s="1"/>
      <c r="AY163" s="1"/>
    </row>
    <row r="164" spans="1:51" ht="14.25" customHeight="1" x14ac:dyDescent="0.25">
      <c r="A164" s="1"/>
      <c r="B164" s="1"/>
      <c r="C164" s="1"/>
      <c r="D164" s="1"/>
      <c r="E164" s="1"/>
      <c r="F164" s="1"/>
      <c r="G164" s="1"/>
      <c r="H164" s="1"/>
      <c r="I164" s="1"/>
      <c r="J164" s="2"/>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3"/>
      <c r="AQ164" s="3"/>
      <c r="AR164" s="3"/>
      <c r="AS164" s="6"/>
      <c r="AT164" s="3"/>
      <c r="AU164" s="3"/>
      <c r="AV164" s="1"/>
      <c r="AW164" s="1"/>
      <c r="AX164" s="1"/>
      <c r="AY164" s="1"/>
    </row>
    <row r="165" spans="1:51" ht="14.25" customHeight="1" x14ac:dyDescent="0.25">
      <c r="A165" s="1"/>
      <c r="B165" s="1"/>
      <c r="C165" s="1"/>
      <c r="D165" s="1"/>
      <c r="E165" s="1"/>
      <c r="F165" s="1"/>
      <c r="G165" s="1"/>
      <c r="H165" s="1"/>
      <c r="I165" s="1"/>
      <c r="J165" s="2"/>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3"/>
      <c r="AQ165" s="3"/>
      <c r="AR165" s="3"/>
      <c r="AS165" s="6"/>
      <c r="AT165" s="3"/>
      <c r="AU165" s="3"/>
      <c r="AV165" s="1"/>
      <c r="AW165" s="1"/>
      <c r="AX165" s="1"/>
      <c r="AY165" s="1"/>
    </row>
    <row r="166" spans="1:51" ht="14.25" customHeight="1" x14ac:dyDescent="0.25">
      <c r="A166" s="1"/>
      <c r="B166" s="1"/>
      <c r="C166" s="1"/>
      <c r="D166" s="1"/>
      <c r="E166" s="1"/>
      <c r="F166" s="1"/>
      <c r="G166" s="1"/>
      <c r="H166" s="1"/>
      <c r="I166" s="1"/>
      <c r="J166" s="2"/>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3"/>
      <c r="AQ166" s="3"/>
      <c r="AR166" s="3"/>
      <c r="AS166" s="6"/>
      <c r="AT166" s="3"/>
      <c r="AU166" s="3"/>
      <c r="AV166" s="1"/>
      <c r="AW166" s="1"/>
      <c r="AX166" s="1"/>
      <c r="AY166" s="1"/>
    </row>
    <row r="167" spans="1:51" ht="14.25" customHeight="1" x14ac:dyDescent="0.25">
      <c r="A167" s="1"/>
      <c r="B167" s="1"/>
      <c r="C167" s="1"/>
      <c r="D167" s="1"/>
      <c r="E167" s="1"/>
      <c r="F167" s="1"/>
      <c r="G167" s="1"/>
      <c r="H167" s="1"/>
      <c r="I167" s="1"/>
      <c r="J167" s="2"/>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3"/>
      <c r="AQ167" s="3"/>
      <c r="AR167" s="3"/>
      <c r="AS167" s="6"/>
      <c r="AT167" s="3"/>
      <c r="AU167" s="3"/>
      <c r="AV167" s="1"/>
      <c r="AW167" s="1"/>
      <c r="AX167" s="1"/>
      <c r="AY167" s="1"/>
    </row>
    <row r="168" spans="1:51" ht="14.25" customHeight="1" x14ac:dyDescent="0.25">
      <c r="A168" s="1"/>
      <c r="B168" s="1"/>
      <c r="C168" s="1"/>
      <c r="D168" s="1"/>
      <c r="E168" s="1"/>
      <c r="F168" s="1"/>
      <c r="G168" s="1"/>
      <c r="H168" s="1"/>
      <c r="I168" s="1"/>
      <c r="J168" s="2"/>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3"/>
      <c r="AQ168" s="3"/>
      <c r="AR168" s="3"/>
      <c r="AS168" s="6"/>
      <c r="AT168" s="3"/>
      <c r="AU168" s="3"/>
      <c r="AV168" s="1"/>
      <c r="AW168" s="1"/>
      <c r="AX168" s="1"/>
      <c r="AY168" s="1"/>
    </row>
    <row r="169" spans="1:51" ht="14.25" customHeight="1" x14ac:dyDescent="0.25">
      <c r="A169" s="1"/>
      <c r="B169" s="1"/>
      <c r="C169" s="1"/>
      <c r="D169" s="1"/>
      <c r="E169" s="1"/>
      <c r="F169" s="1"/>
      <c r="G169" s="1"/>
      <c r="H169" s="1"/>
      <c r="I169" s="1"/>
      <c r="J169" s="2"/>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3"/>
      <c r="AQ169" s="3"/>
      <c r="AR169" s="3"/>
      <c r="AS169" s="6"/>
      <c r="AT169" s="3"/>
      <c r="AU169" s="3"/>
      <c r="AV169" s="1"/>
      <c r="AW169" s="1"/>
      <c r="AX169" s="1"/>
      <c r="AY169" s="1"/>
    </row>
    <row r="170" spans="1:51" ht="14.25" customHeight="1" x14ac:dyDescent="0.25">
      <c r="A170" s="1"/>
      <c r="B170" s="1"/>
      <c r="C170" s="1"/>
      <c r="D170" s="1"/>
      <c r="E170" s="1"/>
      <c r="F170" s="1"/>
      <c r="G170" s="1"/>
      <c r="H170" s="1"/>
      <c r="I170" s="1"/>
      <c r="J170" s="2"/>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3"/>
      <c r="AQ170" s="3"/>
      <c r="AR170" s="3"/>
      <c r="AS170" s="6"/>
      <c r="AT170" s="3"/>
      <c r="AU170" s="3"/>
      <c r="AV170" s="1"/>
      <c r="AW170" s="1"/>
      <c r="AX170" s="1"/>
      <c r="AY170" s="1"/>
    </row>
    <row r="171" spans="1:51" ht="14.25" customHeight="1" x14ac:dyDescent="0.25">
      <c r="A171" s="1"/>
      <c r="B171" s="1"/>
      <c r="C171" s="1"/>
      <c r="D171" s="1"/>
      <c r="E171" s="1"/>
      <c r="F171" s="1"/>
      <c r="G171" s="1"/>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3"/>
      <c r="AQ171" s="3"/>
      <c r="AR171" s="3"/>
      <c r="AS171" s="6"/>
      <c r="AT171" s="3"/>
      <c r="AU171" s="3"/>
      <c r="AV171" s="1"/>
      <c r="AW171" s="1"/>
      <c r="AX171" s="1"/>
      <c r="AY171" s="1"/>
    </row>
    <row r="172" spans="1:51" ht="14.25" customHeight="1" x14ac:dyDescent="0.25">
      <c r="A172" s="1"/>
      <c r="B172" s="1"/>
      <c r="C172" s="1"/>
      <c r="D172" s="1"/>
      <c r="E172" s="1"/>
      <c r="F172" s="1"/>
      <c r="G172" s="1"/>
      <c r="H172" s="1"/>
      <c r="I172" s="1"/>
      <c r="J172" s="2"/>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3"/>
      <c r="AQ172" s="3"/>
      <c r="AR172" s="3"/>
      <c r="AS172" s="6"/>
      <c r="AT172" s="3"/>
      <c r="AU172" s="3"/>
      <c r="AV172" s="1"/>
      <c r="AW172" s="1"/>
      <c r="AX172" s="1"/>
      <c r="AY172" s="1"/>
    </row>
    <row r="173" spans="1:51" ht="14.25" customHeight="1" x14ac:dyDescent="0.25">
      <c r="A173" s="1"/>
      <c r="B173" s="1"/>
      <c r="C173" s="1"/>
      <c r="D173" s="1"/>
      <c r="E173" s="1"/>
      <c r="F173" s="1"/>
      <c r="G173" s="1"/>
      <c r="H173" s="1"/>
      <c r="I173" s="1"/>
      <c r="J173" s="2"/>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3"/>
      <c r="AQ173" s="3"/>
      <c r="AR173" s="3"/>
      <c r="AS173" s="6"/>
      <c r="AT173" s="3"/>
      <c r="AU173" s="3"/>
      <c r="AV173" s="1"/>
      <c r="AW173" s="1"/>
      <c r="AX173" s="1"/>
      <c r="AY173" s="1"/>
    </row>
    <row r="174" spans="1:51" ht="14.25" customHeight="1" x14ac:dyDescent="0.25">
      <c r="A174" s="1"/>
      <c r="B174" s="1"/>
      <c r="C174" s="1"/>
      <c r="D174" s="1"/>
      <c r="E174" s="1"/>
      <c r="F174" s="1"/>
      <c r="G174" s="1"/>
      <c r="H174" s="1"/>
      <c r="I174" s="1"/>
      <c r="J174" s="2"/>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3"/>
      <c r="AQ174" s="3"/>
      <c r="AR174" s="3"/>
      <c r="AS174" s="6"/>
      <c r="AT174" s="3"/>
      <c r="AU174" s="3"/>
      <c r="AV174" s="1"/>
      <c r="AW174" s="1"/>
      <c r="AX174" s="1"/>
      <c r="AY174" s="1"/>
    </row>
    <row r="175" spans="1:51" ht="14.25" customHeight="1" x14ac:dyDescent="0.25">
      <c r="A175" s="1"/>
      <c r="B175" s="1"/>
      <c r="C175" s="1"/>
      <c r="D175" s="1"/>
      <c r="E175" s="1"/>
      <c r="F175" s="1"/>
      <c r="G175" s="1"/>
      <c r="H175" s="1"/>
      <c r="I175" s="1"/>
      <c r="J175" s="2"/>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3"/>
      <c r="AQ175" s="3"/>
      <c r="AR175" s="3"/>
      <c r="AS175" s="6"/>
      <c r="AT175" s="3"/>
      <c r="AU175" s="3"/>
      <c r="AV175" s="1"/>
      <c r="AW175" s="1"/>
      <c r="AX175" s="1"/>
      <c r="AY175" s="1"/>
    </row>
    <row r="176" spans="1:51" ht="14.25" customHeight="1" x14ac:dyDescent="0.25">
      <c r="A176" s="1"/>
      <c r="B176" s="1"/>
      <c r="C176" s="1"/>
      <c r="D176" s="1"/>
      <c r="E176" s="1"/>
      <c r="F176" s="1"/>
      <c r="G176" s="1"/>
      <c r="H176" s="1"/>
      <c r="I176" s="1"/>
      <c r="J176" s="2"/>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3"/>
      <c r="AQ176" s="3"/>
      <c r="AR176" s="3"/>
      <c r="AS176" s="6"/>
      <c r="AT176" s="3"/>
      <c r="AU176" s="3"/>
      <c r="AV176" s="1"/>
      <c r="AW176" s="1"/>
      <c r="AX176" s="1"/>
      <c r="AY176" s="1"/>
    </row>
    <row r="177" spans="1:51" ht="14.25" customHeight="1" x14ac:dyDescent="0.25">
      <c r="A177" s="1"/>
      <c r="B177" s="1"/>
      <c r="C177" s="1"/>
      <c r="D177" s="1"/>
      <c r="E177" s="1"/>
      <c r="F177" s="1"/>
      <c r="G177" s="1"/>
      <c r="H177" s="1"/>
      <c r="I177" s="1"/>
      <c r="J177" s="2"/>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3"/>
      <c r="AQ177" s="3"/>
      <c r="AR177" s="3"/>
      <c r="AS177" s="6"/>
      <c r="AT177" s="3"/>
      <c r="AU177" s="3"/>
      <c r="AV177" s="1"/>
      <c r="AW177" s="1"/>
      <c r="AX177" s="1"/>
      <c r="AY177" s="1"/>
    </row>
    <row r="178" spans="1:51" ht="14.25" customHeight="1" x14ac:dyDescent="0.25">
      <c r="A178" s="1"/>
      <c r="B178" s="1"/>
      <c r="C178" s="1"/>
      <c r="D178" s="1"/>
      <c r="E178" s="1"/>
      <c r="F178" s="1"/>
      <c r="G178" s="1"/>
      <c r="H178" s="1"/>
      <c r="I178" s="1"/>
      <c r="J178" s="2"/>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3"/>
      <c r="AQ178" s="3"/>
      <c r="AR178" s="3"/>
      <c r="AS178" s="6"/>
      <c r="AT178" s="3"/>
      <c r="AU178" s="3"/>
      <c r="AV178" s="1"/>
      <c r="AW178" s="1"/>
      <c r="AX178" s="1"/>
      <c r="AY178" s="1"/>
    </row>
    <row r="179" spans="1:51" ht="14.25" customHeight="1" x14ac:dyDescent="0.25">
      <c r="A179" s="1"/>
      <c r="B179" s="1"/>
      <c r="C179" s="1"/>
      <c r="D179" s="1"/>
      <c r="E179" s="1"/>
      <c r="F179" s="1"/>
      <c r="G179" s="1"/>
      <c r="H179" s="1"/>
      <c r="I179" s="1"/>
      <c r="J179" s="2"/>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3"/>
      <c r="AQ179" s="3"/>
      <c r="AR179" s="3"/>
      <c r="AS179" s="6"/>
      <c r="AT179" s="3"/>
      <c r="AU179" s="3"/>
      <c r="AV179" s="1"/>
      <c r="AW179" s="1"/>
      <c r="AX179" s="1"/>
      <c r="AY179" s="1"/>
    </row>
    <row r="180" spans="1:51" ht="14.25" customHeight="1" x14ac:dyDescent="0.25">
      <c r="A180" s="1"/>
      <c r="B180" s="1"/>
      <c r="C180" s="1"/>
      <c r="D180" s="1"/>
      <c r="E180" s="1"/>
      <c r="F180" s="1"/>
      <c r="G180" s="1"/>
      <c r="H180" s="1"/>
      <c r="I180" s="1"/>
      <c r="J180" s="2"/>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3"/>
      <c r="AQ180" s="3"/>
      <c r="AR180" s="3"/>
      <c r="AS180" s="6"/>
      <c r="AT180" s="3"/>
      <c r="AU180" s="3"/>
      <c r="AV180" s="1"/>
      <c r="AW180" s="1"/>
      <c r="AX180" s="1"/>
      <c r="AY180" s="1"/>
    </row>
    <row r="181" spans="1:51" ht="14.25" customHeight="1" x14ac:dyDescent="0.25">
      <c r="A181" s="1"/>
      <c r="B181" s="1"/>
      <c r="C181" s="1"/>
      <c r="D181" s="1"/>
      <c r="E181" s="1"/>
      <c r="F181" s="1"/>
      <c r="G181" s="1"/>
      <c r="H181" s="1"/>
      <c r="I181" s="1"/>
      <c r="J181" s="2"/>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3"/>
      <c r="AQ181" s="3"/>
      <c r="AR181" s="3"/>
      <c r="AS181" s="6"/>
      <c r="AT181" s="3"/>
      <c r="AU181" s="3"/>
      <c r="AV181" s="1"/>
      <c r="AW181" s="1"/>
      <c r="AX181" s="1"/>
      <c r="AY181" s="1"/>
    </row>
    <row r="182" spans="1:51" ht="14.25" customHeight="1" x14ac:dyDescent="0.25">
      <c r="A182" s="1"/>
      <c r="B182" s="1"/>
      <c r="C182" s="1"/>
      <c r="D182" s="1"/>
      <c r="E182" s="1"/>
      <c r="F182" s="1"/>
      <c r="G182" s="1"/>
      <c r="H182" s="1"/>
      <c r="I182" s="1"/>
      <c r="J182" s="2"/>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3"/>
      <c r="AQ182" s="3"/>
      <c r="AR182" s="3"/>
      <c r="AS182" s="6"/>
      <c r="AT182" s="3"/>
      <c r="AU182" s="3"/>
      <c r="AV182" s="1"/>
      <c r="AW182" s="1"/>
      <c r="AX182" s="1"/>
      <c r="AY182" s="1"/>
    </row>
    <row r="183" spans="1:51" ht="14.25" customHeight="1" x14ac:dyDescent="0.25">
      <c r="A183" s="1"/>
      <c r="B183" s="1"/>
      <c r="C183" s="1"/>
      <c r="D183" s="1"/>
      <c r="E183" s="1"/>
      <c r="F183" s="1"/>
      <c r="G183" s="1"/>
      <c r="H183" s="1"/>
      <c r="I183" s="1"/>
      <c r="J183" s="2"/>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3"/>
      <c r="AQ183" s="3"/>
      <c r="AR183" s="3"/>
      <c r="AS183" s="6"/>
      <c r="AT183" s="3"/>
      <c r="AU183" s="3"/>
      <c r="AV183" s="1"/>
      <c r="AW183" s="1"/>
      <c r="AX183" s="1"/>
      <c r="AY183" s="1"/>
    </row>
    <row r="184" spans="1:51" ht="14.25" customHeight="1" x14ac:dyDescent="0.25">
      <c r="A184" s="1"/>
      <c r="B184" s="1"/>
      <c r="C184" s="1"/>
      <c r="D184" s="1"/>
      <c r="E184" s="1"/>
      <c r="F184" s="1"/>
      <c r="G184" s="1"/>
      <c r="H184" s="1"/>
      <c r="I184" s="1"/>
      <c r="J184" s="2"/>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3"/>
      <c r="AQ184" s="3"/>
      <c r="AR184" s="3"/>
      <c r="AS184" s="6"/>
      <c r="AT184" s="3"/>
      <c r="AU184" s="3"/>
      <c r="AV184" s="1"/>
      <c r="AW184" s="1"/>
      <c r="AX184" s="1"/>
      <c r="AY184" s="1"/>
    </row>
    <row r="185" spans="1:51" ht="14.25" customHeight="1" x14ac:dyDescent="0.25">
      <c r="A185" s="1"/>
      <c r="B185" s="1"/>
      <c r="C185" s="1"/>
      <c r="D185" s="1"/>
      <c r="E185" s="1"/>
      <c r="F185" s="1"/>
      <c r="G185" s="1"/>
      <c r="H185" s="1"/>
      <c r="I185" s="1"/>
      <c r="J185" s="2"/>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3"/>
      <c r="AQ185" s="3"/>
      <c r="AR185" s="3"/>
      <c r="AS185" s="6"/>
      <c r="AT185" s="3"/>
      <c r="AU185" s="3"/>
      <c r="AV185" s="1"/>
      <c r="AW185" s="1"/>
      <c r="AX185" s="1"/>
      <c r="AY185" s="1"/>
    </row>
    <row r="186" spans="1:51" ht="14.25" customHeight="1" x14ac:dyDescent="0.25">
      <c r="A186" s="1"/>
      <c r="B186" s="1"/>
      <c r="C186" s="1"/>
      <c r="D186" s="1"/>
      <c r="E186" s="1"/>
      <c r="F186" s="1"/>
      <c r="G186" s="1"/>
      <c r="H186" s="1"/>
      <c r="I186" s="1"/>
      <c r="J186" s="2"/>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3"/>
      <c r="AQ186" s="3"/>
      <c r="AR186" s="3"/>
      <c r="AS186" s="6"/>
      <c r="AT186" s="3"/>
      <c r="AU186" s="3"/>
      <c r="AV186" s="1"/>
      <c r="AW186" s="1"/>
      <c r="AX186" s="1"/>
      <c r="AY186" s="1"/>
    </row>
    <row r="187" spans="1:51" ht="14.25" customHeight="1" x14ac:dyDescent="0.25">
      <c r="A187" s="1"/>
      <c r="B187" s="1"/>
      <c r="C187" s="1"/>
      <c r="D187" s="1"/>
      <c r="E187" s="1"/>
      <c r="F187" s="1"/>
      <c r="G187" s="1"/>
      <c r="H187" s="1"/>
      <c r="I187" s="1"/>
      <c r="J187" s="2"/>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3"/>
      <c r="AQ187" s="3"/>
      <c r="AR187" s="3"/>
      <c r="AS187" s="6"/>
      <c r="AT187" s="3"/>
      <c r="AU187" s="3"/>
      <c r="AV187" s="1"/>
      <c r="AW187" s="1"/>
      <c r="AX187" s="1"/>
      <c r="AY187" s="1"/>
    </row>
    <row r="188" spans="1:51" ht="14.25" customHeight="1" x14ac:dyDescent="0.25">
      <c r="A188" s="1"/>
      <c r="B188" s="1"/>
      <c r="C188" s="1"/>
      <c r="D188" s="1"/>
      <c r="E188" s="1"/>
      <c r="F188" s="1"/>
      <c r="G188" s="1"/>
      <c r="H188" s="1"/>
      <c r="I188" s="1"/>
      <c r="J188" s="2"/>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3"/>
      <c r="AQ188" s="3"/>
      <c r="AR188" s="3"/>
      <c r="AS188" s="6"/>
      <c r="AT188" s="3"/>
      <c r="AU188" s="3"/>
      <c r="AV188" s="1"/>
      <c r="AW188" s="1"/>
      <c r="AX188" s="1"/>
      <c r="AY188" s="1"/>
    </row>
    <row r="189" spans="1:51" ht="14.25" customHeight="1" x14ac:dyDescent="0.25">
      <c r="A189" s="1"/>
      <c r="B189" s="1"/>
      <c r="C189" s="1"/>
      <c r="D189" s="1"/>
      <c r="E189" s="1"/>
      <c r="F189" s="1"/>
      <c r="G189" s="1"/>
      <c r="H189" s="1"/>
      <c r="I189" s="1"/>
      <c r="J189" s="2"/>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3"/>
      <c r="AQ189" s="3"/>
      <c r="AR189" s="3"/>
      <c r="AS189" s="6"/>
      <c r="AT189" s="3"/>
      <c r="AU189" s="3"/>
      <c r="AV189" s="1"/>
      <c r="AW189" s="1"/>
      <c r="AX189" s="1"/>
      <c r="AY189" s="1"/>
    </row>
    <row r="190" spans="1:51" ht="14.25" customHeight="1" x14ac:dyDescent="0.25">
      <c r="A190" s="1"/>
      <c r="B190" s="1"/>
      <c r="C190" s="1"/>
      <c r="D190" s="1"/>
      <c r="E190" s="1"/>
      <c r="F190" s="1"/>
      <c r="G190" s="1"/>
      <c r="H190" s="1"/>
      <c r="I190" s="1"/>
      <c r="J190" s="2"/>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3"/>
      <c r="AQ190" s="3"/>
      <c r="AR190" s="3"/>
      <c r="AS190" s="6"/>
      <c r="AT190" s="3"/>
      <c r="AU190" s="3"/>
      <c r="AV190" s="1"/>
      <c r="AW190" s="1"/>
      <c r="AX190" s="1"/>
      <c r="AY190" s="1"/>
    </row>
    <row r="191" spans="1:51" ht="14.25" customHeight="1" x14ac:dyDescent="0.25">
      <c r="A191" s="1"/>
      <c r="B191" s="1"/>
      <c r="C191" s="1"/>
      <c r="D191" s="1"/>
      <c r="E191" s="1"/>
      <c r="F191" s="1"/>
      <c r="G191" s="1"/>
      <c r="H191" s="1"/>
      <c r="I191" s="1"/>
      <c r="J191" s="2"/>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3"/>
      <c r="AQ191" s="3"/>
      <c r="AR191" s="3"/>
      <c r="AS191" s="6"/>
      <c r="AT191" s="3"/>
      <c r="AU191" s="3"/>
      <c r="AV191" s="1"/>
      <c r="AW191" s="1"/>
      <c r="AX191" s="1"/>
      <c r="AY191" s="1"/>
    </row>
    <row r="192" spans="1:51" ht="14.25" customHeight="1" x14ac:dyDescent="0.25">
      <c r="A192" s="1"/>
      <c r="B192" s="1"/>
      <c r="C192" s="1"/>
      <c r="D192" s="1"/>
      <c r="E192" s="1"/>
      <c r="F192" s="1"/>
      <c r="G192" s="1"/>
      <c r="H192" s="1"/>
      <c r="I192" s="1"/>
      <c r="J192" s="2"/>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3"/>
      <c r="AQ192" s="3"/>
      <c r="AR192" s="3"/>
      <c r="AS192" s="6"/>
      <c r="AT192" s="3"/>
      <c r="AU192" s="3"/>
      <c r="AV192" s="1"/>
      <c r="AW192" s="1"/>
      <c r="AX192" s="1"/>
      <c r="AY192" s="1"/>
    </row>
    <row r="193" spans="1:51" ht="14.25" customHeight="1" x14ac:dyDescent="0.25">
      <c r="A193" s="1"/>
      <c r="B193" s="1"/>
      <c r="C193" s="1"/>
      <c r="D193" s="1"/>
      <c r="E193" s="1"/>
      <c r="F193" s="1"/>
      <c r="G193" s="1"/>
      <c r="H193" s="1"/>
      <c r="I193" s="1"/>
      <c r="J193" s="2"/>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3"/>
      <c r="AQ193" s="3"/>
      <c r="AR193" s="3"/>
      <c r="AS193" s="6"/>
      <c r="AT193" s="3"/>
      <c r="AU193" s="3"/>
      <c r="AV193" s="1"/>
      <c r="AW193" s="1"/>
      <c r="AX193" s="1"/>
      <c r="AY193" s="1"/>
    </row>
    <row r="194" spans="1:51" ht="14.25" customHeight="1" x14ac:dyDescent="0.25">
      <c r="A194" s="1"/>
      <c r="B194" s="1"/>
      <c r="C194" s="1"/>
      <c r="D194" s="1"/>
      <c r="E194" s="1"/>
      <c r="F194" s="1"/>
      <c r="G194" s="1"/>
      <c r="H194" s="1"/>
      <c r="I194" s="1"/>
      <c r="J194" s="2"/>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3"/>
      <c r="AQ194" s="3"/>
      <c r="AR194" s="3"/>
      <c r="AS194" s="6"/>
      <c r="AT194" s="3"/>
      <c r="AU194" s="3"/>
      <c r="AV194" s="1"/>
      <c r="AW194" s="1"/>
      <c r="AX194" s="1"/>
      <c r="AY194" s="1"/>
    </row>
    <row r="195" spans="1:51" ht="14.25" customHeight="1" x14ac:dyDescent="0.25">
      <c r="A195" s="1"/>
      <c r="B195" s="1"/>
      <c r="C195" s="1"/>
      <c r="D195" s="1"/>
      <c r="E195" s="1"/>
      <c r="F195" s="1"/>
      <c r="G195" s="1"/>
      <c r="H195" s="1"/>
      <c r="I195" s="1"/>
      <c r="J195" s="2"/>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3"/>
      <c r="AQ195" s="3"/>
      <c r="AR195" s="3"/>
      <c r="AS195" s="6"/>
      <c r="AT195" s="3"/>
      <c r="AU195" s="3"/>
      <c r="AV195" s="1"/>
      <c r="AW195" s="1"/>
      <c r="AX195" s="1"/>
      <c r="AY195" s="1"/>
    </row>
    <row r="196" spans="1:51" ht="14.25" customHeight="1" x14ac:dyDescent="0.25">
      <c r="A196" s="1"/>
      <c r="B196" s="1"/>
      <c r="C196" s="1"/>
      <c r="D196" s="1"/>
      <c r="E196" s="1"/>
      <c r="F196" s="1"/>
      <c r="G196" s="1"/>
      <c r="H196" s="1"/>
      <c r="I196" s="1"/>
      <c r="J196" s="2"/>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3"/>
      <c r="AQ196" s="3"/>
      <c r="AR196" s="3"/>
      <c r="AS196" s="6"/>
      <c r="AT196" s="3"/>
      <c r="AU196" s="3"/>
      <c r="AV196" s="1"/>
      <c r="AW196" s="1"/>
      <c r="AX196" s="1"/>
      <c r="AY196" s="1"/>
    </row>
    <row r="197" spans="1:51" ht="14.25" customHeight="1" x14ac:dyDescent="0.25">
      <c r="A197" s="1"/>
      <c r="B197" s="1"/>
      <c r="C197" s="1"/>
      <c r="D197" s="1"/>
      <c r="E197" s="1"/>
      <c r="F197" s="1"/>
      <c r="G197" s="1"/>
      <c r="H197" s="1"/>
      <c r="I197" s="1"/>
      <c r="J197" s="2"/>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3"/>
      <c r="AQ197" s="3"/>
      <c r="AR197" s="3"/>
      <c r="AS197" s="6"/>
      <c r="AT197" s="3"/>
      <c r="AU197" s="3"/>
      <c r="AV197" s="1"/>
      <c r="AW197" s="1"/>
      <c r="AX197" s="1"/>
      <c r="AY197" s="1"/>
    </row>
    <row r="198" spans="1:51" ht="14.25" customHeight="1" x14ac:dyDescent="0.25">
      <c r="A198" s="1"/>
      <c r="B198" s="1"/>
      <c r="C198" s="1"/>
      <c r="D198" s="1"/>
      <c r="E198" s="1"/>
      <c r="F198" s="1"/>
      <c r="G198" s="1"/>
      <c r="H198" s="1"/>
      <c r="I198" s="1"/>
      <c r="J198" s="2"/>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3"/>
      <c r="AQ198" s="3"/>
      <c r="AR198" s="3"/>
      <c r="AS198" s="6"/>
      <c r="AT198" s="3"/>
      <c r="AU198" s="3"/>
      <c r="AV198" s="1"/>
      <c r="AW198" s="1"/>
      <c r="AX198" s="1"/>
      <c r="AY198" s="1"/>
    </row>
    <row r="199" spans="1:51" ht="14.25" customHeight="1" x14ac:dyDescent="0.25">
      <c r="A199" s="1"/>
      <c r="B199" s="1"/>
      <c r="C199" s="1"/>
      <c r="D199" s="1"/>
      <c r="E199" s="1"/>
      <c r="F199" s="1"/>
      <c r="G199" s="1"/>
      <c r="H199" s="1"/>
      <c r="I199" s="1"/>
      <c r="J199" s="2"/>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3"/>
      <c r="AQ199" s="3"/>
      <c r="AR199" s="3"/>
      <c r="AS199" s="6"/>
      <c r="AT199" s="3"/>
      <c r="AU199" s="3"/>
      <c r="AV199" s="1"/>
      <c r="AW199" s="1"/>
      <c r="AX199" s="1"/>
      <c r="AY199" s="1"/>
    </row>
    <row r="200" spans="1:51" ht="14.25" customHeight="1" x14ac:dyDescent="0.25">
      <c r="A200" s="1"/>
      <c r="B200" s="1"/>
      <c r="C200" s="1"/>
      <c r="D200" s="1"/>
      <c r="E200" s="1"/>
      <c r="F200" s="1"/>
      <c r="G200" s="1"/>
      <c r="H200" s="1"/>
      <c r="I200" s="1"/>
      <c r="J200" s="2"/>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3"/>
      <c r="AQ200" s="3"/>
      <c r="AR200" s="3"/>
      <c r="AS200" s="6"/>
      <c r="AT200" s="3"/>
      <c r="AU200" s="3"/>
      <c r="AV200" s="1"/>
      <c r="AW200" s="1"/>
      <c r="AX200" s="1"/>
      <c r="AY200" s="1"/>
    </row>
    <row r="201" spans="1:51" ht="14.25" customHeight="1" x14ac:dyDescent="0.25">
      <c r="A201" s="1"/>
      <c r="B201" s="1"/>
      <c r="C201" s="1"/>
      <c r="D201" s="1"/>
      <c r="E201" s="1"/>
      <c r="F201" s="1"/>
      <c r="G201" s="1"/>
      <c r="H201" s="1"/>
      <c r="I201" s="1"/>
      <c r="J201" s="2"/>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3"/>
      <c r="AQ201" s="3"/>
      <c r="AR201" s="3"/>
      <c r="AS201" s="6"/>
      <c r="AT201" s="3"/>
      <c r="AU201" s="3"/>
      <c r="AV201" s="1"/>
      <c r="AW201" s="1"/>
      <c r="AX201" s="1"/>
      <c r="AY201" s="1"/>
    </row>
    <row r="202" spans="1:51" ht="14.25" customHeight="1" x14ac:dyDescent="0.25">
      <c r="A202" s="1"/>
      <c r="B202" s="1"/>
      <c r="C202" s="1"/>
      <c r="D202" s="1"/>
      <c r="E202" s="1"/>
      <c r="F202" s="1"/>
      <c r="G202" s="1"/>
      <c r="H202" s="1"/>
      <c r="I202" s="1"/>
      <c r="J202" s="2"/>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3"/>
      <c r="AQ202" s="3"/>
      <c r="AR202" s="3"/>
      <c r="AS202" s="6"/>
      <c r="AT202" s="3"/>
      <c r="AU202" s="3"/>
      <c r="AV202" s="1"/>
      <c r="AW202" s="1"/>
      <c r="AX202" s="1"/>
      <c r="AY202" s="1"/>
    </row>
    <row r="203" spans="1:51" ht="14.25" customHeight="1" x14ac:dyDescent="0.25">
      <c r="A203" s="1"/>
      <c r="B203" s="1"/>
      <c r="C203" s="1"/>
      <c r="D203" s="1"/>
      <c r="E203" s="1"/>
      <c r="F203" s="1"/>
      <c r="G203" s="1"/>
      <c r="H203" s="1"/>
      <c r="I203" s="1"/>
      <c r="J203" s="2"/>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3"/>
      <c r="AQ203" s="3"/>
      <c r="AR203" s="3"/>
      <c r="AS203" s="6"/>
      <c r="AT203" s="3"/>
      <c r="AU203" s="3"/>
      <c r="AV203" s="1"/>
      <c r="AW203" s="1"/>
      <c r="AX203" s="1"/>
      <c r="AY203" s="1"/>
    </row>
    <row r="204" spans="1:51" ht="14.25" customHeight="1" x14ac:dyDescent="0.25">
      <c r="A204" s="1"/>
      <c r="B204" s="1"/>
      <c r="C204" s="1"/>
      <c r="D204" s="1"/>
      <c r="E204" s="1"/>
      <c r="F204" s="1"/>
      <c r="G204" s="1"/>
      <c r="H204" s="1"/>
      <c r="I204" s="1"/>
      <c r="J204" s="2"/>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3"/>
      <c r="AQ204" s="3"/>
      <c r="AR204" s="3"/>
      <c r="AS204" s="6"/>
      <c r="AT204" s="3"/>
      <c r="AU204" s="3"/>
      <c r="AV204" s="1"/>
      <c r="AW204" s="1"/>
      <c r="AX204" s="1"/>
      <c r="AY204" s="1"/>
    </row>
    <row r="205" spans="1:51" ht="14.25" customHeight="1" x14ac:dyDescent="0.25">
      <c r="A205" s="1"/>
      <c r="B205" s="1"/>
      <c r="C205" s="1"/>
      <c r="D205" s="1"/>
      <c r="E205" s="1"/>
      <c r="F205" s="1"/>
      <c r="G205" s="1"/>
      <c r="H205" s="1"/>
      <c r="I205" s="1"/>
      <c r="J205" s="2"/>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3"/>
      <c r="AQ205" s="3"/>
      <c r="AR205" s="3"/>
      <c r="AS205" s="6"/>
      <c r="AT205" s="3"/>
      <c r="AU205" s="3"/>
      <c r="AV205" s="1"/>
      <c r="AW205" s="1"/>
      <c r="AX205" s="1"/>
      <c r="AY205" s="1"/>
    </row>
    <row r="206" spans="1:51" ht="14.25" customHeight="1" x14ac:dyDescent="0.25">
      <c r="A206" s="1"/>
      <c r="B206" s="1"/>
      <c r="C206" s="1"/>
      <c r="D206" s="1"/>
      <c r="E206" s="1"/>
      <c r="F206" s="1"/>
      <c r="G206" s="1"/>
      <c r="H206" s="1"/>
      <c r="I206" s="1"/>
      <c r="J206" s="2"/>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3"/>
      <c r="AQ206" s="3"/>
      <c r="AR206" s="3"/>
      <c r="AS206" s="6"/>
      <c r="AT206" s="3"/>
      <c r="AU206" s="3"/>
      <c r="AV206" s="1"/>
      <c r="AW206" s="1"/>
      <c r="AX206" s="1"/>
      <c r="AY206" s="1"/>
    </row>
    <row r="207" spans="1:51" ht="14.25" customHeight="1" x14ac:dyDescent="0.25">
      <c r="A207" s="1"/>
      <c r="B207" s="1"/>
      <c r="C207" s="1"/>
      <c r="D207" s="1"/>
      <c r="E207" s="1"/>
      <c r="F207" s="1"/>
      <c r="G207" s="1"/>
      <c r="H207" s="1"/>
      <c r="I207" s="1"/>
      <c r="J207" s="2"/>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3"/>
      <c r="AQ207" s="3"/>
      <c r="AR207" s="3"/>
      <c r="AS207" s="6"/>
      <c r="AT207" s="3"/>
      <c r="AU207" s="3"/>
      <c r="AV207" s="1"/>
      <c r="AW207" s="1"/>
      <c r="AX207" s="1"/>
      <c r="AY207" s="1"/>
    </row>
    <row r="208" spans="1:51" ht="14.25" customHeight="1" x14ac:dyDescent="0.25">
      <c r="A208" s="1"/>
      <c r="B208" s="1"/>
      <c r="C208" s="1"/>
      <c r="D208" s="1"/>
      <c r="E208" s="1"/>
      <c r="F208" s="1"/>
      <c r="G208" s="1"/>
      <c r="H208" s="1"/>
      <c r="I208" s="1"/>
      <c r="J208" s="2"/>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3"/>
      <c r="AQ208" s="3"/>
      <c r="AR208" s="3"/>
      <c r="AS208" s="6"/>
      <c r="AT208" s="3"/>
      <c r="AU208" s="3"/>
      <c r="AV208" s="1"/>
      <c r="AW208" s="1"/>
      <c r="AX208" s="1"/>
      <c r="AY208" s="1"/>
    </row>
    <row r="209" spans="1:51" ht="14.25" customHeight="1" x14ac:dyDescent="0.25">
      <c r="A209" s="1"/>
      <c r="B209" s="1"/>
      <c r="C209" s="1"/>
      <c r="D209" s="1"/>
      <c r="E209" s="1"/>
      <c r="F209" s="1"/>
      <c r="G209" s="1"/>
      <c r="H209" s="1"/>
      <c r="I209" s="1"/>
      <c r="J209" s="2"/>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3"/>
      <c r="AQ209" s="3"/>
      <c r="AR209" s="3"/>
      <c r="AS209" s="6"/>
      <c r="AT209" s="3"/>
      <c r="AU209" s="3"/>
      <c r="AV209" s="1"/>
      <c r="AW209" s="1"/>
      <c r="AX209" s="1"/>
      <c r="AY209" s="1"/>
    </row>
    <row r="210" spans="1:51" ht="14.25" customHeight="1" x14ac:dyDescent="0.25">
      <c r="A210" s="1"/>
      <c r="B210" s="1"/>
      <c r="C210" s="1"/>
      <c r="D210" s="1"/>
      <c r="E210" s="1"/>
      <c r="F210" s="1"/>
      <c r="G210" s="1"/>
      <c r="H210" s="1"/>
      <c r="I210" s="1"/>
      <c r="J210" s="2"/>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3"/>
      <c r="AQ210" s="3"/>
      <c r="AR210" s="3"/>
      <c r="AS210" s="6"/>
      <c r="AT210" s="3"/>
      <c r="AU210" s="3"/>
      <c r="AV210" s="1"/>
      <c r="AW210" s="1"/>
      <c r="AX210" s="1"/>
      <c r="AY210" s="1"/>
    </row>
    <row r="211" spans="1:51" ht="14.25" customHeight="1" x14ac:dyDescent="0.25">
      <c r="A211" s="1"/>
      <c r="B211" s="1"/>
      <c r="C211" s="1"/>
      <c r="D211" s="1"/>
      <c r="E211" s="1"/>
      <c r="F211" s="1"/>
      <c r="G211" s="1"/>
      <c r="H211" s="1"/>
      <c r="I211" s="1"/>
      <c r="J211" s="2"/>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3"/>
      <c r="AQ211" s="3"/>
      <c r="AR211" s="3"/>
      <c r="AS211" s="6"/>
      <c r="AT211" s="3"/>
      <c r="AU211" s="3"/>
      <c r="AV211" s="1"/>
      <c r="AW211" s="1"/>
      <c r="AX211" s="1"/>
      <c r="AY211" s="1"/>
    </row>
    <row r="212" spans="1:51" ht="14.25" customHeight="1" x14ac:dyDescent="0.25">
      <c r="A212" s="1"/>
      <c r="B212" s="1"/>
      <c r="C212" s="1"/>
      <c r="D212" s="1"/>
      <c r="E212" s="1"/>
      <c r="F212" s="1"/>
      <c r="G212" s="1"/>
      <c r="H212" s="1"/>
      <c r="I212" s="1"/>
      <c r="J212" s="2"/>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3"/>
      <c r="AQ212" s="3"/>
      <c r="AR212" s="3"/>
      <c r="AS212" s="6"/>
      <c r="AT212" s="3"/>
      <c r="AU212" s="3"/>
      <c r="AV212" s="1"/>
      <c r="AW212" s="1"/>
      <c r="AX212" s="1"/>
      <c r="AY212" s="1"/>
    </row>
    <row r="213" spans="1:51" ht="14.25" customHeight="1" x14ac:dyDescent="0.25">
      <c r="A213" s="1"/>
      <c r="B213" s="1"/>
      <c r="C213" s="1"/>
      <c r="D213" s="1"/>
      <c r="E213" s="1"/>
      <c r="F213" s="1"/>
      <c r="G213" s="1"/>
      <c r="H213" s="1"/>
      <c r="I213" s="1"/>
      <c r="J213" s="2"/>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3"/>
      <c r="AQ213" s="3"/>
      <c r="AR213" s="3"/>
      <c r="AS213" s="6"/>
      <c r="AT213" s="3"/>
      <c r="AU213" s="3"/>
      <c r="AV213" s="1"/>
      <c r="AW213" s="1"/>
      <c r="AX213" s="1"/>
      <c r="AY213" s="1"/>
    </row>
    <row r="214" spans="1:51" ht="14.25" customHeight="1" x14ac:dyDescent="0.25">
      <c r="A214" s="1"/>
      <c r="B214" s="1"/>
      <c r="C214" s="1"/>
      <c r="D214" s="1"/>
      <c r="E214" s="1"/>
      <c r="F214" s="1"/>
      <c r="G214" s="1"/>
      <c r="H214" s="1"/>
      <c r="I214" s="1"/>
      <c r="J214" s="2"/>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3"/>
      <c r="AQ214" s="3"/>
      <c r="AR214" s="3"/>
      <c r="AS214" s="6"/>
      <c r="AT214" s="3"/>
      <c r="AU214" s="3"/>
      <c r="AV214" s="1"/>
      <c r="AW214" s="1"/>
      <c r="AX214" s="1"/>
      <c r="AY214" s="1"/>
    </row>
    <row r="215" spans="1:51" ht="14.25" customHeight="1" x14ac:dyDescent="0.25">
      <c r="A215" s="1"/>
      <c r="B215" s="1"/>
      <c r="C215" s="1"/>
      <c r="D215" s="1"/>
      <c r="E215" s="1"/>
      <c r="F215" s="1"/>
      <c r="G215" s="1"/>
      <c r="H215" s="1"/>
      <c r="I215" s="1"/>
      <c r="J215" s="2"/>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3"/>
      <c r="AQ215" s="3"/>
      <c r="AR215" s="3"/>
      <c r="AS215" s="6"/>
      <c r="AT215" s="3"/>
      <c r="AU215" s="3"/>
      <c r="AV215" s="1"/>
      <c r="AW215" s="1"/>
      <c r="AX215" s="1"/>
      <c r="AY215" s="1"/>
    </row>
    <row r="216" spans="1:51" ht="14.25" customHeight="1" x14ac:dyDescent="0.25">
      <c r="A216" s="1"/>
      <c r="B216" s="1"/>
      <c r="C216" s="1"/>
      <c r="D216" s="1"/>
      <c r="E216" s="1"/>
      <c r="F216" s="1"/>
      <c r="G216" s="1"/>
      <c r="H216" s="1"/>
      <c r="I216" s="1"/>
      <c r="J216" s="2"/>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3"/>
      <c r="AQ216" s="3"/>
      <c r="AR216" s="3"/>
      <c r="AS216" s="6"/>
      <c r="AT216" s="3"/>
      <c r="AU216" s="3"/>
      <c r="AV216" s="1"/>
      <c r="AW216" s="1"/>
      <c r="AX216" s="1"/>
      <c r="AY216" s="1"/>
    </row>
    <row r="217" spans="1:51" ht="14.25" customHeight="1" x14ac:dyDescent="0.25">
      <c r="A217" s="1"/>
      <c r="B217" s="1"/>
      <c r="C217" s="1"/>
      <c r="D217" s="1"/>
      <c r="E217" s="1"/>
      <c r="F217" s="1"/>
      <c r="G217" s="1"/>
      <c r="H217" s="1"/>
      <c r="I217" s="1"/>
      <c r="J217" s="2"/>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3"/>
      <c r="AQ217" s="3"/>
      <c r="AR217" s="3"/>
      <c r="AS217" s="6"/>
      <c r="AT217" s="3"/>
      <c r="AU217" s="3"/>
      <c r="AV217" s="1"/>
      <c r="AW217" s="1"/>
      <c r="AX217" s="1"/>
      <c r="AY217" s="1"/>
    </row>
    <row r="218" spans="1:51" ht="14.25" customHeight="1" x14ac:dyDescent="0.25">
      <c r="A218" s="1"/>
      <c r="B218" s="1"/>
      <c r="C218" s="1"/>
      <c r="D218" s="1"/>
      <c r="E218" s="1"/>
      <c r="F218" s="1"/>
      <c r="G218" s="1"/>
      <c r="H218" s="1"/>
      <c r="I218" s="1"/>
      <c r="J218" s="2"/>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3"/>
      <c r="AQ218" s="3"/>
      <c r="AR218" s="3"/>
      <c r="AS218" s="6"/>
      <c r="AT218" s="3"/>
      <c r="AU218" s="3"/>
      <c r="AV218" s="1"/>
      <c r="AW218" s="1"/>
      <c r="AX218" s="1"/>
      <c r="AY218" s="1"/>
    </row>
    <row r="219" spans="1:51" ht="14.25" customHeight="1" x14ac:dyDescent="0.25">
      <c r="A219" s="1"/>
      <c r="B219" s="1"/>
      <c r="C219" s="1"/>
      <c r="D219" s="1"/>
      <c r="E219" s="1"/>
      <c r="F219" s="1"/>
      <c r="G219" s="1"/>
      <c r="H219" s="1"/>
      <c r="I219" s="1"/>
      <c r="J219" s="2"/>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3"/>
      <c r="AQ219" s="3"/>
      <c r="AR219" s="3"/>
      <c r="AS219" s="6"/>
      <c r="AT219" s="3"/>
      <c r="AU219" s="3"/>
      <c r="AV219" s="1"/>
      <c r="AW219" s="1"/>
      <c r="AX219" s="1"/>
      <c r="AY219" s="1"/>
    </row>
    <row r="220" spans="1:51" ht="14.25" customHeight="1" x14ac:dyDescent="0.25">
      <c r="A220" s="1"/>
      <c r="B220" s="1"/>
      <c r="C220" s="1"/>
      <c r="D220" s="1"/>
      <c r="E220" s="1"/>
      <c r="F220" s="1"/>
      <c r="G220" s="1"/>
      <c r="H220" s="1"/>
      <c r="I220" s="1"/>
      <c r="J220" s="2"/>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3"/>
      <c r="AQ220" s="3"/>
      <c r="AR220" s="3"/>
      <c r="AS220" s="6"/>
      <c r="AT220" s="3"/>
      <c r="AU220" s="3"/>
      <c r="AV220" s="1"/>
      <c r="AW220" s="1"/>
      <c r="AX220" s="1"/>
      <c r="AY220" s="1"/>
    </row>
    <row r="221" spans="1:51" ht="14.25" customHeight="1" x14ac:dyDescent="0.25">
      <c r="A221" s="1"/>
      <c r="B221" s="1"/>
      <c r="C221" s="1"/>
      <c r="D221" s="1"/>
      <c r="E221" s="1"/>
      <c r="F221" s="1"/>
      <c r="G221" s="1"/>
      <c r="H221" s="1"/>
      <c r="I221" s="1"/>
      <c r="J221" s="2"/>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3"/>
      <c r="AQ221" s="3"/>
      <c r="AR221" s="3"/>
      <c r="AS221" s="6"/>
      <c r="AT221" s="3"/>
      <c r="AU221" s="3"/>
      <c r="AV221" s="1"/>
      <c r="AW221" s="1"/>
      <c r="AX221" s="1"/>
      <c r="AY221" s="1"/>
    </row>
    <row r="222" spans="1:51" ht="14.25" customHeight="1" x14ac:dyDescent="0.25">
      <c r="A222" s="1"/>
      <c r="B222" s="1"/>
      <c r="C222" s="1"/>
      <c r="D222" s="1"/>
      <c r="E222" s="1"/>
      <c r="F222" s="1"/>
      <c r="G222" s="1"/>
      <c r="H222" s="1"/>
      <c r="I222" s="1"/>
      <c r="J222" s="2"/>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3"/>
      <c r="AQ222" s="3"/>
      <c r="AR222" s="3"/>
      <c r="AS222" s="6"/>
      <c r="AT222" s="3"/>
      <c r="AU222" s="3"/>
      <c r="AV222" s="1"/>
      <c r="AW222" s="1"/>
      <c r="AX222" s="1"/>
      <c r="AY222" s="1"/>
    </row>
    <row r="223" spans="1:51" ht="14.25" customHeight="1" x14ac:dyDescent="0.25">
      <c r="A223" s="1"/>
      <c r="B223" s="1"/>
      <c r="C223" s="1"/>
      <c r="D223" s="1"/>
      <c r="E223" s="1"/>
      <c r="F223" s="1"/>
      <c r="G223" s="1"/>
      <c r="H223" s="1"/>
      <c r="I223" s="1"/>
      <c r="J223" s="2"/>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3"/>
      <c r="AQ223" s="3"/>
      <c r="AR223" s="3"/>
      <c r="AS223" s="6"/>
      <c r="AT223" s="3"/>
      <c r="AU223" s="3"/>
      <c r="AV223" s="1"/>
      <c r="AW223" s="1"/>
      <c r="AX223" s="1"/>
      <c r="AY223" s="1"/>
    </row>
    <row r="224" spans="1:51" ht="14.25" customHeight="1" x14ac:dyDescent="0.25">
      <c r="A224" s="1"/>
      <c r="B224" s="1"/>
      <c r="C224" s="1"/>
      <c r="D224" s="1"/>
      <c r="E224" s="1"/>
      <c r="F224" s="1"/>
      <c r="G224" s="1"/>
      <c r="H224" s="1"/>
      <c r="I224" s="1"/>
      <c r="J224" s="2"/>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3"/>
      <c r="AQ224" s="3"/>
      <c r="AR224" s="3"/>
      <c r="AS224" s="6"/>
      <c r="AT224" s="3"/>
      <c r="AU224" s="3"/>
      <c r="AV224" s="1"/>
      <c r="AW224" s="1"/>
      <c r="AX224" s="1"/>
      <c r="AY224" s="1"/>
    </row>
    <row r="225" spans="1:51" ht="14.25" customHeight="1" x14ac:dyDescent="0.25">
      <c r="A225" s="1"/>
      <c r="B225" s="1"/>
      <c r="C225" s="1"/>
      <c r="D225" s="1"/>
      <c r="E225" s="1"/>
      <c r="F225" s="1"/>
      <c r="G225" s="1"/>
      <c r="H225" s="1"/>
      <c r="I225" s="1"/>
      <c r="J225" s="2"/>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3"/>
      <c r="AQ225" s="3"/>
      <c r="AR225" s="3"/>
      <c r="AS225" s="6"/>
      <c r="AT225" s="3"/>
      <c r="AU225" s="3"/>
      <c r="AV225" s="1"/>
      <c r="AW225" s="1"/>
      <c r="AX225" s="1"/>
      <c r="AY225" s="1"/>
    </row>
    <row r="226" spans="1:51" ht="14.25" customHeight="1" x14ac:dyDescent="0.25">
      <c r="A226" s="1"/>
      <c r="B226" s="1"/>
      <c r="C226" s="1"/>
      <c r="D226" s="1"/>
      <c r="E226" s="1"/>
      <c r="F226" s="1"/>
      <c r="G226" s="1"/>
      <c r="H226" s="1"/>
      <c r="I226" s="1"/>
      <c r="J226" s="2"/>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3"/>
      <c r="AQ226" s="3"/>
      <c r="AR226" s="3"/>
      <c r="AS226" s="6"/>
      <c r="AT226" s="3"/>
      <c r="AU226" s="3"/>
      <c r="AV226" s="1"/>
      <c r="AW226" s="1"/>
      <c r="AX226" s="1"/>
      <c r="AY226" s="1"/>
    </row>
    <row r="227" spans="1:51" ht="14.25" customHeight="1" x14ac:dyDescent="0.25">
      <c r="A227" s="1"/>
      <c r="B227" s="1"/>
      <c r="C227" s="1"/>
      <c r="D227" s="1"/>
      <c r="E227" s="1"/>
      <c r="F227" s="1"/>
      <c r="G227" s="1"/>
      <c r="H227" s="1"/>
      <c r="I227" s="1"/>
      <c r="J227" s="2"/>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3"/>
      <c r="AQ227" s="3"/>
      <c r="AR227" s="3"/>
      <c r="AS227" s="6"/>
      <c r="AT227" s="3"/>
      <c r="AU227" s="3"/>
      <c r="AV227" s="1"/>
      <c r="AW227" s="1"/>
      <c r="AX227" s="1"/>
      <c r="AY227" s="1"/>
    </row>
    <row r="228" spans="1:51" ht="14.25" customHeight="1" x14ac:dyDescent="0.25">
      <c r="A228" s="1"/>
      <c r="B228" s="1"/>
      <c r="C228" s="1"/>
      <c r="D228" s="1"/>
      <c r="E228" s="1"/>
      <c r="F228" s="1"/>
      <c r="G228" s="1"/>
      <c r="H228" s="1"/>
      <c r="I228" s="1"/>
      <c r="J228" s="2"/>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3"/>
      <c r="AQ228" s="3"/>
      <c r="AR228" s="3"/>
      <c r="AS228" s="6"/>
      <c r="AT228" s="3"/>
      <c r="AU228" s="3"/>
      <c r="AV228" s="1"/>
      <c r="AW228" s="1"/>
      <c r="AX228" s="1"/>
      <c r="AY228" s="1"/>
    </row>
    <row r="229" spans="1:51" ht="14.25" customHeight="1" x14ac:dyDescent="0.25">
      <c r="A229" s="1"/>
      <c r="B229" s="1"/>
      <c r="C229" s="1"/>
      <c r="D229" s="1"/>
      <c r="E229" s="1"/>
      <c r="F229" s="1"/>
      <c r="G229" s="1"/>
      <c r="H229" s="1"/>
      <c r="I229" s="1"/>
      <c r="J229" s="2"/>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3"/>
      <c r="AQ229" s="3"/>
      <c r="AR229" s="3"/>
      <c r="AS229" s="6"/>
      <c r="AT229" s="3"/>
      <c r="AU229" s="3"/>
      <c r="AV229" s="1"/>
      <c r="AW229" s="1"/>
      <c r="AX229" s="1"/>
      <c r="AY229" s="1"/>
    </row>
    <row r="230" spans="1:51" ht="14.25" customHeight="1" x14ac:dyDescent="0.25">
      <c r="A230" s="1"/>
      <c r="B230" s="1"/>
      <c r="C230" s="1"/>
      <c r="D230" s="1"/>
      <c r="E230" s="1"/>
      <c r="F230" s="1"/>
      <c r="G230" s="1"/>
      <c r="H230" s="1"/>
      <c r="I230" s="1"/>
      <c r="J230" s="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3"/>
      <c r="AQ230" s="3"/>
      <c r="AR230" s="3"/>
      <c r="AS230" s="6"/>
      <c r="AT230" s="3"/>
      <c r="AU230" s="3"/>
      <c r="AV230" s="1"/>
      <c r="AW230" s="1"/>
      <c r="AX230" s="1"/>
      <c r="AY230" s="1"/>
    </row>
    <row r="231" spans="1:51" ht="14.25" customHeight="1" x14ac:dyDescent="0.25">
      <c r="A231" s="1"/>
      <c r="B231" s="1"/>
      <c r="C231" s="1"/>
      <c r="D231" s="1"/>
      <c r="E231" s="1"/>
      <c r="F231" s="1"/>
      <c r="G231" s="1"/>
      <c r="H231" s="1"/>
      <c r="I231" s="1"/>
      <c r="J231" s="2"/>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3"/>
      <c r="AQ231" s="3"/>
      <c r="AR231" s="3"/>
      <c r="AS231" s="6"/>
      <c r="AT231" s="3"/>
      <c r="AU231" s="3"/>
      <c r="AV231" s="1"/>
      <c r="AW231" s="1"/>
      <c r="AX231" s="1"/>
      <c r="AY231" s="1"/>
    </row>
    <row r="232" spans="1:51" ht="14.25" customHeight="1" x14ac:dyDescent="0.25">
      <c r="A232" s="1"/>
      <c r="B232" s="1"/>
      <c r="C232" s="1"/>
      <c r="D232" s="1"/>
      <c r="E232" s="1"/>
      <c r="F232" s="1"/>
      <c r="G232" s="1"/>
      <c r="H232" s="1"/>
      <c r="I232" s="1"/>
      <c r="J232" s="2"/>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3"/>
      <c r="AQ232" s="3"/>
      <c r="AR232" s="3"/>
      <c r="AS232" s="6"/>
      <c r="AT232" s="3"/>
      <c r="AU232" s="3"/>
      <c r="AV232" s="1"/>
      <c r="AW232" s="1"/>
      <c r="AX232" s="1"/>
      <c r="AY232" s="1"/>
    </row>
    <row r="233" spans="1:51" ht="14.25" customHeight="1" x14ac:dyDescent="0.25">
      <c r="A233" s="1"/>
      <c r="B233" s="1"/>
      <c r="C233" s="1"/>
      <c r="D233" s="1"/>
      <c r="E233" s="1"/>
      <c r="F233" s="1"/>
      <c r="G233" s="1"/>
      <c r="H233" s="1"/>
      <c r="I233" s="1"/>
      <c r="J233" s="2"/>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3"/>
      <c r="AQ233" s="3"/>
      <c r="AR233" s="3"/>
      <c r="AS233" s="6"/>
      <c r="AT233" s="3"/>
      <c r="AU233" s="3"/>
      <c r="AV233" s="1"/>
      <c r="AW233" s="1"/>
      <c r="AX233" s="1"/>
      <c r="AY233" s="1"/>
    </row>
    <row r="234" spans="1:51" ht="14.25" customHeight="1" x14ac:dyDescent="0.25">
      <c r="A234" s="1"/>
      <c r="B234" s="1"/>
      <c r="C234" s="1"/>
      <c r="D234" s="1"/>
      <c r="E234" s="1"/>
      <c r="F234" s="1"/>
      <c r="G234" s="1"/>
      <c r="H234" s="1"/>
      <c r="I234" s="1"/>
      <c r="J234" s="2"/>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3"/>
      <c r="AQ234" s="3"/>
      <c r="AR234" s="3"/>
      <c r="AS234" s="6"/>
      <c r="AT234" s="3"/>
      <c r="AU234" s="3"/>
      <c r="AV234" s="1"/>
      <c r="AW234" s="1"/>
      <c r="AX234" s="1"/>
      <c r="AY234" s="1"/>
    </row>
    <row r="235" spans="1:51" ht="14.25" customHeight="1" x14ac:dyDescent="0.25">
      <c r="A235" s="1"/>
      <c r="B235" s="1"/>
      <c r="C235" s="1"/>
      <c r="D235" s="1"/>
      <c r="E235" s="1"/>
      <c r="F235" s="1"/>
      <c r="G235" s="1"/>
      <c r="H235" s="1"/>
      <c r="I235" s="1"/>
      <c r="J235" s="2"/>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3"/>
      <c r="AQ235" s="3"/>
      <c r="AR235" s="3"/>
      <c r="AS235" s="6"/>
      <c r="AT235" s="3"/>
      <c r="AU235" s="3"/>
      <c r="AV235" s="1"/>
      <c r="AW235" s="1"/>
      <c r="AX235" s="1"/>
      <c r="AY235" s="1"/>
    </row>
    <row r="236" spans="1:51" ht="14.25" customHeight="1" x14ac:dyDescent="0.25">
      <c r="A236" s="1"/>
      <c r="B236" s="1"/>
      <c r="C236" s="1"/>
      <c r="D236" s="1"/>
      <c r="E236" s="1"/>
      <c r="F236" s="1"/>
      <c r="G236" s="1"/>
      <c r="H236" s="1"/>
      <c r="I236" s="1"/>
      <c r="J236" s="2"/>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3"/>
      <c r="AQ236" s="3"/>
      <c r="AR236" s="3"/>
      <c r="AS236" s="6"/>
      <c r="AT236" s="3"/>
      <c r="AU236" s="3"/>
      <c r="AV236" s="1"/>
      <c r="AW236" s="1"/>
      <c r="AX236" s="1"/>
      <c r="AY236" s="1"/>
    </row>
    <row r="237" spans="1:51" ht="14.25" customHeight="1" x14ac:dyDescent="0.25">
      <c r="A237" s="1"/>
      <c r="B237" s="1"/>
      <c r="C237" s="1"/>
      <c r="D237" s="1"/>
      <c r="E237" s="1"/>
      <c r="F237" s="1"/>
      <c r="G237" s="1"/>
      <c r="H237" s="1"/>
      <c r="I237" s="1"/>
      <c r="J237" s="2"/>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3"/>
      <c r="AQ237" s="3"/>
      <c r="AR237" s="3"/>
      <c r="AS237" s="6"/>
      <c r="AT237" s="3"/>
      <c r="AU237" s="3"/>
      <c r="AV237" s="1"/>
      <c r="AW237" s="1"/>
      <c r="AX237" s="1"/>
      <c r="AY237" s="1"/>
    </row>
    <row r="238" spans="1:51" ht="14.25" customHeight="1" x14ac:dyDescent="0.25">
      <c r="A238" s="1"/>
      <c r="B238" s="1"/>
      <c r="C238" s="1"/>
      <c r="D238" s="1"/>
      <c r="E238" s="1"/>
      <c r="F238" s="1"/>
      <c r="G238" s="1"/>
      <c r="H238" s="1"/>
      <c r="I238" s="1"/>
      <c r="J238" s="2"/>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3"/>
      <c r="AQ238" s="3"/>
      <c r="AR238" s="3"/>
      <c r="AS238" s="6"/>
      <c r="AT238" s="3"/>
      <c r="AU238" s="3"/>
      <c r="AV238" s="1"/>
      <c r="AW238" s="1"/>
      <c r="AX238" s="1"/>
      <c r="AY238" s="1"/>
    </row>
    <row r="239" spans="1:51" ht="14.25" customHeight="1" x14ac:dyDescent="0.25">
      <c r="A239" s="1"/>
      <c r="B239" s="1"/>
      <c r="C239" s="1"/>
      <c r="D239" s="1"/>
      <c r="E239" s="1"/>
      <c r="F239" s="1"/>
      <c r="G239" s="1"/>
      <c r="H239" s="1"/>
      <c r="I239" s="1"/>
      <c r="J239" s="2"/>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3"/>
      <c r="AQ239" s="3"/>
      <c r="AR239" s="3"/>
      <c r="AS239" s="6"/>
      <c r="AT239" s="3"/>
      <c r="AU239" s="3"/>
      <c r="AV239" s="1"/>
      <c r="AW239" s="1"/>
      <c r="AX239" s="1"/>
      <c r="AY239" s="1"/>
    </row>
    <row r="240" spans="1:51" ht="14.25" customHeight="1" x14ac:dyDescent="0.25">
      <c r="A240" s="1"/>
      <c r="B240" s="1"/>
      <c r="C240" s="1"/>
      <c r="D240" s="1"/>
      <c r="E240" s="1"/>
      <c r="F240" s="1"/>
      <c r="G240" s="1"/>
      <c r="H240" s="1"/>
      <c r="I240" s="1"/>
      <c r="J240" s="2"/>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3"/>
      <c r="AQ240" s="3"/>
      <c r="AR240" s="3"/>
      <c r="AS240" s="6"/>
      <c r="AT240" s="3"/>
      <c r="AU240" s="3"/>
      <c r="AV240" s="1"/>
      <c r="AW240" s="1"/>
      <c r="AX240" s="1"/>
      <c r="AY240" s="1"/>
    </row>
    <row r="241" spans="1:51" ht="14.25" customHeight="1" x14ac:dyDescent="0.25">
      <c r="A241" s="1"/>
      <c r="B241" s="1"/>
      <c r="C241" s="1"/>
      <c r="D241" s="1"/>
      <c r="E241" s="1"/>
      <c r="F241" s="1"/>
      <c r="G241" s="1"/>
      <c r="H241" s="1"/>
      <c r="I241" s="1"/>
      <c r="J241" s="2"/>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3"/>
      <c r="AQ241" s="3"/>
      <c r="AR241" s="3"/>
      <c r="AS241" s="6"/>
      <c r="AT241" s="3"/>
      <c r="AU241" s="3"/>
      <c r="AV241" s="1"/>
      <c r="AW241" s="1"/>
      <c r="AX241" s="1"/>
      <c r="AY241" s="1"/>
    </row>
    <row r="242" spans="1:51" ht="14.25" customHeight="1" x14ac:dyDescent="0.25">
      <c r="A242" s="1"/>
      <c r="B242" s="1"/>
      <c r="C242" s="1"/>
      <c r="D242" s="1"/>
      <c r="E242" s="1"/>
      <c r="F242" s="1"/>
      <c r="G242" s="1"/>
      <c r="H242" s="1"/>
      <c r="I242" s="1"/>
      <c r="J242" s="2"/>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3"/>
      <c r="AQ242" s="3"/>
      <c r="AR242" s="3"/>
      <c r="AS242" s="6"/>
      <c r="AT242" s="3"/>
      <c r="AU242" s="3"/>
      <c r="AV242" s="1"/>
      <c r="AW242" s="1"/>
      <c r="AX242" s="1"/>
      <c r="AY242" s="1"/>
    </row>
    <row r="243" spans="1:51" ht="14.25" customHeight="1" x14ac:dyDescent="0.25">
      <c r="A243" s="1"/>
      <c r="B243" s="1"/>
      <c r="C243" s="1"/>
      <c r="D243" s="1"/>
      <c r="E243" s="1"/>
      <c r="F243" s="1"/>
      <c r="G243" s="1"/>
      <c r="H243" s="1"/>
      <c r="I243" s="1"/>
      <c r="J243" s="2"/>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3"/>
      <c r="AQ243" s="3"/>
      <c r="AR243" s="3"/>
      <c r="AS243" s="6"/>
      <c r="AT243" s="3"/>
      <c r="AU243" s="3"/>
      <c r="AV243" s="1"/>
      <c r="AW243" s="1"/>
      <c r="AX243" s="1"/>
      <c r="AY243" s="1"/>
    </row>
    <row r="244" spans="1:51" ht="14.25" customHeight="1" x14ac:dyDescent="0.25">
      <c r="A244" s="1"/>
      <c r="B244" s="1"/>
      <c r="C244" s="1"/>
      <c r="D244" s="1"/>
      <c r="E244" s="1"/>
      <c r="F244" s="1"/>
      <c r="G244" s="1"/>
      <c r="H244" s="1"/>
      <c r="I244" s="1"/>
      <c r="J244" s="2"/>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3"/>
      <c r="AQ244" s="3"/>
      <c r="AR244" s="3"/>
      <c r="AS244" s="6"/>
      <c r="AT244" s="3"/>
      <c r="AU244" s="3"/>
      <c r="AV244" s="1"/>
      <c r="AW244" s="1"/>
      <c r="AX244" s="1"/>
      <c r="AY244" s="1"/>
    </row>
    <row r="245" spans="1:51" ht="14.25" customHeight="1" x14ac:dyDescent="0.25">
      <c r="A245" s="1"/>
      <c r="B245" s="1"/>
      <c r="C245" s="1"/>
      <c r="D245" s="1"/>
      <c r="E245" s="1"/>
      <c r="F245" s="1"/>
      <c r="G245" s="1"/>
      <c r="H245" s="1"/>
      <c r="I245" s="1"/>
      <c r="J245" s="2"/>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3"/>
      <c r="AQ245" s="3"/>
      <c r="AR245" s="3"/>
      <c r="AS245" s="6"/>
      <c r="AT245" s="3"/>
      <c r="AU245" s="3"/>
      <c r="AV245" s="1"/>
      <c r="AW245" s="1"/>
      <c r="AX245" s="1"/>
      <c r="AY245" s="1"/>
    </row>
    <row r="246" spans="1:51" ht="14.25" customHeight="1" x14ac:dyDescent="0.25">
      <c r="A246" s="1"/>
      <c r="B246" s="1"/>
      <c r="C246" s="1"/>
      <c r="D246" s="1"/>
      <c r="E246" s="1"/>
      <c r="F246" s="1"/>
      <c r="G246" s="1"/>
      <c r="H246" s="1"/>
      <c r="I246" s="1"/>
      <c r="J246" s="2"/>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3"/>
      <c r="AQ246" s="3"/>
      <c r="AR246" s="3"/>
      <c r="AS246" s="6"/>
      <c r="AT246" s="3"/>
      <c r="AU246" s="3"/>
      <c r="AV246" s="1"/>
      <c r="AW246" s="1"/>
      <c r="AX246" s="1"/>
      <c r="AY246" s="1"/>
    </row>
    <row r="247" spans="1:51" ht="14.25" customHeight="1" x14ac:dyDescent="0.25">
      <c r="A247" s="1"/>
      <c r="B247" s="1"/>
      <c r="C247" s="1"/>
      <c r="D247" s="1"/>
      <c r="E247" s="1"/>
      <c r="F247" s="1"/>
      <c r="G247" s="1"/>
      <c r="H247" s="1"/>
      <c r="I247" s="1"/>
      <c r="J247" s="2"/>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3"/>
      <c r="AQ247" s="3"/>
      <c r="AR247" s="3"/>
      <c r="AS247" s="6"/>
      <c r="AT247" s="3"/>
      <c r="AU247" s="3"/>
      <c r="AV247" s="1"/>
      <c r="AW247" s="1"/>
      <c r="AX247" s="1"/>
      <c r="AY247" s="1"/>
    </row>
    <row r="248" spans="1:51" ht="14.25" customHeight="1" x14ac:dyDescent="0.25">
      <c r="A248" s="1"/>
      <c r="B248" s="1"/>
      <c r="C248" s="1"/>
      <c r="D248" s="1"/>
      <c r="E248" s="1"/>
      <c r="F248" s="1"/>
      <c r="G248" s="1"/>
      <c r="H248" s="1"/>
      <c r="I248" s="1"/>
      <c r="J248" s="2"/>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3"/>
      <c r="AQ248" s="3"/>
      <c r="AR248" s="3"/>
      <c r="AS248" s="6"/>
      <c r="AT248" s="3"/>
      <c r="AU248" s="3"/>
      <c r="AV248" s="1"/>
      <c r="AW248" s="1"/>
      <c r="AX248" s="1"/>
      <c r="AY248" s="1"/>
    </row>
    <row r="249" spans="1:51" ht="14.25" customHeight="1" x14ac:dyDescent="0.25">
      <c r="A249" s="1"/>
      <c r="B249" s="1"/>
      <c r="C249" s="1"/>
      <c r="D249" s="1"/>
      <c r="E249" s="1"/>
      <c r="F249" s="1"/>
      <c r="G249" s="1"/>
      <c r="H249" s="1"/>
      <c r="I249" s="1"/>
      <c r="J249" s="2"/>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3"/>
      <c r="AQ249" s="3"/>
      <c r="AR249" s="3"/>
      <c r="AS249" s="6"/>
      <c r="AT249" s="3"/>
      <c r="AU249" s="3"/>
      <c r="AV249" s="1"/>
      <c r="AW249" s="1"/>
      <c r="AX249" s="1"/>
      <c r="AY249" s="1"/>
    </row>
    <row r="250" spans="1:51" ht="14.25" customHeight="1" x14ac:dyDescent="0.25">
      <c r="A250" s="1"/>
      <c r="B250" s="1"/>
      <c r="C250" s="1"/>
      <c r="D250" s="1"/>
      <c r="E250" s="1"/>
      <c r="F250" s="1"/>
      <c r="G250" s="1"/>
      <c r="H250" s="1"/>
      <c r="I250" s="1"/>
      <c r="J250" s="2"/>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3"/>
      <c r="AQ250" s="3"/>
      <c r="AR250" s="3"/>
      <c r="AS250" s="6"/>
      <c r="AT250" s="3"/>
      <c r="AU250" s="3"/>
      <c r="AV250" s="1"/>
      <c r="AW250" s="1"/>
      <c r="AX250" s="1"/>
      <c r="AY250" s="1"/>
    </row>
    <row r="251" spans="1:51" ht="14.25" customHeight="1" x14ac:dyDescent="0.25">
      <c r="A251" s="1"/>
      <c r="B251" s="1"/>
      <c r="C251" s="1"/>
      <c r="D251" s="1"/>
      <c r="E251" s="1"/>
      <c r="F251" s="1"/>
      <c r="G251" s="1"/>
      <c r="H251" s="1"/>
      <c r="I251" s="1"/>
      <c r="J251" s="2"/>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3"/>
      <c r="AQ251" s="3"/>
      <c r="AR251" s="3"/>
      <c r="AS251" s="6"/>
      <c r="AT251" s="3"/>
      <c r="AU251" s="3"/>
      <c r="AV251" s="1"/>
      <c r="AW251" s="1"/>
      <c r="AX251" s="1"/>
      <c r="AY251" s="1"/>
    </row>
    <row r="252" spans="1:51" ht="14.25" customHeight="1" x14ac:dyDescent="0.25">
      <c r="A252" s="1"/>
      <c r="B252" s="1"/>
      <c r="C252" s="1"/>
      <c r="D252" s="1"/>
      <c r="E252" s="1"/>
      <c r="F252" s="1"/>
      <c r="G252" s="1"/>
      <c r="H252" s="1"/>
      <c r="I252" s="1"/>
      <c r="J252" s="2"/>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3"/>
      <c r="AQ252" s="3"/>
      <c r="AR252" s="3"/>
      <c r="AS252" s="6"/>
      <c r="AT252" s="3"/>
      <c r="AU252" s="3"/>
      <c r="AV252" s="1"/>
      <c r="AW252" s="1"/>
      <c r="AX252" s="1"/>
      <c r="AY252" s="1"/>
    </row>
    <row r="253" spans="1:51" ht="14.25" customHeight="1" x14ac:dyDescent="0.25">
      <c r="A253" s="1"/>
      <c r="B253" s="1"/>
      <c r="C253" s="1"/>
      <c r="D253" s="1"/>
      <c r="E253" s="1"/>
      <c r="F253" s="1"/>
      <c r="G253" s="1"/>
      <c r="H253" s="1"/>
      <c r="I253" s="1"/>
      <c r="J253" s="2"/>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3"/>
      <c r="AQ253" s="3"/>
      <c r="AR253" s="3"/>
      <c r="AS253" s="6"/>
      <c r="AT253" s="3"/>
      <c r="AU253" s="3"/>
      <c r="AV253" s="1"/>
      <c r="AW253" s="1"/>
      <c r="AX253" s="1"/>
      <c r="AY253" s="1"/>
    </row>
    <row r="254" spans="1:51" ht="14.25" customHeight="1" x14ac:dyDescent="0.25">
      <c r="A254" s="1"/>
      <c r="B254" s="1"/>
      <c r="C254" s="1"/>
      <c r="D254" s="1"/>
      <c r="E254" s="1"/>
      <c r="F254" s="1"/>
      <c r="G254" s="1"/>
      <c r="H254" s="1"/>
      <c r="I254" s="1"/>
      <c r="J254" s="2"/>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3"/>
      <c r="AQ254" s="3"/>
      <c r="AR254" s="3"/>
      <c r="AS254" s="6"/>
      <c r="AT254" s="3"/>
      <c r="AU254" s="3"/>
      <c r="AV254" s="1"/>
      <c r="AW254" s="1"/>
      <c r="AX254" s="1"/>
      <c r="AY254" s="1"/>
    </row>
    <row r="255" spans="1:51" ht="14.25" customHeight="1" x14ac:dyDescent="0.25">
      <c r="A255" s="1"/>
      <c r="B255" s="1"/>
      <c r="C255" s="1"/>
      <c r="D255" s="1"/>
      <c r="E255" s="1"/>
      <c r="F255" s="1"/>
      <c r="G255" s="1"/>
      <c r="H255" s="1"/>
      <c r="I255" s="1"/>
      <c r="J255" s="2"/>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3"/>
      <c r="AQ255" s="3"/>
      <c r="AR255" s="3"/>
      <c r="AS255" s="6"/>
      <c r="AT255" s="3"/>
      <c r="AU255" s="3"/>
      <c r="AV255" s="1"/>
      <c r="AW255" s="1"/>
      <c r="AX255" s="1"/>
      <c r="AY255" s="1"/>
    </row>
    <row r="256" spans="1:51" ht="14.25" customHeight="1" x14ac:dyDescent="0.25">
      <c r="A256" s="1"/>
      <c r="B256" s="1"/>
      <c r="C256" s="1"/>
      <c r="D256" s="1"/>
      <c r="E256" s="1"/>
      <c r="F256" s="1"/>
      <c r="G256" s="1"/>
      <c r="H256" s="1"/>
      <c r="I256" s="1"/>
      <c r="J256" s="2"/>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3"/>
      <c r="AQ256" s="3"/>
      <c r="AR256" s="3"/>
      <c r="AS256" s="6"/>
      <c r="AT256" s="3"/>
      <c r="AU256" s="3"/>
      <c r="AV256" s="1"/>
      <c r="AW256" s="1"/>
      <c r="AX256" s="1"/>
      <c r="AY256" s="1"/>
    </row>
    <row r="257" spans="1:51" ht="14.25" customHeight="1" x14ac:dyDescent="0.25">
      <c r="A257" s="1"/>
      <c r="B257" s="1"/>
      <c r="C257" s="1"/>
      <c r="D257" s="1"/>
      <c r="E257" s="1"/>
      <c r="F257" s="1"/>
      <c r="G257" s="1"/>
      <c r="H257" s="1"/>
      <c r="I257" s="1"/>
      <c r="J257" s="2"/>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3"/>
      <c r="AQ257" s="3"/>
      <c r="AR257" s="3"/>
      <c r="AS257" s="6"/>
      <c r="AT257" s="3"/>
      <c r="AU257" s="3"/>
      <c r="AV257" s="1"/>
      <c r="AW257" s="1"/>
      <c r="AX257" s="1"/>
      <c r="AY257" s="1"/>
    </row>
    <row r="258" spans="1:51" ht="14.25" customHeight="1" x14ac:dyDescent="0.25">
      <c r="A258" s="1"/>
      <c r="B258" s="1"/>
      <c r="C258" s="1"/>
      <c r="D258" s="1"/>
      <c r="E258" s="1"/>
      <c r="F258" s="1"/>
      <c r="G258" s="1"/>
      <c r="H258" s="1"/>
      <c r="I258" s="1"/>
      <c r="J258" s="2"/>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3"/>
      <c r="AQ258" s="3"/>
      <c r="AR258" s="3"/>
      <c r="AS258" s="6"/>
      <c r="AT258" s="3"/>
      <c r="AU258" s="3"/>
      <c r="AV258" s="1"/>
      <c r="AW258" s="1"/>
      <c r="AX258" s="1"/>
      <c r="AY258" s="1"/>
    </row>
    <row r="259" spans="1:51" ht="14.25" customHeight="1" x14ac:dyDescent="0.25">
      <c r="A259" s="1"/>
      <c r="B259" s="1"/>
      <c r="C259" s="1"/>
      <c r="D259" s="1"/>
      <c r="E259" s="1"/>
      <c r="F259" s="1"/>
      <c r="G259" s="1"/>
      <c r="H259" s="1"/>
      <c r="I259" s="1"/>
      <c r="J259" s="2"/>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3"/>
      <c r="AQ259" s="3"/>
      <c r="AR259" s="3"/>
      <c r="AS259" s="6"/>
      <c r="AT259" s="3"/>
      <c r="AU259" s="3"/>
      <c r="AV259" s="1"/>
      <c r="AW259" s="1"/>
      <c r="AX259" s="1"/>
      <c r="AY259" s="1"/>
    </row>
    <row r="260" spans="1:51" ht="14.25" customHeight="1" x14ac:dyDescent="0.25">
      <c r="A260" s="1"/>
      <c r="B260" s="1"/>
      <c r="C260" s="1"/>
      <c r="D260" s="1"/>
      <c r="E260" s="1"/>
      <c r="F260" s="1"/>
      <c r="G260" s="1"/>
      <c r="H260" s="1"/>
      <c r="I260" s="1"/>
      <c r="J260" s="2"/>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3"/>
      <c r="AQ260" s="3"/>
      <c r="AR260" s="3"/>
      <c r="AS260" s="6"/>
      <c r="AT260" s="3"/>
      <c r="AU260" s="3"/>
      <c r="AV260" s="1"/>
      <c r="AW260" s="1"/>
      <c r="AX260" s="1"/>
      <c r="AY260" s="1"/>
    </row>
    <row r="261" spans="1:51" ht="14.25" customHeight="1" x14ac:dyDescent="0.25">
      <c r="A261" s="1"/>
      <c r="B261" s="1"/>
      <c r="C261" s="1"/>
      <c r="D261" s="1"/>
      <c r="E261" s="1"/>
      <c r="F261" s="1"/>
      <c r="G261" s="1"/>
      <c r="H261" s="1"/>
      <c r="I261" s="1"/>
      <c r="J261" s="2"/>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3"/>
      <c r="AQ261" s="3"/>
      <c r="AR261" s="3"/>
      <c r="AS261" s="6"/>
      <c r="AT261" s="3"/>
      <c r="AU261" s="3"/>
      <c r="AV261" s="1"/>
      <c r="AW261" s="1"/>
      <c r="AX261" s="1"/>
      <c r="AY261" s="1"/>
    </row>
    <row r="262" spans="1:51" ht="14.25" customHeight="1" x14ac:dyDescent="0.25">
      <c r="A262" s="1"/>
      <c r="B262" s="1"/>
      <c r="C262" s="1"/>
      <c r="D262" s="1"/>
      <c r="E262" s="1"/>
      <c r="F262" s="1"/>
      <c r="G262" s="1"/>
      <c r="H262" s="1"/>
      <c r="I262" s="1"/>
      <c r="J262" s="2"/>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3"/>
      <c r="AQ262" s="3"/>
      <c r="AR262" s="3"/>
      <c r="AS262" s="6"/>
      <c r="AT262" s="3"/>
      <c r="AU262" s="3"/>
      <c r="AV262" s="1"/>
      <c r="AW262" s="1"/>
      <c r="AX262" s="1"/>
      <c r="AY262" s="1"/>
    </row>
    <row r="263" spans="1:51" ht="14.25" customHeight="1" x14ac:dyDescent="0.25">
      <c r="A263" s="1"/>
      <c r="B263" s="1"/>
      <c r="C263" s="1"/>
      <c r="D263" s="1"/>
      <c r="E263" s="1"/>
      <c r="F263" s="1"/>
      <c r="G263" s="1"/>
      <c r="H263" s="1"/>
      <c r="I263" s="1"/>
      <c r="J263" s="2"/>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3"/>
      <c r="AQ263" s="3"/>
      <c r="AR263" s="3"/>
      <c r="AS263" s="6"/>
      <c r="AT263" s="3"/>
      <c r="AU263" s="3"/>
      <c r="AV263" s="1"/>
      <c r="AW263" s="1"/>
      <c r="AX263" s="1"/>
      <c r="AY263" s="1"/>
    </row>
    <row r="264" spans="1:51" ht="14.25" customHeight="1" x14ac:dyDescent="0.25">
      <c r="A264" s="1"/>
      <c r="B264" s="1"/>
      <c r="C264" s="1"/>
      <c r="D264" s="1"/>
      <c r="E264" s="1"/>
      <c r="F264" s="1"/>
      <c r="G264" s="1"/>
      <c r="H264" s="1"/>
      <c r="I264" s="1"/>
      <c r="J264" s="2"/>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3"/>
      <c r="AQ264" s="3"/>
      <c r="AR264" s="3"/>
      <c r="AS264" s="6"/>
      <c r="AT264" s="3"/>
      <c r="AU264" s="3"/>
      <c r="AV264" s="1"/>
      <c r="AW264" s="1"/>
      <c r="AX264" s="1"/>
      <c r="AY264" s="1"/>
    </row>
    <row r="265" spans="1:51" ht="14.25" customHeight="1" x14ac:dyDescent="0.25">
      <c r="A265" s="1"/>
      <c r="B265" s="1"/>
      <c r="C265" s="1"/>
      <c r="D265" s="1"/>
      <c r="E265" s="1"/>
      <c r="F265" s="1"/>
      <c r="G265" s="1"/>
      <c r="H265" s="1"/>
      <c r="I265" s="1"/>
      <c r="J265" s="2"/>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3"/>
      <c r="AQ265" s="3"/>
      <c r="AR265" s="3"/>
      <c r="AS265" s="6"/>
      <c r="AT265" s="3"/>
      <c r="AU265" s="3"/>
      <c r="AV265" s="1"/>
      <c r="AW265" s="1"/>
      <c r="AX265" s="1"/>
      <c r="AY265" s="1"/>
    </row>
    <row r="266" spans="1:51" ht="14.25" customHeight="1" x14ac:dyDescent="0.25">
      <c r="A266" s="1"/>
      <c r="B266" s="1"/>
      <c r="C266" s="1"/>
      <c r="D266" s="1"/>
      <c r="E266" s="1"/>
      <c r="F266" s="1"/>
      <c r="G266" s="1"/>
      <c r="H266" s="1"/>
      <c r="I266" s="1"/>
      <c r="J266" s="2"/>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3"/>
      <c r="AQ266" s="3"/>
      <c r="AR266" s="3"/>
      <c r="AS266" s="6"/>
      <c r="AT266" s="3"/>
      <c r="AU266" s="3"/>
      <c r="AV266" s="1"/>
      <c r="AW266" s="1"/>
      <c r="AX266" s="1"/>
      <c r="AY266" s="1"/>
    </row>
    <row r="267" spans="1:51" ht="14.25" customHeight="1" x14ac:dyDescent="0.25">
      <c r="A267" s="1"/>
      <c r="B267" s="1"/>
      <c r="C267" s="1"/>
      <c r="D267" s="1"/>
      <c r="E267" s="1"/>
      <c r="F267" s="1"/>
      <c r="G267" s="1"/>
      <c r="H267" s="1"/>
      <c r="I267" s="1"/>
      <c r="J267" s="2"/>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3"/>
      <c r="AQ267" s="3"/>
      <c r="AR267" s="3"/>
      <c r="AS267" s="6"/>
      <c r="AT267" s="3"/>
      <c r="AU267" s="3"/>
      <c r="AV267" s="1"/>
      <c r="AW267" s="1"/>
      <c r="AX267" s="1"/>
      <c r="AY267" s="1"/>
    </row>
    <row r="268" spans="1:51" ht="14.25" customHeight="1" x14ac:dyDescent="0.25">
      <c r="A268" s="1"/>
      <c r="B268" s="1"/>
      <c r="C268" s="1"/>
      <c r="D268" s="1"/>
      <c r="E268" s="1"/>
      <c r="F268" s="1"/>
      <c r="G268" s="1"/>
      <c r="H268" s="1"/>
      <c r="I268" s="1"/>
      <c r="J268" s="2"/>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3"/>
      <c r="AQ268" s="3"/>
      <c r="AR268" s="3"/>
      <c r="AS268" s="6"/>
      <c r="AT268" s="3"/>
      <c r="AU268" s="3"/>
      <c r="AV268" s="1"/>
      <c r="AW268" s="1"/>
      <c r="AX268" s="1"/>
      <c r="AY268" s="1"/>
    </row>
    <row r="269" spans="1:51" ht="14.25" customHeight="1" x14ac:dyDescent="0.25">
      <c r="A269" s="1"/>
      <c r="B269" s="1"/>
      <c r="C269" s="1"/>
      <c r="D269" s="1"/>
      <c r="E269" s="1"/>
      <c r="F269" s="1"/>
      <c r="G269" s="1"/>
      <c r="H269" s="1"/>
      <c r="I269" s="1"/>
      <c r="J269" s="2"/>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3"/>
      <c r="AQ269" s="3"/>
      <c r="AR269" s="3"/>
      <c r="AS269" s="6"/>
      <c r="AT269" s="3"/>
      <c r="AU269" s="3"/>
      <c r="AV269" s="1"/>
      <c r="AW269" s="1"/>
      <c r="AX269" s="1"/>
      <c r="AY269" s="1"/>
    </row>
  </sheetData>
  <sortState ref="AK6:BR110">
    <sortCondition ref="AK6"/>
  </sortState>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A29"/>
  <sheetViews>
    <sheetView topLeftCell="AE1" workbookViewId="0">
      <selection activeCell="AN18" sqref="AN18"/>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6" width="4.28515625" style="2" bestFit="1" customWidth="1"/>
    <col min="17" max="17" width="4.42578125" style="2" bestFit="1" customWidth="1"/>
    <col min="18" max="18" width="7.710937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9" width="9.140625" style="1"/>
    <col min="40" max="40" width="24.28515625" style="1" customWidth="1"/>
    <col min="41" max="16384" width="9.140625" style="1"/>
  </cols>
  <sheetData>
    <row r="1" spans="1:53"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GCT1</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98</v>
      </c>
      <c r="AL1" s="5" t="s">
        <v>99</v>
      </c>
      <c r="AM1" s="5" t="s">
        <v>100</v>
      </c>
      <c r="AN1" s="5" t="s">
        <v>101</v>
      </c>
      <c r="AO1" s="5" t="s">
        <v>744</v>
      </c>
      <c r="AP1" s="5" t="s">
        <v>745</v>
      </c>
      <c r="AQ1" s="5" t="s">
        <v>746</v>
      </c>
      <c r="AR1" s="5" t="s">
        <v>102</v>
      </c>
      <c r="AS1" s="5" t="s">
        <v>103</v>
      </c>
      <c r="AT1" s="5" t="s">
        <v>104</v>
      </c>
      <c r="AU1" s="5" t="s">
        <v>105</v>
      </c>
      <c r="AV1" s="5" t="s">
        <v>106</v>
      </c>
      <c r="AW1" s="5" t="s">
        <v>107</v>
      </c>
      <c r="AX1" s="5" t="s">
        <v>108</v>
      </c>
      <c r="AY1" s="5" t="s">
        <v>109</v>
      </c>
    </row>
    <row r="2" spans="1:53" ht="14.25" customHeight="1" x14ac:dyDescent="0.25">
      <c r="A2" s="4"/>
      <c r="D2" s="1" t="s">
        <v>85</v>
      </c>
      <c r="E2" s="1" t="str">
        <f>VLOOKUP($D$2,[1]Tables!$B$2:$D$1048576,3,FALSE)</f>
        <v>Common Table Header</v>
      </c>
      <c r="K2" s="3"/>
      <c r="L2" s="3"/>
      <c r="M2" s="3"/>
      <c r="N2" s="3" t="str">
        <f>CONCATENATE("CREATE TABLE ", $D$2, " (")</f>
        <v>CREATE TABLE GCT1 (</v>
      </c>
      <c r="O2" s="7" t="str">
        <f>CONCATENATE("CREATE TABLE ", $D$2, " (")</f>
        <v>CREATE TABLE GCT1 (</v>
      </c>
      <c r="P2" s="8" t="s">
        <v>9</v>
      </c>
      <c r="Q2" s="8"/>
      <c r="R2" s="7" t="str">
        <f>CONCATENATE("     A          R ", D2, "R")</f>
        <v xml:space="preserve">     A          R GCT1R</v>
      </c>
      <c r="S2" s="1" t="s">
        <v>9</v>
      </c>
      <c r="AJ2" s="5" t="s">
        <v>9</v>
      </c>
    </row>
    <row r="3" spans="1:53" ht="14.25" customHeight="1" x14ac:dyDescent="0.25">
      <c r="A3" s="4"/>
      <c r="B3" s="1" t="str">
        <f>VLOOKUP($D$2,[1]Tables!$B$2:$D$1048576,2,FALSE)</f>
        <v>CA</v>
      </c>
      <c r="C3" s="1" t="s">
        <v>17</v>
      </c>
      <c r="D3" s="1" t="str">
        <f>B3 &amp; C3</f>
        <v>CACONO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8" si="0">IF(K3="", " NULL ", " NOT NULL ")</f>
        <v xml:space="preserve"> NOT NULL </v>
      </c>
      <c r="M3" s="3" t="str">
        <f t="shared" ref="M3:M9" si="1">IF(I3="NUMERIC", " DEFAULT(0) ", IF(I3="DATETIME", "", " DEFAULT('') "))</f>
        <v xml:space="preserve"> DEFAULT('') </v>
      </c>
      <c r="N3" s="1" t="str">
        <f t="shared" ref="N3:N9" si="2">CONCATENATE(D3, " ", I3, IF(I3="DATETIME", "",CONCATENATE("(", J3, ") ")), L3, M3,",")</f>
        <v>CACONO VARCHAR(10)  NOT NULL  DEFAULT('') ,</v>
      </c>
      <c r="O3" s="1" t="str">
        <f t="shared" ref="O3:O9" si="3">CONCATENATE(D3, " ",IF(I3="VARCHAR", "VARCHAR2",IF(I3="NUMERIC", "NUMBER", I3)), IF(I3="DATETIME", "",CONCATENATE("(", J3, ") ")), IF(TRIM(K3)&lt;&gt;"", L3,IF(TRIM(M3)="DEFAULT('')", "DEFAULT(' ')", M3)), ",")</f>
        <v>CACONO VARCHAR2(10)  NOT NULL ,</v>
      </c>
      <c r="P3" s="2" t="str">
        <f t="shared" ref="P3:P9" si="4">IF(I3="VARCHAR",J3,LEFT(J3,FIND(",",J3)-1))</f>
        <v>10</v>
      </c>
      <c r="Q3" s="2" t="str">
        <f t="shared" ref="Q3:Q9" si="5">IF(I3="VARCHAR","",RIGHT(J3,LEN(J3)-FIND(",",J3)))</f>
        <v/>
      </c>
      <c r="R3" s="1" t="str">
        <f t="shared" ref="R3:R9" si="6">CONCATENATE("     A            ", D3, RIGHT("          "&amp;P3,10),RIGHT("   "&amp;Q3,3),"       COLHDG('", LEFT(E3,20), "')")</f>
        <v xml:space="preserve">     A            CACONO        10          COLHDG('Company Code')</v>
      </c>
      <c r="S3" s="1" t="s">
        <v>9</v>
      </c>
      <c r="T3" s="1" t="str">
        <f t="shared" ref="T3:T9" si="7">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@level1type=N'TABLE',@level1name=N'GCT1', @level2type=N'COLUMN',@level2name=N'CACONO'</v>
      </c>
      <c r="U3" s="1" t="s">
        <v>1311</v>
      </c>
      <c r="W3" s="1" t="s">
        <v>16</v>
      </c>
      <c r="X3" s="1" t="s">
        <v>15</v>
      </c>
      <c r="Y3" s="1" t="str">
        <f>D3</f>
        <v>CACONO</v>
      </c>
      <c r="Z3" s="1" t="str">
        <f t="shared" ref="Z3:Z9" si="8">IF(AND(W3="EN",X3="S"),E3, IF(AND(W3="ID", X3="S"),F3, IF(AND(W3="EN", X3="R"),G3,H3)))</f>
        <v>Company Code</v>
      </c>
      <c r="AB3" s="1">
        <v>1</v>
      </c>
      <c r="AC3" s="6">
        <f ca="1">YEAR(NOW())*10000+MONTH(NOW())*100+DAY(NOW())</f>
        <v>20141204</v>
      </c>
      <c r="AD3" s="3">
        <f ca="1">HOUR(NOW())*10000+MINUTE(NOW())*100+SECOND(NOW())</f>
        <v>144109</v>
      </c>
      <c r="AE3" s="3" t="s">
        <v>88</v>
      </c>
      <c r="AF3" s="1">
        <v>0</v>
      </c>
      <c r="AG3" s="1">
        <v>0</v>
      </c>
      <c r="AI3" s="1" t="str">
        <f t="shared" ref="AI3:AI9" ca="1" si="9">CONCATENATE("insert into ZDIC values('",U3, "', '",V3, "', '",W3, "', '",X3, "', '",Y3, "', '",Z3, "', '",AA3, "', '",AB3, "', '",AC3, "', '",AD3, "', '",AE3, "', '",AF3, "', '",AG3, "', '",AH3, "')")</f>
        <v>insert into ZDIC values('DJB', '', 'EN', 'S', 'CACONO', 'Company Code', '', '1', '20141204', '144109', 'SQL', '0', '0', '')</v>
      </c>
      <c r="AJ3" s="5" t="s">
        <v>9</v>
      </c>
    </row>
    <row r="4" spans="1:53" ht="14.25" customHeight="1" x14ac:dyDescent="0.25">
      <c r="A4" s="4"/>
      <c r="B4" s="1" t="str">
        <f>VLOOKUP($D$2,[1]Tables!$B$2:$D$1048576,2,FALSE)</f>
        <v>CA</v>
      </c>
      <c r="C4" s="1" t="s">
        <v>69</v>
      </c>
      <c r="D4" s="1" t="str">
        <f>B4 &amp; C4</f>
        <v>CABRNO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0"/>
        <v xml:space="preserve"> NOT NULL </v>
      </c>
      <c r="M4" s="3" t="str">
        <f t="shared" si="1"/>
        <v xml:space="preserve"> DEFAULT('') </v>
      </c>
      <c r="N4" s="1" t="str">
        <f t="shared" si="2"/>
        <v>CABRNO VARCHAR(10)  NOT NULL  DEFAULT('') ,</v>
      </c>
      <c r="O4" s="1" t="str">
        <f t="shared" si="3"/>
        <v>CABRNO VARCHAR2(10)  NOT NULL ,</v>
      </c>
      <c r="P4" s="2" t="str">
        <f t="shared" si="4"/>
        <v>10</v>
      </c>
      <c r="Q4" s="2" t="str">
        <f t="shared" si="5"/>
        <v/>
      </c>
      <c r="R4" s="1" t="str">
        <f t="shared" si="6"/>
        <v xml:space="preserve">     A            CABRNO        10          COLHDG('Branch Code')</v>
      </c>
      <c r="S4" s="1" t="s">
        <v>9</v>
      </c>
      <c r="T4" s="1" t="str">
        <f t="shared" si="7"/>
        <v>EXEC sys.sp_addextendedproperty @name=N'MS_Description', @value=N'Branch Code' , @level0type=N'SCHEMA',@level0name=N'dbo', @level1type=N'TABLE',@level1name=N'GCT1', @level2type=N'COLUMN',@level2name=N'CABRNO'</v>
      </c>
      <c r="U4" s="1" t="s">
        <v>1311</v>
      </c>
      <c r="W4" s="1" t="s">
        <v>16</v>
      </c>
      <c r="X4" s="1" t="s">
        <v>15</v>
      </c>
      <c r="Y4" s="1" t="str">
        <f t="shared" ref="Y4:Y9" si="10">D4</f>
        <v>CABRNO</v>
      </c>
      <c r="Z4" s="1" t="str">
        <f t="shared" si="8"/>
        <v>Branch Code</v>
      </c>
      <c r="AB4" s="1">
        <v>1</v>
      </c>
      <c r="AC4" s="6">
        <f t="shared" ref="AC4:AC17" ca="1" si="11">YEAR(NOW())*10000+MONTH(NOW())*100+DAY(NOW())</f>
        <v>20141204</v>
      </c>
      <c r="AD4" s="3">
        <f t="shared" ref="AD4:AD17" ca="1" si="12">HOUR(NOW())*10000+MINUTE(NOW())*100+SECOND(NOW())</f>
        <v>144109</v>
      </c>
      <c r="AE4" s="3" t="s">
        <v>88</v>
      </c>
      <c r="AF4" s="1">
        <v>0</v>
      </c>
      <c r="AG4" s="1">
        <v>0</v>
      </c>
      <c r="AI4" s="1" t="str">
        <f t="shared" ca="1" si="9"/>
        <v>insert into ZDIC values('DJB', '', 'EN', 'S', 'CABRNO', 'Branch Code', '', '1', '20141204', '144109', 'SQL', '0', '0', '')</v>
      </c>
      <c r="AJ4" s="5" t="s">
        <v>9</v>
      </c>
    </row>
    <row r="5" spans="1:53" ht="14.25" customHeight="1" x14ac:dyDescent="0.25">
      <c r="A5" s="4"/>
      <c r="B5" s="1" t="str">
        <f>VLOOKUP($D$2,[1]Tables!$B$2:$D$1048576,2,FALSE)</f>
        <v>CA</v>
      </c>
      <c r="C5" s="1" t="s">
        <v>80</v>
      </c>
      <c r="D5" s="1" t="str">
        <f>B5 &amp; C5</f>
        <v>CATBNO</v>
      </c>
      <c r="E5" s="1" t="str">
        <f>VLOOKUP($C5,'[1]Data Dictionary'!$B$2:$I$1048576,5,FALSE)</f>
        <v>Table Code</v>
      </c>
      <c r="F5" s="1" t="str">
        <f>VLOOKUP($C5,'[1]Data Dictionary'!$B$2:$I$1048576,6,FALSE)</f>
        <v>Table Code</v>
      </c>
      <c r="G5" s="1" t="str">
        <f>VLOOKUP($C5,'[1]Data Dictionary'!$B$2:$I$1048576,7,FALSE)</f>
        <v>Table Code</v>
      </c>
      <c r="H5" s="1" t="str">
        <f>VLOOKUP($C5,'[1]Data Dictionary'!$B$2:$I$1048576,8,FALSE)</f>
        <v>Table Code</v>
      </c>
      <c r="I5" s="1" t="str">
        <f>VLOOKUP($C5,'[1]Data Dictionary'!$B$2:$I$1048576,2,FALSE)</f>
        <v>VARCHAR</v>
      </c>
      <c r="J5" s="2" t="str">
        <f>VLOOKUP($C5,'[1]Data Dictionary'!$B$2:$I$1048576,3,FALSE)</f>
        <v>20</v>
      </c>
      <c r="K5" s="3" t="s">
        <v>13</v>
      </c>
      <c r="L5" s="3" t="str">
        <f t="shared" si="0"/>
        <v xml:space="preserve"> NOT NULL </v>
      </c>
      <c r="M5" s="3" t="str">
        <f>IF(I5="NUMERIC", " DEFAULT(0) ", IF(I5="DATETIME", "", " DEFAULT('') "))</f>
        <v xml:space="preserve"> DEFAULT('') </v>
      </c>
      <c r="N5" s="1" t="str">
        <f>CONCATENATE(D5, " ", I5, IF(I5="DATETIME", "",CONCATENATE("(", J5, ") ")), L5, M5,",")</f>
        <v>CATBNO VARCHAR(20)  NOT NULL  DEFAULT('') ,</v>
      </c>
      <c r="O5" s="1" t="str">
        <f>CONCATENATE(D5, " ",IF(I5="VARCHAR", "VARCHAR2",IF(I5="NUMERIC", "NUMBER", I5)), IF(I5="DATETIME", "",CONCATENATE("(", J5, ") ")), IF(TRIM(K5)&lt;&gt;"", L5,IF(TRIM(M5)="DEFAULT('')", "DEFAULT(' ')", M5)), ",")</f>
        <v>CATBNO VARCHAR2(20)  NOT NULL ,</v>
      </c>
      <c r="P5" s="2" t="str">
        <f t="shared" si="4"/>
        <v>20</v>
      </c>
      <c r="Q5" s="2" t="str">
        <f t="shared" si="5"/>
        <v/>
      </c>
      <c r="R5" s="1" t="str">
        <f t="shared" si="6"/>
        <v xml:space="preserve">     A            CATBNO        20          COLHDG('Table Code')</v>
      </c>
      <c r="S5" s="1" t="s">
        <v>9</v>
      </c>
      <c r="T5" s="1" t="str">
        <f>CONCATENATE("EXEC sys.sp_addextendedproperty @name=N'MS_Description', @value=N'", E5, "' , @level0type=N'SCHEMA',@level0name=N'dbo', @level1type=N'TABLE',@level1name=N'", $D$2, "', @level2type=N'COLUMN',@level2name=N'", D5, "'")</f>
        <v>EXEC sys.sp_addextendedproperty @name=N'MS_Description', @value=N'Table Code' , @level0type=N'SCHEMA',@level0name=N'dbo', @level1type=N'TABLE',@level1name=N'GCT1', @level2type=N'COLUMN',@level2name=N'CATBNO'</v>
      </c>
      <c r="U5" s="1" t="s">
        <v>1311</v>
      </c>
      <c r="W5" s="1" t="s">
        <v>16</v>
      </c>
      <c r="X5" s="1" t="s">
        <v>15</v>
      </c>
      <c r="Y5" s="1" t="str">
        <f t="shared" si="10"/>
        <v>CATBNO</v>
      </c>
      <c r="Z5" s="1" t="str">
        <f t="shared" si="8"/>
        <v>Table Code</v>
      </c>
      <c r="AB5" s="1">
        <v>1</v>
      </c>
      <c r="AC5" s="6">
        <f t="shared" ca="1" si="11"/>
        <v>20141204</v>
      </c>
      <c r="AD5" s="3">
        <f t="shared" ca="1" si="12"/>
        <v>144109</v>
      </c>
      <c r="AE5" s="3" t="s">
        <v>88</v>
      </c>
      <c r="AF5" s="1">
        <v>0</v>
      </c>
      <c r="AG5" s="1">
        <v>0</v>
      </c>
      <c r="AI5" s="1" t="str">
        <f t="shared" ca="1" si="9"/>
        <v>insert into ZDIC values('DJB', '', 'EN', 'S', 'CATBNO', 'Table Code', '', '1', '20141204', '144109', 'SQL', '0', '0', '')</v>
      </c>
      <c r="AJ5" s="5" t="s">
        <v>9</v>
      </c>
    </row>
    <row r="6" spans="1:53" ht="14.25" customHeight="1" x14ac:dyDescent="0.25">
      <c r="A6" s="4"/>
      <c r="B6" s="1" t="str">
        <f>VLOOKUP($D$2,[1]Tables!$B$2:$D$1048576,2,FALSE)</f>
        <v>CA</v>
      </c>
      <c r="C6" s="1" t="s">
        <v>79</v>
      </c>
      <c r="D6" s="1" t="str">
        <f t="shared" ref="D6:D9" si="13">B6 &amp; C6</f>
        <v>CATBNA</v>
      </c>
      <c r="E6" s="1" t="str">
        <f>VLOOKUP($C6,'[1]Data Dictionary'!$B$2:$I$1048576,5,FALSE)</f>
        <v>Table Name</v>
      </c>
      <c r="F6" s="1" t="str">
        <f>VLOOKUP($C6,'[1]Data Dictionary'!$B$2:$I$1048576,6,FALSE)</f>
        <v>Table Name</v>
      </c>
      <c r="G6" s="1" t="str">
        <f>VLOOKUP($C6,'[1]Data Dictionary'!$B$2:$I$1048576,7,FALSE)</f>
        <v>Table Name</v>
      </c>
      <c r="H6" s="1" t="str">
        <f>VLOOKUP($C6,'[1]Data Dictionary'!$B$2:$I$1048576,8,FALSE)</f>
        <v>Table Name</v>
      </c>
      <c r="I6" s="1" t="str">
        <f>VLOOKUP($C6,'[1]Data Dictionary'!$B$2:$I$1048576,2,FALSE)</f>
        <v>VARCHAR</v>
      </c>
      <c r="J6" s="2" t="str">
        <f>VLOOKUP($C6,'[1]Data Dictionary'!$B$2:$I$1048576,3,FALSE)</f>
        <v>100</v>
      </c>
      <c r="K6" s="3"/>
      <c r="L6" s="3" t="str">
        <f t="shared" si="0"/>
        <v xml:space="preserve"> NULL </v>
      </c>
      <c r="M6" s="3" t="str">
        <f t="shared" si="1"/>
        <v xml:space="preserve"> DEFAULT('') </v>
      </c>
      <c r="N6" s="1" t="str">
        <f t="shared" si="2"/>
        <v>CATBNA VARCHAR(100)  NULL  DEFAULT('') ,</v>
      </c>
      <c r="O6" s="1" t="str">
        <f t="shared" si="3"/>
        <v>CATBNA VARCHAR2(100) DEFAULT(' '),</v>
      </c>
      <c r="P6" s="2" t="str">
        <f t="shared" si="4"/>
        <v>100</v>
      </c>
      <c r="Q6" s="2" t="str">
        <f t="shared" si="5"/>
        <v/>
      </c>
      <c r="R6" s="1" t="str">
        <f t="shared" si="6"/>
        <v xml:space="preserve">     A            CATBNA       100          COLHDG('Table Name')</v>
      </c>
      <c r="S6" s="1" t="s">
        <v>9</v>
      </c>
      <c r="T6" s="1" t="str">
        <f t="shared" si="7"/>
        <v>EXEC sys.sp_addextendedproperty @name=N'MS_Description', @value=N'Table Name' , @level0type=N'SCHEMA',@level0name=N'dbo', @level1type=N'TABLE',@level1name=N'GCT1', @level2type=N'COLUMN',@level2name=N'CATBNA'</v>
      </c>
      <c r="U6" s="1" t="s">
        <v>1311</v>
      </c>
      <c r="W6" s="1" t="s">
        <v>16</v>
      </c>
      <c r="X6" s="1" t="s">
        <v>15</v>
      </c>
      <c r="Y6" s="1" t="str">
        <f t="shared" si="10"/>
        <v>CATBNA</v>
      </c>
      <c r="Z6" s="1" t="str">
        <f t="shared" si="8"/>
        <v>Table Name</v>
      </c>
      <c r="AB6" s="1">
        <v>1</v>
      </c>
      <c r="AC6" s="6">
        <f t="shared" ca="1" si="11"/>
        <v>20141204</v>
      </c>
      <c r="AD6" s="3">
        <f t="shared" ca="1" si="12"/>
        <v>144109</v>
      </c>
      <c r="AE6" s="3" t="s">
        <v>88</v>
      </c>
      <c r="AF6" s="1">
        <v>0</v>
      </c>
      <c r="AG6" s="1">
        <v>0</v>
      </c>
      <c r="AI6" s="1" t="str">
        <f t="shared" ca="1" si="9"/>
        <v>insert into ZDIC values('DJB', '', 'EN', 'S', 'CATBNA', 'Table Name', '', '1', '20141204', '144109', 'SQL', '0', '0', '')</v>
      </c>
      <c r="AJ6" s="5" t="s">
        <v>9</v>
      </c>
      <c r="AK6" s="1" t="s">
        <v>1311</v>
      </c>
      <c r="AM6" s="1" t="s">
        <v>84</v>
      </c>
      <c r="AN6" s="1" t="s">
        <v>127</v>
      </c>
      <c r="AS6" s="1">
        <v>1</v>
      </c>
      <c r="AT6" s="6">
        <f ca="1">YEAR(NOW())*10000+MONTH(NOW())*100+DAY(NOW())</f>
        <v>20141204</v>
      </c>
      <c r="AU6" s="3">
        <f ca="1">HOUR(NOW())*10000+MINUTE(NOW())*100+SECOND(NOW())</f>
        <v>144109</v>
      </c>
      <c r="AV6" s="3" t="s">
        <v>88</v>
      </c>
      <c r="AW6" s="3">
        <v>0</v>
      </c>
      <c r="AX6" s="3">
        <v>0</v>
      </c>
      <c r="AZ6" s="1" t="str">
        <f ca="1">CONCATENATE("insert into ", $D$2, " values('", AK6, "'", ",", "'", AL6, "'", ",", "'", AM6, "'", ",", "'", AN6, "'", ",", "'", AO6, "'", ",", "'", AP6, "'", ",", "'", AQ6, "'", ",", "'", AR6, "'", ",", AS6, ",", AT6, ",", AU6, ",", "'", AV6, "'", ",", AW6, ",", AX6, ",", "'", AY6, "')")</f>
        <v>insert into GCT1 values('DJB','','RELI','Religion','','','','',1,20141204,144109,'SQL',0,0,'')</v>
      </c>
    </row>
    <row r="7" spans="1:53" ht="14.25" customHeight="1" x14ac:dyDescent="0.25">
      <c r="A7" s="4"/>
      <c r="B7" s="1" t="str">
        <f>VLOOKUP($D$2,[1]Tables!$B$2:$D$1048576,2,FALSE)</f>
        <v>CA</v>
      </c>
      <c r="C7" s="1" t="s">
        <v>161</v>
      </c>
      <c r="D7" s="1" t="str">
        <f t="shared" si="13"/>
        <v>CATBTY</v>
      </c>
      <c r="E7" s="1" t="str">
        <f>VLOOKUP($C7,'[1]Data Dictionary'!$B$2:$I$1048576,5,FALSE)</f>
        <v>Table Type</v>
      </c>
      <c r="F7" s="1" t="str">
        <f>VLOOKUP($C7,'[1]Data Dictionary'!$B$2:$I$1048576,6,FALSE)</f>
        <v>Table Type</v>
      </c>
      <c r="G7" s="1" t="str">
        <f>VLOOKUP($C7,'[1]Data Dictionary'!$B$2:$I$1048576,7,FALSE)</f>
        <v>Table Type</v>
      </c>
      <c r="H7" s="1" t="str">
        <f>VLOOKUP($C7,'[1]Data Dictionary'!$B$2:$I$1048576,8,FALSE)</f>
        <v>Table Type</v>
      </c>
      <c r="I7" s="1" t="str">
        <f>VLOOKUP($C7,'[1]Data Dictionary'!$B$2:$I$1048576,2,FALSE)</f>
        <v>VARCHAR</v>
      </c>
      <c r="J7" s="2" t="str">
        <f>VLOOKUP($C7,'[1]Data Dictionary'!$B$2:$I$1048576,3,FALSE)</f>
        <v>10</v>
      </c>
      <c r="K7" s="3"/>
      <c r="L7" s="3" t="str">
        <f t="shared" si="0"/>
        <v xml:space="preserve"> NULL </v>
      </c>
      <c r="M7" s="3" t="str">
        <f t="shared" si="1"/>
        <v xml:space="preserve"> DEFAULT('') </v>
      </c>
      <c r="N7" s="1" t="str">
        <f t="shared" si="2"/>
        <v>CATBTY VARCHAR(10)  NULL  DEFAULT('') ,</v>
      </c>
      <c r="O7" s="1" t="str">
        <f t="shared" si="3"/>
        <v>CATBTY VARCHAR2(10) DEFAULT(' '),</v>
      </c>
      <c r="P7" s="2" t="str">
        <f t="shared" si="4"/>
        <v>10</v>
      </c>
      <c r="Q7" s="2" t="str">
        <f t="shared" si="5"/>
        <v/>
      </c>
      <c r="R7" s="1" t="str">
        <f t="shared" si="6"/>
        <v xml:space="preserve">     A            CATBTY        10          COLHDG('Table Type')</v>
      </c>
      <c r="S7" s="1" t="s">
        <v>9</v>
      </c>
      <c r="T7" s="1" t="str">
        <f t="shared" si="7"/>
        <v>EXEC sys.sp_addextendedproperty @name=N'MS_Description', @value=N'Table Type' , @level0type=N'SCHEMA',@level0name=N'dbo', @level1type=N'TABLE',@level1name=N'GCT1', @level2type=N'COLUMN',@level2name=N'CATBTY'</v>
      </c>
      <c r="U7" s="1" t="s">
        <v>1311</v>
      </c>
      <c r="W7" s="1" t="s">
        <v>16</v>
      </c>
      <c r="X7" s="1" t="s">
        <v>15</v>
      </c>
      <c r="Y7" s="1" t="str">
        <f t="shared" si="10"/>
        <v>CATBTY</v>
      </c>
      <c r="Z7" s="1" t="str">
        <f t="shared" si="8"/>
        <v>Table Type</v>
      </c>
      <c r="AB7" s="1">
        <v>1</v>
      </c>
      <c r="AC7" s="6">
        <f t="shared" ca="1" si="11"/>
        <v>20141204</v>
      </c>
      <c r="AD7" s="3">
        <f t="shared" ca="1" si="12"/>
        <v>144109</v>
      </c>
      <c r="AE7" s="3" t="s">
        <v>88</v>
      </c>
      <c r="AF7" s="1">
        <v>0</v>
      </c>
      <c r="AG7" s="1">
        <v>0</v>
      </c>
      <c r="AI7" s="1" t="str">
        <f t="shared" ca="1" si="9"/>
        <v>insert into ZDIC values('DJB', '', 'EN', 'S', 'CATBTY', 'Table Type', '', '1', '20141204', '144109', 'SQL', '0', '0', '')</v>
      </c>
      <c r="AJ7" s="5" t="s">
        <v>9</v>
      </c>
      <c r="AK7" s="1" t="s">
        <v>1311</v>
      </c>
      <c r="AM7" s="1" t="s">
        <v>83</v>
      </c>
      <c r="AN7" s="1" t="s">
        <v>128</v>
      </c>
      <c r="AS7" s="1">
        <v>1</v>
      </c>
      <c r="AT7" s="6">
        <f t="shared" ref="AT7:AT18" ca="1" si="14">YEAR(NOW())*10000+MONTH(NOW())*100+DAY(NOW())</f>
        <v>20141204</v>
      </c>
      <c r="AU7" s="3">
        <f t="shared" ref="AU7:AU18" ca="1" si="15">HOUR(NOW())*10000+MINUTE(NOW())*100+SECOND(NOW())</f>
        <v>144109</v>
      </c>
      <c r="AV7" s="3" t="s">
        <v>88</v>
      </c>
      <c r="AW7" s="3">
        <v>0</v>
      </c>
      <c r="AX7" s="3">
        <v>0</v>
      </c>
      <c r="AZ7" s="1" t="str">
        <f t="shared" ref="AZ7:AZ9" ca="1" si="16">CONCATENATE("insert into ", $D$2, " values('", AK7, "'", ",", "'", AL7, "'", ",", "'", AM7, "'", ",", "'", AN7, "'", ",", "'", AO7, "'", ",", "'", AP7, "'", ",", "'", AQ7, "'", ",", "'", AR7, "'", ",", AS7, ",", AT7, ",", AU7, ",", "'", AV7, "'", ",", AW7, ",", AX7, ",", "'", AY7, "')")</f>
        <v>insert into GCT1 values('DJB','','MRST','Marital Status','','','','',1,20141204,144109,'SQL',0,0,'')</v>
      </c>
    </row>
    <row r="8" spans="1:53" ht="14.25" customHeight="1" x14ac:dyDescent="0.25">
      <c r="A8" s="4"/>
      <c r="B8" s="1" t="str">
        <f>VLOOKUP($D$2,[1]Tables!$B$2:$D$1048576,2,FALSE)</f>
        <v>CA</v>
      </c>
      <c r="C8" s="1" t="s">
        <v>742</v>
      </c>
      <c r="D8" s="1" t="str">
        <f>B8 &amp; C8</f>
        <v>CAKYN1</v>
      </c>
      <c r="E8" s="1" t="str">
        <f>VLOOKUP($C8,'[1]Data Dictionary'!$B$2:$I$1048576,5,FALSE)</f>
        <v>Key Code 1</v>
      </c>
      <c r="F8" s="1" t="str">
        <f>VLOOKUP($C8,'[1]Data Dictionary'!$B$2:$I$1048576,6,FALSE)</f>
        <v>Key Code 1</v>
      </c>
      <c r="G8" s="1" t="str">
        <f>VLOOKUP($C8,'[1]Data Dictionary'!$B$2:$I$1048576,7,FALSE)</f>
        <v>Key Code 1</v>
      </c>
      <c r="H8" s="1" t="str">
        <f>VLOOKUP($C8,'[1]Data Dictionary'!$B$2:$I$1048576,8,FALSE)</f>
        <v>Key Code 1</v>
      </c>
      <c r="I8" s="1" t="str">
        <f>VLOOKUP($C8,'[1]Data Dictionary'!$B$2:$I$1048576,2,FALSE)</f>
        <v>VARCHAR</v>
      </c>
      <c r="J8" s="2" t="str">
        <f>VLOOKUP($C8,'[1]Data Dictionary'!$B$2:$I$1048576,3,FALSE)</f>
        <v>10</v>
      </c>
      <c r="K8" s="3"/>
      <c r="L8" s="3" t="str">
        <f t="shared" si="0"/>
        <v xml:space="preserve"> NULL </v>
      </c>
      <c r="M8" s="3" t="str">
        <f>IF(I8="NUMERIC", " DEFAULT(0) ", IF(I8="DATETIME", "", " DEFAULT('') "))</f>
        <v xml:space="preserve"> DEFAULT('') </v>
      </c>
      <c r="N8" s="1" t="str">
        <f>CONCATENATE(D8, " ", I8, IF(I8="DATETIME", "",CONCATENATE("(", J8, ") ")), L8, M8,",")</f>
        <v>CAKYN1 VARCHAR(10)  NULL  DEFAULT('') ,</v>
      </c>
      <c r="O8" s="1" t="str">
        <f>CONCATENATE(D8, " ",IF(I8="VARCHAR", "VARCHAR2",IF(I8="NUMERIC", "NUMBER", I8)), IF(I8="DATETIME", "",CONCATENATE("(", J8, ") ")), IF(TRIM(K8)&lt;&gt;"", L8,IF(TRIM(M8)="DEFAULT('')", "DEFAULT(' ')", M8)), ",")</f>
        <v>CAKYN1 VARCHAR2(10) DEFAULT(' '),</v>
      </c>
      <c r="P8" s="2" t="str">
        <f t="shared" si="4"/>
        <v>10</v>
      </c>
      <c r="Q8" s="2" t="str">
        <f t="shared" si="5"/>
        <v/>
      </c>
      <c r="R8" s="1" t="str">
        <f t="shared" si="6"/>
        <v xml:space="preserve">     A            CAKYN1        10          COLHDG('Key Code 1')</v>
      </c>
      <c r="S8" s="1" t="s">
        <v>9</v>
      </c>
      <c r="T8" s="1" t="str">
        <f>CONCATENATE("EXEC sys.sp_addextendedproperty @name=N'MS_Description', @value=N'", E8, "' , @level0type=N'SCHEMA',@level0name=N'dbo', @level1type=N'TABLE',@level1name=N'", $D$2, "', @level2type=N'COLUMN',@level2name=N'", D8, "'")</f>
        <v>EXEC sys.sp_addextendedproperty @name=N'MS_Description', @value=N'Key Code 1' , @level0type=N'SCHEMA',@level0name=N'dbo', @level1type=N'TABLE',@level1name=N'GCT1', @level2type=N'COLUMN',@level2name=N'CAKYN1'</v>
      </c>
      <c r="U8" s="1" t="s">
        <v>1311</v>
      </c>
      <c r="W8" s="1" t="s">
        <v>16</v>
      </c>
      <c r="X8" s="1" t="s">
        <v>15</v>
      </c>
      <c r="Y8" s="1" t="str">
        <f t="shared" si="10"/>
        <v>CAKYN1</v>
      </c>
      <c r="Z8" s="1" t="str">
        <f t="shared" si="8"/>
        <v>Key Code 1</v>
      </c>
      <c r="AB8" s="1">
        <v>1</v>
      </c>
      <c r="AC8" s="6">
        <f t="shared" ca="1" si="11"/>
        <v>20141204</v>
      </c>
      <c r="AD8" s="3">
        <f t="shared" ca="1" si="12"/>
        <v>144109</v>
      </c>
      <c r="AE8" s="3" t="s">
        <v>88</v>
      </c>
      <c r="AF8" s="1">
        <v>0</v>
      </c>
      <c r="AG8" s="1">
        <v>0</v>
      </c>
      <c r="AI8" s="1" t="str">
        <f t="shared" ca="1" si="9"/>
        <v>insert into ZDIC values('DJB', '', 'EN', 'S', 'CAKYN1', 'Key Code 1', '', '1', '20141204', '144109', 'SQL', '0', '0', '')</v>
      </c>
      <c r="AJ8" s="5" t="s">
        <v>9</v>
      </c>
      <c r="AK8" s="1" t="s">
        <v>1311</v>
      </c>
      <c r="AM8" s="1" t="s">
        <v>125</v>
      </c>
      <c r="AN8" s="1" t="s">
        <v>747</v>
      </c>
      <c r="AS8" s="1">
        <v>1</v>
      </c>
      <c r="AT8" s="6">
        <f t="shared" ca="1" si="14"/>
        <v>20141204</v>
      </c>
      <c r="AU8" s="3">
        <f t="shared" ca="1" si="15"/>
        <v>144109</v>
      </c>
      <c r="AV8" s="3" t="s">
        <v>88</v>
      </c>
      <c r="AW8" s="3">
        <v>0</v>
      </c>
      <c r="AX8" s="3">
        <v>0</v>
      </c>
      <c r="AZ8" s="1" t="str">
        <f t="shared" ca="1" si="16"/>
        <v>insert into GCT1 values('DJB','','CNNO','Country','','','','',1,20141204,144109,'SQL',0,0,'')</v>
      </c>
    </row>
    <row r="9" spans="1:53" ht="14.25" customHeight="1" x14ac:dyDescent="0.25">
      <c r="A9" s="4"/>
      <c r="B9" s="1" t="str">
        <f>VLOOKUP($D$2,[1]Tables!$B$2:$D$1048576,2,FALSE)</f>
        <v>CA</v>
      </c>
      <c r="C9" s="1" t="s">
        <v>743</v>
      </c>
      <c r="D9" s="1" t="str">
        <f t="shared" si="13"/>
        <v>CAKYN2</v>
      </c>
      <c r="E9" s="1" t="str">
        <f>VLOOKUP($C9,'[1]Data Dictionary'!$B$2:$I$1048576,5,FALSE)</f>
        <v>Key Code 2</v>
      </c>
      <c r="F9" s="1" t="str">
        <f>VLOOKUP($C9,'[1]Data Dictionary'!$B$2:$I$1048576,6,FALSE)</f>
        <v>Key Code 2</v>
      </c>
      <c r="G9" s="1" t="str">
        <f>VLOOKUP($C9,'[1]Data Dictionary'!$B$2:$I$1048576,7,FALSE)</f>
        <v>Key Code 2</v>
      </c>
      <c r="H9" s="1" t="str">
        <f>VLOOKUP($C9,'[1]Data Dictionary'!$B$2:$I$1048576,8,FALSE)</f>
        <v>Key Code 2</v>
      </c>
      <c r="I9" s="1" t="str">
        <f>VLOOKUP($C9,'[1]Data Dictionary'!$B$2:$I$1048576,2,FALSE)</f>
        <v>VARCHAR</v>
      </c>
      <c r="J9" s="2" t="str">
        <f>VLOOKUP($C9,'[1]Data Dictionary'!$B$2:$I$1048576,3,FALSE)</f>
        <v>10</v>
      </c>
      <c r="K9" s="3"/>
      <c r="L9" s="3" t="str">
        <f t="shared" ref="L9" si="17">IF(K9="", " NULL ", " NOT NULL ")</f>
        <v xml:space="preserve"> NULL </v>
      </c>
      <c r="M9" s="3" t="str">
        <f t="shared" si="1"/>
        <v xml:space="preserve"> DEFAULT('') </v>
      </c>
      <c r="N9" s="1" t="str">
        <f t="shared" si="2"/>
        <v>CAKYN2 VARCHAR(10)  NULL  DEFAULT('') ,</v>
      </c>
      <c r="O9" s="1" t="str">
        <f t="shared" si="3"/>
        <v>CAKYN2 VARCHAR2(10) DEFAULT(' '),</v>
      </c>
      <c r="P9" s="2" t="str">
        <f t="shared" si="4"/>
        <v>10</v>
      </c>
      <c r="Q9" s="2" t="str">
        <f t="shared" si="5"/>
        <v/>
      </c>
      <c r="R9" s="1" t="str">
        <f t="shared" si="6"/>
        <v xml:space="preserve">     A            CAKYN2        10          COLHDG('Key Code 2')</v>
      </c>
      <c r="S9" s="1" t="s">
        <v>9</v>
      </c>
      <c r="T9" s="1" t="str">
        <f t="shared" si="7"/>
        <v>EXEC sys.sp_addextendedproperty @name=N'MS_Description', @value=N'Key Code 2' , @level0type=N'SCHEMA',@level0name=N'dbo', @level1type=N'TABLE',@level1name=N'GCT1', @level2type=N'COLUMN',@level2name=N'CAKYN2'</v>
      </c>
      <c r="U9" s="1" t="s">
        <v>1311</v>
      </c>
      <c r="W9" s="1" t="s">
        <v>16</v>
      </c>
      <c r="X9" s="1" t="s">
        <v>15</v>
      </c>
      <c r="Y9" s="1" t="str">
        <f t="shared" si="10"/>
        <v>CAKYN2</v>
      </c>
      <c r="Z9" s="1" t="str">
        <f t="shared" si="8"/>
        <v>Key Code 2</v>
      </c>
      <c r="AB9" s="1">
        <v>1</v>
      </c>
      <c r="AC9" s="6">
        <f t="shared" ca="1" si="11"/>
        <v>20141204</v>
      </c>
      <c r="AD9" s="3">
        <f t="shared" ca="1" si="12"/>
        <v>144109</v>
      </c>
      <c r="AE9" s="3" t="s">
        <v>88</v>
      </c>
      <c r="AF9" s="1">
        <v>0</v>
      </c>
      <c r="AG9" s="1">
        <v>0</v>
      </c>
      <c r="AI9" s="1" t="str">
        <f t="shared" ca="1" si="9"/>
        <v>insert into ZDIC values('DJB', '', 'EN', 'S', 'CAKYN2', 'Key Code 2', '', '1', '20141204', '144109', 'SQL', '0', '0', '')</v>
      </c>
      <c r="AJ9" s="5" t="s">
        <v>9</v>
      </c>
      <c r="AK9" s="1" t="s">
        <v>1311</v>
      </c>
      <c r="AM9" s="1" t="s">
        <v>22</v>
      </c>
      <c r="AN9" s="1" t="s">
        <v>748</v>
      </c>
      <c r="AS9" s="1">
        <v>1</v>
      </c>
      <c r="AT9" s="6">
        <f t="shared" ca="1" si="14"/>
        <v>20141204</v>
      </c>
      <c r="AU9" s="3">
        <f t="shared" ca="1" si="15"/>
        <v>144109</v>
      </c>
      <c r="AV9" s="3" t="s">
        <v>88</v>
      </c>
      <c r="AW9" s="3">
        <v>0</v>
      </c>
      <c r="AX9" s="3">
        <v>0</v>
      </c>
      <c r="AZ9" s="1" t="str">
        <f t="shared" ca="1" si="16"/>
        <v>insert into GCT1 values('DJB','','CTNO','City','','','','',1,20141204,144109,'SQL',0,0,'')</v>
      </c>
    </row>
    <row r="10" spans="1:53" ht="14.25" customHeight="1" x14ac:dyDescent="0.25">
      <c r="A10" s="4"/>
      <c r="B10" s="1" t="str">
        <f>VLOOKUP($D$2,[1]Tables!$B$2:$D$1048576,2,FALSE)</f>
        <v>CA</v>
      </c>
      <c r="C10" s="1" t="s">
        <v>32</v>
      </c>
      <c r="D10" s="1" t="str">
        <f>B10 &amp; C10</f>
        <v>CAREMA</v>
      </c>
      <c r="E10" s="1" t="str">
        <f>VLOOKUP($C10,'[1]Data Dictionary'!$B$2:$I$1048576,5,FALSE)</f>
        <v>Remark</v>
      </c>
      <c r="F10" s="1" t="str">
        <f>VLOOKUP($C10,'[1]Data Dictionary'!$B$2:$I$1048576,6,FALSE)</f>
        <v>Remark</v>
      </c>
      <c r="G10" s="1" t="str">
        <f>VLOOKUP($C10,'[1]Data Dictionary'!$B$2:$I$1048576,7,FALSE)</f>
        <v>Remark</v>
      </c>
      <c r="H10" s="1" t="str">
        <f>VLOOKUP($C10,'[1]Data Dictionary'!$B$2:$I$1048576,8,FALSE)</f>
        <v>Remark</v>
      </c>
      <c r="I10" s="1" t="str">
        <f>VLOOKUP($C10,'[1]Data Dictionary'!$B$2:$I$1048576,2,FALSE)</f>
        <v>VARCHAR</v>
      </c>
      <c r="J10" s="2" t="str">
        <f>VLOOKUP($C10,'[1]Data Dictionary'!$B$2:$I$1048576,3,FALSE)</f>
        <v>100</v>
      </c>
      <c r="K10" s="3"/>
      <c r="L10" s="3" t="str">
        <f t="shared" ref="L10:L17" si="18">IF(K10="", " NULL ", " NOT NULL ")</f>
        <v xml:space="preserve"> NULL </v>
      </c>
      <c r="M10" s="3" t="str">
        <f>IF(I10="NUMERIC", " DEFAULT(0) ", IF(I10="DATETIME", "", " DEFAULT('') "))</f>
        <v xml:space="preserve"> DEFAULT('') </v>
      </c>
      <c r="N10" s="1" t="str">
        <f>CONCATENATE(D10, " ", I10, IF(I10="DATETIME", "",CONCATENATE("(", J10, ") ")), L10, M10,",")</f>
        <v>CAREMA VARCHAR(100)  NULL  DEFAULT('') ,</v>
      </c>
      <c r="O10" s="1" t="str">
        <f>CONCATENATE(D10, " ",IF(I10="VARCHAR", "VARCHAR2",IF(I10="NUMERIC", "NUMBER", I10)), IF(I10="DATETIME", "",CONCATENATE("(", J10, ") ")), IF(TRIM(K10)&lt;&gt;"", L10,IF(TRIM(M10)="DEFAULT('')", "DEFAULT(' ')", M10)), ",")</f>
        <v>CAREMA VARCHAR2(100) DEFAULT(' '),</v>
      </c>
      <c r="P10" s="2" t="str">
        <f t="shared" ref="P10:P17" si="19">IF(I10="VARCHAR",J10,LEFT(J10,FIND(",",J10)-1))</f>
        <v>100</v>
      </c>
      <c r="Q10" s="2" t="str">
        <f t="shared" ref="Q10:Q17" si="20">IF(I10="VARCHAR","",RIGHT(J10,LEN(J10)-FIND(",",J10)))</f>
        <v/>
      </c>
      <c r="R10" s="1" t="str">
        <f t="shared" ref="R10:R17" si="21">CONCATENATE("     A            ", D10, RIGHT("          "&amp;P10,10),RIGHT("   "&amp;Q10,3),"       COLHDG('", LEFT(E10,20), "')")</f>
        <v xml:space="preserve">     A            CAREMA       100          COLHDG('Remark')</v>
      </c>
      <c r="S10" s="1" t="s">
        <v>9</v>
      </c>
      <c r="T10" s="1" t="str">
        <f>CONCATENATE("EXEC sys.sp_addextendedproperty @name=N'MS_Description', @value=N'", E10, "' , @level0type=N'SCHEMA',@level0name=N'dbo', @level1type=N'TABLE',@level1name=N'", $D$2, "', @level2type=N'COLUMN',@level2name=N'", D10, "'")</f>
        <v>EXEC sys.sp_addextendedproperty @name=N'MS_Description', @value=N'Remark' , @level0type=N'SCHEMA',@level0name=N'dbo', @level1type=N'TABLE',@level1name=N'GCT1', @level2type=N'COLUMN',@level2name=N'CAREMA'</v>
      </c>
      <c r="U10" s="1" t="s">
        <v>1311</v>
      </c>
      <c r="W10" s="1" t="s">
        <v>16</v>
      </c>
      <c r="X10" s="1" t="s">
        <v>15</v>
      </c>
      <c r="Y10" s="1" t="str">
        <f t="shared" ref="Y10:Y17" si="22">D10</f>
        <v>CAREMA</v>
      </c>
      <c r="Z10" s="1" t="str">
        <f t="shared" ref="Z10:Z17" si="23">IF(AND(W10="EN",X10="S"),E10, IF(AND(W10="ID", X10="S"),F10, IF(AND(W10="EN", X10="R"),G10,H10)))</f>
        <v>Remark</v>
      </c>
      <c r="AB10" s="1">
        <v>1</v>
      </c>
      <c r="AC10" s="6">
        <f t="shared" ca="1" si="11"/>
        <v>20141204</v>
      </c>
      <c r="AD10" s="3">
        <f t="shared" ca="1" si="12"/>
        <v>144109</v>
      </c>
      <c r="AE10" s="3" t="s">
        <v>88</v>
      </c>
      <c r="AF10" s="1">
        <v>0</v>
      </c>
      <c r="AG10" s="1">
        <v>0</v>
      </c>
      <c r="AI10" s="1" t="str">
        <f t="shared" ref="AI10:AI17" ca="1" si="24">CONCATENATE("insert into ZDIC values('",U10, "', '",V10, "', '",W10, "', '",X10, "', '",Y10, "', '",Z10, "', '",AA10, "', '",AB10, "', '",AC10, "', '",AD10, "', '",AE10, "', '",AF10, "', '",AG10, "', '",AH10, "')")</f>
        <v>insert into ZDIC values('DJB', '', 'EN', 'S', 'CAREMA', 'Remark', '', '1', '20141204', '144109', 'SQL', '0', '0', '')</v>
      </c>
      <c r="AJ10" s="5" t="s">
        <v>9</v>
      </c>
      <c r="AK10" s="48" t="s">
        <v>1311</v>
      </c>
      <c r="AL10" s="48"/>
      <c r="AM10" s="48" t="s">
        <v>916</v>
      </c>
      <c r="AN10" s="48" t="s">
        <v>917</v>
      </c>
      <c r="AO10" s="48"/>
      <c r="AP10" s="48"/>
      <c r="AQ10" s="48"/>
      <c r="AR10" s="48"/>
      <c r="AS10" s="48">
        <v>1</v>
      </c>
      <c r="AT10" s="6">
        <f t="shared" ca="1" si="14"/>
        <v>20141204</v>
      </c>
      <c r="AU10" s="3">
        <f t="shared" ca="1" si="15"/>
        <v>144109</v>
      </c>
      <c r="AV10" s="3" t="s">
        <v>88</v>
      </c>
      <c r="AW10" s="3">
        <v>0</v>
      </c>
      <c r="AX10" s="3">
        <v>0</v>
      </c>
      <c r="AY10" s="48"/>
      <c r="AZ10" s="48" t="str">
        <f t="shared" ref="AZ10:AZ15" ca="1" si="25">CONCATENATE("insert into ", $D$2, " values('", AK10, "'", ",", "'", AL10, "'", ",", "'", AM10, "'", ",", "'", AN10, "'", ",", "'", AO10, "'", ",", "'", AP10, "'", ",", "'", AQ10, "'", ",", "'", AR10, "'", ",", AS10, ",", AT10, ",", AU10, ",", "'", AV10, "'", ",", AW10, ",", AX10, ",", "'", AY10, "')")</f>
        <v>insert into GCT1 values('DJB','','EPNO','Employee Position','','','','',1,20141204,144109,'SQL',0,0,'')</v>
      </c>
      <c r="BA10" s="48"/>
    </row>
    <row r="11" spans="1:53" ht="14.25" customHeight="1" x14ac:dyDescent="0.25">
      <c r="A11" s="4"/>
      <c r="B11" s="1" t="str">
        <f>VLOOKUP($D$2,[1]Tables!$B$2:$D$1048576,2,FALSE)</f>
        <v>CA</v>
      </c>
      <c r="C11" s="1" t="s">
        <v>33</v>
      </c>
      <c r="D11" s="1" t="str">
        <f t="shared" ref="D11:D17" si="26">B11 &amp; C11</f>
        <v>CARCST</v>
      </c>
      <c r="E11" s="1" t="str">
        <f>VLOOKUP($C11,'[1]Data Dictionary'!$B$2:$I$1048576,5,FALSE)</f>
        <v>Record Status</v>
      </c>
      <c r="F11" s="1" t="str">
        <f>VLOOKUP($C11,'[1]Data Dictionary'!$B$2:$I$1048576,6,FALSE)</f>
        <v>Record Status</v>
      </c>
      <c r="G11" s="1" t="str">
        <f>VLOOKUP($C11,'[1]Data Dictionary'!$B$2:$I$1048576,7,FALSE)</f>
        <v>Record Status</v>
      </c>
      <c r="H11" s="1" t="str">
        <f>VLOOKUP($C11,'[1]Data Dictionary'!$B$2:$I$1048576,8,FALSE)</f>
        <v>Record Status</v>
      </c>
      <c r="I11" s="1" t="str">
        <f>VLOOKUP($C11,'[1]Data Dictionary'!$B$2:$I$1048576,2,FALSE)</f>
        <v>NUMERIC</v>
      </c>
      <c r="J11" s="2" t="str">
        <f>VLOOKUP($C11,'[1]Data Dictionary'!$B$2:$I$1048576,3,FALSE)</f>
        <v>1, 0</v>
      </c>
      <c r="K11" s="3"/>
      <c r="L11" s="3" t="str">
        <f t="shared" si="18"/>
        <v xml:space="preserve"> NULL </v>
      </c>
      <c r="M11" s="3" t="str">
        <f t="shared" ref="M11:M17" si="27">IF(I11="NUMERIC", " DEFAULT(0) ", IF(I11="DATETIME", "", " DEFAULT('') "))</f>
        <v xml:space="preserve"> DEFAULT(0) </v>
      </c>
      <c r="N11" s="1" t="str">
        <f t="shared" ref="N11:N17" si="28">CONCATENATE(D11, " ", I11, IF(I11="DATETIME", "",CONCATENATE("(", J11, ") ")), L11, M11,",")</f>
        <v>CARCST NUMERIC(1, 0)  NULL  DEFAULT(0) ,</v>
      </c>
      <c r="O11" s="1" t="str">
        <f t="shared" ref="O11:O17" si="29">CONCATENATE(D11, " ",IF(I11="VARCHAR", "VARCHAR2",IF(I11="NUMERIC", "NUMBER", I11)), IF(I11="DATETIME", "",CONCATENATE("(", J11, ") ")), IF(TRIM(K11)&lt;&gt;"", L11,IF(TRIM(M11)="DEFAULT('')", "DEFAULT(' ')", M11)), ",")</f>
        <v>CARCST NUMBER(1, 0)  DEFAULT(0) ,</v>
      </c>
      <c r="P11" s="2" t="str">
        <f t="shared" si="19"/>
        <v>1</v>
      </c>
      <c r="Q11" s="2" t="str">
        <f t="shared" si="20"/>
        <v xml:space="preserve"> 0</v>
      </c>
      <c r="R11" s="1" t="str">
        <f t="shared" si="21"/>
        <v xml:space="preserve">     A            CARCST         1  0       COLHDG('Record Status')</v>
      </c>
      <c r="S11" s="1" t="s">
        <v>9</v>
      </c>
      <c r="T11" s="1" t="str">
        <f t="shared" ref="T11:T17" si="30">CONCATENATE("EXEC sys.sp_addextendedproperty @name=N'MS_Description', @value=N'", E11, "' , @level0type=N'SCHEMA',@level0name=N'dbo', @level1type=N'TABLE',@level1name=N'", $D$2, "', @level2type=N'COLUMN',@level2name=N'", D11, "'")</f>
        <v>EXEC sys.sp_addextendedproperty @name=N'MS_Description', @value=N'Record Status' , @level0type=N'SCHEMA',@level0name=N'dbo', @level1type=N'TABLE',@level1name=N'GCT1', @level2type=N'COLUMN',@level2name=N'CARCST'</v>
      </c>
      <c r="U11" s="1" t="s">
        <v>1311</v>
      </c>
      <c r="W11" s="1" t="s">
        <v>16</v>
      </c>
      <c r="X11" s="1" t="s">
        <v>15</v>
      </c>
      <c r="Y11" s="1" t="str">
        <f t="shared" si="22"/>
        <v>CARCST</v>
      </c>
      <c r="Z11" s="1" t="str">
        <f t="shared" si="23"/>
        <v>Record Status</v>
      </c>
      <c r="AB11" s="1">
        <v>1</v>
      </c>
      <c r="AC11" s="6">
        <f t="shared" ca="1" si="11"/>
        <v>20141204</v>
      </c>
      <c r="AD11" s="3">
        <f t="shared" ca="1" si="12"/>
        <v>144109</v>
      </c>
      <c r="AE11" s="3" t="s">
        <v>88</v>
      </c>
      <c r="AF11" s="1">
        <v>0</v>
      </c>
      <c r="AG11" s="1">
        <v>0</v>
      </c>
      <c r="AI11" s="1" t="str">
        <f t="shared" ca="1" si="24"/>
        <v>insert into ZDIC values('DJB', '', 'EN', 'S', 'CARCST', 'Record Status', '', '1', '20141204', '144109', 'SQL', '0', '0', '')</v>
      </c>
      <c r="AJ11" s="5" t="s">
        <v>9</v>
      </c>
      <c r="AK11" s="48" t="s">
        <v>1311</v>
      </c>
      <c r="AL11" s="48"/>
      <c r="AM11" s="48" t="s">
        <v>1045</v>
      </c>
      <c r="AN11" s="48" t="s">
        <v>1130</v>
      </c>
      <c r="AO11" s="48"/>
      <c r="AP11" s="48"/>
      <c r="AQ11" s="48"/>
      <c r="AR11" s="48"/>
      <c r="AS11" s="48">
        <v>1</v>
      </c>
      <c r="AT11" s="6">
        <f t="shared" ca="1" si="14"/>
        <v>20141204</v>
      </c>
      <c r="AU11" s="3">
        <f t="shared" ca="1" si="15"/>
        <v>144109</v>
      </c>
      <c r="AV11" s="3" t="s">
        <v>88</v>
      </c>
      <c r="AW11" s="3">
        <v>0</v>
      </c>
      <c r="AX11" s="3">
        <v>0</v>
      </c>
      <c r="AY11" s="48"/>
      <c r="AZ11" s="48" t="str">
        <f t="shared" ca="1" si="25"/>
        <v>insert into GCT1 values('DJB','','LOTY','Location Type','','','','',1,20141204,144109,'SQL',0,0,'')</v>
      </c>
      <c r="BA11" s="48"/>
    </row>
    <row r="12" spans="1:53" ht="14.25" customHeight="1" x14ac:dyDescent="0.25">
      <c r="A12" s="4"/>
      <c r="B12" s="1" t="str">
        <f>VLOOKUP($D$2,[1]Tables!$B$2:$D$1048576,2,FALSE)</f>
        <v>CA</v>
      </c>
      <c r="C12" s="1" t="s">
        <v>23</v>
      </c>
      <c r="D12" s="1" t="str">
        <f t="shared" si="26"/>
        <v>CACRDT</v>
      </c>
      <c r="E12" s="1" t="str">
        <f>VLOOKUP($C12,'[1]Data Dictionary'!$B$2:$I$1048576,5,FALSE)</f>
        <v>Create Date</v>
      </c>
      <c r="F12" s="1" t="str">
        <f>VLOOKUP($C12,'[1]Data Dictionary'!$B$2:$I$1048576,6,FALSE)</f>
        <v>Create Date</v>
      </c>
      <c r="G12" s="1" t="str">
        <f>VLOOKUP($C12,'[1]Data Dictionary'!$B$2:$I$1048576,7,FALSE)</f>
        <v>Create Date</v>
      </c>
      <c r="H12" s="1" t="str">
        <f>VLOOKUP($C12,'[1]Data Dictionary'!$B$2:$I$1048576,8,FALSE)</f>
        <v>Create Date</v>
      </c>
      <c r="I12" s="1" t="str">
        <f>VLOOKUP($C12,'[1]Data Dictionary'!$B$2:$I$1048576,2,FALSE)</f>
        <v>NUMERIC</v>
      </c>
      <c r="J12" s="2" t="str">
        <f>VLOOKUP($C12,'[1]Data Dictionary'!$B$2:$I$1048576,3,FALSE)</f>
        <v>8, 0</v>
      </c>
      <c r="K12" s="3"/>
      <c r="L12" s="3" t="str">
        <f t="shared" si="18"/>
        <v xml:space="preserve"> NULL </v>
      </c>
      <c r="M12" s="3" t="str">
        <f t="shared" si="27"/>
        <v xml:space="preserve"> DEFAULT(0) </v>
      </c>
      <c r="N12" s="1" t="str">
        <f t="shared" si="28"/>
        <v>CACRDT NUMERIC(8, 0)  NULL  DEFAULT(0) ,</v>
      </c>
      <c r="O12" s="1" t="str">
        <f t="shared" si="29"/>
        <v>CACRDT NUMBER(8, 0)  DEFAULT(0) ,</v>
      </c>
      <c r="P12" s="2" t="str">
        <f t="shared" si="19"/>
        <v>8</v>
      </c>
      <c r="Q12" s="2" t="str">
        <f t="shared" si="20"/>
        <v xml:space="preserve"> 0</v>
      </c>
      <c r="R12" s="1" t="str">
        <f t="shared" si="21"/>
        <v xml:space="preserve">     A            CACRDT         8  0       COLHDG('Create Date')</v>
      </c>
      <c r="S12" s="1" t="s">
        <v>9</v>
      </c>
      <c r="T12" s="1" t="str">
        <f t="shared" si="30"/>
        <v>EXEC sys.sp_addextendedproperty @name=N'MS_Description', @value=N'Create Date' , @level0type=N'SCHEMA',@level0name=N'dbo', @level1type=N'TABLE',@level1name=N'GCT1', @level2type=N'COLUMN',@level2name=N'CACRDT'</v>
      </c>
      <c r="U12" s="1" t="s">
        <v>1311</v>
      </c>
      <c r="W12" s="1" t="s">
        <v>16</v>
      </c>
      <c r="X12" s="1" t="s">
        <v>15</v>
      </c>
      <c r="Y12" s="1" t="str">
        <f t="shared" si="22"/>
        <v>CACRDT</v>
      </c>
      <c r="Z12" s="1" t="str">
        <f t="shared" si="23"/>
        <v>Create Date</v>
      </c>
      <c r="AB12" s="1">
        <v>1</v>
      </c>
      <c r="AC12" s="6">
        <f t="shared" ca="1" si="11"/>
        <v>20141204</v>
      </c>
      <c r="AD12" s="3">
        <f t="shared" ca="1" si="12"/>
        <v>144109</v>
      </c>
      <c r="AE12" s="3" t="s">
        <v>88</v>
      </c>
      <c r="AF12" s="1">
        <v>0</v>
      </c>
      <c r="AG12" s="1">
        <v>0</v>
      </c>
      <c r="AI12" s="1" t="str">
        <f t="shared" ca="1" si="24"/>
        <v>insert into ZDIC values('DJB', '', 'EN', 'S', 'CACRDT', 'Create Date', '', '1', '20141204', '144109', 'SQL', '0', '0', '')</v>
      </c>
      <c r="AJ12" s="5" t="s">
        <v>9</v>
      </c>
      <c r="AK12" s="48" t="s">
        <v>1311</v>
      </c>
      <c r="AL12" s="48"/>
      <c r="AM12" s="48" t="s">
        <v>970</v>
      </c>
      <c r="AN12" s="48" t="s">
        <v>1264</v>
      </c>
      <c r="AO12" s="48"/>
      <c r="AP12" s="48"/>
      <c r="AQ12" s="48"/>
      <c r="AR12" s="48"/>
      <c r="AS12" s="48">
        <v>1</v>
      </c>
      <c r="AT12" s="6">
        <f t="shared" ca="1" si="14"/>
        <v>20141204</v>
      </c>
      <c r="AU12" s="3">
        <f t="shared" ca="1" si="15"/>
        <v>144109</v>
      </c>
      <c r="AV12" s="3" t="s">
        <v>88</v>
      </c>
      <c r="AW12" s="3">
        <v>0</v>
      </c>
      <c r="AX12" s="3">
        <v>0</v>
      </c>
      <c r="AY12" s="48"/>
      <c r="AZ12" s="48" t="str">
        <f t="shared" ca="1" si="25"/>
        <v>insert into GCT1 values('DJB','','ITCA','Item Category','','','','',1,20141204,144109,'SQL',0,0,'')</v>
      </c>
      <c r="BA12" s="48"/>
    </row>
    <row r="13" spans="1:53" ht="14.25" customHeight="1" x14ac:dyDescent="0.25">
      <c r="A13" s="4"/>
      <c r="B13" s="1" t="str">
        <f>VLOOKUP($D$2,[1]Tables!$B$2:$D$1048576,2,FALSE)</f>
        <v>CA</v>
      </c>
      <c r="C13" s="1" t="s">
        <v>24</v>
      </c>
      <c r="D13" s="1" t="str">
        <f t="shared" si="26"/>
        <v>CACRTM</v>
      </c>
      <c r="E13" s="1" t="str">
        <f>VLOOKUP($C13,'[1]Data Dictionary'!$B$2:$I$1048576,5,FALSE)</f>
        <v>Create Time</v>
      </c>
      <c r="F13" s="1" t="str">
        <f>VLOOKUP($C13,'[1]Data Dictionary'!$B$2:$I$1048576,6,FALSE)</f>
        <v>Create Time</v>
      </c>
      <c r="G13" s="1" t="str">
        <f>VLOOKUP($C13,'[1]Data Dictionary'!$B$2:$I$1048576,7,FALSE)</f>
        <v>Create Time</v>
      </c>
      <c r="H13" s="1" t="str">
        <f>VLOOKUP($C13,'[1]Data Dictionary'!$B$2:$I$1048576,8,FALSE)</f>
        <v>Create Time</v>
      </c>
      <c r="I13" s="1" t="str">
        <f>VLOOKUP($C13,'[1]Data Dictionary'!$B$2:$I$1048576,2,FALSE)</f>
        <v>NUMERIC</v>
      </c>
      <c r="J13" s="2" t="str">
        <f>VLOOKUP($C13,'[1]Data Dictionary'!$B$2:$I$1048576,3,FALSE)</f>
        <v>6, 0</v>
      </c>
      <c r="K13" s="3"/>
      <c r="L13" s="3" t="str">
        <f t="shared" si="18"/>
        <v xml:space="preserve"> NULL </v>
      </c>
      <c r="M13" s="3" t="str">
        <f t="shared" si="27"/>
        <v xml:space="preserve"> DEFAULT(0) </v>
      </c>
      <c r="N13" s="1" t="str">
        <f t="shared" si="28"/>
        <v>CACRTM NUMERIC(6, 0)  NULL  DEFAULT(0) ,</v>
      </c>
      <c r="O13" s="1" t="str">
        <f t="shared" si="29"/>
        <v>CACRTM NUMBER(6, 0)  DEFAULT(0) ,</v>
      </c>
      <c r="P13" s="2" t="str">
        <f t="shared" si="19"/>
        <v>6</v>
      </c>
      <c r="Q13" s="2" t="str">
        <f t="shared" si="20"/>
        <v xml:space="preserve"> 0</v>
      </c>
      <c r="R13" s="1" t="str">
        <f t="shared" si="21"/>
        <v xml:space="preserve">     A            CACRTM         6  0       COLHDG('Create Time')</v>
      </c>
      <c r="S13" s="1" t="s">
        <v>9</v>
      </c>
      <c r="T13" s="1" t="str">
        <f t="shared" si="30"/>
        <v>EXEC sys.sp_addextendedproperty @name=N'MS_Description', @value=N'Create Time' , @level0type=N'SCHEMA',@level0name=N'dbo', @level1type=N'TABLE',@level1name=N'GCT1', @level2type=N'COLUMN',@level2name=N'CACRTM'</v>
      </c>
      <c r="U13" s="1" t="s">
        <v>1311</v>
      </c>
      <c r="W13" s="1" t="s">
        <v>16</v>
      </c>
      <c r="X13" s="1" t="s">
        <v>15</v>
      </c>
      <c r="Y13" s="1" t="str">
        <f t="shared" si="22"/>
        <v>CACRTM</v>
      </c>
      <c r="Z13" s="1" t="str">
        <f t="shared" si="23"/>
        <v>Create Time</v>
      </c>
      <c r="AB13" s="1">
        <v>1</v>
      </c>
      <c r="AC13" s="6">
        <f t="shared" ca="1" si="11"/>
        <v>20141204</v>
      </c>
      <c r="AD13" s="3">
        <f t="shared" ca="1" si="12"/>
        <v>144109</v>
      </c>
      <c r="AE13" s="3" t="s">
        <v>88</v>
      </c>
      <c r="AF13" s="1">
        <v>0</v>
      </c>
      <c r="AG13" s="1">
        <v>0</v>
      </c>
      <c r="AI13" s="1" t="str">
        <f t="shared" ca="1" si="24"/>
        <v>insert into ZDIC values('DJB', '', 'EN', 'S', 'CACRTM', 'Create Time', '', '1', '20141204', '144109', 'SQL', '0', '0', '')</v>
      </c>
      <c r="AJ13" s="5" t="s">
        <v>9</v>
      </c>
      <c r="AK13" s="48" t="s">
        <v>1311</v>
      </c>
      <c r="AL13" s="48"/>
      <c r="AM13" s="48" t="s">
        <v>1007</v>
      </c>
      <c r="AN13" s="48" t="s">
        <v>1293</v>
      </c>
      <c r="AO13" s="48"/>
      <c r="AP13" s="48"/>
      <c r="AQ13" s="48"/>
      <c r="AR13" s="48"/>
      <c r="AS13" s="48">
        <v>1</v>
      </c>
      <c r="AT13" s="6">
        <f t="shared" ca="1" si="14"/>
        <v>20141204</v>
      </c>
      <c r="AU13" s="3">
        <f t="shared" ca="1" si="15"/>
        <v>144109</v>
      </c>
      <c r="AV13" s="3" t="s">
        <v>88</v>
      </c>
      <c r="AW13" s="3">
        <v>0</v>
      </c>
      <c r="AX13" s="3">
        <v>0</v>
      </c>
      <c r="AY13" s="48"/>
      <c r="AZ13" s="48" t="str">
        <f t="shared" ca="1" si="25"/>
        <v>insert into GCT1 values('DJB','','GEND','Gender','','','','',1,20141204,144109,'SQL',0,0,'')</v>
      </c>
      <c r="BA13" s="48"/>
    </row>
    <row r="14" spans="1:53" ht="14.25" customHeight="1" x14ac:dyDescent="0.25">
      <c r="A14" s="4"/>
      <c r="B14" s="1" t="str">
        <f>VLOOKUP($D$2,[1]Tables!$B$2:$D$1048576,2,FALSE)</f>
        <v>CA</v>
      </c>
      <c r="C14" s="1" t="s">
        <v>25</v>
      </c>
      <c r="D14" s="1" t="str">
        <f t="shared" si="26"/>
        <v>CACRUS</v>
      </c>
      <c r="E14" s="1" t="str">
        <f>VLOOKUP($C14,'[1]Data Dictionary'!$B$2:$I$1048576,5,FALSE)</f>
        <v>Create User</v>
      </c>
      <c r="F14" s="1" t="str">
        <f>VLOOKUP($C14,'[1]Data Dictionary'!$B$2:$I$1048576,6,FALSE)</f>
        <v>Create User</v>
      </c>
      <c r="G14" s="1" t="str">
        <f>VLOOKUP($C14,'[1]Data Dictionary'!$B$2:$I$1048576,7,FALSE)</f>
        <v>Create User</v>
      </c>
      <c r="H14" s="1" t="str">
        <f>VLOOKUP($C14,'[1]Data Dictionary'!$B$2:$I$1048576,8,FALSE)</f>
        <v>Create User</v>
      </c>
      <c r="I14" s="1" t="str">
        <f>VLOOKUP($C14,'[1]Data Dictionary'!$B$2:$I$1048576,2,FALSE)</f>
        <v>VARCHAR</v>
      </c>
      <c r="J14" s="2" t="str">
        <f>VLOOKUP($C14,'[1]Data Dictionary'!$B$2:$I$1048576,3,FALSE)</f>
        <v>20</v>
      </c>
      <c r="K14" s="3"/>
      <c r="L14" s="3" t="str">
        <f t="shared" si="18"/>
        <v xml:space="preserve"> NULL </v>
      </c>
      <c r="M14" s="3" t="str">
        <f t="shared" si="27"/>
        <v xml:space="preserve"> DEFAULT('') </v>
      </c>
      <c r="N14" s="1" t="str">
        <f t="shared" si="28"/>
        <v>CACRUS VARCHAR(20)  NULL  DEFAULT('') ,</v>
      </c>
      <c r="O14" s="1" t="str">
        <f t="shared" si="29"/>
        <v>CACRUS VARCHAR2(20) DEFAULT(' '),</v>
      </c>
      <c r="P14" s="2" t="str">
        <f t="shared" si="19"/>
        <v>20</v>
      </c>
      <c r="Q14" s="2" t="str">
        <f t="shared" si="20"/>
        <v/>
      </c>
      <c r="R14" s="1" t="str">
        <f t="shared" si="21"/>
        <v xml:space="preserve">     A            CACRUS        20          COLHDG('Create User')</v>
      </c>
      <c r="S14" s="1" t="s">
        <v>9</v>
      </c>
      <c r="T14" s="1" t="str">
        <f t="shared" si="30"/>
        <v>EXEC sys.sp_addextendedproperty @name=N'MS_Description', @value=N'Create User' , @level0type=N'SCHEMA',@level0name=N'dbo', @level1type=N'TABLE',@level1name=N'GCT1', @level2type=N'COLUMN',@level2name=N'CACRUS'</v>
      </c>
      <c r="U14" s="1" t="s">
        <v>1311</v>
      </c>
      <c r="W14" s="1" t="s">
        <v>16</v>
      </c>
      <c r="X14" s="1" t="s">
        <v>15</v>
      </c>
      <c r="Y14" s="1" t="str">
        <f t="shared" si="22"/>
        <v>CACRUS</v>
      </c>
      <c r="Z14" s="1" t="str">
        <f t="shared" si="23"/>
        <v>Create User</v>
      </c>
      <c r="AB14" s="1">
        <v>1</v>
      </c>
      <c r="AC14" s="6">
        <f t="shared" ca="1" si="11"/>
        <v>20141204</v>
      </c>
      <c r="AD14" s="3">
        <f t="shared" ca="1" si="12"/>
        <v>144109</v>
      </c>
      <c r="AE14" s="3" t="s">
        <v>88</v>
      </c>
      <c r="AF14" s="1">
        <v>0</v>
      </c>
      <c r="AG14" s="1">
        <v>0</v>
      </c>
      <c r="AI14" s="1" t="str">
        <f t="shared" ca="1" si="24"/>
        <v>insert into ZDIC values('DJB', '', 'EN', 'S', 'CACRUS', 'Create User', '', '1', '20141204', '144109', 'SQL', '0', '0', '')</v>
      </c>
      <c r="AJ14" s="5" t="s">
        <v>9</v>
      </c>
      <c r="AK14" s="48" t="s">
        <v>1311</v>
      </c>
      <c r="AL14" s="48"/>
      <c r="AM14" s="48" t="s">
        <v>1008</v>
      </c>
      <c r="AN14" s="48" t="s">
        <v>1294</v>
      </c>
      <c r="AO14" s="48"/>
      <c r="AP14" s="48"/>
      <c r="AQ14" s="48"/>
      <c r="AR14" s="48"/>
      <c r="AS14" s="48">
        <v>1</v>
      </c>
      <c r="AT14" s="6">
        <f t="shared" ca="1" si="14"/>
        <v>20141204</v>
      </c>
      <c r="AU14" s="3">
        <f t="shared" ca="1" si="15"/>
        <v>144109</v>
      </c>
      <c r="AV14" s="3" t="s">
        <v>88</v>
      </c>
      <c r="AW14" s="3">
        <v>0</v>
      </c>
      <c r="AX14" s="3">
        <v>0</v>
      </c>
      <c r="AY14" s="48"/>
      <c r="AZ14" s="48" t="str">
        <f t="shared" ca="1" si="25"/>
        <v>insert into GCT1 values('DJB','','EDNO','Education Level','','','','',1,20141204,144109,'SQL',0,0,'')</v>
      </c>
      <c r="BA14" s="48"/>
    </row>
    <row r="15" spans="1:53" ht="14.25" customHeight="1" x14ac:dyDescent="0.25">
      <c r="A15" s="4"/>
      <c r="B15" s="1" t="str">
        <f>VLOOKUP($D$2,[1]Tables!$B$2:$D$1048576,2,FALSE)</f>
        <v>CA</v>
      </c>
      <c r="C15" s="1" t="s">
        <v>26</v>
      </c>
      <c r="D15" s="1" t="str">
        <f t="shared" si="26"/>
        <v>CACHDT</v>
      </c>
      <c r="E15" s="1" t="str">
        <f>VLOOKUP($C15,'[1]Data Dictionary'!$B$2:$I$1048576,5,FALSE)</f>
        <v>Change Date</v>
      </c>
      <c r="F15" s="1" t="str">
        <f>VLOOKUP($C15,'[1]Data Dictionary'!$B$2:$I$1048576,6,FALSE)</f>
        <v>Change Date</v>
      </c>
      <c r="G15" s="1" t="str">
        <f>VLOOKUP($C15,'[1]Data Dictionary'!$B$2:$I$1048576,7,FALSE)</f>
        <v>Change Date</v>
      </c>
      <c r="H15" s="1" t="str">
        <f>VLOOKUP($C15,'[1]Data Dictionary'!$B$2:$I$1048576,8,FALSE)</f>
        <v>Change Date</v>
      </c>
      <c r="I15" s="1" t="str">
        <f>VLOOKUP($C15,'[1]Data Dictionary'!$B$2:$I$1048576,2,FALSE)</f>
        <v>NUMERIC</v>
      </c>
      <c r="J15" s="2" t="str">
        <f>VLOOKUP($C15,'[1]Data Dictionary'!$B$2:$I$1048576,3,FALSE)</f>
        <v>8, 0</v>
      </c>
      <c r="K15" s="3"/>
      <c r="L15" s="3" t="str">
        <f t="shared" si="18"/>
        <v xml:space="preserve"> NULL </v>
      </c>
      <c r="M15" s="3" t="str">
        <f t="shared" si="27"/>
        <v xml:space="preserve"> DEFAULT(0) </v>
      </c>
      <c r="N15" s="1" t="str">
        <f t="shared" si="28"/>
        <v>CACHDT NUMERIC(8, 0)  NULL  DEFAULT(0) ,</v>
      </c>
      <c r="O15" s="1" t="str">
        <f t="shared" si="29"/>
        <v>CACHDT NUMBER(8, 0)  DEFAULT(0) ,</v>
      </c>
      <c r="P15" s="2" t="str">
        <f t="shared" si="19"/>
        <v>8</v>
      </c>
      <c r="Q15" s="2" t="str">
        <f t="shared" si="20"/>
        <v xml:space="preserve"> 0</v>
      </c>
      <c r="R15" s="1" t="str">
        <f t="shared" si="21"/>
        <v xml:space="preserve">     A            CACHDT         8  0       COLHDG('Change Date')</v>
      </c>
      <c r="S15" s="1" t="s">
        <v>9</v>
      </c>
      <c r="T15" s="1" t="str">
        <f t="shared" si="30"/>
        <v>EXEC sys.sp_addextendedproperty @name=N'MS_Description', @value=N'Change Date' , @level0type=N'SCHEMA',@level0name=N'dbo', @level1type=N'TABLE',@level1name=N'GCT1', @level2type=N'COLUMN',@level2name=N'CACHDT'</v>
      </c>
      <c r="U15" s="1" t="s">
        <v>1311</v>
      </c>
      <c r="W15" s="1" t="s">
        <v>16</v>
      </c>
      <c r="X15" s="1" t="s">
        <v>15</v>
      </c>
      <c r="Y15" s="1" t="str">
        <f t="shared" si="22"/>
        <v>CACHDT</v>
      </c>
      <c r="Z15" s="1" t="str">
        <f t="shared" si="23"/>
        <v>Change Date</v>
      </c>
      <c r="AB15" s="1">
        <v>1</v>
      </c>
      <c r="AC15" s="6">
        <f t="shared" ca="1" si="11"/>
        <v>20141204</v>
      </c>
      <c r="AD15" s="3">
        <f t="shared" ca="1" si="12"/>
        <v>144109</v>
      </c>
      <c r="AE15" s="3" t="s">
        <v>88</v>
      </c>
      <c r="AF15" s="1">
        <v>0</v>
      </c>
      <c r="AG15" s="1">
        <v>0</v>
      </c>
      <c r="AI15" s="1" t="str">
        <f t="shared" ca="1" si="24"/>
        <v>insert into ZDIC values('DJB', '', 'EN', 'S', 'CACHDT', 'Change Date', '', '1', '20141204', '144109', 'SQL', '0', '0', '')</v>
      </c>
      <c r="AJ15" s="5" t="s">
        <v>9</v>
      </c>
      <c r="AK15" s="48" t="s">
        <v>1311</v>
      </c>
      <c r="AL15" s="48"/>
      <c r="AM15" s="48" t="s">
        <v>1012</v>
      </c>
      <c r="AN15" s="48" t="s">
        <v>1295</v>
      </c>
      <c r="AO15" s="48"/>
      <c r="AP15" s="48"/>
      <c r="AQ15" s="48"/>
      <c r="AR15" s="48"/>
      <c r="AS15" s="48">
        <v>1</v>
      </c>
      <c r="AT15" s="6">
        <f t="shared" ca="1" si="14"/>
        <v>20141204</v>
      </c>
      <c r="AU15" s="3">
        <f t="shared" ca="1" si="15"/>
        <v>144109</v>
      </c>
      <c r="AV15" s="3" t="s">
        <v>88</v>
      </c>
      <c r="AW15" s="3">
        <v>0</v>
      </c>
      <c r="AX15" s="3">
        <v>0</v>
      </c>
      <c r="AY15" s="48"/>
      <c r="AZ15" s="48" t="str">
        <f t="shared" ca="1" si="25"/>
        <v>insert into GCT1 values('DJB','','EMST','Employee Status','','','','',1,20141204,144109,'SQL',0,0,'')</v>
      </c>
      <c r="BA15" s="48"/>
    </row>
    <row r="16" spans="1:53" ht="14.25" customHeight="1" x14ac:dyDescent="0.25">
      <c r="A16" s="4"/>
      <c r="B16" s="1" t="str">
        <f>VLOOKUP($D$2,[1]Tables!$B$2:$D$1048576,2,FALSE)</f>
        <v>CA</v>
      </c>
      <c r="C16" s="1" t="s">
        <v>27</v>
      </c>
      <c r="D16" s="1" t="str">
        <f t="shared" si="26"/>
        <v>CACHTM</v>
      </c>
      <c r="E16" s="1" t="str">
        <f>VLOOKUP($C16,'[1]Data Dictionary'!$B$2:$I$1048576,5,FALSE)</f>
        <v>Change Time</v>
      </c>
      <c r="F16" s="1" t="str">
        <f>VLOOKUP($C16,'[1]Data Dictionary'!$B$2:$I$1048576,6,FALSE)</f>
        <v>Change Time</v>
      </c>
      <c r="G16" s="1" t="str">
        <f>VLOOKUP($C16,'[1]Data Dictionary'!$B$2:$I$1048576,7,FALSE)</f>
        <v>Change Time</v>
      </c>
      <c r="H16" s="1" t="str">
        <f>VLOOKUP($C16,'[1]Data Dictionary'!$B$2:$I$1048576,8,FALSE)</f>
        <v>Change Time</v>
      </c>
      <c r="I16" s="1" t="str">
        <f>VLOOKUP($C16,'[1]Data Dictionary'!$B$2:$I$1048576,2,FALSE)</f>
        <v>NUMERIC</v>
      </c>
      <c r="J16" s="2" t="str">
        <f>VLOOKUP($C16,'[1]Data Dictionary'!$B$2:$I$1048576,3,FALSE)</f>
        <v>6, 0</v>
      </c>
      <c r="K16" s="3"/>
      <c r="L16" s="3" t="str">
        <f t="shared" si="18"/>
        <v xml:space="preserve"> NULL </v>
      </c>
      <c r="M16" s="3" t="str">
        <f t="shared" si="27"/>
        <v xml:space="preserve"> DEFAULT(0) </v>
      </c>
      <c r="N16" s="1" t="str">
        <f t="shared" si="28"/>
        <v>CACHTM NUMERIC(6, 0)  NULL  DEFAULT(0) ,</v>
      </c>
      <c r="O16" s="1" t="str">
        <f t="shared" si="29"/>
        <v>CACHTM NUMBER(6, 0)  DEFAULT(0) ,</v>
      </c>
      <c r="P16" s="2" t="str">
        <f t="shared" si="19"/>
        <v>6</v>
      </c>
      <c r="Q16" s="2" t="str">
        <f t="shared" si="20"/>
        <v xml:space="preserve"> 0</v>
      </c>
      <c r="R16" s="1" t="str">
        <f t="shared" si="21"/>
        <v xml:space="preserve">     A            CACHTM         6  0       COLHDG('Change Time')</v>
      </c>
      <c r="S16" s="1" t="s">
        <v>9</v>
      </c>
      <c r="T16" s="1" t="str">
        <f t="shared" si="30"/>
        <v>EXEC sys.sp_addextendedproperty @name=N'MS_Description', @value=N'Change Time' , @level0type=N'SCHEMA',@level0name=N'dbo', @level1type=N'TABLE',@level1name=N'GCT1', @level2type=N'COLUMN',@level2name=N'CACHTM'</v>
      </c>
      <c r="U16" s="1" t="s">
        <v>1311</v>
      </c>
      <c r="W16" s="1" t="s">
        <v>16</v>
      </c>
      <c r="X16" s="1" t="s">
        <v>15</v>
      </c>
      <c r="Y16" s="1" t="str">
        <f t="shared" si="22"/>
        <v>CACHTM</v>
      </c>
      <c r="Z16" s="1" t="str">
        <f t="shared" si="23"/>
        <v>Change Time</v>
      </c>
      <c r="AB16" s="1">
        <v>1</v>
      </c>
      <c r="AC16" s="6">
        <f t="shared" ca="1" si="11"/>
        <v>20141204</v>
      </c>
      <c r="AD16" s="3">
        <f t="shared" ca="1" si="12"/>
        <v>144109</v>
      </c>
      <c r="AE16" s="3" t="s">
        <v>88</v>
      </c>
      <c r="AF16" s="1">
        <v>0</v>
      </c>
      <c r="AG16" s="1">
        <v>0</v>
      </c>
      <c r="AI16" s="1" t="str">
        <f t="shared" ca="1" si="24"/>
        <v>insert into ZDIC values('DJB', '', 'EN', 'S', 'CACHTM', 'Change Time', '', '1', '20141204', '144109', 'SQL', '0', '0', '')</v>
      </c>
      <c r="AJ16" s="5" t="s">
        <v>9</v>
      </c>
      <c r="AK16" s="48" t="s">
        <v>1311</v>
      </c>
      <c r="AL16" s="48"/>
      <c r="AM16" s="48" t="s">
        <v>952</v>
      </c>
      <c r="AN16" s="48" t="s">
        <v>1590</v>
      </c>
      <c r="AO16" s="48"/>
      <c r="AP16" s="48"/>
      <c r="AQ16" s="48"/>
      <c r="AR16" s="48"/>
      <c r="AS16" s="48">
        <v>1</v>
      </c>
      <c r="AT16" s="6">
        <f t="shared" ca="1" si="14"/>
        <v>20141204</v>
      </c>
      <c r="AU16" s="3">
        <f t="shared" ca="1" si="15"/>
        <v>144109</v>
      </c>
      <c r="AV16" s="3" t="s">
        <v>88</v>
      </c>
      <c r="AW16" s="3">
        <v>0</v>
      </c>
      <c r="AX16" s="3">
        <v>0</v>
      </c>
      <c r="AY16" s="48"/>
      <c r="AZ16" s="48" t="str">
        <f t="shared" ref="AZ16" ca="1" si="31">CONCATENATE("insert into ", $D$2, " values('", AK16, "'", ",", "'", AL16, "'", ",", "'", AM16, "'", ",", "'", AN16, "'", ",", "'", AO16, "'", ",", "'", AP16, "'", ",", "'", AQ16, "'", ",", "'", AR16, "'", ",", AS16, ",", AT16, ",", AU16, ",", "'", AV16, "'", ",", AW16, ",", AX16, ",", "'", AY16, "')")</f>
        <v>insert into GCT1 values('DJB','','SIZE','Size','','','','',1,20141204,144109,'SQL',0,0,'')</v>
      </c>
      <c r="BA16" s="48"/>
    </row>
    <row r="17" spans="1:53" ht="14.25" customHeight="1" x14ac:dyDescent="0.25">
      <c r="A17" s="4"/>
      <c r="B17" s="1" t="str">
        <f>VLOOKUP($D$2,[1]Tables!$B$2:$D$1048576,2,FALSE)</f>
        <v>CA</v>
      </c>
      <c r="C17" s="1" t="s">
        <v>28</v>
      </c>
      <c r="D17" s="1" t="str">
        <f t="shared" si="26"/>
        <v>CACHUS</v>
      </c>
      <c r="E17" s="1" t="str">
        <f>VLOOKUP($C17,'[1]Data Dictionary'!$B$2:$I$1048576,5,FALSE)</f>
        <v>Change User</v>
      </c>
      <c r="F17" s="1" t="str">
        <f>VLOOKUP($C17,'[1]Data Dictionary'!$B$2:$I$1048576,6,FALSE)</f>
        <v>Change User</v>
      </c>
      <c r="G17" s="1" t="str">
        <f>VLOOKUP($C17,'[1]Data Dictionary'!$B$2:$I$1048576,7,FALSE)</f>
        <v>Change User</v>
      </c>
      <c r="H17" s="1" t="str">
        <f>VLOOKUP($C17,'[1]Data Dictionary'!$B$2:$I$1048576,8,FALSE)</f>
        <v>Change User</v>
      </c>
      <c r="I17" s="1" t="str">
        <f>VLOOKUP($C17,'[1]Data Dictionary'!$B$2:$I$1048576,2,FALSE)</f>
        <v>VARCHAR</v>
      </c>
      <c r="J17" s="2" t="str">
        <f>VLOOKUP($C17,'[1]Data Dictionary'!$B$2:$I$1048576,3,FALSE)</f>
        <v>20</v>
      </c>
      <c r="K17" s="3"/>
      <c r="L17" s="3" t="str">
        <f t="shared" si="18"/>
        <v xml:space="preserve"> NULL </v>
      </c>
      <c r="M17" s="3" t="str">
        <f t="shared" si="27"/>
        <v xml:space="preserve"> DEFAULT('') </v>
      </c>
      <c r="N17" s="1" t="str">
        <f t="shared" si="28"/>
        <v>CACHUS VARCHAR(20)  NULL  DEFAULT('') ,</v>
      </c>
      <c r="O17" s="1" t="str">
        <f t="shared" si="29"/>
        <v>CACHUS VARCHAR2(20) DEFAULT(' '),</v>
      </c>
      <c r="P17" s="2" t="str">
        <f t="shared" si="19"/>
        <v>20</v>
      </c>
      <c r="Q17" s="2" t="str">
        <f t="shared" si="20"/>
        <v/>
      </c>
      <c r="R17" s="1" t="str">
        <f t="shared" si="21"/>
        <v xml:space="preserve">     A            CACHUS        20          COLHDG('Change User')</v>
      </c>
      <c r="S17" s="1" t="s">
        <v>9</v>
      </c>
      <c r="T17" s="1" t="str">
        <f t="shared" si="30"/>
        <v>EXEC sys.sp_addextendedproperty @name=N'MS_Description', @value=N'Change User' , @level0type=N'SCHEMA',@level0name=N'dbo', @level1type=N'TABLE',@level1name=N'GCT1', @level2type=N'COLUMN',@level2name=N'CACHUS'</v>
      </c>
      <c r="U17" s="1" t="s">
        <v>1311</v>
      </c>
      <c r="W17" s="1" t="s">
        <v>16</v>
      </c>
      <c r="X17" s="1" t="s">
        <v>15</v>
      </c>
      <c r="Y17" s="1" t="str">
        <f t="shared" si="22"/>
        <v>CACHUS</v>
      </c>
      <c r="Z17" s="1" t="str">
        <f t="shared" si="23"/>
        <v>Change User</v>
      </c>
      <c r="AB17" s="1">
        <v>1</v>
      </c>
      <c r="AC17" s="6">
        <f t="shared" ca="1" si="11"/>
        <v>20141204</v>
      </c>
      <c r="AD17" s="3">
        <f t="shared" ca="1" si="12"/>
        <v>144109</v>
      </c>
      <c r="AE17" s="3" t="s">
        <v>88</v>
      </c>
      <c r="AF17" s="1">
        <v>0</v>
      </c>
      <c r="AG17" s="1">
        <v>0</v>
      </c>
      <c r="AI17" s="1" t="str">
        <f t="shared" ca="1" si="24"/>
        <v>insert into ZDIC values('DJB', '', 'EN', 'S', 'CACHUS', 'Change User', '', '1', '20141204', '144109', 'SQL', '0', '0', '')</v>
      </c>
      <c r="AJ17" s="5" t="s">
        <v>9</v>
      </c>
      <c r="AK17" s="48" t="s">
        <v>1311</v>
      </c>
      <c r="AL17" s="48"/>
      <c r="AM17" s="48" t="s">
        <v>1598</v>
      </c>
      <c r="AN17" s="48" t="s">
        <v>1599</v>
      </c>
      <c r="AO17" s="48"/>
      <c r="AP17" s="48"/>
      <c r="AQ17" s="48"/>
      <c r="AR17" s="48"/>
      <c r="AS17" s="48">
        <v>1</v>
      </c>
      <c r="AT17" s="6">
        <f t="shared" ca="1" si="14"/>
        <v>20141204</v>
      </c>
      <c r="AU17" s="3">
        <f t="shared" ca="1" si="15"/>
        <v>144109</v>
      </c>
      <c r="AV17" s="3" t="s">
        <v>88</v>
      </c>
      <c r="AW17" s="3">
        <v>0</v>
      </c>
      <c r="AX17" s="3">
        <v>0</v>
      </c>
      <c r="AY17" s="48"/>
      <c r="AZ17" s="48" t="str">
        <f t="shared" ref="AZ17" ca="1" si="32">CONCATENATE("insert into ", $D$2, " values('", AK17, "'", ",", "'", AL17, "'", ",", "'", AM17, "'", ",", "'", AN17, "'", ",", "'", AO17, "'", ",", "'", AP17, "'", ",", "'", AQ17, "'", ",", "'", AR17, "'", ",", AS17, ",", AT17, ",", AU17, ",", "'", AV17, "'", ",", AW17, ",", AX17, ",", "'", AY17, "')")</f>
        <v>insert into GCT1 values('DJB','','ITST','Material Status','','','','',1,20141204,144109,'SQL',0,0,'')</v>
      </c>
      <c r="BA17" s="48"/>
    </row>
    <row r="18" spans="1:53" ht="14.25" customHeight="1" x14ac:dyDescent="0.25">
      <c r="A18" s="4"/>
      <c r="B18" s="4"/>
      <c r="C18" s="4"/>
      <c r="D18" s="5"/>
      <c r="K18" s="3"/>
      <c r="L18" s="3"/>
      <c r="M18" s="3"/>
      <c r="N18" s="1" t="str">
        <f>CONCATENATE(" CONSTRAINT PK_",$D$2, " PRIMARY KEY CLUSTERED (")</f>
        <v xml:space="preserve"> CONSTRAINT PK_GCT1 PRIMARY KEY CLUSTERED (</v>
      </c>
      <c r="O18" s="1" t="str">
        <f>CONCATENATE(" CONSTRAINT PK_",$D$2, " PRIMARY KEY (")</f>
        <v xml:space="preserve"> CONSTRAINT PK_GCT1 PRIMARY KEY (</v>
      </c>
      <c r="P18" s="2" t="s">
        <v>9</v>
      </c>
      <c r="R18" s="1" t="s">
        <v>370</v>
      </c>
      <c r="S18" s="1" t="s">
        <v>9</v>
      </c>
      <c r="AC18" s="6"/>
      <c r="AD18" s="3"/>
      <c r="AE18" s="3"/>
      <c r="AJ18" s="5" t="s">
        <v>9</v>
      </c>
      <c r="AK18" s="48" t="s">
        <v>1311</v>
      </c>
      <c r="AL18" s="48"/>
      <c r="AM18" s="48" t="s">
        <v>1604</v>
      </c>
      <c r="AN18" s="48" t="s">
        <v>1605</v>
      </c>
      <c r="AO18" s="48"/>
      <c r="AP18" s="48"/>
      <c r="AQ18" s="48"/>
      <c r="AR18" s="48"/>
      <c r="AS18" s="48">
        <v>1</v>
      </c>
      <c r="AT18" s="6">
        <f t="shared" ca="1" si="14"/>
        <v>20141204</v>
      </c>
      <c r="AU18" s="3">
        <f t="shared" ca="1" si="15"/>
        <v>144109</v>
      </c>
      <c r="AV18" s="3" t="s">
        <v>88</v>
      </c>
      <c r="AW18" s="3">
        <v>0</v>
      </c>
      <c r="AX18" s="3">
        <v>0</v>
      </c>
      <c r="AY18" s="48"/>
      <c r="AZ18" s="48" t="str">
        <f t="shared" ref="AZ18" ca="1" si="33">CONCATENATE("insert into ", $D$2, " values('", AK18, "'", ",", "'", AL18, "'", ",", "'", AM18, "'", ",", "'", AN18, "'", ",", "'", AO18, "'", ",", "'", AP18, "'", ",", "'", AQ18, "'", ",", "'", AR18, "'", ",", AS18, ",", AT18, ",", AU18, ",", "'", AV18, "'", ",", AW18, ",", AX18, ",", "'", AY18, "')")</f>
        <v>insert into GCT1 values('DJB','','CUGR','Customer Group','','','','',1,20141204,144109,'SQL',0,0,'')</v>
      </c>
      <c r="BA18" s="48"/>
    </row>
    <row r="19" spans="1:53" ht="14.25" customHeight="1" x14ac:dyDescent="0.25">
      <c r="A19" s="4"/>
      <c r="B19" s="4"/>
      <c r="C19" s="4"/>
      <c r="K19" s="3"/>
      <c r="L19" s="3"/>
      <c r="M19" s="3"/>
      <c r="N19" s="1" t="str">
        <f>$D$3</f>
        <v>CACONO</v>
      </c>
      <c r="O19" s="1" t="str">
        <f>$D$3</f>
        <v>CACONO</v>
      </c>
      <c r="R19" s="1" t="str">
        <f>CONCATENATE("     A          K ", D5)</f>
        <v xml:space="preserve">     A          K CATBNO</v>
      </c>
      <c r="S19" s="1" t="s">
        <v>9</v>
      </c>
      <c r="AJ19" s="5" t="s">
        <v>9</v>
      </c>
      <c r="AK19" s="48"/>
      <c r="AL19" s="48"/>
      <c r="AM19" s="48"/>
      <c r="AN19" s="48"/>
      <c r="AO19" s="48"/>
      <c r="AP19" s="48"/>
      <c r="AQ19" s="48"/>
      <c r="AR19" s="48"/>
      <c r="AS19" s="48"/>
      <c r="AT19" s="6"/>
      <c r="AU19" s="3"/>
      <c r="AV19" s="3"/>
      <c r="AW19" s="3"/>
      <c r="AX19" s="3"/>
      <c r="AY19" s="48"/>
      <c r="AZ19" s="48"/>
      <c r="BA19" s="48"/>
    </row>
    <row r="20" spans="1:53" ht="14.25" customHeight="1" x14ac:dyDescent="0.25">
      <c r="A20" s="4"/>
      <c r="B20" s="4"/>
      <c r="C20" s="4"/>
      <c r="K20" s="3"/>
      <c r="L20" s="3"/>
      <c r="M20" s="3"/>
      <c r="N20" s="1" t="str">
        <f xml:space="preserve"> ", " &amp; $D4</f>
        <v>, CABRNO</v>
      </c>
      <c r="O20" s="1" t="str">
        <f xml:space="preserve"> ", " &amp; $D4</f>
        <v>, CABRNO</v>
      </c>
      <c r="R20" s="1" t="str">
        <f>CONCATENATE("     A          K ", D6)</f>
        <v xml:space="preserve">     A          K CATBNA</v>
      </c>
      <c r="S20" s="1" t="s">
        <v>9</v>
      </c>
      <c r="AJ20" s="5" t="s">
        <v>9</v>
      </c>
      <c r="AK20" s="48"/>
      <c r="AL20" s="48"/>
      <c r="AM20" s="48"/>
      <c r="AN20" s="48"/>
      <c r="AO20" s="48"/>
      <c r="AP20" s="48"/>
      <c r="AQ20" s="48"/>
      <c r="AR20" s="48"/>
      <c r="AS20" s="48"/>
      <c r="AT20" s="6"/>
      <c r="AU20" s="3"/>
      <c r="AV20" s="3"/>
      <c r="AW20" s="3"/>
      <c r="AX20" s="3"/>
      <c r="AY20" s="48"/>
      <c r="AZ20" s="48"/>
      <c r="BA20" s="48"/>
    </row>
    <row r="21" spans="1:53" ht="14.25" customHeight="1" x14ac:dyDescent="0.25">
      <c r="B21" s="4"/>
      <c r="C21" s="4"/>
      <c r="K21" s="3"/>
      <c r="L21" s="3"/>
      <c r="M21" s="3"/>
      <c r="N21" s="1" t="str">
        <f xml:space="preserve"> ", " &amp; $D5</f>
        <v>, CATBNO</v>
      </c>
      <c r="O21" s="1" t="str">
        <f xml:space="preserve"> ", " &amp; $D5</f>
        <v>, CATBNO</v>
      </c>
      <c r="R21" s="1" t="str">
        <f>CONCATENATE("     A          K ", D7)</f>
        <v xml:space="preserve">     A          K CATBTY</v>
      </c>
      <c r="AK21" s="48"/>
      <c r="AL21" s="48"/>
      <c r="AM21" s="48"/>
      <c r="AN21" s="48"/>
      <c r="AO21" s="48"/>
      <c r="AP21" s="48"/>
      <c r="AQ21" s="48"/>
      <c r="AR21" s="48"/>
      <c r="AS21" s="48"/>
      <c r="AT21" s="48"/>
      <c r="AU21" s="48"/>
      <c r="AV21" s="48"/>
      <c r="AW21" s="48"/>
      <c r="AX21" s="48"/>
      <c r="AY21" s="48"/>
      <c r="AZ21" s="48"/>
      <c r="BA21" s="48"/>
    </row>
    <row r="22" spans="1:53" ht="14.25" customHeight="1" x14ac:dyDescent="0.25">
      <c r="B22" s="4"/>
      <c r="C22" s="4"/>
      <c r="K22" s="3"/>
      <c r="L22" s="3"/>
      <c r="M22" s="3"/>
      <c r="N22" s="1" t="s">
        <v>11</v>
      </c>
      <c r="O22" s="1" t="s">
        <v>11</v>
      </c>
      <c r="S22" s="1" t="s">
        <v>9</v>
      </c>
    </row>
    <row r="23" spans="1:53" ht="14.25" customHeight="1" x14ac:dyDescent="0.25">
      <c r="S23" s="1" t="s">
        <v>9</v>
      </c>
    </row>
    <row r="24" spans="1:53" ht="14.25" customHeight="1" x14ac:dyDescent="0.25">
      <c r="S24" s="1" t="s">
        <v>9</v>
      </c>
      <c r="AK24" s="48"/>
      <c r="AL24" s="48"/>
      <c r="AM24" s="48"/>
      <c r="AN24" s="48"/>
      <c r="AO24" s="48"/>
      <c r="AP24" s="48"/>
      <c r="AQ24" s="48"/>
      <c r="AR24" s="48"/>
      <c r="AS24" s="48"/>
      <c r="AT24" s="48"/>
      <c r="AU24" s="48"/>
      <c r="AV24" s="48"/>
      <c r="AW24" s="48"/>
      <c r="AX24" s="48"/>
      <c r="AY24" s="48"/>
      <c r="AZ24" s="48"/>
      <c r="BA24" s="48"/>
    </row>
    <row r="25" spans="1:53" ht="14.25" customHeight="1" x14ac:dyDescent="0.25">
      <c r="S25" s="1" t="s">
        <v>9</v>
      </c>
    </row>
    <row r="26" spans="1:53" ht="14.25" customHeight="1" x14ac:dyDescent="0.25">
      <c r="S26" s="1" t="s">
        <v>9</v>
      </c>
    </row>
    <row r="27" spans="1:53" ht="14.25" customHeight="1" x14ac:dyDescent="0.25">
      <c r="S27" s="1" t="s">
        <v>9</v>
      </c>
    </row>
    <row r="28" spans="1:53" ht="14.25" customHeight="1" x14ac:dyDescent="0.25">
      <c r="S28" s="1" t="s">
        <v>9</v>
      </c>
    </row>
    <row r="29" spans="1:53" ht="14.25" customHeight="1" x14ac:dyDescent="0.25">
      <c r="S29" s="1" t="s">
        <v>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P856"/>
  <sheetViews>
    <sheetView topLeftCell="AF1" workbookViewId="0">
      <pane ySplit="1" topLeftCell="A116" activePane="bottomLeft" state="frozen"/>
      <selection activeCell="AO1" sqref="AO1"/>
      <selection pane="bottomLeft" activeCell="AQ117" sqref="AQ117"/>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7" width="9.140625" style="1"/>
    <col min="38" max="38" width="12.5703125" style="1" customWidth="1"/>
    <col min="39" max="39" width="32.7109375" style="1" customWidth="1"/>
    <col min="40" max="43" width="9.140625" style="1"/>
    <col min="44" max="44" width="25" style="1" bestFit="1" customWidth="1"/>
    <col min="45" max="16384" width="9.140625" style="1"/>
  </cols>
  <sheetData>
    <row r="1" spans="1:53"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GCT2</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382</v>
      </c>
      <c r="AN1" s="5" t="s">
        <v>110</v>
      </c>
      <c r="AO1" s="5" t="s">
        <v>111</v>
      </c>
      <c r="AP1" s="5" t="s">
        <v>112</v>
      </c>
      <c r="AQ1" s="5" t="s">
        <v>114</v>
      </c>
      <c r="AR1" s="5" t="s">
        <v>113</v>
      </c>
      <c r="AS1" s="5" t="s">
        <v>115</v>
      </c>
      <c r="AT1" s="5" t="s">
        <v>116</v>
      </c>
      <c r="AU1" s="5" t="s">
        <v>117</v>
      </c>
      <c r="AV1" s="5" t="s">
        <v>118</v>
      </c>
      <c r="AW1" s="5" t="s">
        <v>119</v>
      </c>
      <c r="AX1" s="5" t="s">
        <v>120</v>
      </c>
      <c r="AY1" s="5" t="s">
        <v>121</v>
      </c>
      <c r="AZ1" s="5" t="s">
        <v>122</v>
      </c>
    </row>
    <row r="2" spans="1:53" ht="14.25" customHeight="1" x14ac:dyDescent="0.25">
      <c r="A2" s="4"/>
      <c r="D2" s="1" t="s">
        <v>86</v>
      </c>
      <c r="E2" s="1" t="str">
        <f>VLOOKUP($D$2,[1]Tables!$B$1:$D$65509,3,FALSE)</f>
        <v>Common Table Line</v>
      </c>
      <c r="K2" s="3"/>
      <c r="L2" s="3"/>
      <c r="M2" s="3"/>
      <c r="N2" s="3" t="str">
        <f>CONCATENATE("CREATE TABLE ", $D$2, " (")</f>
        <v>CREATE TABLE GCT2 (</v>
      </c>
      <c r="O2" s="7" t="str">
        <f>CONCATENATE("CREATE TABLE ", $D$2, " (")</f>
        <v>CREATE TABLE GCT2 (</v>
      </c>
      <c r="P2" s="8" t="s">
        <v>9</v>
      </c>
      <c r="Q2" s="8"/>
      <c r="R2" s="7" t="str">
        <f>CONCATENATE("     A          R ", D2, "R")</f>
        <v xml:space="preserve">     A          R GCT2R</v>
      </c>
      <c r="S2" s="1" t="s">
        <v>9</v>
      </c>
      <c r="AJ2" s="5" t="s">
        <v>9</v>
      </c>
      <c r="AK2" s="1" t="str">
        <f>CONCATENATE("insert into ", $D$2, " (")</f>
        <v>insert into GCT2 (</v>
      </c>
      <c r="AN2" s="1" t="s">
        <v>1311</v>
      </c>
      <c r="AP2" s="1" t="s">
        <v>84</v>
      </c>
      <c r="AQ2" s="49" t="s">
        <v>133</v>
      </c>
      <c r="AR2" s="1" t="s">
        <v>1448</v>
      </c>
      <c r="AS2" s="48"/>
      <c r="AT2" s="48">
        <v>1</v>
      </c>
      <c r="AU2" s="6">
        <f t="shared" ref="AU2:AU65" ca="1" si="0">YEAR(NOW())*10000+MONTH(NOW())*100+DAY(NOW())</f>
        <v>20141204</v>
      </c>
      <c r="AV2" s="3">
        <f t="shared" ref="AV2:AV65" ca="1" si="1">HOUR(NOW())*10000+MINUTE(NOW())*100+SECOND(NOW())</f>
        <v>144109</v>
      </c>
      <c r="AW2" s="3" t="s">
        <v>88</v>
      </c>
      <c r="AX2" s="3">
        <v>0</v>
      </c>
      <c r="AY2" s="3">
        <v>0</v>
      </c>
      <c r="AZ2" s="48"/>
      <c r="BA2" s="48" t="str">
        <f t="shared" ref="BA2:BA65" ca="1" si="2">CONCATENATE("insert into ", $D$2, " values('", AN2, "', '", AO2, "', '",AP2, "', '", AQ2, "', '", AR2, "', '", AS2, "', '", AT2, "', '", AU2, "', '", AV2, "', '", AW2, "', '", AX2, "', '", AY2, "', '", AZ2, "')")</f>
        <v>insert into GCT2 values('DJB', '', 'RELI', 'M', 'Islam', '', '1', '20141204', '144109', 'SQL', '0', '0', '')</v>
      </c>
    </row>
    <row r="3" spans="1:53" ht="14.25" customHeight="1" x14ac:dyDescent="0.25">
      <c r="A3" s="4"/>
      <c r="B3" s="1" t="str">
        <f>VLOOKUP($D$2,[1]Tables!$B$1:$D$65509,2,FALSE)</f>
        <v>CB</v>
      </c>
      <c r="C3" s="1" t="s">
        <v>17</v>
      </c>
      <c r="D3" s="1" t="str">
        <f t="shared" ref="D3:D15" si="3">B3 &amp; C3</f>
        <v>CBCONO</v>
      </c>
      <c r="E3" s="1" t="str">
        <f>VLOOKUP($C3,'[1]Data Dictionary'!$B$1:$I$65602,5,FALSE)</f>
        <v>Company Code</v>
      </c>
      <c r="F3" s="1" t="str">
        <f>VLOOKUP($C3,'[1]Data Dictionary'!$B$1:$I$65602,6,FALSE)</f>
        <v>Company Code</v>
      </c>
      <c r="G3" s="1" t="str">
        <f>VLOOKUP($C3,'[1]Data Dictionary'!$B$1:$I$65602,7,FALSE)</f>
        <v>Company Code</v>
      </c>
      <c r="H3" s="1" t="str">
        <f>VLOOKUP($C3,'[1]Data Dictionary'!$B$1:$I$65602,8,FALSE)</f>
        <v>Company Code</v>
      </c>
      <c r="I3" s="1" t="str">
        <f>VLOOKUP($C3,'[1]Data Dictionary'!$B$1:$I$65602,2,FALSE)</f>
        <v>VARCHAR</v>
      </c>
      <c r="J3" s="2" t="str">
        <f>VLOOKUP($C3,'[1]Data Dictionary'!$B$1:$I$65602,3,FALSE)</f>
        <v>10</v>
      </c>
      <c r="K3" s="3" t="s">
        <v>10</v>
      </c>
      <c r="L3" s="3" t="str">
        <f t="shared" ref="L3:L15" si="4">IF(K3="", " NULL ", " NOT NULL ")</f>
        <v xml:space="preserve"> NOT NULL </v>
      </c>
      <c r="M3" s="3" t="str">
        <f t="shared" ref="M3:M15" si="5">IF(I3="NUMERIC", " DEFAULT(0) ", IF(I3="DATETIME", "", " DEFAULT('') "))</f>
        <v xml:space="preserve"> DEFAULT('') </v>
      </c>
      <c r="N3" s="1" t="str">
        <f t="shared" ref="N3:N15" si="6">CONCATENATE(D3, " ", I3, IF(I3="DATETIME", "",CONCATENATE("(", J3, ") ")), L3, M3,",")</f>
        <v>CBCONO VARCHAR(10)  NOT NULL  DEFAULT('') ,</v>
      </c>
      <c r="O3" s="1" t="str">
        <f t="shared" ref="O3:O15" si="7">CONCATENATE(D3, " ",IF(I3="VARCHAR", "VARCHAR2",IF(I3="NUMERIC", "NUMBER", I3)), IF(I3="DATETIME", "",CONCATENATE("(", J3, ") ")), IF(TRIM(K3)&lt;&gt;"", L3,IF(TRIM(M3)="DEFAULT('')", "DEFAULT(' ')", M3)), ",")</f>
        <v>CBCONO VARCHAR2(10)  NOT NULL ,</v>
      </c>
      <c r="P3" s="2" t="str">
        <f t="shared" ref="P3:P15" si="8">IF(I3="VARCHAR",J3,LEFT(J3,FIND(",",J3)-1))</f>
        <v>10</v>
      </c>
      <c r="Q3" s="2" t="str">
        <f t="shared" ref="Q3:Q15" si="9">IF(I3="VARCHAR","",RIGHT(J3,LEN(J3)-FIND(",",J3)))</f>
        <v/>
      </c>
      <c r="R3" s="1" t="str">
        <f t="shared" ref="R3:R15" si="10">CONCATENATE("     A            ", D3, RIGHT("          "&amp;P3,10),RIGHT("   "&amp;Q3,3),"       COLHDG('", LEFT(E3,20), "')")</f>
        <v xml:space="preserve">     A            CBCONO        10          COLHDG('Company Code')</v>
      </c>
      <c r="S3" s="1" t="s">
        <v>9</v>
      </c>
      <c r="T3" s="1" t="str">
        <f t="shared" ref="T3:T15" si="11">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@level1type=N'TABLE',@level1name=N'GCT2', @level2type=N'COLUMN',@level2name=N'CBCONO'</v>
      </c>
      <c r="U3" s="1" t="s">
        <v>1311</v>
      </c>
      <c r="W3" s="1" t="s">
        <v>16</v>
      </c>
      <c r="X3" s="1" t="s">
        <v>15</v>
      </c>
      <c r="Y3" s="1" t="str">
        <f t="shared" ref="Y3:Y15" si="12">D3</f>
        <v>CBCONO</v>
      </c>
      <c r="Z3" s="1" t="str">
        <f t="shared" ref="Z3:Z15" si="13">IF(AND(W3="EN",X3="S"),E3, IF(AND(W3="ID", X3="S"),F3, IF(AND(W3="EN", X3="R"),G3,H3)))</f>
        <v>Company Code</v>
      </c>
      <c r="AB3" s="1">
        <v>1</v>
      </c>
      <c r="AC3" s="6">
        <f t="shared" ref="AC3:AC15" ca="1" si="14">YEAR(NOW())*10000+MONTH(NOW())*100+DAY(NOW())</f>
        <v>20141204</v>
      </c>
      <c r="AD3" s="3">
        <f t="shared" ref="AD3:AD15" ca="1" si="15">HOUR(NOW())*10000+MINUTE(NOW())*100+SECOND(NOW())</f>
        <v>144109</v>
      </c>
      <c r="AE3" s="3" t="s">
        <v>88</v>
      </c>
      <c r="AF3" s="1">
        <v>0</v>
      </c>
      <c r="AG3" s="1">
        <v>0</v>
      </c>
      <c r="AI3" s="1" t="str">
        <f t="shared" ref="AI3:AI15" ca="1" si="16">CONCATENATE("insert into ZDIC values('",U3, "', '",V3, "', '",W3, "', '",X3, "', '",Y3, "', '",Z3, "', '",AA3, "', '",AB3, "', '",AC3, "', '",AD3, "', '",AE3, "', '",AF3, "', '",AG3, "', '",AH3, "')")</f>
        <v>insert into ZDIC values('DJB', '', 'EN', 'S', 'CBCONO', 'Company Code', '', '1', '20141204', '144109', 'SQL', '0', '0', '')</v>
      </c>
      <c r="AJ3" s="5" t="s">
        <v>9</v>
      </c>
      <c r="AK3" s="1" t="str">
        <f>"  " &amp;D3</f>
        <v xml:space="preserve">  CBCONO</v>
      </c>
      <c r="AN3" s="1" t="s">
        <v>1311</v>
      </c>
      <c r="AP3" s="1" t="s">
        <v>84</v>
      </c>
      <c r="AQ3" s="49" t="s">
        <v>87</v>
      </c>
      <c r="AR3" s="1" t="s">
        <v>1449</v>
      </c>
      <c r="AS3" s="48"/>
      <c r="AT3" s="48">
        <v>1</v>
      </c>
      <c r="AU3" s="6">
        <f t="shared" ca="1" si="0"/>
        <v>20141204</v>
      </c>
      <c r="AV3" s="3">
        <f t="shared" ca="1" si="1"/>
        <v>144109</v>
      </c>
      <c r="AW3" s="3" t="s">
        <v>88</v>
      </c>
      <c r="AX3" s="3">
        <v>0</v>
      </c>
      <c r="AY3" s="3">
        <v>0</v>
      </c>
      <c r="AZ3" s="48"/>
      <c r="BA3" s="48" t="str">
        <f t="shared" ca="1" si="2"/>
        <v>insert into GCT2 values('DJB', '', 'RELI', 'C', 'Katholik', '', '1', '20141204', '144109', 'SQL', '0', '0', '')</v>
      </c>
    </row>
    <row r="4" spans="1:53" ht="14.25" customHeight="1" x14ac:dyDescent="0.25">
      <c r="A4" s="4"/>
      <c r="B4" s="1" t="str">
        <f>VLOOKUP($D$2,[1]Tables!$B$1:$D$65509,2,FALSE)</f>
        <v>CB</v>
      </c>
      <c r="C4" s="1" t="s">
        <v>69</v>
      </c>
      <c r="D4" s="1" t="str">
        <f t="shared" si="3"/>
        <v>CBBRNO</v>
      </c>
      <c r="E4" s="1" t="str">
        <f>VLOOKUP($C4,'[1]Data Dictionary'!$B$1:$I$65602,5,FALSE)</f>
        <v>Branch Code</v>
      </c>
      <c r="F4" s="1" t="str">
        <f>VLOOKUP($C4,'[1]Data Dictionary'!$B$1:$I$65602,6,FALSE)</f>
        <v>Branch Code</v>
      </c>
      <c r="G4" s="1" t="str">
        <f>VLOOKUP($C4,'[1]Data Dictionary'!$B$1:$I$65602,7,FALSE)</f>
        <v>Branch Code</v>
      </c>
      <c r="H4" s="1" t="str">
        <f>VLOOKUP($C4,'[1]Data Dictionary'!$B$1:$I$65602,8,FALSE)</f>
        <v>Branch Code</v>
      </c>
      <c r="I4" s="1" t="str">
        <f>VLOOKUP($C4,'[1]Data Dictionary'!$B$1:$I$65602,2,FALSE)</f>
        <v>VARCHAR</v>
      </c>
      <c r="J4" s="2" t="str">
        <f>VLOOKUP($C4,'[1]Data Dictionary'!$B$1:$I$65602,3,FALSE)</f>
        <v>10</v>
      </c>
      <c r="K4" s="3" t="s">
        <v>12</v>
      </c>
      <c r="L4" s="3" t="str">
        <f t="shared" si="4"/>
        <v xml:space="preserve"> NOT NULL </v>
      </c>
      <c r="M4" s="3" t="str">
        <f t="shared" si="5"/>
        <v xml:space="preserve"> DEFAULT('') </v>
      </c>
      <c r="N4" s="1" t="str">
        <f t="shared" si="6"/>
        <v>CBBRNO VARCHAR(10)  NOT NULL  DEFAULT('') ,</v>
      </c>
      <c r="O4" s="1" t="str">
        <f t="shared" si="7"/>
        <v>CBBRNO VARCHAR2(10)  NOT NULL ,</v>
      </c>
      <c r="P4" s="2" t="str">
        <f t="shared" si="8"/>
        <v>10</v>
      </c>
      <c r="Q4" s="2" t="str">
        <f t="shared" si="9"/>
        <v/>
      </c>
      <c r="R4" s="1" t="str">
        <f t="shared" si="10"/>
        <v xml:space="preserve">     A            CBBRNO        10          COLHDG('Branch Code')</v>
      </c>
      <c r="S4" s="1" t="s">
        <v>9</v>
      </c>
      <c r="T4" s="1" t="str">
        <f t="shared" si="11"/>
        <v>EXEC sys.sp_addextendedproperty @name=N'MS_Description', @value=N'Branch Code' , @level0type=N'SCHEMA',@level0name=N'dbo', @level1type=N'TABLE',@level1name=N'GCT2', @level2type=N'COLUMN',@level2name=N'CBBRNO'</v>
      </c>
      <c r="U4" s="1" t="s">
        <v>1311</v>
      </c>
      <c r="W4" s="1" t="s">
        <v>16</v>
      </c>
      <c r="X4" s="1" t="s">
        <v>15</v>
      </c>
      <c r="Y4" s="1" t="str">
        <f t="shared" si="12"/>
        <v>CBBRNO</v>
      </c>
      <c r="Z4" s="1" t="str">
        <f t="shared" si="13"/>
        <v>Branch Code</v>
      </c>
      <c r="AB4" s="1">
        <v>1</v>
      </c>
      <c r="AC4" s="6">
        <f t="shared" ca="1" si="14"/>
        <v>20141204</v>
      </c>
      <c r="AD4" s="3">
        <f t="shared" ca="1" si="15"/>
        <v>144109</v>
      </c>
      <c r="AE4" s="3" t="s">
        <v>88</v>
      </c>
      <c r="AF4" s="1">
        <v>0</v>
      </c>
      <c r="AG4" s="1">
        <v>0</v>
      </c>
      <c r="AI4" s="1" t="str">
        <f t="shared" ca="1" si="16"/>
        <v>insert into ZDIC values('DJB', '', 'EN', 'S', 'CBBRNO', 'Branch Code', '', '1', '20141204', '144109', 'SQL', '0', '0', '')</v>
      </c>
      <c r="AJ4" s="5" t="s">
        <v>9</v>
      </c>
      <c r="AK4" s="1" t="str">
        <f t="shared" ref="AK4:AK15" si="17">", " &amp;D4</f>
        <v>, CBBRNO</v>
      </c>
      <c r="AN4" s="1" t="s">
        <v>1311</v>
      </c>
      <c r="AP4" s="1" t="s">
        <v>84</v>
      </c>
      <c r="AQ4" s="49" t="s">
        <v>134</v>
      </c>
      <c r="AR4" s="1" t="s">
        <v>1450</v>
      </c>
      <c r="AS4" s="48"/>
      <c r="AT4" s="48">
        <v>1</v>
      </c>
      <c r="AU4" s="6">
        <f t="shared" ca="1" si="0"/>
        <v>20141204</v>
      </c>
      <c r="AV4" s="3">
        <f t="shared" ca="1" si="1"/>
        <v>144109</v>
      </c>
      <c r="AW4" s="3" t="s">
        <v>88</v>
      </c>
      <c r="AX4" s="3">
        <v>0</v>
      </c>
      <c r="AY4" s="3">
        <v>0</v>
      </c>
      <c r="AZ4" s="48"/>
      <c r="BA4" s="48" t="str">
        <f t="shared" ca="1" si="2"/>
        <v>insert into GCT2 values('DJB', '', 'RELI', 'P', 'Kristen', '', '1', '20141204', '144109', 'SQL', '0', '0', '')</v>
      </c>
    </row>
    <row r="5" spans="1:53" ht="14.25" customHeight="1" x14ac:dyDescent="0.25">
      <c r="A5" s="4"/>
      <c r="B5" s="1" t="str">
        <f>VLOOKUP($D$2,[1]Tables!$B$1:$D$65509,2,FALSE)</f>
        <v>CB</v>
      </c>
      <c r="C5" s="1" t="s">
        <v>80</v>
      </c>
      <c r="D5" s="1" t="str">
        <f t="shared" si="3"/>
        <v>CBTBNO</v>
      </c>
      <c r="E5" s="1" t="str">
        <f>VLOOKUP($C5,'[1]Data Dictionary'!$B$1:$I$65602,5,FALSE)</f>
        <v>Table Code</v>
      </c>
      <c r="F5" s="1" t="str">
        <f>VLOOKUP($C5,'[1]Data Dictionary'!$B$1:$I$65602,6,FALSE)</f>
        <v>Table Code</v>
      </c>
      <c r="G5" s="1" t="str">
        <f>VLOOKUP($C5,'[1]Data Dictionary'!$B$1:$I$65602,7,FALSE)</f>
        <v>Table Code</v>
      </c>
      <c r="H5" s="1" t="str">
        <f>VLOOKUP($C5,'[1]Data Dictionary'!$B$1:$I$65602,8,FALSE)</f>
        <v>Table Code</v>
      </c>
      <c r="I5" s="1" t="str">
        <f>VLOOKUP($C5,'[1]Data Dictionary'!$B$1:$I$65602,2,FALSE)</f>
        <v>VARCHAR</v>
      </c>
      <c r="J5" s="2" t="str">
        <f>VLOOKUP($C5,'[1]Data Dictionary'!$B$1:$I$65602,3,FALSE)</f>
        <v>20</v>
      </c>
      <c r="K5" s="3" t="s">
        <v>13</v>
      </c>
      <c r="L5" s="3" t="str">
        <f t="shared" si="4"/>
        <v xml:space="preserve"> NOT NULL </v>
      </c>
      <c r="M5" s="3" t="str">
        <f t="shared" si="5"/>
        <v xml:space="preserve"> DEFAULT('') </v>
      </c>
      <c r="N5" s="1" t="str">
        <f t="shared" si="6"/>
        <v>CBTBNO VARCHAR(20)  NOT NULL  DEFAULT('') ,</v>
      </c>
      <c r="O5" s="1" t="str">
        <f t="shared" si="7"/>
        <v>CBTBNO VARCHAR2(20)  NOT NULL ,</v>
      </c>
      <c r="P5" s="2" t="str">
        <f t="shared" si="8"/>
        <v>20</v>
      </c>
      <c r="Q5" s="2" t="str">
        <f t="shared" si="9"/>
        <v/>
      </c>
      <c r="R5" s="1" t="str">
        <f t="shared" si="10"/>
        <v xml:space="preserve">     A            CBTBNO        20          COLHDG('Table Code')</v>
      </c>
      <c r="S5" s="1" t="s">
        <v>9</v>
      </c>
      <c r="T5" s="1" t="str">
        <f t="shared" si="11"/>
        <v>EXEC sys.sp_addextendedproperty @name=N'MS_Description', @value=N'Table Code' , @level0type=N'SCHEMA',@level0name=N'dbo', @level1type=N'TABLE',@level1name=N'GCT2', @level2type=N'COLUMN',@level2name=N'CBTBNO'</v>
      </c>
      <c r="U5" s="1" t="s">
        <v>1311</v>
      </c>
      <c r="W5" s="1" t="s">
        <v>16</v>
      </c>
      <c r="X5" s="1" t="s">
        <v>15</v>
      </c>
      <c r="Y5" s="1" t="str">
        <f t="shared" si="12"/>
        <v>CBTBNO</v>
      </c>
      <c r="Z5" s="1" t="str">
        <f t="shared" si="13"/>
        <v>Table Code</v>
      </c>
      <c r="AB5" s="1">
        <v>1</v>
      </c>
      <c r="AC5" s="6">
        <f t="shared" ca="1" si="14"/>
        <v>20141204</v>
      </c>
      <c r="AD5" s="3">
        <f t="shared" ca="1" si="15"/>
        <v>144109</v>
      </c>
      <c r="AE5" s="3" t="s">
        <v>88</v>
      </c>
      <c r="AF5" s="1">
        <v>0</v>
      </c>
      <c r="AG5" s="1">
        <v>0</v>
      </c>
      <c r="AI5" s="1" t="str">
        <f t="shared" ca="1" si="16"/>
        <v>insert into ZDIC values('DJB', '', 'EN', 'S', 'CBTBNO', 'Table Code', '', '1', '20141204', '144109', 'SQL', '0', '0', '')</v>
      </c>
      <c r="AJ5" s="5" t="s">
        <v>9</v>
      </c>
      <c r="AK5" s="1" t="str">
        <f t="shared" si="17"/>
        <v>, CBTBNO</v>
      </c>
      <c r="AN5" s="1" t="s">
        <v>1311</v>
      </c>
      <c r="AP5" s="1" t="s">
        <v>84</v>
      </c>
      <c r="AQ5" s="49" t="s">
        <v>135</v>
      </c>
      <c r="AR5" s="1" t="s">
        <v>136</v>
      </c>
      <c r="AS5" s="48"/>
      <c r="AT5" s="48">
        <v>1</v>
      </c>
      <c r="AU5" s="6">
        <f t="shared" ca="1" si="0"/>
        <v>20141204</v>
      </c>
      <c r="AV5" s="3">
        <f t="shared" ca="1" si="1"/>
        <v>144109</v>
      </c>
      <c r="AW5" s="3" t="s">
        <v>88</v>
      </c>
      <c r="AX5" s="3">
        <v>0</v>
      </c>
      <c r="AY5" s="3">
        <v>0</v>
      </c>
      <c r="AZ5" s="48"/>
      <c r="BA5" s="48" t="str">
        <f t="shared" ca="1" si="2"/>
        <v>insert into GCT2 values('DJB', '', 'RELI', 'H', 'Hindu', '', '1', '20141204', '144109', 'SQL', '0', '0', '')</v>
      </c>
    </row>
    <row r="6" spans="1:53" ht="14.25" customHeight="1" x14ac:dyDescent="0.25">
      <c r="A6" s="4"/>
      <c r="B6" s="1" t="str">
        <f>VLOOKUP($D$2,[1]Tables!$B$1:$D$65509,2,FALSE)</f>
        <v>CB</v>
      </c>
      <c r="C6" s="1" t="s">
        <v>81</v>
      </c>
      <c r="D6" s="1" t="str">
        <f t="shared" si="3"/>
        <v>CBKYNO</v>
      </c>
      <c r="E6" s="1" t="str">
        <f>VLOOKUP($C6,'[1]Data Dictionary'!$B$1:$I$65602,5,FALSE)</f>
        <v>Key Code</v>
      </c>
      <c r="F6" s="1" t="str">
        <f>VLOOKUP($C6,'[1]Data Dictionary'!$B$1:$I$65602,6,FALSE)</f>
        <v>Key Code</v>
      </c>
      <c r="G6" s="1" t="str">
        <f>VLOOKUP($C6,'[1]Data Dictionary'!$B$1:$I$65602,7,FALSE)</f>
        <v>Key Code</v>
      </c>
      <c r="H6" s="1" t="str">
        <f>VLOOKUP($C6,'[1]Data Dictionary'!$B$1:$I$65602,8,FALSE)</f>
        <v>Key Code</v>
      </c>
      <c r="I6" s="1" t="str">
        <f>VLOOKUP($C6,'[1]Data Dictionary'!$B$1:$I$65602,2,FALSE)</f>
        <v>VARCHAR</v>
      </c>
      <c r="J6" s="2" t="str">
        <f>VLOOKUP($C6,'[1]Data Dictionary'!$B$1:$I$65602,3,FALSE)</f>
        <v>10</v>
      </c>
      <c r="K6" s="3" t="s">
        <v>14</v>
      </c>
      <c r="L6" s="3" t="str">
        <f t="shared" si="4"/>
        <v xml:space="preserve"> NOT NULL </v>
      </c>
      <c r="M6" s="3" t="str">
        <f t="shared" si="5"/>
        <v xml:space="preserve"> DEFAULT('') </v>
      </c>
      <c r="N6" s="1" t="str">
        <f t="shared" si="6"/>
        <v>CBKYNO VARCHAR(10)  NOT NULL  DEFAULT('') ,</v>
      </c>
      <c r="O6" s="1" t="str">
        <f t="shared" si="7"/>
        <v>CBKYNO VARCHAR2(10)  NOT NULL ,</v>
      </c>
      <c r="P6" s="2" t="str">
        <f t="shared" si="8"/>
        <v>10</v>
      </c>
      <c r="Q6" s="2" t="str">
        <f t="shared" si="9"/>
        <v/>
      </c>
      <c r="R6" s="1" t="str">
        <f t="shared" si="10"/>
        <v xml:space="preserve">     A            CBKYNO        10          COLHDG('Key Code')</v>
      </c>
      <c r="S6" s="1" t="s">
        <v>9</v>
      </c>
      <c r="T6" s="1" t="str">
        <f t="shared" si="11"/>
        <v>EXEC sys.sp_addextendedproperty @name=N'MS_Description', @value=N'Key Code' , @level0type=N'SCHEMA',@level0name=N'dbo', @level1type=N'TABLE',@level1name=N'GCT2', @level2type=N'COLUMN',@level2name=N'CBKYNO'</v>
      </c>
      <c r="U6" s="1" t="s">
        <v>1311</v>
      </c>
      <c r="W6" s="1" t="s">
        <v>16</v>
      </c>
      <c r="X6" s="1" t="s">
        <v>15</v>
      </c>
      <c r="Y6" s="1" t="str">
        <f t="shared" si="12"/>
        <v>CBKYNO</v>
      </c>
      <c r="Z6" s="1" t="str">
        <f t="shared" si="13"/>
        <v>Key Code</v>
      </c>
      <c r="AB6" s="1">
        <v>1</v>
      </c>
      <c r="AC6" s="6">
        <f t="shared" ca="1" si="14"/>
        <v>20141204</v>
      </c>
      <c r="AD6" s="3">
        <f t="shared" ca="1" si="15"/>
        <v>144109</v>
      </c>
      <c r="AE6" s="3" t="s">
        <v>88</v>
      </c>
      <c r="AF6" s="1">
        <v>0</v>
      </c>
      <c r="AG6" s="1">
        <v>0</v>
      </c>
      <c r="AI6" s="1" t="str">
        <f t="shared" ca="1" si="16"/>
        <v>insert into ZDIC values('DJB', '', 'EN', 'S', 'CBKYNO', 'Key Code', '', '1', '20141204', '144109', 'SQL', '0', '0', '')</v>
      </c>
      <c r="AJ6" s="5" t="s">
        <v>9</v>
      </c>
      <c r="AK6" s="1" t="str">
        <f t="shared" si="17"/>
        <v>, CBKYNO</v>
      </c>
      <c r="AN6" s="1" t="s">
        <v>1311</v>
      </c>
      <c r="AP6" s="1" t="s">
        <v>84</v>
      </c>
      <c r="AQ6" s="49" t="s">
        <v>124</v>
      </c>
      <c r="AR6" s="1" t="s">
        <v>1451</v>
      </c>
      <c r="AS6" s="48"/>
      <c r="AT6" s="48">
        <v>1</v>
      </c>
      <c r="AU6" s="6">
        <f t="shared" ca="1" si="0"/>
        <v>20141204</v>
      </c>
      <c r="AV6" s="3">
        <f t="shared" ca="1" si="1"/>
        <v>144109</v>
      </c>
      <c r="AW6" s="3" t="s">
        <v>88</v>
      </c>
      <c r="AX6" s="3">
        <v>0</v>
      </c>
      <c r="AY6" s="3">
        <v>0</v>
      </c>
      <c r="AZ6" s="48"/>
      <c r="BA6" s="48" t="str">
        <f t="shared" ca="1" si="2"/>
        <v>insert into GCT2 values('DJB', '', 'RELI', 'B', 'Budha', '', '1', '20141204', '144109', 'SQL', '0', '0', '')</v>
      </c>
    </row>
    <row r="7" spans="1:53" ht="14.25" customHeight="1" x14ac:dyDescent="0.25">
      <c r="A7" s="4"/>
      <c r="B7" s="1" t="str">
        <f>VLOOKUP($D$2,[1]Tables!$B$1:$D$65509,2,FALSE)</f>
        <v>CB</v>
      </c>
      <c r="C7" s="1" t="s">
        <v>82</v>
      </c>
      <c r="D7" s="1" t="str">
        <f t="shared" si="3"/>
        <v>CBKYNA</v>
      </c>
      <c r="E7" s="1" t="str">
        <f>VLOOKUP($C7,'[1]Data Dictionary'!$B$1:$I$65602,5,FALSE)</f>
        <v>Key Name</v>
      </c>
      <c r="F7" s="1" t="str">
        <f>VLOOKUP($C7,'[1]Data Dictionary'!$B$1:$I$65602,6,FALSE)</f>
        <v>Key Name</v>
      </c>
      <c r="G7" s="1" t="str">
        <f>VLOOKUP($C7,'[1]Data Dictionary'!$B$1:$I$65602,7,FALSE)</f>
        <v>Key Name</v>
      </c>
      <c r="H7" s="1" t="str">
        <f>VLOOKUP($C7,'[1]Data Dictionary'!$B$1:$I$65602,8,FALSE)</f>
        <v>Key Name</v>
      </c>
      <c r="I7" s="1" t="str">
        <f>VLOOKUP($C7,'[1]Data Dictionary'!$B$1:$I$65602,2,FALSE)</f>
        <v>VARCHAR</v>
      </c>
      <c r="J7" s="2" t="str">
        <f>VLOOKUP($C7,'[1]Data Dictionary'!$B$1:$I$65602,3,FALSE)</f>
        <v>100</v>
      </c>
      <c r="K7" s="3"/>
      <c r="L7" s="3" t="str">
        <f t="shared" si="4"/>
        <v xml:space="preserve"> NULL </v>
      </c>
      <c r="M7" s="3" t="str">
        <f t="shared" si="5"/>
        <v xml:space="preserve"> DEFAULT('') </v>
      </c>
      <c r="N7" s="1" t="str">
        <f t="shared" si="6"/>
        <v>CBKYNA VARCHAR(100)  NULL  DEFAULT('') ,</v>
      </c>
      <c r="O7" s="1" t="str">
        <f t="shared" si="7"/>
        <v>CBKYNA VARCHAR2(100) DEFAULT(' '),</v>
      </c>
      <c r="P7" s="2" t="str">
        <f t="shared" si="8"/>
        <v>100</v>
      </c>
      <c r="Q7" s="2" t="str">
        <f t="shared" si="9"/>
        <v/>
      </c>
      <c r="R7" s="1" t="str">
        <f t="shared" si="10"/>
        <v xml:space="preserve">     A            CBKYNA       100          COLHDG('Key Name')</v>
      </c>
      <c r="S7" s="1" t="s">
        <v>9</v>
      </c>
      <c r="T7" s="1" t="str">
        <f t="shared" si="11"/>
        <v>EXEC sys.sp_addextendedproperty @name=N'MS_Description', @value=N'Key Name' , @level0type=N'SCHEMA',@level0name=N'dbo', @level1type=N'TABLE',@level1name=N'GCT2', @level2type=N'COLUMN',@level2name=N'CBKYNA'</v>
      </c>
      <c r="U7" s="1" t="s">
        <v>1311</v>
      </c>
      <c r="W7" s="1" t="s">
        <v>16</v>
      </c>
      <c r="X7" s="1" t="s">
        <v>15</v>
      </c>
      <c r="Y7" s="1" t="str">
        <f t="shared" si="12"/>
        <v>CBKYNA</v>
      </c>
      <c r="Z7" s="1" t="str">
        <f t="shared" si="13"/>
        <v>Key Name</v>
      </c>
      <c r="AB7" s="1">
        <v>1</v>
      </c>
      <c r="AC7" s="6">
        <f t="shared" ca="1" si="14"/>
        <v>20141204</v>
      </c>
      <c r="AD7" s="3">
        <f t="shared" ca="1" si="15"/>
        <v>144109</v>
      </c>
      <c r="AE7" s="3" t="s">
        <v>88</v>
      </c>
      <c r="AF7" s="1">
        <v>0</v>
      </c>
      <c r="AG7" s="1">
        <v>0</v>
      </c>
      <c r="AI7" s="1" t="str">
        <f t="shared" ca="1" si="16"/>
        <v>insert into ZDIC values('DJB', '', 'EN', 'S', 'CBKYNA', 'Key Name', '', '1', '20141204', '144109', 'SQL', '0', '0', '')</v>
      </c>
      <c r="AJ7" s="5" t="s">
        <v>9</v>
      </c>
      <c r="AK7" s="1" t="str">
        <f t="shared" si="17"/>
        <v>, CBKYNA</v>
      </c>
      <c r="AN7" s="1" t="s">
        <v>1311</v>
      </c>
      <c r="AP7" s="1" t="s">
        <v>83</v>
      </c>
      <c r="AQ7" s="49" t="s">
        <v>15</v>
      </c>
      <c r="AR7" s="1" t="s">
        <v>137</v>
      </c>
      <c r="AS7" s="48"/>
      <c r="AT7" s="48">
        <v>1</v>
      </c>
      <c r="AU7" s="6">
        <f t="shared" ca="1" si="0"/>
        <v>20141204</v>
      </c>
      <c r="AV7" s="3">
        <f t="shared" ca="1" si="1"/>
        <v>144109</v>
      </c>
      <c r="AW7" s="3" t="s">
        <v>88</v>
      </c>
      <c r="AX7" s="3">
        <v>0</v>
      </c>
      <c r="AY7" s="3">
        <v>0</v>
      </c>
      <c r="AZ7" s="48"/>
      <c r="BA7" s="48" t="str">
        <f t="shared" ca="1" si="2"/>
        <v>insert into GCT2 values('DJB', '', 'MRST', 'S', 'Single', '', '1', '20141204', '144109', 'SQL', '0', '0', '')</v>
      </c>
    </row>
    <row r="8" spans="1:53" ht="14.25" customHeight="1" x14ac:dyDescent="0.25">
      <c r="A8" s="4"/>
      <c r="B8" s="1" t="str">
        <f>VLOOKUP($D$2,[1]Tables!$B$1:$D$65509,2,FALSE)</f>
        <v>CB</v>
      </c>
      <c r="C8" s="1" t="s">
        <v>32</v>
      </c>
      <c r="D8" s="1" t="str">
        <f t="shared" si="3"/>
        <v>CBREMA</v>
      </c>
      <c r="E8" s="1" t="str">
        <f>VLOOKUP($C8,'[1]Data Dictionary'!$B$1:$I$65602,5,FALSE)</f>
        <v>Remark</v>
      </c>
      <c r="F8" s="1" t="str">
        <f>VLOOKUP($C8,'[1]Data Dictionary'!$B$1:$I$65602,6,FALSE)</f>
        <v>Remark</v>
      </c>
      <c r="G8" s="1" t="str">
        <f>VLOOKUP($C8,'[1]Data Dictionary'!$B$1:$I$65602,7,FALSE)</f>
        <v>Remark</v>
      </c>
      <c r="H8" s="1" t="str">
        <f>VLOOKUP($C8,'[1]Data Dictionary'!$B$1:$I$65602,8,FALSE)</f>
        <v>Remark</v>
      </c>
      <c r="I8" s="1" t="str">
        <f>VLOOKUP($C8,'[1]Data Dictionary'!$B$1:$I$65602,2,FALSE)</f>
        <v>VARCHAR</v>
      </c>
      <c r="J8" s="2" t="str">
        <f>VLOOKUP($C8,'[1]Data Dictionary'!$B$1:$I$65602,3,FALSE)</f>
        <v>100</v>
      </c>
      <c r="K8" s="3"/>
      <c r="L8" s="3" t="str">
        <f t="shared" si="4"/>
        <v xml:space="preserve"> NULL </v>
      </c>
      <c r="M8" s="3" t="str">
        <f t="shared" si="5"/>
        <v xml:space="preserve"> DEFAULT('') </v>
      </c>
      <c r="N8" s="1" t="str">
        <f t="shared" si="6"/>
        <v>CBREMA VARCHAR(100)  NULL  DEFAULT('') ,</v>
      </c>
      <c r="O8" s="1" t="str">
        <f t="shared" si="7"/>
        <v>CBREMA VARCHAR2(100) DEFAULT(' '),</v>
      </c>
      <c r="P8" s="2" t="str">
        <f t="shared" si="8"/>
        <v>100</v>
      </c>
      <c r="Q8" s="2" t="str">
        <f t="shared" si="9"/>
        <v/>
      </c>
      <c r="R8" s="1" t="str">
        <f t="shared" si="10"/>
        <v xml:space="preserve">     A            CBREMA       100          COLHDG('Remark')</v>
      </c>
      <c r="S8" s="1" t="s">
        <v>9</v>
      </c>
      <c r="T8" s="1" t="str">
        <f t="shared" si="11"/>
        <v>EXEC sys.sp_addextendedproperty @name=N'MS_Description', @value=N'Remark' , @level0type=N'SCHEMA',@level0name=N'dbo', @level1type=N'TABLE',@level1name=N'GCT2', @level2type=N'COLUMN',@level2name=N'CBREMA'</v>
      </c>
      <c r="U8" s="1" t="s">
        <v>1311</v>
      </c>
      <c r="W8" s="1" t="s">
        <v>16</v>
      </c>
      <c r="X8" s="1" t="s">
        <v>15</v>
      </c>
      <c r="Y8" s="1" t="str">
        <f t="shared" si="12"/>
        <v>CBREMA</v>
      </c>
      <c r="Z8" s="1" t="str">
        <f t="shared" si="13"/>
        <v>Remark</v>
      </c>
      <c r="AB8" s="1">
        <v>1</v>
      </c>
      <c r="AC8" s="6">
        <f t="shared" ca="1" si="14"/>
        <v>20141204</v>
      </c>
      <c r="AD8" s="3">
        <f t="shared" ca="1" si="15"/>
        <v>144109</v>
      </c>
      <c r="AE8" s="3" t="s">
        <v>88</v>
      </c>
      <c r="AF8" s="1">
        <v>0</v>
      </c>
      <c r="AG8" s="1">
        <v>0</v>
      </c>
      <c r="AI8" s="1" t="str">
        <f t="shared" ca="1" si="16"/>
        <v>insert into ZDIC values('DJB', '', 'EN', 'S', 'CBREMA', 'Remark', '', '1', '20141204', '144109', 'SQL', '0', '0', '')</v>
      </c>
      <c r="AJ8" s="5" t="s">
        <v>9</v>
      </c>
      <c r="AK8" s="1" t="str">
        <f t="shared" si="17"/>
        <v>, CBREMA</v>
      </c>
      <c r="AN8" s="1" t="s">
        <v>1311</v>
      </c>
      <c r="AP8" s="1" t="s">
        <v>83</v>
      </c>
      <c r="AQ8" s="49" t="s">
        <v>133</v>
      </c>
      <c r="AR8" s="1" t="s">
        <v>138</v>
      </c>
      <c r="AS8" s="48"/>
      <c r="AT8" s="48">
        <v>1</v>
      </c>
      <c r="AU8" s="6">
        <f t="shared" ca="1" si="0"/>
        <v>20141204</v>
      </c>
      <c r="AV8" s="3">
        <f t="shared" ca="1" si="1"/>
        <v>144109</v>
      </c>
      <c r="AW8" s="3" t="s">
        <v>88</v>
      </c>
      <c r="AX8" s="3">
        <v>0</v>
      </c>
      <c r="AY8" s="3">
        <v>0</v>
      </c>
      <c r="AZ8" s="48"/>
      <c r="BA8" s="48" t="str">
        <f t="shared" ca="1" si="2"/>
        <v>insert into GCT2 values('DJB', '', 'MRST', 'M', 'Married', '', '1', '20141204', '144109', 'SQL', '0', '0', '')</v>
      </c>
    </row>
    <row r="9" spans="1:53" ht="14.25" customHeight="1" x14ac:dyDescent="0.25">
      <c r="A9" s="4"/>
      <c r="B9" s="1" t="str">
        <f>VLOOKUP($D$2,[1]Tables!$B$1:$D$65509,2,FALSE)</f>
        <v>CB</v>
      </c>
      <c r="C9" s="1" t="s">
        <v>33</v>
      </c>
      <c r="D9" s="1" t="str">
        <f t="shared" si="3"/>
        <v>CBRCST</v>
      </c>
      <c r="E9" s="1" t="str">
        <f>VLOOKUP($C9,'[1]Data Dictionary'!$B$1:$I$65602,5,FALSE)</f>
        <v>Record Status</v>
      </c>
      <c r="F9" s="1" t="str">
        <f>VLOOKUP($C9,'[1]Data Dictionary'!$B$1:$I$65602,6,FALSE)</f>
        <v>Record Status</v>
      </c>
      <c r="G9" s="1" t="str">
        <f>VLOOKUP($C9,'[1]Data Dictionary'!$B$1:$I$65602,7,FALSE)</f>
        <v>Record Status</v>
      </c>
      <c r="H9" s="1" t="str">
        <f>VLOOKUP($C9,'[1]Data Dictionary'!$B$1:$I$65602,8,FALSE)</f>
        <v>Record Status</v>
      </c>
      <c r="I9" s="1" t="str">
        <f>VLOOKUP($C9,'[1]Data Dictionary'!$B$1:$I$65602,2,FALSE)</f>
        <v>NUMERIC</v>
      </c>
      <c r="J9" s="2" t="str">
        <f>VLOOKUP($C9,'[1]Data Dictionary'!$B$1:$I$65602,3,FALSE)</f>
        <v>1, 0</v>
      </c>
      <c r="K9" s="3"/>
      <c r="L9" s="3" t="str">
        <f t="shared" si="4"/>
        <v xml:space="preserve"> NULL </v>
      </c>
      <c r="M9" s="3" t="str">
        <f t="shared" si="5"/>
        <v xml:space="preserve"> DEFAULT(0) </v>
      </c>
      <c r="N9" s="1" t="str">
        <f t="shared" si="6"/>
        <v>CBRCST NUMERIC(1, 0)  NULL  DEFAULT(0) ,</v>
      </c>
      <c r="O9" s="1" t="str">
        <f t="shared" si="7"/>
        <v>CBRCST NUMBER(1, 0)  DEFAULT(0) ,</v>
      </c>
      <c r="P9" s="2" t="str">
        <f t="shared" si="8"/>
        <v>1</v>
      </c>
      <c r="Q9" s="2" t="str">
        <f t="shared" si="9"/>
        <v xml:space="preserve"> 0</v>
      </c>
      <c r="R9" s="1" t="str">
        <f t="shared" si="10"/>
        <v xml:space="preserve">     A            CBRCST         1  0       COLHDG('Record Status')</v>
      </c>
      <c r="S9" s="1" t="s">
        <v>9</v>
      </c>
      <c r="T9" s="1" t="str">
        <f t="shared" si="11"/>
        <v>EXEC sys.sp_addextendedproperty @name=N'MS_Description', @value=N'Record Status' , @level0type=N'SCHEMA',@level0name=N'dbo', @level1type=N'TABLE',@level1name=N'GCT2', @level2type=N'COLUMN',@level2name=N'CBRCST'</v>
      </c>
      <c r="U9" s="1" t="s">
        <v>1311</v>
      </c>
      <c r="W9" s="1" t="s">
        <v>16</v>
      </c>
      <c r="X9" s="1" t="s">
        <v>15</v>
      </c>
      <c r="Y9" s="1" t="str">
        <f t="shared" si="12"/>
        <v>CBRCST</v>
      </c>
      <c r="Z9" s="1" t="str">
        <f t="shared" si="13"/>
        <v>Record Status</v>
      </c>
      <c r="AB9" s="1">
        <v>1</v>
      </c>
      <c r="AC9" s="6">
        <f t="shared" ca="1" si="14"/>
        <v>20141204</v>
      </c>
      <c r="AD9" s="3">
        <f t="shared" ca="1" si="15"/>
        <v>144109</v>
      </c>
      <c r="AE9" s="3" t="s">
        <v>88</v>
      </c>
      <c r="AF9" s="1">
        <v>0</v>
      </c>
      <c r="AG9" s="1">
        <v>0</v>
      </c>
      <c r="AI9" s="1" t="str">
        <f t="shared" ca="1" si="16"/>
        <v>insert into ZDIC values('DJB', '', 'EN', 'S', 'CBRCST', 'Record Status', '', '1', '20141204', '144109', 'SQL', '0', '0', '')</v>
      </c>
      <c r="AJ9" s="5" t="s">
        <v>9</v>
      </c>
      <c r="AK9" s="1" t="str">
        <f t="shared" si="17"/>
        <v>, CBRCST</v>
      </c>
      <c r="AN9" s="1" t="s">
        <v>1311</v>
      </c>
      <c r="AP9" s="1" t="s">
        <v>83</v>
      </c>
      <c r="AQ9" s="49" t="s">
        <v>139</v>
      </c>
      <c r="AR9" s="1" t="s">
        <v>140</v>
      </c>
      <c r="AS9" s="48"/>
      <c r="AT9" s="48">
        <v>1</v>
      </c>
      <c r="AU9" s="6">
        <f t="shared" ca="1" si="0"/>
        <v>20141204</v>
      </c>
      <c r="AV9" s="3">
        <f t="shared" ca="1" si="1"/>
        <v>144109</v>
      </c>
      <c r="AW9" s="3" t="s">
        <v>88</v>
      </c>
      <c r="AX9" s="3">
        <v>0</v>
      </c>
      <c r="AY9" s="3">
        <v>0</v>
      </c>
      <c r="AZ9" s="48"/>
      <c r="BA9" s="48" t="str">
        <f t="shared" ca="1" si="2"/>
        <v>insert into GCT2 values('DJB', '', 'MRST', 'W', 'Widow', '', '1', '20141204', '144109', 'SQL', '0', '0', '')</v>
      </c>
    </row>
    <row r="10" spans="1:53" ht="14.25" customHeight="1" x14ac:dyDescent="0.25">
      <c r="A10" s="4"/>
      <c r="B10" s="1" t="str">
        <f>VLOOKUP($D$2,[1]Tables!$B$1:$D$65509,2,FALSE)</f>
        <v>CB</v>
      </c>
      <c r="C10" s="1" t="s">
        <v>23</v>
      </c>
      <c r="D10" s="1" t="str">
        <f t="shared" si="3"/>
        <v>CBCRDT</v>
      </c>
      <c r="E10" s="1" t="str">
        <f>VLOOKUP($C10,'[1]Data Dictionary'!$B$1:$I$65602,5,FALSE)</f>
        <v>Create Date</v>
      </c>
      <c r="F10" s="1" t="str">
        <f>VLOOKUP($C10,'[1]Data Dictionary'!$B$1:$I$65602,6,FALSE)</f>
        <v>Create Date</v>
      </c>
      <c r="G10" s="1" t="str">
        <f>VLOOKUP($C10,'[1]Data Dictionary'!$B$1:$I$65602,7,FALSE)</f>
        <v>Create Date</v>
      </c>
      <c r="H10" s="1" t="str">
        <f>VLOOKUP($C10,'[1]Data Dictionary'!$B$1:$I$65602,8,FALSE)</f>
        <v>Create Date</v>
      </c>
      <c r="I10" s="1" t="str">
        <f>VLOOKUP($C10,'[1]Data Dictionary'!$B$1:$I$65602,2,FALSE)</f>
        <v>NUMERIC</v>
      </c>
      <c r="J10" s="2" t="str">
        <f>VLOOKUP($C10,'[1]Data Dictionary'!$B$1:$I$65602,3,FALSE)</f>
        <v>8, 0</v>
      </c>
      <c r="K10" s="3"/>
      <c r="L10" s="3" t="str">
        <f t="shared" si="4"/>
        <v xml:space="preserve"> NULL </v>
      </c>
      <c r="M10" s="3" t="str">
        <f t="shared" si="5"/>
        <v xml:space="preserve"> DEFAULT(0) </v>
      </c>
      <c r="N10" s="1" t="str">
        <f t="shared" si="6"/>
        <v>CBCRDT NUMERIC(8, 0)  NULL  DEFAULT(0) ,</v>
      </c>
      <c r="O10" s="1" t="str">
        <f t="shared" si="7"/>
        <v>CBCRDT NUMBER(8, 0)  DEFAULT(0) ,</v>
      </c>
      <c r="P10" s="2" t="str">
        <f t="shared" si="8"/>
        <v>8</v>
      </c>
      <c r="Q10" s="2" t="str">
        <f t="shared" si="9"/>
        <v xml:space="preserve"> 0</v>
      </c>
      <c r="R10" s="1" t="str">
        <f t="shared" si="10"/>
        <v xml:space="preserve">     A            CBCRDT         8  0       COLHDG('Create Date')</v>
      </c>
      <c r="S10" s="1" t="s">
        <v>9</v>
      </c>
      <c r="T10" s="1" t="str">
        <f t="shared" si="11"/>
        <v>EXEC sys.sp_addextendedproperty @name=N'MS_Description', @value=N'Create Date' , @level0type=N'SCHEMA',@level0name=N'dbo', @level1type=N'TABLE',@level1name=N'GCT2', @level2type=N'COLUMN',@level2name=N'CBCRDT'</v>
      </c>
      <c r="U10" s="1" t="s">
        <v>1311</v>
      </c>
      <c r="W10" s="1" t="s">
        <v>16</v>
      </c>
      <c r="X10" s="1" t="s">
        <v>15</v>
      </c>
      <c r="Y10" s="1" t="str">
        <f t="shared" si="12"/>
        <v>CBCRDT</v>
      </c>
      <c r="Z10" s="1" t="str">
        <f t="shared" si="13"/>
        <v>Create Date</v>
      </c>
      <c r="AB10" s="1">
        <v>1</v>
      </c>
      <c r="AC10" s="6">
        <f t="shared" ca="1" si="14"/>
        <v>20141204</v>
      </c>
      <c r="AD10" s="3">
        <f t="shared" ca="1" si="15"/>
        <v>144109</v>
      </c>
      <c r="AE10" s="3" t="s">
        <v>88</v>
      </c>
      <c r="AF10" s="1">
        <v>0</v>
      </c>
      <c r="AG10" s="1">
        <v>0</v>
      </c>
      <c r="AI10" s="1" t="str">
        <f t="shared" ca="1" si="16"/>
        <v>insert into ZDIC values('DJB', '', 'EN', 'S', 'CBCRDT', 'Create Date', '', '1', '20141204', '144109', 'SQL', '0', '0', '')</v>
      </c>
      <c r="AJ10" s="5" t="s">
        <v>9</v>
      </c>
      <c r="AK10" s="1" t="str">
        <f t="shared" si="17"/>
        <v>, CBCRDT</v>
      </c>
      <c r="AN10" s="1" t="s">
        <v>1311</v>
      </c>
      <c r="AP10" s="1" t="s">
        <v>125</v>
      </c>
      <c r="AQ10" s="49" t="s">
        <v>749</v>
      </c>
      <c r="AR10" s="1" t="s">
        <v>750</v>
      </c>
      <c r="AS10" s="48"/>
      <c r="AT10" s="48">
        <v>1</v>
      </c>
      <c r="AU10" s="6">
        <f t="shared" ca="1" si="0"/>
        <v>20141204</v>
      </c>
      <c r="AV10" s="3">
        <f t="shared" ca="1" si="1"/>
        <v>144109</v>
      </c>
      <c r="AW10" s="3" t="s">
        <v>88</v>
      </c>
      <c r="AX10" s="3">
        <v>0</v>
      </c>
      <c r="AY10" s="3">
        <v>0</v>
      </c>
      <c r="AZ10" s="48"/>
      <c r="BA10" s="48" t="str">
        <f t="shared" ca="1" si="2"/>
        <v>insert into GCT2 values('DJB', '', 'CNNO', 'ID', 'Indonesia', '', '1', '20141204', '144109', 'SQL', '0', '0', '')</v>
      </c>
    </row>
    <row r="11" spans="1:53" ht="14.25" customHeight="1" x14ac:dyDescent="0.25">
      <c r="A11" s="4"/>
      <c r="B11" s="1" t="str">
        <f>VLOOKUP($D$2,[1]Tables!$B$1:$D$65509,2,FALSE)</f>
        <v>CB</v>
      </c>
      <c r="C11" s="1" t="s">
        <v>24</v>
      </c>
      <c r="D11" s="1" t="str">
        <f t="shared" si="3"/>
        <v>CBCRTM</v>
      </c>
      <c r="E11" s="1" t="str">
        <f>VLOOKUP($C11,'[1]Data Dictionary'!$B$1:$I$65602,5,FALSE)</f>
        <v>Create Time</v>
      </c>
      <c r="F11" s="1" t="str">
        <f>VLOOKUP($C11,'[1]Data Dictionary'!$B$1:$I$65602,6,FALSE)</f>
        <v>Create Time</v>
      </c>
      <c r="G11" s="1" t="str">
        <f>VLOOKUP($C11,'[1]Data Dictionary'!$B$1:$I$65602,7,FALSE)</f>
        <v>Create Time</v>
      </c>
      <c r="H11" s="1" t="str">
        <f>VLOOKUP($C11,'[1]Data Dictionary'!$B$1:$I$65602,8,FALSE)</f>
        <v>Create Time</v>
      </c>
      <c r="I11" s="1" t="str">
        <f>VLOOKUP($C11,'[1]Data Dictionary'!$B$1:$I$65602,2,FALSE)</f>
        <v>NUMERIC</v>
      </c>
      <c r="J11" s="2" t="str">
        <f>VLOOKUP($C11,'[1]Data Dictionary'!$B$1:$I$65602,3,FALSE)</f>
        <v>6, 0</v>
      </c>
      <c r="K11" s="3"/>
      <c r="L11" s="3" t="str">
        <f t="shared" si="4"/>
        <v xml:space="preserve"> NULL </v>
      </c>
      <c r="M11" s="3" t="str">
        <f t="shared" si="5"/>
        <v xml:space="preserve"> DEFAULT(0) </v>
      </c>
      <c r="N11" s="1" t="str">
        <f t="shared" si="6"/>
        <v>CBCRTM NUMERIC(6, 0)  NULL  DEFAULT(0) ,</v>
      </c>
      <c r="O11" s="1" t="str">
        <f t="shared" si="7"/>
        <v>CBCRTM NUMBER(6, 0)  DEFAULT(0) ,</v>
      </c>
      <c r="P11" s="2" t="str">
        <f t="shared" si="8"/>
        <v>6</v>
      </c>
      <c r="Q11" s="2" t="str">
        <f t="shared" si="9"/>
        <v xml:space="preserve"> 0</v>
      </c>
      <c r="R11" s="1" t="str">
        <f t="shared" si="10"/>
        <v xml:space="preserve">     A            CBCRTM         6  0       COLHDG('Create Time')</v>
      </c>
      <c r="S11" s="1" t="s">
        <v>9</v>
      </c>
      <c r="T11" s="1" t="str">
        <f t="shared" si="11"/>
        <v>EXEC sys.sp_addextendedproperty @name=N'MS_Description', @value=N'Create Time' , @level0type=N'SCHEMA',@level0name=N'dbo', @level1type=N'TABLE',@level1name=N'GCT2', @level2type=N'COLUMN',@level2name=N'CBCRTM'</v>
      </c>
      <c r="U11" s="1" t="s">
        <v>1311</v>
      </c>
      <c r="W11" s="1" t="s">
        <v>16</v>
      </c>
      <c r="X11" s="1" t="s">
        <v>15</v>
      </c>
      <c r="Y11" s="1" t="str">
        <f t="shared" si="12"/>
        <v>CBCRTM</v>
      </c>
      <c r="Z11" s="1" t="str">
        <f t="shared" si="13"/>
        <v>Create Time</v>
      </c>
      <c r="AB11" s="1">
        <v>1</v>
      </c>
      <c r="AC11" s="6">
        <f t="shared" ca="1" si="14"/>
        <v>20141204</v>
      </c>
      <c r="AD11" s="3">
        <f t="shared" ca="1" si="15"/>
        <v>144109</v>
      </c>
      <c r="AE11" s="3" t="s">
        <v>88</v>
      </c>
      <c r="AF11" s="1">
        <v>0</v>
      </c>
      <c r="AG11" s="1">
        <v>0</v>
      </c>
      <c r="AI11" s="1" t="str">
        <f t="shared" ca="1" si="16"/>
        <v>insert into ZDIC values('DJB', '', 'EN', 'S', 'CBCRTM', 'Create Time', '', '1', '20141204', '144109', 'SQL', '0', '0', '')</v>
      </c>
      <c r="AJ11" s="5" t="s">
        <v>9</v>
      </c>
      <c r="AK11" s="1" t="str">
        <f t="shared" si="17"/>
        <v>, CBCRTM</v>
      </c>
      <c r="AN11" s="1" t="s">
        <v>1311</v>
      </c>
      <c r="AP11" s="1" t="s">
        <v>125</v>
      </c>
      <c r="AQ11" s="49" t="s">
        <v>751</v>
      </c>
      <c r="AR11" s="1" t="s">
        <v>752</v>
      </c>
      <c r="AS11" s="48"/>
      <c r="AT11" s="48">
        <v>1</v>
      </c>
      <c r="AU11" s="6">
        <f t="shared" ca="1" si="0"/>
        <v>20141204</v>
      </c>
      <c r="AV11" s="3">
        <f t="shared" ca="1" si="1"/>
        <v>144109</v>
      </c>
      <c r="AW11" s="3" t="s">
        <v>88</v>
      </c>
      <c r="AX11" s="3">
        <v>0</v>
      </c>
      <c r="AY11" s="3">
        <v>0</v>
      </c>
      <c r="AZ11" s="48"/>
      <c r="BA11" s="48" t="str">
        <f t="shared" ca="1" si="2"/>
        <v>insert into GCT2 values('DJB', '', 'CNNO', 'US', 'United States of America', '', '1', '20141204', '144109', 'SQL', '0', '0', '')</v>
      </c>
    </row>
    <row r="12" spans="1:53" ht="14.25" customHeight="1" x14ac:dyDescent="0.25">
      <c r="A12" s="4"/>
      <c r="B12" s="1" t="str">
        <f>VLOOKUP($D$2,[1]Tables!$B$1:$D$65509,2,FALSE)</f>
        <v>CB</v>
      </c>
      <c r="C12" s="1" t="s">
        <v>25</v>
      </c>
      <c r="D12" s="1" t="str">
        <f t="shared" si="3"/>
        <v>CBCRUS</v>
      </c>
      <c r="E12" s="1" t="str">
        <f>VLOOKUP($C12,'[1]Data Dictionary'!$B$1:$I$65602,5,FALSE)</f>
        <v>Create User</v>
      </c>
      <c r="F12" s="1" t="str">
        <f>VLOOKUP($C12,'[1]Data Dictionary'!$B$1:$I$65602,6,FALSE)</f>
        <v>Create User</v>
      </c>
      <c r="G12" s="1" t="str">
        <f>VLOOKUP($C12,'[1]Data Dictionary'!$B$1:$I$65602,7,FALSE)</f>
        <v>Create User</v>
      </c>
      <c r="H12" s="1" t="str">
        <f>VLOOKUP($C12,'[1]Data Dictionary'!$B$1:$I$65602,8,FALSE)</f>
        <v>Create User</v>
      </c>
      <c r="I12" s="1" t="str">
        <f>VLOOKUP($C12,'[1]Data Dictionary'!$B$1:$I$65602,2,FALSE)</f>
        <v>VARCHAR</v>
      </c>
      <c r="J12" s="2" t="str">
        <f>VLOOKUP($C12,'[1]Data Dictionary'!$B$1:$I$65602,3,FALSE)</f>
        <v>20</v>
      </c>
      <c r="K12" s="3"/>
      <c r="L12" s="3" t="str">
        <f t="shared" si="4"/>
        <v xml:space="preserve"> NULL </v>
      </c>
      <c r="M12" s="3" t="str">
        <f t="shared" si="5"/>
        <v xml:space="preserve"> DEFAULT('') </v>
      </c>
      <c r="N12" s="1" t="str">
        <f t="shared" si="6"/>
        <v>CBCRUS VARCHAR(20)  NULL  DEFAULT('') ,</v>
      </c>
      <c r="O12" s="1" t="str">
        <f t="shared" si="7"/>
        <v>CBCRUS VARCHAR2(20) DEFAULT(' '),</v>
      </c>
      <c r="P12" s="2" t="str">
        <f t="shared" si="8"/>
        <v>20</v>
      </c>
      <c r="Q12" s="2" t="str">
        <f t="shared" si="9"/>
        <v/>
      </c>
      <c r="R12" s="1" t="str">
        <f t="shared" si="10"/>
        <v xml:space="preserve">     A            CBCRUS        20          COLHDG('Create User')</v>
      </c>
      <c r="S12" s="1" t="s">
        <v>9</v>
      </c>
      <c r="T12" s="1" t="str">
        <f t="shared" si="11"/>
        <v>EXEC sys.sp_addextendedproperty @name=N'MS_Description', @value=N'Create User' , @level0type=N'SCHEMA',@level0name=N'dbo', @level1type=N'TABLE',@level1name=N'GCT2', @level2type=N'COLUMN',@level2name=N'CBCRUS'</v>
      </c>
      <c r="U12" s="1" t="s">
        <v>1311</v>
      </c>
      <c r="W12" s="1" t="s">
        <v>16</v>
      </c>
      <c r="X12" s="1" t="s">
        <v>15</v>
      </c>
      <c r="Y12" s="1" t="str">
        <f t="shared" si="12"/>
        <v>CBCRUS</v>
      </c>
      <c r="Z12" s="1" t="str">
        <f t="shared" si="13"/>
        <v>Create User</v>
      </c>
      <c r="AB12" s="1">
        <v>1</v>
      </c>
      <c r="AC12" s="6">
        <f t="shared" ca="1" si="14"/>
        <v>20141204</v>
      </c>
      <c r="AD12" s="3">
        <f t="shared" ca="1" si="15"/>
        <v>144109</v>
      </c>
      <c r="AE12" s="3" t="s">
        <v>88</v>
      </c>
      <c r="AF12" s="1">
        <v>0</v>
      </c>
      <c r="AG12" s="1">
        <v>0</v>
      </c>
      <c r="AI12" s="1" t="str">
        <f t="shared" ca="1" si="16"/>
        <v>insert into ZDIC values('DJB', '', 'EN', 'S', 'CBCRUS', 'Create User', '', '1', '20141204', '144109', 'SQL', '0', '0', '')</v>
      </c>
      <c r="AJ12" s="5" t="s">
        <v>9</v>
      </c>
      <c r="AK12" s="1" t="str">
        <f t="shared" si="17"/>
        <v>, CBCRUS</v>
      </c>
      <c r="AN12" s="1" t="s">
        <v>1311</v>
      </c>
      <c r="AP12" s="1" t="s">
        <v>125</v>
      </c>
      <c r="AQ12" s="49" t="s">
        <v>753</v>
      </c>
      <c r="AR12" s="1" t="s">
        <v>754</v>
      </c>
      <c r="AS12" s="48"/>
      <c r="AT12" s="48">
        <v>1</v>
      </c>
      <c r="AU12" s="6">
        <f t="shared" ca="1" si="0"/>
        <v>20141204</v>
      </c>
      <c r="AV12" s="3">
        <f t="shared" ca="1" si="1"/>
        <v>144109</v>
      </c>
      <c r="AW12" s="3" t="s">
        <v>88</v>
      </c>
      <c r="AX12" s="3">
        <v>0</v>
      </c>
      <c r="AY12" s="3">
        <v>0</v>
      </c>
      <c r="AZ12" s="48"/>
      <c r="BA12" s="48" t="str">
        <f t="shared" ca="1" si="2"/>
        <v>insert into GCT2 values('DJB', '', 'CNNO', 'JP', 'Japan', '', '1', '20141204', '144109', 'SQL', '0', '0', '')</v>
      </c>
    </row>
    <row r="13" spans="1:53" ht="14.25" customHeight="1" x14ac:dyDescent="0.25">
      <c r="A13" s="4"/>
      <c r="B13" s="1" t="str">
        <f>VLOOKUP($D$2,[1]Tables!$B$1:$D$65509,2,FALSE)</f>
        <v>CB</v>
      </c>
      <c r="C13" s="1" t="s">
        <v>26</v>
      </c>
      <c r="D13" s="1" t="str">
        <f t="shared" si="3"/>
        <v>CBCHDT</v>
      </c>
      <c r="E13" s="1" t="str">
        <f>VLOOKUP($C13,'[1]Data Dictionary'!$B$1:$I$65602,5,FALSE)</f>
        <v>Change Date</v>
      </c>
      <c r="F13" s="1" t="str">
        <f>VLOOKUP($C13,'[1]Data Dictionary'!$B$1:$I$65602,6,FALSE)</f>
        <v>Change Date</v>
      </c>
      <c r="G13" s="1" t="str">
        <f>VLOOKUP($C13,'[1]Data Dictionary'!$B$1:$I$65602,7,FALSE)</f>
        <v>Change Date</v>
      </c>
      <c r="H13" s="1" t="str">
        <f>VLOOKUP($C13,'[1]Data Dictionary'!$B$1:$I$65602,8,FALSE)</f>
        <v>Change Date</v>
      </c>
      <c r="I13" s="1" t="str">
        <f>VLOOKUP($C13,'[1]Data Dictionary'!$B$1:$I$65602,2,FALSE)</f>
        <v>NUMERIC</v>
      </c>
      <c r="J13" s="2" t="str">
        <f>VLOOKUP($C13,'[1]Data Dictionary'!$B$1:$I$65602,3,FALSE)</f>
        <v>8, 0</v>
      </c>
      <c r="K13" s="3"/>
      <c r="L13" s="3" t="str">
        <f t="shared" si="4"/>
        <v xml:space="preserve"> NULL </v>
      </c>
      <c r="M13" s="3" t="str">
        <f t="shared" si="5"/>
        <v xml:space="preserve"> DEFAULT(0) </v>
      </c>
      <c r="N13" s="1" t="str">
        <f t="shared" si="6"/>
        <v>CBCHDT NUMERIC(8, 0)  NULL  DEFAULT(0) ,</v>
      </c>
      <c r="O13" s="1" t="str">
        <f t="shared" si="7"/>
        <v>CBCHDT NUMBER(8, 0)  DEFAULT(0) ,</v>
      </c>
      <c r="P13" s="2" t="str">
        <f t="shared" si="8"/>
        <v>8</v>
      </c>
      <c r="Q13" s="2" t="str">
        <f t="shared" si="9"/>
        <v xml:space="preserve"> 0</v>
      </c>
      <c r="R13" s="1" t="str">
        <f t="shared" si="10"/>
        <v xml:space="preserve">     A            CBCHDT         8  0       COLHDG('Change Date')</v>
      </c>
      <c r="S13" s="1" t="s">
        <v>9</v>
      </c>
      <c r="T13" s="1" t="str">
        <f t="shared" si="11"/>
        <v>EXEC sys.sp_addextendedproperty @name=N'MS_Description', @value=N'Change Date' , @level0type=N'SCHEMA',@level0name=N'dbo', @level1type=N'TABLE',@level1name=N'GCT2', @level2type=N'COLUMN',@level2name=N'CBCHDT'</v>
      </c>
      <c r="U13" s="1" t="s">
        <v>1311</v>
      </c>
      <c r="W13" s="1" t="s">
        <v>16</v>
      </c>
      <c r="X13" s="1" t="s">
        <v>15</v>
      </c>
      <c r="Y13" s="1" t="str">
        <f t="shared" si="12"/>
        <v>CBCHDT</v>
      </c>
      <c r="Z13" s="1" t="str">
        <f t="shared" si="13"/>
        <v>Change Date</v>
      </c>
      <c r="AB13" s="1">
        <v>1</v>
      </c>
      <c r="AC13" s="6">
        <f t="shared" ca="1" si="14"/>
        <v>20141204</v>
      </c>
      <c r="AD13" s="3">
        <f t="shared" ca="1" si="15"/>
        <v>144109</v>
      </c>
      <c r="AE13" s="3" t="s">
        <v>88</v>
      </c>
      <c r="AF13" s="1">
        <v>0</v>
      </c>
      <c r="AG13" s="1">
        <v>0</v>
      </c>
      <c r="AI13" s="1" t="str">
        <f t="shared" ca="1" si="16"/>
        <v>insert into ZDIC values('DJB', '', 'EN', 'S', 'CBCHDT', 'Change Date', '', '1', '20141204', '144109', 'SQL', '0', '0', '')</v>
      </c>
      <c r="AJ13" s="5" t="s">
        <v>9</v>
      </c>
      <c r="AK13" s="1" t="str">
        <f t="shared" si="17"/>
        <v>, CBCHDT</v>
      </c>
      <c r="AN13" s="1" t="s">
        <v>1311</v>
      </c>
      <c r="AP13" s="1" t="s">
        <v>125</v>
      </c>
      <c r="AQ13" s="49" t="s">
        <v>807</v>
      </c>
      <c r="AR13" s="1" t="s">
        <v>809</v>
      </c>
      <c r="AS13" s="48"/>
      <c r="AT13" s="48">
        <v>1</v>
      </c>
      <c r="AU13" s="6">
        <f t="shared" ca="1" si="0"/>
        <v>20141204</v>
      </c>
      <c r="AV13" s="3">
        <f t="shared" ca="1" si="1"/>
        <v>144109</v>
      </c>
      <c r="AW13" s="3" t="s">
        <v>88</v>
      </c>
      <c r="AX13" s="3">
        <v>0</v>
      </c>
      <c r="AY13" s="3">
        <v>0</v>
      </c>
      <c r="AZ13" s="48"/>
      <c r="BA13" s="48" t="str">
        <f t="shared" ca="1" si="2"/>
        <v>insert into GCT2 values('DJB', '', 'CNNO', 'BR', 'British', '', '1', '20141204', '144109', 'SQL', '0', '0', '')</v>
      </c>
    </row>
    <row r="14" spans="1:53" ht="14.25" customHeight="1" x14ac:dyDescent="0.25">
      <c r="A14" s="4"/>
      <c r="B14" s="1" t="str">
        <f>VLOOKUP($D$2,[1]Tables!$B$1:$D$65509,2,FALSE)</f>
        <v>CB</v>
      </c>
      <c r="C14" s="1" t="s">
        <v>27</v>
      </c>
      <c r="D14" s="1" t="str">
        <f t="shared" si="3"/>
        <v>CBCHTM</v>
      </c>
      <c r="E14" s="1" t="str">
        <f>VLOOKUP($C14,'[1]Data Dictionary'!$B$1:$I$65602,5,FALSE)</f>
        <v>Change Time</v>
      </c>
      <c r="F14" s="1" t="str">
        <f>VLOOKUP($C14,'[1]Data Dictionary'!$B$1:$I$65602,6,FALSE)</f>
        <v>Change Time</v>
      </c>
      <c r="G14" s="1" t="str">
        <f>VLOOKUP($C14,'[1]Data Dictionary'!$B$1:$I$65602,7,FALSE)</f>
        <v>Change Time</v>
      </c>
      <c r="H14" s="1" t="str">
        <f>VLOOKUP($C14,'[1]Data Dictionary'!$B$1:$I$65602,8,FALSE)</f>
        <v>Change Time</v>
      </c>
      <c r="I14" s="1" t="str">
        <f>VLOOKUP($C14,'[1]Data Dictionary'!$B$1:$I$65602,2,FALSE)</f>
        <v>NUMERIC</v>
      </c>
      <c r="J14" s="2" t="str">
        <f>VLOOKUP($C14,'[1]Data Dictionary'!$B$1:$I$65602,3,FALSE)</f>
        <v>6, 0</v>
      </c>
      <c r="K14" s="3"/>
      <c r="L14" s="3" t="str">
        <f t="shared" si="4"/>
        <v xml:space="preserve"> NULL </v>
      </c>
      <c r="M14" s="3" t="str">
        <f t="shared" si="5"/>
        <v xml:space="preserve"> DEFAULT(0) </v>
      </c>
      <c r="N14" s="1" t="str">
        <f t="shared" si="6"/>
        <v>CBCHTM NUMERIC(6, 0)  NULL  DEFAULT(0) ,</v>
      </c>
      <c r="O14" s="1" t="str">
        <f t="shared" si="7"/>
        <v>CBCHTM NUMBER(6, 0)  DEFAULT(0) ,</v>
      </c>
      <c r="P14" s="2" t="str">
        <f t="shared" si="8"/>
        <v>6</v>
      </c>
      <c r="Q14" s="2" t="str">
        <f t="shared" si="9"/>
        <v xml:space="preserve"> 0</v>
      </c>
      <c r="R14" s="1" t="str">
        <f t="shared" si="10"/>
        <v xml:space="preserve">     A            CBCHTM         6  0       COLHDG('Change Time')</v>
      </c>
      <c r="S14" s="1" t="s">
        <v>9</v>
      </c>
      <c r="T14" s="1" t="str">
        <f t="shared" si="11"/>
        <v>EXEC sys.sp_addextendedproperty @name=N'MS_Description', @value=N'Change Time' , @level0type=N'SCHEMA',@level0name=N'dbo', @level1type=N'TABLE',@level1name=N'GCT2', @level2type=N'COLUMN',@level2name=N'CBCHTM'</v>
      </c>
      <c r="U14" s="1" t="s">
        <v>1311</v>
      </c>
      <c r="W14" s="1" t="s">
        <v>16</v>
      </c>
      <c r="X14" s="1" t="s">
        <v>15</v>
      </c>
      <c r="Y14" s="1" t="str">
        <f t="shared" si="12"/>
        <v>CBCHTM</v>
      </c>
      <c r="Z14" s="1" t="str">
        <f t="shared" si="13"/>
        <v>Change Time</v>
      </c>
      <c r="AB14" s="1">
        <v>1</v>
      </c>
      <c r="AC14" s="6">
        <f t="shared" ca="1" si="14"/>
        <v>20141204</v>
      </c>
      <c r="AD14" s="3">
        <f t="shared" ca="1" si="15"/>
        <v>144109</v>
      </c>
      <c r="AE14" s="3" t="s">
        <v>88</v>
      </c>
      <c r="AF14" s="1">
        <v>0</v>
      </c>
      <c r="AG14" s="1">
        <v>0</v>
      </c>
      <c r="AI14" s="1" t="str">
        <f t="shared" ca="1" si="16"/>
        <v>insert into ZDIC values('DJB', '', 'EN', 'S', 'CBCHTM', 'Change Time', '', '1', '20141204', '144109', 'SQL', '0', '0', '')</v>
      </c>
      <c r="AJ14" s="5" t="s">
        <v>9</v>
      </c>
      <c r="AK14" s="1" t="str">
        <f t="shared" si="17"/>
        <v>, CBCHTM</v>
      </c>
      <c r="AN14" s="1" t="s">
        <v>1311</v>
      </c>
      <c r="AO14"/>
      <c r="AP14" s="1" t="s">
        <v>125</v>
      </c>
      <c r="AQ14" s="49" t="s">
        <v>808</v>
      </c>
      <c r="AR14" s="1" t="s">
        <v>810</v>
      </c>
      <c r="AS14" s="48"/>
      <c r="AT14" s="48">
        <v>1</v>
      </c>
      <c r="AU14" s="6">
        <f t="shared" ca="1" si="0"/>
        <v>20141204</v>
      </c>
      <c r="AV14" s="3">
        <f t="shared" ca="1" si="1"/>
        <v>144109</v>
      </c>
      <c r="AW14" s="3" t="s">
        <v>88</v>
      </c>
      <c r="AX14" s="3">
        <v>0</v>
      </c>
      <c r="AY14" s="3">
        <v>0</v>
      </c>
      <c r="AZ14" s="48"/>
      <c r="BA14" s="48" t="str">
        <f t="shared" ca="1" si="2"/>
        <v>insert into GCT2 values('DJB', '', 'CNNO', 'CH', 'China', '', '1', '20141204', '144109', 'SQL', '0', '0', '')</v>
      </c>
    </row>
    <row r="15" spans="1:53" ht="14.25" customHeight="1" x14ac:dyDescent="0.25">
      <c r="A15" s="4"/>
      <c r="B15" s="1" t="str">
        <f>VLOOKUP($D$2,[1]Tables!$B$1:$D$65509,2,FALSE)</f>
        <v>CB</v>
      </c>
      <c r="C15" s="1" t="s">
        <v>28</v>
      </c>
      <c r="D15" s="1" t="str">
        <f t="shared" si="3"/>
        <v>CBCHUS</v>
      </c>
      <c r="E15" s="1" t="str">
        <f>VLOOKUP($C15,'[1]Data Dictionary'!$B$1:$I$65602,5,FALSE)</f>
        <v>Change User</v>
      </c>
      <c r="F15" s="1" t="str">
        <f>VLOOKUP($C15,'[1]Data Dictionary'!$B$1:$I$65602,6,FALSE)</f>
        <v>Change User</v>
      </c>
      <c r="G15" s="1" t="str">
        <f>VLOOKUP($C15,'[1]Data Dictionary'!$B$1:$I$65602,7,FALSE)</f>
        <v>Change User</v>
      </c>
      <c r="H15" s="1" t="str">
        <f>VLOOKUP($C15,'[1]Data Dictionary'!$B$1:$I$65602,8,FALSE)</f>
        <v>Change User</v>
      </c>
      <c r="I15" s="1" t="str">
        <f>VLOOKUP($C15,'[1]Data Dictionary'!$B$1:$I$65602,2,FALSE)</f>
        <v>VARCHAR</v>
      </c>
      <c r="J15" s="2" t="str">
        <f>VLOOKUP($C15,'[1]Data Dictionary'!$B$1:$I$65602,3,FALSE)</f>
        <v>20</v>
      </c>
      <c r="K15" s="3"/>
      <c r="L15" s="3" t="str">
        <f t="shared" si="4"/>
        <v xml:space="preserve"> NULL </v>
      </c>
      <c r="M15" s="3" t="str">
        <f t="shared" si="5"/>
        <v xml:space="preserve"> DEFAULT('') </v>
      </c>
      <c r="N15" s="1" t="str">
        <f t="shared" si="6"/>
        <v>CBCHUS VARCHAR(20)  NULL  DEFAULT('') ,</v>
      </c>
      <c r="O15" s="1" t="str">
        <f t="shared" si="7"/>
        <v>CBCHUS VARCHAR2(20) DEFAULT(' '),</v>
      </c>
      <c r="P15" s="2" t="str">
        <f t="shared" si="8"/>
        <v>20</v>
      </c>
      <c r="Q15" s="2" t="str">
        <f t="shared" si="9"/>
        <v/>
      </c>
      <c r="R15" s="1" t="str">
        <f t="shared" si="10"/>
        <v xml:space="preserve">     A            CBCHUS        20          COLHDG('Change User')</v>
      </c>
      <c r="S15" s="1" t="s">
        <v>9</v>
      </c>
      <c r="T15" s="1" t="str">
        <f t="shared" si="11"/>
        <v>EXEC sys.sp_addextendedproperty @name=N'MS_Description', @value=N'Change User' , @level0type=N'SCHEMA',@level0name=N'dbo', @level1type=N'TABLE',@level1name=N'GCT2', @level2type=N'COLUMN',@level2name=N'CBCHUS'</v>
      </c>
      <c r="U15" s="1" t="s">
        <v>1311</v>
      </c>
      <c r="W15" s="1" t="s">
        <v>16</v>
      </c>
      <c r="X15" s="1" t="s">
        <v>15</v>
      </c>
      <c r="Y15" s="1" t="str">
        <f t="shared" si="12"/>
        <v>CBCHUS</v>
      </c>
      <c r="Z15" s="1" t="str">
        <f t="shared" si="13"/>
        <v>Change User</v>
      </c>
      <c r="AB15" s="1">
        <v>1</v>
      </c>
      <c r="AC15" s="6">
        <f t="shared" ca="1" si="14"/>
        <v>20141204</v>
      </c>
      <c r="AD15" s="3">
        <f t="shared" ca="1" si="15"/>
        <v>144109</v>
      </c>
      <c r="AE15" s="3" t="s">
        <v>88</v>
      </c>
      <c r="AF15" s="1">
        <v>0</v>
      </c>
      <c r="AG15" s="1">
        <v>0</v>
      </c>
      <c r="AI15" s="1" t="str">
        <f t="shared" ca="1" si="16"/>
        <v>insert into ZDIC values('DJB', '', 'EN', 'S', 'CBCHUS', 'Change User', '', '1', '20141204', '144109', 'SQL', '0', '0', '')</v>
      </c>
      <c r="AJ15" s="5" t="s">
        <v>9</v>
      </c>
      <c r="AK15" s="1" t="str">
        <f t="shared" si="17"/>
        <v>, CBCHUS</v>
      </c>
      <c r="AN15" s="1" t="s">
        <v>1311</v>
      </c>
      <c r="AO15"/>
      <c r="AP15" s="1" t="s">
        <v>125</v>
      </c>
      <c r="AQ15" s="49" t="s">
        <v>811</v>
      </c>
      <c r="AR15" s="1" t="s">
        <v>818</v>
      </c>
      <c r="AS15" s="48"/>
      <c r="AT15" s="48">
        <v>1</v>
      </c>
      <c r="AU15" s="6">
        <f t="shared" ca="1" si="0"/>
        <v>20141204</v>
      </c>
      <c r="AV15" s="3">
        <f t="shared" ca="1" si="1"/>
        <v>144109</v>
      </c>
      <c r="AW15" s="3" t="s">
        <v>88</v>
      </c>
      <c r="AX15" s="3">
        <v>0</v>
      </c>
      <c r="AY15" s="3">
        <v>0</v>
      </c>
      <c r="AZ15" s="48"/>
      <c r="BA15" s="48" t="str">
        <f t="shared" ca="1" si="2"/>
        <v>insert into GCT2 values('DJB', '', 'CNNO', 'IT', 'Italy', '', '1', '20141204', '144109', 'SQL', '0', '0', '')</v>
      </c>
    </row>
    <row r="16" spans="1:53" ht="14.25" customHeight="1" x14ac:dyDescent="0.25">
      <c r="A16" s="4"/>
      <c r="B16" s="4"/>
      <c r="C16" s="4"/>
      <c r="D16" s="5"/>
      <c r="K16" s="3"/>
      <c r="L16" s="3"/>
      <c r="M16" s="3"/>
      <c r="N16" s="1" t="str">
        <f>CONCATENATE(" CONSTRAINT PK_",$D$2, " PRIMARY KEY CLUSTERED (")</f>
        <v xml:space="preserve"> CONSTRAINT PK_GCT2 PRIMARY KEY CLUSTERED (</v>
      </c>
      <c r="O16" s="1" t="str">
        <f>CONCATENATE(" CONSTRAINT PK_",$D$2, " PRIMARY KEY (")</f>
        <v xml:space="preserve"> CONSTRAINT PK_GCT2 PRIMARY KEY (</v>
      </c>
      <c r="P16" s="2" t="s">
        <v>9</v>
      </c>
      <c r="Q16" s="2" t="s">
        <v>9</v>
      </c>
      <c r="R16" s="1" t="s">
        <v>370</v>
      </c>
      <c r="S16" s="1" t="s">
        <v>9</v>
      </c>
      <c r="AK16" s="7" t="s">
        <v>376</v>
      </c>
      <c r="AL16" s="14"/>
      <c r="AM16" s="14"/>
      <c r="AN16" s="1" t="s">
        <v>1311</v>
      </c>
      <c r="AO16"/>
      <c r="AP16" s="1" t="s">
        <v>125</v>
      </c>
      <c r="AQ16" s="49" t="s">
        <v>812</v>
      </c>
      <c r="AR16" s="1" t="s">
        <v>814</v>
      </c>
      <c r="AS16" s="48"/>
      <c r="AT16" s="48">
        <v>1</v>
      </c>
      <c r="AU16" s="6">
        <f t="shared" ca="1" si="0"/>
        <v>20141204</v>
      </c>
      <c r="AV16" s="3">
        <f t="shared" ca="1" si="1"/>
        <v>144109</v>
      </c>
      <c r="AW16" s="3" t="s">
        <v>88</v>
      </c>
      <c r="AX16" s="3">
        <v>0</v>
      </c>
      <c r="AY16" s="3">
        <v>0</v>
      </c>
      <c r="AZ16" s="48"/>
      <c r="BA16" s="48" t="str">
        <f t="shared" ca="1" si="2"/>
        <v>insert into GCT2 values('DJB', '', 'CNNO', 'GM', 'Germany', '', '1', '20141204', '144109', 'SQL', '0', '0', '')</v>
      </c>
    </row>
    <row r="17" spans="1:53" ht="14.25" customHeight="1" x14ac:dyDescent="0.25">
      <c r="A17" s="4"/>
      <c r="B17" s="4"/>
      <c r="C17" s="4"/>
      <c r="K17" s="3"/>
      <c r="L17" s="3"/>
      <c r="M17" s="3"/>
      <c r="N17" s="1" t="str">
        <f>$D$3</f>
        <v>CBCONO</v>
      </c>
      <c r="O17" s="1" t="str">
        <f>$D$3</f>
        <v>CBCONO</v>
      </c>
      <c r="P17" s="2"/>
      <c r="Q17" s="2"/>
      <c r="R17" s="1" t="str">
        <f>CONCATENATE("     A          K ", RIGHT(N17,6))</f>
        <v xml:space="preserve">     A          K CBCONO</v>
      </c>
      <c r="S17" s="1" t="s">
        <v>9</v>
      </c>
      <c r="AN17" s="1" t="s">
        <v>1311</v>
      </c>
      <c r="AO17"/>
      <c r="AP17" s="1" t="s">
        <v>125</v>
      </c>
      <c r="AQ17" s="49" t="s">
        <v>813</v>
      </c>
      <c r="AR17" s="1" t="s">
        <v>815</v>
      </c>
      <c r="AS17" s="48"/>
      <c r="AT17" s="48">
        <v>1</v>
      </c>
      <c r="AU17" s="6">
        <f t="shared" ca="1" si="0"/>
        <v>20141204</v>
      </c>
      <c r="AV17" s="3">
        <f t="shared" ca="1" si="1"/>
        <v>144109</v>
      </c>
      <c r="AW17" s="3" t="s">
        <v>88</v>
      </c>
      <c r="AX17" s="3">
        <v>0</v>
      </c>
      <c r="AY17" s="3">
        <v>0</v>
      </c>
      <c r="AZ17" s="48"/>
      <c r="BA17" s="48" t="str">
        <f t="shared" ca="1" si="2"/>
        <v>insert into GCT2 values('DJB', '', 'CNNO', 'ND', 'Netherlands', '', '1', '20141204', '144109', 'SQL', '0', '0', '')</v>
      </c>
    </row>
    <row r="18" spans="1:53" ht="14.25" customHeight="1" x14ac:dyDescent="0.25">
      <c r="A18" s="4"/>
      <c r="B18" s="4"/>
      <c r="C18" s="4"/>
      <c r="K18" s="3"/>
      <c r="L18" s="3"/>
      <c r="M18" s="3"/>
      <c r="N18" s="1" t="str">
        <f t="shared" ref="N18:O20" si="18" xml:space="preserve"> ", " &amp; $D4</f>
        <v>, CBBRNO</v>
      </c>
      <c r="O18" s="1" t="str">
        <f t="shared" si="18"/>
        <v>, CBBRNO</v>
      </c>
      <c r="P18" s="1" t="s">
        <v>9</v>
      </c>
      <c r="Q18" s="1" t="s">
        <v>9</v>
      </c>
      <c r="R18" s="1" t="str">
        <f>CONCATENATE("     A          K ", RIGHT(N18,6))</f>
        <v xml:space="preserve">     A          K CBBRNO</v>
      </c>
      <c r="S18" s="1" t="s">
        <v>9</v>
      </c>
      <c r="AN18" s="1" t="s">
        <v>1311</v>
      </c>
      <c r="AO18"/>
      <c r="AP18" s="1" t="s">
        <v>125</v>
      </c>
      <c r="AQ18" s="49" t="s">
        <v>817</v>
      </c>
      <c r="AR18" s="1" t="s">
        <v>816</v>
      </c>
      <c r="AS18" s="48"/>
      <c r="AT18" s="48">
        <v>1</v>
      </c>
      <c r="AU18" s="6">
        <f t="shared" ca="1" si="0"/>
        <v>20141204</v>
      </c>
      <c r="AV18" s="3">
        <f t="shared" ca="1" si="1"/>
        <v>144109</v>
      </c>
      <c r="AW18" s="3" t="s">
        <v>88</v>
      </c>
      <c r="AX18" s="3">
        <v>0</v>
      </c>
      <c r="AY18" s="3">
        <v>0</v>
      </c>
      <c r="AZ18" s="48"/>
      <c r="BA18" s="48" t="str">
        <f t="shared" ca="1" si="2"/>
        <v>insert into GCT2 values('DJB', '', 'CNNO', 'IC', 'Iceland', '', '1', '20141204', '144109', 'SQL', '0', '0', '')</v>
      </c>
    </row>
    <row r="19" spans="1:53" ht="14.25" customHeight="1" x14ac:dyDescent="0.25">
      <c r="A19" s="4"/>
      <c r="B19" s="4"/>
      <c r="C19" s="4"/>
      <c r="K19" s="3"/>
      <c r="L19" s="3"/>
      <c r="M19" s="3"/>
      <c r="N19" s="1" t="str">
        <f t="shared" si="18"/>
        <v>, CBTBNO</v>
      </c>
      <c r="O19" s="1" t="str">
        <f t="shared" si="18"/>
        <v>, CBTBNO</v>
      </c>
      <c r="R19" s="1" t="str">
        <f>CONCATENATE("     A          K ", RIGHT(N19,6))</f>
        <v xml:space="preserve">     A          K CBTBNO</v>
      </c>
      <c r="S19" s="1" t="s">
        <v>9</v>
      </c>
      <c r="AN19" s="1" t="s">
        <v>1311</v>
      </c>
      <c r="AO19"/>
      <c r="AP19" s="1" t="s">
        <v>125</v>
      </c>
      <c r="AQ19" s="49" t="s">
        <v>819</v>
      </c>
      <c r="AR19" s="1" t="s">
        <v>820</v>
      </c>
      <c r="AS19" s="48"/>
      <c r="AT19" s="48">
        <v>1</v>
      </c>
      <c r="AU19" s="6">
        <f t="shared" ca="1" si="0"/>
        <v>20141204</v>
      </c>
      <c r="AV19" s="3">
        <f t="shared" ca="1" si="1"/>
        <v>144109</v>
      </c>
      <c r="AW19" s="3" t="s">
        <v>88</v>
      </c>
      <c r="AX19" s="3">
        <v>0</v>
      </c>
      <c r="AY19" s="3">
        <v>0</v>
      </c>
      <c r="AZ19" s="48"/>
      <c r="BA19" s="48" t="str">
        <f t="shared" ca="1" si="2"/>
        <v>insert into GCT2 values('DJB', '', 'CNNO', 'FR', 'French', '', '1', '20141204', '144109', 'SQL', '0', '0', '')</v>
      </c>
    </row>
    <row r="20" spans="1:53" ht="14.25" customHeight="1" x14ac:dyDescent="0.25">
      <c r="A20" s="4"/>
      <c r="B20" s="4"/>
      <c r="C20" s="4"/>
      <c r="K20" s="3"/>
      <c r="L20" s="3"/>
      <c r="M20" s="3"/>
      <c r="N20" s="1" t="str">
        <f t="shared" si="18"/>
        <v>, CBKYNO</v>
      </c>
      <c r="O20" s="1" t="str">
        <f t="shared" si="18"/>
        <v>, CBKYNO</v>
      </c>
      <c r="R20" s="1" t="str">
        <f>CONCATENATE("     A          K ", RIGHT(N20,6))</f>
        <v xml:space="preserve">     A          K CBKYNO</v>
      </c>
      <c r="AN20" s="1" t="s">
        <v>1311</v>
      </c>
      <c r="AO20"/>
      <c r="AP20" s="1" t="s">
        <v>125</v>
      </c>
      <c r="AQ20" s="49" t="s">
        <v>890</v>
      </c>
      <c r="AR20" s="1" t="s">
        <v>891</v>
      </c>
      <c r="AS20" s="48"/>
      <c r="AT20" s="48">
        <v>1</v>
      </c>
      <c r="AU20" s="6">
        <f t="shared" ca="1" si="0"/>
        <v>20141204</v>
      </c>
      <c r="AV20" s="3">
        <f t="shared" ca="1" si="1"/>
        <v>144109</v>
      </c>
      <c r="AW20" s="3" t="s">
        <v>88</v>
      </c>
      <c r="AX20" s="3">
        <v>0</v>
      </c>
      <c r="AY20" s="3">
        <v>0</v>
      </c>
      <c r="AZ20" s="48"/>
      <c r="BA20" s="48" t="str">
        <f t="shared" ca="1" si="2"/>
        <v>insert into GCT2 values('DJB', '', 'CNNO', 'KR', 'Korea', '', '1', '20141204', '144109', 'SQL', '0', '0', '')</v>
      </c>
    </row>
    <row r="21" spans="1:53" ht="14.25" customHeight="1" x14ac:dyDescent="0.25">
      <c r="A21" s="4"/>
      <c r="B21" s="4"/>
      <c r="C21" s="4"/>
      <c r="K21" s="3"/>
      <c r="L21" s="3"/>
      <c r="M21" s="3"/>
      <c r="N21" s="1" t="s">
        <v>11</v>
      </c>
      <c r="O21" s="1" t="s">
        <v>11</v>
      </c>
      <c r="S21" s="1" t="s">
        <v>9</v>
      </c>
      <c r="AN21" s="1" t="s">
        <v>1311</v>
      </c>
      <c r="AO21"/>
      <c r="AP21" s="1" t="s">
        <v>22</v>
      </c>
      <c r="AQ21" s="49" t="s">
        <v>141</v>
      </c>
      <c r="AR21" s="1" t="s">
        <v>142</v>
      </c>
      <c r="AS21" s="48"/>
      <c r="AT21" s="48">
        <v>1</v>
      </c>
      <c r="AU21" s="6">
        <f t="shared" ca="1" si="0"/>
        <v>20141204</v>
      </c>
      <c r="AV21" s="3">
        <f t="shared" ca="1" si="1"/>
        <v>144109</v>
      </c>
      <c r="AW21" s="3" t="s">
        <v>88</v>
      </c>
      <c r="AX21" s="3">
        <v>0</v>
      </c>
      <c r="AY21" s="3">
        <v>0</v>
      </c>
      <c r="AZ21" s="48"/>
      <c r="BA21" s="48" t="str">
        <f t="shared" ca="1" si="2"/>
        <v>insert into GCT2 values('DJB', '', 'CTNO', 'JKT', 'Jakarta', '', '1', '20141204', '144109', 'SQL', '0', '0', '')</v>
      </c>
    </row>
    <row r="22" spans="1:53" ht="14.25" customHeight="1" x14ac:dyDescent="0.25">
      <c r="S22" s="1" t="s">
        <v>9</v>
      </c>
      <c r="AN22" s="1" t="s">
        <v>1311</v>
      </c>
      <c r="AO22"/>
      <c r="AP22" s="1" t="s">
        <v>22</v>
      </c>
      <c r="AQ22" s="49" t="s">
        <v>143</v>
      </c>
      <c r="AR22" s="1" t="s">
        <v>755</v>
      </c>
      <c r="AS22" s="48"/>
      <c r="AT22" s="48">
        <v>1</v>
      </c>
      <c r="AU22" s="6">
        <f t="shared" ca="1" si="0"/>
        <v>20141204</v>
      </c>
      <c r="AV22" s="3">
        <f t="shared" ca="1" si="1"/>
        <v>144109</v>
      </c>
      <c r="AW22" s="3" t="s">
        <v>88</v>
      </c>
      <c r="AX22" s="3">
        <v>0</v>
      </c>
      <c r="AY22" s="3">
        <v>0</v>
      </c>
      <c r="AZ22" s="48"/>
      <c r="BA22" s="48" t="str">
        <f t="shared" ca="1" si="2"/>
        <v>insert into GCT2 values('DJB', '', 'CTNO', 'CKP', 'Cikampek', '', '1', '20141204', '144109', 'SQL', '0', '0', '')</v>
      </c>
    </row>
    <row r="23" spans="1:53" ht="14.25" customHeight="1" x14ac:dyDescent="0.25">
      <c r="S23" s="1" t="s">
        <v>9</v>
      </c>
      <c r="AN23" s="1" t="s">
        <v>1311</v>
      </c>
      <c r="AO23"/>
      <c r="AP23" s="1" t="s">
        <v>22</v>
      </c>
      <c r="AQ23" s="49" t="s">
        <v>756</v>
      </c>
      <c r="AR23" s="1" t="s">
        <v>757</v>
      </c>
      <c r="AS23" s="48"/>
      <c r="AT23" s="48">
        <v>1</v>
      </c>
      <c r="AU23" s="6">
        <f t="shared" ca="1" si="0"/>
        <v>20141204</v>
      </c>
      <c r="AV23" s="3">
        <f t="shared" ca="1" si="1"/>
        <v>144109</v>
      </c>
      <c r="AW23" s="3" t="s">
        <v>88</v>
      </c>
      <c r="AX23" s="3">
        <v>0</v>
      </c>
      <c r="AY23" s="3">
        <v>0</v>
      </c>
      <c r="AZ23" s="48"/>
      <c r="BA23" s="48" t="str">
        <f t="shared" ca="1" si="2"/>
        <v>insert into GCT2 values('DJB', '', 'CTNO', 'BGR', 'Bogor', '', '1', '20141204', '144109', 'SQL', '0', '0', '')</v>
      </c>
    </row>
    <row r="24" spans="1:53" ht="14.25" customHeight="1" x14ac:dyDescent="0.25">
      <c r="S24" s="1" t="s">
        <v>9</v>
      </c>
      <c r="AN24" s="1" t="s">
        <v>1311</v>
      </c>
      <c r="AO24"/>
      <c r="AP24" s="1" t="s">
        <v>22</v>
      </c>
      <c r="AQ24" s="49" t="s">
        <v>758</v>
      </c>
      <c r="AR24" s="1" t="s">
        <v>759</v>
      </c>
      <c r="AS24" s="48"/>
      <c r="AT24" s="48">
        <v>1</v>
      </c>
      <c r="AU24" s="6">
        <f t="shared" ca="1" si="0"/>
        <v>20141204</v>
      </c>
      <c r="AV24" s="3">
        <f t="shared" ca="1" si="1"/>
        <v>144109</v>
      </c>
      <c r="AW24" s="3" t="s">
        <v>88</v>
      </c>
      <c r="AX24" s="3">
        <v>0</v>
      </c>
      <c r="AY24" s="3">
        <v>0</v>
      </c>
      <c r="AZ24" s="48"/>
      <c r="BA24" s="48" t="str">
        <f t="shared" ca="1" si="2"/>
        <v>insert into GCT2 values('DJB', '', 'CTNO', 'BDG', 'Bandung', '', '1', '20141204', '144109', 'SQL', '0', '0', '')</v>
      </c>
    </row>
    <row r="25" spans="1:53" ht="14.25" customHeight="1" x14ac:dyDescent="0.25">
      <c r="S25" s="1" t="s">
        <v>9</v>
      </c>
      <c r="AN25" s="1" t="s">
        <v>1311</v>
      </c>
      <c r="AO25"/>
      <c r="AP25" s="1" t="s">
        <v>22</v>
      </c>
      <c r="AQ25" s="49" t="s">
        <v>760</v>
      </c>
      <c r="AR25" s="1" t="s">
        <v>761</v>
      </c>
      <c r="AS25" s="48"/>
      <c r="AT25" s="48">
        <v>1</v>
      </c>
      <c r="AU25" s="6">
        <f t="shared" ca="1" si="0"/>
        <v>20141204</v>
      </c>
      <c r="AV25" s="3">
        <f t="shared" ca="1" si="1"/>
        <v>144109</v>
      </c>
      <c r="AW25" s="3" t="s">
        <v>88</v>
      </c>
      <c r="AX25" s="3">
        <v>0</v>
      </c>
      <c r="AY25" s="3">
        <v>0</v>
      </c>
      <c r="AZ25" s="48"/>
      <c r="BA25" s="48" t="str">
        <f t="shared" ca="1" si="2"/>
        <v>insert into GCT2 values('DJB', '', 'CTNO', 'PWK', 'Purwakarta', '', '1', '20141204', '144109', 'SQL', '0', '0', '')</v>
      </c>
    </row>
    <row r="26" spans="1:53" ht="14.25" customHeight="1" x14ac:dyDescent="0.25">
      <c r="AN26" s="1" t="s">
        <v>1311</v>
      </c>
      <c r="AO26"/>
      <c r="AP26" s="1" t="s">
        <v>22</v>
      </c>
      <c r="AQ26" s="49" t="s">
        <v>762</v>
      </c>
      <c r="AR26" s="1" t="s">
        <v>763</v>
      </c>
      <c r="AS26" s="48"/>
      <c r="AT26" s="48">
        <v>1</v>
      </c>
      <c r="AU26" s="6">
        <f t="shared" ca="1" si="0"/>
        <v>20141204</v>
      </c>
      <c r="AV26" s="3">
        <f t="shared" ca="1" si="1"/>
        <v>144109</v>
      </c>
      <c r="AW26" s="3" t="s">
        <v>88</v>
      </c>
      <c r="AX26" s="3">
        <v>0</v>
      </c>
      <c r="AY26" s="3">
        <v>0</v>
      </c>
      <c r="AZ26" s="48"/>
      <c r="BA26" s="48" t="str">
        <f t="shared" ca="1" si="2"/>
        <v>insert into GCT2 values('DJB', '', 'CTNO', 'CKR', 'Cikarang', '', '1', '20141204', '144109', 'SQL', '0', '0', '')</v>
      </c>
    </row>
    <row r="27" spans="1:53" ht="14.25" customHeight="1" x14ac:dyDescent="0.25">
      <c r="S27" s="1" t="s">
        <v>9</v>
      </c>
      <c r="AN27" s="1" t="s">
        <v>1311</v>
      </c>
      <c r="AO27"/>
      <c r="AP27" s="1" t="s">
        <v>22</v>
      </c>
      <c r="AQ27" s="49" t="s">
        <v>764</v>
      </c>
      <c r="AR27" s="1" t="s">
        <v>765</v>
      </c>
      <c r="AS27" s="48"/>
      <c r="AT27" s="48">
        <v>1</v>
      </c>
      <c r="AU27" s="6">
        <f t="shared" ca="1" si="0"/>
        <v>20141204</v>
      </c>
      <c r="AV27" s="3">
        <f t="shared" ca="1" si="1"/>
        <v>144109</v>
      </c>
      <c r="AW27" s="3" t="s">
        <v>88</v>
      </c>
      <c r="AX27" s="3">
        <v>0</v>
      </c>
      <c r="AY27" s="3">
        <v>0</v>
      </c>
      <c r="AZ27" s="48"/>
      <c r="BA27" s="48" t="str">
        <f t="shared" ca="1" si="2"/>
        <v>insert into GCT2 values('DJB', '', 'CTNO', 'BKS', 'Bekasi', '', '1', '20141204', '144109', 'SQL', '0', '0', '')</v>
      </c>
    </row>
    <row r="28" spans="1:53" ht="14.25" customHeight="1" x14ac:dyDescent="0.25">
      <c r="S28" s="1" t="s">
        <v>9</v>
      </c>
      <c r="AN28" s="1" t="s">
        <v>1311</v>
      </c>
      <c r="AO28"/>
      <c r="AP28" s="1" t="s">
        <v>22</v>
      </c>
      <c r="AQ28" s="49" t="s">
        <v>766</v>
      </c>
      <c r="AR28" s="1" t="s">
        <v>144</v>
      </c>
      <c r="AS28" s="48"/>
      <c r="AT28" s="48">
        <v>1</v>
      </c>
      <c r="AU28" s="6">
        <f t="shared" ca="1" si="0"/>
        <v>20141204</v>
      </c>
      <c r="AV28" s="3">
        <f t="shared" ca="1" si="1"/>
        <v>144109</v>
      </c>
      <c r="AW28" s="3" t="s">
        <v>88</v>
      </c>
      <c r="AX28" s="3">
        <v>0</v>
      </c>
      <c r="AY28" s="3">
        <v>0</v>
      </c>
      <c r="AZ28" s="48"/>
      <c r="BA28" s="48" t="str">
        <f t="shared" ca="1" si="2"/>
        <v>insert into GCT2 values('DJB', '', 'CTNO', 'TGR', 'Tangerang', '', '1', '20141204', '144109', 'SQL', '0', '0', '')</v>
      </c>
    </row>
    <row r="29" spans="1:53" ht="14.25" customHeight="1" x14ac:dyDescent="0.25">
      <c r="S29" s="1" t="s">
        <v>9</v>
      </c>
      <c r="AN29" s="1" t="s">
        <v>1311</v>
      </c>
      <c r="AO29"/>
      <c r="AP29" s="1" t="s">
        <v>22</v>
      </c>
      <c r="AQ29" s="49" t="s">
        <v>767</v>
      </c>
      <c r="AR29" s="1" t="s">
        <v>768</v>
      </c>
      <c r="AS29" s="48"/>
      <c r="AT29" s="48">
        <v>1</v>
      </c>
      <c r="AU29" s="6">
        <f t="shared" ca="1" si="0"/>
        <v>20141204</v>
      </c>
      <c r="AV29" s="3">
        <f t="shared" ca="1" si="1"/>
        <v>144109</v>
      </c>
      <c r="AW29" s="3" t="s">
        <v>88</v>
      </c>
      <c r="AX29" s="3">
        <v>0</v>
      </c>
      <c r="AY29" s="3">
        <v>0</v>
      </c>
      <c r="AZ29" s="48"/>
      <c r="BA29" s="48" t="str">
        <f t="shared" ca="1" si="2"/>
        <v>insert into GCT2 values('DJB', '', 'CTNO', 'SRP', 'Serpong', '', '1', '20141204', '144109', 'SQL', '0', '0', '')</v>
      </c>
    </row>
    <row r="30" spans="1:53" ht="14.25" customHeight="1" x14ac:dyDescent="0.25">
      <c r="S30" s="1" t="s">
        <v>9</v>
      </c>
      <c r="AN30" s="1" t="s">
        <v>1311</v>
      </c>
      <c r="AO30"/>
      <c r="AP30" s="1" t="s">
        <v>22</v>
      </c>
      <c r="AQ30" s="49" t="s">
        <v>769</v>
      </c>
      <c r="AR30" s="1" t="s">
        <v>770</v>
      </c>
      <c r="AS30" s="48"/>
      <c r="AT30" s="48">
        <v>1</v>
      </c>
      <c r="AU30" s="6">
        <f t="shared" ca="1" si="0"/>
        <v>20141204</v>
      </c>
      <c r="AV30" s="3">
        <f t="shared" ca="1" si="1"/>
        <v>144109</v>
      </c>
      <c r="AW30" s="3" t="s">
        <v>88</v>
      </c>
      <c r="AX30" s="3">
        <v>0</v>
      </c>
      <c r="AY30" s="3">
        <v>0</v>
      </c>
      <c r="AZ30" s="48"/>
      <c r="BA30" s="48" t="str">
        <f t="shared" ca="1" si="2"/>
        <v>insert into GCT2 values('DJB', '', 'CTNO', 'SBY', 'Surabaya', '', '1', '20141204', '144109', 'SQL', '0', '0', '')</v>
      </c>
    </row>
    <row r="31" spans="1:53" ht="14.25" customHeight="1" x14ac:dyDescent="0.25">
      <c r="AN31" s="1" t="s">
        <v>1311</v>
      </c>
      <c r="AO31"/>
      <c r="AP31" s="1" t="s">
        <v>22</v>
      </c>
      <c r="AQ31" s="49" t="s">
        <v>771</v>
      </c>
      <c r="AR31" s="1" t="s">
        <v>772</v>
      </c>
      <c r="AS31" s="48"/>
      <c r="AT31" s="48">
        <v>1</v>
      </c>
      <c r="AU31" s="6">
        <f t="shared" ca="1" si="0"/>
        <v>20141204</v>
      </c>
      <c r="AV31" s="3">
        <f t="shared" ca="1" si="1"/>
        <v>144109</v>
      </c>
      <c r="AW31" s="3" t="s">
        <v>88</v>
      </c>
      <c r="AX31" s="3">
        <v>0</v>
      </c>
      <c r="AY31" s="3">
        <v>0</v>
      </c>
      <c r="AZ31" s="48"/>
      <c r="BA31" s="48" t="str">
        <f t="shared" ca="1" si="2"/>
        <v>insert into GCT2 values('DJB', '', 'CTNO', 'JMB', 'Jember', '', '1', '20141204', '144109', 'SQL', '0', '0', '')</v>
      </c>
    </row>
    <row r="32" spans="1:53" ht="14.25" customHeight="1" x14ac:dyDescent="0.25">
      <c r="AN32" s="1" t="s">
        <v>1311</v>
      </c>
      <c r="AO32"/>
      <c r="AP32" s="1" t="s">
        <v>22</v>
      </c>
      <c r="AQ32" s="49" t="s">
        <v>773</v>
      </c>
      <c r="AR32" s="1" t="s">
        <v>774</v>
      </c>
      <c r="AS32" s="48"/>
      <c r="AT32" s="48">
        <v>1</v>
      </c>
      <c r="AU32" s="6">
        <f t="shared" ca="1" si="0"/>
        <v>20141204</v>
      </c>
      <c r="AV32" s="3">
        <f t="shared" ca="1" si="1"/>
        <v>144109</v>
      </c>
      <c r="AW32" s="3" t="s">
        <v>88</v>
      </c>
      <c r="AX32" s="3">
        <v>0</v>
      </c>
      <c r="AY32" s="3">
        <v>0</v>
      </c>
      <c r="AZ32" s="48"/>
      <c r="BA32" s="48" t="str">
        <f t="shared" ca="1" si="2"/>
        <v>insert into GCT2 values('DJB', '', 'CTNO', 'PRG', 'Porong', '', '1', '20141204', '144109', 'SQL', '0', '0', '')</v>
      </c>
    </row>
    <row r="33" spans="10:56" ht="14.25" customHeight="1" x14ac:dyDescent="0.25">
      <c r="J33" s="1"/>
      <c r="AN33" s="1" t="s">
        <v>1311</v>
      </c>
      <c r="AO33"/>
      <c r="AP33" s="1" t="s">
        <v>22</v>
      </c>
      <c r="AQ33" s="49" t="s">
        <v>145</v>
      </c>
      <c r="AR33" s="1" t="s">
        <v>775</v>
      </c>
      <c r="AS33" s="48"/>
      <c r="AT33" s="48">
        <v>1</v>
      </c>
      <c r="AU33" s="6">
        <f t="shared" ca="1" si="0"/>
        <v>20141204</v>
      </c>
      <c r="AV33" s="3">
        <f t="shared" ca="1" si="1"/>
        <v>144109</v>
      </c>
      <c r="AW33" s="3" t="s">
        <v>88</v>
      </c>
      <c r="AX33" s="3">
        <v>0</v>
      </c>
      <c r="AY33" s="3">
        <v>0</v>
      </c>
      <c r="AZ33" s="48"/>
      <c r="BA33" s="48" t="str">
        <f t="shared" ca="1" si="2"/>
        <v>insert into GCT2 values('DJB', '', 'CTNO', 'SDA', 'Sidoarjo', '', '1', '20141204', '144109', 'SQL', '0', '0', '')</v>
      </c>
    </row>
    <row r="34" spans="10:56" ht="14.25" customHeight="1" x14ac:dyDescent="0.25">
      <c r="J34" s="1"/>
      <c r="AN34" s="1" t="s">
        <v>1311</v>
      </c>
      <c r="AO34"/>
      <c r="AP34" s="1" t="s">
        <v>22</v>
      </c>
      <c r="AQ34" s="49" t="s">
        <v>776</v>
      </c>
      <c r="AR34" s="1" t="s">
        <v>777</v>
      </c>
      <c r="AS34" s="48"/>
      <c r="AT34" s="48">
        <v>1</v>
      </c>
      <c r="AU34" s="6">
        <f t="shared" ca="1" si="0"/>
        <v>20141204</v>
      </c>
      <c r="AV34" s="3">
        <f t="shared" ca="1" si="1"/>
        <v>144109</v>
      </c>
      <c r="AW34" s="3" t="s">
        <v>88</v>
      </c>
      <c r="AX34" s="3">
        <v>0</v>
      </c>
      <c r="AY34" s="3">
        <v>0</v>
      </c>
      <c r="AZ34" s="48"/>
      <c r="BA34" s="48" t="str">
        <f t="shared" ca="1" si="2"/>
        <v>insert into GCT2 values('DJB', '', 'CTNO', 'SMG', 'Semarang', '', '1', '20141204', '144109', 'SQL', '0', '0', '')</v>
      </c>
    </row>
    <row r="35" spans="10:56" ht="14.25" customHeight="1" x14ac:dyDescent="0.25">
      <c r="J35" s="1"/>
      <c r="AN35" s="48" t="s">
        <v>1311</v>
      </c>
      <c r="AO35" s="47"/>
      <c r="AP35" s="48" t="s">
        <v>916</v>
      </c>
      <c r="AQ35" s="49" t="s">
        <v>1417</v>
      </c>
      <c r="AR35" s="48" t="s">
        <v>1424</v>
      </c>
      <c r="AS35" s="48"/>
      <c r="AT35" s="48">
        <v>1</v>
      </c>
      <c r="AU35" s="6">
        <f t="shared" ca="1" si="0"/>
        <v>20141204</v>
      </c>
      <c r="AV35" s="3">
        <f t="shared" ca="1" si="1"/>
        <v>144109</v>
      </c>
      <c r="AW35" s="3" t="s">
        <v>88</v>
      </c>
      <c r="AX35" s="3">
        <v>0</v>
      </c>
      <c r="AY35" s="3">
        <v>0</v>
      </c>
      <c r="AZ35" s="48"/>
      <c r="BA35" s="48" t="str">
        <f t="shared" ca="1" si="2"/>
        <v>insert into GCT2 values('DJB', '', 'EPNO', 'GP040', 'MERCHANDISER', '', '1', '20141204', '144109', 'SQL', '0', '0', '')</v>
      </c>
      <c r="BB35" s="48"/>
      <c r="BC35" s="48"/>
      <c r="BD35" s="48"/>
    </row>
    <row r="36" spans="10:56" ht="14.25" customHeight="1" x14ac:dyDescent="0.25">
      <c r="J36" s="1"/>
      <c r="AN36" s="48" t="s">
        <v>1311</v>
      </c>
      <c r="AO36" s="47"/>
      <c r="AP36" s="48" t="s">
        <v>916</v>
      </c>
      <c r="AQ36" s="49" t="s">
        <v>1418</v>
      </c>
      <c r="AR36" s="48" t="s">
        <v>1425</v>
      </c>
      <c r="AS36" s="48"/>
      <c r="AT36" s="48">
        <v>1</v>
      </c>
      <c r="AU36" s="6">
        <f t="shared" ca="1" si="0"/>
        <v>20141204</v>
      </c>
      <c r="AV36" s="3">
        <f t="shared" ca="1" si="1"/>
        <v>144109</v>
      </c>
      <c r="AW36" s="3" t="s">
        <v>88</v>
      </c>
      <c r="AX36" s="3">
        <v>0</v>
      </c>
      <c r="AY36" s="3">
        <v>0</v>
      </c>
      <c r="AZ36" s="48"/>
      <c r="BA36" s="48" t="str">
        <f t="shared" ca="1" si="2"/>
        <v>insert into GCT2 values('DJB', '', 'EPNO', 'GP041', 'MARKETING MANAGER', '', '1', '20141204', '144109', 'SQL', '0', '0', '')</v>
      </c>
      <c r="BB36" s="48"/>
      <c r="BC36" s="48"/>
      <c r="BD36" s="48"/>
    </row>
    <row r="37" spans="10:56" ht="14.25" customHeight="1" x14ac:dyDescent="0.25">
      <c r="J37" s="1"/>
      <c r="AN37" s="48" t="s">
        <v>1311</v>
      </c>
      <c r="AO37" s="47"/>
      <c r="AP37" s="48" t="s">
        <v>916</v>
      </c>
      <c r="AQ37" s="49" t="s">
        <v>1419</v>
      </c>
      <c r="AR37" s="48" t="s">
        <v>1426</v>
      </c>
      <c r="AS37" s="48"/>
      <c r="AT37" s="48">
        <v>1</v>
      </c>
      <c r="AU37" s="6">
        <f t="shared" ca="1" si="0"/>
        <v>20141204</v>
      </c>
      <c r="AV37" s="3">
        <f t="shared" ca="1" si="1"/>
        <v>144109</v>
      </c>
      <c r="AW37" s="3" t="s">
        <v>88</v>
      </c>
      <c r="AX37" s="3">
        <v>0</v>
      </c>
      <c r="AY37" s="3">
        <v>0</v>
      </c>
      <c r="AZ37" s="48"/>
      <c r="BA37" s="48" t="str">
        <f t="shared" ca="1" si="2"/>
        <v>insert into GCT2 values('DJB', '', 'EPNO', 'GP042', 'PRODUCTION MANAGER', '', '1', '20141204', '144109', 'SQL', '0', '0', '')</v>
      </c>
      <c r="BB37" s="48"/>
      <c r="BC37" s="48"/>
      <c r="BD37" s="48"/>
    </row>
    <row r="38" spans="10:56" ht="14.25" customHeight="1" x14ac:dyDescent="0.25">
      <c r="J38" s="1"/>
      <c r="AN38" s="48" t="s">
        <v>1311</v>
      </c>
      <c r="AO38" s="47"/>
      <c r="AP38" s="48" t="s">
        <v>916</v>
      </c>
      <c r="AQ38" s="49" t="s">
        <v>1420</v>
      </c>
      <c r="AR38" s="48" t="s">
        <v>1427</v>
      </c>
      <c r="AS38" s="48"/>
      <c r="AT38" s="48">
        <v>1</v>
      </c>
      <c r="AU38" s="6">
        <f t="shared" ca="1" si="0"/>
        <v>20141204</v>
      </c>
      <c r="AV38" s="3">
        <f t="shared" ca="1" si="1"/>
        <v>144109</v>
      </c>
      <c r="AW38" s="3" t="s">
        <v>88</v>
      </c>
      <c r="AX38" s="3">
        <v>0</v>
      </c>
      <c r="AY38" s="3">
        <v>0</v>
      </c>
      <c r="AZ38" s="48"/>
      <c r="BA38" s="48" t="str">
        <f t="shared" ca="1" si="2"/>
        <v>insert into GCT2 values('DJB', '', 'EPNO', 'GP043', 'PRESIDENT DIRECTOR', '', '1', '20141204', '144109', 'SQL', '0', '0', '')</v>
      </c>
      <c r="BB38" s="48"/>
      <c r="BC38" s="48"/>
      <c r="BD38" s="48"/>
    </row>
    <row r="39" spans="10:56" ht="14.25" customHeight="1" x14ac:dyDescent="0.25">
      <c r="J39" s="1"/>
      <c r="AN39" s="48" t="s">
        <v>1311</v>
      </c>
      <c r="AO39" s="47"/>
      <c r="AP39" s="48" t="s">
        <v>916</v>
      </c>
      <c r="AQ39" s="49" t="s">
        <v>1421</v>
      </c>
      <c r="AR39" s="48" t="s">
        <v>1428</v>
      </c>
      <c r="AS39" s="48"/>
      <c r="AT39" s="48">
        <v>1</v>
      </c>
      <c r="AU39" s="6">
        <f t="shared" ca="1" si="0"/>
        <v>20141204</v>
      </c>
      <c r="AV39" s="3">
        <f t="shared" ca="1" si="1"/>
        <v>144109</v>
      </c>
      <c r="AW39" s="3" t="s">
        <v>88</v>
      </c>
      <c r="AX39" s="3">
        <v>0</v>
      </c>
      <c r="AY39" s="3">
        <v>0</v>
      </c>
      <c r="AZ39" s="48"/>
      <c r="BA39" s="48" t="str">
        <f t="shared" ca="1" si="2"/>
        <v>insert into GCT2 values('DJB', '', 'EPNO', 'GP044', 'EXECUTIVE DIRECTOR', '', '1', '20141204', '144109', 'SQL', '0', '0', '')</v>
      </c>
      <c r="BB39" s="48"/>
      <c r="BC39" s="48"/>
      <c r="BD39" s="48"/>
    </row>
    <row r="40" spans="10:56" ht="14.25" customHeight="1" x14ac:dyDescent="0.25">
      <c r="J40" s="1"/>
      <c r="AN40" s="48" t="s">
        <v>1311</v>
      </c>
      <c r="AO40" s="47"/>
      <c r="AP40" s="48" t="s">
        <v>916</v>
      </c>
      <c r="AQ40" s="49" t="s">
        <v>1422</v>
      </c>
      <c r="AR40" s="48" t="s">
        <v>1429</v>
      </c>
      <c r="AS40" s="48"/>
      <c r="AT40" s="48">
        <v>1</v>
      </c>
      <c r="AU40" s="6">
        <f t="shared" ca="1" si="0"/>
        <v>20141204</v>
      </c>
      <c r="AV40" s="3">
        <f t="shared" ca="1" si="1"/>
        <v>144109</v>
      </c>
      <c r="AW40" s="3" t="s">
        <v>88</v>
      </c>
      <c r="AX40" s="3">
        <v>0</v>
      </c>
      <c r="AY40" s="3">
        <v>0</v>
      </c>
      <c r="AZ40" s="48"/>
      <c r="BA40" s="48" t="str">
        <f t="shared" ca="1" si="2"/>
        <v>insert into GCT2 values('DJB', '', 'EPNO', 'GP045', 'SYSTEM ADMINISTRATOR', '', '1', '20141204', '144109', 'SQL', '0', '0', '')</v>
      </c>
      <c r="BB40" s="48"/>
      <c r="BC40" s="48"/>
      <c r="BD40" s="48"/>
    </row>
    <row r="41" spans="10:56" ht="14.25" customHeight="1" x14ac:dyDescent="0.25">
      <c r="J41" s="1"/>
      <c r="AN41" s="48" t="s">
        <v>1311</v>
      </c>
      <c r="AO41" s="47"/>
      <c r="AP41" s="48" t="s">
        <v>916</v>
      </c>
      <c r="AQ41" s="49" t="s">
        <v>1423</v>
      </c>
      <c r="AR41" s="48" t="s">
        <v>1430</v>
      </c>
      <c r="AS41" s="48"/>
      <c r="AT41" s="48">
        <v>1</v>
      </c>
      <c r="AU41" s="6">
        <f t="shared" ca="1" si="0"/>
        <v>20141204</v>
      </c>
      <c r="AV41" s="3">
        <f t="shared" ca="1" si="1"/>
        <v>144109</v>
      </c>
      <c r="AW41" s="3" t="s">
        <v>88</v>
      </c>
      <c r="AX41" s="3">
        <v>0</v>
      </c>
      <c r="AY41" s="3">
        <v>0</v>
      </c>
      <c r="AZ41" s="48"/>
      <c r="BA41" s="48" t="str">
        <f t="shared" ca="1" si="2"/>
        <v>insert into GCT2 values('DJB', '', 'EPNO', 'GP046', 'WAREHOUSE', '', '1', '20141204', '144109', 'SQL', '0', '0', '')</v>
      </c>
      <c r="BB41" s="48"/>
      <c r="BC41" s="48"/>
      <c r="BD41" s="48"/>
    </row>
    <row r="42" spans="10:56" ht="14.25" customHeight="1" x14ac:dyDescent="0.25">
      <c r="J42" s="1"/>
      <c r="AN42" s="48" t="s">
        <v>1311</v>
      </c>
      <c r="AO42" s="47"/>
      <c r="AP42" s="48" t="s">
        <v>916</v>
      </c>
      <c r="AQ42" s="49" t="s">
        <v>1338</v>
      </c>
      <c r="AR42" s="48" t="s">
        <v>1383</v>
      </c>
      <c r="AS42" s="48"/>
      <c r="AT42" s="48">
        <v>1</v>
      </c>
      <c r="AU42" s="6">
        <f t="shared" ca="1" si="0"/>
        <v>20141204</v>
      </c>
      <c r="AV42" s="3">
        <f t="shared" ca="1" si="1"/>
        <v>144109</v>
      </c>
      <c r="AW42" s="3" t="s">
        <v>88</v>
      </c>
      <c r="AX42" s="3">
        <v>0</v>
      </c>
      <c r="AY42" s="3">
        <v>0</v>
      </c>
      <c r="AZ42" s="48"/>
      <c r="BA42" s="48" t="str">
        <f t="shared" ca="1" si="2"/>
        <v>insert into GCT2 values('DJB', '', 'EPNO', 'GP001', 'PURCHASE STAFF', '', '1', '20141204', '144109', 'SQL', '0', '0', '')</v>
      </c>
      <c r="BB42" s="48"/>
      <c r="BC42" s="48"/>
      <c r="BD42" s="48"/>
    </row>
    <row r="43" spans="10:56" ht="14.25" customHeight="1" x14ac:dyDescent="0.25">
      <c r="J43" s="1"/>
      <c r="AN43" s="48" t="s">
        <v>1311</v>
      </c>
      <c r="AO43" s="47"/>
      <c r="AP43" s="48" t="s">
        <v>916</v>
      </c>
      <c r="AQ43" s="49" t="s">
        <v>1339</v>
      </c>
      <c r="AR43" s="48" t="s">
        <v>1384</v>
      </c>
      <c r="AS43" s="48"/>
      <c r="AT43" s="48">
        <v>1</v>
      </c>
      <c r="AU43" s="6">
        <f t="shared" ca="1" si="0"/>
        <v>20141204</v>
      </c>
      <c r="AV43" s="3">
        <f t="shared" ca="1" si="1"/>
        <v>144109</v>
      </c>
      <c r="AW43" s="3" t="s">
        <v>88</v>
      </c>
      <c r="AX43" s="3">
        <v>0</v>
      </c>
      <c r="AY43" s="3">
        <v>0</v>
      </c>
      <c r="AZ43" s="48"/>
      <c r="BA43" s="48" t="str">
        <f t="shared" ca="1" si="2"/>
        <v>insert into GCT2 values('DJB', '', 'EPNO', 'GP002', 'EKSPORT STAFF', '', '1', '20141204', '144109', 'SQL', '0', '0', '')</v>
      </c>
      <c r="BB43" s="48"/>
      <c r="BC43" s="48"/>
      <c r="BD43" s="48"/>
    </row>
    <row r="44" spans="10:56" ht="14.25" customHeight="1" x14ac:dyDescent="0.25">
      <c r="J44" s="1"/>
      <c r="AN44" s="48" t="s">
        <v>1311</v>
      </c>
      <c r="AO44" s="47"/>
      <c r="AP44" s="48" t="s">
        <v>916</v>
      </c>
      <c r="AQ44" s="49" t="s">
        <v>1340</v>
      </c>
      <c r="AR44" s="48" t="s">
        <v>1326</v>
      </c>
      <c r="AS44" s="48"/>
      <c r="AT44" s="48">
        <v>1</v>
      </c>
      <c r="AU44" s="6">
        <f t="shared" ca="1" si="0"/>
        <v>20141204</v>
      </c>
      <c r="AV44" s="3">
        <f t="shared" ca="1" si="1"/>
        <v>144109</v>
      </c>
      <c r="AW44" s="3" t="s">
        <v>88</v>
      </c>
      <c r="AX44" s="3">
        <v>0</v>
      </c>
      <c r="AY44" s="3">
        <v>0</v>
      </c>
      <c r="AZ44" s="48"/>
      <c r="BA44" s="48" t="str">
        <f t="shared" ca="1" si="2"/>
        <v>insert into GCT2 values('DJB', '', 'EPNO', 'GP003', 'SECURITY', '', '1', '20141204', '144109', 'SQL', '0', '0', '')</v>
      </c>
      <c r="BB44" s="48"/>
      <c r="BC44" s="48"/>
      <c r="BD44" s="48"/>
    </row>
    <row r="45" spans="10:56" ht="14.25" customHeight="1" x14ac:dyDescent="0.25">
      <c r="J45" s="1"/>
      <c r="AN45" s="48" t="s">
        <v>1311</v>
      </c>
      <c r="AO45" s="47"/>
      <c r="AP45" s="48" t="s">
        <v>916</v>
      </c>
      <c r="AQ45" s="49" t="s">
        <v>1341</v>
      </c>
      <c r="AR45" s="48" t="s">
        <v>1385</v>
      </c>
      <c r="AS45" s="48"/>
      <c r="AT45" s="48">
        <v>1</v>
      </c>
      <c r="AU45" s="6">
        <f t="shared" ca="1" si="0"/>
        <v>20141204</v>
      </c>
      <c r="AV45" s="3">
        <f t="shared" ca="1" si="1"/>
        <v>144109</v>
      </c>
      <c r="AW45" s="3" t="s">
        <v>88</v>
      </c>
      <c r="AX45" s="3">
        <v>0</v>
      </c>
      <c r="AY45" s="3">
        <v>0</v>
      </c>
      <c r="AZ45" s="48"/>
      <c r="BA45" s="48" t="str">
        <f t="shared" ca="1" si="2"/>
        <v>insert into GCT2 values('DJB', '', 'EPNO', 'GP004', 'MESSENGER', '', '1', '20141204', '144109', 'SQL', '0', '0', '')</v>
      </c>
      <c r="BB45" s="48"/>
      <c r="BC45" s="48"/>
      <c r="BD45" s="48"/>
    </row>
    <row r="46" spans="10:56" ht="14.25" customHeight="1" x14ac:dyDescent="0.25">
      <c r="J46" s="1"/>
      <c r="AN46" s="48" t="s">
        <v>1311</v>
      </c>
      <c r="AO46" s="47"/>
      <c r="AP46" s="48" t="s">
        <v>916</v>
      </c>
      <c r="AQ46" s="49" t="s">
        <v>1342</v>
      </c>
      <c r="AR46" s="48" t="s">
        <v>1386</v>
      </c>
      <c r="AS46" s="48"/>
      <c r="AT46" s="48">
        <v>1</v>
      </c>
      <c r="AU46" s="6">
        <f t="shared" ca="1" si="0"/>
        <v>20141204</v>
      </c>
      <c r="AV46" s="3">
        <f t="shared" ca="1" si="1"/>
        <v>144109</v>
      </c>
      <c r="AW46" s="3" t="s">
        <v>88</v>
      </c>
      <c r="AX46" s="3">
        <v>0</v>
      </c>
      <c r="AY46" s="3">
        <v>0</v>
      </c>
      <c r="AZ46" s="48"/>
      <c r="BA46" s="48" t="str">
        <f t="shared" ca="1" si="2"/>
        <v>insert into GCT2 values('DJB', '', 'EPNO', 'GP005', 'TAX STAFF', '', '1', '20141204', '144109', 'SQL', '0', '0', '')</v>
      </c>
      <c r="BB46" s="48"/>
      <c r="BC46" s="48"/>
      <c r="BD46" s="48"/>
    </row>
    <row r="47" spans="10:56" ht="14.25" customHeight="1" x14ac:dyDescent="0.25">
      <c r="J47" s="1"/>
      <c r="AN47" s="48" t="s">
        <v>1311</v>
      </c>
      <c r="AO47" s="47"/>
      <c r="AP47" s="48" t="s">
        <v>916</v>
      </c>
      <c r="AQ47" s="49" t="s">
        <v>1343</v>
      </c>
      <c r="AR47" s="48" t="s">
        <v>1387</v>
      </c>
      <c r="AS47" s="48"/>
      <c r="AT47" s="48">
        <v>1</v>
      </c>
      <c r="AU47" s="6">
        <f t="shared" ca="1" si="0"/>
        <v>20141204</v>
      </c>
      <c r="AV47" s="3">
        <f t="shared" ca="1" si="1"/>
        <v>144109</v>
      </c>
      <c r="AW47" s="3" t="s">
        <v>88</v>
      </c>
      <c r="AX47" s="3">
        <v>0</v>
      </c>
      <c r="AY47" s="3">
        <v>0</v>
      </c>
      <c r="AZ47" s="48"/>
      <c r="BA47" s="48" t="str">
        <f t="shared" ca="1" si="2"/>
        <v>insert into GCT2 values('DJB', '', 'EPNO', 'GP006', 'ACCOUNTING STAFF', '', '1', '20141204', '144109', 'SQL', '0', '0', '')</v>
      </c>
      <c r="BB47" s="48"/>
      <c r="BC47" s="48"/>
      <c r="BD47" s="48"/>
    </row>
    <row r="48" spans="10:56" ht="14.25" customHeight="1" x14ac:dyDescent="0.25">
      <c r="J48" s="1"/>
      <c r="AN48" s="48" t="s">
        <v>1311</v>
      </c>
      <c r="AO48" s="47"/>
      <c r="AP48" s="48" t="s">
        <v>916</v>
      </c>
      <c r="AQ48" s="49" t="s">
        <v>1344</v>
      </c>
      <c r="AR48" s="48" t="s">
        <v>1325</v>
      </c>
      <c r="AS48" s="48"/>
      <c r="AT48" s="48">
        <v>1</v>
      </c>
      <c r="AU48" s="6">
        <f t="shared" ca="1" si="0"/>
        <v>20141204</v>
      </c>
      <c r="AV48" s="3">
        <f t="shared" ca="1" si="1"/>
        <v>144109</v>
      </c>
      <c r="AW48" s="3" t="s">
        <v>88</v>
      </c>
      <c r="AX48" s="3">
        <v>0</v>
      </c>
      <c r="AY48" s="3">
        <v>0</v>
      </c>
      <c r="AZ48" s="48"/>
      <c r="BA48" s="48" t="str">
        <f t="shared" ca="1" si="2"/>
        <v>insert into GCT2 values('DJB', '', 'EPNO', 'GP007', 'DRIVER', '', '1', '20141204', '144109', 'SQL', '0', '0', '')</v>
      </c>
      <c r="BB48" s="48"/>
      <c r="BC48" s="48"/>
      <c r="BD48" s="48"/>
    </row>
    <row r="49" spans="10:56" ht="14.25" customHeight="1" x14ac:dyDescent="0.25">
      <c r="J49" s="1"/>
      <c r="AN49" s="48" t="s">
        <v>1311</v>
      </c>
      <c r="AO49" s="47"/>
      <c r="AP49" s="48" t="s">
        <v>916</v>
      </c>
      <c r="AQ49" s="49" t="s">
        <v>1345</v>
      </c>
      <c r="AR49" s="48" t="s">
        <v>1388</v>
      </c>
      <c r="AS49" s="48"/>
      <c r="AT49" s="48">
        <v>1</v>
      </c>
      <c r="AU49" s="6">
        <f t="shared" ca="1" si="0"/>
        <v>20141204</v>
      </c>
      <c r="AV49" s="3">
        <f t="shared" ca="1" si="1"/>
        <v>144109</v>
      </c>
      <c r="AW49" s="3" t="s">
        <v>88</v>
      </c>
      <c r="AX49" s="3">
        <v>0</v>
      </c>
      <c r="AY49" s="3">
        <v>0</v>
      </c>
      <c r="AZ49" s="48"/>
      <c r="BA49" s="48" t="str">
        <f t="shared" ca="1" si="2"/>
        <v>insert into GCT2 values('DJB', '', 'EPNO', 'GP008', 'IMPORT STAFF', '', '1', '20141204', '144109', 'SQL', '0', '0', '')</v>
      </c>
      <c r="BB49" s="48"/>
      <c r="BC49" s="48"/>
      <c r="BD49" s="48"/>
    </row>
    <row r="50" spans="10:56" ht="14.25" customHeight="1" x14ac:dyDescent="0.25">
      <c r="J50" s="1"/>
      <c r="AN50" s="48" t="s">
        <v>1311</v>
      </c>
      <c r="AO50" s="47"/>
      <c r="AP50" s="48" t="s">
        <v>916</v>
      </c>
      <c r="AQ50" s="49" t="s">
        <v>1346</v>
      </c>
      <c r="AR50" s="48" t="s">
        <v>1389</v>
      </c>
      <c r="AS50" s="48"/>
      <c r="AT50" s="48">
        <v>1</v>
      </c>
      <c r="AU50" s="6">
        <f t="shared" ca="1" si="0"/>
        <v>20141204</v>
      </c>
      <c r="AV50" s="3">
        <f t="shared" ca="1" si="1"/>
        <v>144109</v>
      </c>
      <c r="AW50" s="3" t="s">
        <v>88</v>
      </c>
      <c r="AX50" s="3">
        <v>0</v>
      </c>
      <c r="AY50" s="3">
        <v>0</v>
      </c>
      <c r="AZ50" s="48"/>
      <c r="BA50" s="48" t="str">
        <f t="shared" ca="1" si="2"/>
        <v>insert into GCT2 values('DJB', '', 'EPNO', 'GP009', 'CASHIER CHIEF', '', '1', '20141204', '144109', 'SQL', '0', '0', '')</v>
      </c>
      <c r="BB50" s="48"/>
      <c r="BC50" s="48"/>
      <c r="BD50" s="48"/>
    </row>
    <row r="51" spans="10:56" ht="14.25" customHeight="1" x14ac:dyDescent="0.25">
      <c r="J51" s="1"/>
      <c r="AN51" s="48" t="s">
        <v>1311</v>
      </c>
      <c r="AO51" s="47"/>
      <c r="AP51" s="48" t="s">
        <v>916</v>
      </c>
      <c r="AQ51" s="49" t="s">
        <v>1347</v>
      </c>
      <c r="AR51" s="48" t="s">
        <v>1390</v>
      </c>
      <c r="AS51" s="48"/>
      <c r="AT51" s="48">
        <v>1</v>
      </c>
      <c r="AU51" s="6">
        <f t="shared" ca="1" si="0"/>
        <v>20141204</v>
      </c>
      <c r="AV51" s="3">
        <f t="shared" ca="1" si="1"/>
        <v>144109</v>
      </c>
      <c r="AW51" s="3" t="s">
        <v>88</v>
      </c>
      <c r="AX51" s="3">
        <v>0</v>
      </c>
      <c r="AY51" s="3">
        <v>0</v>
      </c>
      <c r="AZ51" s="48"/>
      <c r="BA51" s="48" t="str">
        <f t="shared" ca="1" si="2"/>
        <v>insert into GCT2 values('DJB', '', 'EPNO', 'GP010', 'SUPERVISOR', '', '1', '20141204', '144109', 'SQL', '0', '0', '')</v>
      </c>
      <c r="BB51" s="48"/>
      <c r="BC51" s="48"/>
      <c r="BD51" s="48"/>
    </row>
    <row r="52" spans="10:56" ht="14.25" customHeight="1" x14ac:dyDescent="0.25">
      <c r="J52" s="1"/>
      <c r="AN52" s="48" t="s">
        <v>1311</v>
      </c>
      <c r="AO52" s="47"/>
      <c r="AP52" s="48" t="s">
        <v>916</v>
      </c>
      <c r="AQ52" s="49" t="s">
        <v>1348</v>
      </c>
      <c r="AR52" s="48" t="s">
        <v>1391</v>
      </c>
      <c r="AS52" s="48"/>
      <c r="AT52" s="48">
        <v>1</v>
      </c>
      <c r="AU52" s="6">
        <f t="shared" ca="1" si="0"/>
        <v>20141204</v>
      </c>
      <c r="AV52" s="3">
        <f t="shared" ca="1" si="1"/>
        <v>144109</v>
      </c>
      <c r="AW52" s="3" t="s">
        <v>88</v>
      </c>
      <c r="AX52" s="3">
        <v>0</v>
      </c>
      <c r="AY52" s="3">
        <v>0</v>
      </c>
      <c r="AZ52" s="48"/>
      <c r="BA52" s="48" t="str">
        <f t="shared" ca="1" si="2"/>
        <v>insert into GCT2 values('DJB', '', 'EPNO', 'GP011', 'NEGOTIATOR CHIEF', '', '1', '20141204', '144109', 'SQL', '0', '0', '')</v>
      </c>
      <c r="BB52" s="48"/>
      <c r="BC52" s="48"/>
      <c r="BD52" s="48"/>
    </row>
    <row r="53" spans="10:56" ht="14.25" customHeight="1" x14ac:dyDescent="0.25">
      <c r="J53" s="1"/>
      <c r="AN53" s="48" t="s">
        <v>1311</v>
      </c>
      <c r="AO53" s="47"/>
      <c r="AP53" s="48" t="s">
        <v>916</v>
      </c>
      <c r="AQ53" s="49" t="s">
        <v>1349</v>
      </c>
      <c r="AR53" s="48" t="s">
        <v>1320</v>
      </c>
      <c r="AS53" s="48"/>
      <c r="AT53" s="48">
        <v>1</v>
      </c>
      <c r="AU53" s="6">
        <f t="shared" ca="1" si="0"/>
        <v>20141204</v>
      </c>
      <c r="AV53" s="3">
        <f t="shared" ca="1" si="1"/>
        <v>144109</v>
      </c>
      <c r="AW53" s="3" t="s">
        <v>88</v>
      </c>
      <c r="AX53" s="3">
        <v>0</v>
      </c>
      <c r="AY53" s="3">
        <v>0</v>
      </c>
      <c r="AZ53" s="48"/>
      <c r="BA53" s="48" t="str">
        <f t="shared" ca="1" si="2"/>
        <v>insert into GCT2 values('DJB', '', 'EPNO', 'BP001', 'ADMIN PENJUALAN DJB', '', '1', '20141204', '144109', 'SQL', '0', '0', '')</v>
      </c>
      <c r="BB53" s="48"/>
      <c r="BC53" s="48"/>
      <c r="BD53" s="48"/>
    </row>
    <row r="54" spans="10:56" ht="14.25" customHeight="1" x14ac:dyDescent="0.25">
      <c r="J54" s="1"/>
      <c r="AN54" s="48" t="s">
        <v>1311</v>
      </c>
      <c r="AO54" s="47"/>
      <c r="AP54" s="48" t="s">
        <v>916</v>
      </c>
      <c r="AQ54" s="49" t="s">
        <v>1350</v>
      </c>
      <c r="AR54" s="48" t="s">
        <v>1392</v>
      </c>
      <c r="AS54" s="48"/>
      <c r="AT54" s="48">
        <v>1</v>
      </c>
      <c r="AU54" s="6">
        <f t="shared" ca="1" si="0"/>
        <v>20141204</v>
      </c>
      <c r="AV54" s="3">
        <f t="shared" ca="1" si="1"/>
        <v>144109</v>
      </c>
      <c r="AW54" s="3" t="s">
        <v>88</v>
      </c>
      <c r="AX54" s="3">
        <v>0</v>
      </c>
      <c r="AY54" s="3">
        <v>0</v>
      </c>
      <c r="AZ54" s="48"/>
      <c r="BA54" s="48" t="str">
        <f t="shared" ca="1" si="2"/>
        <v>insert into GCT2 values('DJB', '', 'EPNO', 'GP012', 'CASHIER STAFF', '', '1', '20141204', '144109', 'SQL', '0', '0', '')</v>
      </c>
      <c r="BB54" s="48"/>
      <c r="BC54" s="48"/>
      <c r="BD54" s="48"/>
    </row>
    <row r="55" spans="10:56" ht="14.25" customHeight="1" x14ac:dyDescent="0.25">
      <c r="J55" s="1"/>
      <c r="AN55" s="48" t="s">
        <v>1311</v>
      </c>
      <c r="AO55" s="47"/>
      <c r="AP55" s="48" t="s">
        <v>916</v>
      </c>
      <c r="AQ55" s="49" t="s">
        <v>1351</v>
      </c>
      <c r="AR55" s="48" t="s">
        <v>1393</v>
      </c>
      <c r="AS55" s="48"/>
      <c r="AT55" s="48">
        <v>1</v>
      </c>
      <c r="AU55" s="6">
        <f t="shared" ca="1" si="0"/>
        <v>20141204</v>
      </c>
      <c r="AV55" s="3">
        <f t="shared" ca="1" si="1"/>
        <v>144109</v>
      </c>
      <c r="AW55" s="3" t="s">
        <v>88</v>
      </c>
      <c r="AX55" s="3">
        <v>0</v>
      </c>
      <c r="AY55" s="3">
        <v>0</v>
      </c>
      <c r="AZ55" s="48"/>
      <c r="BA55" s="48" t="str">
        <f t="shared" ca="1" si="2"/>
        <v>insert into GCT2 values('DJB', '', 'EPNO', 'BP002', 'SEKERTARIS DJB', '', '1', '20141204', '144109', 'SQL', '0', '0', '')</v>
      </c>
      <c r="BB55" s="48"/>
      <c r="BC55" s="48"/>
      <c r="BD55" s="48"/>
    </row>
    <row r="56" spans="10:56" ht="14.25" customHeight="1" x14ac:dyDescent="0.25">
      <c r="J56" s="1"/>
      <c r="AN56" s="48" t="s">
        <v>1311</v>
      </c>
      <c r="AO56" s="47"/>
      <c r="AP56" s="48" t="s">
        <v>916</v>
      </c>
      <c r="AQ56" s="49" t="s">
        <v>1352</v>
      </c>
      <c r="AR56" s="47" t="s">
        <v>1394</v>
      </c>
      <c r="AS56" s="48"/>
      <c r="AT56" s="48">
        <v>1</v>
      </c>
      <c r="AU56" s="6">
        <f t="shared" ca="1" si="0"/>
        <v>20141204</v>
      </c>
      <c r="AV56" s="3">
        <f t="shared" ca="1" si="1"/>
        <v>144109</v>
      </c>
      <c r="AW56" s="3" t="s">
        <v>88</v>
      </c>
      <c r="AX56" s="3">
        <v>0</v>
      </c>
      <c r="AY56" s="3">
        <v>0</v>
      </c>
      <c r="AZ56" s="48"/>
      <c r="BA56" s="48" t="str">
        <f t="shared" ca="1" si="2"/>
        <v>insert into GCT2 values('DJB', '', 'EPNO', 'GP013', 'EKSPORT CHIEF', '', '1', '20141204', '144109', 'SQL', '0', '0', '')</v>
      </c>
      <c r="BB56" s="48"/>
      <c r="BC56" s="48"/>
      <c r="BD56" s="48"/>
    </row>
    <row r="57" spans="10:56" ht="14.25" customHeight="1" x14ac:dyDescent="0.25">
      <c r="J57" s="1"/>
      <c r="AN57" s="48" t="s">
        <v>1311</v>
      </c>
      <c r="AO57" s="47"/>
      <c r="AP57" s="48" t="s">
        <v>916</v>
      </c>
      <c r="AQ57" s="49" t="s">
        <v>1353</v>
      </c>
      <c r="AR57" s="47" t="s">
        <v>1395</v>
      </c>
      <c r="AS57" s="48"/>
      <c r="AT57" s="48">
        <v>1</v>
      </c>
      <c r="AU57" s="6">
        <f t="shared" ca="1" si="0"/>
        <v>20141204</v>
      </c>
      <c r="AV57" s="3">
        <f t="shared" ca="1" si="1"/>
        <v>144109</v>
      </c>
      <c r="AW57" s="3" t="s">
        <v>88</v>
      </c>
      <c r="AX57" s="3">
        <v>0</v>
      </c>
      <c r="AY57" s="3">
        <v>0</v>
      </c>
      <c r="AZ57" s="48"/>
      <c r="BA57" s="48" t="str">
        <f t="shared" ca="1" si="2"/>
        <v>insert into GCT2 values('DJB', '', 'EPNO', 'GP014', 'CASHIER DJB', '', '1', '20141204', '144109', 'SQL', '0', '0', '')</v>
      </c>
      <c r="BB57" s="48"/>
      <c r="BC57" s="48"/>
      <c r="BD57" s="48"/>
    </row>
    <row r="58" spans="10:56" ht="14.25" customHeight="1" x14ac:dyDescent="0.25">
      <c r="J58" s="1"/>
      <c r="AN58" s="48" t="s">
        <v>1311</v>
      </c>
      <c r="AO58" s="47"/>
      <c r="AP58" s="48" t="s">
        <v>916</v>
      </c>
      <c r="AQ58" s="49" t="s">
        <v>1354</v>
      </c>
      <c r="AR58" s="47" t="s">
        <v>1396</v>
      </c>
      <c r="AS58" s="48"/>
      <c r="AT58" s="48">
        <v>1</v>
      </c>
      <c r="AU58" s="6">
        <f t="shared" ca="1" si="0"/>
        <v>20141204</v>
      </c>
      <c r="AV58" s="3">
        <f t="shared" ca="1" si="1"/>
        <v>144109</v>
      </c>
      <c r="AW58" s="3" t="s">
        <v>88</v>
      </c>
      <c r="AX58" s="3">
        <v>0</v>
      </c>
      <c r="AY58" s="3">
        <v>0</v>
      </c>
      <c r="AZ58" s="48"/>
      <c r="BA58" s="48" t="str">
        <f t="shared" ca="1" si="2"/>
        <v>insert into GCT2 values('DJB', '', 'EPNO', 'GP015', 'PROGRAMMER', '', '1', '20141204', '144109', 'SQL', '0', '0', '')</v>
      </c>
      <c r="BB58" s="48"/>
      <c r="BC58" s="48"/>
      <c r="BD58" s="48"/>
    </row>
    <row r="59" spans="10:56" ht="14.25" customHeight="1" x14ac:dyDescent="0.25">
      <c r="J59" s="1"/>
      <c r="AN59" s="48" t="s">
        <v>1311</v>
      </c>
      <c r="AO59" s="47"/>
      <c r="AP59" s="48" t="s">
        <v>916</v>
      </c>
      <c r="AQ59" s="49" t="s">
        <v>1355</v>
      </c>
      <c r="AR59" s="47" t="s">
        <v>1323</v>
      </c>
      <c r="AS59" s="48"/>
      <c r="AT59" s="48">
        <v>1</v>
      </c>
      <c r="AU59" s="6">
        <f t="shared" ca="1" si="0"/>
        <v>20141204</v>
      </c>
      <c r="AV59" s="3">
        <f t="shared" ca="1" si="1"/>
        <v>144109</v>
      </c>
      <c r="AW59" s="3" t="s">
        <v>88</v>
      </c>
      <c r="AX59" s="3">
        <v>0</v>
      </c>
      <c r="AY59" s="3">
        <v>0</v>
      </c>
      <c r="AZ59" s="48"/>
      <c r="BA59" s="48" t="str">
        <f t="shared" ca="1" si="2"/>
        <v>insert into GCT2 values('DJB', '', 'EPNO', 'BP003', 'GENERAL MANAGER DJB', '', '1', '20141204', '144109', 'SQL', '0', '0', '')</v>
      </c>
      <c r="BB59" s="48"/>
      <c r="BC59" s="48"/>
      <c r="BD59" s="48"/>
    </row>
    <row r="60" spans="10:56" ht="14.25" customHeight="1" x14ac:dyDescent="0.25">
      <c r="J60" s="1"/>
      <c r="AN60" s="48" t="s">
        <v>1311</v>
      </c>
      <c r="AO60" s="47"/>
      <c r="AP60" s="48" t="s">
        <v>916</v>
      </c>
      <c r="AQ60" s="49" t="s">
        <v>1356</v>
      </c>
      <c r="AR60" s="47" t="s">
        <v>1324</v>
      </c>
      <c r="AS60" s="48"/>
      <c r="AT60" s="48">
        <v>1</v>
      </c>
      <c r="AU60" s="6">
        <f t="shared" ca="1" si="0"/>
        <v>20141204</v>
      </c>
      <c r="AV60" s="3">
        <f t="shared" ca="1" si="1"/>
        <v>144109</v>
      </c>
      <c r="AW60" s="3" t="s">
        <v>88</v>
      </c>
      <c r="AX60" s="3">
        <v>0</v>
      </c>
      <c r="AY60" s="3">
        <v>0</v>
      </c>
      <c r="AZ60" s="48"/>
      <c r="BA60" s="48" t="str">
        <f t="shared" ca="1" si="2"/>
        <v>insert into GCT2 values('DJB', '', 'EPNO', 'BP004', 'DESIGNER DJB', '', '1', '20141204', '144109', 'SQL', '0', '0', '')</v>
      </c>
      <c r="BB60" s="48"/>
      <c r="BC60" s="48"/>
      <c r="BD60" s="48"/>
    </row>
    <row r="61" spans="10:56" ht="14.25" customHeight="1" x14ac:dyDescent="0.25">
      <c r="J61" s="1"/>
      <c r="AN61" s="48" t="s">
        <v>1311</v>
      </c>
      <c r="AO61" s="47"/>
      <c r="AP61" s="48" t="s">
        <v>916</v>
      </c>
      <c r="AQ61" s="49" t="s">
        <v>1357</v>
      </c>
      <c r="AR61" s="47" t="s">
        <v>1322</v>
      </c>
      <c r="AS61" s="48"/>
      <c r="AT61" s="48">
        <v>1</v>
      </c>
      <c r="AU61" s="6">
        <f t="shared" ca="1" si="0"/>
        <v>20141204</v>
      </c>
      <c r="AV61" s="3">
        <f t="shared" ca="1" si="1"/>
        <v>144109</v>
      </c>
      <c r="AW61" s="3" t="s">
        <v>88</v>
      </c>
      <c r="AX61" s="3">
        <v>0</v>
      </c>
      <c r="AY61" s="3">
        <v>0</v>
      </c>
      <c r="AZ61" s="48"/>
      <c r="BA61" s="48" t="str">
        <f t="shared" ca="1" si="2"/>
        <v>insert into GCT2 values('DJB', '', 'EPNO', 'GP016', 'UMUM', '', '1', '20141204', '144109', 'SQL', '0', '0', '')</v>
      </c>
      <c r="BB61" s="48"/>
      <c r="BC61" s="48"/>
      <c r="BD61" s="48"/>
    </row>
    <row r="62" spans="10:56" ht="14.25" customHeight="1" x14ac:dyDescent="0.25">
      <c r="J62" s="1"/>
      <c r="AN62" s="48" t="s">
        <v>1311</v>
      </c>
      <c r="AO62" s="47"/>
      <c r="AP62" s="48" t="s">
        <v>916</v>
      </c>
      <c r="AQ62" s="49" t="s">
        <v>1358</v>
      </c>
      <c r="AR62" s="47" t="s">
        <v>1397</v>
      </c>
      <c r="AS62" s="48"/>
      <c r="AT62" s="48">
        <v>1</v>
      </c>
      <c r="AU62" s="6">
        <f t="shared" ca="1" si="0"/>
        <v>20141204</v>
      </c>
      <c r="AV62" s="3">
        <f t="shared" ca="1" si="1"/>
        <v>144109</v>
      </c>
      <c r="AW62" s="3" t="s">
        <v>88</v>
      </c>
      <c r="AX62" s="3">
        <v>0</v>
      </c>
      <c r="AY62" s="3">
        <v>0</v>
      </c>
      <c r="AZ62" s="48"/>
      <c r="BA62" s="48" t="str">
        <f t="shared" ca="1" si="2"/>
        <v>insert into GCT2 values('DJB', '', 'EPNO', 'GP017', 'FINANCE MANAGER', '', '1', '20141204', '144109', 'SQL', '0', '0', '')</v>
      </c>
      <c r="BB62" s="48"/>
      <c r="BC62" s="48"/>
      <c r="BD62" s="48"/>
    </row>
    <row r="63" spans="10:56" ht="14.25" customHeight="1" x14ac:dyDescent="0.25">
      <c r="J63" s="1"/>
      <c r="AN63" s="48" t="s">
        <v>1311</v>
      </c>
      <c r="AO63" s="47"/>
      <c r="AP63" s="48" t="s">
        <v>916</v>
      </c>
      <c r="AQ63" s="49" t="s">
        <v>1359</v>
      </c>
      <c r="AR63" s="47" t="s">
        <v>1398</v>
      </c>
      <c r="AS63" s="48"/>
      <c r="AT63" s="48">
        <v>1</v>
      </c>
      <c r="AU63" s="6">
        <f t="shared" ca="1" si="0"/>
        <v>20141204</v>
      </c>
      <c r="AV63" s="3">
        <f t="shared" ca="1" si="1"/>
        <v>144109</v>
      </c>
      <c r="AW63" s="3" t="s">
        <v>88</v>
      </c>
      <c r="AX63" s="3">
        <v>0</v>
      </c>
      <c r="AY63" s="3">
        <v>0</v>
      </c>
      <c r="AZ63" s="48"/>
      <c r="BA63" s="48" t="str">
        <f t="shared" ca="1" si="2"/>
        <v>insert into GCT2 values('DJB', '', 'EPNO', 'GP018', 'OFFICE BOY', '', '1', '20141204', '144109', 'SQL', '0', '0', '')</v>
      </c>
      <c r="BB63" s="48"/>
      <c r="BC63" s="48"/>
      <c r="BD63" s="48"/>
    </row>
    <row r="64" spans="10:56" ht="14.25" customHeight="1" x14ac:dyDescent="0.25">
      <c r="J64" s="1"/>
      <c r="AN64" s="48" t="s">
        <v>1311</v>
      </c>
      <c r="AO64" s="47"/>
      <c r="AP64" s="48" t="s">
        <v>916</v>
      </c>
      <c r="AQ64" s="49" t="s">
        <v>1360</v>
      </c>
      <c r="AR64" s="47" t="s">
        <v>1321</v>
      </c>
      <c r="AS64" s="48"/>
      <c r="AT64" s="48">
        <v>1</v>
      </c>
      <c r="AU64" s="6">
        <f t="shared" ca="1" si="0"/>
        <v>20141204</v>
      </c>
      <c r="AV64" s="3">
        <f t="shared" ca="1" si="1"/>
        <v>144109</v>
      </c>
      <c r="AW64" s="3" t="s">
        <v>88</v>
      </c>
      <c r="AX64" s="3">
        <v>0</v>
      </c>
      <c r="AY64" s="3">
        <v>0</v>
      </c>
      <c r="AZ64" s="48"/>
      <c r="BA64" s="48" t="str">
        <f t="shared" ca="1" si="2"/>
        <v>insert into GCT2 values('DJB', '', 'EPNO', 'GP019', 'CHIEF LEGAL', '', '1', '20141204', '144109', 'SQL', '0', '0', '')</v>
      </c>
      <c r="BB64" s="48"/>
      <c r="BC64" s="48"/>
      <c r="BD64" s="48"/>
    </row>
    <row r="65" spans="10:56" ht="14.25" customHeight="1" x14ac:dyDescent="0.25">
      <c r="J65" s="1"/>
      <c r="AN65" s="48" t="s">
        <v>1311</v>
      </c>
      <c r="AO65" s="47"/>
      <c r="AP65" s="48" t="s">
        <v>916</v>
      </c>
      <c r="AQ65" s="49" t="s">
        <v>1361</v>
      </c>
      <c r="AR65" s="47" t="s">
        <v>1399</v>
      </c>
      <c r="AS65" s="48"/>
      <c r="AT65" s="48">
        <v>1</v>
      </c>
      <c r="AU65" s="6">
        <f t="shared" ca="1" si="0"/>
        <v>20141204</v>
      </c>
      <c r="AV65" s="3">
        <f t="shared" ca="1" si="1"/>
        <v>144109</v>
      </c>
      <c r="AW65" s="3" t="s">
        <v>88</v>
      </c>
      <c r="AX65" s="3">
        <v>0</v>
      </c>
      <c r="AY65" s="3">
        <v>0</v>
      </c>
      <c r="AZ65" s="48"/>
      <c r="BA65" s="48" t="str">
        <f t="shared" ca="1" si="2"/>
        <v>insert into GCT2 values('DJB', '', 'EPNO', 'GP020', 'ACCOUNTING CHIEF', '', '1', '20141204', '144109', 'SQL', '0', '0', '')</v>
      </c>
      <c r="BB65" s="48"/>
      <c r="BC65" s="48"/>
      <c r="BD65" s="48"/>
    </row>
    <row r="66" spans="10:56" ht="14.25" customHeight="1" x14ac:dyDescent="0.25">
      <c r="J66" s="1"/>
      <c r="AN66" s="48" t="s">
        <v>1311</v>
      </c>
      <c r="AO66" s="47"/>
      <c r="AP66" s="48" t="s">
        <v>916</v>
      </c>
      <c r="AQ66" s="49" t="s">
        <v>1362</v>
      </c>
      <c r="AR66" s="47" t="s">
        <v>1318</v>
      </c>
      <c r="AS66" s="48"/>
      <c r="AT66" s="48">
        <v>1</v>
      </c>
      <c r="AU66" s="6">
        <f t="shared" ref="AU66:AU128" ca="1" si="19">YEAR(NOW())*10000+MONTH(NOW())*100+DAY(NOW())</f>
        <v>20141204</v>
      </c>
      <c r="AV66" s="3">
        <f t="shared" ref="AV66:AV128" ca="1" si="20">HOUR(NOW())*10000+MINUTE(NOW())*100+SECOND(NOW())</f>
        <v>144109</v>
      </c>
      <c r="AW66" s="3" t="s">
        <v>88</v>
      </c>
      <c r="AX66" s="3">
        <v>0</v>
      </c>
      <c r="AY66" s="3">
        <v>0</v>
      </c>
      <c r="AZ66" s="48"/>
      <c r="BA66" s="48" t="str">
        <f t="shared" ref="BA66:BA101" ca="1" si="21">CONCATENATE("insert into ", $D$2, " values('", AN66, "', '", AO66, "', '",AP66, "', '", AQ66, "', '", AR66, "', '", AS66, "', '", AT66, "', '", AU66, "', '", AV66, "', '", AW66, "', '", AX66, "', '", AY66, "', '", AZ66, "')")</f>
        <v>insert into GCT2 values('DJB', '', 'EPNO', 'BP005', 'MARKETING DJB', '', '1', '20141204', '144109', 'SQL', '0', '0', '')</v>
      </c>
      <c r="BB66" s="48"/>
      <c r="BC66" s="48"/>
      <c r="BD66" s="48"/>
    </row>
    <row r="67" spans="10:56" ht="14.25" customHeight="1" x14ac:dyDescent="0.25">
      <c r="J67" s="1"/>
      <c r="AN67" s="48" t="s">
        <v>1311</v>
      </c>
      <c r="AO67" s="47"/>
      <c r="AP67" s="48" t="s">
        <v>916</v>
      </c>
      <c r="AQ67" s="49" t="s">
        <v>1363</v>
      </c>
      <c r="AR67" s="47" t="s">
        <v>1400</v>
      </c>
      <c r="AS67" s="48"/>
      <c r="AT67" s="48">
        <v>1</v>
      </c>
      <c r="AU67" s="6">
        <f t="shared" ca="1" si="19"/>
        <v>20141204</v>
      </c>
      <c r="AV67" s="3">
        <f t="shared" ca="1" si="20"/>
        <v>144109</v>
      </c>
      <c r="AW67" s="3" t="s">
        <v>88</v>
      </c>
      <c r="AX67" s="3">
        <v>0</v>
      </c>
      <c r="AY67" s="3">
        <v>0</v>
      </c>
      <c r="AZ67" s="48"/>
      <c r="BA67" s="48" t="str">
        <f t="shared" ca="1" si="21"/>
        <v>insert into GCT2 values('DJB', '', 'EPNO', 'GP021', 'OPERATOR', '', '1', '20141204', '144109', 'SQL', '0', '0', '')</v>
      </c>
      <c r="BB67" s="48"/>
      <c r="BC67" s="48"/>
      <c r="BD67" s="48"/>
    </row>
    <row r="68" spans="10:56" ht="14.25" customHeight="1" x14ac:dyDescent="0.25">
      <c r="J68" s="1"/>
      <c r="AN68" s="48" t="s">
        <v>1311</v>
      </c>
      <c r="AO68" s="47"/>
      <c r="AP68" s="48" t="s">
        <v>916</v>
      </c>
      <c r="AQ68" s="49" t="s">
        <v>1364</v>
      </c>
      <c r="AR68" s="47" t="s">
        <v>1316</v>
      </c>
      <c r="AS68" s="48"/>
      <c r="AT68" s="48">
        <v>1</v>
      </c>
      <c r="AU68" s="6">
        <f t="shared" ca="1" si="19"/>
        <v>20141204</v>
      </c>
      <c r="AV68" s="3">
        <f t="shared" ca="1" si="20"/>
        <v>144109</v>
      </c>
      <c r="AW68" s="3" t="s">
        <v>88</v>
      </c>
      <c r="AX68" s="3">
        <v>0</v>
      </c>
      <c r="AY68" s="3">
        <v>0</v>
      </c>
      <c r="AZ68" s="48"/>
      <c r="BA68" s="48" t="str">
        <f t="shared" ca="1" si="21"/>
        <v>insert into GCT2 values('DJB', '', 'EPNO', 'GP022', 'COST CONTROL', '', '1', '20141204', '144109', 'SQL', '0', '0', '')</v>
      </c>
      <c r="BB68" s="48"/>
      <c r="BC68" s="48"/>
      <c r="BD68" s="48"/>
    </row>
    <row r="69" spans="10:56" ht="14.25" customHeight="1" x14ac:dyDescent="0.25">
      <c r="J69" s="1"/>
      <c r="AN69" s="48" t="s">
        <v>1311</v>
      </c>
      <c r="AO69" s="47"/>
      <c r="AP69" s="48" t="s">
        <v>916</v>
      </c>
      <c r="AQ69" s="49" t="s">
        <v>1365</v>
      </c>
      <c r="AR69" s="47" t="s">
        <v>1401</v>
      </c>
      <c r="AS69" s="48"/>
      <c r="AT69" s="48">
        <v>1</v>
      </c>
      <c r="AU69" s="6">
        <f t="shared" ca="1" si="19"/>
        <v>20141204</v>
      </c>
      <c r="AV69" s="3">
        <f t="shared" ca="1" si="20"/>
        <v>144109</v>
      </c>
      <c r="AW69" s="3" t="s">
        <v>88</v>
      </c>
      <c r="AX69" s="3">
        <v>0</v>
      </c>
      <c r="AY69" s="3">
        <v>0</v>
      </c>
      <c r="AZ69" s="48"/>
      <c r="BA69" s="48" t="str">
        <f t="shared" ca="1" si="21"/>
        <v>insert into GCT2 values('DJB', '', 'EPNO', 'GP023', 'ASSISTANT GM', '', '1', '20141204', '144109', 'SQL', '0', '0', '')</v>
      </c>
      <c r="BB69" s="48"/>
      <c r="BC69" s="48"/>
      <c r="BD69" s="48"/>
    </row>
    <row r="70" spans="10:56" ht="14.25" customHeight="1" x14ac:dyDescent="0.25">
      <c r="J70" s="1"/>
      <c r="AN70" s="48" t="s">
        <v>1311</v>
      </c>
      <c r="AO70" s="47"/>
      <c r="AP70" s="48" t="s">
        <v>916</v>
      </c>
      <c r="AQ70" s="49" t="s">
        <v>1366</v>
      </c>
      <c r="AR70" s="47" t="s">
        <v>1402</v>
      </c>
      <c r="AS70" s="48"/>
      <c r="AT70" s="48">
        <v>1</v>
      </c>
      <c r="AU70" s="6">
        <f t="shared" ca="1" si="19"/>
        <v>20141204</v>
      </c>
      <c r="AV70" s="3">
        <f t="shared" ca="1" si="20"/>
        <v>144109</v>
      </c>
      <c r="AW70" s="3" t="s">
        <v>88</v>
      </c>
      <c r="AX70" s="3">
        <v>0</v>
      </c>
      <c r="AY70" s="3">
        <v>0</v>
      </c>
      <c r="AZ70" s="48"/>
      <c r="BA70" s="48" t="str">
        <f t="shared" ca="1" si="21"/>
        <v>insert into GCT2 values('DJB', '', 'EPNO', 'GP024', 'HRD STAFF', '', '1', '20141204', '144109', 'SQL', '0', '0', '')</v>
      </c>
      <c r="BB70" s="48"/>
      <c r="BC70" s="48"/>
      <c r="BD70" s="48"/>
    </row>
    <row r="71" spans="10:56" ht="14.25" customHeight="1" x14ac:dyDescent="0.25">
      <c r="J71" s="1"/>
      <c r="AN71" s="48" t="s">
        <v>1311</v>
      </c>
      <c r="AO71" s="47"/>
      <c r="AP71" s="48" t="s">
        <v>916</v>
      </c>
      <c r="AQ71" s="49" t="s">
        <v>1367</v>
      </c>
      <c r="AR71" s="47" t="s">
        <v>1403</v>
      </c>
      <c r="AS71" s="48"/>
      <c r="AT71" s="48">
        <v>1</v>
      </c>
      <c r="AU71" s="6">
        <f t="shared" ca="1" si="19"/>
        <v>20141204</v>
      </c>
      <c r="AV71" s="3">
        <f t="shared" ca="1" si="20"/>
        <v>144109</v>
      </c>
      <c r="AW71" s="3" t="s">
        <v>88</v>
      </c>
      <c r="AX71" s="3">
        <v>0</v>
      </c>
      <c r="AY71" s="3">
        <v>0</v>
      </c>
      <c r="AZ71" s="48"/>
      <c r="BA71" s="48" t="str">
        <f t="shared" ca="1" si="21"/>
        <v>insert into GCT2 values('DJB', '', 'EPNO', 'GP025', 'TAX MANAGER', '', '1', '20141204', '144109', 'SQL', '0', '0', '')</v>
      </c>
      <c r="BB71" s="48"/>
      <c r="BC71" s="48"/>
      <c r="BD71" s="48"/>
    </row>
    <row r="72" spans="10:56" ht="14.25" customHeight="1" x14ac:dyDescent="0.25">
      <c r="J72" s="1"/>
      <c r="AN72" s="48" t="s">
        <v>1311</v>
      </c>
      <c r="AO72" s="47"/>
      <c r="AP72" s="48" t="s">
        <v>916</v>
      </c>
      <c r="AQ72" s="49" t="s">
        <v>1368</v>
      </c>
      <c r="AR72" s="47" t="s">
        <v>1319</v>
      </c>
      <c r="AS72" s="48"/>
      <c r="AT72" s="48">
        <v>1</v>
      </c>
      <c r="AU72" s="6">
        <f t="shared" ca="1" si="19"/>
        <v>20141204</v>
      </c>
      <c r="AV72" s="3">
        <f t="shared" ca="1" si="20"/>
        <v>144109</v>
      </c>
      <c r="AW72" s="3" t="s">
        <v>88</v>
      </c>
      <c r="AX72" s="3">
        <v>0</v>
      </c>
      <c r="AY72" s="3">
        <v>0</v>
      </c>
      <c r="AZ72" s="48"/>
      <c r="BA72" s="48" t="str">
        <f t="shared" ca="1" si="21"/>
        <v>insert into GCT2 values('DJB', '', 'EPNO', 'BP006', 'STOCK CONTROL DJB', '', '1', '20141204', '144109', 'SQL', '0', '0', '')</v>
      </c>
      <c r="BB72" s="48"/>
      <c r="BC72" s="48"/>
      <c r="BD72" s="48"/>
    </row>
    <row r="73" spans="10:56" ht="14.25" customHeight="1" x14ac:dyDescent="0.25">
      <c r="J73" s="1"/>
      <c r="AN73" s="48" t="s">
        <v>1311</v>
      </c>
      <c r="AO73" s="47"/>
      <c r="AP73" s="48" t="s">
        <v>916</v>
      </c>
      <c r="AQ73" s="49" t="s">
        <v>1369</v>
      </c>
      <c r="AR73" s="47" t="s">
        <v>1317</v>
      </c>
      <c r="AS73" s="48"/>
      <c r="AT73" s="48">
        <v>1</v>
      </c>
      <c r="AU73" s="6">
        <f t="shared" ca="1" si="19"/>
        <v>20141204</v>
      </c>
      <c r="AV73" s="3">
        <f t="shared" ca="1" si="20"/>
        <v>144109</v>
      </c>
      <c r="AW73" s="3" t="s">
        <v>88</v>
      </c>
      <c r="AX73" s="3">
        <v>0</v>
      </c>
      <c r="AY73" s="3">
        <v>0</v>
      </c>
      <c r="AZ73" s="48"/>
      <c r="BA73" s="48" t="str">
        <f t="shared" ca="1" si="21"/>
        <v>insert into GCT2 values('DJB', '', 'EPNO', 'GP026', 'SECRETARY', '', '1', '20141204', '144109', 'SQL', '0', '0', '')</v>
      </c>
      <c r="BB73" s="48"/>
      <c r="BC73" s="48"/>
      <c r="BD73" s="48"/>
    </row>
    <row r="74" spans="10:56" ht="14.25" customHeight="1" x14ac:dyDescent="0.25">
      <c r="J74" s="1"/>
      <c r="AN74" s="48" t="s">
        <v>1311</v>
      </c>
      <c r="AO74" s="47"/>
      <c r="AP74" s="48" t="s">
        <v>916</v>
      </c>
      <c r="AQ74" s="49" t="s">
        <v>1370</v>
      </c>
      <c r="AR74" s="47" t="s">
        <v>1404</v>
      </c>
      <c r="AS74" s="48"/>
      <c r="AT74" s="48">
        <v>1</v>
      </c>
      <c r="AU74" s="6">
        <f t="shared" ca="1" si="19"/>
        <v>20141204</v>
      </c>
      <c r="AV74" s="3">
        <f t="shared" ca="1" si="20"/>
        <v>144109</v>
      </c>
      <c r="AW74" s="3" t="s">
        <v>88</v>
      </c>
      <c r="AX74" s="3">
        <v>0</v>
      </c>
      <c r="AY74" s="3">
        <v>0</v>
      </c>
      <c r="AZ74" s="48"/>
      <c r="BA74" s="48" t="str">
        <f t="shared" ca="1" si="21"/>
        <v>insert into GCT2 values('DJB', '', 'EPNO', 'GP027', 'TECHNICAL SUPPORT', '', '1', '20141204', '144109', 'SQL', '0', '0', '')</v>
      </c>
      <c r="BB74" s="48"/>
      <c r="BC74" s="48"/>
      <c r="BD74" s="48"/>
    </row>
    <row r="75" spans="10:56" ht="14.25" customHeight="1" x14ac:dyDescent="0.25">
      <c r="J75" s="1"/>
      <c r="AN75" s="48" t="s">
        <v>1311</v>
      </c>
      <c r="AO75" s="47"/>
      <c r="AP75" s="48" t="s">
        <v>916</v>
      </c>
      <c r="AQ75" s="49" t="s">
        <v>1371</v>
      </c>
      <c r="AR75" s="47" t="s">
        <v>1405</v>
      </c>
      <c r="AS75" s="48"/>
      <c r="AT75" s="48">
        <v>1</v>
      </c>
      <c r="AU75" s="6">
        <f t="shared" ca="1" si="19"/>
        <v>20141204</v>
      </c>
      <c r="AV75" s="3">
        <f t="shared" ca="1" si="20"/>
        <v>144109</v>
      </c>
      <c r="AW75" s="3" t="s">
        <v>88</v>
      </c>
      <c r="AX75" s="3">
        <v>0</v>
      </c>
      <c r="AY75" s="3">
        <v>0</v>
      </c>
      <c r="AZ75" s="48"/>
      <c r="BA75" s="48" t="str">
        <f t="shared" ca="1" si="21"/>
        <v>insert into GCT2 values('DJB', '', 'EPNO', 'GP028', 'PURCHASE MANAGER', '', '1', '20141204', '144109', 'SQL', '0', '0', '')</v>
      </c>
      <c r="BB75" s="48"/>
      <c r="BC75" s="48"/>
      <c r="BD75" s="48"/>
    </row>
    <row r="76" spans="10:56" ht="14.25" customHeight="1" x14ac:dyDescent="0.25">
      <c r="J76" s="1"/>
      <c r="AN76" s="48" t="s">
        <v>1311</v>
      </c>
      <c r="AO76" s="47"/>
      <c r="AP76" s="48" t="s">
        <v>916</v>
      </c>
      <c r="AQ76" s="49" t="s">
        <v>1372</v>
      </c>
      <c r="AR76" s="47" t="s">
        <v>1406</v>
      </c>
      <c r="AS76" s="48"/>
      <c r="AT76" s="48">
        <v>1</v>
      </c>
      <c r="AU76" s="6">
        <f t="shared" ca="1" si="19"/>
        <v>20141204</v>
      </c>
      <c r="AV76" s="3">
        <f t="shared" ca="1" si="20"/>
        <v>144109</v>
      </c>
      <c r="AW76" s="3" t="s">
        <v>88</v>
      </c>
      <c r="AX76" s="3">
        <v>0</v>
      </c>
      <c r="AY76" s="3">
        <v>0</v>
      </c>
      <c r="AZ76" s="48"/>
      <c r="BA76" s="48" t="str">
        <f t="shared" ca="1" si="21"/>
        <v>insert into GCT2 values('DJB', '', 'EPNO', 'GP029', 'NEGOTIATOR STAFF', '', '1', '20141204', '144109', 'SQL', '0', '0', '')</v>
      </c>
      <c r="BB76" s="48"/>
      <c r="BC76" s="48"/>
      <c r="BD76" s="48"/>
    </row>
    <row r="77" spans="10:56" ht="14.25" customHeight="1" x14ac:dyDescent="0.25">
      <c r="J77" s="1"/>
      <c r="AN77" s="48" t="s">
        <v>1311</v>
      </c>
      <c r="AO77" s="47"/>
      <c r="AP77" s="48" t="s">
        <v>916</v>
      </c>
      <c r="AQ77" s="49" t="s">
        <v>1373</v>
      </c>
      <c r="AR77" s="47" t="s">
        <v>1407</v>
      </c>
      <c r="AS77" s="48"/>
      <c r="AT77" s="48">
        <v>1</v>
      </c>
      <c r="AU77" s="6">
        <f t="shared" ca="1" si="19"/>
        <v>20141204</v>
      </c>
      <c r="AV77" s="3">
        <f t="shared" ca="1" si="20"/>
        <v>144109</v>
      </c>
      <c r="AW77" s="3" t="s">
        <v>88</v>
      </c>
      <c r="AX77" s="3">
        <v>0</v>
      </c>
      <c r="AY77" s="3">
        <v>0</v>
      </c>
      <c r="AZ77" s="48"/>
      <c r="BA77" s="48" t="str">
        <f t="shared" ca="1" si="21"/>
        <v>insert into GCT2 values('DJB', '', 'EPNO', 'GP030', 'GENERAL AFFAIR ', '', '1', '20141204', '144109', 'SQL', '0', '0', '')</v>
      </c>
      <c r="BB77" s="48"/>
      <c r="BC77" s="48"/>
      <c r="BD77" s="48"/>
    </row>
    <row r="78" spans="10:56" ht="14.25" customHeight="1" x14ac:dyDescent="0.25">
      <c r="J78" s="1"/>
      <c r="AN78" s="48" t="s">
        <v>1311</v>
      </c>
      <c r="AO78" s="47"/>
      <c r="AP78" s="48" t="s">
        <v>916</v>
      </c>
      <c r="AQ78" s="49" t="s">
        <v>1374</v>
      </c>
      <c r="AR78" s="47" t="s">
        <v>1408</v>
      </c>
      <c r="AS78" s="48"/>
      <c r="AT78" s="48">
        <v>1</v>
      </c>
      <c r="AU78" s="6">
        <f t="shared" ca="1" si="19"/>
        <v>20141204</v>
      </c>
      <c r="AV78" s="3">
        <f t="shared" ca="1" si="20"/>
        <v>144109</v>
      </c>
      <c r="AW78" s="3" t="s">
        <v>88</v>
      </c>
      <c r="AX78" s="3">
        <v>0</v>
      </c>
      <c r="AY78" s="3">
        <v>0</v>
      </c>
      <c r="AZ78" s="48"/>
      <c r="BA78" s="48" t="str">
        <f t="shared" ca="1" si="21"/>
        <v>insert into GCT2 values('DJB', '', 'EPNO', 'GP031', 'KENEK', '', '1', '20141204', '144109', 'SQL', '0', '0', '')</v>
      </c>
      <c r="BB78" s="48"/>
      <c r="BC78" s="48"/>
      <c r="BD78" s="48"/>
    </row>
    <row r="79" spans="10:56" ht="14.25" customHeight="1" x14ac:dyDescent="0.25">
      <c r="J79" s="1"/>
      <c r="AN79" s="48" t="s">
        <v>1311</v>
      </c>
      <c r="AO79" s="47"/>
      <c r="AP79" s="48" t="s">
        <v>916</v>
      </c>
      <c r="AQ79" s="49" t="s">
        <v>1375</v>
      </c>
      <c r="AR79" s="47" t="s">
        <v>1409</v>
      </c>
      <c r="AS79" s="48"/>
      <c r="AT79" s="48">
        <v>1</v>
      </c>
      <c r="AU79" s="6">
        <f t="shared" ca="1" si="19"/>
        <v>20141204</v>
      </c>
      <c r="AV79" s="3">
        <f t="shared" ca="1" si="20"/>
        <v>144109</v>
      </c>
      <c r="AW79" s="3" t="s">
        <v>88</v>
      </c>
      <c r="AX79" s="3">
        <v>0</v>
      </c>
      <c r="AY79" s="3">
        <v>0</v>
      </c>
      <c r="AZ79" s="48"/>
      <c r="BA79" s="48" t="str">
        <f t="shared" ca="1" si="21"/>
        <v>insert into GCT2 values('DJB', '', 'EPNO', 'GP032', 'PROJECT MANAGER', '', '1', '20141204', '144109', 'SQL', '0', '0', '')</v>
      </c>
      <c r="BB79" s="48"/>
      <c r="BC79" s="48"/>
      <c r="BD79" s="48"/>
    </row>
    <row r="80" spans="10:56" ht="14.25" customHeight="1" x14ac:dyDescent="0.25">
      <c r="J80" s="1"/>
      <c r="AN80" s="48" t="s">
        <v>1311</v>
      </c>
      <c r="AO80" s="47"/>
      <c r="AP80" s="48" t="s">
        <v>916</v>
      </c>
      <c r="AQ80" s="49" t="s">
        <v>1376</v>
      </c>
      <c r="AR80" s="47" t="s">
        <v>1410</v>
      </c>
      <c r="AS80" s="48"/>
      <c r="AT80" s="48">
        <v>1</v>
      </c>
      <c r="AU80" s="6">
        <f t="shared" ca="1" si="19"/>
        <v>20141204</v>
      </c>
      <c r="AV80" s="3">
        <f t="shared" ca="1" si="20"/>
        <v>144109</v>
      </c>
      <c r="AW80" s="3" t="s">
        <v>88</v>
      </c>
      <c r="AX80" s="3">
        <v>0</v>
      </c>
      <c r="AY80" s="3">
        <v>0</v>
      </c>
      <c r="AZ80" s="48"/>
      <c r="BA80" s="48" t="str">
        <f t="shared" ca="1" si="21"/>
        <v>insert into GCT2 values('DJB', '', 'EPNO', 'GP033', 'OFFICE GIRL', '', '1', '20141204', '144109', 'SQL', '0', '0', '')</v>
      </c>
      <c r="BB80" s="48"/>
      <c r="BC80" s="48"/>
      <c r="BD80" s="48"/>
    </row>
    <row r="81" spans="10:56" ht="14.25" customHeight="1" x14ac:dyDescent="0.25">
      <c r="J81" s="1"/>
      <c r="AN81" s="48" t="s">
        <v>1311</v>
      </c>
      <c r="AO81" s="47"/>
      <c r="AP81" s="48" t="s">
        <v>916</v>
      </c>
      <c r="AQ81" s="49" t="s">
        <v>1377</v>
      </c>
      <c r="AR81" s="47" t="s">
        <v>1411</v>
      </c>
      <c r="AS81" s="48"/>
      <c r="AT81" s="48">
        <v>1</v>
      </c>
      <c r="AU81" s="6">
        <f t="shared" ca="1" si="19"/>
        <v>20141204</v>
      </c>
      <c r="AV81" s="3">
        <f t="shared" ca="1" si="20"/>
        <v>144109</v>
      </c>
      <c r="AW81" s="3" t="s">
        <v>88</v>
      </c>
      <c r="AX81" s="3">
        <v>0</v>
      </c>
      <c r="AY81" s="3">
        <v>0</v>
      </c>
      <c r="AZ81" s="48"/>
      <c r="BA81" s="48" t="str">
        <f t="shared" ca="1" si="21"/>
        <v>insert into GCT2 values('DJB', '', 'EPNO', 'GP034', 'SUPPORT', '', '1', '20141204', '144109', 'SQL', '0', '0', '')</v>
      </c>
      <c r="BB81" s="48"/>
      <c r="BC81" s="48"/>
      <c r="BD81" s="48"/>
    </row>
    <row r="82" spans="10:56" ht="14.25" customHeight="1" x14ac:dyDescent="0.25">
      <c r="J82" s="1"/>
      <c r="AN82" s="48" t="s">
        <v>1311</v>
      </c>
      <c r="AO82" s="47"/>
      <c r="AP82" s="48" t="s">
        <v>916</v>
      </c>
      <c r="AQ82" s="49" t="s">
        <v>1378</v>
      </c>
      <c r="AR82" s="47" t="s">
        <v>1412</v>
      </c>
      <c r="AS82" s="48"/>
      <c r="AT82" s="48">
        <v>1</v>
      </c>
      <c r="AU82" s="6">
        <f t="shared" ca="1" si="19"/>
        <v>20141204</v>
      </c>
      <c r="AV82" s="3">
        <f t="shared" ca="1" si="20"/>
        <v>144109</v>
      </c>
      <c r="AW82" s="3" t="s">
        <v>88</v>
      </c>
      <c r="AX82" s="3">
        <v>0</v>
      </c>
      <c r="AY82" s="3">
        <v>0</v>
      </c>
      <c r="AZ82" s="48"/>
      <c r="BA82" s="48" t="str">
        <f t="shared" ca="1" si="21"/>
        <v>insert into GCT2 values('DJB', '', 'EPNO', 'GP035', 'IMPORT CHIEF', '', '1', '20141204', '144109', 'SQL', '0', '0', '')</v>
      </c>
      <c r="BB82" s="48"/>
      <c r="BC82" s="48"/>
      <c r="BD82" s="48"/>
    </row>
    <row r="83" spans="10:56" ht="14.25" customHeight="1" x14ac:dyDescent="0.25">
      <c r="J83" s="1"/>
      <c r="AN83" s="48" t="s">
        <v>1311</v>
      </c>
      <c r="AO83" s="47"/>
      <c r="AP83" s="48" t="s">
        <v>916</v>
      </c>
      <c r="AQ83" s="49" t="s">
        <v>1379</v>
      </c>
      <c r="AR83" s="47" t="s">
        <v>1413</v>
      </c>
      <c r="AS83" s="48"/>
      <c r="AT83" s="48">
        <v>1</v>
      </c>
      <c r="AU83" s="6">
        <f t="shared" ca="1" si="19"/>
        <v>20141204</v>
      </c>
      <c r="AV83" s="3">
        <f t="shared" ca="1" si="20"/>
        <v>144109</v>
      </c>
      <c r="AW83" s="3" t="s">
        <v>88</v>
      </c>
      <c r="AX83" s="3">
        <v>0</v>
      </c>
      <c r="AY83" s="3">
        <v>0</v>
      </c>
      <c r="AZ83" s="48"/>
      <c r="BA83" s="48" t="str">
        <f t="shared" ca="1" si="21"/>
        <v>insert into GCT2 values('DJB', '', 'EPNO', 'GP036', 'FINANCE STAFF', '', '1', '20141204', '144109', 'SQL', '0', '0', '')</v>
      </c>
      <c r="BB83" s="48"/>
      <c r="BC83" s="48"/>
      <c r="BD83" s="48"/>
    </row>
    <row r="84" spans="10:56" ht="14.25" customHeight="1" x14ac:dyDescent="0.25">
      <c r="J84" s="1"/>
      <c r="AN84" s="48" t="s">
        <v>1311</v>
      </c>
      <c r="AO84" s="47"/>
      <c r="AP84" s="48" t="s">
        <v>916</v>
      </c>
      <c r="AQ84" s="49" t="s">
        <v>1380</v>
      </c>
      <c r="AR84" s="47" t="s">
        <v>1414</v>
      </c>
      <c r="AS84" s="48"/>
      <c r="AT84" s="48">
        <v>1</v>
      </c>
      <c r="AU84" s="6">
        <f t="shared" ca="1" si="19"/>
        <v>20141204</v>
      </c>
      <c r="AV84" s="3">
        <f t="shared" ca="1" si="20"/>
        <v>144109</v>
      </c>
      <c r="AW84" s="3" t="s">
        <v>88</v>
      </c>
      <c r="AX84" s="3">
        <v>0</v>
      </c>
      <c r="AY84" s="3">
        <v>0</v>
      </c>
      <c r="AZ84" s="48"/>
      <c r="BA84" s="48" t="str">
        <f t="shared" ca="1" si="21"/>
        <v>insert into GCT2 values('DJB', '', 'EPNO', 'GP037', 'HRD MANAGER', '', '1', '20141204', '144109', 'SQL', '0', '0', '')</v>
      </c>
      <c r="BB84" s="48"/>
      <c r="BC84" s="48"/>
      <c r="BD84" s="48"/>
    </row>
    <row r="85" spans="10:56" ht="14.25" customHeight="1" x14ac:dyDescent="0.25">
      <c r="J85" s="1"/>
      <c r="AN85" s="48" t="s">
        <v>1311</v>
      </c>
      <c r="AO85" s="47"/>
      <c r="AP85" s="48" t="s">
        <v>916</v>
      </c>
      <c r="AQ85" s="49" t="s">
        <v>1381</v>
      </c>
      <c r="AR85" s="47" t="s">
        <v>1415</v>
      </c>
      <c r="AS85" s="48"/>
      <c r="AT85" s="48">
        <v>1</v>
      </c>
      <c r="AU85" s="6">
        <f t="shared" ca="1" si="19"/>
        <v>20141204</v>
      </c>
      <c r="AV85" s="3">
        <f t="shared" ca="1" si="20"/>
        <v>144109</v>
      </c>
      <c r="AW85" s="3" t="s">
        <v>88</v>
      </c>
      <c r="AX85" s="3">
        <v>0</v>
      </c>
      <c r="AY85" s="3">
        <v>0</v>
      </c>
      <c r="AZ85" s="48"/>
      <c r="BA85" s="48" t="str">
        <f t="shared" ca="1" si="21"/>
        <v>insert into GCT2 values('DJB', '', 'EPNO', 'GP038', 'KURIR', '', '1', '20141204', '144109', 'SQL', '0', '0', '')</v>
      </c>
      <c r="BB85" s="48"/>
      <c r="BC85" s="48"/>
      <c r="BD85" s="48"/>
    </row>
    <row r="86" spans="10:56" ht="14.25" customHeight="1" x14ac:dyDescent="0.25">
      <c r="J86" s="1"/>
      <c r="AN86" s="48" t="s">
        <v>1311</v>
      </c>
      <c r="AO86" s="47"/>
      <c r="AP86" s="48" t="s">
        <v>916</v>
      </c>
      <c r="AQ86" s="49" t="s">
        <v>1382</v>
      </c>
      <c r="AR86" s="47" t="s">
        <v>1416</v>
      </c>
      <c r="AS86" s="48"/>
      <c r="AT86" s="48">
        <v>1</v>
      </c>
      <c r="AU86" s="6">
        <f t="shared" ca="1" si="19"/>
        <v>20141204</v>
      </c>
      <c r="AV86" s="3">
        <f t="shared" ca="1" si="20"/>
        <v>144109</v>
      </c>
      <c r="AW86" s="3" t="s">
        <v>88</v>
      </c>
      <c r="AX86" s="3">
        <v>0</v>
      </c>
      <c r="AY86" s="3">
        <v>0</v>
      </c>
      <c r="AZ86" s="48"/>
      <c r="BA86" s="48" t="str">
        <f t="shared" ca="1" si="21"/>
        <v>insert into GCT2 values('DJB', '', 'EPNO', 'GP039', 'STAFF', '', '1', '20141204', '144109', 'SQL', '0', '0', '')</v>
      </c>
      <c r="BB86" s="48"/>
      <c r="BC86" s="48"/>
      <c r="BD86" s="48"/>
    </row>
    <row r="87" spans="10:56" ht="14.25" customHeight="1" x14ac:dyDescent="0.25">
      <c r="J87" s="1"/>
      <c r="AN87" s="48" t="s">
        <v>1311</v>
      </c>
      <c r="AO87" s="47"/>
      <c r="AP87" s="48" t="s">
        <v>1045</v>
      </c>
      <c r="AQ87" s="50" t="s">
        <v>1042</v>
      </c>
      <c r="AR87" s="38" t="s">
        <v>1041</v>
      </c>
      <c r="AS87" s="48"/>
      <c r="AT87" s="48">
        <v>1</v>
      </c>
      <c r="AU87" s="6">
        <f t="shared" ca="1" si="19"/>
        <v>20141204</v>
      </c>
      <c r="AV87" s="3">
        <f t="shared" ca="1" si="20"/>
        <v>144109</v>
      </c>
      <c r="AW87" s="3" t="s">
        <v>88</v>
      </c>
      <c r="AX87" s="3">
        <v>0</v>
      </c>
      <c r="AY87" s="3">
        <v>0</v>
      </c>
      <c r="AZ87" s="48"/>
      <c r="BA87" s="48" t="str">
        <f t="shared" ca="1" si="21"/>
        <v>insert into GCT2 values('DJB', '', 'LOTY', 'GD', 'Good Stock', '', '1', '20141204', '144109', 'SQL', '0', '0', '')</v>
      </c>
      <c r="BB87" s="48"/>
      <c r="BC87" s="48"/>
      <c r="BD87" s="48"/>
    </row>
    <row r="88" spans="10:56" ht="14.25" customHeight="1" x14ac:dyDescent="0.25">
      <c r="J88" s="1"/>
      <c r="AN88" s="48" t="s">
        <v>1311</v>
      </c>
      <c r="AO88" s="47"/>
      <c r="AP88" s="48" t="s">
        <v>1045</v>
      </c>
      <c r="AQ88" s="50" t="s">
        <v>1044</v>
      </c>
      <c r="AR88" s="38" t="s">
        <v>1043</v>
      </c>
      <c r="AS88" s="48"/>
      <c r="AT88" s="48">
        <v>1</v>
      </c>
      <c r="AU88" s="6">
        <f t="shared" ca="1" si="19"/>
        <v>20141204</v>
      </c>
      <c r="AV88" s="3">
        <f t="shared" ca="1" si="20"/>
        <v>144109</v>
      </c>
      <c r="AW88" s="3" t="s">
        <v>88</v>
      </c>
      <c r="AX88" s="3">
        <v>0</v>
      </c>
      <c r="AY88" s="3">
        <v>0</v>
      </c>
      <c r="AZ88" s="48"/>
      <c r="BA88" s="48" t="str">
        <f t="shared" ca="1" si="21"/>
        <v>insert into GCT2 values('DJB', '', 'LOTY', 'BS', 'Bad Stock', '', '1', '20141204', '144109', 'SQL', '0', '0', '')</v>
      </c>
      <c r="BB88" s="48"/>
      <c r="BC88" s="48"/>
      <c r="BD88" s="48"/>
    </row>
    <row r="89" spans="10:56" ht="14.25" customHeight="1" x14ac:dyDescent="0.25">
      <c r="J89" s="1"/>
      <c r="AN89" s="48" t="s">
        <v>1311</v>
      </c>
      <c r="AO89" s="47"/>
      <c r="AP89" s="48" t="s">
        <v>1007</v>
      </c>
      <c r="AQ89" s="50" t="s">
        <v>133</v>
      </c>
      <c r="AR89" s="38" t="s">
        <v>1269</v>
      </c>
      <c r="AS89" s="48"/>
      <c r="AT89" s="48">
        <v>1</v>
      </c>
      <c r="AU89" s="6">
        <f t="shared" ca="1" si="19"/>
        <v>20141204</v>
      </c>
      <c r="AV89" s="3">
        <f t="shared" ca="1" si="20"/>
        <v>144109</v>
      </c>
      <c r="AW89" s="3" t="s">
        <v>88</v>
      </c>
      <c r="AX89" s="3">
        <v>0</v>
      </c>
      <c r="AY89" s="3">
        <v>0</v>
      </c>
      <c r="AZ89" s="48"/>
      <c r="BA89" s="48" t="str">
        <f t="shared" ca="1" si="21"/>
        <v>insert into GCT2 values('DJB', '', 'GEND', 'M', 'Male', '', '1', '20141204', '144109', 'SQL', '0', '0', '')</v>
      </c>
      <c r="BB89" s="48"/>
      <c r="BC89" s="48"/>
      <c r="BD89" s="48"/>
    </row>
    <row r="90" spans="10:56" ht="14.25" customHeight="1" x14ac:dyDescent="0.25">
      <c r="J90" s="1"/>
      <c r="AN90" s="48" t="s">
        <v>1311</v>
      </c>
      <c r="AO90" s="47"/>
      <c r="AP90" s="48" t="s">
        <v>1007</v>
      </c>
      <c r="AQ90" s="50" t="s">
        <v>902</v>
      </c>
      <c r="AR90" s="38" t="s">
        <v>1270</v>
      </c>
      <c r="AS90" s="48"/>
      <c r="AT90" s="48">
        <v>1</v>
      </c>
      <c r="AU90" s="6">
        <f t="shared" ca="1" si="19"/>
        <v>20141204</v>
      </c>
      <c r="AV90" s="3">
        <f t="shared" ca="1" si="20"/>
        <v>144109</v>
      </c>
      <c r="AW90" s="3" t="s">
        <v>88</v>
      </c>
      <c r="AX90" s="3">
        <v>0</v>
      </c>
      <c r="AY90" s="3">
        <v>0</v>
      </c>
      <c r="AZ90" s="48"/>
      <c r="BA90" s="48" t="str">
        <f t="shared" ca="1" si="21"/>
        <v>insert into GCT2 values('DJB', '', 'GEND', 'F', 'Female', '', '1', '20141204', '144109', 'SQL', '0', '0', '')</v>
      </c>
      <c r="BB90" s="48"/>
      <c r="BC90" s="48"/>
      <c r="BD90" s="48"/>
    </row>
    <row r="91" spans="10:56" ht="14.25" customHeight="1" x14ac:dyDescent="0.25">
      <c r="J91" s="1"/>
      <c r="AN91" s="48" t="s">
        <v>1311</v>
      </c>
      <c r="AO91" s="47"/>
      <c r="AP91" s="48" t="s">
        <v>1008</v>
      </c>
      <c r="AQ91" s="50" t="s">
        <v>1271</v>
      </c>
      <c r="AR91" s="38" t="s">
        <v>1276</v>
      </c>
      <c r="AS91" s="48"/>
      <c r="AT91" s="48">
        <v>1</v>
      </c>
      <c r="AU91" s="6">
        <f t="shared" ca="1" si="19"/>
        <v>20141204</v>
      </c>
      <c r="AV91" s="3">
        <f t="shared" ca="1" si="20"/>
        <v>144109</v>
      </c>
      <c r="AW91" s="3" t="s">
        <v>88</v>
      </c>
      <c r="AX91" s="3">
        <v>0</v>
      </c>
      <c r="AY91" s="3">
        <v>0</v>
      </c>
      <c r="AZ91" s="48"/>
      <c r="BA91" s="48" t="str">
        <f t="shared" ca="1" si="21"/>
        <v>insert into GCT2 values('DJB', '', 'EDNO', 'S01', 'SD', '', '1', '20141204', '144109', 'SQL', '0', '0', '')</v>
      </c>
      <c r="BB91" s="48"/>
      <c r="BC91" s="48"/>
      <c r="BD91" s="48"/>
    </row>
    <row r="92" spans="10:56" ht="14.25" customHeight="1" x14ac:dyDescent="0.25">
      <c r="J92" s="1"/>
      <c r="AN92" s="48" t="s">
        <v>1311</v>
      </c>
      <c r="AO92" s="47"/>
      <c r="AP92" s="48" t="s">
        <v>1008</v>
      </c>
      <c r="AQ92" s="50" t="s">
        <v>1272</v>
      </c>
      <c r="AR92" s="38" t="s">
        <v>1277</v>
      </c>
      <c r="AS92" s="48"/>
      <c r="AT92" s="48">
        <v>1</v>
      </c>
      <c r="AU92" s="6">
        <f t="shared" ca="1" si="19"/>
        <v>20141204</v>
      </c>
      <c r="AV92" s="3">
        <f t="shared" ca="1" si="20"/>
        <v>144109</v>
      </c>
      <c r="AW92" s="3" t="s">
        <v>88</v>
      </c>
      <c r="AX92" s="3">
        <v>0</v>
      </c>
      <c r="AY92" s="3">
        <v>0</v>
      </c>
      <c r="AZ92" s="48"/>
      <c r="BA92" s="48" t="str">
        <f t="shared" ca="1" si="21"/>
        <v>insert into GCT2 values('DJB', '', 'EDNO', 'S02', 'SMP', '', '1', '20141204', '144109', 'SQL', '0', '0', '')</v>
      </c>
      <c r="BB92" s="48"/>
      <c r="BC92" s="48"/>
      <c r="BD92" s="48"/>
    </row>
    <row r="93" spans="10:56" ht="14.25" customHeight="1" x14ac:dyDescent="0.25">
      <c r="J93" s="1"/>
      <c r="AN93" s="48" t="s">
        <v>1311</v>
      </c>
      <c r="AO93" s="47"/>
      <c r="AP93" s="48" t="s">
        <v>1008</v>
      </c>
      <c r="AQ93" s="50" t="s">
        <v>1273</v>
      </c>
      <c r="AR93" s="38" t="s">
        <v>1278</v>
      </c>
      <c r="AS93" s="48"/>
      <c r="AT93" s="48">
        <v>1</v>
      </c>
      <c r="AU93" s="6">
        <f t="shared" ca="1" si="19"/>
        <v>20141204</v>
      </c>
      <c r="AV93" s="3">
        <f t="shared" ca="1" si="20"/>
        <v>144109</v>
      </c>
      <c r="AW93" s="3" t="s">
        <v>88</v>
      </c>
      <c r="AX93" s="3">
        <v>0</v>
      </c>
      <c r="AY93" s="3">
        <v>0</v>
      </c>
      <c r="AZ93" s="48"/>
      <c r="BA93" s="48" t="str">
        <f t="shared" ca="1" si="21"/>
        <v>insert into GCT2 values('DJB', '', 'EDNO', 'S03', 'SMA/SMK', '', '1', '20141204', '144109', 'SQL', '0', '0', '')</v>
      </c>
      <c r="BB93" s="48"/>
      <c r="BC93" s="48"/>
      <c r="BD93" s="48"/>
    </row>
    <row r="94" spans="10:56" ht="14.25" customHeight="1" x14ac:dyDescent="0.25">
      <c r="J94" s="1"/>
      <c r="AN94" s="48" t="s">
        <v>1311</v>
      </c>
      <c r="AO94" s="47"/>
      <c r="AP94" s="48" t="s">
        <v>1008</v>
      </c>
      <c r="AQ94" s="50" t="s">
        <v>1274</v>
      </c>
      <c r="AR94" s="38" t="s">
        <v>1314</v>
      </c>
      <c r="AS94" s="48"/>
      <c r="AT94" s="48">
        <v>1</v>
      </c>
      <c r="AU94" s="6">
        <f t="shared" ca="1" si="19"/>
        <v>20141204</v>
      </c>
      <c r="AV94" s="3">
        <f t="shared" ca="1" si="20"/>
        <v>144109</v>
      </c>
      <c r="AW94" s="3" t="s">
        <v>88</v>
      </c>
      <c r="AX94" s="3">
        <v>0</v>
      </c>
      <c r="AY94" s="3">
        <v>0</v>
      </c>
      <c r="AZ94" s="48"/>
      <c r="BA94" s="48" t="str">
        <f t="shared" ca="1" si="21"/>
        <v>insert into GCT2 values('DJB', '', 'EDNO', 'S04', 'AKADEMI/DIPLOMA', '', '1', '20141204', '144109', 'SQL', '0', '0', '')</v>
      </c>
      <c r="BB94" s="48"/>
      <c r="BC94" s="48"/>
      <c r="BD94" s="48"/>
    </row>
    <row r="95" spans="10:56" ht="14.25" customHeight="1" x14ac:dyDescent="0.25">
      <c r="J95" s="1"/>
      <c r="AN95" s="48" t="s">
        <v>1311</v>
      </c>
      <c r="AO95" s="47"/>
      <c r="AP95" s="48" t="s">
        <v>1008</v>
      </c>
      <c r="AQ95" s="50" t="s">
        <v>1275</v>
      </c>
      <c r="AR95" s="38" t="s">
        <v>1281</v>
      </c>
      <c r="AS95" s="48"/>
      <c r="AT95" s="48">
        <v>1</v>
      </c>
      <c r="AU95" s="6">
        <f t="shared" ca="1" si="19"/>
        <v>20141204</v>
      </c>
      <c r="AV95" s="3">
        <f t="shared" ca="1" si="20"/>
        <v>144109</v>
      </c>
      <c r="AW95" s="3" t="s">
        <v>88</v>
      </c>
      <c r="AX95" s="3">
        <v>0</v>
      </c>
      <c r="AY95" s="3">
        <v>0</v>
      </c>
      <c r="AZ95" s="48"/>
      <c r="BA95" s="48" t="str">
        <f t="shared" ca="1" si="21"/>
        <v>insert into GCT2 values('DJB', '', 'EDNO', 'S05', 'STRATA-1', '', '1', '20141204', '144109', 'SQL', '0', '0', '')</v>
      </c>
      <c r="BB95" s="48"/>
      <c r="BC95" s="48"/>
      <c r="BD95" s="48"/>
    </row>
    <row r="96" spans="10:56" ht="14.25" customHeight="1" x14ac:dyDescent="0.25">
      <c r="J96" s="1"/>
      <c r="AN96" s="48" t="s">
        <v>1311</v>
      </c>
      <c r="AO96" s="47"/>
      <c r="AP96" s="48" t="s">
        <v>1008</v>
      </c>
      <c r="AQ96" s="50" t="s">
        <v>1279</v>
      </c>
      <c r="AR96" s="38" t="s">
        <v>1282</v>
      </c>
      <c r="AS96" s="48"/>
      <c r="AT96" s="48">
        <v>1</v>
      </c>
      <c r="AU96" s="6">
        <f t="shared" ca="1" si="19"/>
        <v>20141204</v>
      </c>
      <c r="AV96" s="3">
        <f t="shared" ca="1" si="20"/>
        <v>144109</v>
      </c>
      <c r="AW96" s="3" t="s">
        <v>88</v>
      </c>
      <c r="AX96" s="3">
        <v>0</v>
      </c>
      <c r="AY96" s="3">
        <v>0</v>
      </c>
      <c r="AZ96" s="48"/>
      <c r="BA96" s="48" t="str">
        <f t="shared" ca="1" si="21"/>
        <v>insert into GCT2 values('DJB', '', 'EDNO', 'S06', 'STRATA-2', '', '1', '20141204', '144109', 'SQL', '0', '0', '')</v>
      </c>
      <c r="BB96" s="48"/>
      <c r="BC96" s="48"/>
      <c r="BD96" s="48"/>
    </row>
    <row r="97" spans="10:63" ht="14.25" customHeight="1" x14ac:dyDescent="0.25">
      <c r="J97" s="1"/>
      <c r="AN97" s="48" t="s">
        <v>1311</v>
      </c>
      <c r="AO97" s="47"/>
      <c r="AP97" s="48" t="s">
        <v>1008</v>
      </c>
      <c r="AQ97" s="50" t="s">
        <v>1280</v>
      </c>
      <c r="AR97" s="38" t="s">
        <v>1283</v>
      </c>
      <c r="AS97" s="48"/>
      <c r="AT97" s="48">
        <v>1</v>
      </c>
      <c r="AU97" s="6">
        <f t="shared" ca="1" si="19"/>
        <v>20141204</v>
      </c>
      <c r="AV97" s="3">
        <f t="shared" ca="1" si="20"/>
        <v>144109</v>
      </c>
      <c r="AW97" s="3" t="s">
        <v>88</v>
      </c>
      <c r="AX97" s="3">
        <v>0</v>
      </c>
      <c r="AY97" s="3">
        <v>0</v>
      </c>
      <c r="AZ97" s="48"/>
      <c r="BA97" s="48" t="str">
        <f t="shared" ca="1" si="21"/>
        <v>insert into GCT2 values('DJB', '', 'EDNO', 'S07', 'STRATA-3', '', '1', '20141204', '144109', 'SQL', '0', '0', '')</v>
      </c>
      <c r="BB97" s="48"/>
      <c r="BC97" s="48"/>
      <c r="BD97" s="48"/>
    </row>
    <row r="98" spans="10:63" ht="14.25" customHeight="1" x14ac:dyDescent="0.25">
      <c r="J98" s="1"/>
      <c r="AN98" s="48" t="s">
        <v>1311</v>
      </c>
      <c r="AO98" s="47"/>
      <c r="AP98" s="48" t="s">
        <v>1012</v>
      </c>
      <c r="AQ98" s="50" t="s">
        <v>1284</v>
      </c>
      <c r="AR98" s="38" t="s">
        <v>1288</v>
      </c>
      <c r="AS98" s="48"/>
      <c r="AT98" s="48">
        <v>1</v>
      </c>
      <c r="AU98" s="6">
        <f t="shared" ca="1" si="19"/>
        <v>20141204</v>
      </c>
      <c r="AV98" s="3">
        <f t="shared" ca="1" si="20"/>
        <v>144109</v>
      </c>
      <c r="AW98" s="3" t="s">
        <v>88</v>
      </c>
      <c r="AX98" s="3">
        <v>0</v>
      </c>
      <c r="AY98" s="3">
        <v>0</v>
      </c>
      <c r="AZ98" s="48"/>
      <c r="BA98" s="48" t="str">
        <f t="shared" ca="1" si="21"/>
        <v>insert into GCT2 values('DJB', '', 'EMST', 'E01', 'Tetap', '', '1', '20141204', '144109', 'SQL', '0', '0', '')</v>
      </c>
      <c r="BB98" s="48"/>
      <c r="BC98" s="48"/>
      <c r="BD98" s="48"/>
    </row>
    <row r="99" spans="10:63" ht="14.25" customHeight="1" x14ac:dyDescent="0.25">
      <c r="J99" s="1"/>
      <c r="AN99" s="48" t="s">
        <v>1311</v>
      </c>
      <c r="AO99" s="47"/>
      <c r="AP99" s="48" t="s">
        <v>1012</v>
      </c>
      <c r="AQ99" s="50" t="s">
        <v>1285</v>
      </c>
      <c r="AR99" s="38" t="s">
        <v>1289</v>
      </c>
      <c r="AS99" s="48"/>
      <c r="AT99" s="48">
        <v>1</v>
      </c>
      <c r="AU99" s="6">
        <f t="shared" ca="1" si="19"/>
        <v>20141204</v>
      </c>
      <c r="AV99" s="3">
        <f t="shared" ca="1" si="20"/>
        <v>144109</v>
      </c>
      <c r="AW99" s="3" t="s">
        <v>88</v>
      </c>
      <c r="AX99" s="3">
        <v>0</v>
      </c>
      <c r="AY99" s="3">
        <v>0</v>
      </c>
      <c r="AZ99" s="48"/>
      <c r="BA99" s="48" t="str">
        <f t="shared" ca="1" si="21"/>
        <v>insert into GCT2 values('DJB', '', 'EMST', 'E02', 'Kontrak', '', '1', '20141204', '144109', 'SQL', '0', '0', '')</v>
      </c>
      <c r="BB99" s="48"/>
      <c r="BC99" s="48"/>
      <c r="BD99" s="48"/>
    </row>
    <row r="100" spans="10:63" ht="14.25" customHeight="1" x14ac:dyDescent="0.25">
      <c r="J100" s="1"/>
      <c r="AN100" s="48" t="s">
        <v>1311</v>
      </c>
      <c r="AO100" s="47"/>
      <c r="AP100" s="48" t="s">
        <v>1012</v>
      </c>
      <c r="AQ100" s="50" t="s">
        <v>1286</v>
      </c>
      <c r="AR100" s="38" t="s">
        <v>1290</v>
      </c>
      <c r="AS100" s="48"/>
      <c r="AT100" s="48">
        <v>1</v>
      </c>
      <c r="AU100" s="6">
        <f t="shared" ca="1" si="19"/>
        <v>20141204</v>
      </c>
      <c r="AV100" s="3">
        <f t="shared" ca="1" si="20"/>
        <v>144109</v>
      </c>
      <c r="AW100" s="3" t="s">
        <v>88</v>
      </c>
      <c r="AX100" s="3">
        <v>0</v>
      </c>
      <c r="AY100" s="3">
        <v>0</v>
      </c>
      <c r="AZ100" s="48"/>
      <c r="BA100" s="48" t="str">
        <f t="shared" ca="1" si="21"/>
        <v>insert into GCT2 values('DJB', '', 'EMST', 'E03', 'Freelance', '', '1', '20141204', '144109', 'SQL', '0', '0', '')</v>
      </c>
      <c r="BB100" s="48"/>
      <c r="BC100" s="48"/>
      <c r="BD100" s="48"/>
    </row>
    <row r="101" spans="10:63" ht="14.25" customHeight="1" x14ac:dyDescent="0.25">
      <c r="J101" s="1"/>
      <c r="AN101" s="48" t="s">
        <v>1311</v>
      </c>
      <c r="AO101" s="47"/>
      <c r="AP101" s="48" t="s">
        <v>1012</v>
      </c>
      <c r="AQ101" s="50" t="s">
        <v>1287</v>
      </c>
      <c r="AR101" s="48" t="s">
        <v>1291</v>
      </c>
      <c r="AS101" s="48"/>
      <c r="AT101" s="48">
        <v>1</v>
      </c>
      <c r="AU101" s="6">
        <f t="shared" ca="1" si="19"/>
        <v>20141204</v>
      </c>
      <c r="AV101" s="3">
        <f t="shared" ca="1" si="20"/>
        <v>144109</v>
      </c>
      <c r="AW101" s="3" t="s">
        <v>88</v>
      </c>
      <c r="AX101" s="3">
        <v>0</v>
      </c>
      <c r="AY101" s="3">
        <v>0</v>
      </c>
      <c r="AZ101" s="48"/>
      <c r="BA101" s="48" t="str">
        <f t="shared" ca="1" si="21"/>
        <v>insert into GCT2 values('DJB', '', 'EMST', 'E04', 'Outsource', '', '1', '20141204', '144109', 'SQL', '0', '0', '')</v>
      </c>
      <c r="BB101" s="48"/>
      <c r="BC101" s="48"/>
      <c r="BD101" s="48"/>
    </row>
    <row r="102" spans="10:63" ht="14.25" customHeight="1" x14ac:dyDescent="0.25">
      <c r="J102" s="1"/>
      <c r="AN102" s="48" t="s">
        <v>1311</v>
      </c>
      <c r="AO102" s="47"/>
      <c r="AP102" s="48" t="s">
        <v>952</v>
      </c>
      <c r="AQ102" s="50" t="s">
        <v>1271</v>
      </c>
      <c r="AR102" s="48" t="s">
        <v>1591</v>
      </c>
      <c r="AS102" s="48"/>
      <c r="AT102" s="48">
        <v>1</v>
      </c>
      <c r="AU102" s="6">
        <f t="shared" ca="1" si="19"/>
        <v>20141204</v>
      </c>
      <c r="AV102" s="3">
        <f t="shared" ca="1" si="20"/>
        <v>144109</v>
      </c>
      <c r="AW102" s="3" t="s">
        <v>88</v>
      </c>
      <c r="AX102" s="3">
        <v>0</v>
      </c>
      <c r="AY102" s="3">
        <v>0</v>
      </c>
      <c r="AZ102" s="48"/>
      <c r="BA102" s="48" t="str">
        <f t="shared" ref="BA102:BA107" ca="1" si="22">CONCATENATE("insert into ", $D$2, " values('", AN102, "', '", AO102, "', '",AP102, "', '", AQ102, "', '", AR102, "', '", AS102, "', '", AT102, "', '", AU102, "', '", AV102, "', '", AW102, "', '", AX102, "', '", AY102, "', '", AZ102, "')")</f>
        <v>insert into GCT2 values('DJB', '', 'SIZE', 'S01', '30 / XS', '', '1', '20141204', '144109', 'SQL', '0', '0', '')</v>
      </c>
      <c r="BB102" s="48"/>
      <c r="BC102" s="48"/>
      <c r="BD102" s="48"/>
      <c r="BE102" s="48"/>
      <c r="BF102" s="48"/>
      <c r="BG102" s="48"/>
    </row>
    <row r="103" spans="10:63" ht="14.25" customHeight="1" x14ac:dyDescent="0.25">
      <c r="J103" s="1"/>
      <c r="AN103" s="48" t="s">
        <v>1311</v>
      </c>
      <c r="AO103" s="47"/>
      <c r="AP103" s="48" t="str">
        <f>AP102</f>
        <v>SIZE</v>
      </c>
      <c r="AQ103" s="50" t="s">
        <v>1272</v>
      </c>
      <c r="AR103" s="48" t="s">
        <v>1592</v>
      </c>
      <c r="AS103" s="48"/>
      <c r="AT103" s="48">
        <v>1</v>
      </c>
      <c r="AU103" s="6">
        <f t="shared" ca="1" si="19"/>
        <v>20141204</v>
      </c>
      <c r="AV103" s="3">
        <f t="shared" ca="1" si="20"/>
        <v>144109</v>
      </c>
      <c r="AW103" s="3" t="s">
        <v>88</v>
      </c>
      <c r="AX103" s="3">
        <v>0</v>
      </c>
      <c r="AY103" s="3">
        <v>0</v>
      </c>
      <c r="AZ103" s="48"/>
      <c r="BA103" s="48" t="str">
        <f t="shared" ca="1" si="22"/>
        <v>insert into GCT2 values('DJB', '', 'SIZE', 'S02', '31 / S', '', '1', '20141204', '144109', 'SQL', '0', '0', '')</v>
      </c>
      <c r="BB103" s="48"/>
      <c r="BC103" s="48"/>
      <c r="BD103" s="48"/>
      <c r="BE103" s="48"/>
      <c r="BF103" s="48"/>
      <c r="BG103" s="48"/>
    </row>
    <row r="104" spans="10:63" ht="14.25" customHeight="1" x14ac:dyDescent="0.25">
      <c r="J104" s="1"/>
      <c r="AN104" s="48" t="s">
        <v>1311</v>
      </c>
      <c r="AO104" s="47"/>
      <c r="AP104" s="48" t="str">
        <f t="shared" ref="AP104:AP107" si="23">AP103</f>
        <v>SIZE</v>
      </c>
      <c r="AQ104" s="50" t="s">
        <v>1273</v>
      </c>
      <c r="AR104" s="48" t="s">
        <v>1593</v>
      </c>
      <c r="AS104" s="48"/>
      <c r="AT104" s="48">
        <v>1</v>
      </c>
      <c r="AU104" s="6">
        <f t="shared" ca="1" si="19"/>
        <v>20141204</v>
      </c>
      <c r="AV104" s="3">
        <f t="shared" ca="1" si="20"/>
        <v>144109</v>
      </c>
      <c r="AW104" s="3" t="s">
        <v>88</v>
      </c>
      <c r="AX104" s="3">
        <v>0</v>
      </c>
      <c r="AY104" s="3">
        <v>0</v>
      </c>
      <c r="AZ104" s="48"/>
      <c r="BA104" s="48" t="str">
        <f t="shared" ca="1" si="22"/>
        <v>insert into GCT2 values('DJB', '', 'SIZE', 'S03', '32 / M', '', '1', '20141204', '144109', 'SQL', '0', '0', '')</v>
      </c>
      <c r="BB104" s="48"/>
      <c r="BC104" s="48"/>
      <c r="BD104" s="48"/>
    </row>
    <row r="105" spans="10:63" ht="14.25" customHeight="1" x14ac:dyDescent="0.25">
      <c r="J105" s="1"/>
      <c r="AN105" s="48" t="s">
        <v>1311</v>
      </c>
      <c r="AO105" s="47"/>
      <c r="AP105" s="48" t="str">
        <f t="shared" si="23"/>
        <v>SIZE</v>
      </c>
      <c r="AQ105" s="50" t="s">
        <v>1274</v>
      </c>
      <c r="AR105" s="48" t="s">
        <v>1594</v>
      </c>
      <c r="AS105" s="48"/>
      <c r="AT105" s="48">
        <v>1</v>
      </c>
      <c r="AU105" s="6">
        <f t="shared" ca="1" si="19"/>
        <v>20141204</v>
      </c>
      <c r="AV105" s="3">
        <f t="shared" ca="1" si="20"/>
        <v>144109</v>
      </c>
      <c r="AW105" s="3" t="s">
        <v>88</v>
      </c>
      <c r="AX105" s="3">
        <v>0</v>
      </c>
      <c r="AY105" s="3">
        <v>0</v>
      </c>
      <c r="AZ105" s="48"/>
      <c r="BA105" s="48" t="str">
        <f t="shared" ca="1" si="22"/>
        <v>insert into GCT2 values('DJB', '', 'SIZE', 'S04', '33 / L', '', '1', '20141204', '144109', 'SQL', '0', '0', '')</v>
      </c>
      <c r="BB105" s="48"/>
      <c r="BC105" s="48"/>
      <c r="BD105" s="48"/>
    </row>
    <row r="106" spans="10:63" ht="14.25" customHeight="1" x14ac:dyDescent="0.25">
      <c r="J106" s="1"/>
      <c r="AN106" s="48" t="s">
        <v>1311</v>
      </c>
      <c r="AO106" s="47"/>
      <c r="AP106" s="48" t="str">
        <f t="shared" si="23"/>
        <v>SIZE</v>
      </c>
      <c r="AQ106" s="50" t="s">
        <v>1275</v>
      </c>
      <c r="AR106" s="48" t="s">
        <v>1595</v>
      </c>
      <c r="AS106" s="48"/>
      <c r="AT106" s="48">
        <v>1</v>
      </c>
      <c r="AU106" s="6">
        <f t="shared" ca="1" si="19"/>
        <v>20141204</v>
      </c>
      <c r="AV106" s="3">
        <f t="shared" ca="1" si="20"/>
        <v>144109</v>
      </c>
      <c r="AW106" s="3" t="s">
        <v>88</v>
      </c>
      <c r="AX106" s="3">
        <v>0</v>
      </c>
      <c r="AY106" s="3">
        <v>0</v>
      </c>
      <c r="AZ106" s="48"/>
      <c r="BA106" s="48" t="str">
        <f t="shared" ca="1" si="22"/>
        <v>insert into GCT2 values('DJB', '', 'SIZE', 'S05', '34 / XL', '', '1', '20141204', '144109', 'SQL', '0', '0', '')</v>
      </c>
      <c r="BB106" s="48"/>
      <c r="BC106" s="48"/>
      <c r="BD106" s="48"/>
    </row>
    <row r="107" spans="10:63" ht="14.25" customHeight="1" x14ac:dyDescent="0.25">
      <c r="J107" s="1"/>
      <c r="AN107" s="48" t="s">
        <v>1311</v>
      </c>
      <c r="AO107" s="47"/>
      <c r="AP107" s="48" t="str">
        <f t="shared" si="23"/>
        <v>SIZE</v>
      </c>
      <c r="AQ107" s="50" t="s">
        <v>1279</v>
      </c>
      <c r="AR107" s="48" t="s">
        <v>1596</v>
      </c>
      <c r="AS107" s="48"/>
      <c r="AT107" s="48">
        <v>1</v>
      </c>
      <c r="AU107" s="6">
        <f t="shared" ca="1" si="19"/>
        <v>20141204</v>
      </c>
      <c r="AV107" s="3">
        <f t="shared" ca="1" si="20"/>
        <v>144109</v>
      </c>
      <c r="AW107" s="3" t="s">
        <v>88</v>
      </c>
      <c r="AX107" s="3">
        <v>0</v>
      </c>
      <c r="AY107" s="3">
        <v>0</v>
      </c>
      <c r="AZ107" s="48"/>
      <c r="BA107" s="48" t="str">
        <f t="shared" ca="1" si="22"/>
        <v>insert into GCT2 values('DJB', '', 'SIZE', 'S06', '35 / XXL', '', '1', '20141204', '144109', 'SQL', '0', '0', '')</v>
      </c>
      <c r="BB107" s="48"/>
      <c r="BC107" s="48"/>
      <c r="BD107" s="48"/>
    </row>
    <row r="108" spans="10:63" ht="14.25" customHeight="1" x14ac:dyDescent="0.25">
      <c r="J108" s="1"/>
      <c r="AN108" s="48" t="s">
        <v>1311</v>
      </c>
      <c r="AO108" s="47"/>
      <c r="AP108" s="48" t="str">
        <f t="shared" ref="AP108:AP114" si="24">AP107</f>
        <v>SIZE</v>
      </c>
      <c r="AQ108" s="50" t="s">
        <v>1280</v>
      </c>
      <c r="AR108" s="48" t="s">
        <v>1597</v>
      </c>
      <c r="AS108" s="48"/>
      <c r="AT108" s="48">
        <v>1</v>
      </c>
      <c r="AU108" s="6">
        <f t="shared" ca="1" si="19"/>
        <v>20141204</v>
      </c>
      <c r="AV108" s="3">
        <f t="shared" ca="1" si="20"/>
        <v>144109</v>
      </c>
      <c r="AW108" s="3" t="s">
        <v>88</v>
      </c>
      <c r="AX108" s="3">
        <v>0</v>
      </c>
      <c r="AY108" s="3">
        <v>0</v>
      </c>
      <c r="AZ108" s="48"/>
      <c r="BA108" s="48" t="str">
        <f t="shared" ref="BA108" ca="1" si="25">CONCATENATE("insert into ", $D$2, " values('", AN108, "', '", AO108, "', '",AP108, "', '", AQ108, "', '", AR108, "', '", AS108, "', '", AT108, "', '", AU108, "', '", AV108, "', '", AW108, "', '", AX108, "', '", AY108, "', '", AZ108, "')")</f>
        <v>insert into GCT2 values('DJB', '', 'SIZE', 'S07', '36 / F', '', '1', '20141204', '144109', 'SQL', '0', '0', '')</v>
      </c>
      <c r="BB108" s="48"/>
      <c r="BC108" s="48"/>
      <c r="BD108" s="48"/>
    </row>
    <row r="109" spans="10:63" ht="14.25" customHeight="1" x14ac:dyDescent="0.25">
      <c r="J109" s="1"/>
      <c r="AN109" s="48" t="s">
        <v>1311</v>
      </c>
      <c r="AO109" s="47"/>
      <c r="AP109" s="48" t="s">
        <v>1598</v>
      </c>
      <c r="AQ109" s="50" t="s">
        <v>1600</v>
      </c>
      <c r="AR109" s="48" t="s">
        <v>967</v>
      </c>
      <c r="AS109" s="48"/>
      <c r="AT109" s="48">
        <v>1</v>
      </c>
      <c r="AU109" s="6">
        <f t="shared" ca="1" si="19"/>
        <v>20141204</v>
      </c>
      <c r="AV109" s="3">
        <f t="shared" ca="1" si="20"/>
        <v>144109</v>
      </c>
      <c r="AW109" s="3" t="s">
        <v>88</v>
      </c>
      <c r="AX109" s="3">
        <v>0</v>
      </c>
      <c r="AY109" s="3">
        <v>0</v>
      </c>
      <c r="AZ109" s="48"/>
      <c r="BA109" s="48" t="str">
        <f t="shared" ref="BA109:BA110" ca="1" si="26">CONCATENATE("insert into ", $D$2, " values('", AN109, "', '", AO109, "', '",AP109, "', '", AQ109, "', '", AR109, "', '", AS109, "', '", AT109, "', '", AU109, "', '", AV109, "', '", AW109, "', '", AX109, "', '", AY109, "', '", AZ109, "')")</f>
        <v>insert into GCT2 values('DJB', '', 'ITST', 'IS001', 'Normal', '', '1', '20141204', '144109', 'SQL', '0', '0', '')</v>
      </c>
      <c r="BB109" s="48"/>
      <c r="BC109" s="48"/>
      <c r="BD109" s="48"/>
    </row>
    <row r="110" spans="10:63" ht="14.25" customHeight="1" x14ac:dyDescent="0.25">
      <c r="J110" s="1"/>
      <c r="AN110" s="48" t="s">
        <v>1311</v>
      </c>
      <c r="AO110" s="47"/>
      <c r="AP110" s="48" t="str">
        <f t="shared" si="24"/>
        <v>ITST</v>
      </c>
      <c r="AQ110" s="50" t="s">
        <v>1601</v>
      </c>
      <c r="AR110" s="48" t="s">
        <v>1612</v>
      </c>
      <c r="AS110" s="48"/>
      <c r="AT110" s="48">
        <v>1</v>
      </c>
      <c r="AU110" s="6">
        <f t="shared" ca="1" si="19"/>
        <v>20141204</v>
      </c>
      <c r="AV110" s="3">
        <f t="shared" ca="1" si="20"/>
        <v>144109</v>
      </c>
      <c r="AW110" s="3" t="s">
        <v>88</v>
      </c>
      <c r="AX110" s="3">
        <v>0</v>
      </c>
      <c r="AY110" s="3">
        <v>0</v>
      </c>
      <c r="AZ110" s="48"/>
      <c r="BA110" s="48" t="str">
        <f t="shared" ca="1" si="26"/>
        <v>insert into GCT2 values('DJB', '', 'ITST', 'IS002', 'Diskon 50%', '', '1', '20141204', '144109', 'SQL', '0', '0', '')</v>
      </c>
    </row>
    <row r="111" spans="10:63" ht="14.25" customHeight="1" x14ac:dyDescent="0.25">
      <c r="J111" s="1"/>
      <c r="AN111" s="48" t="s">
        <v>1311</v>
      </c>
      <c r="AO111" s="47"/>
      <c r="AP111" s="48" t="str">
        <f t="shared" si="24"/>
        <v>ITST</v>
      </c>
      <c r="AQ111" s="50" t="s">
        <v>1602</v>
      </c>
      <c r="AR111" s="48" t="s">
        <v>1613</v>
      </c>
      <c r="AS111" s="48"/>
      <c r="AT111" s="48">
        <v>1</v>
      </c>
      <c r="AU111" s="6">
        <f t="shared" ca="1" si="19"/>
        <v>20141204</v>
      </c>
      <c r="AV111" s="3">
        <f t="shared" ca="1" si="20"/>
        <v>144109</v>
      </c>
      <c r="AW111" s="3" t="s">
        <v>88</v>
      </c>
      <c r="AX111" s="3">
        <v>0</v>
      </c>
      <c r="AY111" s="3">
        <v>0</v>
      </c>
      <c r="AZ111" s="48"/>
      <c r="BA111" s="48" t="str">
        <f t="shared" ref="BA111:BA114" ca="1" si="27">CONCATENATE("insert into ", $D$2, " values('", AN111, "', '", AO111, "', '",AP111, "', '", AQ111, "', '", AR111, "', '", AS111, "', '", AT111, "', '", AU111, "', '", AV111, "', '", AW111, "', '", AX111, "', '", AY111, "', '", AZ111, "')")</f>
        <v>insert into GCT2 values('DJB', '', 'ITST', 'IS003', 'SP', '', '1', '20141204', '144109', 'SQL', '0', '0', '')</v>
      </c>
      <c r="BB111" s="48"/>
      <c r="BC111" s="48"/>
      <c r="BD111" s="48"/>
      <c r="BE111" s="48"/>
      <c r="BF111" s="48"/>
      <c r="BG111" s="48"/>
      <c r="BH111" s="48"/>
      <c r="BI111" s="48"/>
      <c r="BJ111" s="48"/>
      <c r="BK111" s="48"/>
    </row>
    <row r="112" spans="10:63" ht="14.25" customHeight="1" x14ac:dyDescent="0.25">
      <c r="J112" s="1"/>
      <c r="AN112" s="48" t="s">
        <v>1311</v>
      </c>
      <c r="AO112" s="47"/>
      <c r="AP112" s="48" t="str">
        <f t="shared" si="24"/>
        <v>ITST</v>
      </c>
      <c r="AQ112" s="50" t="s">
        <v>1603</v>
      </c>
      <c r="AR112" s="48" t="s">
        <v>1614</v>
      </c>
      <c r="AS112" s="48"/>
      <c r="AT112" s="48">
        <v>1</v>
      </c>
      <c r="AU112" s="6">
        <f t="shared" ca="1" si="19"/>
        <v>20141204</v>
      </c>
      <c r="AV112" s="3">
        <f t="shared" ca="1" si="20"/>
        <v>144109</v>
      </c>
      <c r="AW112" s="3" t="s">
        <v>88</v>
      </c>
      <c r="AX112" s="3">
        <v>0</v>
      </c>
      <c r="AY112" s="3">
        <v>0</v>
      </c>
      <c r="AZ112" s="48"/>
      <c r="BA112" s="48" t="str">
        <f t="shared" ca="1" si="27"/>
        <v>insert into GCT2 values('DJB', '', 'ITST', 'IS004', 'Best Buy', '', '1', '20141204', '144109', 'SQL', '0', '0', '')</v>
      </c>
      <c r="BB112" s="48"/>
      <c r="BC112" s="48"/>
      <c r="BD112" s="48"/>
      <c r="BE112" s="48"/>
      <c r="BF112" s="48"/>
      <c r="BG112" s="48"/>
      <c r="BH112" s="48"/>
      <c r="BI112" s="48"/>
      <c r="BJ112" s="48"/>
      <c r="BK112" s="48"/>
    </row>
    <row r="113" spans="10:68" ht="14.25" customHeight="1" x14ac:dyDescent="0.25">
      <c r="J113" s="1"/>
      <c r="AN113" s="48" t="s">
        <v>1311</v>
      </c>
      <c r="AO113" s="47"/>
      <c r="AP113" s="48" t="s">
        <v>1604</v>
      </c>
      <c r="AQ113" s="50" t="s">
        <v>1606</v>
      </c>
      <c r="AR113" s="48" t="s">
        <v>1608</v>
      </c>
      <c r="AS113" s="48"/>
      <c r="AT113" s="48">
        <v>1</v>
      </c>
      <c r="AU113" s="6">
        <f t="shared" ca="1" si="19"/>
        <v>20141204</v>
      </c>
      <c r="AV113" s="3">
        <f t="shared" ca="1" si="20"/>
        <v>144109</v>
      </c>
      <c r="AW113" s="3" t="s">
        <v>88</v>
      </c>
      <c r="AX113" s="3">
        <v>0</v>
      </c>
      <c r="AY113" s="3">
        <v>0</v>
      </c>
      <c r="AZ113" s="48"/>
      <c r="BA113" s="48" t="str">
        <f t="shared" ca="1" si="27"/>
        <v>insert into GCT2 values('DJB', '', 'CUGR', 'CG01', 'Retail', '', '1', '20141204', '144109', 'SQL', '0', '0', '')</v>
      </c>
      <c r="BB113" s="48"/>
      <c r="BC113" s="48"/>
      <c r="BD113" s="48"/>
      <c r="BE113" s="48"/>
      <c r="BF113" s="48"/>
      <c r="BG113" s="48"/>
      <c r="BH113" s="48"/>
      <c r="BI113" s="48"/>
      <c r="BJ113" s="48"/>
      <c r="BK113" s="48"/>
      <c r="BL113" s="48"/>
      <c r="BM113" s="48"/>
      <c r="BN113" s="48"/>
      <c r="BO113" s="48"/>
      <c r="BP113" s="48"/>
    </row>
    <row r="114" spans="10:68" ht="14.25" customHeight="1" x14ac:dyDescent="0.25">
      <c r="J114" s="1"/>
      <c r="AN114" s="48" t="s">
        <v>1311</v>
      </c>
      <c r="AO114" s="47"/>
      <c r="AP114" s="48" t="str">
        <f t="shared" si="24"/>
        <v>CUGR</v>
      </c>
      <c r="AQ114" s="50" t="s">
        <v>1607</v>
      </c>
      <c r="AR114" s="48" t="s">
        <v>1609</v>
      </c>
      <c r="AS114" s="48"/>
      <c r="AT114" s="48">
        <v>1</v>
      </c>
      <c r="AU114" s="6">
        <f t="shared" ca="1" si="19"/>
        <v>20141204</v>
      </c>
      <c r="AV114" s="3">
        <f t="shared" ca="1" si="20"/>
        <v>144109</v>
      </c>
      <c r="AW114" s="3" t="s">
        <v>88</v>
      </c>
      <c r="AX114" s="3">
        <v>0</v>
      </c>
      <c r="AY114" s="3">
        <v>0</v>
      </c>
      <c r="AZ114" s="48"/>
      <c r="BA114" s="48" t="str">
        <f t="shared" ca="1" si="27"/>
        <v>insert into GCT2 values('DJB', '', 'CUGR', 'CG02', 'Wholesaler', '', '1', '20141204', '144109', 'SQL', '0', '0', '')</v>
      </c>
      <c r="BB114" s="48"/>
      <c r="BC114" s="48"/>
      <c r="BD114" s="48"/>
      <c r="BE114" s="48"/>
      <c r="BF114" s="48"/>
      <c r="BG114" s="48"/>
      <c r="BH114" s="48"/>
      <c r="BI114" s="48"/>
      <c r="BJ114" s="48"/>
      <c r="BK114" s="48"/>
      <c r="BL114" s="48"/>
      <c r="BM114" s="48"/>
      <c r="BN114" s="48"/>
      <c r="BO114" s="48"/>
      <c r="BP114" s="48"/>
    </row>
    <row r="115" spans="10:68" ht="14.25" customHeight="1" x14ac:dyDescent="0.25">
      <c r="J115" s="1"/>
      <c r="AN115" s="48" t="s">
        <v>1311</v>
      </c>
      <c r="AO115" s="47"/>
      <c r="AP115" s="48" t="s">
        <v>1757</v>
      </c>
      <c r="AQ115" s="49" t="s">
        <v>862</v>
      </c>
      <c r="AR115" s="48" t="s">
        <v>1758</v>
      </c>
      <c r="AS115" s="48"/>
      <c r="AT115" s="48">
        <v>1</v>
      </c>
      <c r="AU115" s="6">
        <f t="shared" ca="1" si="19"/>
        <v>20141204</v>
      </c>
      <c r="AV115" s="3">
        <f t="shared" ca="1" si="20"/>
        <v>144109</v>
      </c>
      <c r="AW115" s="3" t="s">
        <v>88</v>
      </c>
      <c r="AX115" s="3">
        <v>0</v>
      </c>
      <c r="AY115" s="3">
        <v>0</v>
      </c>
      <c r="AZ115" s="48"/>
      <c r="BA115" s="48" t="str">
        <f t="shared" ref="BA115" ca="1" si="28">CONCATENATE("insert into ", $D$2, " values('", AN115, "', '", AO115, "', '",AP115, "', '", AQ115, "', '", AR115, "', '", AS115, "', '", AT115, "', '", AU115, "', '", AV115, "', '", AW115, "', '", AX115, "', '", AY115, "', '", AZ115, "')")</f>
        <v>insert into GCT2 values('DJB', '', 'ITBP', 'G', 'Basic', '', '1', '20141204', '144109', 'SQL', '0', '0', '')</v>
      </c>
      <c r="BB115" s="48"/>
      <c r="BC115" s="48"/>
      <c r="BD115" s="48"/>
      <c r="BE115" s="48"/>
      <c r="BF115" s="48"/>
      <c r="BG115" s="48"/>
      <c r="BH115" s="48"/>
      <c r="BI115" s="48"/>
      <c r="BJ115" s="48"/>
      <c r="BK115" s="48"/>
      <c r="BL115" s="48"/>
      <c r="BM115" s="48"/>
      <c r="BN115" s="48"/>
      <c r="BO115" s="48"/>
      <c r="BP115" s="48"/>
    </row>
    <row r="116" spans="10:68" ht="14.25" customHeight="1" x14ac:dyDescent="0.25">
      <c r="J116" s="1"/>
      <c r="AN116" s="48" t="s">
        <v>1311</v>
      </c>
      <c r="AO116" s="47"/>
      <c r="AP116" s="48" t="s">
        <v>1757</v>
      </c>
      <c r="AQ116" s="49" t="s">
        <v>134</v>
      </c>
      <c r="AR116" s="48" t="s">
        <v>1759</v>
      </c>
      <c r="AS116" s="48"/>
      <c r="AT116" s="48">
        <v>1</v>
      </c>
      <c r="AU116" s="6">
        <f t="shared" ca="1" si="19"/>
        <v>20141204</v>
      </c>
      <c r="AV116" s="3">
        <f t="shared" ca="1" si="20"/>
        <v>144109</v>
      </c>
      <c r="AW116" s="3" t="s">
        <v>88</v>
      </c>
      <c r="AX116" s="3">
        <v>0</v>
      </c>
      <c r="AY116" s="3">
        <v>0</v>
      </c>
      <c r="AZ116" s="48"/>
      <c r="BA116" s="48" t="str">
        <f t="shared" ref="BA116" ca="1" si="29">CONCATENATE("insert into ", $D$2, " values('", AN116, "', '", AO116, "', '",AP116, "', '", AQ116, "', '", AR116, "', '", AS116, "', '", AT116, "', '", AU116, "', '", AV116, "', '", AW116, "', '", AX116, "', '", AY116, "', '", AZ116, "')")</f>
        <v>insert into GCT2 values('DJB', '', 'ITBP', 'P', 'Plus', '', '1', '20141204', '144109', 'SQL', '0', '0', '')</v>
      </c>
      <c r="BB116" s="48"/>
      <c r="BC116" s="48"/>
      <c r="BD116" s="48"/>
      <c r="BE116" s="48"/>
      <c r="BF116" s="48"/>
      <c r="BG116" s="48"/>
      <c r="BH116" s="48"/>
      <c r="BI116" s="48"/>
      <c r="BJ116" s="48"/>
      <c r="BK116" s="48"/>
      <c r="BL116" s="48"/>
      <c r="BM116" s="48"/>
      <c r="BN116" s="48"/>
      <c r="BO116" s="48"/>
      <c r="BP116" s="48"/>
    </row>
    <row r="117" spans="10:68" ht="14.25" customHeight="1" x14ac:dyDescent="0.25">
      <c r="J117" s="1"/>
      <c r="AN117" s="48" t="s">
        <v>1311</v>
      </c>
      <c r="AO117" s="47"/>
      <c r="AP117" s="48" t="s">
        <v>1782</v>
      </c>
      <c r="AQ117" s="49" t="s">
        <v>1768</v>
      </c>
      <c r="AR117" s="48" t="s">
        <v>1784</v>
      </c>
      <c r="AS117" s="48" t="s">
        <v>1790</v>
      </c>
      <c r="AT117" s="48">
        <v>1</v>
      </c>
      <c r="AU117" s="6">
        <f t="shared" ca="1" si="19"/>
        <v>20141204</v>
      </c>
      <c r="AV117" s="3">
        <f t="shared" ca="1" si="20"/>
        <v>144109</v>
      </c>
      <c r="AW117" s="3" t="s">
        <v>88</v>
      </c>
      <c r="AX117" s="3">
        <v>0</v>
      </c>
      <c r="AY117" s="3">
        <v>0</v>
      </c>
      <c r="AZ117" s="48"/>
      <c r="BA117" s="48" t="str">
        <f t="shared" ref="BA117:BA124" ca="1" si="30">CONCATENATE("insert into ", $D$2, " values('", AN117, "', '", AO117, "', '",AP117, "', '", AQ117, "', '", AR117, "', '", AS117, "', '", AT117, "', '", AU117, "', '", AV117, "', '", AW117, "', '", AX117, "', '", AY117, "', '", AZ117, "')")</f>
        <v>insert into GCT2 values('DJB', '', 'FGL', 'BBK', 'Bukti Bank Keluar', 'BCA Djoni Gunawan (rekening pribadi)', '1', '20141204', '144109', 'SQL', '0', '0', '')</v>
      </c>
      <c r="BB117" s="48"/>
      <c r="BC117" s="48"/>
      <c r="BD117" s="48"/>
      <c r="BE117" s="48"/>
      <c r="BF117" s="48"/>
      <c r="BG117" s="48"/>
      <c r="BH117" s="48"/>
      <c r="BI117" s="48"/>
      <c r="BJ117" s="48"/>
      <c r="BK117" s="48"/>
      <c r="BL117" s="48"/>
      <c r="BM117" s="48"/>
      <c r="BN117" s="48"/>
      <c r="BO117" s="48"/>
      <c r="BP117" s="48"/>
    </row>
    <row r="118" spans="10:68" ht="14.25" customHeight="1" x14ac:dyDescent="0.25">
      <c r="J118" s="1"/>
      <c r="AN118" s="48" t="s">
        <v>1311</v>
      </c>
      <c r="AO118" s="47"/>
      <c r="AP118" s="48" t="s">
        <v>1782</v>
      </c>
      <c r="AQ118" s="49" t="s">
        <v>1769</v>
      </c>
      <c r="AR118" s="48" t="s">
        <v>1785</v>
      </c>
      <c r="AS118" s="48" t="s">
        <v>1790</v>
      </c>
      <c r="AT118" s="48">
        <v>1</v>
      </c>
      <c r="AU118" s="6">
        <f t="shared" ca="1" si="19"/>
        <v>20141204</v>
      </c>
      <c r="AV118" s="3">
        <f t="shared" ca="1" si="20"/>
        <v>144109</v>
      </c>
      <c r="AW118" s="3" t="s">
        <v>88</v>
      </c>
      <c r="AX118" s="3">
        <v>0</v>
      </c>
      <c r="AY118" s="3">
        <v>0</v>
      </c>
      <c r="AZ118" s="48"/>
      <c r="BA118" s="48" t="str">
        <f t="shared" ca="1" si="30"/>
        <v>insert into GCT2 values('DJB', '', 'FGL', 'BCB', 'Bukti Bank Masuk', 'BCA Djoni Gunawan (rekening pribadi)', '1', '20141204', '144109', 'SQL', '0', '0', '')</v>
      </c>
      <c r="BB118" s="48"/>
      <c r="BC118" s="48"/>
      <c r="BD118" s="48"/>
      <c r="BE118" s="48"/>
      <c r="BF118" s="48"/>
      <c r="BG118" s="48"/>
      <c r="BH118" s="48"/>
      <c r="BI118" s="48"/>
      <c r="BJ118" s="48"/>
      <c r="BK118" s="48"/>
      <c r="BL118" s="48"/>
      <c r="BM118" s="48"/>
      <c r="BN118" s="48"/>
      <c r="BO118" s="48"/>
      <c r="BP118" s="48"/>
    </row>
    <row r="119" spans="10:68" ht="14.25" customHeight="1" x14ac:dyDescent="0.25">
      <c r="J119" s="1"/>
      <c r="AN119" s="48" t="s">
        <v>1311</v>
      </c>
      <c r="AO119" s="47"/>
      <c r="AP119" s="48" t="s">
        <v>1782</v>
      </c>
      <c r="AQ119" s="49" t="s">
        <v>1770</v>
      </c>
      <c r="AR119" s="48" t="s">
        <v>1784</v>
      </c>
      <c r="AS119" s="48" t="s">
        <v>1791</v>
      </c>
      <c r="AT119" s="48">
        <v>1</v>
      </c>
      <c r="AU119" s="6">
        <f t="shared" ca="1" si="19"/>
        <v>20141204</v>
      </c>
      <c r="AV119" s="3">
        <f t="shared" ca="1" si="20"/>
        <v>144109</v>
      </c>
      <c r="AW119" s="3" t="s">
        <v>88</v>
      </c>
      <c r="AX119" s="3">
        <v>0</v>
      </c>
      <c r="AY119" s="3">
        <v>0</v>
      </c>
      <c r="AZ119" s="48"/>
      <c r="BA119" s="48" t="str">
        <f t="shared" ca="1" si="30"/>
        <v>insert into GCT2 values('DJB', '', 'FGL', 'BCK', 'Bukti Bank Keluar', 'BCA Djoni Jaya Busana (rekening perusahaan)', '1', '20141204', '144109', 'SQL', '0', '0', '')</v>
      </c>
      <c r="BB119" s="48"/>
      <c r="BC119" s="48"/>
      <c r="BD119" s="48"/>
      <c r="BE119" s="48"/>
      <c r="BF119" s="48"/>
      <c r="BG119" s="48"/>
      <c r="BH119" s="48"/>
      <c r="BI119" s="48"/>
      <c r="BJ119" s="48"/>
      <c r="BK119" s="48"/>
      <c r="BL119" s="48"/>
      <c r="BM119" s="48"/>
      <c r="BN119" s="48"/>
      <c r="BO119" s="48"/>
      <c r="BP119" s="48"/>
    </row>
    <row r="120" spans="10:68" ht="14.25" customHeight="1" x14ac:dyDescent="0.25">
      <c r="J120" s="1"/>
      <c r="AN120" s="48" t="s">
        <v>1311</v>
      </c>
      <c r="AO120" s="47"/>
      <c r="AP120" s="48" t="s">
        <v>1782</v>
      </c>
      <c r="AQ120" s="49" t="s">
        <v>1771</v>
      </c>
      <c r="AR120" s="48" t="s">
        <v>1785</v>
      </c>
      <c r="AS120" s="48" t="s">
        <v>1791</v>
      </c>
      <c r="AT120" s="48">
        <v>1</v>
      </c>
      <c r="AU120" s="6">
        <f t="shared" ca="1" si="19"/>
        <v>20141204</v>
      </c>
      <c r="AV120" s="3">
        <f t="shared" ca="1" si="20"/>
        <v>144109</v>
      </c>
      <c r="AW120" s="3" t="s">
        <v>88</v>
      </c>
      <c r="AX120" s="3">
        <v>0</v>
      </c>
      <c r="AY120" s="3">
        <v>0</v>
      </c>
      <c r="AZ120" s="48"/>
      <c r="BA120" s="48" t="str">
        <f t="shared" ca="1" si="30"/>
        <v>insert into GCT2 values('DJB', '', 'FGL', 'BCM', 'Bukti Bank Masuk', 'BCA Djoni Jaya Busana (rekening perusahaan)', '1', '20141204', '144109', 'SQL', '0', '0', '')</v>
      </c>
      <c r="BB120" s="48"/>
      <c r="BC120" s="48"/>
      <c r="BD120" s="48"/>
      <c r="BE120" s="48"/>
      <c r="BF120" s="48"/>
      <c r="BG120" s="48"/>
      <c r="BH120" s="48"/>
      <c r="BI120" s="48"/>
      <c r="BJ120" s="48"/>
      <c r="BK120" s="48"/>
      <c r="BL120" s="48"/>
      <c r="BM120" s="48"/>
      <c r="BN120" s="48"/>
      <c r="BO120" s="48"/>
      <c r="BP120" s="48"/>
    </row>
    <row r="121" spans="10:68" ht="14.25" customHeight="1" x14ac:dyDescent="0.25">
      <c r="J121" s="1"/>
      <c r="AN121" s="48" t="s">
        <v>1311</v>
      </c>
      <c r="AO121" s="47"/>
      <c r="AP121" s="48" t="s">
        <v>1782</v>
      </c>
      <c r="AQ121" s="49" t="s">
        <v>1762</v>
      </c>
      <c r="AR121" s="48" t="s">
        <v>1784</v>
      </c>
      <c r="AS121" s="48" t="s">
        <v>1792</v>
      </c>
      <c r="AT121" s="48">
        <v>1</v>
      </c>
      <c r="AU121" s="6">
        <f t="shared" ca="1" si="19"/>
        <v>20141204</v>
      </c>
      <c r="AV121" s="3">
        <f t="shared" ca="1" si="20"/>
        <v>144109</v>
      </c>
      <c r="AW121" s="3" t="s">
        <v>88</v>
      </c>
      <c r="AX121" s="3">
        <v>0</v>
      </c>
      <c r="AY121" s="3">
        <v>0</v>
      </c>
      <c r="AZ121" s="48"/>
      <c r="BA121" s="48" t="str">
        <f t="shared" ca="1" si="30"/>
        <v>insert into GCT2 values('DJB', '', 'FGL', 'BK', 'Bukti Bank Keluar', 'BCA khusus untuk gaji (rekening payroll)', '1', '20141204', '144109', 'SQL', '0', '0', '')</v>
      </c>
      <c r="BB121" s="48"/>
      <c r="BC121" s="48"/>
      <c r="BD121" s="48"/>
      <c r="BE121" s="48"/>
      <c r="BF121" s="48"/>
      <c r="BG121" s="48"/>
      <c r="BH121" s="48"/>
      <c r="BI121" s="48"/>
      <c r="BJ121" s="48"/>
      <c r="BK121" s="48"/>
      <c r="BL121" s="48"/>
      <c r="BM121" s="48"/>
      <c r="BN121" s="48"/>
      <c r="BO121" s="48"/>
      <c r="BP121" s="48"/>
    </row>
    <row r="122" spans="10:68" ht="14.25" customHeight="1" x14ac:dyDescent="0.25">
      <c r="J122" s="1"/>
      <c r="AN122" s="48" t="s">
        <v>1311</v>
      </c>
      <c r="AO122" s="47"/>
      <c r="AP122" s="48" t="s">
        <v>1782</v>
      </c>
      <c r="AQ122" s="49" t="s">
        <v>1763</v>
      </c>
      <c r="AR122" s="48" t="s">
        <v>1785</v>
      </c>
      <c r="AS122" s="48" t="s">
        <v>1792</v>
      </c>
      <c r="AT122" s="48">
        <v>1</v>
      </c>
      <c r="AU122" s="6">
        <f t="shared" ca="1" si="19"/>
        <v>20141204</v>
      </c>
      <c r="AV122" s="3">
        <f t="shared" ca="1" si="20"/>
        <v>144109</v>
      </c>
      <c r="AW122" s="3" t="s">
        <v>88</v>
      </c>
      <c r="AX122" s="3">
        <v>0</v>
      </c>
      <c r="AY122" s="3">
        <v>0</v>
      </c>
      <c r="AZ122" s="48"/>
      <c r="BA122" s="48" t="str">
        <f t="shared" ca="1" si="30"/>
        <v>insert into GCT2 values('DJB', '', 'FGL', 'BM', 'Bukti Bank Masuk', 'BCA khusus untuk gaji (rekening payroll)', '1', '20141204', '144109', 'SQL', '0', '0', '')</v>
      </c>
      <c r="BB122" s="48"/>
      <c r="BC122" s="48"/>
      <c r="BD122" s="48"/>
      <c r="BE122" s="48"/>
      <c r="BF122" s="48"/>
      <c r="BG122" s="48"/>
      <c r="BH122" s="48"/>
      <c r="BI122" s="48"/>
      <c r="BJ122" s="48"/>
      <c r="BK122" s="48"/>
      <c r="BL122" s="48"/>
      <c r="BM122" s="48"/>
      <c r="BN122" s="48"/>
      <c r="BO122" s="48"/>
      <c r="BP122" s="48"/>
    </row>
    <row r="123" spans="10:68" ht="14.25" customHeight="1" x14ac:dyDescent="0.25">
      <c r="J123" s="1"/>
      <c r="AN123" s="48" t="s">
        <v>1311</v>
      </c>
      <c r="AO123" s="47"/>
      <c r="AP123" s="48" t="s">
        <v>1782</v>
      </c>
      <c r="AQ123" s="49" t="s">
        <v>1764</v>
      </c>
      <c r="AR123" s="48" t="s">
        <v>1786</v>
      </c>
      <c r="AS123" s="48" t="s">
        <v>1793</v>
      </c>
      <c r="AT123" s="48">
        <v>1</v>
      </c>
      <c r="AU123" s="6">
        <f t="shared" ca="1" si="19"/>
        <v>20141204</v>
      </c>
      <c r="AV123" s="3">
        <f t="shared" ca="1" si="20"/>
        <v>144109</v>
      </c>
      <c r="AW123" s="3" t="s">
        <v>88</v>
      </c>
      <c r="AX123" s="3">
        <v>0</v>
      </c>
      <c r="AY123" s="3">
        <v>0</v>
      </c>
      <c r="AZ123" s="48"/>
      <c r="BA123" s="48" t="str">
        <f t="shared" ca="1" si="30"/>
        <v>insert into GCT2 values('DJB', '', 'FGL', 'JM', 'Jurnal Memorial ', 'u/ proses produksi', '1', '20141204', '144109', 'SQL', '0', '0', '')</v>
      </c>
      <c r="BB123" s="48"/>
      <c r="BC123" s="48"/>
      <c r="BD123" s="48"/>
      <c r="BE123" s="48"/>
      <c r="BF123" s="48"/>
      <c r="BG123" s="48"/>
      <c r="BH123" s="48"/>
      <c r="BI123" s="48"/>
      <c r="BJ123" s="48"/>
      <c r="BK123" s="48"/>
      <c r="BL123" s="48"/>
      <c r="BM123" s="48"/>
      <c r="BN123" s="48"/>
      <c r="BO123" s="48"/>
      <c r="BP123" s="48"/>
    </row>
    <row r="124" spans="10:68" ht="14.25" customHeight="1" x14ac:dyDescent="0.25">
      <c r="J124" s="1"/>
      <c r="AN124" s="48" t="s">
        <v>1311</v>
      </c>
      <c r="AO124" s="47"/>
      <c r="AP124" s="48" t="s">
        <v>1782</v>
      </c>
      <c r="AQ124" s="49" t="s">
        <v>753</v>
      </c>
      <c r="AR124" s="48" t="s">
        <v>1786</v>
      </c>
      <c r="AS124" s="48" t="s">
        <v>1794</v>
      </c>
      <c r="AT124" s="48">
        <v>1</v>
      </c>
      <c r="AU124" s="6">
        <f t="shared" ca="1" si="19"/>
        <v>20141204</v>
      </c>
      <c r="AV124" s="3">
        <f t="shared" ca="1" si="20"/>
        <v>144109</v>
      </c>
      <c r="AW124" s="3" t="s">
        <v>88</v>
      </c>
      <c r="AX124" s="3">
        <v>0</v>
      </c>
      <c r="AY124" s="3">
        <v>0</v>
      </c>
      <c r="AZ124" s="48"/>
      <c r="BA124" s="48" t="str">
        <f t="shared" ca="1" si="30"/>
        <v>insert into GCT2 values('DJB', '', 'FGL', 'JP', 'Jurnal Memorial ', 'u/ biaya', '1', '20141204', '144109', 'SQL', '0', '0', '')</v>
      </c>
      <c r="BB124" s="48"/>
      <c r="BC124" s="48"/>
      <c r="BD124" s="48"/>
      <c r="BE124" s="48"/>
      <c r="BF124" s="48"/>
      <c r="BG124" s="48"/>
      <c r="BH124" s="48"/>
      <c r="BI124" s="48"/>
      <c r="BJ124" s="48"/>
      <c r="BK124" s="48"/>
      <c r="BL124" s="48"/>
      <c r="BM124" s="48"/>
      <c r="BN124" s="48"/>
      <c r="BO124" s="48"/>
      <c r="BP124" s="48"/>
    </row>
    <row r="125" spans="10:68" ht="14.25" customHeight="1" x14ac:dyDescent="0.25">
      <c r="J125" s="1"/>
      <c r="AN125" s="48" t="s">
        <v>1311</v>
      </c>
      <c r="AO125" s="47"/>
      <c r="AP125" s="48" t="s">
        <v>1782</v>
      </c>
      <c r="AQ125" s="49" t="s">
        <v>1765</v>
      </c>
      <c r="AR125" s="48" t="s">
        <v>1787</v>
      </c>
      <c r="AS125" s="48"/>
      <c r="AT125" s="48">
        <v>1</v>
      </c>
      <c r="AU125" s="6">
        <f t="shared" ca="1" si="19"/>
        <v>20141204</v>
      </c>
      <c r="AV125" s="3">
        <f t="shared" ca="1" si="20"/>
        <v>144109</v>
      </c>
      <c r="AW125" s="3" t="s">
        <v>88</v>
      </c>
      <c r="AX125" s="3">
        <v>0</v>
      </c>
      <c r="AY125" s="3">
        <v>0</v>
      </c>
      <c r="AZ125" s="48"/>
      <c r="BA125" s="48" t="str">
        <f t="shared" ref="BA125:BA128" ca="1" si="31">CONCATENATE("insert into ", $D$2, " values('", AN125, "', '", AO125, "', '",AP125, "', '", AQ125, "', '", AR125, "', '", AS125, "', '", AT125, "', '", AU125, "', '", AV125, "', '", AW125, "', '", AX125, "', '", AY125, "', '", AZ125, "')")</f>
        <v>insert into GCT2 values('DJB', '', 'FGL', 'KK', 'Jurnal Kas Kecil Off', '', '1', '20141204', '144109', 'SQL', '0', '0', '')</v>
      </c>
      <c r="BB125" s="48"/>
      <c r="BC125" s="48"/>
      <c r="BD125" s="48"/>
      <c r="BE125" s="48"/>
      <c r="BF125" s="48"/>
      <c r="BG125" s="48"/>
      <c r="BH125" s="48"/>
      <c r="BI125" s="48"/>
      <c r="BJ125" s="48"/>
      <c r="BK125" s="48"/>
      <c r="BL125" s="48"/>
      <c r="BM125" s="48"/>
      <c r="BN125" s="48"/>
      <c r="BO125" s="48"/>
      <c r="BP125" s="48"/>
    </row>
    <row r="126" spans="10:68" ht="14.25" customHeight="1" x14ac:dyDescent="0.25">
      <c r="J126" s="1"/>
      <c r="AN126" s="48" t="s">
        <v>1311</v>
      </c>
      <c r="AO126" s="47"/>
      <c r="AP126" s="48" t="s">
        <v>1782</v>
      </c>
      <c r="AQ126" s="49" t="s">
        <v>1766</v>
      </c>
      <c r="AR126" s="48" t="s">
        <v>1788</v>
      </c>
      <c r="AS126" s="48"/>
      <c r="AT126" s="48">
        <v>1</v>
      </c>
      <c r="AU126" s="6">
        <f t="shared" ca="1" si="19"/>
        <v>20141204</v>
      </c>
      <c r="AV126" s="3">
        <f t="shared" ca="1" si="20"/>
        <v>144109</v>
      </c>
      <c r="AW126" s="3" t="s">
        <v>88</v>
      </c>
      <c r="AX126" s="3">
        <v>0</v>
      </c>
      <c r="AY126" s="3">
        <v>0</v>
      </c>
      <c r="AZ126" s="48"/>
      <c r="BA126" s="48" t="str">
        <f t="shared" ca="1" si="31"/>
        <v>insert into GCT2 values('DJB', '', 'FGL', 'KP', 'Jurnal Kas Kecil Pab', '', '1', '20141204', '144109', 'SQL', '0', '0', '')</v>
      </c>
      <c r="BB126" s="48"/>
      <c r="BC126" s="48"/>
      <c r="BD126" s="48"/>
      <c r="BE126" s="48"/>
      <c r="BF126" s="48"/>
      <c r="BG126" s="48"/>
      <c r="BH126" s="48"/>
      <c r="BI126" s="48"/>
      <c r="BJ126" s="48"/>
      <c r="BK126" s="48"/>
      <c r="BL126" s="48"/>
      <c r="BM126" s="48"/>
      <c r="BN126" s="48"/>
      <c r="BO126" s="48"/>
      <c r="BP126" s="48"/>
    </row>
    <row r="127" spans="10:68" ht="14.25" customHeight="1" x14ac:dyDescent="0.25">
      <c r="J127" s="1"/>
      <c r="AN127" s="48" t="s">
        <v>1311</v>
      </c>
      <c r="AO127" s="47"/>
      <c r="AP127" s="48" t="s">
        <v>1782</v>
      </c>
      <c r="AQ127" s="49" t="s">
        <v>1767</v>
      </c>
      <c r="AR127" s="48" t="s">
        <v>1789</v>
      </c>
      <c r="AS127" s="48"/>
      <c r="AT127" s="48">
        <v>1</v>
      </c>
      <c r="AU127" s="6">
        <f t="shared" ca="1" si="19"/>
        <v>20141204</v>
      </c>
      <c r="AV127" s="3">
        <f t="shared" ca="1" si="20"/>
        <v>144109</v>
      </c>
      <c r="AW127" s="3" t="s">
        <v>88</v>
      </c>
      <c r="AX127" s="3">
        <v>0</v>
      </c>
      <c r="AY127" s="3">
        <v>0</v>
      </c>
      <c r="AZ127" s="48"/>
      <c r="BA127" s="48" t="str">
        <f t="shared" ca="1" si="31"/>
        <v>insert into GCT2 values('DJB', '', 'FGL', 'SJ', 'Jurnal Penjualan', '', '1', '20141204', '144109', 'SQL', '0', '0', '')</v>
      </c>
      <c r="BB127" s="48"/>
      <c r="BC127" s="48"/>
      <c r="BD127" s="48"/>
      <c r="BE127" s="48"/>
      <c r="BF127" s="48"/>
      <c r="BG127" s="48"/>
      <c r="BH127" s="48"/>
      <c r="BI127" s="48"/>
      <c r="BJ127" s="48"/>
      <c r="BK127" s="48"/>
      <c r="BL127" s="48"/>
      <c r="BM127" s="48"/>
      <c r="BN127" s="48"/>
      <c r="BO127" s="48"/>
      <c r="BP127" s="48"/>
    </row>
    <row r="128" spans="10:68" ht="14.25" customHeight="1" x14ac:dyDescent="0.25">
      <c r="J128" s="1"/>
      <c r="AN128" s="48" t="s">
        <v>1311</v>
      </c>
      <c r="AO128" s="47"/>
      <c r="AP128" s="48" t="s">
        <v>1782</v>
      </c>
      <c r="AQ128" s="49" t="s">
        <v>1795</v>
      </c>
      <c r="AR128" s="48"/>
      <c r="AS128" s="48"/>
      <c r="AT128" s="48">
        <v>1</v>
      </c>
      <c r="AU128" s="6">
        <f t="shared" ca="1" si="19"/>
        <v>20141204</v>
      </c>
      <c r="AV128" s="3">
        <f t="shared" ca="1" si="20"/>
        <v>144109</v>
      </c>
      <c r="AW128" s="3" t="s">
        <v>88</v>
      </c>
      <c r="AX128" s="3">
        <v>0</v>
      </c>
      <c r="AY128" s="3">
        <v>0</v>
      </c>
      <c r="AZ128" s="48"/>
      <c r="BA128" s="48" t="str">
        <f t="shared" ref="BA128" ca="1" si="32">CONCATENATE("insert into ", $D$2, " values('", AN128, "', '", AO128, "', '",AP128, "', '", AQ128, "', '", AR128, "', '", AS128, "', '", AT128, "', '", AU128, "', '", AV128, "', '", AW128, "', '", AX128, "', '", AY128, "', '", AZ128, "')")</f>
        <v>insert into GCT2 values('DJB', '', 'FGL', 'AJP', '', '', '1', '20141204', '144109', 'SQL', '0', '0', '')</v>
      </c>
      <c r="BB128" s="48"/>
      <c r="BC128" s="48"/>
      <c r="BD128" s="48"/>
      <c r="BE128" s="48"/>
      <c r="BF128" s="48"/>
      <c r="BG128" s="48"/>
      <c r="BH128" s="48"/>
      <c r="BI128" s="48"/>
      <c r="BJ128" s="48"/>
      <c r="BK128" s="48"/>
      <c r="BL128" s="48"/>
      <c r="BM128" s="48"/>
      <c r="BN128" s="48"/>
      <c r="BO128" s="48"/>
      <c r="BP128" s="48"/>
    </row>
    <row r="129" spans="10:68" ht="14.25" customHeight="1" x14ac:dyDescent="0.25">
      <c r="J129" s="1"/>
      <c r="AN129" s="48"/>
      <c r="AO129" s="47"/>
      <c r="AP129" s="48"/>
      <c r="AQ129" s="49"/>
      <c r="AR129" s="48"/>
      <c r="AS129" s="48"/>
      <c r="AT129" s="48"/>
      <c r="AU129" s="6"/>
      <c r="AV129" s="3"/>
      <c r="AW129" s="3"/>
      <c r="AX129" s="3"/>
      <c r="AY129" s="3"/>
      <c r="AZ129" s="48"/>
      <c r="BA129" s="48"/>
      <c r="BB129" s="48"/>
      <c r="BC129" s="48"/>
      <c r="BD129" s="48"/>
      <c r="BE129" s="48"/>
      <c r="BF129" s="48"/>
      <c r="BG129" s="48"/>
      <c r="BH129" s="48"/>
      <c r="BI129" s="48"/>
      <c r="BJ129" s="48"/>
      <c r="BK129" s="48"/>
      <c r="BL129" s="48"/>
      <c r="BM129" s="48"/>
      <c r="BN129" s="48"/>
      <c r="BO129" s="48"/>
      <c r="BP129" s="48"/>
    </row>
    <row r="130" spans="10:68" ht="14.25" customHeight="1" x14ac:dyDescent="0.25">
      <c r="J130" s="1"/>
      <c r="AN130" s="48"/>
      <c r="AO130" s="47"/>
      <c r="AP130" s="48"/>
      <c r="AQ130" s="49"/>
      <c r="AR130" s="48"/>
      <c r="AS130" s="48"/>
      <c r="AT130" s="48"/>
      <c r="AU130" s="6"/>
      <c r="AV130" s="3"/>
      <c r="AW130" s="3"/>
      <c r="AX130" s="3"/>
      <c r="AY130" s="3"/>
      <c r="AZ130" s="48"/>
      <c r="BA130" s="48"/>
      <c r="BB130" s="48"/>
      <c r="BC130" s="48"/>
      <c r="BD130" s="48"/>
      <c r="BE130" s="48"/>
      <c r="BF130" s="48"/>
      <c r="BG130" s="48"/>
      <c r="BH130" s="48"/>
      <c r="BI130" s="48"/>
      <c r="BJ130" s="48"/>
      <c r="BK130" s="48"/>
      <c r="BL130" s="48"/>
      <c r="BM130" s="48"/>
      <c r="BN130" s="48"/>
      <c r="BO130" s="48"/>
      <c r="BP130" s="48"/>
    </row>
    <row r="131" spans="10:68" ht="14.25" customHeight="1" x14ac:dyDescent="0.25">
      <c r="J131" s="1"/>
      <c r="AN131" s="48"/>
      <c r="AO131" s="47"/>
      <c r="AP131" s="48"/>
      <c r="AQ131" s="49"/>
      <c r="AR131" s="48"/>
      <c r="AS131" s="48"/>
      <c r="AT131" s="48"/>
      <c r="AU131" s="6"/>
      <c r="AV131" s="3"/>
      <c r="AW131" s="3"/>
      <c r="AX131" s="3"/>
      <c r="AY131" s="3"/>
      <c r="AZ131" s="48"/>
      <c r="BA131" s="48"/>
      <c r="BB131" s="48"/>
      <c r="BC131" s="48"/>
      <c r="BD131" s="48"/>
      <c r="BE131" s="48"/>
      <c r="BF131" s="48"/>
      <c r="BG131" s="48"/>
      <c r="BH131" s="48"/>
      <c r="BI131" s="48"/>
      <c r="BJ131" s="48"/>
      <c r="BK131" s="48"/>
      <c r="BL131" s="48"/>
      <c r="BM131" s="48"/>
      <c r="BN131" s="48"/>
      <c r="BO131" s="48"/>
      <c r="BP131" s="48"/>
    </row>
    <row r="132" spans="10:68" ht="14.25" customHeight="1" x14ac:dyDescent="0.25">
      <c r="J132" s="1"/>
      <c r="AN132" s="48"/>
      <c r="AO132" s="47"/>
      <c r="AP132" s="48"/>
      <c r="AQ132" s="49"/>
      <c r="AR132" s="48"/>
      <c r="AS132" s="48"/>
      <c r="AT132" s="48"/>
      <c r="AU132" s="6"/>
      <c r="AV132" s="3"/>
      <c r="AW132" s="3"/>
      <c r="AX132" s="3"/>
      <c r="AY132" s="3"/>
      <c r="AZ132" s="48"/>
      <c r="BA132" s="48"/>
      <c r="BB132" s="48"/>
      <c r="BC132" s="48"/>
      <c r="BD132" s="48"/>
      <c r="BE132" s="48"/>
      <c r="BF132" s="48"/>
      <c r="BG132" s="48"/>
      <c r="BH132" s="48"/>
      <c r="BI132" s="48"/>
      <c r="BJ132" s="48"/>
      <c r="BK132" s="48"/>
      <c r="BL132" s="48"/>
      <c r="BM132" s="48"/>
      <c r="BN132" s="48"/>
      <c r="BO132" s="48"/>
      <c r="BP132" s="48"/>
    </row>
    <row r="133" spans="10:68" ht="14.25" customHeight="1" x14ac:dyDescent="0.25">
      <c r="J133" s="1"/>
      <c r="AN133" s="48"/>
      <c r="AO133" s="47"/>
      <c r="AP133" s="48"/>
      <c r="AQ133" s="49"/>
      <c r="AR133" s="48"/>
      <c r="AS133" s="48"/>
      <c r="AT133" s="48"/>
      <c r="AU133" s="6"/>
      <c r="AV133" s="3"/>
      <c r="AW133" s="3"/>
      <c r="AX133" s="3"/>
      <c r="AY133" s="3"/>
      <c r="AZ133" s="48"/>
      <c r="BA133" s="48"/>
      <c r="BB133" s="48"/>
      <c r="BC133" s="48"/>
      <c r="BD133" s="48"/>
      <c r="BE133" s="48"/>
      <c r="BF133" s="48"/>
      <c r="BG133" s="48"/>
      <c r="BH133" s="48"/>
      <c r="BI133" s="48"/>
      <c r="BJ133" s="48"/>
      <c r="BK133" s="48"/>
      <c r="BL133" s="48"/>
      <c r="BM133" s="48"/>
      <c r="BN133" s="48"/>
      <c r="BO133" s="48"/>
      <c r="BP133" s="48"/>
    </row>
    <row r="134" spans="10:68" ht="14.25" customHeight="1" x14ac:dyDescent="0.25">
      <c r="J134" s="1"/>
      <c r="AN134" s="48"/>
      <c r="AO134" s="47"/>
      <c r="AP134" s="48"/>
      <c r="AQ134" s="49"/>
      <c r="AR134" s="48"/>
      <c r="AS134" s="48"/>
      <c r="AT134" s="48"/>
      <c r="AU134" s="6"/>
      <c r="AV134" s="3"/>
      <c r="AW134" s="3"/>
      <c r="AX134" s="3"/>
      <c r="AY134" s="3"/>
      <c r="AZ134" s="48"/>
      <c r="BA134" s="48"/>
      <c r="BB134" s="48"/>
      <c r="BC134" s="48"/>
      <c r="BD134" s="48"/>
      <c r="BE134" s="48"/>
      <c r="BF134" s="48"/>
      <c r="BG134" s="48"/>
      <c r="BH134" s="48"/>
      <c r="BI134" s="48"/>
      <c r="BJ134" s="48"/>
      <c r="BK134" s="48"/>
      <c r="BL134" s="48"/>
      <c r="BM134" s="48"/>
      <c r="BN134" s="48"/>
      <c r="BO134" s="48"/>
      <c r="BP134" s="48"/>
    </row>
    <row r="135" spans="10:68" ht="14.25" customHeight="1" x14ac:dyDescent="0.25">
      <c r="J135" s="1"/>
      <c r="AN135" s="48"/>
      <c r="AO135" s="47"/>
      <c r="AP135" s="48"/>
      <c r="AQ135" s="49"/>
      <c r="AR135" s="48"/>
      <c r="AS135" s="48"/>
      <c r="AT135" s="48"/>
      <c r="AU135" s="6"/>
      <c r="AV135" s="3"/>
      <c r="AW135" s="3"/>
      <c r="AX135" s="3"/>
      <c r="AY135" s="3"/>
      <c r="AZ135" s="48"/>
      <c r="BA135" s="48"/>
      <c r="BB135" s="48"/>
      <c r="BC135" s="48"/>
      <c r="BD135" s="48"/>
      <c r="BE135" s="48"/>
      <c r="BF135" s="48"/>
      <c r="BG135" s="48"/>
      <c r="BH135" s="48"/>
      <c r="BI135" s="48"/>
      <c r="BJ135" s="48"/>
      <c r="BK135" s="48"/>
      <c r="BL135" s="48"/>
      <c r="BM135" s="48"/>
      <c r="BN135" s="48"/>
      <c r="BO135" s="48"/>
      <c r="BP135" s="48"/>
    </row>
    <row r="136" spans="10:68" ht="14.25" customHeight="1" x14ac:dyDescent="0.25">
      <c r="J136" s="1"/>
      <c r="AN136" s="48"/>
      <c r="AO136" s="47"/>
      <c r="AP136" s="48"/>
      <c r="AQ136" s="49"/>
      <c r="AR136" s="48"/>
      <c r="AS136" s="48"/>
      <c r="AT136" s="48"/>
      <c r="AU136" s="6"/>
      <c r="AV136" s="3"/>
      <c r="AW136" s="3"/>
      <c r="AX136" s="3"/>
      <c r="AY136" s="3"/>
      <c r="AZ136" s="48"/>
      <c r="BA136" s="48"/>
      <c r="BB136" s="48"/>
      <c r="BC136" s="48"/>
      <c r="BD136" s="48"/>
      <c r="BE136" s="48"/>
      <c r="BF136" s="48"/>
      <c r="BG136" s="48"/>
      <c r="BH136" s="48"/>
      <c r="BI136" s="48"/>
      <c r="BJ136" s="48"/>
      <c r="BK136" s="48"/>
      <c r="BL136" s="48"/>
      <c r="BM136" s="48"/>
      <c r="BN136" s="48"/>
      <c r="BO136" s="48"/>
      <c r="BP136" s="48"/>
    </row>
    <row r="137" spans="10:68" ht="14.25" customHeight="1" x14ac:dyDescent="0.25">
      <c r="J137" s="1"/>
      <c r="AN137" s="48"/>
      <c r="AO137" s="47"/>
      <c r="AP137" s="48"/>
      <c r="AQ137" s="49"/>
      <c r="AR137" s="48"/>
      <c r="AS137" s="48"/>
      <c r="AT137" s="48"/>
      <c r="AU137" s="6"/>
      <c r="AV137" s="3"/>
      <c r="AW137" s="3"/>
      <c r="AX137" s="3"/>
      <c r="AY137" s="3"/>
      <c r="AZ137" s="48"/>
      <c r="BA137" s="48"/>
      <c r="BB137" s="48"/>
      <c r="BC137" s="48"/>
      <c r="BD137" s="48"/>
      <c r="BE137" s="48"/>
      <c r="BF137" s="48"/>
      <c r="BG137" s="48"/>
      <c r="BH137" s="48"/>
      <c r="BI137" s="48"/>
      <c r="BJ137" s="48"/>
      <c r="BK137" s="48"/>
      <c r="BL137" s="48"/>
      <c r="BM137" s="48"/>
      <c r="BN137" s="48"/>
      <c r="BO137" s="48"/>
      <c r="BP137" s="48"/>
    </row>
    <row r="138" spans="10:68" ht="14.25" customHeight="1" x14ac:dyDescent="0.25">
      <c r="J138" s="1"/>
      <c r="AN138" s="48"/>
      <c r="AO138" s="47"/>
      <c r="AP138" s="48"/>
      <c r="AQ138" s="49"/>
      <c r="AS138" s="48"/>
      <c r="AT138" s="48"/>
      <c r="AU138" s="6"/>
      <c r="AV138" s="3"/>
      <c r="AW138" s="3"/>
      <c r="AX138" s="3"/>
      <c r="AY138" s="3"/>
      <c r="AZ138" s="48"/>
      <c r="BA138" s="48"/>
    </row>
    <row r="139" spans="10:68" ht="14.25" customHeight="1" x14ac:dyDescent="0.25">
      <c r="J139" s="1"/>
      <c r="AN139" s="48"/>
      <c r="AO139" s="47"/>
      <c r="AP139" s="48"/>
      <c r="AQ139" s="49"/>
      <c r="AS139" s="48"/>
      <c r="AT139" s="48"/>
      <c r="AU139" s="6"/>
      <c r="AV139" s="3"/>
      <c r="AW139" s="3"/>
      <c r="AX139" s="3"/>
      <c r="AY139" s="3"/>
      <c r="AZ139" s="48"/>
      <c r="BA139" s="48"/>
    </row>
    <row r="140" spans="10:68" ht="14.25" customHeight="1" x14ac:dyDescent="0.25">
      <c r="J140" s="1"/>
      <c r="AN140" s="48"/>
      <c r="AO140" s="47"/>
      <c r="AP140" s="48"/>
      <c r="AQ140" s="49"/>
      <c r="AS140" s="48"/>
      <c r="AT140" s="48"/>
      <c r="AU140" s="6"/>
      <c r="AV140" s="3"/>
      <c r="AW140" s="3"/>
      <c r="AX140" s="3"/>
      <c r="AY140" s="3"/>
      <c r="AZ140" s="48"/>
      <c r="BA140" s="48"/>
    </row>
    <row r="141" spans="10:68" ht="14.25" customHeight="1" x14ac:dyDescent="0.25">
      <c r="J141" s="1"/>
      <c r="AN141" s="48"/>
      <c r="AO141" s="47"/>
      <c r="AP141" s="48"/>
      <c r="AQ141" s="49"/>
      <c r="AS141" s="48"/>
      <c r="AT141" s="48"/>
      <c r="AU141" s="6"/>
      <c r="AV141" s="3"/>
      <c r="AW141" s="3"/>
      <c r="AX141" s="3"/>
      <c r="AY141" s="3"/>
      <c r="AZ141" s="48"/>
      <c r="BA141" s="48"/>
    </row>
    <row r="142" spans="10:68" ht="14.25" customHeight="1" x14ac:dyDescent="0.25">
      <c r="J142" s="1"/>
      <c r="AN142" s="48"/>
      <c r="AO142" s="47"/>
      <c r="AP142" s="48"/>
      <c r="AQ142" s="49"/>
      <c r="AS142" s="48"/>
      <c r="AT142" s="48"/>
      <c r="AU142" s="6"/>
      <c r="AV142" s="3"/>
      <c r="AW142" s="3"/>
      <c r="AX142" s="3"/>
      <c r="AY142" s="3"/>
      <c r="AZ142" s="48"/>
      <c r="BA142" s="48"/>
    </row>
    <row r="143" spans="10:68" ht="14.25" customHeight="1" x14ac:dyDescent="0.25">
      <c r="J143" s="1"/>
      <c r="AN143" s="48"/>
      <c r="AO143" s="47"/>
      <c r="AP143" s="48"/>
      <c r="AQ143" s="49"/>
      <c r="AS143" s="48"/>
      <c r="AT143" s="48"/>
      <c r="AU143" s="6"/>
      <c r="AV143" s="3"/>
      <c r="AW143" s="3"/>
      <c r="AX143" s="3"/>
      <c r="AY143" s="3"/>
      <c r="AZ143" s="48"/>
      <c r="BA143" s="48"/>
    </row>
    <row r="144" spans="10:68" ht="14.25" customHeight="1" x14ac:dyDescent="0.25">
      <c r="J144" s="1"/>
      <c r="AN144" s="48"/>
      <c r="AO144" s="47"/>
      <c r="AP144" s="48"/>
      <c r="AQ144" s="49"/>
      <c r="AS144" s="48"/>
      <c r="AT144" s="48"/>
      <c r="AU144" s="6"/>
      <c r="AV144" s="3"/>
      <c r="AW144" s="3"/>
      <c r="AX144" s="3"/>
      <c r="AY144" s="3"/>
      <c r="AZ144" s="48"/>
      <c r="BA144" s="48"/>
    </row>
    <row r="145" spans="10:53" ht="14.25" customHeight="1" x14ac:dyDescent="0.25">
      <c r="J145" s="1"/>
      <c r="AN145" s="48"/>
      <c r="AO145" s="47"/>
      <c r="AP145" s="48"/>
      <c r="AQ145" s="49"/>
      <c r="AS145" s="48"/>
      <c r="AT145" s="48"/>
      <c r="AU145" s="6"/>
      <c r="AV145" s="3"/>
      <c r="AW145" s="3"/>
      <c r="AX145" s="3"/>
      <c r="AY145" s="3"/>
      <c r="AZ145" s="48"/>
      <c r="BA145" s="48"/>
    </row>
    <row r="146" spans="10:53" ht="14.25" customHeight="1" x14ac:dyDescent="0.25">
      <c r="J146" s="1"/>
      <c r="AN146" s="48"/>
      <c r="AO146" s="47"/>
      <c r="AP146" s="48"/>
      <c r="AQ146" s="49"/>
      <c r="AS146" s="48"/>
      <c r="AT146" s="48"/>
      <c r="AU146" s="6"/>
      <c r="AV146" s="3"/>
      <c r="AW146" s="3"/>
      <c r="AX146" s="3"/>
      <c r="AY146" s="3"/>
      <c r="AZ146" s="48"/>
      <c r="BA146" s="48"/>
    </row>
    <row r="147" spans="10:53" ht="14.25" customHeight="1" x14ac:dyDescent="0.25">
      <c r="J147" s="1"/>
      <c r="AN147" s="48"/>
      <c r="AO147" s="47"/>
      <c r="AP147" s="48"/>
      <c r="AQ147" s="49"/>
      <c r="AS147" s="48"/>
      <c r="AT147" s="48"/>
      <c r="AU147" s="6"/>
      <c r="AV147" s="3"/>
      <c r="AW147" s="3"/>
      <c r="AX147" s="3"/>
      <c r="AY147" s="3"/>
      <c r="AZ147" s="48"/>
      <c r="BA147" s="48"/>
    </row>
    <row r="148" spans="10:53" ht="14.25" customHeight="1" x14ac:dyDescent="0.25">
      <c r="J148" s="1"/>
      <c r="AN148" s="48"/>
      <c r="AO148" s="47"/>
      <c r="AP148" s="48"/>
      <c r="AQ148" s="49"/>
      <c r="AS148" s="48"/>
      <c r="AT148" s="48"/>
      <c r="AU148" s="6"/>
      <c r="AV148" s="3"/>
      <c r="AW148" s="3"/>
      <c r="AX148" s="3"/>
      <c r="AY148" s="3"/>
      <c r="AZ148" s="48"/>
      <c r="BA148" s="48"/>
    </row>
    <row r="149" spans="10:53" ht="14.25" customHeight="1" x14ac:dyDescent="0.25">
      <c r="J149" s="1"/>
      <c r="AN149" s="48"/>
      <c r="AO149" s="47"/>
      <c r="AP149" s="48"/>
      <c r="AQ149" s="49"/>
      <c r="AS149" s="48"/>
      <c r="AT149" s="48"/>
      <c r="AU149" s="6"/>
      <c r="AV149" s="3"/>
      <c r="AW149" s="3"/>
      <c r="AX149" s="3"/>
      <c r="AY149" s="3"/>
      <c r="AZ149" s="48"/>
      <c r="BA149" s="48"/>
    </row>
    <row r="150" spans="10:53" ht="14.25" customHeight="1" x14ac:dyDescent="0.25">
      <c r="J150" s="1"/>
      <c r="AN150" s="48"/>
      <c r="AO150" s="47"/>
      <c r="AP150" s="48"/>
      <c r="AQ150" s="49"/>
      <c r="AS150" s="48"/>
      <c r="AT150" s="48"/>
      <c r="AU150" s="6"/>
      <c r="AV150" s="3"/>
      <c r="AW150" s="3"/>
      <c r="AX150" s="3"/>
      <c r="AY150" s="3"/>
      <c r="AZ150" s="48"/>
      <c r="BA150" s="48"/>
    </row>
    <row r="151" spans="10:53" ht="14.25" customHeight="1" x14ac:dyDescent="0.25">
      <c r="J151" s="1"/>
      <c r="AN151" s="48"/>
      <c r="AO151" s="47"/>
      <c r="AP151" s="48"/>
      <c r="AQ151" s="49"/>
      <c r="AS151" s="48"/>
      <c r="AT151" s="48"/>
      <c r="AU151" s="6"/>
      <c r="AV151" s="3"/>
      <c r="AW151" s="3"/>
      <c r="AX151" s="3"/>
      <c r="AY151" s="3"/>
      <c r="AZ151" s="48"/>
      <c r="BA151" s="48"/>
    </row>
    <row r="152" spans="10:53" ht="14.25" customHeight="1" x14ac:dyDescent="0.25">
      <c r="J152" s="1"/>
      <c r="AN152" s="48"/>
      <c r="AO152" s="47"/>
      <c r="AP152" s="48"/>
      <c r="AQ152" s="49"/>
      <c r="AS152" s="48"/>
      <c r="AT152" s="48"/>
      <c r="AU152" s="6"/>
      <c r="AV152" s="3"/>
      <c r="AW152" s="3"/>
      <c r="AX152" s="3"/>
      <c r="AY152" s="3"/>
      <c r="AZ152" s="48"/>
      <c r="BA152" s="48"/>
    </row>
    <row r="153" spans="10:53" ht="14.25" customHeight="1" x14ac:dyDescent="0.25">
      <c r="J153" s="1"/>
      <c r="AN153" s="48"/>
      <c r="AO153" s="47"/>
      <c r="AP153" s="48"/>
      <c r="AQ153" s="49"/>
      <c r="AS153" s="48"/>
      <c r="AT153" s="48"/>
      <c r="AU153" s="6"/>
      <c r="AV153" s="3"/>
      <c r="AW153" s="3"/>
      <c r="AX153" s="3"/>
      <c r="AY153" s="3"/>
      <c r="AZ153" s="48"/>
      <c r="BA153" s="48"/>
    </row>
    <row r="154" spans="10:53" ht="14.25" customHeight="1" x14ac:dyDescent="0.25">
      <c r="J154" s="1"/>
      <c r="AN154" s="48"/>
      <c r="AO154" s="47"/>
      <c r="AP154" s="48"/>
      <c r="AQ154" s="49"/>
      <c r="AS154" s="48"/>
      <c r="AT154" s="48"/>
      <c r="AU154" s="6"/>
      <c r="AV154" s="3"/>
      <c r="AW154" s="3"/>
      <c r="AX154" s="3"/>
      <c r="AY154" s="3"/>
      <c r="AZ154" s="48"/>
      <c r="BA154" s="48"/>
    </row>
    <row r="155" spans="10:53" ht="14.25" customHeight="1" x14ac:dyDescent="0.25">
      <c r="J155" s="1"/>
      <c r="AN155" s="48"/>
      <c r="AO155" s="47"/>
      <c r="AP155" s="48"/>
      <c r="AQ155" s="49"/>
      <c r="AS155" s="48"/>
      <c r="AT155" s="48"/>
      <c r="AU155" s="6"/>
      <c r="AV155" s="3"/>
      <c r="AW155" s="3"/>
      <c r="AX155" s="3"/>
      <c r="AY155" s="3"/>
      <c r="AZ155" s="48"/>
      <c r="BA155" s="48"/>
    </row>
    <row r="156" spans="10:53" ht="14.25" customHeight="1" x14ac:dyDescent="0.25">
      <c r="J156" s="1"/>
      <c r="AN156" s="48"/>
      <c r="AO156" s="47"/>
      <c r="AP156" s="48"/>
      <c r="AQ156" s="49"/>
      <c r="AS156" s="48"/>
      <c r="AT156" s="48"/>
      <c r="AU156" s="6"/>
      <c r="AV156" s="3"/>
      <c r="AW156" s="3"/>
      <c r="AX156" s="3"/>
      <c r="AY156" s="3"/>
      <c r="AZ156" s="48"/>
      <c r="BA156" s="48"/>
    </row>
    <row r="157" spans="10:53" ht="14.25" customHeight="1" x14ac:dyDescent="0.25">
      <c r="J157" s="1"/>
      <c r="AN157" s="48"/>
      <c r="AO157" s="47"/>
      <c r="AP157" s="48"/>
      <c r="AQ157" s="49"/>
      <c r="AS157" s="48"/>
      <c r="AT157" s="48"/>
      <c r="AU157" s="6"/>
      <c r="AV157" s="3"/>
      <c r="AW157" s="3"/>
      <c r="AX157" s="3"/>
      <c r="AY157" s="3"/>
      <c r="AZ157" s="48"/>
      <c r="BA157" s="48"/>
    </row>
    <row r="158" spans="10:53" ht="14.25" customHeight="1" x14ac:dyDescent="0.25">
      <c r="J158" s="1"/>
      <c r="AN158" s="48"/>
      <c r="AO158" s="47"/>
      <c r="AP158" s="48"/>
      <c r="AQ158" s="49"/>
      <c r="AS158" s="48"/>
      <c r="AT158" s="48"/>
      <c r="AU158" s="6"/>
      <c r="AV158" s="3"/>
      <c r="AW158" s="3"/>
      <c r="AX158" s="3"/>
      <c r="AY158" s="3"/>
      <c r="AZ158" s="48"/>
      <c r="BA158" s="48"/>
    </row>
    <row r="159" spans="10:53" ht="14.25" customHeight="1" x14ac:dyDescent="0.25">
      <c r="J159" s="1"/>
      <c r="AN159" s="48"/>
      <c r="AO159" s="47"/>
      <c r="AP159" s="48"/>
      <c r="AQ159" s="49"/>
      <c r="AS159" s="48"/>
      <c r="AT159" s="48"/>
      <c r="AU159" s="6"/>
      <c r="AV159" s="3"/>
      <c r="AW159" s="3"/>
      <c r="AX159" s="3"/>
      <c r="AY159" s="3"/>
      <c r="AZ159" s="48"/>
      <c r="BA159" s="48"/>
    </row>
    <row r="160" spans="10:53" ht="14.25" customHeight="1" x14ac:dyDescent="0.25">
      <c r="J160" s="1"/>
      <c r="AN160" s="48"/>
      <c r="AO160" s="47"/>
      <c r="AP160" s="48"/>
      <c r="AQ160" s="49"/>
      <c r="AS160" s="48"/>
      <c r="AT160" s="48"/>
      <c r="AU160" s="6"/>
      <c r="AV160" s="3"/>
      <c r="AW160" s="3"/>
      <c r="AX160" s="3"/>
      <c r="AY160" s="3"/>
      <c r="AZ160" s="48"/>
      <c r="BA160" s="48"/>
    </row>
    <row r="161" spans="10:53" ht="14.25" customHeight="1" x14ac:dyDescent="0.25">
      <c r="J161" s="1"/>
      <c r="AN161" s="48"/>
      <c r="AO161" s="47"/>
      <c r="AP161" s="48"/>
      <c r="AQ161" s="49"/>
      <c r="AS161" s="48"/>
      <c r="AT161" s="48"/>
      <c r="AU161" s="6"/>
      <c r="AV161" s="3"/>
      <c r="AW161" s="3"/>
      <c r="AX161" s="3"/>
      <c r="AY161" s="3"/>
      <c r="AZ161" s="48"/>
      <c r="BA161" s="48"/>
    </row>
    <row r="162" spans="10:53" ht="14.25" customHeight="1" x14ac:dyDescent="0.25">
      <c r="J162" s="1"/>
      <c r="AN162" s="48"/>
      <c r="AO162" s="47"/>
      <c r="AP162" s="48"/>
      <c r="AQ162" s="49"/>
      <c r="AS162" s="48"/>
      <c r="AT162" s="48"/>
      <c r="AU162" s="6"/>
      <c r="AV162" s="3"/>
      <c r="AW162" s="3"/>
      <c r="AX162" s="3"/>
      <c r="AY162" s="3"/>
      <c r="AZ162" s="48"/>
      <c r="BA162" s="48"/>
    </row>
    <row r="163" spans="10:53" ht="14.25" customHeight="1" x14ac:dyDescent="0.25">
      <c r="J163" s="1"/>
      <c r="AN163" s="48"/>
      <c r="AO163" s="47"/>
      <c r="AP163" s="48"/>
      <c r="AQ163" s="49"/>
      <c r="AS163" s="48"/>
      <c r="AT163" s="48"/>
      <c r="AU163" s="6"/>
      <c r="AV163" s="3"/>
      <c r="AW163" s="3"/>
      <c r="AX163" s="3"/>
      <c r="AY163" s="3"/>
      <c r="AZ163" s="48"/>
      <c r="BA163" s="48"/>
    </row>
    <row r="164" spans="10:53" ht="14.25" customHeight="1" x14ac:dyDescent="0.25">
      <c r="J164" s="1"/>
      <c r="AN164" s="48"/>
      <c r="AO164" s="47"/>
      <c r="AP164" s="48"/>
      <c r="AQ164" s="49"/>
      <c r="AS164" s="48"/>
      <c r="AT164" s="48"/>
      <c r="AU164" s="6"/>
      <c r="AV164" s="3"/>
      <c r="AW164" s="3"/>
      <c r="AX164" s="3"/>
      <c r="AY164" s="3"/>
      <c r="AZ164" s="48"/>
      <c r="BA164" s="48"/>
    </row>
    <row r="165" spans="10:53" ht="14.25" customHeight="1" x14ac:dyDescent="0.25">
      <c r="J165" s="1"/>
      <c r="AN165" s="48"/>
      <c r="AO165" s="47"/>
      <c r="AP165" s="48"/>
      <c r="AQ165" s="49"/>
      <c r="AS165" s="48"/>
      <c r="AT165" s="48"/>
      <c r="AU165" s="6"/>
      <c r="AV165" s="3"/>
      <c r="AW165" s="3"/>
      <c r="AX165" s="3"/>
      <c r="AY165" s="3"/>
      <c r="AZ165" s="48"/>
      <c r="BA165" s="48"/>
    </row>
    <row r="166" spans="10:53" ht="14.25" customHeight="1" x14ac:dyDescent="0.25">
      <c r="J166" s="1"/>
      <c r="AN166" s="48"/>
      <c r="AO166" s="47"/>
      <c r="AP166" s="48"/>
      <c r="AQ166" s="49"/>
      <c r="AS166" s="48"/>
      <c r="AT166" s="48"/>
      <c r="AU166" s="6"/>
      <c r="AV166" s="3"/>
      <c r="AW166" s="3"/>
      <c r="AX166" s="3"/>
      <c r="AY166" s="3"/>
      <c r="AZ166" s="48"/>
      <c r="BA166" s="48"/>
    </row>
    <row r="167" spans="10:53" ht="14.25" customHeight="1" x14ac:dyDescent="0.25">
      <c r="J167" s="1"/>
      <c r="AN167" s="48"/>
      <c r="AO167" s="47"/>
      <c r="AP167" s="48"/>
      <c r="AQ167" s="49"/>
      <c r="AS167" s="48"/>
      <c r="AT167" s="48"/>
      <c r="AU167" s="6"/>
      <c r="AV167" s="3"/>
      <c r="AW167" s="3"/>
      <c r="AX167" s="3"/>
      <c r="AY167" s="3"/>
      <c r="AZ167" s="48"/>
      <c r="BA167" s="48"/>
    </row>
    <row r="168" spans="10:53" ht="14.25" customHeight="1" x14ac:dyDescent="0.25">
      <c r="J168" s="1"/>
      <c r="AN168" s="48"/>
      <c r="AO168" s="47"/>
      <c r="AP168" s="48"/>
      <c r="AQ168" s="49"/>
      <c r="AS168" s="48"/>
      <c r="AT168" s="48"/>
      <c r="AU168" s="6"/>
      <c r="AV168" s="3"/>
      <c r="AW168" s="3"/>
      <c r="AX168" s="3"/>
      <c r="AY168" s="3"/>
      <c r="AZ168" s="48"/>
      <c r="BA168" s="48"/>
    </row>
    <row r="169" spans="10:53" ht="14.25" customHeight="1" x14ac:dyDescent="0.25">
      <c r="J169" s="1"/>
      <c r="AN169" s="48"/>
      <c r="AO169" s="47"/>
      <c r="AP169" s="48"/>
      <c r="AQ169" s="49"/>
      <c r="AS169" s="48"/>
      <c r="AT169" s="48"/>
      <c r="AU169" s="6"/>
      <c r="AV169" s="3"/>
      <c r="AW169" s="3"/>
      <c r="AX169" s="3"/>
      <c r="AY169" s="3"/>
      <c r="AZ169" s="48"/>
      <c r="BA169" s="48"/>
    </row>
    <row r="170" spans="10:53" ht="14.25" customHeight="1" x14ac:dyDescent="0.25">
      <c r="J170" s="1"/>
      <c r="AN170" s="48"/>
      <c r="AO170" s="47"/>
      <c r="AP170" s="48"/>
      <c r="AQ170" s="49"/>
      <c r="AS170" s="48"/>
      <c r="AT170" s="48"/>
      <c r="AU170" s="6"/>
      <c r="AV170" s="3"/>
      <c r="AW170" s="3"/>
      <c r="AX170" s="3"/>
      <c r="AY170" s="3"/>
      <c r="AZ170" s="48"/>
      <c r="BA170" s="48"/>
    </row>
    <row r="171" spans="10:53" ht="14.25" customHeight="1" x14ac:dyDescent="0.25">
      <c r="J171" s="1"/>
      <c r="AN171" s="48"/>
      <c r="AO171" s="47"/>
      <c r="AP171" s="48"/>
      <c r="AQ171" s="49"/>
      <c r="AS171" s="48"/>
      <c r="AT171" s="48"/>
      <c r="AU171" s="6"/>
      <c r="AV171" s="3"/>
      <c r="AW171" s="3"/>
      <c r="AX171" s="3"/>
      <c r="AY171" s="3"/>
      <c r="AZ171" s="48"/>
      <c r="BA171" s="48"/>
    </row>
    <row r="172" spans="10:53" ht="14.25" customHeight="1" x14ac:dyDescent="0.25">
      <c r="J172" s="1"/>
      <c r="AN172" s="48"/>
      <c r="AO172" s="47"/>
      <c r="AP172" s="48"/>
      <c r="AQ172" s="49"/>
      <c r="AS172" s="48"/>
      <c r="AT172" s="48"/>
      <c r="AU172" s="6"/>
      <c r="AV172" s="3"/>
      <c r="AW172" s="3"/>
      <c r="AX172" s="3"/>
      <c r="AY172" s="3"/>
      <c r="AZ172" s="48"/>
      <c r="BA172" s="48"/>
    </row>
    <row r="173" spans="10:53" ht="14.25" customHeight="1" x14ac:dyDescent="0.25">
      <c r="J173" s="1"/>
      <c r="AN173" s="48"/>
      <c r="AO173" s="47"/>
      <c r="AP173" s="48"/>
      <c r="AQ173" s="49"/>
      <c r="AS173" s="48"/>
      <c r="AT173" s="48"/>
      <c r="AU173" s="6"/>
      <c r="AV173" s="3"/>
      <c r="AW173" s="3"/>
      <c r="AX173" s="3"/>
      <c r="AY173" s="3"/>
      <c r="AZ173" s="48"/>
      <c r="BA173" s="48"/>
    </row>
    <row r="174" spans="10:53" ht="14.25" customHeight="1" x14ac:dyDescent="0.25">
      <c r="J174" s="1"/>
      <c r="AN174" s="48"/>
      <c r="AO174" s="47"/>
      <c r="AP174" s="48"/>
      <c r="AQ174" s="49"/>
      <c r="AS174" s="48"/>
      <c r="AT174" s="48"/>
      <c r="AU174" s="6"/>
      <c r="AV174" s="3"/>
      <c r="AW174" s="3"/>
      <c r="AX174" s="3"/>
      <c r="AY174" s="3"/>
      <c r="AZ174" s="48"/>
      <c r="BA174" s="48"/>
    </row>
    <row r="175" spans="10:53" ht="14.25" customHeight="1" x14ac:dyDescent="0.25">
      <c r="J175" s="1"/>
      <c r="AN175" s="48"/>
      <c r="AO175" s="47"/>
      <c r="AP175" s="48"/>
      <c r="AQ175" s="49"/>
      <c r="AS175" s="48"/>
      <c r="AT175" s="48"/>
      <c r="AU175" s="6"/>
      <c r="AV175" s="3"/>
      <c r="AW175" s="3"/>
      <c r="AX175" s="3"/>
      <c r="AY175" s="3"/>
      <c r="AZ175" s="48"/>
      <c r="BA175" s="48"/>
    </row>
    <row r="176" spans="10:53" ht="14.25" customHeight="1" x14ac:dyDescent="0.25">
      <c r="J176" s="1"/>
      <c r="AN176" s="48"/>
      <c r="AO176" s="47"/>
      <c r="AP176" s="48"/>
      <c r="AQ176" s="49"/>
      <c r="AS176" s="48"/>
      <c r="AT176" s="48"/>
      <c r="AU176" s="6"/>
      <c r="AV176" s="3"/>
      <c r="AW176" s="3"/>
      <c r="AX176" s="3"/>
      <c r="AY176" s="3"/>
      <c r="AZ176" s="48"/>
      <c r="BA176" s="48"/>
    </row>
    <row r="177" spans="10:53" ht="14.25" customHeight="1" x14ac:dyDescent="0.25">
      <c r="J177" s="1"/>
      <c r="AN177" s="48"/>
      <c r="AO177" s="47"/>
      <c r="AP177" s="48"/>
      <c r="AQ177" s="49"/>
      <c r="AR177" s="48"/>
      <c r="AS177" s="48"/>
      <c r="AT177" s="48"/>
      <c r="AU177" s="6"/>
      <c r="AV177" s="3"/>
      <c r="AW177" s="3"/>
      <c r="AX177" s="3"/>
      <c r="AY177" s="3"/>
      <c r="AZ177" s="48"/>
      <c r="BA177" s="48"/>
    </row>
    <row r="178" spans="10:53" ht="14.25" customHeight="1" x14ac:dyDescent="0.25">
      <c r="J178" s="1"/>
      <c r="AN178" s="48"/>
      <c r="AO178" s="47"/>
      <c r="AP178" s="48"/>
      <c r="AQ178" s="49"/>
      <c r="AR178" s="48"/>
      <c r="AS178" s="48"/>
      <c r="AT178" s="48"/>
      <c r="AU178" s="6"/>
      <c r="AV178" s="3"/>
      <c r="AW178" s="3"/>
      <c r="AX178" s="3"/>
      <c r="AY178" s="3"/>
      <c r="AZ178" s="48"/>
      <c r="BA178" s="48"/>
    </row>
    <row r="179" spans="10:53" ht="14.25" customHeight="1" x14ac:dyDescent="0.25">
      <c r="J179" s="1"/>
      <c r="AN179" s="48"/>
      <c r="AO179" s="47"/>
      <c r="AP179" s="48"/>
      <c r="AQ179" s="49"/>
      <c r="AS179" s="48"/>
      <c r="AT179" s="48"/>
      <c r="AU179" s="6"/>
      <c r="AV179" s="3"/>
      <c r="AW179" s="3"/>
      <c r="AX179" s="3"/>
      <c r="AY179" s="3"/>
      <c r="AZ179" s="48"/>
      <c r="BA179" s="48"/>
    </row>
    <row r="180" spans="10:53" ht="14.25" customHeight="1" x14ac:dyDescent="0.25">
      <c r="J180" s="1"/>
      <c r="AN180" s="48"/>
      <c r="AO180" s="47"/>
      <c r="AP180" s="48"/>
      <c r="AQ180" s="49"/>
      <c r="AS180" s="48"/>
      <c r="AT180" s="48"/>
      <c r="AU180" s="6"/>
      <c r="AV180" s="3"/>
      <c r="AW180" s="3"/>
      <c r="AX180" s="3"/>
      <c r="AY180" s="3"/>
      <c r="AZ180" s="48"/>
      <c r="BA180" s="48"/>
    </row>
    <row r="181" spans="10:53" ht="14.25" customHeight="1" x14ac:dyDescent="0.25">
      <c r="J181" s="1"/>
      <c r="AN181" s="48"/>
      <c r="AO181" s="47"/>
      <c r="AP181" s="48"/>
      <c r="AQ181" s="51"/>
      <c r="AS181" s="48"/>
      <c r="AT181" s="48"/>
      <c r="AU181" s="6"/>
      <c r="AV181" s="3"/>
      <c r="AW181" s="3"/>
      <c r="AX181" s="3"/>
      <c r="AY181" s="3"/>
      <c r="AZ181" s="48"/>
      <c r="BA181" s="48"/>
    </row>
    <row r="182" spans="10:53" ht="14.25" customHeight="1" x14ac:dyDescent="0.25">
      <c r="J182" s="1"/>
      <c r="AN182" s="48"/>
      <c r="AO182" s="47"/>
      <c r="AP182" s="48"/>
      <c r="AQ182" s="51"/>
      <c r="AS182" s="48"/>
      <c r="AT182" s="48"/>
      <c r="AU182" s="6"/>
      <c r="AV182" s="3"/>
      <c r="AW182" s="3"/>
      <c r="AX182" s="3"/>
      <c r="AY182" s="3"/>
      <c r="AZ182" s="48"/>
      <c r="BA182" s="48"/>
    </row>
    <row r="183" spans="10:53" ht="14.25" customHeight="1" x14ac:dyDescent="0.25">
      <c r="J183" s="1"/>
      <c r="AN183" s="48"/>
      <c r="AO183" s="47"/>
      <c r="AP183" s="48"/>
      <c r="AQ183" s="51"/>
      <c r="AS183" s="48"/>
      <c r="AT183" s="48"/>
      <c r="AU183" s="6"/>
      <c r="AV183" s="3"/>
      <c r="AW183" s="3"/>
      <c r="AX183" s="3"/>
      <c r="AY183" s="3"/>
      <c r="AZ183" s="48"/>
      <c r="BA183" s="48"/>
    </row>
    <row r="184" spans="10:53" ht="14.25" customHeight="1" x14ac:dyDescent="0.25">
      <c r="J184" s="1"/>
      <c r="AN184" s="48"/>
      <c r="AO184" s="47"/>
      <c r="AP184" s="48"/>
      <c r="AQ184" s="51"/>
      <c r="AS184" s="48"/>
      <c r="AT184" s="48"/>
      <c r="AU184" s="6"/>
      <c r="AV184" s="3"/>
      <c r="AW184" s="3"/>
      <c r="AX184" s="3"/>
      <c r="AY184" s="3"/>
      <c r="AZ184" s="48"/>
      <c r="BA184" s="48"/>
    </row>
    <row r="185" spans="10:53" ht="14.25" customHeight="1" x14ac:dyDescent="0.25">
      <c r="J185" s="1"/>
      <c r="AN185" s="48"/>
      <c r="AO185" s="47"/>
      <c r="AP185" s="48"/>
      <c r="AQ185" s="51"/>
      <c r="AS185" s="48"/>
      <c r="AT185" s="48"/>
      <c r="AU185" s="6"/>
      <c r="AV185" s="3"/>
      <c r="AW185" s="3"/>
      <c r="AX185" s="3"/>
      <c r="AY185" s="3"/>
      <c r="AZ185" s="48"/>
      <c r="BA185" s="48"/>
    </row>
    <row r="186" spans="10:53" ht="14.25" customHeight="1" x14ac:dyDescent="0.25">
      <c r="J186" s="1"/>
      <c r="AN186" s="48"/>
      <c r="AO186" s="47"/>
      <c r="AP186" s="48"/>
      <c r="AQ186" s="51"/>
      <c r="AS186" s="48"/>
      <c r="AT186" s="48"/>
      <c r="AU186" s="6"/>
      <c r="AV186" s="3"/>
      <c r="AW186" s="3"/>
      <c r="AX186" s="3"/>
      <c r="AY186" s="3"/>
      <c r="AZ186" s="48"/>
      <c r="BA186" s="48"/>
    </row>
    <row r="187" spans="10:53" ht="14.25" customHeight="1" x14ac:dyDescent="0.25">
      <c r="J187" s="1"/>
      <c r="AN187" s="48"/>
      <c r="AO187" s="47"/>
      <c r="AP187" s="48"/>
      <c r="AQ187" s="51"/>
      <c r="AS187" s="48"/>
      <c r="AT187" s="48"/>
      <c r="AU187" s="6"/>
      <c r="AV187" s="3"/>
      <c r="AW187" s="3"/>
      <c r="AX187" s="3"/>
      <c r="AY187" s="3"/>
      <c r="AZ187" s="48"/>
      <c r="BA187" s="48"/>
    </row>
    <row r="188" spans="10:53" ht="14.25" customHeight="1" x14ac:dyDescent="0.25">
      <c r="J188" s="1"/>
      <c r="AN188" s="48"/>
      <c r="AO188" s="47"/>
      <c r="AP188" s="48"/>
      <c r="AQ188" s="51"/>
      <c r="AS188" s="48"/>
      <c r="AT188" s="48"/>
      <c r="AU188" s="6"/>
      <c r="AV188" s="3"/>
      <c r="AW188" s="3"/>
      <c r="AX188" s="3"/>
      <c r="AY188" s="3"/>
      <c r="AZ188" s="48"/>
      <c r="BA188" s="48"/>
    </row>
    <row r="189" spans="10:53" ht="14.25" customHeight="1" x14ac:dyDescent="0.25">
      <c r="J189" s="1"/>
      <c r="AN189" s="48"/>
      <c r="AO189" s="47"/>
      <c r="AP189" s="48"/>
      <c r="AQ189" s="51"/>
      <c r="AS189" s="48"/>
      <c r="AT189" s="48"/>
      <c r="AU189" s="6"/>
      <c r="AV189" s="3"/>
      <c r="AW189" s="3"/>
      <c r="AX189" s="3"/>
      <c r="AY189" s="3"/>
      <c r="AZ189" s="48"/>
      <c r="BA189" s="48"/>
    </row>
    <row r="190" spans="10:53" ht="14.25" customHeight="1" x14ac:dyDescent="0.25">
      <c r="J190" s="1"/>
      <c r="AN190" s="48"/>
      <c r="AO190" s="47"/>
      <c r="AP190" s="48"/>
      <c r="AQ190" s="51"/>
      <c r="AS190" s="48"/>
      <c r="AT190" s="48"/>
      <c r="AU190" s="6"/>
      <c r="AV190" s="3"/>
      <c r="AW190" s="3"/>
      <c r="AX190" s="3"/>
      <c r="AY190" s="3"/>
      <c r="AZ190" s="48"/>
      <c r="BA190" s="48"/>
    </row>
    <row r="191" spans="10:53" ht="14.25" customHeight="1" x14ac:dyDescent="0.25">
      <c r="J191" s="1"/>
      <c r="AN191" s="48"/>
      <c r="AO191" s="47"/>
      <c r="AP191" s="48"/>
      <c r="AQ191" s="51"/>
      <c r="AS191" s="48"/>
      <c r="AT191" s="48"/>
      <c r="AU191" s="6"/>
      <c r="AV191" s="3"/>
      <c r="AW191" s="3"/>
      <c r="AX191" s="3"/>
      <c r="AY191" s="3"/>
      <c r="AZ191" s="48"/>
      <c r="BA191" s="48"/>
    </row>
    <row r="192" spans="10:53" ht="14.25" customHeight="1" x14ac:dyDescent="0.25">
      <c r="J192" s="1"/>
      <c r="AN192" s="48"/>
      <c r="AO192" s="47"/>
      <c r="AP192" s="48"/>
      <c r="AQ192" s="51"/>
      <c r="AS192" s="48"/>
      <c r="AT192" s="48"/>
      <c r="AU192" s="6"/>
      <c r="AV192" s="3"/>
      <c r="AW192" s="3"/>
      <c r="AX192" s="3"/>
      <c r="AY192" s="3"/>
      <c r="AZ192" s="48"/>
      <c r="BA192" s="48"/>
    </row>
    <row r="193" spans="10:53" ht="14.25" customHeight="1" x14ac:dyDescent="0.25">
      <c r="J193" s="1"/>
      <c r="AN193" s="48"/>
      <c r="AO193" s="47"/>
      <c r="AP193" s="48"/>
      <c r="AQ193" s="51"/>
      <c r="AS193" s="48"/>
      <c r="AT193" s="48"/>
      <c r="AU193" s="6"/>
      <c r="AV193" s="3"/>
      <c r="AW193" s="3"/>
      <c r="AX193" s="3"/>
      <c r="AY193" s="3"/>
      <c r="AZ193" s="48"/>
      <c r="BA193" s="48"/>
    </row>
    <row r="194" spans="10:53" ht="14.25" customHeight="1" x14ac:dyDescent="0.25">
      <c r="J194" s="1"/>
      <c r="AN194" s="48"/>
      <c r="AO194" s="47"/>
      <c r="AP194" s="48"/>
      <c r="AQ194" s="51"/>
      <c r="AS194" s="48"/>
      <c r="AT194" s="48"/>
      <c r="AU194" s="6"/>
      <c r="AV194" s="3"/>
      <c r="AW194" s="3"/>
      <c r="AX194" s="3"/>
      <c r="AY194" s="3"/>
      <c r="AZ194" s="48"/>
      <c r="BA194" s="48"/>
    </row>
    <row r="195" spans="10:53" ht="14.25" customHeight="1" x14ac:dyDescent="0.25">
      <c r="J195" s="1"/>
      <c r="AN195" s="48"/>
      <c r="AO195" s="47"/>
      <c r="AP195" s="48"/>
      <c r="AQ195" s="51"/>
      <c r="AS195" s="48"/>
      <c r="AT195" s="48"/>
      <c r="AU195" s="6"/>
      <c r="AV195" s="3"/>
      <c r="AW195" s="3"/>
      <c r="AX195" s="3"/>
      <c r="AY195" s="3"/>
      <c r="AZ195" s="48"/>
      <c r="BA195" s="48"/>
    </row>
    <row r="196" spans="10:53" ht="14.25" customHeight="1" x14ac:dyDescent="0.25">
      <c r="J196" s="1"/>
      <c r="AN196" s="48"/>
      <c r="AO196" s="47"/>
      <c r="AP196" s="48"/>
      <c r="AQ196" s="51"/>
      <c r="AS196" s="48"/>
      <c r="AT196" s="48"/>
      <c r="AU196" s="6"/>
      <c r="AV196" s="3"/>
      <c r="AW196" s="3"/>
      <c r="AX196" s="3"/>
      <c r="AY196" s="3"/>
      <c r="AZ196" s="48"/>
      <c r="BA196" s="48"/>
    </row>
    <row r="197" spans="10:53" ht="14.25" customHeight="1" x14ac:dyDescent="0.25">
      <c r="J197" s="1"/>
      <c r="AN197" s="48"/>
      <c r="AO197" s="47"/>
      <c r="AP197" s="48"/>
      <c r="AQ197" s="51"/>
      <c r="AS197" s="48"/>
      <c r="AT197" s="48"/>
      <c r="AU197" s="6"/>
      <c r="AV197" s="3"/>
      <c r="AW197" s="3"/>
      <c r="AX197" s="3"/>
      <c r="AY197" s="3"/>
      <c r="AZ197" s="48"/>
      <c r="BA197" s="48"/>
    </row>
    <row r="198" spans="10:53" ht="14.25" customHeight="1" x14ac:dyDescent="0.25">
      <c r="J198" s="1"/>
      <c r="AN198" s="48"/>
      <c r="AO198" s="47"/>
      <c r="AP198" s="48"/>
      <c r="AQ198" s="51"/>
      <c r="AS198" s="48"/>
      <c r="AT198" s="48"/>
      <c r="AU198" s="6"/>
      <c r="AV198" s="3"/>
      <c r="AW198" s="3"/>
      <c r="AX198" s="3"/>
      <c r="AY198" s="3"/>
      <c r="AZ198" s="48"/>
      <c r="BA198" s="48"/>
    </row>
    <row r="199" spans="10:53" ht="14.25" customHeight="1" x14ac:dyDescent="0.25">
      <c r="J199" s="1"/>
      <c r="AN199" s="48"/>
      <c r="AO199" s="47"/>
      <c r="AP199" s="48"/>
      <c r="AQ199" s="51"/>
      <c r="AS199" s="48"/>
      <c r="AT199" s="48"/>
      <c r="AU199" s="6"/>
      <c r="AV199" s="3"/>
      <c r="AW199" s="3"/>
      <c r="AX199" s="3"/>
      <c r="AY199" s="3"/>
      <c r="AZ199" s="48"/>
      <c r="BA199" s="48"/>
    </row>
    <row r="200" spans="10:53" ht="14.25" customHeight="1" x14ac:dyDescent="0.25">
      <c r="J200" s="1"/>
      <c r="AN200" s="48"/>
      <c r="AO200" s="47"/>
      <c r="AP200" s="48"/>
      <c r="AQ200" s="51"/>
      <c r="AS200" s="48"/>
      <c r="AT200" s="48"/>
      <c r="AU200" s="6"/>
      <c r="AV200" s="3"/>
      <c r="AW200" s="3"/>
      <c r="AX200" s="3"/>
      <c r="AY200" s="3"/>
      <c r="AZ200" s="48"/>
      <c r="BA200" s="48"/>
    </row>
    <row r="201" spans="10:53" ht="14.25" customHeight="1" x14ac:dyDescent="0.25">
      <c r="J201" s="1"/>
      <c r="AN201" s="48"/>
      <c r="AO201" s="47"/>
      <c r="AP201" s="48"/>
      <c r="AQ201" s="51"/>
      <c r="AS201" s="48"/>
      <c r="AT201" s="48"/>
      <c r="AU201" s="6"/>
      <c r="AV201" s="3"/>
      <c r="AW201" s="3"/>
      <c r="AX201" s="3"/>
      <c r="AY201" s="3"/>
      <c r="AZ201" s="48"/>
      <c r="BA201" s="48"/>
    </row>
    <row r="202" spans="10:53" ht="14.25" customHeight="1" x14ac:dyDescent="0.25">
      <c r="J202" s="1"/>
      <c r="AN202" s="48"/>
      <c r="AO202" s="47"/>
      <c r="AP202" s="48"/>
      <c r="AQ202" s="51"/>
      <c r="AS202" s="48"/>
      <c r="AT202" s="48"/>
      <c r="AU202" s="6"/>
      <c r="AV202" s="3"/>
      <c r="AW202" s="3"/>
      <c r="AX202" s="3"/>
      <c r="AY202" s="3"/>
      <c r="AZ202" s="48"/>
      <c r="BA202" s="48"/>
    </row>
    <row r="203" spans="10:53" ht="14.25" customHeight="1" x14ac:dyDescent="0.25">
      <c r="J203" s="1"/>
      <c r="AN203" s="48"/>
      <c r="AO203" s="47"/>
      <c r="AP203" s="48"/>
      <c r="AQ203" s="51"/>
      <c r="AS203" s="48"/>
      <c r="AT203" s="48"/>
      <c r="AU203" s="6"/>
      <c r="AV203" s="3"/>
      <c r="AW203" s="3"/>
      <c r="AX203" s="3"/>
      <c r="AY203" s="3"/>
      <c r="AZ203" s="48"/>
      <c r="BA203" s="48"/>
    </row>
    <row r="204" spans="10:53" ht="14.25" customHeight="1" x14ac:dyDescent="0.25">
      <c r="J204" s="1"/>
      <c r="AN204" s="48"/>
      <c r="AO204" s="47"/>
      <c r="AP204" s="48"/>
      <c r="AQ204" s="51"/>
      <c r="AS204" s="48"/>
      <c r="AT204" s="48"/>
      <c r="AU204" s="6"/>
      <c r="AV204" s="3"/>
      <c r="AW204" s="3"/>
      <c r="AX204" s="3"/>
      <c r="AY204" s="3"/>
      <c r="AZ204" s="48"/>
      <c r="BA204" s="48"/>
    </row>
    <row r="205" spans="10:53" ht="14.25" customHeight="1" x14ac:dyDescent="0.25">
      <c r="J205" s="1"/>
      <c r="AN205" s="48"/>
      <c r="AO205" s="47"/>
      <c r="AP205" s="48"/>
      <c r="AQ205" s="51"/>
      <c r="AT205" s="48"/>
      <c r="AU205" s="6"/>
      <c r="AV205" s="3"/>
      <c r="AW205" s="3"/>
      <c r="AX205" s="3"/>
      <c r="AY205" s="3"/>
      <c r="AZ205" s="48"/>
      <c r="BA205" s="48"/>
    </row>
    <row r="206" spans="10:53" ht="14.25" customHeight="1" x14ac:dyDescent="0.25">
      <c r="J206" s="1"/>
      <c r="AN206" s="48"/>
      <c r="AO206" s="47"/>
      <c r="AP206" s="48"/>
      <c r="AQ206" s="51"/>
      <c r="AT206" s="48"/>
      <c r="AU206" s="6"/>
      <c r="AV206" s="3"/>
      <c r="AW206" s="3"/>
      <c r="AX206" s="3"/>
      <c r="AY206" s="3"/>
      <c r="AZ206" s="48"/>
      <c r="BA206" s="48"/>
    </row>
    <row r="207" spans="10:53" ht="14.25" customHeight="1" x14ac:dyDescent="0.25">
      <c r="AN207" s="48"/>
      <c r="AO207" s="47"/>
      <c r="AP207" s="48"/>
      <c r="AQ207" s="49"/>
      <c r="AT207" s="48"/>
      <c r="AU207" s="6"/>
      <c r="AV207" s="3"/>
      <c r="AW207" s="3"/>
      <c r="AX207" s="3"/>
      <c r="AY207" s="3"/>
      <c r="AZ207" s="48"/>
      <c r="BA207" s="48"/>
    </row>
    <row r="208" spans="10:53" ht="14.25" customHeight="1" x14ac:dyDescent="0.25">
      <c r="AN208" s="48"/>
      <c r="AO208" s="47"/>
      <c r="AP208" s="48"/>
      <c r="AQ208" s="49"/>
      <c r="AT208" s="48"/>
      <c r="AU208" s="6"/>
      <c r="AV208" s="3"/>
      <c r="AW208" s="3"/>
      <c r="AX208" s="3"/>
      <c r="AY208" s="3"/>
      <c r="AZ208" s="48"/>
      <c r="BA208" s="48"/>
    </row>
    <row r="209" spans="40:53" ht="14.25" customHeight="1" x14ac:dyDescent="0.25">
      <c r="AN209" s="48"/>
      <c r="AO209" s="47"/>
      <c r="AP209" s="48"/>
      <c r="AQ209" s="49"/>
      <c r="AT209" s="48"/>
      <c r="AU209" s="6"/>
      <c r="AV209" s="3"/>
      <c r="AW209" s="3"/>
      <c r="AX209" s="3"/>
      <c r="AY209" s="3"/>
      <c r="AZ209" s="48"/>
      <c r="BA209" s="48"/>
    </row>
    <row r="210" spans="40:53" ht="14.25" customHeight="1" x14ac:dyDescent="0.25">
      <c r="AN210" s="48"/>
      <c r="AO210" s="47"/>
      <c r="AP210" s="48"/>
      <c r="AQ210" s="49"/>
      <c r="AT210" s="48"/>
      <c r="AU210" s="6"/>
      <c r="AV210" s="3"/>
      <c r="AW210" s="3"/>
      <c r="AX210" s="3"/>
      <c r="AY210" s="3"/>
      <c r="AZ210" s="48"/>
      <c r="BA210" s="48"/>
    </row>
    <row r="211" spans="40:53" ht="14.25" customHeight="1" x14ac:dyDescent="0.25">
      <c r="AN211" s="48"/>
      <c r="AO211" s="47"/>
      <c r="AP211" s="48"/>
      <c r="AQ211" s="49"/>
      <c r="AT211" s="48"/>
      <c r="AU211" s="6"/>
      <c r="AV211" s="3"/>
      <c r="AW211" s="3"/>
      <c r="AX211" s="3"/>
      <c r="AY211" s="3"/>
      <c r="AZ211" s="48"/>
      <c r="BA211" s="48"/>
    </row>
    <row r="212" spans="40:53" ht="14.25" customHeight="1" x14ac:dyDescent="0.25">
      <c r="AN212" s="48"/>
      <c r="AO212" s="47"/>
      <c r="AP212" s="48"/>
      <c r="AQ212" s="49"/>
      <c r="AT212" s="48"/>
      <c r="AU212" s="6"/>
      <c r="AV212" s="3"/>
      <c r="AW212" s="3"/>
      <c r="AX212" s="3"/>
      <c r="AY212" s="3"/>
      <c r="AZ212" s="48"/>
      <c r="BA212" s="48"/>
    </row>
    <row r="213" spans="40:53" ht="14.25" customHeight="1" x14ac:dyDescent="0.25">
      <c r="AN213" s="48"/>
      <c r="AO213" s="47"/>
      <c r="AP213" s="48"/>
      <c r="AQ213" s="49"/>
      <c r="AT213" s="48"/>
      <c r="AU213" s="6"/>
      <c r="AV213" s="3"/>
      <c r="AW213" s="3"/>
      <c r="AX213" s="3"/>
      <c r="AY213" s="3"/>
      <c r="AZ213" s="48"/>
      <c r="BA213" s="48"/>
    </row>
    <row r="214" spans="40:53" ht="14.25" customHeight="1" x14ac:dyDescent="0.25">
      <c r="AN214" s="48"/>
      <c r="AO214" s="47"/>
      <c r="AP214" s="48"/>
      <c r="AQ214" s="49"/>
      <c r="AT214" s="48"/>
      <c r="AU214" s="6"/>
      <c r="AV214" s="3"/>
      <c r="AW214" s="3"/>
      <c r="AX214" s="3"/>
      <c r="AY214" s="3"/>
      <c r="AZ214" s="48"/>
      <c r="BA214" s="48"/>
    </row>
    <row r="215" spans="40:53" ht="14.25" customHeight="1" x14ac:dyDescent="0.25">
      <c r="AN215" s="48"/>
      <c r="AO215" s="47"/>
      <c r="AP215" s="48"/>
      <c r="AQ215" s="49"/>
      <c r="AT215" s="48"/>
      <c r="AU215" s="6"/>
      <c r="AV215" s="3"/>
      <c r="AW215" s="3"/>
      <c r="AX215" s="3"/>
      <c r="AY215" s="3"/>
      <c r="AZ215" s="48"/>
      <c r="BA215" s="48"/>
    </row>
    <row r="216" spans="40:53" ht="14.25" customHeight="1" x14ac:dyDescent="0.25">
      <c r="AN216" s="48"/>
      <c r="AO216" s="47"/>
      <c r="AP216" s="48"/>
      <c r="AQ216" s="49"/>
      <c r="AT216" s="48"/>
      <c r="AU216" s="6"/>
      <c r="AV216" s="3"/>
      <c r="AW216" s="3"/>
      <c r="AX216" s="3"/>
      <c r="AY216" s="3"/>
      <c r="AZ216" s="48"/>
      <c r="BA216" s="48"/>
    </row>
    <row r="217" spans="40:53" ht="14.25" customHeight="1" x14ac:dyDescent="0.25">
      <c r="AN217" s="48"/>
      <c r="AO217" s="47"/>
      <c r="AP217" s="48"/>
      <c r="AQ217" s="49"/>
      <c r="AT217" s="48"/>
      <c r="AU217" s="6"/>
      <c r="AV217" s="3"/>
      <c r="AW217" s="3"/>
      <c r="AX217" s="3"/>
      <c r="AY217" s="3"/>
      <c r="AZ217" s="48"/>
      <c r="BA217" s="48"/>
    </row>
    <row r="218" spans="40:53" ht="14.25" customHeight="1" x14ac:dyDescent="0.25">
      <c r="AN218" s="48"/>
      <c r="AO218" s="47"/>
      <c r="AP218" s="48"/>
      <c r="AQ218" s="49"/>
      <c r="AT218" s="48"/>
      <c r="AU218" s="6"/>
      <c r="AV218" s="3"/>
      <c r="AW218" s="3"/>
      <c r="AX218" s="3"/>
      <c r="AY218" s="3"/>
      <c r="AZ218" s="48"/>
      <c r="BA218" s="48"/>
    </row>
    <row r="219" spans="40:53" ht="14.25" customHeight="1" x14ac:dyDescent="0.25">
      <c r="AN219" s="48"/>
      <c r="AO219" s="47"/>
      <c r="AP219" s="48"/>
      <c r="AQ219" s="49"/>
      <c r="AT219" s="48"/>
      <c r="AU219" s="6"/>
      <c r="AV219" s="3"/>
      <c r="AW219" s="3"/>
      <c r="AX219" s="3"/>
      <c r="AY219" s="3"/>
      <c r="AZ219" s="48"/>
      <c r="BA219" s="48"/>
    </row>
    <row r="220" spans="40:53" ht="14.25" customHeight="1" x14ac:dyDescent="0.25">
      <c r="AN220" s="48"/>
      <c r="AO220" s="47"/>
      <c r="AP220" s="48"/>
      <c r="AQ220" s="49"/>
      <c r="AT220" s="48"/>
      <c r="AU220" s="6"/>
      <c r="AV220" s="3"/>
      <c r="AW220" s="3"/>
      <c r="AX220" s="3"/>
      <c r="AY220" s="3"/>
      <c r="AZ220" s="48"/>
      <c r="BA220" s="48"/>
    </row>
    <row r="221" spans="40:53" ht="14.25" customHeight="1" x14ac:dyDescent="0.25">
      <c r="AN221" s="48"/>
      <c r="AO221" s="47"/>
      <c r="AP221" s="48"/>
      <c r="AQ221" s="49"/>
      <c r="AT221" s="48"/>
      <c r="AU221" s="6"/>
      <c r="AV221" s="3"/>
      <c r="AW221" s="3"/>
      <c r="AX221" s="3"/>
      <c r="AY221" s="3"/>
      <c r="AZ221" s="48"/>
      <c r="BA221" s="48"/>
    </row>
    <row r="222" spans="40:53" ht="14.25" customHeight="1" x14ac:dyDescent="0.25">
      <c r="AN222" s="48"/>
      <c r="AO222" s="47"/>
      <c r="AP222" s="48"/>
      <c r="AQ222" s="49"/>
      <c r="AT222" s="48"/>
      <c r="AU222" s="6"/>
      <c r="AV222" s="3"/>
      <c r="AW222" s="3"/>
      <c r="AX222" s="3"/>
      <c r="AY222" s="3"/>
      <c r="AZ222" s="48"/>
      <c r="BA222" s="48"/>
    </row>
    <row r="223" spans="40:53" ht="14.25" customHeight="1" x14ac:dyDescent="0.25">
      <c r="AN223" s="48"/>
      <c r="AO223" s="47"/>
      <c r="AP223" s="48"/>
      <c r="AQ223" s="49"/>
      <c r="AT223" s="48"/>
      <c r="AU223" s="6"/>
      <c r="AV223" s="3"/>
      <c r="AW223" s="3"/>
      <c r="AX223" s="3"/>
      <c r="AY223" s="3"/>
      <c r="AZ223" s="48"/>
      <c r="BA223" s="48"/>
    </row>
    <row r="224" spans="40:53" ht="14.25" customHeight="1" x14ac:dyDescent="0.25">
      <c r="AN224" s="48"/>
      <c r="AO224" s="47"/>
      <c r="AP224" s="48"/>
      <c r="AQ224" s="49"/>
      <c r="AT224" s="48"/>
      <c r="AU224" s="6"/>
      <c r="AV224" s="3"/>
      <c r="AW224" s="3"/>
      <c r="AX224" s="3"/>
      <c r="AY224" s="3"/>
      <c r="AZ224" s="48"/>
      <c r="BA224" s="48"/>
    </row>
    <row r="225" spans="40:53" ht="14.25" customHeight="1" x14ac:dyDescent="0.25">
      <c r="AN225" s="48"/>
      <c r="AO225" s="47"/>
      <c r="AP225" s="48"/>
      <c r="AQ225" s="49"/>
      <c r="AT225" s="48"/>
      <c r="AU225" s="6"/>
      <c r="AV225" s="3"/>
      <c r="AW225" s="3"/>
      <c r="AX225" s="3"/>
      <c r="AY225" s="3"/>
      <c r="AZ225" s="48"/>
      <c r="BA225" s="48"/>
    </row>
    <row r="226" spans="40:53" ht="14.25" customHeight="1" x14ac:dyDescent="0.25">
      <c r="AN226" s="48"/>
      <c r="AO226" s="47"/>
      <c r="AP226" s="48"/>
      <c r="AQ226" s="49"/>
      <c r="AT226" s="48"/>
      <c r="AU226" s="6"/>
      <c r="AV226" s="3"/>
      <c r="AW226" s="3"/>
      <c r="AX226" s="3"/>
      <c r="AY226" s="3"/>
      <c r="AZ226" s="48"/>
      <c r="BA226" s="48"/>
    </row>
    <row r="227" spans="40:53" ht="14.25" customHeight="1" x14ac:dyDescent="0.25">
      <c r="AN227" s="48"/>
      <c r="AO227" s="47"/>
      <c r="AP227" s="48"/>
      <c r="AQ227" s="49"/>
      <c r="AT227" s="48"/>
      <c r="AU227" s="6"/>
      <c r="AV227" s="3"/>
      <c r="AW227" s="3"/>
      <c r="AX227" s="3"/>
      <c r="AY227" s="3"/>
      <c r="AZ227" s="48"/>
      <c r="BA227" s="48"/>
    </row>
    <row r="228" spans="40:53" ht="14.25" customHeight="1" x14ac:dyDescent="0.25">
      <c r="AN228" s="48"/>
      <c r="AO228" s="47"/>
      <c r="AP228" s="48"/>
      <c r="AQ228" s="49"/>
      <c r="AT228" s="48"/>
      <c r="AU228" s="6"/>
      <c r="AV228" s="3"/>
      <c r="AW228" s="3"/>
      <c r="AX228" s="3"/>
      <c r="AY228" s="3"/>
      <c r="AZ228" s="48"/>
      <c r="BA228" s="48"/>
    </row>
    <row r="229" spans="40:53" ht="14.25" customHeight="1" x14ac:dyDescent="0.25">
      <c r="AN229" s="48"/>
      <c r="AO229" s="47"/>
      <c r="AP229" s="48"/>
      <c r="AQ229" s="49"/>
      <c r="AT229" s="48"/>
      <c r="AU229" s="6"/>
      <c r="AV229" s="3"/>
      <c r="AW229" s="3"/>
      <c r="AX229" s="3"/>
      <c r="AY229" s="3"/>
      <c r="AZ229" s="48"/>
      <c r="BA229" s="48"/>
    </row>
    <row r="230" spans="40:53" ht="14.25" customHeight="1" x14ac:dyDescent="0.25">
      <c r="AN230" s="48"/>
      <c r="AO230" s="47"/>
      <c r="AP230" s="48"/>
      <c r="AQ230" s="49"/>
      <c r="AT230" s="48"/>
      <c r="AU230" s="6"/>
      <c r="AV230" s="3"/>
      <c r="AW230" s="3"/>
      <c r="AX230" s="3"/>
      <c r="AY230" s="3"/>
      <c r="AZ230" s="48"/>
      <c r="BA230" s="48"/>
    </row>
    <row r="231" spans="40:53" ht="14.25" customHeight="1" x14ac:dyDescent="0.25">
      <c r="AN231" s="48"/>
      <c r="AO231" s="47"/>
      <c r="AP231" s="48"/>
      <c r="AQ231" s="49"/>
      <c r="AT231" s="48"/>
      <c r="AU231" s="6"/>
      <c r="AV231" s="3"/>
      <c r="AW231" s="3"/>
      <c r="AX231" s="3"/>
      <c r="AY231" s="3"/>
      <c r="AZ231" s="48"/>
      <c r="BA231" s="48"/>
    </row>
    <row r="232" spans="40:53" ht="14.25" customHeight="1" x14ac:dyDescent="0.25">
      <c r="AN232" s="48"/>
      <c r="AO232" s="47"/>
      <c r="AP232" s="48"/>
      <c r="AQ232" s="49"/>
      <c r="AT232" s="48"/>
      <c r="AU232" s="6"/>
      <c r="AV232" s="3"/>
      <c r="AW232" s="3"/>
      <c r="AX232" s="3"/>
      <c r="AY232" s="3"/>
      <c r="AZ232" s="48"/>
      <c r="BA232" s="48"/>
    </row>
    <row r="233" spans="40:53" ht="14.25" customHeight="1" x14ac:dyDescent="0.25">
      <c r="AN233" s="48"/>
      <c r="AO233" s="47"/>
      <c r="AP233" s="48"/>
      <c r="AQ233" s="49"/>
      <c r="AT233" s="48"/>
      <c r="AU233" s="6"/>
      <c r="AV233" s="3"/>
      <c r="AW233" s="3"/>
      <c r="AX233" s="3"/>
      <c r="AY233" s="3"/>
      <c r="AZ233" s="48"/>
      <c r="BA233" s="48"/>
    </row>
    <row r="234" spans="40:53" ht="14.25" customHeight="1" x14ac:dyDescent="0.25">
      <c r="AN234" s="48"/>
      <c r="AO234" s="47"/>
      <c r="AP234" s="48"/>
      <c r="AQ234" s="49"/>
      <c r="AT234" s="48"/>
      <c r="AU234" s="6"/>
      <c r="AV234" s="3"/>
      <c r="AW234" s="3"/>
      <c r="AX234" s="3"/>
      <c r="AY234" s="3"/>
      <c r="AZ234" s="48"/>
      <c r="BA234" s="48"/>
    </row>
    <row r="235" spans="40:53" ht="14.25" customHeight="1" x14ac:dyDescent="0.25">
      <c r="AN235" s="48"/>
      <c r="AO235" s="47"/>
      <c r="AP235" s="48"/>
      <c r="AQ235" s="49"/>
      <c r="AT235" s="48"/>
      <c r="AU235" s="6"/>
      <c r="AV235" s="3"/>
      <c r="AW235" s="3"/>
      <c r="AX235" s="3"/>
      <c r="AY235" s="3"/>
      <c r="AZ235" s="48"/>
      <c r="BA235" s="48"/>
    </row>
    <row r="236" spans="40:53" ht="14.25" customHeight="1" x14ac:dyDescent="0.25">
      <c r="AN236" s="48"/>
      <c r="AO236" s="47"/>
      <c r="AP236" s="48"/>
      <c r="AQ236" s="49"/>
      <c r="AT236" s="48"/>
      <c r="AU236" s="6"/>
      <c r="AV236" s="3"/>
      <c r="AW236" s="3"/>
      <c r="AX236" s="3"/>
      <c r="AY236" s="3"/>
      <c r="AZ236" s="48"/>
      <c r="BA236" s="48"/>
    </row>
    <row r="237" spans="40:53" ht="14.25" customHeight="1" x14ac:dyDescent="0.25">
      <c r="AN237" s="48"/>
      <c r="AO237" s="47"/>
      <c r="AP237" s="48"/>
      <c r="AQ237" s="49"/>
      <c r="AT237" s="48"/>
      <c r="AU237" s="6"/>
      <c r="AV237" s="3"/>
      <c r="AW237" s="3"/>
      <c r="AX237" s="3"/>
      <c r="AY237" s="3"/>
      <c r="AZ237" s="48"/>
      <c r="BA237" s="48"/>
    </row>
    <row r="238" spans="40:53" ht="14.25" customHeight="1" x14ac:dyDescent="0.25">
      <c r="AN238" s="48"/>
      <c r="AO238" s="47"/>
      <c r="AP238" s="48"/>
      <c r="AQ238" s="49"/>
      <c r="AT238" s="48"/>
      <c r="AU238" s="6"/>
      <c r="AV238" s="3"/>
      <c r="AW238" s="3"/>
      <c r="AX238" s="3"/>
      <c r="AY238" s="3"/>
      <c r="AZ238" s="48"/>
      <c r="BA238" s="48"/>
    </row>
    <row r="239" spans="40:53" ht="14.25" customHeight="1" x14ac:dyDescent="0.25">
      <c r="AN239" s="48"/>
      <c r="AO239" s="47"/>
      <c r="AP239" s="48"/>
      <c r="AQ239" s="49"/>
      <c r="AT239" s="48"/>
      <c r="AU239" s="6"/>
      <c r="AV239" s="3"/>
      <c r="AW239" s="3"/>
      <c r="AX239" s="3"/>
      <c r="AY239" s="3"/>
      <c r="AZ239" s="48"/>
      <c r="BA239" s="48"/>
    </row>
    <row r="240" spans="40:53" ht="14.25" customHeight="1" x14ac:dyDescent="0.25">
      <c r="AN240" s="48"/>
      <c r="AO240" s="47"/>
      <c r="AP240" s="48"/>
      <c r="AQ240" s="49"/>
      <c r="AT240" s="48"/>
      <c r="AU240" s="6"/>
      <c r="AV240" s="3"/>
      <c r="AW240" s="3"/>
      <c r="AX240" s="3"/>
      <c r="AY240" s="3"/>
      <c r="AZ240" s="48"/>
      <c r="BA240" s="48"/>
    </row>
    <row r="241" spans="40:53" ht="14.25" customHeight="1" x14ac:dyDescent="0.25">
      <c r="AN241" s="48"/>
      <c r="AO241" s="47"/>
      <c r="AP241" s="48"/>
      <c r="AQ241" s="49"/>
      <c r="AT241" s="48"/>
      <c r="AU241" s="6"/>
      <c r="AV241" s="3"/>
      <c r="AW241" s="3"/>
      <c r="AX241" s="3"/>
      <c r="AY241" s="3"/>
      <c r="AZ241" s="48"/>
      <c r="BA241" s="48"/>
    </row>
    <row r="242" spans="40:53" ht="14.25" customHeight="1" x14ac:dyDescent="0.25">
      <c r="AN242" s="48"/>
      <c r="AO242" s="47"/>
      <c r="AP242" s="48"/>
      <c r="AQ242" s="49"/>
      <c r="AT242" s="48"/>
      <c r="AU242" s="6"/>
      <c r="AV242" s="3"/>
      <c r="AW242" s="3"/>
      <c r="AX242" s="3"/>
      <c r="AY242" s="3"/>
      <c r="AZ242" s="48"/>
      <c r="BA242" s="48"/>
    </row>
    <row r="243" spans="40:53" ht="14.25" customHeight="1" x14ac:dyDescent="0.25">
      <c r="AN243" s="48"/>
      <c r="AO243" s="47"/>
      <c r="AP243" s="48"/>
      <c r="AQ243" s="49"/>
      <c r="AT243" s="48"/>
      <c r="AU243" s="6"/>
      <c r="AV243" s="3"/>
      <c r="AW243" s="3"/>
      <c r="AX243" s="3"/>
      <c r="AY243" s="3"/>
      <c r="AZ243" s="48"/>
      <c r="BA243" s="48"/>
    </row>
    <row r="244" spans="40:53" ht="14.25" customHeight="1" x14ac:dyDescent="0.25">
      <c r="AN244" s="48"/>
      <c r="AO244" s="47"/>
      <c r="AP244" s="48"/>
      <c r="AQ244" s="49"/>
      <c r="AT244" s="48"/>
      <c r="AU244" s="6"/>
      <c r="AV244" s="3"/>
      <c r="AW244" s="3"/>
      <c r="AX244" s="3"/>
      <c r="AY244" s="3"/>
      <c r="AZ244" s="48"/>
      <c r="BA244" s="48"/>
    </row>
    <row r="245" spans="40:53" ht="14.25" customHeight="1" x14ac:dyDescent="0.25">
      <c r="AN245" s="48"/>
      <c r="AO245" s="47"/>
      <c r="AP245" s="48"/>
      <c r="AQ245" s="49"/>
      <c r="AT245" s="48"/>
      <c r="AU245" s="6"/>
      <c r="AV245" s="3"/>
      <c r="AW245" s="3"/>
      <c r="AX245" s="3"/>
      <c r="AY245" s="3"/>
      <c r="AZ245" s="48"/>
      <c r="BA245" s="48"/>
    </row>
    <row r="246" spans="40:53" ht="14.25" customHeight="1" x14ac:dyDescent="0.25">
      <c r="AN246" s="48"/>
      <c r="AO246" s="47"/>
      <c r="AP246" s="48"/>
      <c r="AQ246" s="49"/>
      <c r="AT246" s="48"/>
      <c r="AU246" s="6"/>
      <c r="AV246" s="3"/>
      <c r="AW246" s="3"/>
      <c r="AX246" s="3"/>
      <c r="AY246" s="3"/>
      <c r="AZ246" s="48"/>
      <c r="BA246" s="48"/>
    </row>
    <row r="247" spans="40:53" ht="14.25" customHeight="1" x14ac:dyDescent="0.25">
      <c r="AN247" s="48"/>
      <c r="AO247" s="47"/>
      <c r="AP247" s="48"/>
      <c r="AQ247" s="49"/>
      <c r="AT247" s="48"/>
      <c r="AU247" s="6"/>
      <c r="AV247" s="3"/>
      <c r="AW247" s="3"/>
      <c r="AX247" s="3"/>
      <c r="AY247" s="3"/>
      <c r="AZ247" s="48"/>
      <c r="BA247" s="48"/>
    </row>
    <row r="248" spans="40:53" ht="14.25" customHeight="1" x14ac:dyDescent="0.25">
      <c r="AN248" s="48"/>
      <c r="AO248" s="47"/>
      <c r="AP248" s="48"/>
      <c r="AQ248" s="49"/>
      <c r="AT248" s="48"/>
      <c r="AU248" s="6"/>
      <c r="AV248" s="3"/>
      <c r="AW248" s="3"/>
      <c r="AX248" s="3"/>
      <c r="AY248" s="3"/>
      <c r="AZ248" s="48"/>
      <c r="BA248" s="48"/>
    </row>
    <row r="249" spans="40:53" ht="14.25" customHeight="1" x14ac:dyDescent="0.25">
      <c r="AN249" s="48"/>
      <c r="AO249" s="47"/>
      <c r="AP249" s="48"/>
      <c r="AQ249" s="49"/>
      <c r="AT249" s="48"/>
      <c r="AU249" s="6"/>
      <c r="AV249" s="3"/>
      <c r="AW249" s="3"/>
      <c r="AX249" s="3"/>
      <c r="AY249" s="3"/>
      <c r="AZ249" s="48"/>
      <c r="BA249" s="48"/>
    </row>
    <row r="250" spans="40:53" ht="14.25" customHeight="1" x14ac:dyDescent="0.25">
      <c r="AN250" s="48"/>
      <c r="AO250" s="47"/>
      <c r="AP250" s="48"/>
      <c r="AQ250" s="49"/>
      <c r="AT250" s="48"/>
      <c r="AU250" s="6"/>
      <c r="AV250" s="3"/>
      <c r="AW250" s="3"/>
      <c r="AX250" s="3"/>
      <c r="AY250" s="3"/>
      <c r="AZ250" s="48"/>
      <c r="BA250" s="48"/>
    </row>
    <row r="251" spans="40:53" ht="14.25" customHeight="1" x14ac:dyDescent="0.25">
      <c r="AN251" s="48"/>
      <c r="AO251" s="47"/>
      <c r="AP251" s="48"/>
      <c r="AQ251" s="49"/>
      <c r="AT251" s="48"/>
      <c r="AU251" s="6"/>
      <c r="AV251" s="3"/>
      <c r="AW251" s="3"/>
      <c r="AX251" s="3"/>
      <c r="AY251" s="3"/>
      <c r="AZ251" s="48"/>
      <c r="BA251" s="48"/>
    </row>
    <row r="252" spans="40:53" ht="14.25" customHeight="1" x14ac:dyDescent="0.25">
      <c r="AN252" s="48"/>
      <c r="AO252" s="47"/>
      <c r="AP252" s="48"/>
      <c r="AQ252" s="49"/>
      <c r="AT252" s="48"/>
      <c r="AU252" s="6"/>
      <c r="AV252" s="3"/>
      <c r="AW252" s="3"/>
      <c r="AX252" s="3"/>
      <c r="AY252" s="3"/>
      <c r="AZ252" s="48"/>
      <c r="BA252" s="48"/>
    </row>
    <row r="253" spans="40:53" ht="14.25" customHeight="1" x14ac:dyDescent="0.25">
      <c r="AN253" s="48"/>
      <c r="AO253" s="47"/>
      <c r="AP253" s="48"/>
      <c r="AQ253" s="49"/>
      <c r="AT253" s="48"/>
      <c r="AU253" s="6"/>
      <c r="AV253" s="3"/>
      <c r="AW253" s="3"/>
      <c r="AX253" s="3"/>
      <c r="AY253" s="3"/>
      <c r="AZ253" s="48"/>
      <c r="BA253" s="48"/>
    </row>
    <row r="254" spans="40:53" ht="14.25" customHeight="1" x14ac:dyDescent="0.25">
      <c r="AN254" s="48"/>
      <c r="AO254" s="47"/>
      <c r="AP254" s="48"/>
      <c r="AQ254" s="49"/>
      <c r="AT254" s="48"/>
      <c r="AU254" s="6"/>
      <c r="AV254" s="3"/>
      <c r="AW254" s="3"/>
      <c r="AX254" s="3"/>
      <c r="AY254" s="3"/>
      <c r="AZ254" s="48"/>
      <c r="BA254" s="48"/>
    </row>
    <row r="255" spans="40:53" ht="14.25" customHeight="1" x14ac:dyDescent="0.25">
      <c r="AN255" s="48"/>
      <c r="AO255" s="47"/>
      <c r="AP255" s="48"/>
      <c r="AQ255" s="49"/>
      <c r="AT255" s="48"/>
      <c r="AU255" s="6"/>
      <c r="AV255" s="3"/>
      <c r="AW255" s="3"/>
      <c r="AX255" s="3"/>
      <c r="AY255" s="3"/>
      <c r="AZ255" s="48"/>
      <c r="BA255" s="48"/>
    </row>
    <row r="256" spans="40:53" ht="14.25" customHeight="1" x14ac:dyDescent="0.25">
      <c r="AN256" s="48"/>
      <c r="AO256" s="47"/>
      <c r="AP256" s="48"/>
      <c r="AQ256" s="49"/>
      <c r="AT256" s="48"/>
      <c r="AU256" s="6"/>
      <c r="AV256" s="3"/>
      <c r="AW256" s="3"/>
      <c r="AX256" s="3"/>
      <c r="AY256" s="3"/>
      <c r="AZ256" s="48"/>
      <c r="BA256" s="48"/>
    </row>
    <row r="257" spans="40:53" ht="14.25" customHeight="1" x14ac:dyDescent="0.25">
      <c r="AN257" s="48"/>
      <c r="AO257" s="47"/>
      <c r="AP257" s="48"/>
      <c r="AQ257" s="49"/>
      <c r="AT257" s="48"/>
      <c r="AU257" s="6"/>
      <c r="AV257" s="3"/>
      <c r="AW257" s="3"/>
      <c r="AX257" s="3"/>
      <c r="AY257" s="3"/>
      <c r="AZ257" s="48"/>
      <c r="BA257" s="48"/>
    </row>
    <row r="258" spans="40:53" ht="14.25" customHeight="1" x14ac:dyDescent="0.25">
      <c r="AN258" s="48"/>
      <c r="AO258" s="47"/>
      <c r="AP258" s="48"/>
      <c r="AQ258" s="49"/>
      <c r="AT258" s="48"/>
      <c r="AU258" s="6"/>
      <c r="AV258" s="3"/>
      <c r="AW258" s="3"/>
      <c r="AX258" s="3"/>
      <c r="AY258" s="3"/>
      <c r="AZ258" s="48"/>
      <c r="BA258" s="48"/>
    </row>
    <row r="259" spans="40:53" ht="14.25" customHeight="1" x14ac:dyDescent="0.25">
      <c r="AN259" s="48"/>
      <c r="AO259" s="47"/>
      <c r="AP259" s="48"/>
      <c r="AQ259" s="49"/>
      <c r="AT259" s="48"/>
      <c r="AU259" s="6"/>
      <c r="AV259" s="3"/>
      <c r="AW259" s="3"/>
      <c r="AX259" s="3"/>
      <c r="AY259" s="3"/>
      <c r="AZ259" s="48"/>
      <c r="BA259" s="48"/>
    </row>
    <row r="260" spans="40:53" ht="14.25" customHeight="1" x14ac:dyDescent="0.25">
      <c r="AN260" s="48"/>
      <c r="AO260" s="47"/>
      <c r="AP260" s="48"/>
      <c r="AQ260" s="49"/>
      <c r="AT260" s="48"/>
      <c r="AU260" s="6"/>
      <c r="AV260" s="3"/>
      <c r="AW260" s="3"/>
      <c r="AX260" s="3"/>
      <c r="AY260" s="3"/>
      <c r="AZ260" s="48"/>
      <c r="BA260" s="48"/>
    </row>
    <row r="261" spans="40:53" ht="14.25" customHeight="1" x14ac:dyDescent="0.25">
      <c r="AN261" s="48"/>
      <c r="AO261" s="47"/>
      <c r="AP261" s="48"/>
      <c r="AQ261" s="49"/>
      <c r="AT261" s="48"/>
      <c r="AU261" s="6"/>
      <c r="AV261" s="3"/>
      <c r="AW261" s="3"/>
      <c r="AX261" s="3"/>
      <c r="AY261" s="3"/>
      <c r="AZ261" s="48"/>
      <c r="BA261" s="48"/>
    </row>
    <row r="262" spans="40:53" ht="14.25" customHeight="1" x14ac:dyDescent="0.25">
      <c r="AN262" s="48"/>
      <c r="AO262" s="47"/>
      <c r="AP262" s="48"/>
      <c r="AQ262" s="49"/>
      <c r="AT262" s="48"/>
      <c r="AU262" s="6"/>
      <c r="AV262" s="3"/>
      <c r="AW262" s="3"/>
      <c r="AX262" s="3"/>
      <c r="AY262" s="3"/>
      <c r="AZ262" s="48"/>
      <c r="BA262" s="48"/>
    </row>
    <row r="263" spans="40:53" ht="14.25" customHeight="1" x14ac:dyDescent="0.25">
      <c r="AN263" s="48"/>
      <c r="AO263" s="47"/>
      <c r="AP263" s="48"/>
      <c r="AQ263" s="49"/>
      <c r="AT263" s="48"/>
      <c r="AU263" s="6"/>
      <c r="AV263" s="3"/>
      <c r="AW263" s="3"/>
      <c r="AX263" s="3"/>
      <c r="AY263" s="3"/>
      <c r="AZ263" s="48"/>
      <c r="BA263" s="48"/>
    </row>
    <row r="264" spans="40:53" ht="14.25" customHeight="1" x14ac:dyDescent="0.25">
      <c r="AN264" s="48"/>
      <c r="AO264" s="47"/>
      <c r="AP264" s="48"/>
      <c r="AQ264" s="49"/>
      <c r="AT264" s="48"/>
      <c r="AU264" s="6"/>
      <c r="AV264" s="3"/>
      <c r="AW264" s="3"/>
      <c r="AX264" s="3"/>
      <c r="AY264" s="3"/>
      <c r="AZ264" s="48"/>
      <c r="BA264" s="48"/>
    </row>
    <row r="265" spans="40:53" ht="14.25" customHeight="1" x14ac:dyDescent="0.25">
      <c r="AN265" s="48"/>
      <c r="AO265" s="47"/>
      <c r="AP265" s="48"/>
      <c r="AQ265" s="49"/>
      <c r="AT265" s="48"/>
      <c r="AU265" s="6"/>
      <c r="AV265" s="3"/>
      <c r="AW265" s="3"/>
      <c r="AX265" s="3"/>
      <c r="AY265" s="3"/>
      <c r="AZ265" s="48"/>
      <c r="BA265" s="48"/>
    </row>
    <row r="266" spans="40:53" ht="14.25" customHeight="1" x14ac:dyDescent="0.25">
      <c r="AN266" s="48"/>
      <c r="AO266" s="47"/>
      <c r="AP266" s="48"/>
      <c r="AQ266" s="49"/>
      <c r="AT266" s="48"/>
      <c r="AU266" s="6"/>
      <c r="AV266" s="3"/>
      <c r="AW266" s="3"/>
      <c r="AX266" s="3"/>
      <c r="AY266" s="3"/>
      <c r="AZ266" s="48"/>
      <c r="BA266" s="48"/>
    </row>
    <row r="267" spans="40:53" ht="14.25" customHeight="1" x14ac:dyDescent="0.25">
      <c r="AN267" s="48"/>
      <c r="AO267" s="47"/>
      <c r="AP267" s="48"/>
      <c r="AQ267" s="49"/>
      <c r="AT267" s="48"/>
      <c r="AU267" s="6"/>
      <c r="AV267" s="3"/>
      <c r="AW267" s="3"/>
      <c r="AX267" s="3"/>
      <c r="AY267" s="3"/>
      <c r="AZ267" s="48"/>
      <c r="BA267" s="48"/>
    </row>
    <row r="268" spans="40:53" ht="14.25" customHeight="1" x14ac:dyDescent="0.25">
      <c r="AN268" s="48"/>
      <c r="AO268" s="47"/>
      <c r="AP268" s="48"/>
      <c r="AQ268" s="49"/>
      <c r="AT268" s="48"/>
      <c r="AU268" s="6"/>
      <c r="AV268" s="3"/>
      <c r="AW268" s="3"/>
      <c r="AX268" s="3"/>
      <c r="AY268" s="3"/>
      <c r="AZ268" s="48"/>
      <c r="BA268" s="48"/>
    </row>
    <row r="269" spans="40:53" ht="14.25" customHeight="1" x14ac:dyDescent="0.25">
      <c r="AN269" s="48"/>
      <c r="AO269" s="47"/>
      <c r="AP269" s="48"/>
      <c r="AQ269" s="49"/>
      <c r="AT269" s="48"/>
      <c r="AU269" s="6"/>
      <c r="AV269" s="3"/>
      <c r="AW269" s="3"/>
      <c r="AX269" s="3"/>
      <c r="AY269" s="3"/>
      <c r="AZ269" s="48"/>
      <c r="BA269" s="48"/>
    </row>
    <row r="270" spans="40:53" ht="14.25" customHeight="1" x14ac:dyDescent="0.25">
      <c r="AN270" s="48"/>
      <c r="AO270" s="47"/>
      <c r="AP270" s="48"/>
      <c r="AQ270" s="49"/>
      <c r="AT270" s="48"/>
      <c r="AU270" s="6"/>
      <c r="AV270" s="3"/>
      <c r="AW270" s="3"/>
      <c r="AX270" s="3"/>
      <c r="AY270" s="3"/>
      <c r="AZ270" s="48"/>
      <c r="BA270" s="48"/>
    </row>
    <row r="271" spans="40:53" ht="14.25" customHeight="1" x14ac:dyDescent="0.25">
      <c r="AN271" s="48"/>
      <c r="AO271" s="47"/>
      <c r="AP271" s="48"/>
      <c r="AQ271" s="49"/>
      <c r="AT271" s="48"/>
      <c r="AU271" s="6"/>
      <c r="AV271" s="3"/>
      <c r="AW271" s="3"/>
      <c r="AX271" s="3"/>
      <c r="AY271" s="3"/>
      <c r="AZ271" s="48"/>
      <c r="BA271" s="48"/>
    </row>
    <row r="272" spans="40:53" ht="14.25" customHeight="1" x14ac:dyDescent="0.25">
      <c r="AN272" s="48"/>
      <c r="AO272" s="47"/>
      <c r="AP272" s="48"/>
      <c r="AQ272" s="49"/>
      <c r="AT272" s="48"/>
      <c r="AU272" s="6"/>
      <c r="AV272" s="3"/>
      <c r="AW272" s="3"/>
      <c r="AX272" s="3"/>
      <c r="AY272" s="3"/>
      <c r="AZ272" s="48"/>
      <c r="BA272" s="48"/>
    </row>
    <row r="273" spans="40:53" ht="14.25" customHeight="1" x14ac:dyDescent="0.25">
      <c r="AN273" s="48"/>
      <c r="AO273" s="47"/>
      <c r="AP273" s="48"/>
      <c r="AQ273" s="49"/>
      <c r="AT273" s="48"/>
      <c r="AU273" s="6"/>
      <c r="AV273" s="3"/>
      <c r="AW273" s="3"/>
      <c r="AX273" s="3"/>
      <c r="AY273" s="3"/>
      <c r="AZ273" s="48"/>
      <c r="BA273" s="48"/>
    </row>
    <row r="274" spans="40:53" ht="14.25" customHeight="1" x14ac:dyDescent="0.25">
      <c r="AN274" s="48"/>
      <c r="AO274" s="47"/>
      <c r="AP274" s="48"/>
      <c r="AQ274" s="49"/>
      <c r="AT274" s="48"/>
      <c r="AU274" s="6"/>
      <c r="AV274" s="3"/>
      <c r="AW274" s="3"/>
      <c r="AX274" s="3"/>
      <c r="AY274" s="3"/>
      <c r="AZ274" s="48"/>
      <c r="BA274" s="48"/>
    </row>
    <row r="275" spans="40:53" ht="14.25" customHeight="1" x14ac:dyDescent="0.25">
      <c r="AN275" s="48"/>
      <c r="AO275" s="47"/>
      <c r="AP275" s="48"/>
      <c r="AQ275" s="49"/>
      <c r="AT275" s="48"/>
      <c r="AU275" s="6"/>
      <c r="AV275" s="3"/>
      <c r="AW275" s="3"/>
      <c r="AX275" s="3"/>
      <c r="AY275" s="3"/>
      <c r="AZ275" s="48"/>
      <c r="BA275" s="48"/>
    </row>
    <row r="276" spans="40:53" ht="14.25" customHeight="1" x14ac:dyDescent="0.25">
      <c r="AN276" s="48"/>
      <c r="AO276" s="47"/>
      <c r="AP276" s="48"/>
      <c r="AQ276" s="49"/>
      <c r="AT276" s="48"/>
      <c r="AU276" s="6"/>
      <c r="AV276" s="3"/>
      <c r="AW276" s="3"/>
      <c r="AX276" s="3"/>
      <c r="AY276" s="3"/>
      <c r="AZ276" s="48"/>
      <c r="BA276" s="48"/>
    </row>
    <row r="277" spans="40:53" ht="14.25" customHeight="1" x14ac:dyDescent="0.25">
      <c r="AN277" s="48"/>
      <c r="AO277" s="47"/>
      <c r="AP277" s="48"/>
      <c r="AQ277" s="49"/>
      <c r="AT277" s="48"/>
      <c r="AU277" s="6"/>
      <c r="AV277" s="3"/>
      <c r="AW277" s="3"/>
      <c r="AX277" s="3"/>
      <c r="AY277" s="3"/>
      <c r="AZ277" s="48"/>
      <c r="BA277" s="48"/>
    </row>
    <row r="278" spans="40:53" ht="14.25" customHeight="1" x14ac:dyDescent="0.25">
      <c r="AN278" s="48"/>
      <c r="AO278" s="47"/>
      <c r="AP278" s="48"/>
      <c r="AQ278" s="49"/>
      <c r="AT278" s="48"/>
      <c r="AU278" s="6"/>
      <c r="AV278" s="3"/>
      <c r="AW278" s="3"/>
      <c r="AX278" s="3"/>
      <c r="AY278" s="3"/>
      <c r="AZ278" s="48"/>
      <c r="BA278" s="48"/>
    </row>
    <row r="279" spans="40:53" ht="14.25" customHeight="1" x14ac:dyDescent="0.25">
      <c r="AN279" s="48"/>
      <c r="AO279" s="47"/>
      <c r="AP279" s="48"/>
      <c r="AQ279" s="49"/>
      <c r="AT279" s="48"/>
      <c r="AU279" s="6"/>
      <c r="AV279" s="3"/>
      <c r="AW279" s="3"/>
      <c r="AX279" s="3"/>
      <c r="AY279" s="3"/>
      <c r="AZ279" s="48"/>
      <c r="BA279" s="48"/>
    </row>
    <row r="280" spans="40:53" ht="14.25" customHeight="1" x14ac:dyDescent="0.25">
      <c r="AN280" s="48"/>
      <c r="AO280" s="47"/>
      <c r="AP280" s="48"/>
      <c r="AQ280" s="49"/>
      <c r="AT280" s="48"/>
      <c r="AU280" s="6"/>
      <c r="AV280" s="3"/>
      <c r="AW280" s="3"/>
      <c r="AX280" s="3"/>
      <c r="AY280" s="3"/>
      <c r="AZ280" s="48"/>
      <c r="BA280" s="48"/>
    </row>
    <row r="281" spans="40:53" ht="14.25" customHeight="1" x14ac:dyDescent="0.25">
      <c r="AN281" s="48"/>
      <c r="AO281" s="47"/>
      <c r="AP281" s="48"/>
      <c r="AQ281" s="49"/>
      <c r="AT281" s="48"/>
      <c r="AU281" s="6"/>
      <c r="AV281" s="3"/>
      <c r="AW281" s="3"/>
      <c r="AX281" s="3"/>
      <c r="AY281" s="3"/>
      <c r="AZ281" s="48"/>
      <c r="BA281" s="48"/>
    </row>
    <row r="282" spans="40:53" ht="14.25" customHeight="1" x14ac:dyDescent="0.25">
      <c r="AN282" s="48"/>
      <c r="AO282" s="47"/>
      <c r="AP282" s="48"/>
      <c r="AQ282" s="49"/>
      <c r="AT282" s="48"/>
      <c r="AU282" s="6"/>
      <c r="AV282" s="3"/>
      <c r="AW282" s="3"/>
      <c r="AX282" s="3"/>
      <c r="AY282" s="3"/>
      <c r="AZ282" s="48"/>
      <c r="BA282" s="48"/>
    </row>
    <row r="283" spans="40:53" ht="14.25" customHeight="1" x14ac:dyDescent="0.25">
      <c r="AN283" s="48"/>
      <c r="AO283" s="47"/>
      <c r="AP283" s="48"/>
      <c r="AQ283" s="49"/>
      <c r="AT283" s="48"/>
      <c r="AU283" s="6"/>
      <c r="AV283" s="3"/>
      <c r="AW283" s="3"/>
      <c r="AX283" s="3"/>
      <c r="AY283" s="3"/>
      <c r="AZ283" s="48"/>
      <c r="BA283" s="48"/>
    </row>
    <row r="284" spans="40:53" ht="14.25" customHeight="1" x14ac:dyDescent="0.25">
      <c r="AN284" s="48"/>
      <c r="AO284" s="47"/>
      <c r="AP284" s="48"/>
      <c r="AQ284" s="49"/>
      <c r="AT284" s="48"/>
      <c r="AU284" s="6"/>
      <c r="AV284" s="3"/>
      <c r="AW284" s="3"/>
      <c r="AX284" s="3"/>
      <c r="AY284" s="3"/>
      <c r="AZ284" s="48"/>
      <c r="BA284" s="48"/>
    </row>
    <row r="285" spans="40:53" ht="14.25" customHeight="1" x14ac:dyDescent="0.25">
      <c r="AN285" s="48"/>
      <c r="AO285" s="47"/>
      <c r="AP285" s="48"/>
      <c r="AQ285" s="49"/>
      <c r="AT285" s="48"/>
      <c r="AU285" s="6"/>
      <c r="AV285" s="3"/>
      <c r="AW285" s="3"/>
      <c r="AX285" s="3"/>
      <c r="AY285" s="3"/>
      <c r="AZ285" s="48"/>
      <c r="BA285" s="48"/>
    </row>
    <row r="286" spans="40:53" ht="14.25" customHeight="1" x14ac:dyDescent="0.25">
      <c r="AN286" s="48"/>
      <c r="AO286" s="47"/>
      <c r="AP286" s="48"/>
      <c r="AQ286" s="49"/>
      <c r="AT286" s="48"/>
      <c r="AU286" s="6"/>
      <c r="AV286" s="3"/>
      <c r="AW286" s="3"/>
      <c r="AX286" s="3"/>
      <c r="AY286" s="3"/>
      <c r="AZ286" s="48"/>
      <c r="BA286" s="48"/>
    </row>
    <row r="287" spans="40:53" ht="14.25" customHeight="1" x14ac:dyDescent="0.25">
      <c r="AN287" s="48"/>
      <c r="AO287" s="47"/>
      <c r="AP287" s="48"/>
      <c r="AQ287" s="49"/>
      <c r="AT287" s="48"/>
      <c r="AU287" s="6"/>
      <c r="AV287" s="3"/>
      <c r="AW287" s="3"/>
      <c r="AX287" s="3"/>
      <c r="AY287" s="3"/>
      <c r="AZ287" s="48"/>
      <c r="BA287" s="48"/>
    </row>
    <row r="288" spans="40:53" ht="14.25" customHeight="1" x14ac:dyDescent="0.25">
      <c r="AN288" s="48"/>
      <c r="AO288" s="47"/>
      <c r="AP288" s="48"/>
      <c r="AQ288" s="49"/>
      <c r="AT288" s="48"/>
      <c r="AU288" s="6"/>
      <c r="AV288" s="3"/>
      <c r="AW288" s="3"/>
      <c r="AX288" s="3"/>
      <c r="AY288" s="3"/>
      <c r="AZ288" s="48"/>
      <c r="BA288" s="48"/>
    </row>
    <row r="289" spans="40:53" ht="14.25" customHeight="1" x14ac:dyDescent="0.25">
      <c r="AN289" s="48"/>
      <c r="AO289" s="47"/>
      <c r="AP289" s="48"/>
      <c r="AQ289" s="49"/>
      <c r="AT289" s="48"/>
      <c r="AU289" s="6"/>
      <c r="AV289" s="3"/>
      <c r="AW289" s="3"/>
      <c r="AX289" s="3"/>
      <c r="AY289" s="3"/>
      <c r="AZ289" s="48"/>
      <c r="BA289" s="48"/>
    </row>
    <row r="290" spans="40:53" ht="14.25" customHeight="1" x14ac:dyDescent="0.25">
      <c r="AN290" s="48"/>
      <c r="AO290" s="47"/>
      <c r="AP290" s="48"/>
      <c r="AQ290" s="49"/>
      <c r="AT290" s="48"/>
      <c r="AU290" s="6"/>
      <c r="AV290" s="3"/>
      <c r="AW290" s="3"/>
      <c r="AX290" s="3"/>
      <c r="AY290" s="3"/>
      <c r="AZ290" s="48"/>
      <c r="BA290" s="48"/>
    </row>
    <row r="291" spans="40:53" ht="14.25" customHeight="1" x14ac:dyDescent="0.25">
      <c r="AN291" s="48"/>
      <c r="AO291" s="47"/>
      <c r="AP291" s="48"/>
      <c r="AQ291" s="49"/>
      <c r="AT291" s="48"/>
      <c r="AU291" s="6"/>
      <c r="AV291" s="3"/>
      <c r="AW291" s="3"/>
      <c r="AX291" s="3"/>
      <c r="AY291" s="3"/>
      <c r="AZ291" s="48"/>
      <c r="BA291" s="48"/>
    </row>
    <row r="292" spans="40:53" ht="14.25" customHeight="1" x14ac:dyDescent="0.25">
      <c r="AN292" s="48"/>
      <c r="AO292" s="47"/>
      <c r="AP292" s="48"/>
      <c r="AQ292" s="49"/>
      <c r="AT292" s="48"/>
      <c r="AU292" s="6"/>
      <c r="AV292" s="3"/>
      <c r="AW292" s="3"/>
      <c r="AX292" s="3"/>
      <c r="AY292" s="3"/>
      <c r="AZ292" s="48"/>
      <c r="BA292" s="48"/>
    </row>
    <row r="293" spans="40:53" ht="14.25" customHeight="1" x14ac:dyDescent="0.25">
      <c r="AN293" s="48"/>
      <c r="AO293" s="47"/>
      <c r="AP293" s="48"/>
      <c r="AQ293" s="49"/>
      <c r="AT293" s="48"/>
      <c r="AU293" s="6"/>
      <c r="AV293" s="3"/>
      <c r="AW293" s="3"/>
      <c r="AX293" s="3"/>
      <c r="AY293" s="3"/>
      <c r="AZ293" s="48"/>
      <c r="BA293" s="48"/>
    </row>
    <row r="294" spans="40:53" ht="14.25" customHeight="1" x14ac:dyDescent="0.25">
      <c r="AN294" s="48"/>
      <c r="AO294" s="47"/>
      <c r="AP294" s="48"/>
      <c r="AQ294" s="49"/>
      <c r="AT294" s="48"/>
      <c r="AU294" s="6"/>
      <c r="AV294" s="3"/>
      <c r="AW294" s="3"/>
      <c r="AX294" s="3"/>
      <c r="AY294" s="3"/>
      <c r="AZ294" s="48"/>
      <c r="BA294" s="48"/>
    </row>
    <row r="295" spans="40:53" ht="14.25" customHeight="1" x14ac:dyDescent="0.25">
      <c r="AN295" s="48"/>
      <c r="AO295" s="47"/>
      <c r="AP295" s="48"/>
      <c r="AQ295" s="49"/>
      <c r="AT295" s="48"/>
      <c r="AU295" s="6"/>
      <c r="AV295" s="3"/>
      <c r="AW295" s="3"/>
      <c r="AX295" s="3"/>
      <c r="AY295" s="3"/>
      <c r="AZ295" s="48"/>
      <c r="BA295" s="48"/>
    </row>
    <row r="296" spans="40:53" ht="14.25" customHeight="1" x14ac:dyDescent="0.25">
      <c r="AN296" s="48"/>
      <c r="AO296" s="47"/>
      <c r="AP296" s="48"/>
      <c r="AQ296" s="49"/>
      <c r="AT296" s="48"/>
      <c r="AU296" s="6"/>
      <c r="AV296" s="3"/>
      <c r="AW296" s="3"/>
      <c r="AX296" s="3"/>
      <c r="AY296" s="3"/>
      <c r="AZ296" s="48"/>
      <c r="BA296" s="48"/>
    </row>
    <row r="297" spans="40:53" ht="14.25" customHeight="1" x14ac:dyDescent="0.25">
      <c r="AN297" s="48"/>
      <c r="AO297" s="47"/>
      <c r="AP297" s="48"/>
      <c r="AQ297" s="49"/>
      <c r="AT297" s="48"/>
      <c r="AU297" s="6"/>
      <c r="AV297" s="3"/>
      <c r="AW297" s="3"/>
      <c r="AX297" s="3"/>
      <c r="AY297" s="3"/>
      <c r="AZ297" s="48"/>
      <c r="BA297" s="48"/>
    </row>
    <row r="298" spans="40:53" ht="14.25" customHeight="1" x14ac:dyDescent="0.25">
      <c r="AN298" s="48"/>
      <c r="AO298" s="47"/>
      <c r="AP298" s="48"/>
      <c r="AQ298" s="49"/>
      <c r="AT298" s="48"/>
      <c r="AU298" s="6"/>
      <c r="AV298" s="3"/>
      <c r="AW298" s="3"/>
      <c r="AX298" s="3"/>
      <c r="AY298" s="3"/>
      <c r="AZ298" s="48"/>
      <c r="BA298" s="48"/>
    </row>
    <row r="299" spans="40:53" ht="14.25" customHeight="1" x14ac:dyDescent="0.25">
      <c r="AN299" s="48"/>
      <c r="AO299" s="47"/>
      <c r="AP299" s="48"/>
      <c r="AQ299" s="49"/>
      <c r="AT299" s="48"/>
      <c r="AU299" s="6"/>
      <c r="AV299" s="3"/>
      <c r="AW299" s="3"/>
      <c r="AX299" s="3"/>
      <c r="AY299" s="3"/>
      <c r="AZ299" s="48"/>
      <c r="BA299" s="48"/>
    </row>
    <row r="300" spans="40:53" ht="14.25" customHeight="1" x14ac:dyDescent="0.25">
      <c r="AN300" s="48"/>
      <c r="AO300" s="47"/>
      <c r="AP300" s="48"/>
      <c r="AQ300" s="49"/>
      <c r="AT300" s="48"/>
      <c r="AU300" s="6"/>
      <c r="AV300" s="3"/>
      <c r="AW300" s="3"/>
      <c r="AX300" s="3"/>
      <c r="AY300" s="3"/>
      <c r="AZ300" s="48"/>
      <c r="BA300" s="48"/>
    </row>
    <row r="301" spans="40:53" ht="14.25" customHeight="1" x14ac:dyDescent="0.25">
      <c r="AN301" s="48"/>
      <c r="AO301" s="47"/>
      <c r="AP301" s="48"/>
      <c r="AQ301" s="49"/>
      <c r="AT301" s="48"/>
      <c r="AU301" s="6"/>
      <c r="AV301" s="3"/>
      <c r="AW301" s="3"/>
      <c r="AX301" s="3"/>
      <c r="AY301" s="3"/>
      <c r="AZ301" s="48"/>
      <c r="BA301" s="48"/>
    </row>
    <row r="302" spans="40:53" ht="14.25" customHeight="1" x14ac:dyDescent="0.25">
      <c r="AN302" s="48"/>
      <c r="AO302" s="47"/>
      <c r="AP302" s="48"/>
      <c r="AQ302" s="49"/>
      <c r="AT302" s="48"/>
      <c r="AU302" s="6"/>
      <c r="AV302" s="3"/>
      <c r="AW302" s="3"/>
      <c r="AX302" s="3"/>
      <c r="AY302" s="3"/>
      <c r="AZ302" s="48"/>
      <c r="BA302" s="48"/>
    </row>
    <row r="303" spans="40:53" ht="14.25" customHeight="1" x14ac:dyDescent="0.25">
      <c r="AN303" s="48"/>
      <c r="AO303" s="47"/>
      <c r="AP303" s="48"/>
      <c r="AQ303" s="49"/>
      <c r="AT303" s="48"/>
      <c r="AU303" s="6"/>
      <c r="AV303" s="3"/>
      <c r="AW303" s="3"/>
      <c r="AX303" s="3"/>
      <c r="AY303" s="3"/>
      <c r="AZ303" s="48"/>
      <c r="BA303" s="48"/>
    </row>
    <row r="304" spans="40:53" ht="14.25" customHeight="1" x14ac:dyDescent="0.25">
      <c r="AN304" s="48"/>
      <c r="AO304" s="47"/>
      <c r="AP304" s="48"/>
      <c r="AQ304" s="49"/>
      <c r="AT304" s="48"/>
      <c r="AU304" s="6"/>
      <c r="AV304" s="3"/>
      <c r="AW304" s="3"/>
      <c r="AX304" s="3"/>
      <c r="AY304" s="3"/>
      <c r="AZ304" s="48"/>
      <c r="BA304" s="48"/>
    </row>
    <row r="305" spans="40:53" ht="14.25" customHeight="1" x14ac:dyDescent="0.25">
      <c r="AN305" s="48"/>
      <c r="AO305" s="47"/>
      <c r="AP305" s="48"/>
      <c r="AQ305" s="49"/>
      <c r="AT305" s="48"/>
      <c r="AU305" s="6"/>
      <c r="AV305" s="3"/>
      <c r="AW305" s="3"/>
      <c r="AX305" s="3"/>
      <c r="AY305" s="3"/>
      <c r="AZ305" s="48"/>
      <c r="BA305" s="48"/>
    </row>
    <row r="306" spans="40:53" ht="14.25" customHeight="1" x14ac:dyDescent="0.25">
      <c r="AN306" s="48"/>
      <c r="AO306" s="47"/>
      <c r="AP306" s="48"/>
      <c r="AQ306" s="49"/>
      <c r="AT306" s="48"/>
      <c r="AU306" s="6"/>
      <c r="AV306" s="3"/>
      <c r="AW306" s="3"/>
      <c r="AX306" s="3"/>
      <c r="AY306" s="3"/>
      <c r="AZ306" s="48"/>
      <c r="BA306" s="48"/>
    </row>
    <row r="307" spans="40:53" ht="14.25" customHeight="1" x14ac:dyDescent="0.25">
      <c r="AN307" s="48"/>
      <c r="AO307" s="47"/>
      <c r="AP307" s="48"/>
      <c r="AQ307" s="49"/>
      <c r="AT307" s="48"/>
      <c r="AU307" s="6"/>
      <c r="AV307" s="3"/>
      <c r="AW307" s="3"/>
      <c r="AX307" s="3"/>
      <c r="AY307" s="3"/>
      <c r="AZ307" s="48"/>
      <c r="BA307" s="48"/>
    </row>
    <row r="308" spans="40:53" ht="14.25" customHeight="1" x14ac:dyDescent="0.25">
      <c r="AN308" s="48"/>
      <c r="AO308" s="47"/>
      <c r="AP308" s="48"/>
      <c r="AQ308" s="49"/>
      <c r="AT308" s="48"/>
      <c r="AU308" s="6"/>
      <c r="AV308" s="3"/>
      <c r="AW308" s="3"/>
      <c r="AX308" s="3"/>
      <c r="AY308" s="3"/>
      <c r="AZ308" s="48"/>
      <c r="BA308" s="48"/>
    </row>
    <row r="309" spans="40:53" ht="14.25" customHeight="1" x14ac:dyDescent="0.25">
      <c r="AN309" s="48"/>
      <c r="AO309" s="47"/>
      <c r="AP309" s="48"/>
      <c r="AQ309" s="49"/>
      <c r="AT309" s="48"/>
      <c r="AU309" s="6"/>
      <c r="AV309" s="3"/>
      <c r="AW309" s="3"/>
      <c r="AX309" s="3"/>
      <c r="AY309" s="3"/>
      <c r="AZ309" s="48"/>
      <c r="BA309" s="48"/>
    </row>
    <row r="310" spans="40:53" ht="14.25" customHeight="1" x14ac:dyDescent="0.25">
      <c r="AN310" s="48"/>
      <c r="AO310" s="47"/>
      <c r="AP310" s="48"/>
      <c r="AQ310" s="49"/>
      <c r="AT310" s="48"/>
      <c r="AU310" s="6"/>
      <c r="AV310" s="3"/>
      <c r="AW310" s="3"/>
      <c r="AX310" s="3"/>
      <c r="AY310" s="3"/>
      <c r="AZ310" s="48"/>
      <c r="BA310" s="48"/>
    </row>
    <row r="311" spans="40:53" ht="14.25" customHeight="1" x14ac:dyDescent="0.25">
      <c r="AN311" s="48"/>
      <c r="AO311" s="47"/>
      <c r="AP311" s="48"/>
      <c r="AQ311" s="49"/>
      <c r="AT311" s="48"/>
      <c r="AU311" s="6"/>
      <c r="AV311" s="3"/>
      <c r="AW311" s="3"/>
      <c r="AX311" s="3"/>
      <c r="AY311" s="3"/>
      <c r="AZ311" s="48"/>
      <c r="BA311" s="48"/>
    </row>
    <row r="312" spans="40:53" ht="14.25" customHeight="1" x14ac:dyDescent="0.25">
      <c r="AN312" s="48"/>
      <c r="AO312" s="47"/>
      <c r="AP312" s="48"/>
      <c r="AQ312" s="49"/>
      <c r="AT312" s="48"/>
      <c r="AU312" s="6"/>
      <c r="AV312" s="3"/>
      <c r="AW312" s="3"/>
      <c r="AX312" s="3"/>
      <c r="AY312" s="3"/>
      <c r="AZ312" s="48"/>
      <c r="BA312" s="48"/>
    </row>
    <row r="313" spans="40:53" ht="14.25" customHeight="1" x14ac:dyDescent="0.25">
      <c r="AN313" s="48"/>
      <c r="AO313" s="47"/>
      <c r="AP313" s="48"/>
      <c r="AQ313" s="49"/>
      <c r="AT313" s="48"/>
      <c r="AU313" s="6"/>
      <c r="AV313" s="3"/>
      <c r="AW313" s="3"/>
      <c r="AX313" s="3"/>
      <c r="AY313" s="3"/>
      <c r="AZ313" s="48"/>
      <c r="BA313" s="48"/>
    </row>
    <row r="314" spans="40:53" ht="14.25" customHeight="1" x14ac:dyDescent="0.25">
      <c r="AN314" s="48"/>
      <c r="AO314" s="47"/>
      <c r="AP314" s="48"/>
      <c r="AQ314" s="49"/>
      <c r="AT314" s="48"/>
      <c r="AU314" s="6"/>
      <c r="AV314" s="3"/>
      <c r="AW314" s="3"/>
      <c r="AX314" s="3"/>
      <c r="AY314" s="3"/>
      <c r="AZ314" s="48"/>
      <c r="BA314" s="48"/>
    </row>
    <row r="315" spans="40:53" ht="14.25" customHeight="1" x14ac:dyDescent="0.25">
      <c r="AN315" s="48"/>
      <c r="AO315" s="47"/>
      <c r="AP315" s="48"/>
      <c r="AQ315" s="49"/>
      <c r="AT315" s="48"/>
      <c r="AU315" s="6"/>
      <c r="AV315" s="3"/>
      <c r="AW315" s="3"/>
      <c r="AX315" s="3"/>
      <c r="AY315" s="3"/>
      <c r="AZ315" s="48"/>
      <c r="BA315" s="48"/>
    </row>
    <row r="316" spans="40:53" ht="14.25" customHeight="1" x14ac:dyDescent="0.25">
      <c r="AN316" s="48"/>
      <c r="AO316" s="47"/>
      <c r="AP316" s="48"/>
      <c r="AQ316" s="49"/>
      <c r="AT316" s="48"/>
      <c r="AU316" s="6"/>
      <c r="AV316" s="3"/>
      <c r="AW316" s="3"/>
      <c r="AX316" s="3"/>
      <c r="AY316" s="3"/>
      <c r="AZ316" s="48"/>
      <c r="BA316" s="48"/>
    </row>
    <row r="317" spans="40:53" ht="14.25" customHeight="1" x14ac:dyDescent="0.25">
      <c r="AN317" s="48"/>
      <c r="AO317" s="47"/>
      <c r="AP317" s="48"/>
      <c r="AQ317" s="49"/>
      <c r="AT317" s="48"/>
      <c r="AU317" s="6"/>
      <c r="AV317" s="3"/>
      <c r="AW317" s="3"/>
      <c r="AX317" s="3"/>
      <c r="AY317" s="3"/>
      <c r="AZ317" s="48"/>
      <c r="BA317" s="48"/>
    </row>
    <row r="318" spans="40:53" ht="14.25" customHeight="1" x14ac:dyDescent="0.25">
      <c r="AN318" s="48"/>
      <c r="AO318" s="47"/>
      <c r="AP318" s="48"/>
      <c r="AQ318" s="49"/>
      <c r="AT318" s="48"/>
      <c r="AU318" s="6"/>
      <c r="AV318" s="3"/>
      <c r="AW318" s="3"/>
      <c r="AX318" s="3"/>
      <c r="AY318" s="3"/>
      <c r="AZ318" s="48"/>
      <c r="BA318" s="48"/>
    </row>
    <row r="319" spans="40:53" ht="14.25" customHeight="1" x14ac:dyDescent="0.25">
      <c r="AN319" s="48"/>
      <c r="AO319" s="47"/>
      <c r="AP319" s="48"/>
      <c r="AQ319" s="49"/>
      <c r="AT319" s="48"/>
      <c r="AU319" s="6"/>
      <c r="AV319" s="3"/>
      <c r="AW319" s="3"/>
      <c r="AX319" s="3"/>
      <c r="AY319" s="3"/>
      <c r="AZ319" s="48"/>
      <c r="BA319" s="48"/>
    </row>
    <row r="320" spans="40:53" ht="14.25" customHeight="1" x14ac:dyDescent="0.25">
      <c r="AN320" s="48"/>
      <c r="AO320" s="47"/>
      <c r="AP320" s="48"/>
      <c r="AQ320" s="49"/>
      <c r="AT320" s="48"/>
      <c r="AU320" s="6"/>
      <c r="AV320" s="3"/>
      <c r="AW320" s="3"/>
      <c r="AX320" s="3"/>
      <c r="AY320" s="3"/>
      <c r="AZ320" s="48"/>
      <c r="BA320" s="48"/>
    </row>
    <row r="321" spans="40:53" ht="14.25" customHeight="1" x14ac:dyDescent="0.25">
      <c r="AN321" s="48"/>
      <c r="AO321" s="47"/>
      <c r="AP321" s="48"/>
      <c r="AQ321" s="49"/>
      <c r="AT321" s="48"/>
      <c r="AU321" s="6"/>
      <c r="AV321" s="3"/>
      <c r="AW321" s="3"/>
      <c r="AX321" s="3"/>
      <c r="AY321" s="3"/>
      <c r="AZ321" s="48"/>
      <c r="BA321" s="48"/>
    </row>
    <row r="322" spans="40:53" ht="14.25" customHeight="1" x14ac:dyDescent="0.25">
      <c r="AN322" s="48"/>
      <c r="AO322" s="47"/>
      <c r="AP322" s="48"/>
      <c r="AQ322" s="49"/>
      <c r="AT322" s="48"/>
      <c r="AU322" s="6"/>
      <c r="AV322" s="3"/>
      <c r="AW322" s="3"/>
      <c r="AX322" s="3"/>
      <c r="AY322" s="3"/>
      <c r="AZ322" s="48"/>
      <c r="BA322" s="48"/>
    </row>
    <row r="323" spans="40:53" ht="14.25" customHeight="1" x14ac:dyDescent="0.25">
      <c r="AN323" s="48"/>
      <c r="AO323" s="47"/>
      <c r="AP323" s="48"/>
      <c r="AQ323" s="49"/>
      <c r="AT323" s="48"/>
      <c r="AU323" s="6"/>
      <c r="AV323" s="3"/>
      <c r="AW323" s="3"/>
      <c r="AX323" s="3"/>
      <c r="AY323" s="3"/>
      <c r="AZ323" s="48"/>
      <c r="BA323" s="48"/>
    </row>
    <row r="324" spans="40:53" ht="14.25" customHeight="1" x14ac:dyDescent="0.25">
      <c r="AN324" s="48"/>
      <c r="AO324" s="47"/>
      <c r="AP324" s="48"/>
      <c r="AQ324" s="49"/>
      <c r="AT324" s="48"/>
      <c r="AU324" s="6"/>
      <c r="AV324" s="3"/>
      <c r="AW324" s="3"/>
      <c r="AX324" s="3"/>
      <c r="AY324" s="3"/>
      <c r="AZ324" s="48"/>
      <c r="BA324" s="48"/>
    </row>
    <row r="325" spans="40:53" ht="14.25" customHeight="1" x14ac:dyDescent="0.25">
      <c r="AN325" s="48"/>
      <c r="AO325" s="47"/>
      <c r="AP325" s="48"/>
      <c r="AQ325" s="49"/>
      <c r="AT325" s="48"/>
      <c r="AU325" s="6"/>
      <c r="AV325" s="3"/>
      <c r="AW325" s="3"/>
      <c r="AX325" s="3"/>
      <c r="AY325" s="3"/>
      <c r="AZ325" s="48"/>
      <c r="BA325" s="48"/>
    </row>
    <row r="326" spans="40:53" ht="14.25" customHeight="1" x14ac:dyDescent="0.25">
      <c r="AN326" s="48"/>
      <c r="AO326" s="47"/>
      <c r="AP326" s="48"/>
      <c r="AQ326" s="49"/>
      <c r="AT326" s="48"/>
      <c r="AU326" s="6"/>
      <c r="AV326" s="3"/>
      <c r="AW326" s="3"/>
      <c r="AX326" s="3"/>
      <c r="AY326" s="3"/>
      <c r="AZ326" s="48"/>
      <c r="BA326" s="48"/>
    </row>
    <row r="327" spans="40:53" ht="14.25" customHeight="1" x14ac:dyDescent="0.25">
      <c r="AN327" s="48"/>
      <c r="AO327" s="47"/>
      <c r="AP327" s="48"/>
      <c r="AQ327" s="49"/>
      <c r="AT327" s="48"/>
      <c r="AU327" s="6"/>
      <c r="AV327" s="3"/>
      <c r="AW327" s="3"/>
      <c r="AX327" s="3"/>
      <c r="AY327" s="3"/>
      <c r="AZ327" s="48"/>
      <c r="BA327" s="48"/>
    </row>
    <row r="328" spans="40:53" ht="14.25" customHeight="1" x14ac:dyDescent="0.25">
      <c r="AN328" s="48"/>
      <c r="AO328" s="47"/>
      <c r="AP328" s="48"/>
      <c r="AQ328" s="49"/>
      <c r="AT328" s="48"/>
      <c r="AU328" s="6"/>
      <c r="AV328" s="3"/>
      <c r="AW328" s="3"/>
      <c r="AX328" s="3"/>
      <c r="AY328" s="3"/>
      <c r="AZ328" s="48"/>
      <c r="BA328" s="48"/>
    </row>
    <row r="329" spans="40:53" ht="14.25" customHeight="1" x14ac:dyDescent="0.25">
      <c r="AN329" s="48"/>
      <c r="AO329" s="47"/>
      <c r="AP329" s="48"/>
      <c r="AQ329" s="49"/>
      <c r="AT329" s="48"/>
      <c r="AU329" s="6"/>
      <c r="AV329" s="3"/>
      <c r="AW329" s="3"/>
      <c r="AX329" s="3"/>
      <c r="AY329" s="3"/>
      <c r="AZ329" s="48"/>
      <c r="BA329" s="48"/>
    </row>
    <row r="330" spans="40:53" ht="14.25" customHeight="1" x14ac:dyDescent="0.25">
      <c r="AN330" s="48"/>
      <c r="AO330" s="47"/>
      <c r="AP330" s="48"/>
      <c r="AQ330" s="49"/>
      <c r="AT330" s="48"/>
      <c r="AU330" s="6"/>
      <c r="AV330" s="3"/>
      <c r="AW330" s="3"/>
      <c r="AX330" s="3"/>
      <c r="AY330" s="3"/>
      <c r="AZ330" s="48"/>
      <c r="BA330" s="48"/>
    </row>
    <row r="331" spans="40:53" ht="14.25" customHeight="1" x14ac:dyDescent="0.25">
      <c r="AN331" s="48"/>
      <c r="AO331" s="47"/>
      <c r="AP331" s="48"/>
      <c r="AQ331" s="49"/>
      <c r="AT331" s="48"/>
      <c r="AU331" s="6"/>
      <c r="AV331" s="3"/>
      <c r="AW331" s="3"/>
      <c r="AX331" s="3"/>
      <c r="AY331" s="3"/>
      <c r="AZ331" s="48"/>
      <c r="BA331" s="48"/>
    </row>
    <row r="332" spans="40:53" ht="14.25" customHeight="1" x14ac:dyDescent="0.25">
      <c r="AN332" s="48"/>
      <c r="AO332" s="47"/>
      <c r="AP332" s="48"/>
      <c r="AQ332" s="49"/>
      <c r="AT332" s="48"/>
      <c r="AU332" s="6"/>
      <c r="AV332" s="3"/>
      <c r="AW332" s="3"/>
      <c r="AX332" s="3"/>
      <c r="AY332" s="3"/>
      <c r="AZ332" s="48"/>
      <c r="BA332" s="48"/>
    </row>
    <row r="333" spans="40:53" ht="14.25" customHeight="1" x14ac:dyDescent="0.25">
      <c r="AN333" s="48"/>
      <c r="AO333" s="47"/>
      <c r="AP333" s="48"/>
      <c r="AQ333" s="49"/>
      <c r="AT333" s="48"/>
      <c r="AU333" s="6"/>
      <c r="AV333" s="3"/>
      <c r="AW333" s="3"/>
      <c r="AX333" s="3"/>
      <c r="AY333" s="3"/>
      <c r="AZ333" s="48"/>
      <c r="BA333" s="48"/>
    </row>
    <row r="334" spans="40:53" ht="14.25" customHeight="1" x14ac:dyDescent="0.25">
      <c r="AN334" s="48"/>
      <c r="AO334" s="47"/>
      <c r="AP334" s="48"/>
      <c r="AQ334" s="49"/>
      <c r="AT334" s="48"/>
      <c r="AU334" s="6"/>
      <c r="AV334" s="3"/>
      <c r="AW334" s="3"/>
      <c r="AX334" s="3"/>
      <c r="AY334" s="3"/>
      <c r="AZ334" s="48"/>
      <c r="BA334" s="48"/>
    </row>
    <row r="335" spans="40:53" ht="14.25" customHeight="1" x14ac:dyDescent="0.25">
      <c r="AN335" s="48"/>
      <c r="AO335" s="47"/>
      <c r="AP335" s="48"/>
      <c r="AQ335" s="49"/>
      <c r="AT335" s="48"/>
      <c r="AU335" s="6"/>
      <c r="AV335" s="3"/>
      <c r="AW335" s="3"/>
      <c r="AX335" s="3"/>
      <c r="AY335" s="3"/>
      <c r="AZ335" s="48"/>
      <c r="BA335" s="48"/>
    </row>
    <row r="336" spans="40:53" ht="14.25" customHeight="1" x14ac:dyDescent="0.25">
      <c r="AN336" s="48"/>
      <c r="AO336" s="47"/>
      <c r="AP336" s="48"/>
      <c r="AQ336" s="49"/>
      <c r="AT336" s="48"/>
      <c r="AU336" s="6"/>
      <c r="AV336" s="3"/>
      <c r="AW336" s="3"/>
      <c r="AX336" s="3"/>
      <c r="AY336" s="3"/>
      <c r="AZ336" s="48"/>
      <c r="BA336" s="48"/>
    </row>
    <row r="337" spans="40:53" ht="14.25" customHeight="1" x14ac:dyDescent="0.25">
      <c r="AN337" s="48"/>
      <c r="AO337" s="47"/>
      <c r="AP337" s="48"/>
      <c r="AQ337" s="49"/>
      <c r="AT337" s="48"/>
      <c r="AU337" s="6"/>
      <c r="AV337" s="3"/>
      <c r="AW337" s="3"/>
      <c r="AX337" s="3"/>
      <c r="AY337" s="3"/>
      <c r="AZ337" s="48"/>
      <c r="BA337" s="48"/>
    </row>
    <row r="338" spans="40:53" ht="14.25" customHeight="1" x14ac:dyDescent="0.25">
      <c r="AN338" s="48"/>
      <c r="AO338" s="47"/>
      <c r="AP338" s="48"/>
      <c r="AQ338" s="49"/>
      <c r="AT338" s="48"/>
      <c r="AU338" s="6"/>
      <c r="AV338" s="3"/>
      <c r="AW338" s="3"/>
      <c r="AX338" s="3"/>
      <c r="AY338" s="3"/>
      <c r="AZ338" s="48"/>
      <c r="BA338" s="48"/>
    </row>
    <row r="339" spans="40:53" ht="14.25" customHeight="1" x14ac:dyDescent="0.25">
      <c r="AN339" s="48"/>
      <c r="AO339" s="47"/>
      <c r="AP339" s="48"/>
      <c r="AQ339" s="49"/>
      <c r="AT339" s="48"/>
      <c r="AU339" s="6"/>
      <c r="AV339" s="3"/>
      <c r="AW339" s="3"/>
      <c r="AX339" s="3"/>
      <c r="AY339" s="3"/>
      <c r="AZ339" s="48"/>
      <c r="BA339" s="48"/>
    </row>
    <row r="340" spans="40:53" ht="14.25" customHeight="1" x14ac:dyDescent="0.25">
      <c r="AN340" s="48"/>
      <c r="AO340" s="47"/>
      <c r="AP340" s="48"/>
      <c r="AQ340" s="49"/>
      <c r="AT340" s="48"/>
      <c r="AU340" s="6"/>
      <c r="AV340" s="3"/>
      <c r="AW340" s="3"/>
      <c r="AX340" s="3"/>
      <c r="AY340" s="3"/>
      <c r="AZ340" s="48"/>
      <c r="BA340" s="48"/>
    </row>
    <row r="341" spans="40:53" ht="14.25" customHeight="1" x14ac:dyDescent="0.25">
      <c r="AN341" s="48"/>
      <c r="AO341" s="47"/>
      <c r="AP341" s="48"/>
      <c r="AQ341" s="49"/>
      <c r="AT341" s="48"/>
      <c r="AU341" s="6"/>
      <c r="AV341" s="3"/>
      <c r="AW341" s="3"/>
      <c r="AX341" s="3"/>
      <c r="AY341" s="3"/>
      <c r="AZ341" s="48"/>
      <c r="BA341" s="48"/>
    </row>
    <row r="342" spans="40:53" ht="14.25" customHeight="1" x14ac:dyDescent="0.25">
      <c r="AN342" s="48"/>
      <c r="AO342" s="47"/>
      <c r="AP342" s="48"/>
      <c r="AQ342" s="49"/>
      <c r="AT342" s="48"/>
      <c r="AU342" s="6"/>
      <c r="AV342" s="3"/>
      <c r="AW342" s="3"/>
      <c r="AX342" s="3"/>
      <c r="AY342" s="3"/>
      <c r="AZ342" s="48"/>
      <c r="BA342" s="48"/>
    </row>
    <row r="343" spans="40:53" ht="14.25" customHeight="1" x14ac:dyDescent="0.25">
      <c r="AN343" s="48"/>
      <c r="AO343" s="47"/>
      <c r="AP343" s="48"/>
      <c r="AQ343" s="49"/>
      <c r="AT343" s="48"/>
      <c r="AU343" s="6"/>
      <c r="AV343" s="3"/>
      <c r="AW343" s="3"/>
      <c r="AX343" s="3"/>
      <c r="AY343" s="3"/>
      <c r="AZ343" s="48"/>
      <c r="BA343" s="48"/>
    </row>
    <row r="344" spans="40:53" ht="14.25" customHeight="1" x14ac:dyDescent="0.25">
      <c r="AN344" s="48"/>
      <c r="AO344" s="47"/>
      <c r="AP344" s="48"/>
      <c r="AQ344" s="49"/>
      <c r="AT344" s="48"/>
      <c r="AU344" s="6"/>
      <c r="AV344" s="3"/>
      <c r="AW344" s="3"/>
      <c r="AX344" s="3"/>
      <c r="AY344" s="3"/>
      <c r="AZ344" s="48"/>
      <c r="BA344" s="48"/>
    </row>
    <row r="345" spans="40:53" ht="14.25" customHeight="1" x14ac:dyDescent="0.25">
      <c r="AN345" s="48"/>
      <c r="AO345" s="47"/>
      <c r="AP345" s="48"/>
      <c r="AQ345" s="49"/>
      <c r="AT345" s="48"/>
      <c r="AU345" s="6"/>
      <c r="AV345" s="3"/>
      <c r="AW345" s="3"/>
      <c r="AX345" s="3"/>
      <c r="AY345" s="3"/>
      <c r="AZ345" s="48"/>
      <c r="BA345" s="48"/>
    </row>
    <row r="346" spans="40:53" ht="14.25" customHeight="1" x14ac:dyDescent="0.25">
      <c r="AN346" s="48"/>
      <c r="AO346" s="47"/>
      <c r="AP346" s="48"/>
      <c r="AQ346" s="49"/>
      <c r="AT346" s="48"/>
      <c r="AU346" s="6"/>
      <c r="AV346" s="3"/>
      <c r="AW346" s="3"/>
      <c r="AX346" s="3"/>
      <c r="AY346" s="3"/>
      <c r="AZ346" s="48"/>
      <c r="BA346" s="48"/>
    </row>
    <row r="347" spans="40:53" ht="14.25" customHeight="1" x14ac:dyDescent="0.25">
      <c r="AN347" s="48"/>
      <c r="AO347" s="47"/>
      <c r="AP347" s="48"/>
      <c r="AQ347" s="49"/>
      <c r="AT347" s="48"/>
      <c r="AU347" s="6"/>
      <c r="AV347" s="3"/>
      <c r="AW347" s="3"/>
      <c r="AX347" s="3"/>
      <c r="AY347" s="3"/>
      <c r="AZ347" s="48"/>
      <c r="BA347" s="48"/>
    </row>
    <row r="348" spans="40:53" ht="14.25" customHeight="1" x14ac:dyDescent="0.25">
      <c r="AN348" s="48"/>
      <c r="AO348" s="47"/>
      <c r="AP348" s="48"/>
      <c r="AQ348" s="49"/>
      <c r="AT348" s="48"/>
      <c r="AU348" s="6"/>
      <c r="AV348" s="3"/>
      <c r="AW348" s="3"/>
      <c r="AX348" s="3"/>
      <c r="AY348" s="3"/>
      <c r="AZ348" s="48"/>
      <c r="BA348" s="48"/>
    </row>
    <row r="349" spans="40:53" ht="14.25" customHeight="1" x14ac:dyDescent="0.25">
      <c r="AN349" s="48"/>
      <c r="AO349" s="47"/>
      <c r="AP349" s="48"/>
      <c r="AQ349" s="49"/>
      <c r="AT349" s="48"/>
      <c r="AU349" s="6"/>
      <c r="AV349" s="3"/>
      <c r="AW349" s="3"/>
      <c r="AX349" s="3"/>
      <c r="AY349" s="3"/>
      <c r="AZ349" s="48"/>
      <c r="BA349" s="48"/>
    </row>
    <row r="350" spans="40:53" ht="14.25" customHeight="1" x14ac:dyDescent="0.25">
      <c r="AN350" s="48"/>
      <c r="AO350" s="47"/>
      <c r="AP350" s="48"/>
      <c r="AQ350" s="49"/>
      <c r="AT350" s="48"/>
      <c r="AU350" s="6"/>
      <c r="AV350" s="3"/>
      <c r="AW350" s="3"/>
      <c r="AX350" s="3"/>
      <c r="AY350" s="3"/>
      <c r="AZ350" s="48"/>
      <c r="BA350" s="48"/>
    </row>
    <row r="351" spans="40:53" ht="14.25" customHeight="1" x14ac:dyDescent="0.25">
      <c r="AN351" s="48"/>
      <c r="AO351" s="47"/>
      <c r="AP351" s="48"/>
      <c r="AQ351" s="49"/>
      <c r="AT351" s="48"/>
      <c r="AU351" s="6"/>
      <c r="AV351" s="3"/>
      <c r="AW351" s="3"/>
      <c r="AX351" s="3"/>
      <c r="AY351" s="3"/>
      <c r="AZ351" s="48"/>
      <c r="BA351" s="48"/>
    </row>
    <row r="352" spans="40:53" ht="14.25" customHeight="1" x14ac:dyDescent="0.25">
      <c r="AN352" s="48"/>
      <c r="AO352" s="47"/>
      <c r="AP352" s="48"/>
      <c r="AQ352" s="49"/>
      <c r="AT352" s="48"/>
      <c r="AU352" s="6"/>
      <c r="AV352" s="3"/>
      <c r="AW352" s="3"/>
      <c r="AX352" s="3"/>
      <c r="AY352" s="3"/>
      <c r="AZ352" s="48"/>
      <c r="BA352" s="48"/>
    </row>
    <row r="353" spans="40:53" ht="14.25" customHeight="1" x14ac:dyDescent="0.25">
      <c r="AN353" s="48"/>
      <c r="AO353" s="47"/>
      <c r="AP353" s="48"/>
      <c r="AQ353" s="49"/>
      <c r="AT353" s="48"/>
      <c r="AU353" s="6"/>
      <c r="AV353" s="3"/>
      <c r="AW353" s="3"/>
      <c r="AX353" s="3"/>
      <c r="AY353" s="3"/>
      <c r="AZ353" s="48"/>
      <c r="BA353" s="48"/>
    </row>
    <row r="354" spans="40:53" ht="14.25" customHeight="1" x14ac:dyDescent="0.25">
      <c r="AN354" s="48"/>
      <c r="AO354" s="47"/>
      <c r="AP354" s="48"/>
      <c r="AQ354" s="49"/>
      <c r="AT354" s="48"/>
      <c r="AU354" s="6"/>
      <c r="AV354" s="3"/>
      <c r="AW354" s="3"/>
      <c r="AX354" s="3"/>
      <c r="AY354" s="3"/>
      <c r="AZ354" s="48"/>
      <c r="BA354" s="48"/>
    </row>
    <row r="355" spans="40:53" ht="14.25" customHeight="1" x14ac:dyDescent="0.25">
      <c r="AN355" s="48"/>
      <c r="AO355" s="47"/>
      <c r="AP355" s="48"/>
      <c r="AQ355" s="49"/>
      <c r="AT355" s="48"/>
      <c r="AU355" s="6"/>
      <c r="AV355" s="3"/>
      <c r="AW355" s="3"/>
      <c r="AX355" s="3"/>
      <c r="AY355" s="3"/>
      <c r="AZ355" s="48"/>
      <c r="BA355" s="48"/>
    </row>
    <row r="356" spans="40:53" ht="14.25" customHeight="1" x14ac:dyDescent="0.25">
      <c r="AN356" s="48"/>
      <c r="AO356" s="47"/>
      <c r="AP356" s="48"/>
      <c r="AQ356" s="49"/>
      <c r="AT356" s="48"/>
      <c r="AU356" s="6"/>
      <c r="AV356" s="3"/>
      <c r="AW356" s="3"/>
      <c r="AX356" s="3"/>
      <c r="AY356" s="3"/>
      <c r="AZ356" s="48"/>
      <c r="BA356" s="48"/>
    </row>
    <row r="357" spans="40:53" ht="14.25" customHeight="1" x14ac:dyDescent="0.25">
      <c r="AN357" s="48"/>
      <c r="AO357" s="47"/>
      <c r="AP357" s="48"/>
      <c r="AQ357" s="49"/>
      <c r="AT357" s="48"/>
      <c r="AU357" s="6"/>
      <c r="AV357" s="3"/>
      <c r="AW357" s="3"/>
      <c r="AX357" s="3"/>
      <c r="AY357" s="3"/>
      <c r="AZ357" s="48"/>
      <c r="BA357" s="48"/>
    </row>
    <row r="358" spans="40:53" ht="14.25" customHeight="1" x14ac:dyDescent="0.25">
      <c r="AN358" s="48"/>
      <c r="AO358" s="47"/>
      <c r="AP358" s="48"/>
      <c r="AQ358" s="49"/>
      <c r="AT358" s="48"/>
      <c r="AU358" s="6"/>
      <c r="AV358" s="3"/>
      <c r="AW358" s="3"/>
      <c r="AX358" s="3"/>
      <c r="AY358" s="3"/>
      <c r="AZ358" s="48"/>
      <c r="BA358" s="48"/>
    </row>
    <row r="359" spans="40:53" ht="14.25" customHeight="1" x14ac:dyDescent="0.25">
      <c r="AN359" s="48"/>
      <c r="AO359" s="47"/>
      <c r="AP359" s="48"/>
      <c r="AQ359" s="49"/>
      <c r="AT359" s="48"/>
      <c r="AU359" s="6"/>
      <c r="AV359" s="3"/>
      <c r="AW359" s="3"/>
      <c r="AX359" s="3"/>
      <c r="AY359" s="3"/>
      <c r="AZ359" s="48"/>
      <c r="BA359" s="48"/>
    </row>
    <row r="360" spans="40:53" ht="14.25" customHeight="1" x14ac:dyDescent="0.25">
      <c r="AN360" s="48"/>
      <c r="AO360" s="47"/>
      <c r="AP360" s="48"/>
      <c r="AQ360" s="49"/>
      <c r="AT360" s="48"/>
      <c r="AU360" s="6"/>
      <c r="AV360" s="3"/>
      <c r="AW360" s="3"/>
      <c r="AX360" s="3"/>
      <c r="AY360" s="3"/>
      <c r="AZ360" s="48"/>
      <c r="BA360" s="48"/>
    </row>
    <row r="361" spans="40:53" ht="14.25" customHeight="1" x14ac:dyDescent="0.25">
      <c r="AN361" s="48"/>
      <c r="AO361" s="47"/>
      <c r="AP361" s="48"/>
      <c r="AQ361" s="49"/>
      <c r="AT361" s="48"/>
      <c r="AU361" s="6"/>
      <c r="AV361" s="3"/>
      <c r="AW361" s="3"/>
      <c r="AX361" s="3"/>
      <c r="AY361" s="3"/>
      <c r="AZ361" s="48"/>
      <c r="BA361" s="48"/>
    </row>
    <row r="362" spans="40:53" ht="14.25" customHeight="1" x14ac:dyDescent="0.25">
      <c r="AN362" s="48"/>
      <c r="AO362" s="47"/>
      <c r="AP362" s="48"/>
      <c r="AQ362" s="49"/>
      <c r="AT362" s="48"/>
      <c r="AU362" s="6"/>
      <c r="AV362" s="3"/>
      <c r="AW362" s="3"/>
      <c r="AX362" s="3"/>
      <c r="AY362" s="3"/>
      <c r="AZ362" s="48"/>
      <c r="BA362" s="48"/>
    </row>
    <row r="363" spans="40:53" ht="14.25" customHeight="1" x14ac:dyDescent="0.25">
      <c r="AN363" s="48"/>
      <c r="AO363" s="47"/>
      <c r="AP363" s="48"/>
      <c r="AQ363" s="49"/>
      <c r="AT363" s="48"/>
      <c r="AU363" s="6"/>
      <c r="AV363" s="3"/>
      <c r="AW363" s="3"/>
      <c r="AX363" s="3"/>
      <c r="AY363" s="3"/>
      <c r="AZ363" s="48"/>
      <c r="BA363" s="48"/>
    </row>
    <row r="364" spans="40:53" ht="14.25" customHeight="1" x14ac:dyDescent="0.25">
      <c r="AN364" s="48"/>
      <c r="AO364" s="47"/>
      <c r="AP364" s="48"/>
      <c r="AQ364" s="49"/>
      <c r="AT364" s="48"/>
      <c r="AU364" s="6"/>
      <c r="AV364" s="3"/>
      <c r="AW364" s="3"/>
      <c r="AX364" s="3"/>
      <c r="AY364" s="3"/>
      <c r="AZ364" s="48"/>
      <c r="BA364" s="48"/>
    </row>
    <row r="365" spans="40:53" ht="14.25" customHeight="1" x14ac:dyDescent="0.25">
      <c r="AN365" s="48"/>
      <c r="AO365" s="47"/>
      <c r="AP365" s="48"/>
      <c r="AQ365" s="49"/>
      <c r="AT365" s="48"/>
      <c r="AU365" s="6"/>
      <c r="AV365" s="3"/>
      <c r="AW365" s="3"/>
      <c r="AX365" s="3"/>
      <c r="AY365" s="3"/>
      <c r="AZ365" s="48"/>
      <c r="BA365" s="48"/>
    </row>
    <row r="366" spans="40:53" ht="14.25" customHeight="1" x14ac:dyDescent="0.25">
      <c r="AN366" s="48"/>
      <c r="AO366" s="47"/>
      <c r="AP366" s="48"/>
      <c r="AQ366" s="49"/>
      <c r="AT366" s="48"/>
      <c r="AU366" s="6"/>
      <c r="AV366" s="3"/>
      <c r="AW366" s="3"/>
      <c r="AX366" s="3"/>
      <c r="AY366" s="3"/>
      <c r="AZ366" s="48"/>
      <c r="BA366" s="48"/>
    </row>
    <row r="367" spans="40:53" ht="14.25" customHeight="1" x14ac:dyDescent="0.25">
      <c r="AN367" s="48"/>
      <c r="AO367" s="47"/>
      <c r="AP367" s="48"/>
      <c r="AQ367" s="49"/>
      <c r="AT367" s="48"/>
      <c r="AU367" s="6"/>
      <c r="AV367" s="3"/>
      <c r="AW367" s="3"/>
      <c r="AX367" s="3"/>
      <c r="AY367" s="3"/>
      <c r="AZ367" s="48"/>
      <c r="BA367" s="48"/>
    </row>
    <row r="368" spans="40:53" ht="14.25" customHeight="1" x14ac:dyDescent="0.25">
      <c r="AN368" s="48"/>
      <c r="AO368" s="47"/>
      <c r="AP368" s="48"/>
      <c r="AQ368" s="49"/>
      <c r="AT368" s="48"/>
      <c r="AU368" s="6"/>
      <c r="AV368" s="3"/>
      <c r="AW368" s="3"/>
      <c r="AX368" s="3"/>
      <c r="AY368" s="3"/>
      <c r="AZ368" s="48"/>
      <c r="BA368" s="48"/>
    </row>
    <row r="369" spans="40:53" ht="14.25" customHeight="1" x14ac:dyDescent="0.25">
      <c r="AN369" s="48"/>
      <c r="AO369" s="47"/>
      <c r="AP369" s="48"/>
      <c r="AQ369" s="49"/>
      <c r="AT369" s="48"/>
      <c r="AU369" s="6"/>
      <c r="AV369" s="3"/>
      <c r="AW369" s="3"/>
      <c r="AX369" s="3"/>
      <c r="AY369" s="3"/>
      <c r="AZ369" s="48"/>
      <c r="BA369" s="48"/>
    </row>
    <row r="370" spans="40:53" ht="14.25" customHeight="1" x14ac:dyDescent="0.25">
      <c r="AN370" s="48"/>
      <c r="AO370" s="47"/>
      <c r="AP370" s="48"/>
      <c r="AQ370" s="49"/>
      <c r="AT370" s="48"/>
      <c r="AU370" s="6"/>
      <c r="AV370" s="3"/>
      <c r="AW370" s="3"/>
      <c r="AX370" s="3"/>
      <c r="AY370" s="3"/>
      <c r="AZ370" s="48"/>
      <c r="BA370" s="48"/>
    </row>
    <row r="371" spans="40:53" ht="14.25" customHeight="1" x14ac:dyDescent="0.25">
      <c r="AN371" s="48"/>
      <c r="AO371" s="47"/>
      <c r="AP371" s="48"/>
      <c r="AQ371" s="49"/>
      <c r="AT371" s="48"/>
      <c r="AU371" s="6"/>
      <c r="AV371" s="3"/>
      <c r="AW371" s="3"/>
      <c r="AX371" s="3"/>
      <c r="AY371" s="3"/>
      <c r="AZ371" s="48"/>
      <c r="BA371" s="48"/>
    </row>
    <row r="372" spans="40:53" ht="14.25" customHeight="1" x14ac:dyDescent="0.25">
      <c r="AN372" s="48"/>
      <c r="AO372" s="47"/>
      <c r="AP372" s="48"/>
      <c r="AQ372" s="49"/>
      <c r="AT372" s="48"/>
      <c r="AU372" s="6"/>
      <c r="AV372" s="3"/>
      <c r="AW372" s="3"/>
      <c r="AX372" s="3"/>
      <c r="AY372" s="3"/>
      <c r="AZ372" s="48"/>
      <c r="BA372" s="48"/>
    </row>
    <row r="373" spans="40:53" ht="14.25" customHeight="1" x14ac:dyDescent="0.25">
      <c r="AN373" s="48"/>
      <c r="AO373" s="47"/>
      <c r="AP373" s="48"/>
      <c r="AQ373" s="49"/>
      <c r="AT373" s="48"/>
      <c r="AU373" s="6"/>
      <c r="AV373" s="3"/>
      <c r="AW373" s="3"/>
      <c r="AX373" s="3"/>
      <c r="AY373" s="3"/>
      <c r="AZ373" s="48"/>
      <c r="BA373" s="48"/>
    </row>
    <row r="374" spans="40:53" ht="14.25" customHeight="1" x14ac:dyDescent="0.25">
      <c r="AN374" s="48"/>
      <c r="AO374" s="47"/>
      <c r="AP374" s="48"/>
      <c r="AQ374" s="49"/>
      <c r="AT374" s="48"/>
      <c r="AU374" s="6"/>
      <c r="AV374" s="3"/>
      <c r="AW374" s="3"/>
      <c r="AX374" s="3"/>
      <c r="AY374" s="3"/>
      <c r="AZ374" s="48"/>
      <c r="BA374" s="48"/>
    </row>
    <row r="375" spans="40:53" ht="14.25" customHeight="1" x14ac:dyDescent="0.25">
      <c r="AN375" s="48"/>
      <c r="AO375" s="47"/>
      <c r="AP375" s="48"/>
      <c r="AQ375" s="49"/>
      <c r="AT375" s="48"/>
      <c r="AU375" s="6"/>
      <c r="AV375" s="3"/>
      <c r="AW375" s="3"/>
      <c r="AX375" s="3"/>
      <c r="AY375" s="3"/>
      <c r="AZ375" s="48"/>
      <c r="BA375" s="48"/>
    </row>
    <row r="376" spans="40:53" ht="14.25" customHeight="1" x14ac:dyDescent="0.25">
      <c r="AN376" s="48"/>
      <c r="AO376" s="47"/>
      <c r="AP376" s="48"/>
      <c r="AQ376" s="49"/>
      <c r="AT376" s="48"/>
      <c r="AU376" s="6"/>
      <c r="AV376" s="3"/>
      <c r="AW376" s="3"/>
      <c r="AX376" s="3"/>
      <c r="AY376" s="3"/>
      <c r="AZ376" s="48"/>
      <c r="BA376" s="48"/>
    </row>
    <row r="377" spans="40:53" ht="14.25" customHeight="1" x14ac:dyDescent="0.25">
      <c r="AN377" s="48"/>
      <c r="AO377" s="47"/>
      <c r="AP377" s="48"/>
      <c r="AQ377" s="49"/>
      <c r="AT377" s="48"/>
      <c r="AU377" s="6"/>
      <c r="AV377" s="3"/>
      <c r="AW377" s="3"/>
      <c r="AX377" s="3"/>
      <c r="AY377" s="3"/>
      <c r="AZ377" s="48"/>
      <c r="BA377" s="48"/>
    </row>
    <row r="378" spans="40:53" ht="14.25" customHeight="1" x14ac:dyDescent="0.25">
      <c r="AN378" s="48"/>
      <c r="AO378" s="47"/>
      <c r="AP378" s="48"/>
      <c r="AQ378" s="49"/>
      <c r="AT378" s="48"/>
      <c r="AU378" s="6"/>
      <c r="AV378" s="3"/>
      <c r="AW378" s="3"/>
      <c r="AX378" s="3"/>
      <c r="AY378" s="3"/>
      <c r="AZ378" s="48"/>
      <c r="BA378" s="48"/>
    </row>
    <row r="379" spans="40:53" ht="14.25" customHeight="1" x14ac:dyDescent="0.25">
      <c r="AN379" s="48"/>
      <c r="AO379" s="47"/>
      <c r="AP379" s="48"/>
      <c r="AQ379" s="49"/>
      <c r="AT379" s="48"/>
      <c r="AU379" s="6"/>
      <c r="AV379" s="3"/>
      <c r="AW379" s="3"/>
      <c r="AX379" s="3"/>
      <c r="AY379" s="3"/>
      <c r="AZ379" s="48"/>
      <c r="BA379" s="48"/>
    </row>
    <row r="380" spans="40:53" ht="14.25" customHeight="1" x14ac:dyDescent="0.25">
      <c r="AN380" s="48"/>
      <c r="AO380" s="47"/>
      <c r="AP380" s="48"/>
      <c r="AQ380" s="49"/>
      <c r="AT380" s="48"/>
      <c r="AU380" s="6"/>
      <c r="AV380" s="3"/>
      <c r="AW380" s="3"/>
      <c r="AX380" s="3"/>
      <c r="AY380" s="3"/>
      <c r="AZ380" s="48"/>
      <c r="BA380" s="48"/>
    </row>
    <row r="381" spans="40:53" ht="14.25" customHeight="1" x14ac:dyDescent="0.25">
      <c r="AN381" s="48"/>
      <c r="AO381" s="47"/>
      <c r="AP381" s="48"/>
      <c r="AQ381" s="49"/>
      <c r="AT381" s="48"/>
      <c r="AU381" s="6"/>
      <c r="AV381" s="3"/>
      <c r="AW381" s="3"/>
      <c r="AX381" s="3"/>
      <c r="AY381" s="3"/>
      <c r="AZ381" s="48"/>
      <c r="BA381" s="48"/>
    </row>
    <row r="382" spans="40:53" ht="14.25" customHeight="1" x14ac:dyDescent="0.25">
      <c r="AN382" s="48"/>
      <c r="AO382" s="47"/>
      <c r="AP382" s="48"/>
      <c r="AQ382" s="49"/>
      <c r="AT382" s="48"/>
      <c r="AU382" s="6"/>
      <c r="AV382" s="3"/>
      <c r="AW382" s="3"/>
      <c r="AX382" s="3"/>
      <c r="AY382" s="3"/>
      <c r="AZ382" s="48"/>
      <c r="BA382" s="48"/>
    </row>
    <row r="383" spans="40:53" ht="14.25" customHeight="1" x14ac:dyDescent="0.25">
      <c r="AN383" s="48"/>
      <c r="AO383" s="47"/>
      <c r="AP383" s="48"/>
      <c r="AQ383" s="49"/>
      <c r="AT383" s="48"/>
      <c r="AU383" s="6"/>
      <c r="AV383" s="3"/>
      <c r="AW383" s="3"/>
      <c r="AX383" s="3"/>
      <c r="AY383" s="3"/>
      <c r="AZ383" s="48"/>
      <c r="BA383" s="48"/>
    </row>
    <row r="384" spans="40:53" ht="14.25" customHeight="1" x14ac:dyDescent="0.25">
      <c r="AN384" s="48"/>
      <c r="AO384" s="47"/>
      <c r="AP384" s="48"/>
      <c r="AQ384" s="49"/>
      <c r="AT384" s="48"/>
      <c r="AU384" s="6"/>
      <c r="AV384" s="3"/>
      <c r="AW384" s="3"/>
      <c r="AX384" s="3"/>
      <c r="AY384" s="3"/>
      <c r="AZ384" s="48"/>
      <c r="BA384" s="48"/>
    </row>
    <row r="385" spans="40:53" ht="14.25" customHeight="1" x14ac:dyDescent="0.25">
      <c r="AN385" s="48"/>
      <c r="AO385" s="47"/>
      <c r="AP385" s="48"/>
      <c r="AQ385" s="49"/>
      <c r="AT385" s="48"/>
      <c r="AU385" s="6"/>
      <c r="AV385" s="3"/>
      <c r="AW385" s="3"/>
      <c r="AX385" s="3"/>
      <c r="AY385" s="3"/>
      <c r="AZ385" s="48"/>
      <c r="BA385" s="48"/>
    </row>
    <row r="386" spans="40:53" ht="14.25" customHeight="1" x14ac:dyDescent="0.25">
      <c r="AN386" s="48"/>
      <c r="AO386" s="47"/>
      <c r="AP386" s="48"/>
      <c r="AQ386" s="49"/>
      <c r="AT386" s="48"/>
      <c r="AU386" s="6"/>
      <c r="AV386" s="3"/>
      <c r="AW386" s="3"/>
      <c r="AX386" s="3"/>
      <c r="AY386" s="3"/>
      <c r="AZ386" s="48"/>
      <c r="BA386" s="48"/>
    </row>
    <row r="387" spans="40:53" ht="14.25" customHeight="1" x14ac:dyDescent="0.25">
      <c r="AN387" s="48"/>
      <c r="AO387" s="47"/>
      <c r="AP387" s="48"/>
      <c r="AQ387" s="49"/>
      <c r="AT387" s="48"/>
      <c r="AU387" s="6"/>
      <c r="AV387" s="3"/>
      <c r="AW387" s="3"/>
      <c r="AX387" s="3"/>
      <c r="AY387" s="3"/>
      <c r="AZ387" s="48"/>
      <c r="BA387" s="48"/>
    </row>
    <row r="388" spans="40:53" ht="14.25" customHeight="1" x14ac:dyDescent="0.25">
      <c r="AN388" s="48"/>
      <c r="AO388" s="47"/>
      <c r="AP388" s="48"/>
      <c r="AQ388" s="49"/>
      <c r="AT388" s="48"/>
      <c r="AU388" s="6"/>
      <c r="AV388" s="3"/>
      <c r="AW388" s="3"/>
      <c r="AX388" s="3"/>
      <c r="AY388" s="3"/>
      <c r="AZ388" s="48"/>
      <c r="BA388" s="48"/>
    </row>
    <row r="389" spans="40:53" ht="14.25" customHeight="1" x14ac:dyDescent="0.25">
      <c r="AN389" s="48"/>
      <c r="AO389" s="47"/>
      <c r="AP389" s="48"/>
      <c r="AQ389" s="49"/>
      <c r="AT389" s="48"/>
      <c r="AU389" s="6"/>
      <c r="AV389" s="3"/>
      <c r="AW389" s="3"/>
      <c r="AX389" s="3"/>
      <c r="AY389" s="3"/>
      <c r="AZ389" s="48"/>
      <c r="BA389" s="48"/>
    </row>
    <row r="390" spans="40:53" ht="14.25" customHeight="1" x14ac:dyDescent="0.25">
      <c r="AN390" s="48"/>
      <c r="AO390" s="47"/>
      <c r="AP390" s="48"/>
      <c r="AQ390" s="49"/>
      <c r="AT390" s="48"/>
      <c r="AU390" s="6"/>
      <c r="AV390" s="3"/>
      <c r="AW390" s="3"/>
      <c r="AX390" s="3"/>
      <c r="AY390" s="3"/>
      <c r="AZ390" s="48"/>
      <c r="BA390" s="48"/>
    </row>
    <row r="391" spans="40:53" ht="14.25" customHeight="1" x14ac:dyDescent="0.25">
      <c r="AN391" s="48"/>
      <c r="AO391" s="47"/>
      <c r="AP391" s="48"/>
      <c r="AQ391" s="49"/>
      <c r="AT391" s="48"/>
      <c r="AU391" s="6"/>
      <c r="AV391" s="3"/>
      <c r="AW391" s="3"/>
      <c r="AX391" s="3"/>
      <c r="AY391" s="3"/>
      <c r="AZ391" s="48"/>
      <c r="BA391" s="48"/>
    </row>
    <row r="392" spans="40:53" ht="14.25" customHeight="1" x14ac:dyDescent="0.25">
      <c r="AN392" s="48"/>
      <c r="AO392" s="47"/>
      <c r="AP392" s="48"/>
      <c r="AQ392" s="49"/>
      <c r="AT392" s="48"/>
      <c r="AU392" s="6"/>
      <c r="AV392" s="3"/>
      <c r="AW392" s="3"/>
      <c r="AX392" s="3"/>
      <c r="AY392" s="3"/>
      <c r="AZ392" s="48"/>
      <c r="BA392" s="48"/>
    </row>
    <row r="393" spans="40:53" ht="14.25" customHeight="1" x14ac:dyDescent="0.25">
      <c r="AN393" s="48"/>
      <c r="AO393" s="47"/>
      <c r="AP393" s="48"/>
      <c r="AQ393" s="49"/>
      <c r="AT393" s="48"/>
      <c r="AU393" s="6"/>
      <c r="AV393" s="3"/>
      <c r="AW393" s="3"/>
      <c r="AX393" s="3"/>
      <c r="AY393" s="3"/>
      <c r="AZ393" s="48"/>
      <c r="BA393" s="48"/>
    </row>
    <row r="394" spans="40:53" ht="14.25" customHeight="1" x14ac:dyDescent="0.25">
      <c r="AN394" s="48"/>
      <c r="AO394" s="47"/>
      <c r="AP394" s="48"/>
      <c r="AQ394" s="49"/>
      <c r="AT394" s="48"/>
      <c r="AU394" s="6"/>
      <c r="AV394" s="3"/>
      <c r="AW394" s="3"/>
      <c r="AX394" s="3"/>
      <c r="AY394" s="3"/>
      <c r="AZ394" s="48"/>
      <c r="BA394" s="48"/>
    </row>
    <row r="395" spans="40:53" ht="14.25" customHeight="1" x14ac:dyDescent="0.25">
      <c r="AN395" s="48"/>
      <c r="AO395" s="47"/>
      <c r="AP395" s="48"/>
      <c r="AQ395" s="49"/>
      <c r="AT395" s="48"/>
      <c r="AU395" s="6"/>
      <c r="AV395" s="3"/>
      <c r="AW395" s="3"/>
      <c r="AX395" s="3"/>
      <c r="AY395" s="3"/>
      <c r="AZ395" s="48"/>
      <c r="BA395" s="48"/>
    </row>
    <row r="396" spans="40:53" ht="14.25" customHeight="1" x14ac:dyDescent="0.25">
      <c r="AN396" s="48"/>
      <c r="AO396" s="47"/>
      <c r="AP396" s="48"/>
      <c r="AQ396" s="49"/>
      <c r="AT396" s="48"/>
      <c r="AU396" s="6"/>
      <c r="AV396" s="3"/>
      <c r="AW396" s="3"/>
      <c r="AX396" s="3"/>
      <c r="AY396" s="3"/>
      <c r="AZ396" s="48"/>
      <c r="BA396" s="48"/>
    </row>
    <row r="397" spans="40:53" ht="14.25" customHeight="1" x14ac:dyDescent="0.25">
      <c r="AN397" s="48"/>
      <c r="AO397" s="47"/>
      <c r="AP397" s="48"/>
      <c r="AQ397" s="49"/>
      <c r="AT397" s="48"/>
      <c r="AU397" s="6"/>
      <c r="AV397" s="3"/>
      <c r="AW397" s="3"/>
      <c r="AX397" s="3"/>
      <c r="AY397" s="3"/>
      <c r="AZ397" s="48"/>
      <c r="BA397" s="48"/>
    </row>
    <row r="398" spans="40:53" ht="14.25" customHeight="1" x14ac:dyDescent="0.25">
      <c r="AN398" s="48"/>
      <c r="AO398" s="47"/>
      <c r="AP398" s="48"/>
      <c r="AQ398" s="49"/>
      <c r="AT398" s="48"/>
      <c r="AU398" s="6"/>
      <c r="AV398" s="3"/>
      <c r="AW398" s="3"/>
      <c r="AX398" s="3"/>
      <c r="AY398" s="3"/>
      <c r="AZ398" s="48"/>
      <c r="BA398" s="48"/>
    </row>
    <row r="399" spans="40:53" ht="14.25" customHeight="1" x14ac:dyDescent="0.25">
      <c r="AN399" s="48"/>
      <c r="AO399" s="47"/>
      <c r="AP399" s="48"/>
      <c r="AQ399" s="49"/>
      <c r="AT399" s="48"/>
      <c r="AU399" s="6"/>
      <c r="AV399" s="3"/>
      <c r="AW399" s="3"/>
      <c r="AX399" s="3"/>
      <c r="AY399" s="3"/>
      <c r="AZ399" s="48"/>
      <c r="BA399" s="48"/>
    </row>
    <row r="400" spans="40:53" ht="14.25" customHeight="1" x14ac:dyDescent="0.25">
      <c r="AN400" s="48"/>
      <c r="AO400" s="47"/>
      <c r="AP400" s="48"/>
      <c r="AQ400" s="49"/>
      <c r="AT400" s="48"/>
      <c r="AU400" s="6"/>
      <c r="AV400" s="3"/>
      <c r="AW400" s="3"/>
      <c r="AX400" s="3"/>
      <c r="AY400" s="3"/>
      <c r="AZ400" s="48"/>
      <c r="BA400" s="48"/>
    </row>
    <row r="401" spans="40:53" ht="14.25" customHeight="1" x14ac:dyDescent="0.25">
      <c r="AN401" s="48"/>
      <c r="AO401" s="47"/>
      <c r="AP401" s="48"/>
      <c r="AQ401" s="49"/>
      <c r="AT401" s="48"/>
      <c r="AU401" s="6"/>
      <c r="AV401" s="3"/>
      <c r="AW401" s="3"/>
      <c r="AX401" s="3"/>
      <c r="AY401" s="3"/>
      <c r="AZ401" s="48"/>
      <c r="BA401" s="48"/>
    </row>
    <row r="402" spans="40:53" ht="14.25" customHeight="1" x14ac:dyDescent="0.25">
      <c r="AN402" s="48"/>
      <c r="AO402" s="47"/>
      <c r="AP402" s="48"/>
      <c r="AQ402" s="49"/>
      <c r="AT402" s="48"/>
      <c r="AU402" s="6"/>
      <c r="AV402" s="3"/>
      <c r="AW402" s="3"/>
      <c r="AX402" s="3"/>
      <c r="AY402" s="3"/>
      <c r="AZ402" s="48"/>
      <c r="BA402" s="48"/>
    </row>
    <row r="403" spans="40:53" ht="14.25" customHeight="1" x14ac:dyDescent="0.25">
      <c r="AN403" s="48"/>
      <c r="AO403" s="47"/>
      <c r="AP403" s="48"/>
      <c r="AQ403" s="49"/>
      <c r="AT403" s="48"/>
      <c r="AU403" s="6"/>
      <c r="AV403" s="3"/>
      <c r="AW403" s="3"/>
      <c r="AX403" s="3"/>
      <c r="AY403" s="3"/>
      <c r="AZ403" s="48"/>
      <c r="BA403" s="48"/>
    </row>
    <row r="404" spans="40:53" ht="14.25" customHeight="1" x14ac:dyDescent="0.25">
      <c r="AN404" s="48"/>
      <c r="AO404" s="47"/>
      <c r="AP404" s="48"/>
      <c r="AQ404" s="49"/>
      <c r="AT404" s="48"/>
      <c r="AU404" s="6"/>
      <c r="AV404" s="3"/>
      <c r="AW404" s="3"/>
      <c r="AX404" s="3"/>
      <c r="AY404" s="3"/>
      <c r="AZ404" s="48"/>
      <c r="BA404" s="48"/>
    </row>
    <row r="405" spans="40:53" ht="14.25" customHeight="1" x14ac:dyDescent="0.25">
      <c r="AN405" s="48"/>
      <c r="AO405" s="47"/>
      <c r="AP405" s="48"/>
      <c r="AQ405" s="49"/>
      <c r="AT405" s="48"/>
      <c r="AU405" s="6"/>
      <c r="AV405" s="3"/>
      <c r="AW405" s="3"/>
      <c r="AX405" s="3"/>
      <c r="AY405" s="3"/>
      <c r="AZ405" s="48"/>
      <c r="BA405" s="48"/>
    </row>
    <row r="406" spans="40:53" ht="14.25" customHeight="1" x14ac:dyDescent="0.25">
      <c r="AN406" s="48"/>
      <c r="AO406" s="47"/>
      <c r="AP406" s="48"/>
      <c r="AQ406" s="49"/>
      <c r="AT406" s="48"/>
      <c r="AU406" s="6"/>
      <c r="AV406" s="3"/>
      <c r="AW406" s="3"/>
      <c r="AX406" s="3"/>
      <c r="AY406" s="3"/>
      <c r="AZ406" s="48"/>
      <c r="BA406" s="48"/>
    </row>
    <row r="407" spans="40:53" ht="14.25" customHeight="1" x14ac:dyDescent="0.25">
      <c r="AN407" s="48"/>
      <c r="AO407" s="47"/>
      <c r="AP407" s="48"/>
      <c r="AQ407" s="49"/>
      <c r="AT407" s="48"/>
      <c r="AU407" s="6"/>
      <c r="AV407" s="3"/>
      <c r="AW407" s="3"/>
      <c r="AX407" s="3"/>
      <c r="AY407" s="3"/>
      <c r="AZ407" s="48"/>
      <c r="BA407" s="48"/>
    </row>
    <row r="408" spans="40:53" ht="14.25" customHeight="1" x14ac:dyDescent="0.25">
      <c r="AN408" s="48"/>
      <c r="AO408" s="47"/>
      <c r="AP408" s="48"/>
      <c r="AQ408" s="49"/>
      <c r="AT408" s="48"/>
      <c r="AU408" s="6"/>
      <c r="AV408" s="3"/>
      <c r="AW408" s="3"/>
      <c r="AX408" s="3"/>
      <c r="AY408" s="3"/>
      <c r="AZ408" s="48"/>
      <c r="BA408" s="48"/>
    </row>
    <row r="409" spans="40:53" ht="14.25" customHeight="1" x14ac:dyDescent="0.25">
      <c r="AN409" s="48"/>
      <c r="AO409" s="47"/>
      <c r="AP409" s="48"/>
      <c r="AQ409" s="49"/>
      <c r="AT409" s="48"/>
      <c r="AU409" s="6"/>
      <c r="AV409" s="3"/>
      <c r="AW409" s="3"/>
      <c r="AX409" s="3"/>
      <c r="AY409" s="3"/>
      <c r="AZ409" s="48"/>
      <c r="BA409" s="48"/>
    </row>
    <row r="410" spans="40:53" ht="14.25" customHeight="1" x14ac:dyDescent="0.25">
      <c r="AN410" s="48"/>
      <c r="AO410" s="47"/>
      <c r="AP410" s="48"/>
      <c r="AQ410" s="49"/>
      <c r="AR410" s="48"/>
      <c r="AS410" s="48"/>
      <c r="AT410" s="48"/>
      <c r="AU410" s="6"/>
      <c r="AV410" s="3"/>
      <c r="AW410" s="3"/>
      <c r="AX410" s="3"/>
      <c r="AY410" s="3"/>
      <c r="AZ410" s="48"/>
      <c r="BA410" s="48"/>
    </row>
    <row r="411" spans="40:53" ht="14.25" customHeight="1" x14ac:dyDescent="0.25">
      <c r="AN411" s="48"/>
      <c r="AO411" s="47"/>
      <c r="AP411" s="48"/>
      <c r="AQ411" s="52"/>
      <c r="AR411" s="48"/>
      <c r="AS411" s="48"/>
      <c r="AT411" s="48"/>
      <c r="AU411" s="6"/>
      <c r="AV411" s="3"/>
      <c r="AW411" s="3"/>
      <c r="AX411" s="3"/>
      <c r="AY411" s="3"/>
      <c r="AZ411" s="48"/>
      <c r="BA411" s="48"/>
    </row>
    <row r="412" spans="40:53" ht="14.25" customHeight="1" x14ac:dyDescent="0.25">
      <c r="AN412" s="48"/>
      <c r="AO412" s="47"/>
      <c r="AP412" s="48"/>
      <c r="AQ412" s="49"/>
      <c r="AR412" s="48"/>
      <c r="AS412" s="48"/>
      <c r="AT412" s="48"/>
      <c r="AU412" s="6"/>
      <c r="AV412" s="3"/>
      <c r="AW412" s="3"/>
      <c r="AX412" s="3"/>
      <c r="AY412" s="3"/>
      <c r="AZ412" s="48"/>
      <c r="BA412" s="48"/>
    </row>
    <row r="413" spans="40:53" ht="14.25" customHeight="1" x14ac:dyDescent="0.25">
      <c r="AN413" s="48"/>
      <c r="AO413" s="47"/>
      <c r="AP413" s="48"/>
      <c r="AQ413" s="52"/>
      <c r="AT413" s="48"/>
      <c r="AU413" s="6"/>
      <c r="AV413" s="3"/>
      <c r="AW413" s="3"/>
      <c r="AX413" s="3"/>
      <c r="AY413" s="3"/>
      <c r="AZ413" s="48"/>
      <c r="BA413" s="48"/>
    </row>
    <row r="414" spans="40:53" ht="14.25" customHeight="1" x14ac:dyDescent="0.25">
      <c r="AN414" s="48"/>
      <c r="AO414" s="47"/>
      <c r="AP414" s="48"/>
      <c r="AQ414" s="52"/>
      <c r="AT414" s="48"/>
      <c r="AU414" s="6"/>
      <c r="AV414" s="3"/>
      <c r="AW414" s="3"/>
      <c r="AX414" s="3"/>
      <c r="AY414" s="3"/>
      <c r="AZ414" s="48"/>
      <c r="BA414" s="48"/>
    </row>
    <row r="415" spans="40:53" ht="14.25" customHeight="1" x14ac:dyDescent="0.25">
      <c r="AN415" s="48"/>
      <c r="AO415" s="47"/>
      <c r="AP415" s="48"/>
      <c r="AQ415" s="49"/>
      <c r="AT415" s="48"/>
      <c r="AU415" s="6"/>
      <c r="AV415" s="3"/>
      <c r="AW415" s="3"/>
      <c r="AX415" s="3"/>
      <c r="AY415" s="3"/>
      <c r="AZ415" s="48"/>
      <c r="BA415" s="48"/>
    </row>
    <row r="416" spans="40:53" ht="14.25" customHeight="1" x14ac:dyDescent="0.25">
      <c r="AN416" s="48"/>
      <c r="AO416" s="47"/>
      <c r="AP416" s="48"/>
      <c r="AQ416" s="49"/>
      <c r="AT416" s="48"/>
      <c r="AU416" s="6"/>
      <c r="AV416" s="3"/>
      <c r="AW416" s="3"/>
      <c r="AX416" s="3"/>
      <c r="AY416" s="3"/>
      <c r="AZ416" s="48"/>
      <c r="BA416" s="48"/>
    </row>
    <row r="417" spans="40:53" ht="14.25" customHeight="1" x14ac:dyDescent="0.25">
      <c r="AN417" s="48"/>
      <c r="AO417" s="47"/>
      <c r="AP417" s="48"/>
      <c r="AQ417" s="49"/>
      <c r="AT417" s="48"/>
      <c r="AU417" s="6"/>
      <c r="AV417" s="3"/>
      <c r="AW417" s="3"/>
      <c r="AX417" s="3"/>
      <c r="AY417" s="3"/>
      <c r="AZ417" s="48"/>
      <c r="BA417" s="48"/>
    </row>
    <row r="418" spans="40:53" ht="14.25" customHeight="1" x14ac:dyDescent="0.25">
      <c r="AN418" s="48"/>
      <c r="AO418" s="47"/>
      <c r="AP418" s="48"/>
      <c r="AQ418" s="49"/>
      <c r="AT418" s="48"/>
      <c r="AU418" s="6"/>
      <c r="AV418" s="3"/>
      <c r="AW418" s="3"/>
      <c r="AX418" s="3"/>
      <c r="AY418" s="3"/>
      <c r="AZ418" s="48"/>
      <c r="BA418" s="48"/>
    </row>
    <row r="419" spans="40:53" ht="14.25" customHeight="1" x14ac:dyDescent="0.25">
      <c r="AN419" s="48"/>
      <c r="AO419" s="47"/>
      <c r="AP419" s="48"/>
      <c r="AQ419" s="49"/>
      <c r="AT419" s="48"/>
      <c r="AU419" s="6"/>
      <c r="AV419" s="3"/>
      <c r="AW419" s="3"/>
      <c r="AX419" s="3"/>
      <c r="AY419" s="3"/>
      <c r="AZ419" s="48"/>
      <c r="BA419" s="48"/>
    </row>
    <row r="420" spans="40:53" ht="14.25" customHeight="1" x14ac:dyDescent="0.25">
      <c r="AN420" s="48"/>
      <c r="AO420" s="47"/>
      <c r="AP420" s="48"/>
      <c r="AQ420" s="49"/>
      <c r="AT420" s="48"/>
      <c r="AU420" s="6"/>
      <c r="AV420" s="3"/>
      <c r="AW420" s="3"/>
      <c r="AX420" s="3"/>
      <c r="AY420" s="3"/>
      <c r="AZ420" s="48"/>
      <c r="BA420" s="48"/>
    </row>
    <row r="421" spans="40:53" ht="14.25" customHeight="1" x14ac:dyDescent="0.25">
      <c r="AN421" s="48"/>
      <c r="AO421" s="47"/>
      <c r="AP421" s="48"/>
      <c r="AQ421" s="49"/>
      <c r="AT421" s="48"/>
      <c r="AU421" s="6"/>
      <c r="AV421" s="3"/>
      <c r="AW421" s="3"/>
      <c r="AX421" s="3"/>
      <c r="AY421" s="3"/>
      <c r="AZ421" s="48"/>
      <c r="BA421" s="48"/>
    </row>
    <row r="422" spans="40:53" ht="14.25" customHeight="1" x14ac:dyDescent="0.25">
      <c r="AN422" s="48"/>
      <c r="AO422" s="47"/>
      <c r="AP422" s="48"/>
      <c r="AQ422" s="49"/>
      <c r="AT422" s="48"/>
      <c r="AU422" s="6"/>
      <c r="AV422" s="3"/>
      <c r="AW422" s="3"/>
      <c r="AX422" s="3"/>
      <c r="AY422" s="3"/>
      <c r="AZ422" s="48"/>
      <c r="BA422" s="48"/>
    </row>
    <row r="423" spans="40:53" ht="14.25" customHeight="1" x14ac:dyDescent="0.25">
      <c r="AN423" s="48"/>
      <c r="AO423" s="47"/>
      <c r="AP423" s="48"/>
      <c r="AQ423" s="49"/>
      <c r="AT423" s="48"/>
      <c r="AU423" s="6"/>
      <c r="AV423" s="3"/>
      <c r="AW423" s="3"/>
      <c r="AX423" s="3"/>
      <c r="AY423" s="3"/>
      <c r="AZ423" s="48"/>
      <c r="BA423" s="48"/>
    </row>
    <row r="424" spans="40:53" ht="14.25" customHeight="1" x14ac:dyDescent="0.25">
      <c r="AN424" s="48"/>
      <c r="AO424" s="47"/>
      <c r="AP424" s="48"/>
      <c r="AQ424" s="49"/>
      <c r="AT424" s="48"/>
      <c r="AU424" s="6"/>
      <c r="AV424" s="3"/>
      <c r="AW424" s="3"/>
      <c r="AX424" s="3"/>
      <c r="AY424" s="3"/>
      <c r="AZ424" s="48"/>
      <c r="BA424" s="48"/>
    </row>
    <row r="425" spans="40:53" ht="14.25" customHeight="1" x14ac:dyDescent="0.25">
      <c r="AN425" s="48"/>
      <c r="AO425" s="47"/>
      <c r="AP425" s="48"/>
      <c r="AQ425" s="49"/>
      <c r="AT425" s="48"/>
      <c r="AU425" s="6"/>
      <c r="AV425" s="3"/>
      <c r="AW425" s="3"/>
      <c r="AX425" s="3"/>
      <c r="AY425" s="3"/>
      <c r="AZ425" s="48"/>
      <c r="BA425" s="48"/>
    </row>
    <row r="426" spans="40:53" ht="14.25" customHeight="1" x14ac:dyDescent="0.25">
      <c r="AN426" s="48"/>
      <c r="AO426" s="47"/>
      <c r="AP426" s="48"/>
      <c r="AQ426" s="49"/>
      <c r="AT426" s="48"/>
      <c r="AU426" s="6"/>
      <c r="AV426" s="3"/>
      <c r="AW426" s="3"/>
      <c r="AX426" s="3"/>
      <c r="AY426" s="3"/>
      <c r="AZ426" s="48"/>
      <c r="BA426" s="48"/>
    </row>
    <row r="427" spans="40:53" ht="14.25" customHeight="1" x14ac:dyDescent="0.25">
      <c r="AN427" s="48"/>
      <c r="AO427" s="47"/>
      <c r="AP427" s="48"/>
      <c r="AQ427" s="49"/>
      <c r="AT427" s="48"/>
      <c r="AU427" s="6"/>
      <c r="AV427" s="3"/>
      <c r="AW427" s="3"/>
      <c r="AX427" s="3"/>
      <c r="AY427" s="3"/>
      <c r="AZ427" s="48"/>
      <c r="BA427" s="48"/>
    </row>
    <row r="428" spans="40:53" ht="14.25" customHeight="1" x14ac:dyDescent="0.25">
      <c r="AN428" s="48"/>
      <c r="AO428" s="47"/>
      <c r="AP428" s="48"/>
      <c r="AQ428" s="49"/>
      <c r="AT428" s="48"/>
      <c r="AU428" s="6"/>
      <c r="AV428" s="3"/>
      <c r="AW428" s="3"/>
      <c r="AX428" s="3"/>
      <c r="AY428" s="3"/>
      <c r="AZ428" s="48"/>
      <c r="BA428" s="48"/>
    </row>
    <row r="429" spans="40:53" ht="14.25" customHeight="1" x14ac:dyDescent="0.25">
      <c r="AN429" s="48"/>
      <c r="AO429" s="47"/>
      <c r="AP429" s="48"/>
      <c r="AQ429" s="49"/>
      <c r="AT429" s="48"/>
      <c r="AU429" s="6"/>
      <c r="AV429" s="3"/>
      <c r="AW429" s="3"/>
      <c r="AX429" s="3"/>
      <c r="AY429" s="3"/>
      <c r="AZ429" s="48"/>
      <c r="BA429" s="48"/>
    </row>
    <row r="430" spans="40:53" ht="14.25" customHeight="1" x14ac:dyDescent="0.25">
      <c r="AN430" s="48"/>
      <c r="AO430" s="47"/>
      <c r="AP430" s="48"/>
      <c r="AQ430" s="49"/>
      <c r="AT430" s="48"/>
      <c r="AU430" s="6"/>
      <c r="AV430" s="3"/>
      <c r="AW430" s="3"/>
      <c r="AX430" s="3"/>
      <c r="AY430" s="3"/>
      <c r="AZ430" s="48"/>
      <c r="BA430" s="48"/>
    </row>
    <row r="431" spans="40:53" ht="14.25" customHeight="1" x14ac:dyDescent="0.25">
      <c r="AN431" s="48"/>
      <c r="AO431" s="47"/>
      <c r="AP431" s="48"/>
      <c r="AQ431" s="49"/>
      <c r="AT431" s="48"/>
      <c r="AU431" s="6"/>
      <c r="AV431" s="3"/>
      <c r="AW431" s="3"/>
      <c r="AX431" s="3"/>
      <c r="AY431" s="3"/>
      <c r="AZ431" s="48"/>
      <c r="BA431" s="48"/>
    </row>
    <row r="432" spans="40:53" ht="14.25" customHeight="1" x14ac:dyDescent="0.25">
      <c r="AN432" s="48"/>
      <c r="AO432" s="47"/>
      <c r="AP432" s="48"/>
      <c r="AQ432" s="49"/>
      <c r="AT432" s="48"/>
      <c r="AU432" s="6"/>
      <c r="AV432" s="3"/>
      <c r="AW432" s="3"/>
      <c r="AX432" s="3"/>
      <c r="AY432" s="3"/>
      <c r="AZ432" s="48"/>
      <c r="BA432" s="48"/>
    </row>
    <row r="433" spans="40:53" ht="14.25" customHeight="1" x14ac:dyDescent="0.25">
      <c r="AN433" s="48"/>
      <c r="AO433" s="47"/>
      <c r="AP433" s="48"/>
      <c r="AQ433" s="49"/>
      <c r="AT433" s="48"/>
      <c r="AU433" s="6"/>
      <c r="AV433" s="3"/>
      <c r="AW433" s="3"/>
      <c r="AX433" s="3"/>
      <c r="AY433" s="3"/>
      <c r="AZ433" s="48"/>
      <c r="BA433" s="48"/>
    </row>
    <row r="434" spans="40:53" ht="14.25" customHeight="1" x14ac:dyDescent="0.25">
      <c r="AN434" s="48"/>
      <c r="AO434" s="47"/>
      <c r="AP434" s="48"/>
      <c r="AQ434" s="49"/>
      <c r="AT434" s="48"/>
      <c r="AU434" s="6"/>
      <c r="AV434" s="3"/>
      <c r="AW434" s="3"/>
      <c r="AX434" s="3"/>
      <c r="AY434" s="3"/>
      <c r="AZ434" s="48"/>
      <c r="BA434" s="48"/>
    </row>
    <row r="435" spans="40:53" ht="14.25" customHeight="1" x14ac:dyDescent="0.25">
      <c r="AN435" s="48"/>
      <c r="AO435" s="47"/>
      <c r="AP435" s="48"/>
      <c r="AQ435" s="49"/>
      <c r="AT435" s="48"/>
      <c r="AU435" s="6"/>
      <c r="AV435" s="3"/>
      <c r="AW435" s="3"/>
      <c r="AX435" s="3"/>
      <c r="AY435" s="3"/>
      <c r="AZ435" s="48"/>
      <c r="BA435" s="48"/>
    </row>
    <row r="436" spans="40:53" ht="14.25" customHeight="1" x14ac:dyDescent="0.25">
      <c r="AN436" s="48"/>
      <c r="AO436" s="47"/>
      <c r="AP436" s="48"/>
      <c r="AQ436" s="52"/>
      <c r="AT436" s="48"/>
      <c r="AU436" s="6"/>
      <c r="AV436" s="3"/>
      <c r="AW436" s="3"/>
      <c r="AX436" s="3"/>
      <c r="AY436" s="3"/>
      <c r="AZ436" s="48"/>
      <c r="BA436" s="48"/>
    </row>
    <row r="437" spans="40:53" ht="14.25" customHeight="1" x14ac:dyDescent="0.25">
      <c r="AN437" s="48"/>
      <c r="AO437" s="47"/>
      <c r="AP437" s="48"/>
      <c r="AQ437" s="49"/>
      <c r="AT437" s="48"/>
      <c r="AU437" s="6"/>
      <c r="AV437" s="3"/>
      <c r="AW437" s="3"/>
      <c r="AX437" s="3"/>
      <c r="AY437" s="3"/>
      <c r="AZ437" s="48"/>
      <c r="BA437" s="48"/>
    </row>
    <row r="438" spans="40:53" ht="14.25" customHeight="1" x14ac:dyDescent="0.25">
      <c r="AN438" s="48"/>
      <c r="AO438" s="47"/>
      <c r="AP438" s="48"/>
      <c r="AQ438" s="49"/>
      <c r="AT438" s="48"/>
      <c r="AU438" s="6"/>
      <c r="AV438" s="3"/>
      <c r="AW438" s="3"/>
      <c r="AX438" s="3"/>
      <c r="AY438" s="3"/>
      <c r="AZ438" s="48"/>
      <c r="BA438" s="48"/>
    </row>
    <row r="439" spans="40:53" ht="14.25" customHeight="1" x14ac:dyDescent="0.25">
      <c r="AN439" s="48"/>
      <c r="AO439" s="47"/>
      <c r="AP439" s="48"/>
      <c r="AQ439" s="49"/>
      <c r="AT439" s="48"/>
      <c r="AU439" s="6"/>
      <c r="AV439" s="3"/>
      <c r="AW439" s="3"/>
      <c r="AX439" s="3"/>
      <c r="AY439" s="3"/>
      <c r="AZ439" s="48"/>
      <c r="BA439" s="48"/>
    </row>
    <row r="440" spans="40:53" ht="14.25" customHeight="1" x14ac:dyDescent="0.25">
      <c r="AN440" s="48"/>
      <c r="AO440" s="47"/>
      <c r="AP440" s="48"/>
      <c r="AQ440" s="49"/>
      <c r="AT440" s="48"/>
      <c r="AU440" s="6"/>
      <c r="AV440" s="3"/>
      <c r="AW440" s="3"/>
      <c r="AX440" s="3"/>
      <c r="AY440" s="3"/>
      <c r="AZ440" s="48"/>
      <c r="BA440" s="48"/>
    </row>
    <row r="441" spans="40:53" ht="14.25" customHeight="1" x14ac:dyDescent="0.25">
      <c r="AN441" s="48"/>
      <c r="AO441" s="47"/>
      <c r="AP441" s="48"/>
      <c r="AQ441" s="49"/>
      <c r="AT441" s="48"/>
      <c r="AU441" s="6"/>
      <c r="AV441" s="3"/>
      <c r="AW441" s="3"/>
      <c r="AX441" s="3"/>
      <c r="AY441" s="3"/>
      <c r="AZ441" s="48"/>
      <c r="BA441" s="48"/>
    </row>
    <row r="442" spans="40:53" ht="14.25" customHeight="1" x14ac:dyDescent="0.25">
      <c r="AN442" s="48"/>
      <c r="AO442" s="47"/>
      <c r="AP442" s="48"/>
      <c r="AQ442" s="49"/>
      <c r="AT442" s="48"/>
      <c r="AU442" s="6"/>
      <c r="AV442" s="3"/>
      <c r="AW442" s="3"/>
      <c r="AX442" s="3"/>
      <c r="AY442" s="3"/>
      <c r="AZ442" s="48"/>
      <c r="BA442" s="48"/>
    </row>
    <row r="443" spans="40:53" ht="14.25" customHeight="1" x14ac:dyDescent="0.25">
      <c r="AN443" s="48"/>
      <c r="AO443" s="47"/>
      <c r="AP443" s="48"/>
      <c r="AQ443" s="49"/>
      <c r="AT443" s="48"/>
      <c r="AU443" s="6"/>
      <c r="AV443" s="3"/>
      <c r="AW443" s="3"/>
      <c r="AX443" s="3"/>
      <c r="AY443" s="3"/>
      <c r="AZ443" s="48"/>
      <c r="BA443" s="48"/>
    </row>
    <row r="444" spans="40:53" ht="14.25" customHeight="1" x14ac:dyDescent="0.25">
      <c r="AN444" s="48"/>
      <c r="AO444" s="47"/>
      <c r="AP444" s="48"/>
      <c r="AQ444" s="49"/>
      <c r="AT444" s="48"/>
      <c r="AU444" s="6"/>
      <c r="AV444" s="3"/>
      <c r="AW444" s="3"/>
      <c r="AX444" s="3"/>
      <c r="AY444" s="3"/>
      <c r="AZ444" s="48"/>
      <c r="BA444" s="48"/>
    </row>
    <row r="445" spans="40:53" ht="14.25" customHeight="1" x14ac:dyDescent="0.25">
      <c r="AN445" s="48"/>
      <c r="AO445" s="47"/>
      <c r="AP445" s="48"/>
      <c r="AQ445" s="49"/>
      <c r="AT445" s="48"/>
      <c r="AU445" s="6"/>
      <c r="AV445" s="3"/>
      <c r="AW445" s="3"/>
      <c r="AX445" s="3"/>
      <c r="AY445" s="3"/>
      <c r="AZ445" s="48"/>
      <c r="BA445" s="48"/>
    </row>
    <row r="446" spans="40:53" ht="14.25" customHeight="1" x14ac:dyDescent="0.25">
      <c r="AN446" s="48"/>
      <c r="AO446" s="47"/>
      <c r="AP446" s="48"/>
      <c r="AQ446" s="49"/>
      <c r="AT446" s="48"/>
      <c r="AU446" s="6"/>
      <c r="AV446" s="3"/>
      <c r="AW446" s="3"/>
      <c r="AX446" s="3"/>
      <c r="AY446" s="3"/>
      <c r="AZ446" s="48"/>
      <c r="BA446" s="48"/>
    </row>
    <row r="447" spans="40:53" ht="14.25" customHeight="1" x14ac:dyDescent="0.25">
      <c r="AN447" s="48"/>
      <c r="AO447" s="47"/>
      <c r="AP447" s="48"/>
      <c r="AQ447" s="49"/>
      <c r="AT447" s="48"/>
      <c r="AU447" s="6"/>
      <c r="AV447" s="3"/>
      <c r="AW447" s="3"/>
      <c r="AX447" s="3"/>
      <c r="AY447" s="3"/>
      <c r="AZ447" s="48"/>
      <c r="BA447" s="48"/>
    </row>
    <row r="448" spans="40:53" ht="14.25" customHeight="1" x14ac:dyDescent="0.25">
      <c r="AN448" s="48"/>
      <c r="AO448" s="47"/>
      <c r="AP448" s="48"/>
      <c r="AQ448" s="49"/>
      <c r="AT448" s="48"/>
      <c r="AU448" s="6"/>
      <c r="AV448" s="3"/>
      <c r="AW448" s="3"/>
      <c r="AX448" s="3"/>
      <c r="AY448" s="3"/>
      <c r="AZ448" s="48"/>
      <c r="BA448" s="48"/>
    </row>
    <row r="449" spans="40:53" ht="14.25" customHeight="1" x14ac:dyDescent="0.25">
      <c r="AN449" s="48"/>
      <c r="AO449" s="47"/>
      <c r="AP449" s="48"/>
      <c r="AQ449" s="49"/>
      <c r="AT449" s="48"/>
      <c r="AU449" s="6"/>
      <c r="AV449" s="3"/>
      <c r="AW449" s="3"/>
      <c r="AX449" s="3"/>
      <c r="AY449" s="3"/>
      <c r="AZ449" s="48"/>
      <c r="BA449" s="48"/>
    </row>
    <row r="450" spans="40:53" ht="14.25" customHeight="1" x14ac:dyDescent="0.25">
      <c r="AN450" s="48"/>
      <c r="AO450" s="47"/>
      <c r="AP450" s="48"/>
      <c r="AQ450" s="49"/>
      <c r="AT450" s="48"/>
      <c r="AU450" s="6"/>
      <c r="AV450" s="3"/>
      <c r="AW450" s="3"/>
      <c r="AX450" s="3"/>
      <c r="AY450" s="3"/>
      <c r="AZ450" s="48"/>
      <c r="BA450" s="48"/>
    </row>
    <row r="451" spans="40:53" ht="14.25" customHeight="1" x14ac:dyDescent="0.25">
      <c r="AN451" s="48"/>
      <c r="AO451" s="47"/>
      <c r="AP451" s="48"/>
      <c r="AQ451" s="49"/>
      <c r="AT451" s="48"/>
      <c r="AU451" s="6"/>
      <c r="AV451" s="3"/>
      <c r="AW451" s="3"/>
      <c r="AX451" s="3"/>
      <c r="AY451" s="3"/>
      <c r="AZ451" s="48"/>
      <c r="BA451" s="48"/>
    </row>
    <row r="452" spans="40:53" ht="14.25" customHeight="1" x14ac:dyDescent="0.25">
      <c r="AN452" s="48"/>
      <c r="AO452" s="47"/>
      <c r="AP452" s="48"/>
      <c r="AQ452" s="49"/>
      <c r="AT452" s="48"/>
      <c r="AU452" s="6"/>
      <c r="AV452" s="3"/>
      <c r="AW452" s="3"/>
      <c r="AX452" s="3"/>
      <c r="AY452" s="3"/>
      <c r="AZ452" s="48"/>
      <c r="BA452" s="48"/>
    </row>
    <row r="453" spans="40:53" ht="14.25" customHeight="1" x14ac:dyDescent="0.25">
      <c r="AN453" s="48"/>
      <c r="AO453" s="47"/>
      <c r="AP453" s="48"/>
      <c r="AQ453" s="49"/>
      <c r="AT453" s="48"/>
      <c r="AU453" s="6"/>
      <c r="AV453" s="3"/>
      <c r="AW453" s="3"/>
      <c r="AX453" s="3"/>
      <c r="AY453" s="3"/>
      <c r="AZ453" s="48"/>
      <c r="BA453" s="48"/>
    </row>
    <row r="454" spans="40:53" ht="14.25" customHeight="1" x14ac:dyDescent="0.25">
      <c r="AN454" s="48"/>
      <c r="AO454" s="47"/>
      <c r="AP454" s="48"/>
      <c r="AQ454" s="49"/>
      <c r="AT454" s="48"/>
      <c r="AU454" s="6"/>
      <c r="AV454" s="3"/>
      <c r="AW454" s="3"/>
      <c r="AX454" s="3"/>
      <c r="AY454" s="3"/>
      <c r="AZ454" s="48"/>
      <c r="BA454" s="48"/>
    </row>
    <row r="455" spans="40:53" ht="14.25" customHeight="1" x14ac:dyDescent="0.25">
      <c r="AN455" s="48"/>
      <c r="AO455" s="47"/>
      <c r="AP455" s="48"/>
      <c r="AQ455" s="49"/>
      <c r="AT455" s="48"/>
      <c r="AU455" s="6"/>
      <c r="AV455" s="3"/>
      <c r="AW455" s="3"/>
      <c r="AX455" s="3"/>
      <c r="AY455" s="3"/>
      <c r="AZ455" s="48"/>
      <c r="BA455" s="48"/>
    </row>
    <row r="456" spans="40:53" ht="14.25" customHeight="1" x14ac:dyDescent="0.25">
      <c r="AN456" s="48"/>
      <c r="AO456" s="47"/>
      <c r="AP456" s="48"/>
      <c r="AQ456" s="49"/>
      <c r="AT456" s="48"/>
      <c r="AU456" s="6"/>
      <c r="AV456" s="3"/>
      <c r="AW456" s="3"/>
      <c r="AX456" s="3"/>
      <c r="AY456" s="3"/>
      <c r="AZ456" s="48"/>
      <c r="BA456" s="48"/>
    </row>
    <row r="457" spans="40:53" ht="14.25" customHeight="1" x14ac:dyDescent="0.25">
      <c r="AN457" s="48"/>
      <c r="AO457" s="47"/>
      <c r="AP457" s="48"/>
      <c r="AQ457" s="49"/>
      <c r="AT457" s="48"/>
      <c r="AU457" s="6"/>
      <c r="AV457" s="3"/>
      <c r="AW457" s="3"/>
      <c r="AX457" s="3"/>
      <c r="AY457" s="3"/>
      <c r="AZ457" s="48"/>
      <c r="BA457" s="48"/>
    </row>
    <row r="458" spans="40:53" ht="14.25" customHeight="1" x14ac:dyDescent="0.25">
      <c r="AN458" s="48"/>
      <c r="AO458" s="47"/>
      <c r="AP458" s="48"/>
      <c r="AQ458" s="49"/>
      <c r="AT458" s="48"/>
      <c r="AU458" s="6"/>
      <c r="AV458" s="3"/>
      <c r="AW458" s="3"/>
      <c r="AX458" s="3"/>
      <c r="AY458" s="3"/>
      <c r="AZ458" s="48"/>
      <c r="BA458" s="48"/>
    </row>
    <row r="459" spans="40:53" ht="14.25" customHeight="1" x14ac:dyDescent="0.25">
      <c r="AN459" s="48"/>
      <c r="AO459" s="47"/>
      <c r="AP459" s="48"/>
      <c r="AQ459" s="49"/>
      <c r="AT459" s="48"/>
      <c r="AU459" s="6"/>
      <c r="AV459" s="3"/>
      <c r="AW459" s="3"/>
      <c r="AX459" s="3"/>
      <c r="AY459" s="3"/>
      <c r="AZ459" s="48"/>
      <c r="BA459" s="48"/>
    </row>
    <row r="460" spans="40:53" ht="14.25" customHeight="1" x14ac:dyDescent="0.25">
      <c r="AN460" s="48"/>
      <c r="AO460" s="47"/>
      <c r="AP460" s="48"/>
      <c r="AQ460" s="49"/>
      <c r="AT460" s="48"/>
      <c r="AU460" s="6"/>
      <c r="AV460" s="3"/>
      <c r="AW460" s="3"/>
      <c r="AX460" s="3"/>
      <c r="AY460" s="3"/>
      <c r="AZ460" s="48"/>
      <c r="BA460" s="48"/>
    </row>
    <row r="461" spans="40:53" ht="14.25" customHeight="1" x14ac:dyDescent="0.25">
      <c r="AN461" s="48"/>
      <c r="AO461" s="47"/>
      <c r="AP461" s="48"/>
      <c r="AQ461" s="49"/>
      <c r="AT461" s="48"/>
      <c r="AU461" s="6"/>
      <c r="AV461" s="3"/>
      <c r="AW461" s="3"/>
      <c r="AX461" s="3"/>
      <c r="AY461" s="3"/>
      <c r="AZ461" s="48"/>
      <c r="BA461" s="48"/>
    </row>
    <row r="462" spans="40:53" ht="14.25" customHeight="1" x14ac:dyDescent="0.25">
      <c r="AN462" s="48"/>
      <c r="AO462" s="47"/>
      <c r="AP462" s="48"/>
      <c r="AQ462" s="49"/>
      <c r="AT462" s="48"/>
      <c r="AU462" s="6"/>
      <c r="AV462" s="3"/>
      <c r="AW462" s="3"/>
      <c r="AX462" s="3"/>
      <c r="AY462" s="3"/>
      <c r="AZ462" s="48"/>
      <c r="BA462" s="48"/>
    </row>
    <row r="463" spans="40:53" ht="14.25" customHeight="1" x14ac:dyDescent="0.25">
      <c r="AN463" s="48"/>
      <c r="AO463" s="47"/>
      <c r="AP463" s="48"/>
      <c r="AQ463" s="49"/>
      <c r="AT463" s="48"/>
      <c r="AU463" s="6"/>
      <c r="AV463" s="3"/>
      <c r="AW463" s="3"/>
      <c r="AX463" s="3"/>
      <c r="AY463" s="3"/>
      <c r="AZ463" s="48"/>
      <c r="BA463" s="48"/>
    </row>
    <row r="464" spans="40:53" ht="14.25" customHeight="1" x14ac:dyDescent="0.25">
      <c r="AN464" s="48"/>
      <c r="AO464" s="47"/>
      <c r="AP464" s="48"/>
      <c r="AQ464" s="49"/>
      <c r="AT464" s="48"/>
      <c r="AU464" s="6"/>
      <c r="AV464" s="3"/>
      <c r="AW464" s="3"/>
      <c r="AX464" s="3"/>
      <c r="AY464" s="3"/>
      <c r="AZ464" s="48"/>
      <c r="BA464" s="48"/>
    </row>
    <row r="465" spans="40:53" ht="14.25" customHeight="1" x14ac:dyDescent="0.25">
      <c r="AN465" s="48"/>
      <c r="AO465" s="47"/>
      <c r="AP465" s="48"/>
      <c r="AQ465" s="49"/>
      <c r="AT465" s="48"/>
      <c r="AU465" s="6"/>
      <c r="AV465" s="3"/>
      <c r="AW465" s="3"/>
      <c r="AX465" s="3"/>
      <c r="AY465" s="3"/>
      <c r="AZ465" s="48"/>
      <c r="BA465" s="48"/>
    </row>
    <row r="466" spans="40:53" ht="14.25" customHeight="1" x14ac:dyDescent="0.25">
      <c r="AN466" s="48"/>
      <c r="AO466" s="47"/>
      <c r="AP466" s="48"/>
      <c r="AQ466" s="49"/>
      <c r="AT466" s="48"/>
      <c r="AU466" s="6"/>
      <c r="AV466" s="3"/>
      <c r="AW466" s="3"/>
      <c r="AX466" s="3"/>
      <c r="AY466" s="3"/>
      <c r="AZ466" s="48"/>
      <c r="BA466" s="48"/>
    </row>
    <row r="467" spans="40:53" ht="14.25" customHeight="1" x14ac:dyDescent="0.25">
      <c r="AN467" s="48"/>
      <c r="AO467" s="47"/>
      <c r="AP467" s="48"/>
      <c r="AQ467" s="49"/>
      <c r="AT467" s="48"/>
      <c r="AU467" s="6"/>
      <c r="AV467" s="3"/>
      <c r="AW467" s="3"/>
      <c r="AX467" s="3"/>
      <c r="AY467" s="3"/>
      <c r="AZ467" s="48"/>
      <c r="BA467" s="48"/>
    </row>
    <row r="468" spans="40:53" ht="14.25" customHeight="1" x14ac:dyDescent="0.25">
      <c r="AN468" s="48"/>
      <c r="AO468" s="47"/>
      <c r="AP468" s="48"/>
      <c r="AQ468" s="49"/>
      <c r="AT468" s="48"/>
      <c r="AU468" s="6"/>
      <c r="AV468" s="3"/>
      <c r="AW468" s="3"/>
      <c r="AX468" s="3"/>
      <c r="AY468" s="3"/>
      <c r="AZ468" s="48"/>
      <c r="BA468" s="48"/>
    </row>
    <row r="469" spans="40:53" ht="14.25" customHeight="1" x14ac:dyDescent="0.25">
      <c r="AN469" s="48"/>
      <c r="AO469" s="47"/>
      <c r="AP469" s="48"/>
      <c r="AQ469" s="49"/>
      <c r="AT469" s="48"/>
      <c r="AU469" s="6"/>
      <c r="AV469" s="3"/>
      <c r="AW469" s="3"/>
      <c r="AX469" s="3"/>
      <c r="AY469" s="3"/>
      <c r="AZ469" s="48"/>
      <c r="BA469" s="48"/>
    </row>
    <row r="470" spans="40:53" ht="14.25" customHeight="1" x14ac:dyDescent="0.25">
      <c r="AN470" s="48"/>
      <c r="AO470" s="47"/>
      <c r="AP470" s="48"/>
      <c r="AQ470" s="49"/>
      <c r="AT470" s="48"/>
      <c r="AU470" s="6"/>
      <c r="AV470" s="3"/>
      <c r="AW470" s="3"/>
      <c r="AX470" s="3"/>
      <c r="AY470" s="3"/>
      <c r="AZ470" s="48"/>
      <c r="BA470" s="48"/>
    </row>
    <row r="471" spans="40:53" ht="14.25" customHeight="1" x14ac:dyDescent="0.25">
      <c r="AN471" s="48"/>
      <c r="AO471" s="47"/>
      <c r="AP471" s="48"/>
      <c r="AQ471" s="49"/>
      <c r="AT471" s="48"/>
      <c r="AU471" s="6"/>
      <c r="AV471" s="3"/>
      <c r="AW471" s="3"/>
      <c r="AX471" s="3"/>
      <c r="AY471" s="3"/>
      <c r="AZ471" s="48"/>
      <c r="BA471" s="48"/>
    </row>
    <row r="472" spans="40:53" ht="14.25" customHeight="1" x14ac:dyDescent="0.25">
      <c r="AN472" s="48"/>
      <c r="AO472" s="47"/>
      <c r="AP472" s="48"/>
      <c r="AQ472" s="49"/>
      <c r="AT472" s="48"/>
      <c r="AU472" s="6"/>
      <c r="AV472" s="3"/>
      <c r="AW472" s="3"/>
      <c r="AX472" s="3"/>
      <c r="AY472" s="3"/>
      <c r="AZ472" s="48"/>
      <c r="BA472" s="48"/>
    </row>
    <row r="473" spans="40:53" ht="14.25" customHeight="1" x14ac:dyDescent="0.25">
      <c r="AN473" s="48"/>
      <c r="AO473" s="47"/>
      <c r="AP473" s="48"/>
      <c r="AQ473" s="49"/>
      <c r="AT473" s="48"/>
      <c r="AU473" s="6"/>
      <c r="AV473" s="3"/>
      <c r="AW473" s="3"/>
      <c r="AX473" s="3"/>
      <c r="AY473" s="3"/>
      <c r="AZ473" s="48"/>
      <c r="BA473" s="48"/>
    </row>
    <row r="474" spans="40:53" ht="14.25" customHeight="1" x14ac:dyDescent="0.25">
      <c r="AN474" s="48"/>
      <c r="AO474" s="47"/>
      <c r="AP474" s="48"/>
      <c r="AQ474" s="49"/>
      <c r="AT474" s="48"/>
      <c r="AU474" s="6"/>
      <c r="AV474" s="3"/>
      <c r="AW474" s="3"/>
      <c r="AX474" s="3"/>
      <c r="AY474" s="3"/>
      <c r="AZ474" s="48"/>
      <c r="BA474" s="48"/>
    </row>
    <row r="475" spans="40:53" ht="14.25" customHeight="1" x14ac:dyDescent="0.25">
      <c r="AN475" s="48"/>
      <c r="AO475" s="47"/>
      <c r="AP475" s="48"/>
      <c r="AQ475" s="49"/>
      <c r="AT475" s="48"/>
      <c r="AU475" s="6"/>
      <c r="AV475" s="3"/>
      <c r="AW475" s="3"/>
      <c r="AX475" s="3"/>
      <c r="AY475" s="3"/>
      <c r="AZ475" s="48"/>
      <c r="BA475" s="48"/>
    </row>
    <row r="476" spans="40:53" ht="14.25" customHeight="1" x14ac:dyDescent="0.25">
      <c r="AN476" s="48"/>
      <c r="AO476" s="47"/>
      <c r="AP476" s="48"/>
      <c r="AQ476" s="49"/>
      <c r="AT476" s="48"/>
      <c r="AU476" s="6"/>
      <c r="AV476" s="3"/>
      <c r="AW476" s="3"/>
      <c r="AX476" s="3"/>
      <c r="AY476" s="3"/>
      <c r="AZ476" s="48"/>
      <c r="BA476" s="48"/>
    </row>
    <row r="477" spans="40:53" ht="14.25" customHeight="1" x14ac:dyDescent="0.25">
      <c r="AN477" s="48"/>
      <c r="AO477" s="47"/>
      <c r="AP477" s="48"/>
      <c r="AQ477" s="49"/>
      <c r="AT477" s="48"/>
      <c r="AU477" s="6"/>
      <c r="AV477" s="3"/>
      <c r="AW477" s="3"/>
      <c r="AX477" s="3"/>
      <c r="AY477" s="3"/>
      <c r="AZ477" s="48"/>
      <c r="BA477" s="48"/>
    </row>
    <row r="478" spans="40:53" ht="14.25" customHeight="1" x14ac:dyDescent="0.25">
      <c r="AN478" s="48"/>
      <c r="AO478" s="47"/>
      <c r="AP478" s="48"/>
      <c r="AQ478" s="49"/>
      <c r="AT478" s="48"/>
      <c r="AU478" s="6"/>
      <c r="AV478" s="3"/>
      <c r="AW478" s="3"/>
      <c r="AX478" s="3"/>
      <c r="AY478" s="3"/>
      <c r="AZ478" s="48"/>
      <c r="BA478" s="48"/>
    </row>
    <row r="479" spans="40:53" ht="14.25" customHeight="1" x14ac:dyDescent="0.25">
      <c r="AN479" s="48"/>
      <c r="AO479" s="47"/>
      <c r="AP479" s="48"/>
      <c r="AQ479" s="49"/>
      <c r="AT479" s="48"/>
      <c r="AU479" s="6"/>
      <c r="AV479" s="3"/>
      <c r="AW479" s="3"/>
      <c r="AX479" s="3"/>
      <c r="AY479" s="3"/>
      <c r="AZ479" s="48"/>
      <c r="BA479" s="48"/>
    </row>
    <row r="480" spans="40:53" ht="14.25" customHeight="1" x14ac:dyDescent="0.25">
      <c r="AN480" s="48"/>
      <c r="AO480" s="47"/>
      <c r="AP480" s="48"/>
      <c r="AQ480" s="49"/>
      <c r="AT480" s="48"/>
      <c r="AU480" s="6"/>
      <c r="AV480" s="3"/>
      <c r="AW480" s="3"/>
      <c r="AX480" s="3"/>
      <c r="AY480" s="3"/>
      <c r="AZ480" s="48"/>
      <c r="BA480" s="48"/>
    </row>
    <row r="481" spans="40:53" ht="14.25" customHeight="1" x14ac:dyDescent="0.25">
      <c r="AN481" s="48"/>
      <c r="AO481" s="47"/>
      <c r="AP481" s="48"/>
      <c r="AQ481" s="49"/>
      <c r="AT481" s="48"/>
      <c r="AU481" s="6"/>
      <c r="AV481" s="3"/>
      <c r="AW481" s="3"/>
      <c r="AX481" s="3"/>
      <c r="AY481" s="3"/>
      <c r="AZ481" s="48"/>
      <c r="BA481" s="48"/>
    </row>
    <row r="482" spans="40:53" ht="14.25" customHeight="1" x14ac:dyDescent="0.25">
      <c r="AN482" s="48"/>
      <c r="AO482" s="47"/>
      <c r="AP482" s="48"/>
      <c r="AQ482" s="49"/>
      <c r="AT482" s="48"/>
      <c r="AU482" s="6"/>
      <c r="AV482" s="3"/>
      <c r="AW482" s="3"/>
      <c r="AX482" s="3"/>
      <c r="AY482" s="3"/>
      <c r="AZ482" s="48"/>
      <c r="BA482" s="48"/>
    </row>
    <row r="483" spans="40:53" ht="14.25" customHeight="1" x14ac:dyDescent="0.25">
      <c r="AN483" s="48"/>
      <c r="AO483" s="47"/>
      <c r="AP483" s="48"/>
      <c r="AQ483" s="49"/>
      <c r="AT483" s="48"/>
      <c r="AU483" s="6"/>
      <c r="AV483" s="3"/>
      <c r="AW483" s="3"/>
      <c r="AX483" s="3"/>
      <c r="AY483" s="3"/>
      <c r="AZ483" s="48"/>
      <c r="BA483" s="48"/>
    </row>
    <row r="484" spans="40:53" ht="14.25" customHeight="1" x14ac:dyDescent="0.25">
      <c r="AN484" s="48"/>
      <c r="AO484" s="47"/>
      <c r="AP484" s="48"/>
      <c r="AQ484" s="49"/>
      <c r="AT484" s="48"/>
      <c r="AU484" s="6"/>
      <c r="AV484" s="3"/>
      <c r="AW484" s="3"/>
      <c r="AX484" s="3"/>
      <c r="AY484" s="3"/>
      <c r="AZ484" s="48"/>
      <c r="BA484" s="48"/>
    </row>
    <row r="485" spans="40:53" ht="14.25" customHeight="1" x14ac:dyDescent="0.25">
      <c r="AN485" s="48"/>
      <c r="AO485" s="47"/>
      <c r="AP485" s="48"/>
      <c r="AQ485" s="49"/>
      <c r="AT485" s="48"/>
      <c r="AU485" s="6"/>
      <c r="AV485" s="3"/>
      <c r="AW485" s="3"/>
      <c r="AX485" s="3"/>
      <c r="AY485" s="3"/>
      <c r="AZ485" s="48"/>
      <c r="BA485" s="48"/>
    </row>
    <row r="486" spans="40:53" ht="14.25" customHeight="1" x14ac:dyDescent="0.25">
      <c r="AN486" s="48"/>
      <c r="AO486" s="47"/>
      <c r="AP486" s="48"/>
      <c r="AQ486" s="49"/>
      <c r="AT486" s="48"/>
      <c r="AU486" s="6"/>
      <c r="AV486" s="3"/>
      <c r="AW486" s="3"/>
      <c r="AX486" s="3"/>
      <c r="AY486" s="3"/>
      <c r="AZ486" s="48"/>
      <c r="BA486" s="48"/>
    </row>
    <row r="487" spans="40:53" ht="14.25" customHeight="1" x14ac:dyDescent="0.25">
      <c r="AN487" s="48"/>
      <c r="AO487" s="47"/>
      <c r="AP487" s="48"/>
      <c r="AQ487" s="49"/>
      <c r="AT487" s="48"/>
      <c r="AU487" s="6"/>
      <c r="AV487" s="3"/>
      <c r="AW487" s="3"/>
      <c r="AX487" s="3"/>
      <c r="AY487" s="3"/>
      <c r="AZ487" s="48"/>
      <c r="BA487" s="48"/>
    </row>
    <row r="488" spans="40:53" ht="14.25" customHeight="1" x14ac:dyDescent="0.25">
      <c r="AN488" s="48"/>
      <c r="AO488" s="47"/>
      <c r="AP488" s="48"/>
      <c r="AQ488" s="49"/>
      <c r="AT488" s="48"/>
      <c r="AU488" s="6"/>
      <c r="AV488" s="3"/>
      <c r="AW488" s="3"/>
      <c r="AX488" s="3"/>
      <c r="AY488" s="3"/>
      <c r="AZ488" s="48"/>
      <c r="BA488" s="48"/>
    </row>
    <row r="489" spans="40:53" ht="14.25" customHeight="1" x14ac:dyDescent="0.25">
      <c r="AN489" s="48"/>
      <c r="AO489" s="47"/>
      <c r="AP489" s="48"/>
      <c r="AQ489" s="49"/>
      <c r="AT489" s="48"/>
      <c r="AU489" s="6"/>
      <c r="AV489" s="3"/>
      <c r="AW489" s="3"/>
      <c r="AX489" s="3"/>
      <c r="AY489" s="3"/>
      <c r="AZ489" s="48"/>
      <c r="BA489" s="48"/>
    </row>
    <row r="490" spans="40:53" ht="14.25" customHeight="1" x14ac:dyDescent="0.25">
      <c r="AN490" s="48"/>
      <c r="AO490" s="47"/>
      <c r="AP490" s="48"/>
      <c r="AQ490" s="49"/>
      <c r="AT490" s="48"/>
      <c r="AU490" s="6"/>
      <c r="AV490" s="3"/>
      <c r="AW490" s="3"/>
      <c r="AX490" s="3"/>
      <c r="AY490" s="3"/>
      <c r="AZ490" s="48"/>
      <c r="BA490" s="48"/>
    </row>
    <row r="491" spans="40:53" ht="14.25" customHeight="1" x14ac:dyDescent="0.25">
      <c r="AN491" s="48"/>
      <c r="AO491" s="47"/>
      <c r="AP491" s="48"/>
      <c r="AQ491" s="49"/>
      <c r="AT491" s="48"/>
      <c r="AU491" s="6"/>
      <c r="AV491" s="3"/>
      <c r="AW491" s="3"/>
      <c r="AX491" s="3"/>
      <c r="AY491" s="3"/>
      <c r="AZ491" s="48"/>
      <c r="BA491" s="48"/>
    </row>
    <row r="492" spans="40:53" ht="14.25" customHeight="1" x14ac:dyDescent="0.25">
      <c r="AN492" s="48"/>
      <c r="AO492" s="47"/>
      <c r="AP492" s="48"/>
      <c r="AQ492" s="49"/>
      <c r="AT492" s="48"/>
      <c r="AU492" s="6"/>
      <c r="AV492" s="3"/>
      <c r="AW492" s="3"/>
      <c r="AX492" s="3"/>
      <c r="AY492" s="3"/>
      <c r="AZ492" s="48"/>
      <c r="BA492" s="48"/>
    </row>
    <row r="493" spans="40:53" ht="14.25" customHeight="1" x14ac:dyDescent="0.25">
      <c r="AN493" s="48"/>
      <c r="AO493" s="47"/>
      <c r="AP493" s="48"/>
      <c r="AQ493" s="49"/>
      <c r="AT493" s="48"/>
      <c r="AU493" s="6"/>
      <c r="AV493" s="3"/>
      <c r="AW493" s="3"/>
      <c r="AX493" s="3"/>
      <c r="AY493" s="3"/>
      <c r="AZ493" s="48"/>
      <c r="BA493" s="48"/>
    </row>
    <row r="494" spans="40:53" ht="14.25" customHeight="1" x14ac:dyDescent="0.25">
      <c r="AN494" s="48"/>
      <c r="AO494" s="47"/>
      <c r="AP494" s="48"/>
      <c r="AQ494" s="49"/>
      <c r="AT494" s="48"/>
      <c r="AU494" s="6"/>
      <c r="AV494" s="3"/>
      <c r="AW494" s="3"/>
      <c r="AX494" s="3"/>
      <c r="AY494" s="3"/>
      <c r="AZ494" s="48"/>
      <c r="BA494" s="48"/>
    </row>
    <row r="495" spans="40:53" ht="14.25" customHeight="1" x14ac:dyDescent="0.25">
      <c r="AN495" s="48"/>
      <c r="AO495" s="47"/>
      <c r="AP495" s="48"/>
      <c r="AQ495" s="49"/>
      <c r="AT495" s="48"/>
      <c r="AU495" s="6"/>
      <c r="AV495" s="3"/>
      <c r="AW495" s="3"/>
      <c r="AX495" s="3"/>
      <c r="AY495" s="3"/>
      <c r="AZ495" s="48"/>
      <c r="BA495" s="48"/>
    </row>
    <row r="496" spans="40:53" ht="14.25" customHeight="1" x14ac:dyDescent="0.25">
      <c r="AN496" s="48"/>
      <c r="AO496" s="47"/>
      <c r="AP496" s="48"/>
      <c r="AQ496" s="49"/>
      <c r="AT496" s="48"/>
      <c r="AU496" s="6"/>
      <c r="AV496" s="3"/>
      <c r="AW496" s="3"/>
      <c r="AX496" s="3"/>
      <c r="AY496" s="3"/>
      <c r="AZ496" s="48"/>
      <c r="BA496" s="48"/>
    </row>
    <row r="497" spans="40:53" ht="14.25" customHeight="1" x14ac:dyDescent="0.25">
      <c r="AN497" s="48"/>
      <c r="AO497" s="47"/>
      <c r="AP497" s="48"/>
      <c r="AQ497" s="49"/>
      <c r="AT497" s="48"/>
      <c r="AU497" s="6"/>
      <c r="AV497" s="3"/>
      <c r="AW497" s="3"/>
      <c r="AX497" s="3"/>
      <c r="AY497" s="3"/>
      <c r="AZ497" s="48"/>
      <c r="BA497" s="48"/>
    </row>
    <row r="498" spans="40:53" ht="14.25" customHeight="1" x14ac:dyDescent="0.25">
      <c r="AN498" s="48"/>
      <c r="AO498" s="47"/>
      <c r="AP498" s="48"/>
      <c r="AQ498" s="49"/>
      <c r="AT498" s="48"/>
      <c r="AU498" s="6"/>
      <c r="AV498" s="3"/>
      <c r="AW498" s="3"/>
      <c r="AX498" s="3"/>
      <c r="AY498" s="3"/>
      <c r="AZ498" s="48"/>
      <c r="BA498" s="48"/>
    </row>
    <row r="499" spans="40:53" ht="14.25" customHeight="1" x14ac:dyDescent="0.25">
      <c r="AN499" s="48"/>
      <c r="AO499" s="47"/>
      <c r="AP499" s="48"/>
      <c r="AQ499" s="49"/>
      <c r="AT499" s="48"/>
      <c r="AU499" s="6"/>
      <c r="AV499" s="3"/>
      <c r="AW499" s="3"/>
      <c r="AX499" s="3"/>
      <c r="AY499" s="3"/>
      <c r="AZ499" s="48"/>
      <c r="BA499" s="48"/>
    </row>
    <row r="500" spans="40:53" ht="14.25" customHeight="1" x14ac:dyDescent="0.25">
      <c r="AN500" s="48"/>
      <c r="AO500" s="47"/>
      <c r="AP500" s="48"/>
      <c r="AQ500" s="49"/>
      <c r="AT500" s="48"/>
      <c r="AU500" s="6"/>
      <c r="AV500" s="3"/>
      <c r="AW500" s="3"/>
      <c r="AX500" s="3"/>
      <c r="AY500" s="3"/>
      <c r="AZ500" s="48"/>
      <c r="BA500" s="48"/>
    </row>
    <row r="501" spans="40:53" ht="14.25" customHeight="1" x14ac:dyDescent="0.25">
      <c r="AN501" s="48"/>
      <c r="AO501" s="47"/>
      <c r="AP501" s="48"/>
      <c r="AQ501" s="49"/>
      <c r="AT501" s="48"/>
      <c r="AU501" s="6"/>
      <c r="AV501" s="3"/>
      <c r="AW501" s="3"/>
      <c r="AX501" s="3"/>
      <c r="AY501" s="3"/>
      <c r="AZ501" s="48"/>
      <c r="BA501" s="48"/>
    </row>
    <row r="502" spans="40:53" ht="14.25" customHeight="1" x14ac:dyDescent="0.25">
      <c r="AN502" s="48"/>
      <c r="AO502" s="47"/>
      <c r="AP502" s="48"/>
      <c r="AQ502" s="49"/>
      <c r="AT502" s="48"/>
      <c r="AU502" s="6"/>
      <c r="AV502" s="3"/>
      <c r="AW502" s="3"/>
      <c r="AX502" s="3"/>
      <c r="AY502" s="3"/>
      <c r="AZ502" s="48"/>
      <c r="BA502" s="48"/>
    </row>
    <row r="503" spans="40:53" ht="14.25" customHeight="1" x14ac:dyDescent="0.25">
      <c r="AN503" s="48"/>
      <c r="AO503" s="47"/>
      <c r="AP503" s="48"/>
      <c r="AQ503" s="49"/>
      <c r="AT503" s="48"/>
      <c r="AU503" s="6"/>
      <c r="AV503" s="3"/>
      <c r="AW503" s="3"/>
      <c r="AX503" s="3"/>
      <c r="AY503" s="3"/>
      <c r="AZ503" s="48"/>
      <c r="BA503" s="48"/>
    </row>
    <row r="504" spans="40:53" ht="14.25" customHeight="1" x14ac:dyDescent="0.25">
      <c r="AN504" s="48"/>
      <c r="AO504" s="47"/>
      <c r="AP504" s="48"/>
      <c r="AQ504" s="49"/>
      <c r="AT504" s="48"/>
      <c r="AU504" s="6"/>
      <c r="AV504" s="3"/>
      <c r="AW504" s="3"/>
      <c r="AX504" s="3"/>
      <c r="AY504" s="3"/>
      <c r="AZ504" s="48"/>
      <c r="BA504" s="48"/>
    </row>
    <row r="505" spans="40:53" ht="14.25" customHeight="1" x14ac:dyDescent="0.25">
      <c r="AN505" s="48"/>
      <c r="AO505" s="47"/>
      <c r="AP505" s="48"/>
      <c r="AQ505" s="49"/>
      <c r="AT505" s="48"/>
      <c r="AU505" s="6"/>
      <c r="AV505" s="3"/>
      <c r="AW505" s="3"/>
      <c r="AX505" s="3"/>
      <c r="AY505" s="3"/>
      <c r="AZ505" s="48"/>
      <c r="BA505" s="48"/>
    </row>
    <row r="506" spans="40:53" ht="14.25" customHeight="1" x14ac:dyDescent="0.25">
      <c r="AN506" s="48"/>
      <c r="AO506" s="47"/>
      <c r="AP506" s="48"/>
      <c r="AQ506" s="49"/>
      <c r="AT506" s="48"/>
      <c r="AU506" s="6"/>
      <c r="AV506" s="3"/>
      <c r="AW506" s="3"/>
      <c r="AX506" s="3"/>
      <c r="AY506" s="3"/>
      <c r="AZ506" s="48"/>
      <c r="BA506" s="48"/>
    </row>
    <row r="507" spans="40:53" ht="14.25" customHeight="1" x14ac:dyDescent="0.25">
      <c r="AN507" s="48"/>
      <c r="AO507" s="47"/>
      <c r="AP507" s="48"/>
      <c r="AQ507" s="49"/>
      <c r="AT507" s="48"/>
      <c r="AU507" s="6"/>
      <c r="AV507" s="3"/>
      <c r="AW507" s="3"/>
      <c r="AX507" s="3"/>
      <c r="AY507" s="3"/>
      <c r="AZ507" s="48"/>
      <c r="BA507" s="48"/>
    </row>
    <row r="508" spans="40:53" ht="14.25" customHeight="1" x14ac:dyDescent="0.25">
      <c r="AN508" s="48"/>
      <c r="AO508" s="47"/>
      <c r="AP508" s="48"/>
      <c r="AQ508" s="49"/>
      <c r="AT508" s="48"/>
      <c r="AU508" s="6"/>
      <c r="AV508" s="3"/>
      <c r="AW508" s="3"/>
      <c r="AX508" s="3"/>
      <c r="AY508" s="3"/>
      <c r="AZ508" s="48"/>
      <c r="BA508" s="48"/>
    </row>
    <row r="509" spans="40:53" ht="14.25" customHeight="1" x14ac:dyDescent="0.25">
      <c r="AN509" s="48"/>
      <c r="AO509" s="47"/>
      <c r="AP509" s="48"/>
      <c r="AQ509" s="49"/>
      <c r="AT509" s="48"/>
      <c r="AU509" s="6"/>
      <c r="AV509" s="3"/>
      <c r="AW509" s="3"/>
      <c r="AX509" s="3"/>
      <c r="AY509" s="3"/>
      <c r="AZ509" s="48"/>
      <c r="BA509" s="48"/>
    </row>
    <row r="510" spans="40:53" ht="14.25" customHeight="1" x14ac:dyDescent="0.25">
      <c r="AN510" s="48"/>
      <c r="AO510" s="47"/>
      <c r="AP510" s="48"/>
      <c r="AQ510" s="49"/>
      <c r="AT510" s="48"/>
      <c r="AU510" s="6"/>
      <c r="AV510" s="3"/>
      <c r="AW510" s="3"/>
      <c r="AX510" s="3"/>
      <c r="AY510" s="3"/>
      <c r="AZ510" s="48"/>
      <c r="BA510" s="48"/>
    </row>
    <row r="511" spans="40:53" ht="14.25" customHeight="1" x14ac:dyDescent="0.25">
      <c r="AN511" s="48"/>
      <c r="AO511" s="47"/>
      <c r="AP511" s="48"/>
      <c r="AQ511" s="49"/>
      <c r="AT511" s="48"/>
      <c r="AU511" s="6"/>
      <c r="AV511" s="3"/>
      <c r="AW511" s="3"/>
      <c r="AX511" s="3"/>
      <c r="AY511" s="3"/>
      <c r="AZ511" s="48"/>
      <c r="BA511" s="48"/>
    </row>
    <row r="512" spans="40:53" ht="14.25" customHeight="1" x14ac:dyDescent="0.25">
      <c r="AN512" s="48"/>
      <c r="AO512" s="47"/>
      <c r="AP512" s="48"/>
      <c r="AQ512" s="49"/>
      <c r="AT512" s="48"/>
      <c r="AU512" s="6"/>
      <c r="AV512" s="3"/>
      <c r="AW512" s="3"/>
      <c r="AX512" s="3"/>
      <c r="AY512" s="3"/>
      <c r="AZ512" s="48"/>
      <c r="BA512" s="48"/>
    </row>
    <row r="513" spans="40:53" ht="14.25" customHeight="1" x14ac:dyDescent="0.25">
      <c r="AN513" s="48"/>
      <c r="AO513" s="47"/>
      <c r="AP513" s="48"/>
      <c r="AQ513" s="49"/>
      <c r="AT513" s="48"/>
      <c r="AU513" s="6"/>
      <c r="AV513" s="3"/>
      <c r="AW513" s="3"/>
      <c r="AX513" s="3"/>
      <c r="AY513" s="3"/>
      <c r="AZ513" s="48"/>
      <c r="BA513" s="48"/>
    </row>
    <row r="514" spans="40:53" ht="14.25" customHeight="1" x14ac:dyDescent="0.25">
      <c r="AN514" s="48"/>
      <c r="AO514" s="47"/>
      <c r="AP514" s="48"/>
      <c r="AQ514" s="49"/>
      <c r="AT514" s="48"/>
      <c r="AU514" s="6"/>
      <c r="AV514" s="3"/>
      <c r="AW514" s="3"/>
      <c r="AX514" s="3"/>
      <c r="AY514" s="3"/>
      <c r="AZ514" s="48"/>
      <c r="BA514" s="48"/>
    </row>
    <row r="515" spans="40:53" ht="14.25" customHeight="1" x14ac:dyDescent="0.25">
      <c r="AN515" s="48"/>
      <c r="AO515" s="47"/>
      <c r="AP515" s="48"/>
      <c r="AQ515" s="49"/>
      <c r="AT515" s="48"/>
      <c r="AU515" s="6"/>
      <c r="AV515" s="3"/>
      <c r="AW515" s="3"/>
      <c r="AX515" s="3"/>
      <c r="AY515" s="3"/>
      <c r="AZ515" s="48"/>
      <c r="BA515" s="48"/>
    </row>
    <row r="516" spans="40:53" ht="14.25" customHeight="1" x14ac:dyDescent="0.25">
      <c r="AN516" s="48"/>
      <c r="AO516" s="47"/>
      <c r="AP516" s="48"/>
      <c r="AQ516" s="49"/>
      <c r="AT516" s="48"/>
      <c r="AU516" s="6"/>
      <c r="AV516" s="3"/>
      <c r="AW516" s="3"/>
      <c r="AX516" s="3"/>
      <c r="AY516" s="3"/>
      <c r="AZ516" s="48"/>
      <c r="BA516" s="48"/>
    </row>
    <row r="517" spans="40:53" ht="14.25" customHeight="1" x14ac:dyDescent="0.25">
      <c r="AN517" s="48"/>
      <c r="AO517" s="47"/>
      <c r="AP517" s="48"/>
      <c r="AQ517" s="49"/>
      <c r="AT517" s="48"/>
      <c r="AU517" s="6"/>
      <c r="AV517" s="3"/>
      <c r="AW517" s="3"/>
      <c r="AX517" s="3"/>
      <c r="AY517" s="3"/>
      <c r="AZ517" s="48"/>
      <c r="BA517" s="48"/>
    </row>
    <row r="518" spans="40:53" ht="14.25" customHeight="1" x14ac:dyDescent="0.25">
      <c r="AN518" s="48"/>
      <c r="AO518" s="47"/>
      <c r="AP518" s="48"/>
      <c r="AQ518" s="49"/>
      <c r="AT518" s="48"/>
      <c r="AU518" s="6"/>
      <c r="AV518" s="3"/>
      <c r="AW518" s="3"/>
      <c r="AX518" s="3"/>
      <c r="AY518" s="3"/>
      <c r="AZ518" s="48"/>
      <c r="BA518" s="48"/>
    </row>
    <row r="519" spans="40:53" ht="14.25" customHeight="1" x14ac:dyDescent="0.25">
      <c r="AN519" s="48"/>
      <c r="AO519" s="47"/>
      <c r="AP519" s="48"/>
      <c r="AQ519" s="49"/>
      <c r="AT519" s="48"/>
      <c r="AU519" s="6"/>
      <c r="AV519" s="3"/>
      <c r="AW519" s="3"/>
      <c r="AX519" s="3"/>
      <c r="AY519" s="3"/>
      <c r="AZ519" s="48"/>
      <c r="BA519" s="48"/>
    </row>
    <row r="520" spans="40:53" ht="14.25" customHeight="1" x14ac:dyDescent="0.25">
      <c r="AN520" s="48"/>
      <c r="AO520" s="47"/>
      <c r="AP520" s="48"/>
      <c r="AQ520" s="49"/>
      <c r="AT520" s="48"/>
      <c r="AU520" s="6"/>
      <c r="AV520" s="3"/>
      <c r="AW520" s="3"/>
      <c r="AX520" s="3"/>
      <c r="AY520" s="3"/>
      <c r="AZ520" s="48"/>
      <c r="BA520" s="48"/>
    </row>
    <row r="521" spans="40:53" ht="14.25" customHeight="1" x14ac:dyDescent="0.25">
      <c r="AN521" s="48"/>
      <c r="AO521" s="47"/>
      <c r="AP521" s="48"/>
      <c r="AQ521" s="49"/>
      <c r="AT521" s="48"/>
      <c r="AU521" s="6"/>
      <c r="AV521" s="3"/>
      <c r="AW521" s="3"/>
      <c r="AX521" s="3"/>
      <c r="AY521" s="3"/>
      <c r="AZ521" s="48"/>
      <c r="BA521" s="48"/>
    </row>
    <row r="522" spans="40:53" ht="14.25" customHeight="1" x14ac:dyDescent="0.25">
      <c r="AN522" s="48"/>
      <c r="AO522" s="47"/>
      <c r="AP522" s="48"/>
      <c r="AQ522" s="49"/>
      <c r="AT522" s="48"/>
      <c r="AU522" s="6"/>
      <c r="AV522" s="3"/>
      <c r="AW522" s="3"/>
      <c r="AX522" s="3"/>
      <c r="AY522" s="3"/>
      <c r="AZ522" s="48"/>
      <c r="BA522" s="48"/>
    </row>
    <row r="523" spans="40:53" ht="14.25" customHeight="1" x14ac:dyDescent="0.25">
      <c r="AN523" s="48"/>
      <c r="AO523" s="47"/>
      <c r="AP523" s="48"/>
      <c r="AQ523" s="49"/>
      <c r="AT523" s="48"/>
      <c r="AU523" s="6"/>
      <c r="AV523" s="3"/>
      <c r="AW523" s="3"/>
      <c r="AX523" s="3"/>
      <c r="AY523" s="3"/>
      <c r="AZ523" s="48"/>
      <c r="BA523" s="48"/>
    </row>
    <row r="524" spans="40:53" ht="14.25" customHeight="1" x14ac:dyDescent="0.25">
      <c r="AN524" s="48"/>
      <c r="AO524" s="47"/>
      <c r="AP524" s="48"/>
      <c r="AQ524" s="49"/>
      <c r="AT524" s="48"/>
      <c r="AU524" s="6"/>
      <c r="AV524" s="3"/>
      <c r="AW524" s="3"/>
      <c r="AX524" s="3"/>
      <c r="AY524" s="3"/>
      <c r="AZ524" s="48"/>
      <c r="BA524" s="48"/>
    </row>
    <row r="525" spans="40:53" ht="14.25" customHeight="1" x14ac:dyDescent="0.25">
      <c r="AN525" s="48"/>
      <c r="AO525" s="47"/>
      <c r="AP525" s="48"/>
      <c r="AQ525" s="49"/>
      <c r="AT525" s="48"/>
      <c r="AU525" s="6"/>
      <c r="AV525" s="3"/>
      <c r="AW525" s="3"/>
      <c r="AX525" s="3"/>
      <c r="AY525" s="3"/>
      <c r="AZ525" s="48"/>
      <c r="BA525" s="48"/>
    </row>
    <row r="526" spans="40:53" ht="14.25" customHeight="1" x14ac:dyDescent="0.25">
      <c r="AN526" s="48"/>
      <c r="AO526" s="47"/>
      <c r="AP526" s="48"/>
      <c r="AQ526" s="49"/>
      <c r="AT526" s="48"/>
      <c r="AU526" s="6"/>
      <c r="AV526" s="3"/>
      <c r="AW526" s="3"/>
      <c r="AX526" s="3"/>
      <c r="AY526" s="3"/>
      <c r="AZ526" s="48"/>
      <c r="BA526" s="48"/>
    </row>
    <row r="527" spans="40:53" ht="14.25" customHeight="1" x14ac:dyDescent="0.25">
      <c r="AN527" s="48"/>
      <c r="AO527" s="47"/>
      <c r="AP527" s="48"/>
      <c r="AQ527" s="49"/>
      <c r="AT527" s="48"/>
      <c r="AU527" s="6"/>
      <c r="AV527" s="3"/>
      <c r="AW527" s="3"/>
      <c r="AX527" s="3"/>
      <c r="AY527" s="3"/>
      <c r="AZ527" s="48"/>
      <c r="BA527" s="48"/>
    </row>
    <row r="528" spans="40:53" ht="14.25" customHeight="1" x14ac:dyDescent="0.25">
      <c r="AN528" s="48"/>
      <c r="AO528" s="47"/>
      <c r="AP528" s="48"/>
      <c r="AQ528" s="49"/>
      <c r="AT528" s="48"/>
      <c r="AU528" s="6"/>
      <c r="AV528" s="3"/>
      <c r="AW528" s="3"/>
      <c r="AX528" s="3"/>
      <c r="AY528" s="3"/>
      <c r="AZ528" s="48"/>
      <c r="BA528" s="48"/>
    </row>
    <row r="529" spans="40:53" ht="14.25" customHeight="1" x14ac:dyDescent="0.25">
      <c r="AN529" s="48"/>
      <c r="AO529" s="47"/>
      <c r="AP529" s="48"/>
      <c r="AQ529" s="49"/>
      <c r="AT529" s="48"/>
      <c r="AU529" s="6"/>
      <c r="AV529" s="3"/>
      <c r="AW529" s="3"/>
      <c r="AX529" s="3"/>
      <c r="AY529" s="3"/>
      <c r="AZ529" s="48"/>
      <c r="BA529" s="48"/>
    </row>
    <row r="530" spans="40:53" ht="14.25" customHeight="1" x14ac:dyDescent="0.25">
      <c r="AN530" s="48"/>
      <c r="AO530" s="47"/>
      <c r="AP530" s="48"/>
      <c r="AQ530" s="49"/>
      <c r="AT530" s="48"/>
      <c r="AU530" s="6"/>
      <c r="AV530" s="3"/>
      <c r="AW530" s="3"/>
      <c r="AX530" s="3"/>
      <c r="AY530" s="3"/>
      <c r="AZ530" s="48"/>
      <c r="BA530" s="48"/>
    </row>
    <row r="531" spans="40:53" ht="14.25" customHeight="1" x14ac:dyDescent="0.25">
      <c r="AN531" s="48"/>
      <c r="AO531" s="47"/>
      <c r="AP531" s="48"/>
      <c r="AQ531" s="49"/>
      <c r="AT531" s="48"/>
      <c r="AU531" s="6"/>
      <c r="AV531" s="3"/>
      <c r="AW531" s="3"/>
      <c r="AX531" s="3"/>
      <c r="AY531" s="3"/>
      <c r="AZ531" s="48"/>
      <c r="BA531" s="48"/>
    </row>
    <row r="532" spans="40:53" ht="14.25" customHeight="1" x14ac:dyDescent="0.25">
      <c r="AN532" s="48"/>
      <c r="AO532" s="47"/>
      <c r="AP532" s="48"/>
      <c r="AQ532" s="49"/>
      <c r="AT532" s="48"/>
      <c r="AU532" s="6"/>
      <c r="AV532" s="3"/>
      <c r="AW532" s="3"/>
      <c r="AX532" s="3"/>
      <c r="AY532" s="3"/>
      <c r="AZ532" s="48"/>
      <c r="BA532" s="48"/>
    </row>
    <row r="533" spans="40:53" ht="14.25" customHeight="1" x14ac:dyDescent="0.25">
      <c r="AN533" s="48"/>
      <c r="AO533" s="47"/>
      <c r="AP533" s="48"/>
      <c r="AQ533" s="49"/>
      <c r="AT533" s="48"/>
      <c r="AU533" s="6"/>
      <c r="AV533" s="3"/>
      <c r="AW533" s="3"/>
      <c r="AX533" s="3"/>
      <c r="AY533" s="3"/>
      <c r="AZ533" s="48"/>
      <c r="BA533" s="48"/>
    </row>
    <row r="534" spans="40:53" ht="14.25" customHeight="1" x14ac:dyDescent="0.25">
      <c r="AN534" s="48"/>
      <c r="AO534" s="47"/>
      <c r="AP534" s="48"/>
      <c r="AQ534" s="49"/>
      <c r="AT534" s="48"/>
      <c r="AU534" s="6"/>
      <c r="AV534" s="3"/>
      <c r="AW534" s="3"/>
      <c r="AX534" s="3"/>
      <c r="AY534" s="3"/>
      <c r="AZ534" s="48"/>
      <c r="BA534" s="48"/>
    </row>
    <row r="535" spans="40:53" ht="14.25" customHeight="1" x14ac:dyDescent="0.25">
      <c r="AN535" s="48"/>
      <c r="AO535" s="47"/>
      <c r="AP535" s="48"/>
      <c r="AQ535" s="49"/>
      <c r="AT535" s="48"/>
      <c r="AU535" s="6"/>
      <c r="AV535" s="3"/>
      <c r="AW535" s="3"/>
      <c r="AX535" s="3"/>
      <c r="AY535" s="3"/>
      <c r="AZ535" s="48"/>
      <c r="BA535" s="48"/>
    </row>
    <row r="536" spans="40:53" ht="14.25" customHeight="1" x14ac:dyDescent="0.25">
      <c r="AN536" s="48"/>
      <c r="AO536" s="47"/>
      <c r="AP536" s="48"/>
      <c r="AQ536" s="49"/>
      <c r="AT536" s="48"/>
      <c r="AU536" s="6"/>
      <c r="AV536" s="3"/>
      <c r="AW536" s="3"/>
      <c r="AX536" s="3"/>
      <c r="AY536" s="3"/>
      <c r="AZ536" s="48"/>
      <c r="BA536" s="48"/>
    </row>
    <row r="537" spans="40:53" ht="14.25" customHeight="1" x14ac:dyDescent="0.25">
      <c r="AN537" s="48"/>
      <c r="AO537" s="47"/>
      <c r="AP537" s="48"/>
      <c r="AQ537" s="49"/>
      <c r="AT537" s="48"/>
      <c r="AU537" s="6"/>
      <c r="AV537" s="3"/>
      <c r="AW537" s="3"/>
      <c r="AX537" s="3"/>
      <c r="AY537" s="3"/>
      <c r="AZ537" s="48"/>
      <c r="BA537" s="48"/>
    </row>
    <row r="538" spans="40:53" ht="14.25" customHeight="1" x14ac:dyDescent="0.25">
      <c r="AN538" s="48"/>
      <c r="AO538" s="47"/>
      <c r="AP538" s="48"/>
      <c r="AQ538" s="49"/>
      <c r="AT538" s="48"/>
      <c r="AU538" s="6"/>
      <c r="AV538" s="3"/>
      <c r="AW538" s="3"/>
      <c r="AX538" s="3"/>
      <c r="AY538" s="3"/>
      <c r="AZ538" s="48"/>
      <c r="BA538" s="48"/>
    </row>
    <row r="539" spans="40:53" ht="14.25" customHeight="1" x14ac:dyDescent="0.25">
      <c r="AN539" s="48"/>
      <c r="AO539" s="47"/>
      <c r="AP539" s="48"/>
      <c r="AQ539" s="49"/>
      <c r="AT539" s="48"/>
      <c r="AU539" s="6"/>
      <c r="AV539" s="3"/>
      <c r="AW539" s="3"/>
      <c r="AX539" s="3"/>
      <c r="AY539" s="3"/>
      <c r="AZ539" s="48"/>
      <c r="BA539" s="48"/>
    </row>
    <row r="540" spans="40:53" ht="14.25" customHeight="1" x14ac:dyDescent="0.25">
      <c r="AN540" s="48"/>
      <c r="AO540" s="47"/>
      <c r="AP540" s="48"/>
      <c r="AQ540" s="49"/>
      <c r="AT540" s="48"/>
      <c r="AU540" s="6"/>
      <c r="AV540" s="3"/>
      <c r="AW540" s="3"/>
      <c r="AX540" s="3"/>
      <c r="AY540" s="3"/>
      <c r="AZ540" s="48"/>
      <c r="BA540" s="48"/>
    </row>
    <row r="541" spans="40:53" ht="14.25" customHeight="1" x14ac:dyDescent="0.25">
      <c r="AN541" s="48"/>
      <c r="AO541" s="47"/>
      <c r="AP541" s="48"/>
      <c r="AQ541" s="49"/>
      <c r="AT541" s="48"/>
      <c r="AU541" s="6"/>
      <c r="AV541" s="3"/>
      <c r="AW541" s="3"/>
      <c r="AX541" s="3"/>
      <c r="AY541" s="3"/>
      <c r="AZ541" s="48"/>
      <c r="BA541" s="48"/>
    </row>
    <row r="542" spans="40:53" ht="14.25" customHeight="1" x14ac:dyDescent="0.25">
      <c r="AN542" s="48"/>
      <c r="AO542" s="47"/>
      <c r="AP542" s="48"/>
      <c r="AQ542" s="49"/>
      <c r="AT542" s="48"/>
      <c r="AU542" s="6"/>
      <c r="AV542" s="3"/>
      <c r="AW542" s="3"/>
      <c r="AX542" s="3"/>
      <c r="AY542" s="3"/>
      <c r="AZ542" s="48"/>
      <c r="BA542" s="48"/>
    </row>
    <row r="543" spans="40:53" ht="14.25" customHeight="1" x14ac:dyDescent="0.25">
      <c r="AN543" s="48"/>
      <c r="AO543" s="47"/>
      <c r="AP543" s="48"/>
      <c r="AQ543" s="49"/>
      <c r="AT543" s="48"/>
      <c r="AU543" s="6"/>
      <c r="AV543" s="3"/>
      <c r="AW543" s="3"/>
      <c r="AX543" s="3"/>
      <c r="AY543" s="3"/>
      <c r="AZ543" s="48"/>
      <c r="BA543" s="48"/>
    </row>
    <row r="544" spans="40:53" ht="14.25" customHeight="1" x14ac:dyDescent="0.25">
      <c r="AN544" s="48"/>
      <c r="AO544" s="47"/>
      <c r="AP544" s="48"/>
      <c r="AQ544" s="49"/>
      <c r="AT544" s="48"/>
      <c r="AU544" s="6"/>
      <c r="AV544" s="3"/>
      <c r="AW544" s="3"/>
      <c r="AX544" s="3"/>
      <c r="AY544" s="3"/>
      <c r="AZ544" s="48"/>
      <c r="BA544" s="48"/>
    </row>
    <row r="545" spans="40:53" ht="14.25" customHeight="1" x14ac:dyDescent="0.25">
      <c r="AN545" s="48"/>
      <c r="AO545" s="47"/>
      <c r="AP545" s="48"/>
      <c r="AQ545" s="49"/>
      <c r="AT545" s="48"/>
      <c r="AU545" s="6"/>
      <c r="AV545" s="3"/>
      <c r="AW545" s="3"/>
      <c r="AX545" s="3"/>
      <c r="AY545" s="3"/>
      <c r="AZ545" s="48"/>
      <c r="BA545" s="48"/>
    </row>
    <row r="546" spans="40:53" ht="14.25" customHeight="1" x14ac:dyDescent="0.25">
      <c r="AN546" s="48"/>
      <c r="AO546" s="47"/>
      <c r="AP546" s="48"/>
      <c r="AQ546" s="49"/>
      <c r="AT546" s="48"/>
      <c r="AU546" s="6"/>
      <c r="AV546" s="3"/>
      <c r="AW546" s="3"/>
      <c r="AX546" s="3"/>
      <c r="AY546" s="3"/>
      <c r="AZ546" s="48"/>
      <c r="BA546" s="48"/>
    </row>
    <row r="547" spans="40:53" ht="14.25" customHeight="1" x14ac:dyDescent="0.25">
      <c r="AN547" s="48"/>
      <c r="AO547" s="47"/>
      <c r="AP547" s="48"/>
      <c r="AQ547" s="49"/>
      <c r="AT547" s="48"/>
      <c r="AU547" s="6"/>
      <c r="AV547" s="3"/>
      <c r="AW547" s="3"/>
      <c r="AX547" s="3"/>
      <c r="AY547" s="3"/>
      <c r="AZ547" s="48"/>
      <c r="BA547" s="48"/>
    </row>
    <row r="548" spans="40:53" ht="14.25" customHeight="1" x14ac:dyDescent="0.25">
      <c r="AN548" s="48"/>
      <c r="AO548" s="47"/>
      <c r="AP548" s="48"/>
      <c r="AQ548" s="49"/>
      <c r="AT548" s="48"/>
      <c r="AU548" s="6"/>
      <c r="AV548" s="3"/>
      <c r="AW548" s="3"/>
      <c r="AX548" s="3"/>
      <c r="AY548" s="3"/>
      <c r="AZ548" s="48"/>
      <c r="BA548" s="48"/>
    </row>
    <row r="549" spans="40:53" ht="14.25" customHeight="1" x14ac:dyDescent="0.25">
      <c r="AN549" s="48"/>
      <c r="AO549" s="47"/>
      <c r="AP549" s="48"/>
      <c r="AQ549" s="49"/>
      <c r="AT549" s="48"/>
      <c r="AU549" s="6"/>
      <c r="AV549" s="3"/>
      <c r="AW549" s="3"/>
      <c r="AX549" s="3"/>
      <c r="AY549" s="3"/>
      <c r="AZ549" s="48"/>
      <c r="BA549" s="48"/>
    </row>
    <row r="550" spans="40:53" ht="14.25" customHeight="1" x14ac:dyDescent="0.25">
      <c r="AN550" s="48"/>
      <c r="AO550" s="47"/>
      <c r="AP550" s="48"/>
      <c r="AQ550" s="49"/>
      <c r="AT550" s="48"/>
      <c r="AU550" s="6"/>
      <c r="AV550" s="3"/>
      <c r="AW550" s="3"/>
      <c r="AX550" s="3"/>
      <c r="AY550" s="3"/>
      <c r="AZ550" s="48"/>
      <c r="BA550" s="48"/>
    </row>
    <row r="551" spans="40:53" ht="14.25" customHeight="1" x14ac:dyDescent="0.25">
      <c r="AN551" s="48"/>
      <c r="AO551" s="47"/>
      <c r="AP551" s="48"/>
      <c r="AQ551" s="49"/>
      <c r="AT551" s="48"/>
      <c r="AU551" s="6"/>
      <c r="AV551" s="3"/>
      <c r="AW551" s="3"/>
      <c r="AX551" s="3"/>
      <c r="AY551" s="3"/>
      <c r="AZ551" s="48"/>
      <c r="BA551" s="48"/>
    </row>
    <row r="552" spans="40:53" ht="14.25" customHeight="1" x14ac:dyDescent="0.25">
      <c r="AN552" s="48"/>
      <c r="AO552" s="47"/>
      <c r="AP552" s="48"/>
      <c r="AQ552" s="49"/>
      <c r="AT552" s="48"/>
      <c r="AU552" s="6"/>
      <c r="AV552" s="3"/>
      <c r="AW552" s="3"/>
      <c r="AX552" s="3"/>
      <c r="AY552" s="3"/>
      <c r="AZ552" s="48"/>
      <c r="BA552" s="48"/>
    </row>
    <row r="553" spans="40:53" ht="14.25" customHeight="1" x14ac:dyDescent="0.25">
      <c r="AN553" s="48"/>
      <c r="AO553" s="47"/>
      <c r="AP553" s="48"/>
      <c r="AQ553" s="49"/>
      <c r="AT553" s="48"/>
      <c r="AU553" s="6"/>
      <c r="AV553" s="3"/>
      <c r="AW553" s="3"/>
      <c r="AX553" s="3"/>
      <c r="AY553" s="3"/>
      <c r="AZ553" s="48"/>
      <c r="BA553" s="48"/>
    </row>
    <row r="554" spans="40:53" ht="14.25" customHeight="1" x14ac:dyDescent="0.25">
      <c r="AN554" s="48"/>
      <c r="AO554" s="47"/>
      <c r="AP554" s="48"/>
      <c r="AQ554" s="49"/>
      <c r="AT554" s="48"/>
      <c r="AU554" s="6"/>
      <c r="AV554" s="3"/>
      <c r="AW554" s="3"/>
      <c r="AX554" s="3"/>
      <c r="AY554" s="3"/>
      <c r="AZ554" s="48"/>
      <c r="BA554" s="48"/>
    </row>
    <row r="555" spans="40:53" ht="14.25" customHeight="1" x14ac:dyDescent="0.25">
      <c r="AN555" s="48"/>
      <c r="AO555" s="47"/>
      <c r="AP555" s="48"/>
      <c r="AQ555" s="49"/>
      <c r="AT555" s="48"/>
      <c r="AU555" s="6"/>
      <c r="AV555" s="3"/>
      <c r="AW555" s="3"/>
      <c r="AX555" s="3"/>
      <c r="AY555" s="3"/>
      <c r="AZ555" s="48"/>
      <c r="BA555" s="48"/>
    </row>
    <row r="556" spans="40:53" ht="14.25" customHeight="1" x14ac:dyDescent="0.25">
      <c r="AN556" s="48"/>
      <c r="AO556" s="47"/>
      <c r="AP556" s="48"/>
      <c r="AQ556" s="49"/>
      <c r="AT556" s="48"/>
      <c r="AU556" s="6"/>
      <c r="AV556" s="3"/>
      <c r="AW556" s="3"/>
      <c r="AX556" s="3"/>
      <c r="AY556" s="3"/>
      <c r="AZ556" s="48"/>
      <c r="BA556" s="48"/>
    </row>
    <row r="557" spans="40:53" ht="14.25" customHeight="1" x14ac:dyDescent="0.25">
      <c r="AN557" s="48"/>
      <c r="AO557" s="47"/>
      <c r="AP557" s="48"/>
      <c r="AQ557" s="49"/>
      <c r="AT557" s="48"/>
      <c r="AU557" s="6"/>
      <c r="AV557" s="3"/>
      <c r="AW557" s="3"/>
      <c r="AX557" s="3"/>
      <c r="AY557" s="3"/>
      <c r="AZ557" s="48"/>
      <c r="BA557" s="48"/>
    </row>
    <row r="558" spans="40:53" ht="14.25" customHeight="1" x14ac:dyDescent="0.25">
      <c r="AN558" s="48"/>
      <c r="AO558" s="47"/>
      <c r="AP558" s="48"/>
      <c r="AQ558" s="49"/>
      <c r="AT558" s="48"/>
      <c r="AU558" s="6"/>
      <c r="AV558" s="3"/>
      <c r="AW558" s="3"/>
      <c r="AX558" s="3"/>
      <c r="AY558" s="3"/>
      <c r="AZ558" s="48"/>
      <c r="BA558" s="48"/>
    </row>
    <row r="559" spans="40:53" ht="14.25" customHeight="1" x14ac:dyDescent="0.25">
      <c r="AN559" s="48"/>
      <c r="AO559" s="47"/>
      <c r="AP559" s="48"/>
      <c r="AQ559" s="49"/>
      <c r="AT559" s="48"/>
      <c r="AU559" s="6"/>
      <c r="AV559" s="3"/>
      <c r="AW559" s="3"/>
      <c r="AX559" s="3"/>
      <c r="AY559" s="3"/>
      <c r="AZ559" s="48"/>
      <c r="BA559" s="48"/>
    </row>
    <row r="560" spans="40:53" ht="14.25" customHeight="1" x14ac:dyDescent="0.25">
      <c r="AN560" s="48"/>
      <c r="AO560" s="47"/>
      <c r="AP560" s="48"/>
      <c r="AQ560" s="49"/>
      <c r="AT560" s="48"/>
      <c r="AU560" s="6"/>
      <c r="AV560" s="3"/>
      <c r="AW560" s="3"/>
      <c r="AX560" s="3"/>
      <c r="AY560" s="3"/>
      <c r="AZ560" s="48"/>
      <c r="BA560" s="48"/>
    </row>
    <row r="561" spans="40:53" ht="14.25" customHeight="1" x14ac:dyDescent="0.25">
      <c r="AN561" s="48"/>
      <c r="AO561" s="47"/>
      <c r="AP561" s="48"/>
      <c r="AQ561" s="49"/>
      <c r="AT561" s="48"/>
      <c r="AU561" s="6"/>
      <c r="AV561" s="3"/>
      <c r="AW561" s="3"/>
      <c r="AX561" s="3"/>
      <c r="AY561" s="3"/>
      <c r="AZ561" s="48"/>
      <c r="BA561" s="48"/>
    </row>
    <row r="562" spans="40:53" ht="14.25" customHeight="1" x14ac:dyDescent="0.25">
      <c r="AN562" s="48"/>
      <c r="AO562" s="47"/>
      <c r="AP562" s="48"/>
      <c r="AQ562" s="49"/>
      <c r="AT562" s="48"/>
      <c r="AU562" s="6"/>
      <c r="AV562" s="3"/>
      <c r="AW562" s="3"/>
      <c r="AX562" s="3"/>
      <c r="AY562" s="3"/>
      <c r="AZ562" s="48"/>
      <c r="BA562" s="48"/>
    </row>
    <row r="563" spans="40:53" ht="14.25" customHeight="1" x14ac:dyDescent="0.25">
      <c r="AN563" s="48"/>
      <c r="AO563" s="47"/>
      <c r="AP563" s="48"/>
      <c r="AQ563" s="49"/>
      <c r="AT563" s="48"/>
      <c r="AU563" s="6"/>
      <c r="AV563" s="3"/>
      <c r="AW563" s="3"/>
      <c r="AX563" s="3"/>
      <c r="AY563" s="3"/>
      <c r="AZ563" s="48"/>
      <c r="BA563" s="48"/>
    </row>
    <row r="564" spans="40:53" ht="14.25" customHeight="1" x14ac:dyDescent="0.25">
      <c r="AN564" s="48"/>
      <c r="AO564" s="47"/>
      <c r="AP564" s="48"/>
      <c r="AQ564" s="49"/>
      <c r="AT564" s="48"/>
      <c r="AU564" s="6"/>
      <c r="AV564" s="3"/>
      <c r="AW564" s="3"/>
      <c r="AX564" s="3"/>
      <c r="AY564" s="3"/>
      <c r="AZ564" s="48"/>
      <c r="BA564" s="48"/>
    </row>
    <row r="565" spans="40:53" ht="14.25" customHeight="1" x14ac:dyDescent="0.25">
      <c r="AN565" s="48"/>
      <c r="AO565" s="47"/>
      <c r="AP565" s="48"/>
      <c r="AQ565" s="49"/>
      <c r="AT565" s="48"/>
      <c r="AU565" s="6"/>
      <c r="AV565" s="3"/>
      <c r="AW565" s="3"/>
      <c r="AX565" s="3"/>
      <c r="AY565" s="3"/>
      <c r="AZ565" s="48"/>
      <c r="BA565" s="48"/>
    </row>
    <row r="566" spans="40:53" ht="14.25" customHeight="1" x14ac:dyDescent="0.25">
      <c r="AN566" s="48"/>
      <c r="AO566" s="47"/>
      <c r="AP566" s="48"/>
      <c r="AQ566" s="49"/>
      <c r="AT566" s="48"/>
      <c r="AU566" s="6"/>
      <c r="AV566" s="3"/>
      <c r="AW566" s="3"/>
      <c r="AX566" s="3"/>
      <c r="AY566" s="3"/>
      <c r="AZ566" s="48"/>
      <c r="BA566" s="48"/>
    </row>
    <row r="567" spans="40:53" ht="14.25" customHeight="1" x14ac:dyDescent="0.25">
      <c r="AN567" s="48"/>
      <c r="AO567" s="47"/>
      <c r="AP567" s="48"/>
      <c r="AQ567" s="49"/>
      <c r="AT567" s="48"/>
      <c r="AU567" s="6"/>
      <c r="AV567" s="3"/>
      <c r="AW567" s="3"/>
      <c r="AX567" s="3"/>
      <c r="AY567" s="3"/>
      <c r="AZ567" s="48"/>
      <c r="BA567" s="48"/>
    </row>
    <row r="568" spans="40:53" ht="14.25" customHeight="1" x14ac:dyDescent="0.25">
      <c r="AN568" s="48"/>
      <c r="AO568" s="47"/>
      <c r="AP568" s="48"/>
      <c r="AQ568" s="49"/>
      <c r="AT568" s="48"/>
      <c r="AU568" s="6"/>
      <c r="AV568" s="3"/>
      <c r="AW568" s="3"/>
      <c r="AX568" s="3"/>
      <c r="AY568" s="3"/>
      <c r="AZ568" s="48"/>
      <c r="BA568" s="48"/>
    </row>
    <row r="569" spans="40:53" ht="14.25" customHeight="1" x14ac:dyDescent="0.25">
      <c r="AN569" s="48"/>
      <c r="AO569" s="47"/>
      <c r="AP569" s="48"/>
      <c r="AQ569" s="49"/>
      <c r="AT569" s="48"/>
      <c r="AU569" s="6"/>
      <c r="AV569" s="3"/>
      <c r="AW569" s="3"/>
      <c r="AX569" s="3"/>
      <c r="AY569" s="3"/>
      <c r="AZ569" s="48"/>
      <c r="BA569" s="48"/>
    </row>
    <row r="570" spans="40:53" ht="14.25" customHeight="1" x14ac:dyDescent="0.25">
      <c r="AN570" s="48"/>
      <c r="AO570" s="47"/>
      <c r="AP570" s="48"/>
      <c r="AQ570" s="49"/>
      <c r="AT570" s="48"/>
      <c r="AU570" s="6"/>
      <c r="AV570" s="3"/>
      <c r="AW570" s="3"/>
      <c r="AX570" s="3"/>
      <c r="AY570" s="3"/>
      <c r="AZ570" s="48"/>
      <c r="BA570" s="48"/>
    </row>
    <row r="571" spans="40:53" ht="14.25" customHeight="1" x14ac:dyDescent="0.25">
      <c r="AN571" s="48"/>
      <c r="AO571" s="47"/>
      <c r="AP571" s="48"/>
      <c r="AQ571" s="49"/>
      <c r="AT571" s="48"/>
      <c r="AU571" s="6"/>
      <c r="AV571" s="3"/>
      <c r="AW571" s="3"/>
      <c r="AX571" s="3"/>
      <c r="AY571" s="3"/>
      <c r="AZ571" s="48"/>
      <c r="BA571" s="48"/>
    </row>
    <row r="572" spans="40:53" ht="14.25" customHeight="1" x14ac:dyDescent="0.25">
      <c r="AN572" s="48"/>
      <c r="AO572" s="47"/>
      <c r="AP572" s="48"/>
      <c r="AQ572" s="49"/>
      <c r="AT572" s="48"/>
      <c r="AU572" s="6"/>
      <c r="AV572" s="3"/>
      <c r="AW572" s="3"/>
      <c r="AX572" s="3"/>
      <c r="AY572" s="3"/>
      <c r="AZ572" s="48"/>
      <c r="BA572" s="48"/>
    </row>
    <row r="573" spans="40:53" ht="14.25" customHeight="1" x14ac:dyDescent="0.25">
      <c r="AN573" s="48"/>
      <c r="AO573" s="47"/>
      <c r="AP573" s="48"/>
      <c r="AQ573" s="49"/>
      <c r="AT573" s="48"/>
      <c r="AU573" s="6"/>
      <c r="AV573" s="3"/>
      <c r="AW573" s="3"/>
      <c r="AX573" s="3"/>
      <c r="AY573" s="3"/>
      <c r="AZ573" s="48"/>
      <c r="BA573" s="48"/>
    </row>
    <row r="574" spans="40:53" ht="14.25" customHeight="1" x14ac:dyDescent="0.25">
      <c r="AN574" s="48"/>
      <c r="AO574" s="47"/>
      <c r="AP574" s="48"/>
      <c r="AQ574" s="49"/>
      <c r="AT574" s="48"/>
      <c r="AU574" s="6"/>
      <c r="AV574" s="3"/>
      <c r="AW574" s="3"/>
      <c r="AX574" s="3"/>
      <c r="AY574" s="3"/>
      <c r="AZ574" s="48"/>
      <c r="BA574" s="48"/>
    </row>
    <row r="575" spans="40:53" ht="14.25" customHeight="1" x14ac:dyDescent="0.25">
      <c r="AN575" s="48"/>
      <c r="AO575" s="47"/>
      <c r="AP575" s="48"/>
      <c r="AQ575" s="49"/>
      <c r="AT575" s="48"/>
      <c r="AU575" s="6"/>
      <c r="AV575" s="3"/>
      <c r="AW575" s="3"/>
      <c r="AX575" s="3"/>
      <c r="AY575" s="3"/>
      <c r="AZ575" s="48"/>
      <c r="BA575" s="48"/>
    </row>
    <row r="576" spans="40:53" ht="14.25" customHeight="1" x14ac:dyDescent="0.25">
      <c r="AN576" s="48"/>
      <c r="AO576" s="47"/>
      <c r="AP576" s="48"/>
      <c r="AQ576" s="49"/>
      <c r="AT576" s="48"/>
      <c r="AU576" s="6"/>
      <c r="AV576" s="3"/>
      <c r="AW576" s="3"/>
      <c r="AX576" s="3"/>
      <c r="AY576" s="3"/>
      <c r="AZ576" s="48"/>
      <c r="BA576" s="48"/>
    </row>
    <row r="577" spans="40:53" ht="14.25" customHeight="1" x14ac:dyDescent="0.25">
      <c r="AN577" s="48"/>
      <c r="AO577" s="47"/>
      <c r="AP577" s="48"/>
      <c r="AQ577" s="49"/>
      <c r="AT577" s="48"/>
      <c r="AU577" s="6"/>
      <c r="AV577" s="3"/>
      <c r="AW577" s="3"/>
      <c r="AX577" s="3"/>
      <c r="AY577" s="3"/>
      <c r="AZ577" s="48"/>
      <c r="BA577" s="48"/>
    </row>
    <row r="578" spans="40:53" ht="14.25" customHeight="1" x14ac:dyDescent="0.25">
      <c r="AN578" s="48"/>
      <c r="AO578" s="47"/>
      <c r="AP578" s="48"/>
      <c r="AQ578" s="49"/>
      <c r="AT578" s="48"/>
      <c r="AU578" s="6"/>
      <c r="AV578" s="3"/>
      <c r="AW578" s="3"/>
      <c r="AX578" s="3"/>
      <c r="AY578" s="3"/>
      <c r="AZ578" s="48"/>
      <c r="BA578" s="48"/>
    </row>
    <row r="579" spans="40:53" ht="14.25" customHeight="1" x14ac:dyDescent="0.25">
      <c r="AN579" s="48"/>
      <c r="AO579" s="47"/>
      <c r="AP579" s="48"/>
      <c r="AQ579" s="49"/>
      <c r="AT579" s="48"/>
      <c r="AU579" s="6"/>
      <c r="AV579" s="3"/>
      <c r="AW579" s="3"/>
      <c r="AX579" s="3"/>
      <c r="AY579" s="3"/>
      <c r="AZ579" s="48"/>
      <c r="BA579" s="48"/>
    </row>
    <row r="580" spans="40:53" ht="14.25" customHeight="1" x14ac:dyDescent="0.25">
      <c r="AN580" s="48"/>
      <c r="AO580" s="47"/>
      <c r="AP580" s="48"/>
      <c r="AQ580" s="49"/>
      <c r="AT580" s="48"/>
      <c r="AU580" s="6"/>
      <c r="AV580" s="3"/>
      <c r="AW580" s="3"/>
      <c r="AX580" s="3"/>
      <c r="AY580" s="3"/>
      <c r="AZ580" s="48"/>
      <c r="BA580" s="48"/>
    </row>
    <row r="581" spans="40:53" ht="14.25" customHeight="1" x14ac:dyDescent="0.25">
      <c r="AN581" s="48"/>
      <c r="AO581" s="47"/>
      <c r="AP581" s="48"/>
      <c r="AQ581" s="49"/>
      <c r="AT581" s="48"/>
      <c r="AU581" s="6"/>
      <c r="AV581" s="3"/>
      <c r="AW581" s="3"/>
      <c r="AX581" s="3"/>
      <c r="AY581" s="3"/>
      <c r="AZ581" s="48"/>
      <c r="BA581" s="48"/>
    </row>
    <row r="582" spans="40:53" ht="14.25" customHeight="1" x14ac:dyDescent="0.25">
      <c r="AN582" s="48"/>
      <c r="AO582" s="47"/>
      <c r="AP582" s="48"/>
      <c r="AQ582" s="49"/>
      <c r="AT582" s="48"/>
      <c r="AU582" s="6"/>
      <c r="AV582" s="3"/>
      <c r="AW582" s="3"/>
      <c r="AX582" s="3"/>
      <c r="AY582" s="3"/>
      <c r="AZ582" s="48"/>
      <c r="BA582" s="48"/>
    </row>
    <row r="583" spans="40:53" ht="14.25" customHeight="1" x14ac:dyDescent="0.25">
      <c r="AN583" s="48"/>
      <c r="AO583" s="47"/>
      <c r="AP583" s="48"/>
      <c r="AQ583" s="49"/>
      <c r="AT583" s="48"/>
      <c r="AU583" s="6"/>
      <c r="AV583" s="3"/>
      <c r="AW583" s="3"/>
      <c r="AX583" s="3"/>
      <c r="AY583" s="3"/>
      <c r="AZ583" s="48"/>
      <c r="BA583" s="48"/>
    </row>
    <row r="584" spans="40:53" ht="14.25" customHeight="1" x14ac:dyDescent="0.25">
      <c r="AN584" s="48"/>
      <c r="AO584" s="47"/>
      <c r="AP584" s="48"/>
      <c r="AQ584" s="49"/>
      <c r="AT584" s="48"/>
      <c r="AU584" s="6"/>
      <c r="AV584" s="3"/>
      <c r="AW584" s="3"/>
      <c r="AX584" s="3"/>
      <c r="AY584" s="3"/>
      <c r="AZ584" s="48"/>
      <c r="BA584" s="48"/>
    </row>
    <row r="585" spans="40:53" ht="14.25" customHeight="1" x14ac:dyDescent="0.25">
      <c r="AN585" s="48"/>
      <c r="AO585" s="47"/>
      <c r="AP585" s="48"/>
      <c r="AQ585" s="49"/>
      <c r="AT585" s="48"/>
      <c r="AU585" s="6"/>
      <c r="AV585" s="3"/>
      <c r="AW585" s="3"/>
      <c r="AX585" s="3"/>
      <c r="AY585" s="3"/>
      <c r="AZ585" s="48"/>
      <c r="BA585" s="48"/>
    </row>
    <row r="586" spans="40:53" ht="14.25" customHeight="1" x14ac:dyDescent="0.25">
      <c r="AN586" s="48"/>
      <c r="AO586" s="47"/>
      <c r="AP586" s="48"/>
      <c r="AQ586" s="49"/>
      <c r="AT586" s="48"/>
      <c r="AU586" s="6"/>
      <c r="AV586" s="3"/>
      <c r="AW586" s="3"/>
      <c r="AX586" s="3"/>
      <c r="AY586" s="3"/>
      <c r="AZ586" s="48"/>
      <c r="BA586" s="48"/>
    </row>
    <row r="587" spans="40:53" ht="14.25" customHeight="1" x14ac:dyDescent="0.25">
      <c r="AN587" s="48"/>
      <c r="AO587" s="47"/>
      <c r="AP587" s="48"/>
      <c r="AQ587" s="49"/>
      <c r="AT587" s="48"/>
      <c r="AU587" s="6"/>
      <c r="AV587" s="3"/>
      <c r="AW587" s="3"/>
      <c r="AX587" s="3"/>
      <c r="AY587" s="3"/>
      <c r="AZ587" s="48"/>
      <c r="BA587" s="48"/>
    </row>
    <row r="588" spans="40:53" ht="14.25" customHeight="1" x14ac:dyDescent="0.25">
      <c r="AN588" s="48"/>
      <c r="AO588" s="47"/>
      <c r="AP588" s="48"/>
      <c r="AQ588" s="49"/>
      <c r="AT588" s="48"/>
      <c r="AU588" s="6"/>
      <c r="AV588" s="3"/>
      <c r="AW588" s="3"/>
      <c r="AX588" s="3"/>
      <c r="AY588" s="3"/>
      <c r="AZ588" s="48"/>
      <c r="BA588" s="48"/>
    </row>
    <row r="589" spans="40:53" ht="14.25" customHeight="1" x14ac:dyDescent="0.25">
      <c r="AN589" s="48"/>
      <c r="AO589" s="47"/>
      <c r="AP589" s="48"/>
      <c r="AQ589" s="49"/>
      <c r="AT589" s="48"/>
      <c r="AU589" s="6"/>
      <c r="AV589" s="3"/>
      <c r="AW589" s="3"/>
      <c r="AX589" s="3"/>
      <c r="AY589" s="3"/>
      <c r="AZ589" s="48"/>
      <c r="BA589" s="48"/>
    </row>
    <row r="590" spans="40:53" ht="14.25" customHeight="1" x14ac:dyDescent="0.25">
      <c r="AN590" s="48"/>
      <c r="AO590" s="47"/>
      <c r="AP590" s="48"/>
      <c r="AQ590" s="49"/>
      <c r="AT590" s="48"/>
      <c r="AU590" s="6"/>
      <c r="AV590" s="3"/>
      <c r="AW590" s="3"/>
      <c r="AX590" s="3"/>
      <c r="AY590" s="3"/>
      <c r="AZ590" s="48"/>
      <c r="BA590" s="48"/>
    </row>
    <row r="591" spans="40:53" ht="14.25" customHeight="1" x14ac:dyDescent="0.25">
      <c r="AN591" s="48"/>
      <c r="AO591" s="47"/>
      <c r="AP591" s="48"/>
      <c r="AQ591" s="49"/>
      <c r="AT591" s="48"/>
      <c r="AU591" s="6"/>
      <c r="AV591" s="3"/>
      <c r="AW591" s="3"/>
      <c r="AX591" s="3"/>
      <c r="AY591" s="3"/>
      <c r="AZ591" s="48"/>
      <c r="BA591" s="48"/>
    </row>
    <row r="592" spans="40:53" ht="14.25" customHeight="1" x14ac:dyDescent="0.25">
      <c r="AN592" s="48"/>
      <c r="AO592" s="47"/>
      <c r="AP592" s="48"/>
      <c r="AQ592" s="49"/>
      <c r="AT592" s="48"/>
      <c r="AU592" s="6"/>
      <c r="AV592" s="3"/>
      <c r="AW592" s="3"/>
      <c r="AX592" s="3"/>
      <c r="AY592" s="3"/>
      <c r="AZ592" s="48"/>
      <c r="BA592" s="48"/>
    </row>
    <row r="593" spans="40:53" ht="14.25" customHeight="1" x14ac:dyDescent="0.25">
      <c r="AN593" s="48"/>
      <c r="AO593" s="47"/>
      <c r="AP593" s="48"/>
      <c r="AQ593" s="49"/>
      <c r="AT593" s="48"/>
      <c r="AU593" s="6"/>
      <c r="AV593" s="3"/>
      <c r="AW593" s="3"/>
      <c r="AX593" s="3"/>
      <c r="AY593" s="3"/>
      <c r="AZ593" s="48"/>
      <c r="BA593" s="48"/>
    </row>
    <row r="594" spans="40:53" ht="14.25" customHeight="1" x14ac:dyDescent="0.25">
      <c r="AN594" s="48"/>
      <c r="AO594" s="47"/>
      <c r="AP594" s="48"/>
      <c r="AQ594" s="49"/>
      <c r="AT594" s="48"/>
      <c r="AU594" s="6"/>
      <c r="AV594" s="3"/>
      <c r="AW594" s="3"/>
      <c r="AX594" s="3"/>
      <c r="AY594" s="3"/>
      <c r="AZ594" s="48"/>
      <c r="BA594" s="48"/>
    </row>
    <row r="595" spans="40:53" ht="14.25" customHeight="1" x14ac:dyDescent="0.25">
      <c r="AN595" s="48"/>
      <c r="AO595" s="47"/>
      <c r="AP595" s="48"/>
      <c r="AQ595" s="49"/>
      <c r="AT595" s="48"/>
      <c r="AU595" s="6"/>
      <c r="AV595" s="3"/>
      <c r="AW595" s="3"/>
      <c r="AX595" s="3"/>
      <c r="AY595" s="3"/>
      <c r="AZ595" s="48"/>
      <c r="BA595" s="48"/>
    </row>
    <row r="596" spans="40:53" ht="14.25" customHeight="1" x14ac:dyDescent="0.25">
      <c r="AN596" s="48"/>
      <c r="AO596" s="47"/>
      <c r="AP596" s="48"/>
      <c r="AQ596" s="49"/>
      <c r="AT596" s="48"/>
      <c r="AU596" s="6"/>
      <c r="AV596" s="3"/>
      <c r="AW596" s="3"/>
      <c r="AX596" s="3"/>
      <c r="AY596" s="3"/>
      <c r="AZ596" s="48"/>
      <c r="BA596" s="48"/>
    </row>
    <row r="597" spans="40:53" ht="14.25" customHeight="1" x14ac:dyDescent="0.25">
      <c r="AN597" s="48"/>
      <c r="AO597" s="47"/>
      <c r="AP597" s="48"/>
      <c r="AQ597" s="49"/>
      <c r="AT597" s="48"/>
      <c r="AU597" s="6"/>
      <c r="AV597" s="3"/>
      <c r="AW597" s="3"/>
      <c r="AX597" s="3"/>
      <c r="AY597" s="3"/>
      <c r="AZ597" s="48"/>
      <c r="BA597" s="48"/>
    </row>
    <row r="598" spans="40:53" ht="14.25" customHeight="1" x14ac:dyDescent="0.25">
      <c r="AN598" s="48"/>
      <c r="AO598" s="47"/>
      <c r="AP598" s="48"/>
      <c r="AQ598" s="49"/>
      <c r="AT598" s="48"/>
      <c r="AU598" s="6"/>
      <c r="AV598" s="3"/>
      <c r="AW598" s="3"/>
      <c r="AX598" s="3"/>
      <c r="AY598" s="3"/>
      <c r="AZ598" s="48"/>
      <c r="BA598" s="48"/>
    </row>
    <row r="599" spans="40:53" ht="14.25" customHeight="1" x14ac:dyDescent="0.25">
      <c r="AN599" s="48"/>
      <c r="AO599" s="47"/>
      <c r="AP599" s="48"/>
      <c r="AQ599" s="49"/>
      <c r="AT599" s="48"/>
      <c r="AU599" s="6"/>
      <c r="AV599" s="3"/>
      <c r="AW599" s="3"/>
      <c r="AX599" s="3"/>
      <c r="AY599" s="3"/>
      <c r="AZ599" s="48"/>
      <c r="BA599" s="48"/>
    </row>
    <row r="600" spans="40:53" ht="14.25" customHeight="1" x14ac:dyDescent="0.25">
      <c r="AN600" s="48"/>
      <c r="AO600" s="47"/>
      <c r="AP600" s="48"/>
      <c r="AQ600" s="49"/>
      <c r="AT600" s="48"/>
      <c r="AU600" s="6"/>
      <c r="AV600" s="3"/>
      <c r="AW600" s="3"/>
      <c r="AX600" s="3"/>
      <c r="AY600" s="3"/>
      <c r="AZ600" s="48"/>
      <c r="BA600" s="48"/>
    </row>
    <row r="601" spans="40:53" ht="14.25" customHeight="1" x14ac:dyDescent="0.25">
      <c r="AN601" s="48"/>
      <c r="AO601" s="47"/>
      <c r="AP601" s="48"/>
      <c r="AQ601" s="49"/>
      <c r="AT601" s="48"/>
      <c r="AU601" s="6"/>
      <c r="AV601" s="3"/>
      <c r="AW601" s="3"/>
      <c r="AX601" s="3"/>
      <c r="AY601" s="3"/>
      <c r="AZ601" s="48"/>
      <c r="BA601" s="48"/>
    </row>
    <row r="602" spans="40:53" ht="14.25" customHeight="1" x14ac:dyDescent="0.25">
      <c r="AN602" s="48"/>
      <c r="AO602" s="47"/>
      <c r="AP602" s="48"/>
      <c r="AQ602" s="49"/>
      <c r="AT602" s="48"/>
      <c r="AU602" s="6"/>
      <c r="AV602" s="3"/>
      <c r="AW602" s="3"/>
      <c r="AX602" s="3"/>
      <c r="AY602" s="3"/>
      <c r="AZ602" s="48"/>
      <c r="BA602" s="48"/>
    </row>
    <row r="603" spans="40:53" ht="14.25" customHeight="1" x14ac:dyDescent="0.25">
      <c r="AN603" s="48"/>
      <c r="AO603" s="47"/>
      <c r="AP603" s="48"/>
      <c r="AQ603" s="49"/>
      <c r="AT603" s="48"/>
      <c r="AU603" s="6"/>
      <c r="AV603" s="3"/>
      <c r="AW603" s="3"/>
      <c r="AX603" s="3"/>
      <c r="AY603" s="3"/>
      <c r="AZ603" s="48"/>
      <c r="BA603" s="48"/>
    </row>
    <row r="604" spans="40:53" ht="14.25" customHeight="1" x14ac:dyDescent="0.25">
      <c r="AN604" s="48"/>
      <c r="AO604" s="47"/>
      <c r="AP604" s="48"/>
      <c r="AQ604" s="49"/>
      <c r="AT604" s="48"/>
      <c r="AU604" s="6"/>
      <c r="AV604" s="3"/>
      <c r="AW604" s="3"/>
      <c r="AX604" s="3"/>
      <c r="AY604" s="3"/>
      <c r="AZ604" s="48"/>
      <c r="BA604" s="48"/>
    </row>
    <row r="605" spans="40:53" ht="14.25" customHeight="1" x14ac:dyDescent="0.25">
      <c r="AN605" s="48"/>
      <c r="AO605" s="47"/>
      <c r="AP605" s="48"/>
      <c r="AQ605" s="49"/>
      <c r="AT605" s="48"/>
      <c r="AU605" s="6"/>
      <c r="AV605" s="3"/>
      <c r="AW605" s="3"/>
      <c r="AX605" s="3"/>
      <c r="AY605" s="3"/>
      <c r="AZ605" s="48"/>
      <c r="BA605" s="48"/>
    </row>
    <row r="606" spans="40:53" ht="14.25" customHeight="1" x14ac:dyDescent="0.25">
      <c r="AN606" s="48"/>
      <c r="AO606" s="47"/>
      <c r="AP606" s="48"/>
      <c r="AQ606" s="49"/>
      <c r="AT606" s="48"/>
      <c r="AU606" s="6"/>
      <c r="AV606" s="3"/>
      <c r="AW606" s="3"/>
      <c r="AX606" s="3"/>
      <c r="AY606" s="3"/>
      <c r="AZ606" s="48"/>
      <c r="BA606" s="48"/>
    </row>
    <row r="607" spans="40:53" ht="14.25" customHeight="1" x14ac:dyDescent="0.25">
      <c r="AN607" s="48"/>
      <c r="AO607" s="47"/>
      <c r="AP607" s="48"/>
      <c r="AQ607" s="49"/>
      <c r="AT607" s="48"/>
      <c r="AU607" s="6"/>
      <c r="AV607" s="3"/>
      <c r="AW607" s="3"/>
      <c r="AX607" s="3"/>
      <c r="AY607" s="3"/>
      <c r="AZ607" s="48"/>
      <c r="BA607" s="48"/>
    </row>
    <row r="608" spans="40:53" ht="14.25" customHeight="1" x14ac:dyDescent="0.25">
      <c r="AN608" s="48"/>
      <c r="AO608" s="47"/>
      <c r="AP608" s="48"/>
      <c r="AQ608" s="49"/>
      <c r="AT608" s="48"/>
      <c r="AU608" s="6"/>
      <c r="AV608" s="3"/>
      <c r="AW608" s="3"/>
      <c r="AX608" s="3"/>
      <c r="AY608" s="3"/>
      <c r="AZ608" s="48"/>
      <c r="BA608" s="48"/>
    </row>
    <row r="609" spans="40:53" ht="14.25" customHeight="1" x14ac:dyDescent="0.25">
      <c r="AN609" s="48"/>
      <c r="AO609" s="47"/>
      <c r="AP609" s="48"/>
      <c r="AQ609" s="49"/>
      <c r="AT609" s="48"/>
      <c r="AU609" s="6"/>
      <c r="AV609" s="3"/>
      <c r="AW609" s="3"/>
      <c r="AX609" s="3"/>
      <c r="AY609" s="3"/>
      <c r="AZ609" s="48"/>
      <c r="BA609" s="48"/>
    </row>
    <row r="610" spans="40:53" ht="14.25" customHeight="1" x14ac:dyDescent="0.25">
      <c r="AN610" s="48"/>
      <c r="AO610" s="47"/>
      <c r="AP610" s="48"/>
      <c r="AQ610" s="49"/>
      <c r="AT610" s="48"/>
      <c r="AU610" s="6"/>
      <c r="AV610" s="3"/>
      <c r="AW610" s="3"/>
      <c r="AX610" s="3"/>
      <c r="AY610" s="3"/>
      <c r="AZ610" s="48"/>
      <c r="BA610" s="48"/>
    </row>
    <row r="611" spans="40:53" ht="14.25" customHeight="1" x14ac:dyDescent="0.25">
      <c r="AN611" s="48"/>
      <c r="AO611" s="47"/>
      <c r="AP611" s="48"/>
      <c r="AQ611" s="49"/>
      <c r="AT611" s="48"/>
      <c r="AU611" s="6"/>
      <c r="AV611" s="3"/>
      <c r="AW611" s="3"/>
      <c r="AX611" s="3"/>
      <c r="AY611" s="3"/>
      <c r="AZ611" s="48"/>
      <c r="BA611" s="48"/>
    </row>
    <row r="612" spans="40:53" ht="14.25" customHeight="1" x14ac:dyDescent="0.25">
      <c r="AN612" s="48"/>
      <c r="AO612" s="47"/>
      <c r="AP612" s="48"/>
      <c r="AQ612" s="49"/>
      <c r="AT612" s="48"/>
      <c r="AU612" s="6"/>
      <c r="AV612" s="3"/>
      <c r="AW612" s="3"/>
      <c r="AX612" s="3"/>
      <c r="AY612" s="3"/>
      <c r="AZ612" s="48"/>
      <c r="BA612" s="48"/>
    </row>
    <row r="613" spans="40:53" ht="14.25" customHeight="1" x14ac:dyDescent="0.25">
      <c r="AN613" s="48"/>
      <c r="AO613" s="47"/>
      <c r="AP613" s="48"/>
      <c r="AQ613" s="49"/>
      <c r="AT613" s="48"/>
      <c r="AU613" s="6"/>
      <c r="AV613" s="3"/>
      <c r="AW613" s="3"/>
      <c r="AX613" s="3"/>
      <c r="AY613" s="3"/>
      <c r="AZ613" s="48"/>
      <c r="BA613" s="48"/>
    </row>
    <row r="614" spans="40:53" ht="14.25" customHeight="1" x14ac:dyDescent="0.25">
      <c r="AN614" s="48"/>
      <c r="AO614" s="47"/>
      <c r="AP614" s="48"/>
      <c r="AQ614" s="49"/>
      <c r="AT614" s="48"/>
      <c r="AU614" s="6"/>
      <c r="AV614" s="3"/>
      <c r="AW614" s="3"/>
      <c r="AX614" s="3"/>
      <c r="AY614" s="3"/>
      <c r="AZ614" s="48"/>
      <c r="BA614" s="48"/>
    </row>
    <row r="615" spans="40:53" ht="14.25" customHeight="1" x14ac:dyDescent="0.25">
      <c r="AN615" s="48"/>
      <c r="AO615" s="47"/>
      <c r="AP615" s="48"/>
      <c r="AQ615" s="49"/>
      <c r="AT615" s="48"/>
      <c r="AU615" s="6"/>
      <c r="AV615" s="3"/>
      <c r="AW615" s="3"/>
      <c r="AX615" s="3"/>
      <c r="AY615" s="3"/>
      <c r="AZ615" s="48"/>
      <c r="BA615" s="48"/>
    </row>
    <row r="616" spans="40:53" ht="14.25" customHeight="1" x14ac:dyDescent="0.25">
      <c r="AN616" s="48"/>
      <c r="AO616" s="47"/>
      <c r="AP616" s="48"/>
      <c r="AQ616" s="49"/>
      <c r="AT616" s="48"/>
      <c r="AU616" s="6"/>
      <c r="AV616" s="3"/>
      <c r="AW616" s="3"/>
      <c r="AX616" s="3"/>
      <c r="AY616" s="3"/>
      <c r="AZ616" s="48"/>
      <c r="BA616" s="48"/>
    </row>
    <row r="617" spans="40:53" ht="14.25" customHeight="1" x14ac:dyDescent="0.25">
      <c r="AN617" s="48"/>
      <c r="AO617" s="47"/>
      <c r="AP617" s="48"/>
      <c r="AQ617" s="49"/>
      <c r="AT617" s="48"/>
      <c r="AU617" s="6"/>
      <c r="AV617" s="3"/>
      <c r="AW617" s="3"/>
      <c r="AX617" s="3"/>
      <c r="AY617" s="3"/>
      <c r="AZ617" s="48"/>
      <c r="BA617" s="48"/>
    </row>
    <row r="618" spans="40:53" ht="14.25" customHeight="1" x14ac:dyDescent="0.25">
      <c r="AN618" s="48"/>
      <c r="AO618" s="47"/>
      <c r="AP618" s="48"/>
      <c r="AQ618" s="49"/>
      <c r="AT618" s="48"/>
      <c r="AU618" s="6"/>
      <c r="AV618" s="3"/>
      <c r="AW618" s="3"/>
      <c r="AX618" s="3"/>
      <c r="AY618" s="3"/>
      <c r="AZ618" s="48"/>
      <c r="BA618" s="48"/>
    </row>
    <row r="619" spans="40:53" ht="14.25" customHeight="1" x14ac:dyDescent="0.25">
      <c r="AN619" s="48"/>
      <c r="AO619" s="47"/>
      <c r="AP619" s="48"/>
      <c r="AQ619" s="49"/>
      <c r="AT619" s="48"/>
      <c r="AU619" s="6"/>
      <c r="AV619" s="3"/>
      <c r="AW619" s="3"/>
      <c r="AX619" s="3"/>
      <c r="AY619" s="3"/>
      <c r="AZ619" s="48"/>
      <c r="BA619" s="48"/>
    </row>
    <row r="620" spans="40:53" ht="14.25" customHeight="1" x14ac:dyDescent="0.25">
      <c r="AN620" s="48"/>
      <c r="AO620" s="47"/>
      <c r="AP620" s="48"/>
      <c r="AQ620" s="49"/>
      <c r="AT620" s="48"/>
      <c r="AU620" s="6"/>
      <c r="AV620" s="3"/>
      <c r="AW620" s="3"/>
      <c r="AX620" s="3"/>
      <c r="AY620" s="3"/>
      <c r="AZ620" s="48"/>
      <c r="BA620" s="48"/>
    </row>
    <row r="621" spans="40:53" ht="14.25" customHeight="1" x14ac:dyDescent="0.25">
      <c r="AN621" s="48"/>
      <c r="AO621" s="47"/>
      <c r="AP621" s="48"/>
      <c r="AQ621" s="49"/>
      <c r="AT621" s="48"/>
      <c r="AU621" s="6"/>
      <c r="AV621" s="3"/>
      <c r="AW621" s="3"/>
      <c r="AX621" s="3"/>
      <c r="AY621" s="3"/>
      <c r="AZ621" s="48"/>
      <c r="BA621" s="48"/>
    </row>
    <row r="622" spans="40:53" ht="14.25" customHeight="1" x14ac:dyDescent="0.25">
      <c r="AN622" s="48"/>
      <c r="AO622" s="47"/>
      <c r="AP622" s="48"/>
      <c r="AQ622" s="49"/>
      <c r="AT622" s="48"/>
      <c r="AU622" s="6"/>
      <c r="AV622" s="3"/>
      <c r="AW622" s="3"/>
      <c r="AX622" s="3"/>
      <c r="AY622" s="3"/>
      <c r="AZ622" s="48"/>
      <c r="BA622" s="48"/>
    </row>
    <row r="623" spans="40:53" ht="14.25" customHeight="1" x14ac:dyDescent="0.25">
      <c r="AN623" s="48"/>
      <c r="AO623" s="47"/>
      <c r="AP623" s="48"/>
      <c r="AQ623" s="49"/>
      <c r="AT623" s="48"/>
      <c r="AU623" s="6"/>
      <c r="AV623" s="3"/>
      <c r="AW623" s="3"/>
      <c r="AX623" s="3"/>
      <c r="AY623" s="3"/>
      <c r="AZ623" s="48"/>
      <c r="BA623" s="48"/>
    </row>
    <row r="624" spans="40:53" ht="14.25" customHeight="1" x14ac:dyDescent="0.25">
      <c r="AN624" s="48"/>
      <c r="AO624" s="47"/>
      <c r="AP624" s="48"/>
      <c r="AQ624" s="49"/>
      <c r="AT624" s="48"/>
      <c r="AU624" s="6"/>
      <c r="AV624" s="3"/>
      <c r="AW624" s="3"/>
      <c r="AX624" s="3"/>
      <c r="AY624" s="3"/>
      <c r="AZ624" s="48"/>
      <c r="BA624" s="48"/>
    </row>
    <row r="625" spans="40:53" ht="14.25" customHeight="1" x14ac:dyDescent="0.25">
      <c r="AN625" s="48"/>
      <c r="AO625" s="47"/>
      <c r="AP625" s="48"/>
      <c r="AQ625" s="49"/>
      <c r="AT625" s="48"/>
      <c r="AU625" s="6"/>
      <c r="AV625" s="3"/>
      <c r="AW625" s="3"/>
      <c r="AX625" s="3"/>
      <c r="AY625" s="3"/>
      <c r="AZ625" s="48"/>
      <c r="BA625" s="48"/>
    </row>
    <row r="626" spans="40:53" ht="14.25" customHeight="1" x14ac:dyDescent="0.25">
      <c r="AN626" s="48"/>
      <c r="AO626" s="47"/>
      <c r="AP626" s="48"/>
      <c r="AQ626" s="49"/>
      <c r="AT626" s="48"/>
      <c r="AU626" s="6"/>
      <c r="AV626" s="3"/>
      <c r="AW626" s="3"/>
      <c r="AX626" s="3"/>
      <c r="AY626" s="3"/>
      <c r="AZ626" s="48"/>
      <c r="BA626" s="48"/>
    </row>
    <row r="627" spans="40:53" ht="14.25" customHeight="1" x14ac:dyDescent="0.25">
      <c r="AN627" s="48"/>
      <c r="AO627" s="47"/>
      <c r="AP627" s="48"/>
      <c r="AQ627" s="49"/>
      <c r="AT627" s="48"/>
      <c r="AU627" s="6"/>
      <c r="AV627" s="3"/>
      <c r="AW627" s="3"/>
      <c r="AX627" s="3"/>
      <c r="AY627" s="3"/>
      <c r="AZ627" s="48"/>
      <c r="BA627" s="48"/>
    </row>
    <row r="628" spans="40:53" ht="14.25" customHeight="1" x14ac:dyDescent="0.25">
      <c r="AN628" s="48"/>
      <c r="AO628" s="47"/>
      <c r="AP628" s="48"/>
      <c r="AQ628" s="49"/>
      <c r="AT628" s="48"/>
      <c r="AU628" s="6"/>
      <c r="AV628" s="3"/>
      <c r="AW628" s="3"/>
      <c r="AX628" s="3"/>
      <c r="AY628" s="3"/>
      <c r="AZ628" s="48"/>
      <c r="BA628" s="48"/>
    </row>
    <row r="629" spans="40:53" ht="14.25" customHeight="1" x14ac:dyDescent="0.25">
      <c r="AN629" s="48"/>
      <c r="AO629" s="47"/>
      <c r="AP629" s="48"/>
      <c r="AQ629" s="49"/>
      <c r="AT629" s="48"/>
      <c r="AU629" s="6"/>
      <c r="AV629" s="3"/>
      <c r="AW629" s="3"/>
      <c r="AX629" s="3"/>
      <c r="AY629" s="3"/>
      <c r="AZ629" s="48"/>
      <c r="BA629" s="48"/>
    </row>
    <row r="630" spans="40:53" ht="14.25" customHeight="1" x14ac:dyDescent="0.25">
      <c r="AN630" s="48"/>
      <c r="AO630" s="47"/>
      <c r="AP630" s="48"/>
      <c r="AQ630" s="49"/>
      <c r="AT630" s="48"/>
      <c r="AU630" s="6"/>
      <c r="AV630" s="3"/>
      <c r="AW630" s="3"/>
      <c r="AX630" s="3"/>
      <c r="AY630" s="3"/>
      <c r="AZ630" s="48"/>
      <c r="BA630" s="48"/>
    </row>
    <row r="631" spans="40:53" ht="14.25" customHeight="1" x14ac:dyDescent="0.25">
      <c r="AN631" s="48"/>
      <c r="AO631" s="47"/>
      <c r="AP631" s="48"/>
      <c r="AQ631" s="49"/>
      <c r="AT631" s="48"/>
      <c r="AU631" s="6"/>
      <c r="AV631" s="3"/>
      <c r="AW631" s="3"/>
      <c r="AX631" s="3"/>
      <c r="AY631" s="3"/>
      <c r="AZ631" s="48"/>
      <c r="BA631" s="48"/>
    </row>
    <row r="632" spans="40:53" ht="14.25" customHeight="1" x14ac:dyDescent="0.25">
      <c r="AN632" s="48"/>
      <c r="AO632" s="47"/>
      <c r="AP632" s="48"/>
      <c r="AQ632" s="49"/>
      <c r="AT632" s="48"/>
      <c r="AU632" s="6"/>
      <c r="AV632" s="3"/>
      <c r="AW632" s="3"/>
      <c r="AX632" s="3"/>
      <c r="AY632" s="3"/>
      <c r="AZ632" s="48"/>
      <c r="BA632" s="48"/>
    </row>
    <row r="633" spans="40:53" ht="14.25" customHeight="1" x14ac:dyDescent="0.25">
      <c r="AN633" s="48"/>
      <c r="AO633" s="47"/>
      <c r="AP633" s="48"/>
      <c r="AQ633" s="49"/>
      <c r="AT633" s="48"/>
      <c r="AU633" s="6"/>
      <c r="AV633" s="3"/>
      <c r="AW633" s="3"/>
      <c r="AX633" s="3"/>
      <c r="AY633" s="3"/>
      <c r="AZ633" s="48"/>
      <c r="BA633" s="48"/>
    </row>
    <row r="634" spans="40:53" ht="14.25" customHeight="1" x14ac:dyDescent="0.25">
      <c r="AN634" s="48"/>
      <c r="AO634" s="47"/>
      <c r="AP634" s="48"/>
      <c r="AQ634" s="49"/>
      <c r="AT634" s="48"/>
      <c r="AU634" s="6"/>
      <c r="AV634" s="3"/>
      <c r="AW634" s="3"/>
      <c r="AX634" s="3"/>
      <c r="AY634" s="3"/>
      <c r="AZ634" s="48"/>
      <c r="BA634" s="48"/>
    </row>
    <row r="635" spans="40:53" ht="14.25" customHeight="1" x14ac:dyDescent="0.25">
      <c r="AN635" s="48"/>
      <c r="AO635" s="47"/>
      <c r="AP635" s="48"/>
      <c r="AQ635" s="49"/>
      <c r="AT635" s="48"/>
      <c r="AU635" s="6"/>
      <c r="AV635" s="3"/>
      <c r="AW635" s="3"/>
      <c r="AX635" s="3"/>
      <c r="AY635" s="3"/>
      <c r="AZ635" s="48"/>
      <c r="BA635" s="48"/>
    </row>
    <row r="636" spans="40:53" ht="14.25" customHeight="1" x14ac:dyDescent="0.25">
      <c r="AN636" s="48"/>
      <c r="AO636" s="47"/>
      <c r="AP636" s="48"/>
      <c r="AQ636" s="49"/>
      <c r="AT636" s="48"/>
      <c r="AU636" s="6"/>
      <c r="AV636" s="3"/>
      <c r="AW636" s="3"/>
      <c r="AX636" s="3"/>
      <c r="AY636" s="3"/>
      <c r="AZ636" s="48"/>
      <c r="BA636" s="48"/>
    </row>
    <row r="637" spans="40:53" ht="14.25" customHeight="1" x14ac:dyDescent="0.25">
      <c r="AN637" s="48"/>
      <c r="AO637" s="47"/>
      <c r="AP637" s="48"/>
      <c r="AQ637" s="49"/>
      <c r="AT637" s="48"/>
      <c r="AU637" s="6"/>
      <c r="AV637" s="3"/>
      <c r="AW637" s="3"/>
      <c r="AX637" s="3"/>
      <c r="AY637" s="3"/>
      <c r="AZ637" s="48"/>
      <c r="BA637" s="48"/>
    </row>
    <row r="638" spans="40:53" ht="14.25" customHeight="1" x14ac:dyDescent="0.25">
      <c r="AN638" s="48"/>
      <c r="AO638" s="47"/>
      <c r="AP638" s="48"/>
      <c r="AQ638" s="49"/>
      <c r="AT638" s="48"/>
      <c r="AU638" s="6"/>
      <c r="AV638" s="3"/>
      <c r="AW638" s="3"/>
      <c r="AX638" s="3"/>
      <c r="AY638" s="3"/>
      <c r="AZ638" s="48"/>
      <c r="BA638" s="48"/>
    </row>
    <row r="639" spans="40:53" ht="14.25" customHeight="1" x14ac:dyDescent="0.25">
      <c r="AN639" s="48"/>
      <c r="AO639" s="47"/>
      <c r="AP639" s="48"/>
      <c r="AQ639" s="49"/>
      <c r="AT639" s="48"/>
      <c r="AU639" s="6"/>
      <c r="AV639" s="3"/>
      <c r="AW639" s="3"/>
      <c r="AX639" s="3"/>
      <c r="AY639" s="3"/>
      <c r="AZ639" s="48"/>
      <c r="BA639" s="48"/>
    </row>
    <row r="640" spans="40:53" ht="14.25" customHeight="1" x14ac:dyDescent="0.25">
      <c r="AN640" s="48"/>
      <c r="AO640" s="47"/>
      <c r="AP640" s="48"/>
      <c r="AQ640" s="49"/>
      <c r="AT640" s="48"/>
      <c r="AU640" s="6"/>
      <c r="AV640" s="3"/>
      <c r="AW640" s="3"/>
      <c r="AX640" s="3"/>
      <c r="AY640" s="3"/>
      <c r="AZ640" s="48"/>
      <c r="BA640" s="48"/>
    </row>
    <row r="641" spans="40:53" ht="14.25" customHeight="1" x14ac:dyDescent="0.25">
      <c r="AN641" s="48"/>
      <c r="AO641" s="47"/>
      <c r="AP641" s="48"/>
      <c r="AQ641" s="49"/>
      <c r="AT641" s="48"/>
      <c r="AU641" s="6"/>
      <c r="AV641" s="3"/>
      <c r="AW641" s="3"/>
      <c r="AX641" s="3"/>
      <c r="AY641" s="3"/>
      <c r="AZ641" s="48"/>
      <c r="BA641" s="48"/>
    </row>
    <row r="642" spans="40:53" ht="14.25" customHeight="1" x14ac:dyDescent="0.25">
      <c r="AN642" s="48"/>
      <c r="AO642" s="47"/>
      <c r="AP642" s="48"/>
      <c r="AQ642" s="49"/>
      <c r="AT642" s="48"/>
      <c r="AU642" s="6"/>
      <c r="AV642" s="3"/>
      <c r="AW642" s="3"/>
      <c r="AX642" s="3"/>
      <c r="AY642" s="3"/>
      <c r="AZ642" s="48"/>
      <c r="BA642" s="48"/>
    </row>
    <row r="643" spans="40:53" ht="14.25" customHeight="1" x14ac:dyDescent="0.25">
      <c r="AN643" s="48"/>
      <c r="AO643" s="47"/>
      <c r="AP643" s="48"/>
      <c r="AQ643" s="49"/>
      <c r="AT643" s="48"/>
      <c r="AU643" s="6"/>
      <c r="AV643" s="3"/>
      <c r="AW643" s="3"/>
      <c r="AX643" s="3"/>
      <c r="AY643" s="3"/>
      <c r="AZ643" s="48"/>
      <c r="BA643" s="48"/>
    </row>
    <row r="644" spans="40:53" ht="14.25" customHeight="1" x14ac:dyDescent="0.25">
      <c r="AN644" s="48"/>
      <c r="AO644" s="47"/>
      <c r="AP644" s="48"/>
      <c r="AQ644" s="49"/>
      <c r="AT644" s="48"/>
      <c r="AU644" s="6"/>
      <c r="AV644" s="3"/>
      <c r="AW644" s="3"/>
      <c r="AX644" s="3"/>
      <c r="AY644" s="3"/>
      <c r="AZ644" s="48"/>
      <c r="BA644" s="48"/>
    </row>
    <row r="645" spans="40:53" ht="14.25" customHeight="1" x14ac:dyDescent="0.25">
      <c r="AN645" s="48"/>
      <c r="AO645" s="47"/>
      <c r="AP645" s="48"/>
      <c r="AQ645" s="49"/>
      <c r="AT645" s="48"/>
      <c r="AU645" s="6"/>
      <c r="AV645" s="3"/>
      <c r="AW645" s="3"/>
      <c r="AX645" s="3"/>
      <c r="AY645" s="3"/>
      <c r="AZ645" s="48"/>
      <c r="BA645" s="48"/>
    </row>
    <row r="646" spans="40:53" ht="14.25" customHeight="1" x14ac:dyDescent="0.25">
      <c r="AN646" s="48"/>
      <c r="AO646" s="47"/>
      <c r="AP646" s="48"/>
      <c r="AQ646" s="49"/>
      <c r="AT646" s="48"/>
      <c r="AU646" s="6"/>
      <c r="AV646" s="3"/>
      <c r="AW646" s="3"/>
      <c r="AX646" s="3"/>
      <c r="AY646" s="3"/>
      <c r="AZ646" s="48"/>
      <c r="BA646" s="48"/>
    </row>
    <row r="647" spans="40:53" ht="14.25" customHeight="1" x14ac:dyDescent="0.25">
      <c r="AN647" s="48"/>
      <c r="AO647" s="47"/>
      <c r="AP647" s="48"/>
      <c r="AQ647" s="49"/>
      <c r="AT647" s="48"/>
      <c r="AU647" s="6"/>
      <c r="AV647" s="3"/>
      <c r="AW647" s="3"/>
      <c r="AX647" s="3"/>
      <c r="AY647" s="3"/>
      <c r="AZ647" s="48"/>
      <c r="BA647" s="48"/>
    </row>
    <row r="648" spans="40:53" ht="14.25" customHeight="1" x14ac:dyDescent="0.25">
      <c r="AN648" s="48"/>
      <c r="AO648" s="47"/>
      <c r="AP648" s="48"/>
      <c r="AQ648" s="49"/>
      <c r="AT648" s="48"/>
      <c r="AU648" s="6"/>
      <c r="AV648" s="3"/>
      <c r="AW648" s="3"/>
      <c r="AX648" s="3"/>
      <c r="AY648" s="3"/>
      <c r="AZ648" s="48"/>
      <c r="BA648" s="48"/>
    </row>
    <row r="649" spans="40:53" ht="14.25" customHeight="1" x14ac:dyDescent="0.25">
      <c r="AN649" s="48"/>
      <c r="AO649" s="47"/>
      <c r="AP649" s="48"/>
      <c r="AQ649" s="49"/>
      <c r="AT649" s="48"/>
      <c r="AU649" s="6"/>
      <c r="AV649" s="3"/>
      <c r="AW649" s="3"/>
      <c r="AX649" s="3"/>
      <c r="AY649" s="3"/>
      <c r="AZ649" s="48"/>
      <c r="BA649" s="48"/>
    </row>
    <row r="650" spans="40:53" ht="14.25" customHeight="1" x14ac:dyDescent="0.25">
      <c r="AN650" s="48"/>
      <c r="AO650" s="47"/>
      <c r="AP650" s="48"/>
      <c r="AQ650" s="49"/>
      <c r="AT650" s="48"/>
      <c r="AU650" s="6"/>
      <c r="AV650" s="3"/>
      <c r="AW650" s="3"/>
      <c r="AX650" s="3"/>
      <c r="AY650" s="3"/>
      <c r="AZ650" s="48"/>
      <c r="BA650" s="48"/>
    </row>
    <row r="651" spans="40:53" ht="14.25" customHeight="1" x14ac:dyDescent="0.25">
      <c r="AN651" s="48"/>
      <c r="AO651" s="47"/>
      <c r="AP651" s="48"/>
      <c r="AQ651" s="49"/>
      <c r="AT651" s="48"/>
      <c r="AU651" s="6"/>
      <c r="AV651" s="3"/>
      <c r="AW651" s="3"/>
      <c r="AX651" s="3"/>
      <c r="AY651" s="3"/>
      <c r="AZ651" s="48"/>
      <c r="BA651" s="48"/>
    </row>
    <row r="652" spans="40:53" ht="14.25" customHeight="1" x14ac:dyDescent="0.25">
      <c r="AN652" s="48"/>
      <c r="AO652" s="47"/>
      <c r="AP652" s="48"/>
      <c r="AQ652" s="49"/>
      <c r="AT652" s="48"/>
      <c r="AU652" s="6"/>
      <c r="AV652" s="3"/>
      <c r="AW652" s="3"/>
      <c r="AX652" s="3"/>
      <c r="AY652" s="3"/>
      <c r="AZ652" s="48"/>
      <c r="BA652" s="48"/>
    </row>
    <row r="653" spans="40:53" ht="14.25" customHeight="1" x14ac:dyDescent="0.25">
      <c r="AN653" s="48"/>
      <c r="AO653" s="47"/>
      <c r="AP653" s="48"/>
      <c r="AQ653" s="49"/>
      <c r="AT653" s="48"/>
      <c r="AU653" s="6"/>
      <c r="AV653" s="3"/>
      <c r="AW653" s="3"/>
      <c r="AX653" s="3"/>
      <c r="AY653" s="3"/>
      <c r="AZ653" s="48"/>
      <c r="BA653" s="48"/>
    </row>
    <row r="654" spans="40:53" ht="14.25" customHeight="1" x14ac:dyDescent="0.25">
      <c r="AN654" s="48"/>
      <c r="AO654" s="47"/>
      <c r="AP654" s="48"/>
      <c r="AQ654" s="49"/>
      <c r="AT654" s="48"/>
      <c r="AU654" s="6"/>
      <c r="AV654" s="3"/>
      <c r="AW654" s="3"/>
      <c r="AX654" s="3"/>
      <c r="AY654" s="3"/>
      <c r="AZ654" s="48"/>
      <c r="BA654" s="48"/>
    </row>
    <row r="655" spans="40:53" ht="14.25" customHeight="1" x14ac:dyDescent="0.25">
      <c r="AN655" s="48"/>
      <c r="AO655" s="47"/>
      <c r="AP655" s="48"/>
      <c r="AQ655" s="49"/>
      <c r="AT655" s="48"/>
      <c r="AU655" s="6"/>
      <c r="AV655" s="3"/>
      <c r="AW655" s="3"/>
      <c r="AX655" s="3"/>
      <c r="AY655" s="3"/>
      <c r="AZ655" s="48"/>
      <c r="BA655" s="48"/>
    </row>
    <row r="656" spans="40:53" ht="14.25" customHeight="1" x14ac:dyDescent="0.25">
      <c r="AN656" s="48"/>
      <c r="AO656" s="47"/>
      <c r="AP656" s="48"/>
      <c r="AQ656" s="49"/>
      <c r="AT656" s="48"/>
      <c r="AU656" s="6"/>
      <c r="AV656" s="3"/>
      <c r="AW656" s="3"/>
      <c r="AX656" s="3"/>
      <c r="AY656" s="3"/>
      <c r="AZ656" s="48"/>
      <c r="BA656" s="48"/>
    </row>
    <row r="657" spans="40:53" ht="14.25" customHeight="1" x14ac:dyDescent="0.25">
      <c r="AN657" s="48"/>
      <c r="AO657" s="47"/>
      <c r="AP657" s="48"/>
      <c r="AQ657" s="49"/>
      <c r="AT657" s="48"/>
      <c r="AU657" s="6"/>
      <c r="AV657" s="3"/>
      <c r="AW657" s="3"/>
      <c r="AX657" s="3"/>
      <c r="AY657" s="3"/>
      <c r="AZ657" s="48"/>
      <c r="BA657" s="48"/>
    </row>
    <row r="658" spans="40:53" ht="14.25" customHeight="1" x14ac:dyDescent="0.25">
      <c r="AN658" s="48"/>
      <c r="AO658" s="47"/>
      <c r="AP658" s="48"/>
      <c r="AQ658" s="49"/>
      <c r="AT658" s="48"/>
      <c r="AU658" s="6"/>
      <c r="AV658" s="3"/>
      <c r="AW658" s="3"/>
      <c r="AX658" s="3"/>
      <c r="AY658" s="3"/>
      <c r="AZ658" s="48"/>
      <c r="BA658" s="48"/>
    </row>
    <row r="659" spans="40:53" ht="14.25" customHeight="1" x14ac:dyDescent="0.25">
      <c r="AN659" s="48"/>
      <c r="AO659" s="47"/>
      <c r="AP659" s="48"/>
      <c r="AQ659" s="49"/>
      <c r="AT659" s="48"/>
      <c r="AU659" s="6"/>
      <c r="AV659" s="3"/>
      <c r="AW659" s="3"/>
      <c r="AX659" s="3"/>
      <c r="AY659" s="3"/>
      <c r="AZ659" s="48"/>
      <c r="BA659" s="48"/>
    </row>
    <row r="660" spans="40:53" ht="14.25" customHeight="1" x14ac:dyDescent="0.25">
      <c r="AN660" s="48"/>
      <c r="AO660" s="47"/>
      <c r="AP660" s="48"/>
      <c r="AQ660" s="49"/>
      <c r="AT660" s="48"/>
      <c r="AU660" s="6"/>
      <c r="AV660" s="3"/>
      <c r="AW660" s="3"/>
      <c r="AX660" s="3"/>
      <c r="AY660" s="3"/>
      <c r="AZ660" s="48"/>
      <c r="BA660" s="48"/>
    </row>
    <row r="661" spans="40:53" ht="14.25" customHeight="1" x14ac:dyDescent="0.25">
      <c r="AN661" s="48"/>
      <c r="AO661" s="47"/>
      <c r="AP661" s="48"/>
      <c r="AQ661" s="49"/>
      <c r="AT661" s="48"/>
      <c r="AU661" s="6"/>
      <c r="AV661" s="3"/>
      <c r="AW661" s="3"/>
      <c r="AX661" s="3"/>
      <c r="AY661" s="3"/>
      <c r="AZ661" s="48"/>
      <c r="BA661" s="48"/>
    </row>
    <row r="662" spans="40:53" ht="14.25" customHeight="1" x14ac:dyDescent="0.25">
      <c r="AN662" s="48"/>
      <c r="AO662" s="47"/>
      <c r="AP662" s="48"/>
      <c r="AQ662" s="49"/>
      <c r="AT662" s="48"/>
      <c r="AU662" s="6"/>
      <c r="AV662" s="3"/>
      <c r="AW662" s="3"/>
      <c r="AX662" s="3"/>
      <c r="AY662" s="3"/>
      <c r="AZ662" s="48"/>
      <c r="BA662" s="48"/>
    </row>
    <row r="663" spans="40:53" ht="14.25" customHeight="1" x14ac:dyDescent="0.25">
      <c r="AN663" s="48"/>
      <c r="AO663" s="47"/>
      <c r="AP663" s="48"/>
      <c r="AQ663" s="49"/>
      <c r="AT663" s="48"/>
      <c r="AU663" s="6"/>
      <c r="AV663" s="3"/>
      <c r="AW663" s="3"/>
      <c r="AX663" s="3"/>
      <c r="AY663" s="3"/>
      <c r="AZ663" s="48"/>
      <c r="BA663" s="48"/>
    </row>
    <row r="664" spans="40:53" ht="14.25" customHeight="1" x14ac:dyDescent="0.25">
      <c r="AN664" s="48"/>
      <c r="AO664" s="47"/>
      <c r="AP664" s="48"/>
      <c r="AQ664" s="49"/>
      <c r="AT664" s="48"/>
      <c r="AU664" s="6"/>
      <c r="AV664" s="3"/>
      <c r="AW664" s="3"/>
      <c r="AX664" s="3"/>
      <c r="AY664" s="3"/>
      <c r="AZ664" s="48"/>
      <c r="BA664" s="48"/>
    </row>
    <row r="665" spans="40:53" ht="14.25" customHeight="1" x14ac:dyDescent="0.25">
      <c r="AN665" s="48"/>
      <c r="AO665" s="47"/>
      <c r="AP665" s="48"/>
      <c r="AQ665" s="49"/>
      <c r="AT665" s="48"/>
      <c r="AU665" s="6"/>
      <c r="AV665" s="3"/>
      <c r="AW665" s="3"/>
      <c r="AX665" s="3"/>
      <c r="AY665" s="3"/>
      <c r="AZ665" s="48"/>
      <c r="BA665" s="48"/>
    </row>
    <row r="666" spans="40:53" ht="14.25" customHeight="1" x14ac:dyDescent="0.25">
      <c r="AN666" s="48"/>
      <c r="AO666" s="47"/>
      <c r="AP666" s="48"/>
      <c r="AQ666" s="49"/>
      <c r="AT666" s="48"/>
      <c r="AU666" s="6"/>
      <c r="AV666" s="3"/>
      <c r="AW666" s="3"/>
      <c r="AX666" s="3"/>
      <c r="AY666" s="3"/>
      <c r="AZ666" s="48"/>
      <c r="BA666" s="48"/>
    </row>
    <row r="667" spans="40:53" ht="14.25" customHeight="1" x14ac:dyDescent="0.25">
      <c r="AN667" s="48"/>
      <c r="AO667" s="47"/>
      <c r="AP667" s="48"/>
      <c r="AQ667" s="49"/>
      <c r="AT667" s="48"/>
      <c r="AU667" s="6"/>
      <c r="AV667" s="3"/>
      <c r="AW667" s="3"/>
      <c r="AX667" s="3"/>
      <c r="AY667" s="3"/>
      <c r="AZ667" s="48"/>
      <c r="BA667" s="48"/>
    </row>
    <row r="668" spans="40:53" ht="14.25" customHeight="1" x14ac:dyDescent="0.25">
      <c r="AN668" s="48"/>
      <c r="AO668" s="47"/>
      <c r="AP668" s="48"/>
      <c r="AQ668" s="49"/>
      <c r="AT668" s="48"/>
      <c r="AU668" s="6"/>
      <c r="AV668" s="3"/>
      <c r="AW668" s="3"/>
      <c r="AX668" s="3"/>
      <c r="AY668" s="3"/>
      <c r="AZ668" s="48"/>
      <c r="BA668" s="48"/>
    </row>
    <row r="669" spans="40:53" ht="14.25" customHeight="1" x14ac:dyDescent="0.25">
      <c r="AN669" s="48"/>
      <c r="AO669" s="47"/>
      <c r="AP669" s="48"/>
      <c r="AQ669" s="49"/>
      <c r="AT669" s="48"/>
      <c r="AU669" s="6"/>
      <c r="AV669" s="3"/>
      <c r="AW669" s="3"/>
      <c r="AX669" s="3"/>
      <c r="AY669" s="3"/>
      <c r="AZ669" s="48"/>
      <c r="BA669" s="48"/>
    </row>
    <row r="670" spans="40:53" ht="14.25" customHeight="1" x14ac:dyDescent="0.25">
      <c r="AN670" s="48"/>
      <c r="AO670" s="47"/>
      <c r="AP670" s="48"/>
      <c r="AQ670" s="49"/>
      <c r="AT670" s="48"/>
      <c r="AU670" s="6"/>
      <c r="AV670" s="3"/>
      <c r="AW670" s="3"/>
      <c r="AX670" s="3"/>
      <c r="AY670" s="3"/>
      <c r="AZ670" s="48"/>
      <c r="BA670" s="48"/>
    </row>
    <row r="671" spans="40:53" ht="14.25" customHeight="1" x14ac:dyDescent="0.25">
      <c r="AN671" s="48"/>
      <c r="AO671" s="47"/>
      <c r="AP671" s="48"/>
      <c r="AQ671" s="49"/>
      <c r="AT671" s="48"/>
      <c r="AU671" s="6"/>
      <c r="AV671" s="3"/>
      <c r="AW671" s="3"/>
      <c r="AX671" s="3"/>
      <c r="AY671" s="3"/>
      <c r="AZ671" s="48"/>
      <c r="BA671" s="48"/>
    </row>
    <row r="672" spans="40:53" ht="14.25" customHeight="1" x14ac:dyDescent="0.25">
      <c r="AN672" s="48"/>
      <c r="AO672" s="47"/>
      <c r="AP672" s="48"/>
      <c r="AQ672" s="49"/>
      <c r="AT672" s="48"/>
      <c r="AU672" s="6"/>
      <c r="AV672" s="3"/>
      <c r="AW672" s="3"/>
      <c r="AX672" s="3"/>
      <c r="AY672" s="3"/>
      <c r="AZ672" s="48"/>
      <c r="BA672" s="48"/>
    </row>
    <row r="673" spans="40:53" ht="14.25" customHeight="1" x14ac:dyDescent="0.25">
      <c r="AN673" s="48"/>
      <c r="AO673" s="47"/>
      <c r="AP673" s="48"/>
      <c r="AQ673" s="49"/>
      <c r="AT673" s="48"/>
      <c r="AU673" s="6"/>
      <c r="AV673" s="3"/>
      <c r="AW673" s="3"/>
      <c r="AX673" s="3"/>
      <c r="AY673" s="3"/>
      <c r="AZ673" s="48"/>
      <c r="BA673" s="48"/>
    </row>
    <row r="674" spans="40:53" ht="14.25" customHeight="1" x14ac:dyDescent="0.25">
      <c r="AN674" s="48"/>
      <c r="AO674" s="47"/>
      <c r="AP674" s="48"/>
      <c r="AQ674" s="49"/>
      <c r="AT674" s="48"/>
      <c r="AU674" s="6"/>
      <c r="AV674" s="3"/>
      <c r="AW674" s="3"/>
      <c r="AX674" s="3"/>
      <c r="AY674" s="3"/>
      <c r="AZ674" s="48"/>
      <c r="BA674" s="48"/>
    </row>
    <row r="675" spans="40:53" ht="14.25" customHeight="1" x14ac:dyDescent="0.25">
      <c r="AN675" s="48"/>
      <c r="AO675" s="47"/>
      <c r="AP675" s="48"/>
      <c r="AQ675" s="49"/>
      <c r="AT675" s="48"/>
      <c r="AU675" s="6"/>
      <c r="AV675" s="3"/>
      <c r="AW675" s="3"/>
      <c r="AX675" s="3"/>
      <c r="AY675" s="3"/>
      <c r="AZ675" s="48"/>
      <c r="BA675" s="48"/>
    </row>
    <row r="676" spans="40:53" ht="14.25" customHeight="1" x14ac:dyDescent="0.25">
      <c r="AN676" s="48"/>
      <c r="AO676" s="47"/>
      <c r="AP676" s="48"/>
      <c r="AQ676" s="49"/>
      <c r="AT676" s="48"/>
      <c r="AU676" s="6"/>
      <c r="AV676" s="3"/>
      <c r="AW676" s="3"/>
      <c r="AX676" s="3"/>
      <c r="AY676" s="3"/>
      <c r="AZ676" s="48"/>
      <c r="BA676" s="48"/>
    </row>
    <row r="677" spans="40:53" ht="14.25" customHeight="1" x14ac:dyDescent="0.25">
      <c r="AN677" s="48"/>
      <c r="AO677" s="47"/>
      <c r="AP677" s="48"/>
      <c r="AQ677" s="49"/>
      <c r="AT677" s="48"/>
      <c r="AU677" s="6"/>
      <c r="AV677" s="3"/>
      <c r="AW677" s="3"/>
      <c r="AX677" s="3"/>
      <c r="AY677" s="3"/>
      <c r="AZ677" s="48"/>
      <c r="BA677" s="48"/>
    </row>
    <row r="678" spans="40:53" ht="14.25" customHeight="1" x14ac:dyDescent="0.25">
      <c r="AN678" s="48"/>
      <c r="AO678" s="47"/>
      <c r="AP678" s="48"/>
      <c r="AQ678" s="49"/>
      <c r="AT678" s="48"/>
      <c r="AU678" s="6"/>
      <c r="AV678" s="3"/>
      <c r="AW678" s="3"/>
      <c r="AX678" s="3"/>
      <c r="AY678" s="3"/>
      <c r="AZ678" s="48"/>
      <c r="BA678" s="48"/>
    </row>
    <row r="679" spans="40:53" ht="14.25" customHeight="1" x14ac:dyDescent="0.25">
      <c r="AN679" s="48"/>
      <c r="AO679" s="47"/>
      <c r="AP679" s="48"/>
      <c r="AQ679" s="49"/>
      <c r="AT679" s="48"/>
      <c r="AU679" s="6"/>
      <c r="AV679" s="3"/>
      <c r="AW679" s="3"/>
      <c r="AX679" s="3"/>
      <c r="AY679" s="3"/>
      <c r="AZ679" s="48"/>
      <c r="BA679" s="48"/>
    </row>
    <row r="680" spans="40:53" ht="14.25" customHeight="1" x14ac:dyDescent="0.25">
      <c r="AN680" s="48"/>
      <c r="AO680" s="47"/>
      <c r="AP680" s="48"/>
      <c r="AQ680" s="49"/>
      <c r="AT680" s="48"/>
      <c r="AU680" s="6"/>
      <c r="AV680" s="3"/>
      <c r="AW680" s="3"/>
      <c r="AX680" s="3"/>
      <c r="AY680" s="3"/>
      <c r="AZ680" s="48"/>
      <c r="BA680" s="48"/>
    </row>
    <row r="681" spans="40:53" ht="14.25" customHeight="1" x14ac:dyDescent="0.25">
      <c r="AN681" s="48"/>
      <c r="AO681" s="47"/>
      <c r="AP681" s="48"/>
      <c r="AQ681" s="49"/>
      <c r="AT681" s="48"/>
      <c r="AU681" s="6"/>
      <c r="AV681" s="3"/>
      <c r="AW681" s="3"/>
      <c r="AX681" s="3"/>
      <c r="AY681" s="3"/>
      <c r="AZ681" s="48"/>
      <c r="BA681" s="48"/>
    </row>
    <row r="682" spans="40:53" ht="14.25" customHeight="1" x14ac:dyDescent="0.25">
      <c r="AN682" s="48"/>
      <c r="AO682" s="47"/>
      <c r="AP682" s="48"/>
      <c r="AQ682" s="49"/>
      <c r="AT682" s="48"/>
      <c r="AU682" s="6"/>
      <c r="AV682" s="3"/>
      <c r="AW682" s="3"/>
      <c r="AX682" s="3"/>
      <c r="AY682" s="3"/>
      <c r="AZ682" s="48"/>
      <c r="BA682" s="48"/>
    </row>
    <row r="683" spans="40:53" ht="14.25" customHeight="1" x14ac:dyDescent="0.25">
      <c r="AN683" s="48"/>
      <c r="AO683" s="47"/>
      <c r="AP683" s="48"/>
      <c r="AQ683" s="49"/>
      <c r="AT683" s="48"/>
      <c r="AU683" s="6"/>
      <c r="AV683" s="3"/>
      <c r="AW683" s="3"/>
      <c r="AX683" s="3"/>
      <c r="AY683" s="3"/>
      <c r="AZ683" s="48"/>
      <c r="BA683" s="48"/>
    </row>
    <row r="684" spans="40:53" ht="14.25" customHeight="1" x14ac:dyDescent="0.25">
      <c r="AN684" s="48"/>
      <c r="AO684" s="47"/>
      <c r="AP684" s="48"/>
      <c r="AQ684" s="49"/>
      <c r="AT684" s="48"/>
      <c r="AU684" s="6"/>
      <c r="AV684" s="3"/>
      <c r="AW684" s="3"/>
      <c r="AX684" s="3"/>
      <c r="AY684" s="3"/>
      <c r="AZ684" s="48"/>
      <c r="BA684" s="48"/>
    </row>
    <row r="685" spans="40:53" ht="14.25" customHeight="1" x14ac:dyDescent="0.25">
      <c r="AN685" s="48"/>
      <c r="AO685" s="47"/>
      <c r="AP685" s="48"/>
      <c r="AQ685" s="49"/>
      <c r="AT685" s="48"/>
      <c r="AU685" s="6"/>
      <c r="AV685" s="3"/>
      <c r="AW685" s="3"/>
      <c r="AX685" s="3"/>
      <c r="AY685" s="3"/>
      <c r="AZ685" s="48"/>
      <c r="BA685" s="48"/>
    </row>
    <row r="686" spans="40:53" ht="14.25" customHeight="1" x14ac:dyDescent="0.25">
      <c r="AN686" s="48"/>
      <c r="AO686" s="47"/>
      <c r="AP686" s="48"/>
      <c r="AQ686" s="49"/>
      <c r="AT686" s="48"/>
      <c r="AU686" s="6"/>
      <c r="AV686" s="3"/>
      <c r="AW686" s="3"/>
      <c r="AX686" s="3"/>
      <c r="AY686" s="3"/>
      <c r="AZ686" s="48"/>
      <c r="BA686" s="48"/>
    </row>
    <row r="687" spans="40:53" ht="14.25" customHeight="1" x14ac:dyDescent="0.25">
      <c r="AN687" s="48"/>
      <c r="AO687" s="47"/>
      <c r="AP687" s="48"/>
      <c r="AQ687" s="49"/>
      <c r="AT687" s="48"/>
      <c r="AU687" s="6"/>
      <c r="AV687" s="3"/>
      <c r="AW687" s="3"/>
      <c r="AX687" s="3"/>
      <c r="AY687" s="3"/>
      <c r="AZ687" s="48"/>
      <c r="BA687" s="48"/>
    </row>
    <row r="688" spans="40:53" ht="14.25" customHeight="1" x14ac:dyDescent="0.25">
      <c r="AN688" s="48"/>
      <c r="AO688" s="47"/>
      <c r="AP688" s="48"/>
      <c r="AQ688" s="49"/>
      <c r="AT688" s="48"/>
      <c r="AU688" s="6"/>
      <c r="AV688" s="3"/>
      <c r="AW688" s="3"/>
      <c r="AX688" s="3"/>
      <c r="AY688" s="3"/>
      <c r="AZ688" s="48"/>
      <c r="BA688" s="48"/>
    </row>
    <row r="689" spans="40:53" ht="14.25" customHeight="1" x14ac:dyDescent="0.25">
      <c r="AN689" s="48"/>
      <c r="AO689" s="47"/>
      <c r="AP689" s="48"/>
      <c r="AQ689" s="49"/>
      <c r="AT689" s="48"/>
      <c r="AU689" s="6"/>
      <c r="AV689" s="3"/>
      <c r="AW689" s="3"/>
      <c r="AX689" s="3"/>
      <c r="AY689" s="3"/>
      <c r="AZ689" s="48"/>
      <c r="BA689" s="48"/>
    </row>
    <row r="690" spans="40:53" ht="14.25" customHeight="1" x14ac:dyDescent="0.25">
      <c r="AN690" s="48"/>
      <c r="AO690" s="47"/>
      <c r="AP690" s="48"/>
      <c r="AQ690" s="49"/>
      <c r="AT690" s="48"/>
      <c r="AU690" s="6"/>
      <c r="AV690" s="3"/>
      <c r="AW690" s="3"/>
      <c r="AX690" s="3"/>
      <c r="AY690" s="3"/>
      <c r="AZ690" s="48"/>
      <c r="BA690" s="48"/>
    </row>
    <row r="691" spans="40:53" ht="14.25" customHeight="1" x14ac:dyDescent="0.25">
      <c r="AN691" s="48"/>
      <c r="AO691" s="47"/>
      <c r="AP691" s="48"/>
      <c r="AQ691" s="49"/>
      <c r="AT691" s="48"/>
      <c r="AU691" s="6"/>
      <c r="AV691" s="3"/>
      <c r="AW691" s="3"/>
      <c r="AX691" s="3"/>
      <c r="AY691" s="3"/>
      <c r="AZ691" s="48"/>
      <c r="BA691" s="48"/>
    </row>
    <row r="692" spans="40:53" ht="14.25" customHeight="1" x14ac:dyDescent="0.25">
      <c r="AN692" s="48"/>
      <c r="AO692" s="47"/>
      <c r="AP692" s="48"/>
      <c r="AQ692" s="49"/>
      <c r="AT692" s="48"/>
      <c r="AU692" s="6"/>
      <c r="AV692" s="3"/>
      <c r="AW692" s="3"/>
      <c r="AX692" s="3"/>
      <c r="AY692" s="3"/>
      <c r="AZ692" s="48"/>
      <c r="BA692" s="48"/>
    </row>
    <row r="693" spans="40:53" ht="14.25" customHeight="1" x14ac:dyDescent="0.25">
      <c r="AN693" s="48"/>
      <c r="AO693" s="47"/>
      <c r="AP693" s="48"/>
      <c r="AQ693" s="49"/>
      <c r="AT693" s="48"/>
      <c r="AU693" s="6"/>
      <c r="AV693" s="3"/>
      <c r="AW693" s="3"/>
      <c r="AX693" s="3"/>
      <c r="AY693" s="3"/>
      <c r="AZ693" s="48"/>
      <c r="BA693" s="48"/>
    </row>
    <row r="694" spans="40:53" ht="14.25" customHeight="1" x14ac:dyDescent="0.25">
      <c r="AN694" s="48"/>
      <c r="AO694" s="47"/>
      <c r="AP694" s="48"/>
      <c r="AQ694" s="49"/>
      <c r="AT694" s="48"/>
      <c r="AU694" s="6"/>
      <c r="AV694" s="3"/>
      <c r="AW694" s="3"/>
      <c r="AX694" s="3"/>
      <c r="AY694" s="3"/>
      <c r="AZ694" s="48"/>
      <c r="BA694" s="48"/>
    </row>
    <row r="695" spans="40:53" ht="14.25" customHeight="1" x14ac:dyDescent="0.25">
      <c r="AN695" s="48"/>
      <c r="AO695" s="47"/>
      <c r="AP695" s="48"/>
      <c r="AQ695" s="49"/>
      <c r="AT695" s="48"/>
      <c r="AU695" s="6"/>
      <c r="AV695" s="3"/>
      <c r="AW695" s="3"/>
      <c r="AX695" s="3"/>
      <c r="AY695" s="3"/>
      <c r="AZ695" s="48"/>
      <c r="BA695" s="48"/>
    </row>
    <row r="696" spans="40:53" ht="14.25" customHeight="1" x14ac:dyDescent="0.25">
      <c r="AN696" s="48"/>
      <c r="AO696" s="47"/>
      <c r="AP696" s="48"/>
      <c r="AQ696" s="49"/>
      <c r="AT696" s="48"/>
      <c r="AU696" s="6"/>
      <c r="AV696" s="3"/>
      <c r="AW696" s="3"/>
      <c r="AX696" s="3"/>
      <c r="AY696" s="3"/>
      <c r="AZ696" s="48"/>
      <c r="BA696" s="48"/>
    </row>
    <row r="697" spans="40:53" ht="14.25" customHeight="1" x14ac:dyDescent="0.25">
      <c r="AN697" s="48"/>
      <c r="AO697" s="47"/>
      <c r="AP697" s="48"/>
      <c r="AQ697" s="49"/>
      <c r="AT697" s="48"/>
      <c r="AU697" s="6"/>
      <c r="AV697" s="3"/>
      <c r="AW697" s="3"/>
      <c r="AX697" s="3"/>
      <c r="AY697" s="3"/>
      <c r="AZ697" s="48"/>
      <c r="BA697" s="48"/>
    </row>
    <row r="698" spans="40:53" ht="14.25" customHeight="1" x14ac:dyDescent="0.25">
      <c r="AN698" s="48"/>
      <c r="AO698" s="47"/>
      <c r="AP698" s="48"/>
      <c r="AQ698" s="49"/>
      <c r="AT698" s="48"/>
      <c r="AU698" s="6"/>
      <c r="AV698" s="3"/>
      <c r="AW698" s="3"/>
      <c r="AX698" s="3"/>
      <c r="AY698" s="3"/>
      <c r="AZ698" s="48"/>
      <c r="BA698" s="48"/>
    </row>
    <row r="699" spans="40:53" ht="14.25" customHeight="1" x14ac:dyDescent="0.25">
      <c r="AN699" s="48"/>
      <c r="AO699" s="47"/>
      <c r="AP699" s="48"/>
      <c r="AQ699" s="49"/>
      <c r="AT699" s="48"/>
      <c r="AU699" s="6"/>
      <c r="AV699" s="3"/>
      <c r="AW699" s="3"/>
      <c r="AX699" s="3"/>
      <c r="AY699" s="3"/>
      <c r="AZ699" s="48"/>
      <c r="BA699" s="48"/>
    </row>
    <row r="700" spans="40:53" ht="14.25" customHeight="1" x14ac:dyDescent="0.25">
      <c r="AN700" s="48"/>
      <c r="AO700" s="47"/>
      <c r="AP700" s="48"/>
      <c r="AQ700" s="49"/>
      <c r="AT700" s="48"/>
      <c r="AU700" s="6"/>
      <c r="AV700" s="3"/>
      <c r="AW700" s="3"/>
      <c r="AX700" s="3"/>
      <c r="AY700" s="3"/>
      <c r="AZ700" s="48"/>
      <c r="BA700" s="48"/>
    </row>
    <row r="701" spans="40:53" ht="14.25" customHeight="1" x14ac:dyDescent="0.25">
      <c r="AN701" s="48"/>
      <c r="AO701" s="47"/>
      <c r="AP701" s="48"/>
      <c r="AQ701" s="49"/>
      <c r="AT701" s="48"/>
      <c r="AU701" s="6"/>
      <c r="AV701" s="3"/>
      <c r="AW701" s="3"/>
      <c r="AX701" s="3"/>
      <c r="AY701" s="3"/>
      <c r="AZ701" s="48"/>
      <c r="BA701" s="48"/>
    </row>
    <row r="702" spans="40:53" ht="14.25" customHeight="1" x14ac:dyDescent="0.25">
      <c r="AN702" s="48"/>
      <c r="AO702" s="47"/>
      <c r="AP702" s="48"/>
      <c r="AQ702" s="49"/>
      <c r="AT702" s="48"/>
      <c r="AU702" s="6"/>
      <c r="AV702" s="3"/>
      <c r="AW702" s="3"/>
      <c r="AX702" s="3"/>
      <c r="AY702" s="3"/>
      <c r="AZ702" s="48"/>
      <c r="BA702" s="48"/>
    </row>
    <row r="703" spans="40:53" ht="14.25" customHeight="1" x14ac:dyDescent="0.25">
      <c r="AN703" s="48"/>
      <c r="AO703" s="47"/>
      <c r="AP703" s="48"/>
      <c r="AQ703" s="49"/>
      <c r="AT703" s="48"/>
      <c r="AU703" s="6"/>
      <c r="AV703" s="3"/>
      <c r="AW703" s="3"/>
      <c r="AX703" s="3"/>
      <c r="AY703" s="3"/>
      <c r="AZ703" s="48"/>
      <c r="BA703" s="48"/>
    </row>
    <row r="704" spans="40:53" ht="14.25" customHeight="1" x14ac:dyDescent="0.25">
      <c r="AN704" s="48"/>
      <c r="AO704" s="47"/>
      <c r="AP704" s="48"/>
      <c r="AQ704" s="49"/>
      <c r="AT704" s="48"/>
      <c r="AU704" s="6"/>
      <c r="AV704" s="3"/>
      <c r="AW704" s="3"/>
      <c r="AX704" s="3"/>
      <c r="AY704" s="3"/>
      <c r="AZ704" s="48"/>
      <c r="BA704" s="48"/>
    </row>
    <row r="705" spans="40:53" ht="14.25" customHeight="1" x14ac:dyDescent="0.25">
      <c r="AN705" s="48"/>
      <c r="AO705" s="47"/>
      <c r="AP705" s="48"/>
      <c r="AQ705" s="49"/>
      <c r="AT705" s="48"/>
      <c r="AU705" s="6"/>
      <c r="AV705" s="3"/>
      <c r="AW705" s="3"/>
      <c r="AX705" s="3"/>
      <c r="AY705" s="3"/>
      <c r="AZ705" s="48"/>
      <c r="BA705" s="48"/>
    </row>
    <row r="706" spans="40:53" ht="14.25" customHeight="1" x14ac:dyDescent="0.25">
      <c r="AN706" s="48"/>
      <c r="AO706" s="47"/>
      <c r="AP706" s="48"/>
      <c r="AQ706" s="49"/>
      <c r="AT706" s="48"/>
      <c r="AU706" s="6"/>
      <c r="AV706" s="3"/>
      <c r="AW706" s="3"/>
      <c r="AX706" s="3"/>
      <c r="AY706" s="3"/>
      <c r="AZ706" s="48"/>
      <c r="BA706" s="48"/>
    </row>
    <row r="707" spans="40:53" ht="14.25" customHeight="1" x14ac:dyDescent="0.25">
      <c r="AN707" s="48"/>
      <c r="AO707" s="47"/>
      <c r="AP707" s="48"/>
      <c r="AQ707" s="49"/>
      <c r="AT707" s="48"/>
      <c r="AU707" s="6"/>
      <c r="AV707" s="3"/>
      <c r="AW707" s="3"/>
      <c r="AX707" s="3"/>
      <c r="AY707" s="3"/>
      <c r="AZ707" s="48"/>
      <c r="BA707" s="48"/>
    </row>
    <row r="708" spans="40:53" ht="14.25" customHeight="1" x14ac:dyDescent="0.25">
      <c r="AN708" s="48"/>
      <c r="AO708" s="47"/>
      <c r="AP708" s="48"/>
      <c r="AQ708" s="49"/>
      <c r="AT708" s="48"/>
      <c r="AU708" s="6"/>
      <c r="AV708" s="3"/>
      <c r="AW708" s="3"/>
      <c r="AX708" s="3"/>
      <c r="AY708" s="3"/>
      <c r="AZ708" s="48"/>
      <c r="BA708" s="48"/>
    </row>
    <row r="709" spans="40:53" ht="14.25" customHeight="1" x14ac:dyDescent="0.25">
      <c r="AN709" s="48"/>
      <c r="AO709" s="47"/>
      <c r="AP709" s="48"/>
      <c r="AQ709" s="49"/>
      <c r="AT709" s="48"/>
      <c r="AU709" s="6"/>
      <c r="AV709" s="3"/>
      <c r="AW709" s="3"/>
      <c r="AX709" s="3"/>
      <c r="AY709" s="3"/>
      <c r="AZ709" s="48"/>
      <c r="BA709" s="48"/>
    </row>
    <row r="710" spans="40:53" ht="14.25" customHeight="1" x14ac:dyDescent="0.25">
      <c r="AN710" s="48"/>
      <c r="AO710" s="47"/>
      <c r="AP710" s="48"/>
      <c r="AQ710" s="49"/>
      <c r="AT710" s="48"/>
      <c r="AU710" s="6"/>
      <c r="AV710" s="3"/>
      <c r="AW710" s="3"/>
      <c r="AX710" s="3"/>
      <c r="AY710" s="3"/>
      <c r="AZ710" s="48"/>
      <c r="BA710" s="48"/>
    </row>
    <row r="711" spans="40:53" ht="14.25" customHeight="1" x14ac:dyDescent="0.25">
      <c r="AN711" s="48"/>
      <c r="AO711" s="47"/>
      <c r="AP711" s="48"/>
      <c r="AQ711" s="49"/>
      <c r="AT711" s="48"/>
      <c r="AU711" s="6"/>
      <c r="AV711" s="3"/>
      <c r="AW711" s="3"/>
      <c r="AX711" s="3"/>
      <c r="AY711" s="3"/>
      <c r="AZ711" s="48"/>
      <c r="BA711" s="48"/>
    </row>
    <row r="712" spans="40:53" ht="14.25" customHeight="1" x14ac:dyDescent="0.25">
      <c r="AN712" s="48"/>
      <c r="AO712" s="47"/>
      <c r="AP712" s="48"/>
      <c r="AQ712" s="49"/>
      <c r="AT712" s="48"/>
      <c r="AU712" s="6"/>
      <c r="AV712" s="3"/>
      <c r="AW712" s="3"/>
      <c r="AX712" s="3"/>
      <c r="AY712" s="3"/>
      <c r="AZ712" s="48"/>
      <c r="BA712" s="48"/>
    </row>
    <row r="713" spans="40:53" ht="14.25" customHeight="1" x14ac:dyDescent="0.25">
      <c r="AN713" s="48"/>
      <c r="AO713" s="47"/>
      <c r="AP713" s="48"/>
      <c r="AQ713" s="49"/>
      <c r="AT713" s="48"/>
      <c r="AU713" s="6"/>
      <c r="AV713" s="3"/>
      <c r="AW713" s="3"/>
      <c r="AX713" s="3"/>
      <c r="AY713" s="3"/>
      <c r="AZ713" s="48"/>
      <c r="BA713" s="48"/>
    </row>
    <row r="714" spans="40:53" ht="14.25" customHeight="1" x14ac:dyDescent="0.25">
      <c r="AN714" s="48"/>
      <c r="AO714" s="47"/>
      <c r="AP714" s="48"/>
      <c r="AQ714" s="49"/>
      <c r="AT714" s="48"/>
      <c r="AU714" s="6"/>
      <c r="AV714" s="3"/>
      <c r="AW714" s="3"/>
      <c r="AX714" s="3"/>
      <c r="AY714" s="3"/>
      <c r="AZ714" s="48"/>
      <c r="BA714" s="48"/>
    </row>
    <row r="715" spans="40:53" ht="14.25" customHeight="1" x14ac:dyDescent="0.25">
      <c r="AN715" s="48"/>
      <c r="AO715" s="47"/>
      <c r="AP715" s="48"/>
      <c r="AQ715" s="49"/>
      <c r="AT715" s="48"/>
      <c r="AU715" s="6"/>
      <c r="AV715" s="3"/>
      <c r="AW715" s="3"/>
      <c r="AX715" s="3"/>
      <c r="AY715" s="3"/>
      <c r="AZ715" s="48"/>
      <c r="BA715" s="48"/>
    </row>
    <row r="716" spans="40:53" ht="14.25" customHeight="1" x14ac:dyDescent="0.25">
      <c r="AN716" s="48"/>
      <c r="AO716" s="47"/>
      <c r="AP716" s="48"/>
      <c r="AQ716" s="49"/>
      <c r="AT716" s="48"/>
      <c r="AU716" s="6"/>
      <c r="AV716" s="3"/>
      <c r="AW716" s="3"/>
      <c r="AX716" s="3"/>
      <c r="AY716" s="3"/>
      <c r="AZ716" s="48"/>
      <c r="BA716" s="48"/>
    </row>
    <row r="717" spans="40:53" ht="14.25" customHeight="1" x14ac:dyDescent="0.25">
      <c r="AN717" s="48"/>
      <c r="AO717" s="47"/>
      <c r="AP717" s="48"/>
      <c r="AQ717" s="49"/>
      <c r="AT717" s="48"/>
      <c r="AU717" s="6"/>
      <c r="AV717" s="3"/>
      <c r="AW717" s="3"/>
      <c r="AX717" s="3"/>
      <c r="AY717" s="3"/>
      <c r="AZ717" s="48"/>
      <c r="BA717" s="48"/>
    </row>
    <row r="718" spans="40:53" ht="14.25" customHeight="1" x14ac:dyDescent="0.25">
      <c r="AN718" s="48"/>
      <c r="AO718" s="47"/>
      <c r="AP718" s="48"/>
      <c r="AQ718" s="49"/>
      <c r="AT718" s="48"/>
      <c r="AU718" s="6"/>
      <c r="AV718" s="3"/>
      <c r="AW718" s="3"/>
      <c r="AX718" s="3"/>
      <c r="AY718" s="3"/>
      <c r="AZ718" s="48"/>
      <c r="BA718" s="48"/>
    </row>
    <row r="719" spans="40:53" ht="14.25" customHeight="1" x14ac:dyDescent="0.25">
      <c r="AN719" s="48"/>
      <c r="AO719" s="47"/>
      <c r="AP719" s="48"/>
      <c r="AQ719" s="49"/>
      <c r="AT719" s="48"/>
      <c r="AU719" s="6"/>
      <c r="AV719" s="3"/>
      <c r="AW719" s="3"/>
      <c r="AX719" s="3"/>
      <c r="AY719" s="3"/>
      <c r="AZ719" s="48"/>
      <c r="BA719" s="48"/>
    </row>
    <row r="720" spans="40:53" ht="14.25" customHeight="1" x14ac:dyDescent="0.25">
      <c r="AN720" s="48"/>
      <c r="AO720" s="47"/>
      <c r="AP720" s="48"/>
      <c r="AQ720" s="49"/>
      <c r="AT720" s="48"/>
      <c r="AU720" s="6"/>
      <c r="AV720" s="3"/>
      <c r="AW720" s="3"/>
      <c r="AX720" s="3"/>
      <c r="AY720" s="3"/>
      <c r="AZ720" s="48"/>
      <c r="BA720" s="48"/>
    </row>
    <row r="721" spans="40:53" ht="14.25" customHeight="1" x14ac:dyDescent="0.25">
      <c r="AN721" s="48"/>
      <c r="AO721" s="47"/>
      <c r="AP721" s="48"/>
      <c r="AQ721" s="49"/>
      <c r="AT721" s="48"/>
      <c r="AU721" s="6"/>
      <c r="AV721" s="3"/>
      <c r="AW721" s="3"/>
      <c r="AX721" s="3"/>
      <c r="AY721" s="3"/>
      <c r="AZ721" s="48"/>
      <c r="BA721" s="48"/>
    </row>
    <row r="722" spans="40:53" ht="14.25" customHeight="1" x14ac:dyDescent="0.25">
      <c r="AN722" s="48"/>
      <c r="AO722" s="47"/>
      <c r="AP722" s="48"/>
      <c r="AQ722" s="49"/>
      <c r="AT722" s="48"/>
      <c r="AU722" s="6"/>
      <c r="AV722" s="3"/>
      <c r="AW722" s="3"/>
      <c r="AX722" s="3"/>
      <c r="AY722" s="3"/>
      <c r="AZ722" s="48"/>
      <c r="BA722" s="48"/>
    </row>
    <row r="723" spans="40:53" ht="14.25" customHeight="1" x14ac:dyDescent="0.25">
      <c r="AN723" s="48"/>
      <c r="AO723" s="47"/>
      <c r="AP723" s="48"/>
      <c r="AQ723" s="49"/>
      <c r="AT723" s="48"/>
      <c r="AU723" s="6"/>
      <c r="AV723" s="3"/>
      <c r="AW723" s="3"/>
      <c r="AX723" s="3"/>
      <c r="AY723" s="3"/>
      <c r="AZ723" s="48"/>
      <c r="BA723" s="48"/>
    </row>
    <row r="724" spans="40:53" ht="14.25" customHeight="1" x14ac:dyDescent="0.25">
      <c r="AN724" s="48"/>
      <c r="AO724" s="47"/>
      <c r="AP724" s="48"/>
      <c r="AQ724" s="49"/>
      <c r="AT724" s="48"/>
      <c r="AU724" s="6"/>
      <c r="AV724" s="3"/>
      <c r="AW724" s="3"/>
      <c r="AX724" s="3"/>
      <c r="AY724" s="3"/>
      <c r="AZ724" s="48"/>
      <c r="BA724" s="48"/>
    </row>
    <row r="725" spans="40:53" ht="14.25" customHeight="1" x14ac:dyDescent="0.25">
      <c r="AN725" s="48"/>
      <c r="AO725" s="47"/>
      <c r="AP725" s="48"/>
      <c r="AQ725" s="49"/>
      <c r="AT725" s="48"/>
      <c r="AU725" s="6"/>
      <c r="AV725" s="3"/>
      <c r="AW725" s="3"/>
      <c r="AX725" s="3"/>
      <c r="AY725" s="3"/>
      <c r="AZ725" s="48"/>
      <c r="BA725" s="48"/>
    </row>
    <row r="726" spans="40:53" ht="14.25" customHeight="1" x14ac:dyDescent="0.25">
      <c r="AN726" s="48"/>
      <c r="AO726" s="47"/>
      <c r="AP726" s="48"/>
      <c r="AQ726" s="49"/>
      <c r="AT726" s="48"/>
      <c r="AU726" s="6"/>
      <c r="AV726" s="3"/>
      <c r="AW726" s="3"/>
      <c r="AX726" s="3"/>
      <c r="AY726" s="3"/>
      <c r="AZ726" s="48"/>
      <c r="BA726" s="48"/>
    </row>
    <row r="727" spans="40:53" ht="14.25" customHeight="1" x14ac:dyDescent="0.25">
      <c r="AN727" s="48"/>
      <c r="AO727" s="47"/>
      <c r="AP727" s="48"/>
      <c r="AQ727" s="49"/>
      <c r="AT727" s="48"/>
      <c r="AU727" s="6"/>
      <c r="AV727" s="3"/>
      <c r="AW727" s="3"/>
      <c r="AX727" s="3"/>
      <c r="AY727" s="3"/>
      <c r="AZ727" s="48"/>
      <c r="BA727" s="48"/>
    </row>
    <row r="728" spans="40:53" ht="14.25" customHeight="1" x14ac:dyDescent="0.25">
      <c r="AN728" s="48"/>
      <c r="AO728" s="47"/>
      <c r="AP728" s="48"/>
      <c r="AQ728" s="49"/>
      <c r="AT728" s="48"/>
      <c r="AU728" s="6"/>
      <c r="AV728" s="3"/>
      <c r="AW728" s="3"/>
      <c r="AX728" s="3"/>
      <c r="AY728" s="3"/>
      <c r="AZ728" s="48"/>
      <c r="BA728" s="48"/>
    </row>
    <row r="729" spans="40:53" ht="14.25" customHeight="1" x14ac:dyDescent="0.25">
      <c r="AN729" s="48"/>
      <c r="AO729" s="47"/>
      <c r="AP729" s="48"/>
      <c r="AQ729" s="49"/>
      <c r="AT729" s="48"/>
      <c r="AU729" s="6"/>
      <c r="AV729" s="3"/>
      <c r="AW729" s="3"/>
      <c r="AX729" s="3"/>
      <c r="AY729" s="3"/>
      <c r="AZ729" s="48"/>
      <c r="BA729" s="48"/>
    </row>
    <row r="730" spans="40:53" ht="14.25" customHeight="1" x14ac:dyDescent="0.25">
      <c r="AN730" s="48"/>
      <c r="AO730" s="47"/>
      <c r="AP730" s="48"/>
      <c r="AQ730" s="49"/>
      <c r="AT730" s="48"/>
      <c r="AU730" s="6"/>
      <c r="AV730" s="3"/>
      <c r="AW730" s="3"/>
      <c r="AX730" s="3"/>
      <c r="AY730" s="3"/>
      <c r="AZ730" s="48"/>
      <c r="BA730" s="48"/>
    </row>
    <row r="731" spans="40:53" ht="14.25" customHeight="1" x14ac:dyDescent="0.25">
      <c r="AN731" s="48"/>
      <c r="AO731" s="47"/>
      <c r="AP731" s="48"/>
      <c r="AQ731" s="49"/>
      <c r="AT731" s="48"/>
      <c r="AU731" s="6"/>
      <c r="AV731" s="3"/>
      <c r="AW731" s="3"/>
      <c r="AX731" s="3"/>
      <c r="AY731" s="3"/>
      <c r="AZ731" s="48"/>
      <c r="BA731" s="48"/>
    </row>
    <row r="732" spans="40:53" ht="14.25" customHeight="1" x14ac:dyDescent="0.25">
      <c r="AN732" s="48"/>
      <c r="AO732" s="47"/>
      <c r="AP732" s="48"/>
      <c r="AQ732" s="49"/>
      <c r="AT732" s="48"/>
      <c r="AU732" s="6"/>
      <c r="AV732" s="3"/>
      <c r="AW732" s="3"/>
      <c r="AX732" s="3"/>
      <c r="AY732" s="3"/>
      <c r="AZ732" s="48"/>
      <c r="BA732" s="48"/>
    </row>
    <row r="733" spans="40:53" ht="14.25" customHeight="1" x14ac:dyDescent="0.25">
      <c r="AN733" s="48"/>
      <c r="AO733" s="47"/>
      <c r="AP733" s="48"/>
      <c r="AQ733" s="49"/>
      <c r="AT733" s="48"/>
      <c r="AU733" s="6"/>
      <c r="AV733" s="3"/>
      <c r="AW733" s="3"/>
      <c r="AX733" s="3"/>
      <c r="AY733" s="3"/>
      <c r="AZ733" s="48"/>
      <c r="BA733" s="48"/>
    </row>
    <row r="734" spans="40:53" ht="14.25" customHeight="1" x14ac:dyDescent="0.25">
      <c r="AN734" s="48"/>
      <c r="AO734" s="47"/>
      <c r="AP734" s="48"/>
      <c r="AQ734" s="49"/>
      <c r="AT734" s="48"/>
      <c r="AU734" s="6"/>
      <c r="AV734" s="3"/>
      <c r="AW734" s="3"/>
      <c r="AX734" s="3"/>
      <c r="AY734" s="3"/>
      <c r="AZ734" s="48"/>
      <c r="BA734" s="48"/>
    </row>
    <row r="735" spans="40:53" ht="14.25" customHeight="1" x14ac:dyDescent="0.25">
      <c r="AN735" s="48"/>
      <c r="AO735" s="47"/>
      <c r="AP735" s="48"/>
      <c r="AQ735" s="49"/>
      <c r="AT735" s="48"/>
      <c r="AU735" s="6"/>
      <c r="AV735" s="3"/>
      <c r="AW735" s="3"/>
      <c r="AX735" s="3"/>
      <c r="AY735" s="3"/>
      <c r="AZ735" s="48"/>
      <c r="BA735" s="48"/>
    </row>
    <row r="736" spans="40:53" ht="14.25" customHeight="1" x14ac:dyDescent="0.25">
      <c r="AN736" s="48"/>
      <c r="AO736" s="47"/>
      <c r="AP736" s="48"/>
      <c r="AQ736" s="49"/>
      <c r="AT736" s="48"/>
      <c r="AU736" s="6"/>
      <c r="AV736" s="3"/>
      <c r="AW736" s="3"/>
      <c r="AX736" s="3"/>
      <c r="AY736" s="3"/>
      <c r="AZ736" s="48"/>
      <c r="BA736" s="48"/>
    </row>
    <row r="737" spans="40:53" ht="14.25" customHeight="1" x14ac:dyDescent="0.25">
      <c r="AN737" s="48"/>
      <c r="AO737" s="47"/>
      <c r="AP737" s="48"/>
      <c r="AQ737" s="49"/>
      <c r="AT737" s="48"/>
      <c r="AU737" s="6"/>
      <c r="AV737" s="3"/>
      <c r="AW737" s="3"/>
      <c r="AX737" s="3"/>
      <c r="AY737" s="3"/>
      <c r="AZ737" s="48"/>
      <c r="BA737" s="48"/>
    </row>
    <row r="738" spans="40:53" ht="14.25" customHeight="1" x14ac:dyDescent="0.25">
      <c r="AN738" s="48"/>
      <c r="AO738" s="47"/>
      <c r="AP738" s="48"/>
      <c r="AQ738" s="49"/>
      <c r="AT738" s="48"/>
      <c r="AU738" s="6"/>
      <c r="AV738" s="3"/>
      <c r="AW738" s="3"/>
      <c r="AX738" s="3"/>
      <c r="AY738" s="3"/>
      <c r="AZ738" s="48"/>
      <c r="BA738" s="48"/>
    </row>
    <row r="739" spans="40:53" ht="14.25" customHeight="1" x14ac:dyDescent="0.25">
      <c r="AN739" s="48"/>
      <c r="AO739" s="47"/>
      <c r="AP739" s="48"/>
      <c r="AQ739" s="49"/>
      <c r="AT739" s="48"/>
      <c r="AU739" s="6"/>
      <c r="AV739" s="3"/>
      <c r="AW739" s="3"/>
      <c r="AX739" s="3"/>
      <c r="AY739" s="3"/>
      <c r="AZ739" s="48"/>
      <c r="BA739" s="48"/>
    </row>
    <row r="740" spans="40:53" ht="14.25" customHeight="1" x14ac:dyDescent="0.25">
      <c r="AN740" s="48"/>
      <c r="AO740" s="47"/>
      <c r="AP740" s="48"/>
      <c r="AQ740" s="49"/>
      <c r="AT740" s="48"/>
      <c r="AU740" s="6"/>
      <c r="AV740" s="3"/>
      <c r="AW740" s="3"/>
      <c r="AX740" s="3"/>
      <c r="AY740" s="3"/>
      <c r="AZ740" s="48"/>
      <c r="BA740" s="48"/>
    </row>
    <row r="741" spans="40:53" ht="14.25" customHeight="1" x14ac:dyDescent="0.25">
      <c r="AN741" s="48"/>
      <c r="AO741" s="47"/>
      <c r="AP741" s="48"/>
      <c r="AQ741" s="49"/>
      <c r="AT741" s="48"/>
      <c r="AU741" s="6"/>
      <c r="AV741" s="3"/>
      <c r="AW741" s="3"/>
      <c r="AX741" s="3"/>
      <c r="AY741" s="3"/>
      <c r="AZ741" s="48"/>
      <c r="BA741" s="48"/>
    </row>
    <row r="742" spans="40:53" ht="14.25" customHeight="1" x14ac:dyDescent="0.25">
      <c r="AN742" s="48"/>
      <c r="AO742" s="47"/>
      <c r="AP742" s="48"/>
      <c r="AQ742" s="49"/>
      <c r="AT742" s="48"/>
      <c r="AU742" s="6"/>
      <c r="AV742" s="3"/>
      <c r="AW742" s="3"/>
      <c r="AX742" s="3"/>
      <c r="AY742" s="3"/>
      <c r="AZ742" s="48"/>
      <c r="BA742" s="48"/>
    </row>
    <row r="743" spans="40:53" ht="14.25" customHeight="1" x14ac:dyDescent="0.25">
      <c r="AN743" s="48"/>
      <c r="AO743" s="47"/>
      <c r="AP743" s="48"/>
      <c r="AQ743" s="49"/>
      <c r="AT743" s="48"/>
      <c r="AU743" s="6"/>
      <c r="AV743" s="3"/>
      <c r="AW743" s="3"/>
      <c r="AX743" s="3"/>
      <c r="AY743" s="3"/>
      <c r="AZ743" s="48"/>
      <c r="BA743" s="48"/>
    </row>
    <row r="744" spans="40:53" ht="14.25" customHeight="1" x14ac:dyDescent="0.25">
      <c r="AN744" s="48"/>
      <c r="AO744" s="47"/>
      <c r="AP744" s="48"/>
      <c r="AQ744" s="49"/>
      <c r="AT744" s="48"/>
      <c r="AU744" s="6"/>
      <c r="AV744" s="3"/>
      <c r="AW744" s="3"/>
      <c r="AX744" s="3"/>
      <c r="AY744" s="3"/>
      <c r="AZ744" s="48"/>
      <c r="BA744" s="48"/>
    </row>
    <row r="745" spans="40:53" ht="14.25" customHeight="1" x14ac:dyDescent="0.25">
      <c r="AN745" s="48"/>
      <c r="AO745" s="47"/>
      <c r="AP745" s="48"/>
      <c r="AQ745" s="49"/>
      <c r="AT745" s="48"/>
      <c r="AU745" s="6"/>
      <c r="AV745" s="3"/>
      <c r="AW745" s="3"/>
      <c r="AX745" s="3"/>
      <c r="AY745" s="3"/>
      <c r="AZ745" s="48"/>
      <c r="BA745" s="48"/>
    </row>
    <row r="746" spans="40:53" ht="14.25" customHeight="1" x14ac:dyDescent="0.25">
      <c r="AN746" s="48"/>
      <c r="AO746" s="47"/>
      <c r="AP746" s="48"/>
      <c r="AQ746" s="49"/>
      <c r="AT746" s="48"/>
      <c r="AU746" s="6"/>
      <c r="AV746" s="3"/>
      <c r="AW746" s="3"/>
      <c r="AX746" s="3"/>
      <c r="AY746" s="3"/>
      <c r="AZ746" s="48"/>
      <c r="BA746" s="48"/>
    </row>
    <row r="747" spans="40:53" ht="14.25" customHeight="1" x14ac:dyDescent="0.25">
      <c r="AN747" s="48"/>
      <c r="AO747" s="47"/>
      <c r="AP747" s="48"/>
      <c r="AQ747" s="49"/>
      <c r="AT747" s="48"/>
      <c r="AU747" s="6"/>
      <c r="AV747" s="3"/>
      <c r="AW747" s="3"/>
      <c r="AX747" s="3"/>
      <c r="AY747" s="3"/>
      <c r="AZ747" s="48"/>
      <c r="BA747" s="48"/>
    </row>
    <row r="748" spans="40:53" ht="14.25" customHeight="1" x14ac:dyDescent="0.25">
      <c r="AN748" s="48"/>
      <c r="AO748" s="47"/>
      <c r="AP748" s="48"/>
      <c r="AQ748" s="49"/>
      <c r="AT748" s="48"/>
      <c r="AU748" s="6"/>
      <c r="AV748" s="3"/>
      <c r="AW748" s="3"/>
      <c r="AX748" s="3"/>
      <c r="AY748" s="3"/>
      <c r="AZ748" s="48"/>
      <c r="BA748" s="48"/>
    </row>
    <row r="749" spans="40:53" ht="14.25" customHeight="1" x14ac:dyDescent="0.25">
      <c r="AN749" s="48"/>
      <c r="AO749" s="47"/>
      <c r="AP749" s="48"/>
      <c r="AQ749" s="49"/>
      <c r="AT749" s="48"/>
      <c r="AU749" s="6"/>
      <c r="AV749" s="3"/>
      <c r="AW749" s="3"/>
      <c r="AX749" s="3"/>
      <c r="AY749" s="3"/>
      <c r="AZ749" s="48"/>
      <c r="BA749" s="48"/>
    </row>
    <row r="750" spans="40:53" ht="14.25" customHeight="1" x14ac:dyDescent="0.25">
      <c r="AN750" s="48"/>
      <c r="AO750" s="47"/>
      <c r="AP750" s="48"/>
      <c r="AQ750" s="49"/>
      <c r="AT750" s="48"/>
      <c r="AU750" s="6"/>
      <c r="AV750" s="3"/>
      <c r="AW750" s="3"/>
      <c r="AX750" s="3"/>
      <c r="AY750" s="3"/>
      <c r="AZ750" s="48"/>
      <c r="BA750" s="48"/>
    </row>
    <row r="751" spans="40:53" ht="14.25" customHeight="1" x14ac:dyDescent="0.25">
      <c r="AN751" s="48"/>
      <c r="AO751" s="47"/>
      <c r="AP751" s="48"/>
      <c r="AQ751" s="49"/>
      <c r="AT751" s="48"/>
      <c r="AU751" s="6"/>
      <c r="AV751" s="3"/>
      <c r="AW751" s="3"/>
      <c r="AX751" s="3"/>
      <c r="AY751" s="3"/>
      <c r="AZ751" s="48"/>
      <c r="BA751" s="48"/>
    </row>
    <row r="752" spans="40:53" ht="14.25" customHeight="1" x14ac:dyDescent="0.25">
      <c r="AN752" s="48"/>
      <c r="AO752" s="47"/>
      <c r="AP752" s="48"/>
      <c r="AQ752" s="49"/>
      <c r="AT752" s="48"/>
      <c r="AU752" s="6"/>
      <c r="AV752" s="3"/>
      <c r="AW752" s="3"/>
      <c r="AX752" s="3"/>
      <c r="AY752" s="3"/>
      <c r="AZ752" s="48"/>
      <c r="BA752" s="48"/>
    </row>
    <row r="753" spans="40:53" ht="14.25" customHeight="1" x14ac:dyDescent="0.25">
      <c r="AN753" s="48"/>
      <c r="AO753" s="47"/>
      <c r="AP753" s="48"/>
      <c r="AQ753" s="49"/>
      <c r="AT753" s="48"/>
      <c r="AU753" s="6"/>
      <c r="AV753" s="3"/>
      <c r="AW753" s="3"/>
      <c r="AX753" s="3"/>
      <c r="AY753" s="3"/>
      <c r="AZ753" s="48"/>
      <c r="BA753" s="48"/>
    </row>
    <row r="754" spans="40:53" ht="14.25" customHeight="1" x14ac:dyDescent="0.25">
      <c r="AN754" s="48"/>
      <c r="AO754" s="47"/>
      <c r="AP754" s="48"/>
      <c r="AQ754" s="49"/>
      <c r="AT754" s="48"/>
      <c r="AU754" s="6"/>
      <c r="AV754" s="3"/>
      <c r="AW754" s="3"/>
      <c r="AX754" s="3"/>
      <c r="AY754" s="3"/>
      <c r="AZ754" s="48"/>
      <c r="BA754" s="48"/>
    </row>
    <row r="755" spans="40:53" ht="14.25" customHeight="1" x14ac:dyDescent="0.25">
      <c r="AN755" s="48"/>
      <c r="AO755" s="47"/>
      <c r="AP755" s="48"/>
      <c r="AQ755" s="49"/>
      <c r="AT755" s="48"/>
      <c r="AU755" s="6"/>
      <c r="AV755" s="3"/>
      <c r="AW755" s="3"/>
      <c r="AX755" s="3"/>
      <c r="AY755" s="3"/>
      <c r="AZ755" s="48"/>
      <c r="BA755" s="48"/>
    </row>
    <row r="756" spans="40:53" ht="14.25" customHeight="1" x14ac:dyDescent="0.25">
      <c r="AN756" s="48"/>
      <c r="AO756" s="47"/>
      <c r="AP756" s="48"/>
      <c r="AQ756" s="49"/>
      <c r="AT756" s="48"/>
      <c r="AU756" s="6"/>
      <c r="AV756" s="3"/>
      <c r="AW756" s="3"/>
      <c r="AX756" s="3"/>
      <c r="AY756" s="3"/>
      <c r="AZ756" s="48"/>
      <c r="BA756" s="48"/>
    </row>
    <row r="757" spans="40:53" ht="14.25" customHeight="1" x14ac:dyDescent="0.25">
      <c r="AN757" s="48"/>
      <c r="AO757" s="47"/>
      <c r="AP757" s="48"/>
      <c r="AQ757" s="49"/>
      <c r="AT757" s="48"/>
      <c r="AU757" s="6"/>
      <c r="AV757" s="3"/>
      <c r="AW757" s="3"/>
      <c r="AX757" s="3"/>
      <c r="AY757" s="3"/>
      <c r="AZ757" s="48"/>
      <c r="BA757" s="48"/>
    </row>
    <row r="758" spans="40:53" ht="14.25" customHeight="1" x14ac:dyDescent="0.25">
      <c r="AN758" s="48"/>
      <c r="AO758" s="47"/>
      <c r="AP758" s="48"/>
      <c r="AQ758" s="49"/>
      <c r="AT758" s="48"/>
      <c r="AU758" s="6"/>
      <c r="AV758" s="3"/>
      <c r="AW758" s="3"/>
      <c r="AX758" s="3"/>
      <c r="AY758" s="3"/>
      <c r="AZ758" s="48"/>
      <c r="BA758" s="48"/>
    </row>
    <row r="759" spans="40:53" ht="14.25" customHeight="1" x14ac:dyDescent="0.25">
      <c r="AN759" s="48"/>
      <c r="AO759" s="47"/>
      <c r="AP759" s="48"/>
      <c r="AQ759" s="49"/>
      <c r="AT759" s="48"/>
      <c r="AU759" s="6"/>
      <c r="AV759" s="3"/>
      <c r="AW759" s="3"/>
      <c r="AX759" s="3"/>
      <c r="AY759" s="3"/>
      <c r="AZ759" s="48"/>
      <c r="BA759" s="48"/>
    </row>
    <row r="760" spans="40:53" ht="14.25" customHeight="1" x14ac:dyDescent="0.25">
      <c r="AN760" s="48"/>
      <c r="AO760" s="47"/>
      <c r="AP760" s="48"/>
      <c r="AQ760" s="49"/>
      <c r="AT760" s="48"/>
      <c r="AU760" s="6"/>
      <c r="AV760" s="3"/>
      <c r="AW760" s="3"/>
      <c r="AX760" s="3"/>
      <c r="AY760" s="3"/>
      <c r="AZ760" s="48"/>
      <c r="BA760" s="48"/>
    </row>
    <row r="761" spans="40:53" ht="14.25" customHeight="1" x14ac:dyDescent="0.25">
      <c r="AN761" s="48"/>
      <c r="AO761" s="47"/>
      <c r="AP761" s="48"/>
      <c r="AQ761" s="49"/>
      <c r="AT761" s="48"/>
      <c r="AU761" s="6"/>
      <c r="AV761" s="3"/>
      <c r="AW761" s="3"/>
      <c r="AX761" s="3"/>
      <c r="AY761" s="3"/>
      <c r="AZ761" s="48"/>
      <c r="BA761" s="48"/>
    </row>
    <row r="762" spans="40:53" ht="14.25" customHeight="1" x14ac:dyDescent="0.25">
      <c r="AN762" s="48"/>
      <c r="AO762" s="47"/>
      <c r="AP762" s="48"/>
      <c r="AQ762" s="49"/>
      <c r="AT762" s="48"/>
      <c r="AU762" s="6"/>
      <c r="AV762" s="3"/>
      <c r="AW762" s="3"/>
      <c r="AX762" s="3"/>
      <c r="AY762" s="3"/>
      <c r="AZ762" s="48"/>
      <c r="BA762" s="48"/>
    </row>
    <row r="763" spans="40:53" ht="14.25" customHeight="1" x14ac:dyDescent="0.25">
      <c r="AN763" s="48"/>
      <c r="AO763" s="47"/>
      <c r="AP763" s="48"/>
      <c r="AQ763" s="49"/>
      <c r="AT763" s="48"/>
      <c r="AU763" s="6"/>
      <c r="AV763" s="3"/>
      <c r="AW763" s="3"/>
      <c r="AX763" s="3"/>
      <c r="AY763" s="3"/>
      <c r="AZ763" s="48"/>
      <c r="BA763" s="48"/>
    </row>
    <row r="764" spans="40:53" ht="14.25" customHeight="1" x14ac:dyDescent="0.25">
      <c r="AN764" s="48"/>
      <c r="AO764" s="47"/>
      <c r="AP764" s="48"/>
      <c r="AQ764" s="49"/>
      <c r="AT764" s="48"/>
      <c r="AU764" s="6"/>
      <c r="AV764" s="3"/>
      <c r="AW764" s="3"/>
      <c r="AX764" s="3"/>
      <c r="AY764" s="3"/>
      <c r="AZ764" s="48"/>
      <c r="BA764" s="48"/>
    </row>
    <row r="765" spans="40:53" ht="14.25" customHeight="1" x14ac:dyDescent="0.25">
      <c r="AN765" s="48"/>
      <c r="AO765" s="47"/>
      <c r="AP765" s="48"/>
      <c r="AQ765" s="49"/>
      <c r="AT765" s="48"/>
      <c r="AU765" s="6"/>
      <c r="AV765" s="3"/>
      <c r="AW765" s="3"/>
      <c r="AX765" s="3"/>
      <c r="AY765" s="3"/>
      <c r="AZ765" s="48"/>
      <c r="BA765" s="48"/>
    </row>
    <row r="766" spans="40:53" ht="14.25" customHeight="1" x14ac:dyDescent="0.25">
      <c r="AN766" s="48"/>
      <c r="AO766" s="47"/>
      <c r="AP766" s="48"/>
      <c r="AQ766" s="49"/>
      <c r="AT766" s="48"/>
      <c r="AU766" s="6"/>
      <c r="AV766" s="3"/>
      <c r="AW766" s="3"/>
      <c r="AX766" s="3"/>
      <c r="AY766" s="3"/>
      <c r="AZ766" s="48"/>
      <c r="BA766" s="48"/>
    </row>
    <row r="767" spans="40:53" ht="14.25" customHeight="1" x14ac:dyDescent="0.25">
      <c r="AN767" s="48"/>
      <c r="AO767" s="47"/>
      <c r="AP767" s="48"/>
      <c r="AQ767" s="49"/>
      <c r="AT767" s="48"/>
      <c r="AU767" s="6"/>
      <c r="AV767" s="3"/>
      <c r="AW767" s="3"/>
      <c r="AX767" s="3"/>
      <c r="AY767" s="3"/>
      <c r="AZ767" s="48"/>
      <c r="BA767" s="48"/>
    </row>
    <row r="768" spans="40:53" ht="14.25" customHeight="1" x14ac:dyDescent="0.25">
      <c r="AN768" s="48"/>
      <c r="AO768" s="47"/>
      <c r="AP768" s="48"/>
      <c r="AQ768" s="49"/>
      <c r="AT768" s="48"/>
      <c r="AU768" s="6"/>
      <c r="AV768" s="3"/>
      <c r="AW768" s="3"/>
      <c r="AX768" s="3"/>
      <c r="AY768" s="3"/>
      <c r="AZ768" s="48"/>
      <c r="BA768" s="48"/>
    </row>
    <row r="769" spans="40:53" ht="14.25" customHeight="1" x14ac:dyDescent="0.25">
      <c r="AN769" s="48"/>
      <c r="AO769" s="47"/>
      <c r="AP769" s="48"/>
      <c r="AQ769" s="49"/>
      <c r="AT769" s="48"/>
      <c r="AU769" s="6"/>
      <c r="AV769" s="3"/>
      <c r="AW769" s="3"/>
      <c r="AX769" s="3"/>
      <c r="AY769" s="3"/>
      <c r="AZ769" s="48"/>
      <c r="BA769" s="48"/>
    </row>
    <row r="770" spans="40:53" ht="14.25" customHeight="1" x14ac:dyDescent="0.25">
      <c r="AN770" s="48"/>
      <c r="AO770" s="47"/>
      <c r="AP770" s="48"/>
      <c r="AQ770" s="49"/>
      <c r="AT770" s="48"/>
      <c r="AU770" s="6"/>
      <c r="AV770" s="3"/>
      <c r="AW770" s="3"/>
      <c r="AX770" s="3"/>
      <c r="AY770" s="3"/>
      <c r="AZ770" s="48"/>
      <c r="BA770" s="48"/>
    </row>
    <row r="771" spans="40:53" ht="14.25" customHeight="1" x14ac:dyDescent="0.25">
      <c r="AN771" s="48"/>
      <c r="AO771" s="47"/>
      <c r="AP771" s="48"/>
      <c r="AQ771" s="49"/>
      <c r="AT771" s="48"/>
      <c r="AU771" s="6"/>
      <c r="AV771" s="3"/>
      <c r="AW771" s="3"/>
      <c r="AX771" s="3"/>
      <c r="AY771" s="3"/>
      <c r="AZ771" s="48"/>
      <c r="BA771" s="48"/>
    </row>
    <row r="772" spans="40:53" ht="14.25" customHeight="1" x14ac:dyDescent="0.25">
      <c r="AN772" s="48"/>
      <c r="AO772" s="47"/>
      <c r="AP772" s="48"/>
      <c r="AQ772" s="49"/>
      <c r="AT772" s="48"/>
      <c r="AU772" s="6"/>
      <c r="AV772" s="3"/>
      <c r="AW772" s="3"/>
      <c r="AX772" s="3"/>
      <c r="AY772" s="3"/>
      <c r="AZ772" s="48"/>
      <c r="BA772" s="48"/>
    </row>
    <row r="773" spans="40:53" ht="14.25" customHeight="1" x14ac:dyDescent="0.25">
      <c r="AN773" s="48"/>
      <c r="AO773" s="47"/>
      <c r="AP773" s="48"/>
      <c r="AQ773" s="49"/>
      <c r="AT773" s="48"/>
      <c r="AU773" s="6"/>
      <c r="AV773" s="3"/>
      <c r="AW773" s="3"/>
      <c r="AX773" s="3"/>
      <c r="AY773" s="3"/>
      <c r="AZ773" s="48"/>
      <c r="BA773" s="48"/>
    </row>
    <row r="774" spans="40:53" ht="14.25" customHeight="1" x14ac:dyDescent="0.25">
      <c r="AN774" s="48"/>
      <c r="AO774" s="47"/>
      <c r="AP774" s="48"/>
      <c r="AQ774" s="49"/>
      <c r="AT774" s="48"/>
      <c r="AU774" s="6"/>
      <c r="AV774" s="3"/>
      <c r="AW774" s="3"/>
      <c r="AX774" s="3"/>
      <c r="AY774" s="3"/>
      <c r="AZ774" s="48"/>
      <c r="BA774" s="48"/>
    </row>
    <row r="775" spans="40:53" ht="14.25" customHeight="1" x14ac:dyDescent="0.25">
      <c r="AN775" s="48"/>
      <c r="AO775" s="47"/>
      <c r="AP775" s="48"/>
      <c r="AQ775" s="49"/>
      <c r="AT775" s="48"/>
      <c r="AU775" s="6"/>
      <c r="AV775" s="3"/>
      <c r="AW775" s="3"/>
      <c r="AX775" s="3"/>
      <c r="AY775" s="3"/>
      <c r="AZ775" s="48"/>
      <c r="BA775" s="48"/>
    </row>
    <row r="776" spans="40:53" ht="14.25" customHeight="1" x14ac:dyDescent="0.25">
      <c r="AN776" s="48"/>
      <c r="AO776" s="47"/>
      <c r="AP776" s="48"/>
      <c r="AQ776" s="49"/>
      <c r="AT776" s="48"/>
      <c r="AU776" s="6"/>
      <c r="AV776" s="3"/>
      <c r="AW776" s="3"/>
      <c r="AX776" s="3"/>
      <c r="AY776" s="3"/>
      <c r="AZ776" s="48"/>
      <c r="BA776" s="48"/>
    </row>
    <row r="777" spans="40:53" ht="14.25" customHeight="1" x14ac:dyDescent="0.25">
      <c r="AN777" s="48"/>
      <c r="AO777" s="47"/>
      <c r="AP777" s="48"/>
      <c r="AQ777" s="49"/>
      <c r="AT777" s="48"/>
      <c r="AU777" s="6"/>
      <c r="AV777" s="3"/>
      <c r="AW777" s="3"/>
      <c r="AX777" s="3"/>
      <c r="AY777" s="3"/>
      <c r="AZ777" s="48"/>
      <c r="BA777" s="48"/>
    </row>
    <row r="778" spans="40:53" ht="14.25" customHeight="1" x14ac:dyDescent="0.25">
      <c r="AN778" s="48"/>
      <c r="AO778" s="47"/>
      <c r="AP778" s="48"/>
      <c r="AQ778" s="49"/>
      <c r="AT778" s="48"/>
      <c r="AU778" s="6"/>
      <c r="AV778" s="3"/>
      <c r="AW778" s="3"/>
      <c r="AX778" s="3"/>
      <c r="AY778" s="3"/>
      <c r="AZ778" s="48"/>
      <c r="BA778" s="48"/>
    </row>
    <row r="779" spans="40:53" ht="14.25" customHeight="1" x14ac:dyDescent="0.25">
      <c r="AN779" s="48"/>
      <c r="AO779" s="47"/>
      <c r="AP779" s="48"/>
      <c r="AQ779" s="49"/>
      <c r="AT779" s="48"/>
      <c r="AU779" s="6"/>
      <c r="AV779" s="3"/>
      <c r="AW779" s="3"/>
      <c r="AX779" s="3"/>
      <c r="AY779" s="3"/>
      <c r="AZ779" s="48"/>
      <c r="BA779" s="48"/>
    </row>
    <row r="780" spans="40:53" ht="14.25" customHeight="1" x14ac:dyDescent="0.25">
      <c r="AN780" s="48"/>
      <c r="AO780" s="47"/>
      <c r="AP780" s="48"/>
      <c r="AQ780" s="49"/>
      <c r="AT780" s="48"/>
      <c r="AU780" s="6"/>
      <c r="AV780" s="3"/>
      <c r="AW780" s="3"/>
      <c r="AX780" s="3"/>
      <c r="AY780" s="3"/>
      <c r="AZ780" s="48"/>
      <c r="BA780" s="48"/>
    </row>
    <row r="781" spans="40:53" ht="14.25" customHeight="1" x14ac:dyDescent="0.25">
      <c r="AN781" s="48"/>
      <c r="AO781" s="47"/>
      <c r="AP781" s="48"/>
      <c r="AQ781" s="49"/>
      <c r="AT781" s="48"/>
      <c r="AU781" s="6"/>
      <c r="AV781" s="3"/>
      <c r="AW781" s="3"/>
      <c r="AX781" s="3"/>
      <c r="AY781" s="3"/>
      <c r="AZ781" s="48"/>
      <c r="BA781" s="48"/>
    </row>
    <row r="782" spans="40:53" ht="14.25" customHeight="1" x14ac:dyDescent="0.25">
      <c r="AN782" s="48"/>
      <c r="AO782" s="47"/>
      <c r="AP782" s="48"/>
      <c r="AQ782" s="49"/>
      <c r="AT782" s="48"/>
      <c r="AU782" s="6"/>
      <c r="AV782" s="3"/>
      <c r="AW782" s="3"/>
      <c r="AX782" s="3"/>
      <c r="AY782" s="3"/>
      <c r="AZ782" s="48"/>
      <c r="BA782" s="48"/>
    </row>
    <row r="783" spans="40:53" ht="14.25" customHeight="1" x14ac:dyDescent="0.25">
      <c r="AN783" s="48"/>
      <c r="AO783" s="47"/>
      <c r="AP783" s="48"/>
      <c r="AQ783" s="49"/>
      <c r="AT783" s="48"/>
      <c r="AU783" s="6"/>
      <c r="AV783" s="3"/>
      <c r="AW783" s="3"/>
      <c r="AX783" s="3"/>
      <c r="AY783" s="3"/>
      <c r="AZ783" s="48"/>
      <c r="BA783" s="48"/>
    </row>
    <row r="784" spans="40:53" ht="14.25" customHeight="1" x14ac:dyDescent="0.25">
      <c r="AN784" s="48"/>
      <c r="AO784" s="47"/>
      <c r="AP784" s="48"/>
      <c r="AQ784" s="49"/>
      <c r="AT784" s="48"/>
      <c r="AU784" s="6"/>
      <c r="AV784" s="3"/>
      <c r="AW784" s="3"/>
      <c r="AX784" s="3"/>
      <c r="AY784" s="3"/>
      <c r="AZ784" s="48"/>
      <c r="BA784" s="48"/>
    </row>
    <row r="785" spans="40:53" ht="14.25" customHeight="1" x14ac:dyDescent="0.25">
      <c r="AN785" s="48"/>
      <c r="AO785" s="47"/>
      <c r="AP785" s="48"/>
      <c r="AQ785" s="49"/>
      <c r="AT785" s="48"/>
      <c r="AU785" s="6"/>
      <c r="AV785" s="3"/>
      <c r="AW785" s="3"/>
      <c r="AX785" s="3"/>
      <c r="AY785" s="3"/>
      <c r="AZ785" s="48"/>
      <c r="BA785" s="48"/>
    </row>
    <row r="786" spans="40:53" ht="14.25" customHeight="1" x14ac:dyDescent="0.25">
      <c r="AN786" s="48"/>
      <c r="AO786" s="47"/>
      <c r="AP786" s="48"/>
      <c r="AQ786" s="49"/>
      <c r="AT786" s="48"/>
      <c r="AU786" s="6"/>
      <c r="AV786" s="3"/>
      <c r="AW786" s="3"/>
      <c r="AX786" s="3"/>
      <c r="AY786" s="3"/>
      <c r="AZ786" s="48"/>
      <c r="BA786" s="48"/>
    </row>
    <row r="787" spans="40:53" ht="14.25" customHeight="1" x14ac:dyDescent="0.25">
      <c r="AN787" s="48"/>
      <c r="AO787" s="47"/>
      <c r="AP787" s="48"/>
      <c r="AQ787" s="49"/>
      <c r="AT787" s="48"/>
      <c r="AU787" s="6"/>
      <c r="AV787" s="3"/>
      <c r="AW787" s="3"/>
      <c r="AX787" s="3"/>
      <c r="AY787" s="3"/>
      <c r="AZ787" s="48"/>
      <c r="BA787" s="48"/>
    </row>
    <row r="788" spans="40:53" ht="14.25" customHeight="1" x14ac:dyDescent="0.25">
      <c r="AN788" s="48"/>
      <c r="AO788" s="47"/>
      <c r="AP788" s="48"/>
      <c r="AQ788" s="49"/>
      <c r="AT788" s="48"/>
      <c r="AU788" s="6"/>
      <c r="AV788" s="3"/>
      <c r="AW788" s="3"/>
      <c r="AX788" s="3"/>
      <c r="AY788" s="3"/>
      <c r="AZ788" s="48"/>
      <c r="BA788" s="48"/>
    </row>
    <row r="789" spans="40:53" ht="14.25" customHeight="1" x14ac:dyDescent="0.25">
      <c r="AN789" s="48"/>
      <c r="AO789" s="47"/>
      <c r="AP789" s="48"/>
      <c r="AQ789" s="49"/>
      <c r="AT789" s="48"/>
      <c r="AU789" s="6"/>
      <c r="AV789" s="3"/>
      <c r="AW789" s="3"/>
      <c r="AX789" s="3"/>
      <c r="AY789" s="3"/>
      <c r="AZ789" s="48"/>
      <c r="BA789" s="48"/>
    </row>
    <row r="790" spans="40:53" ht="14.25" customHeight="1" x14ac:dyDescent="0.25">
      <c r="AN790" s="48"/>
      <c r="AO790" s="47"/>
      <c r="AP790" s="48"/>
      <c r="AQ790" s="49"/>
      <c r="AT790" s="48"/>
      <c r="AU790" s="6"/>
      <c r="AV790" s="3"/>
      <c r="AW790" s="3"/>
      <c r="AX790" s="3"/>
      <c r="AY790" s="3"/>
      <c r="AZ790" s="48"/>
      <c r="BA790" s="48"/>
    </row>
    <row r="791" spans="40:53" ht="14.25" customHeight="1" x14ac:dyDescent="0.25">
      <c r="AN791" s="48"/>
      <c r="AO791" s="47"/>
      <c r="AP791" s="48"/>
      <c r="AQ791" s="49"/>
      <c r="AT791" s="48"/>
      <c r="AU791" s="6"/>
      <c r="AV791" s="3"/>
      <c r="AW791" s="3"/>
      <c r="AX791" s="3"/>
      <c r="AY791" s="3"/>
      <c r="AZ791" s="48"/>
      <c r="BA791" s="48"/>
    </row>
    <row r="792" spans="40:53" ht="14.25" customHeight="1" x14ac:dyDescent="0.25">
      <c r="AN792" s="48"/>
      <c r="AO792" s="47"/>
      <c r="AP792" s="48"/>
      <c r="AQ792" s="49"/>
      <c r="AT792" s="48"/>
      <c r="AU792" s="6"/>
      <c r="AV792" s="3"/>
      <c r="AW792" s="3"/>
      <c r="AX792" s="3"/>
      <c r="AY792" s="3"/>
      <c r="AZ792" s="48"/>
      <c r="BA792" s="48"/>
    </row>
    <row r="793" spans="40:53" ht="14.25" customHeight="1" x14ac:dyDescent="0.25">
      <c r="AN793" s="48"/>
      <c r="AO793" s="47"/>
      <c r="AP793" s="48"/>
      <c r="AQ793" s="49"/>
      <c r="AT793" s="48"/>
      <c r="AU793" s="6"/>
      <c r="AV793" s="3"/>
      <c r="AW793" s="3"/>
      <c r="AX793" s="3"/>
      <c r="AY793" s="3"/>
      <c r="AZ793" s="48"/>
      <c r="BA793" s="48"/>
    </row>
    <row r="794" spans="40:53" ht="14.25" customHeight="1" x14ac:dyDescent="0.25">
      <c r="AN794" s="48"/>
      <c r="AO794" s="47"/>
      <c r="AP794" s="48"/>
      <c r="AQ794" s="49"/>
      <c r="AT794" s="48"/>
      <c r="AU794" s="6"/>
      <c r="AV794" s="3"/>
      <c r="AW794" s="3"/>
      <c r="AX794" s="3"/>
      <c r="AY794" s="3"/>
      <c r="AZ794" s="48"/>
      <c r="BA794" s="48"/>
    </row>
    <row r="795" spans="40:53" ht="14.25" customHeight="1" x14ac:dyDescent="0.25">
      <c r="AN795" s="48"/>
      <c r="AO795" s="47"/>
      <c r="AP795" s="48"/>
      <c r="AQ795" s="49"/>
      <c r="AT795" s="48"/>
      <c r="AU795" s="6"/>
      <c r="AV795" s="3"/>
      <c r="AW795" s="3"/>
      <c r="AX795" s="3"/>
      <c r="AY795" s="3"/>
      <c r="AZ795" s="48"/>
      <c r="BA795" s="48"/>
    </row>
    <row r="796" spans="40:53" ht="14.25" customHeight="1" x14ac:dyDescent="0.25">
      <c r="AN796" s="48"/>
      <c r="AO796" s="47"/>
      <c r="AP796" s="48"/>
      <c r="AQ796" s="49"/>
      <c r="AT796" s="48"/>
      <c r="AU796" s="6"/>
      <c r="AV796" s="3"/>
      <c r="AW796" s="3"/>
      <c r="AX796" s="3"/>
      <c r="AY796" s="3"/>
      <c r="AZ796" s="48"/>
      <c r="BA796" s="48"/>
    </row>
    <row r="797" spans="40:53" ht="14.25" customHeight="1" x14ac:dyDescent="0.25">
      <c r="AN797" s="48"/>
      <c r="AO797" s="47"/>
      <c r="AP797" s="48"/>
      <c r="AQ797" s="49"/>
      <c r="AT797" s="48"/>
      <c r="AU797" s="6"/>
      <c r="AV797" s="3"/>
      <c r="AW797" s="3"/>
      <c r="AX797" s="3"/>
      <c r="AY797" s="3"/>
      <c r="AZ797" s="48"/>
      <c r="BA797" s="48"/>
    </row>
    <row r="798" spans="40:53" ht="14.25" customHeight="1" x14ac:dyDescent="0.25">
      <c r="AN798" s="48"/>
      <c r="AO798" s="47"/>
      <c r="AP798" s="48"/>
      <c r="AQ798" s="49"/>
      <c r="AT798" s="48"/>
      <c r="AU798" s="6"/>
      <c r="AV798" s="3"/>
      <c r="AW798" s="3"/>
      <c r="AX798" s="3"/>
      <c r="AY798" s="3"/>
      <c r="AZ798" s="48"/>
      <c r="BA798" s="48"/>
    </row>
    <row r="799" spans="40:53" ht="14.25" customHeight="1" x14ac:dyDescent="0.25">
      <c r="AN799" s="48"/>
      <c r="AO799" s="47"/>
      <c r="AP799" s="48"/>
      <c r="AQ799" s="49"/>
      <c r="AT799" s="48"/>
      <c r="AU799" s="6"/>
      <c r="AV799" s="3"/>
      <c r="AW799" s="3"/>
      <c r="AX799" s="3"/>
      <c r="AY799" s="3"/>
      <c r="AZ799" s="48"/>
      <c r="BA799" s="48"/>
    </row>
    <row r="800" spans="40:53" ht="14.25" customHeight="1" x14ac:dyDescent="0.25">
      <c r="AN800" s="48"/>
      <c r="AO800" s="47"/>
      <c r="AP800" s="48"/>
      <c r="AQ800" s="49"/>
      <c r="AT800" s="48"/>
      <c r="AU800" s="6"/>
      <c r="AV800" s="3"/>
      <c r="AW800" s="3"/>
      <c r="AX800" s="3"/>
      <c r="AY800" s="3"/>
      <c r="AZ800" s="48"/>
      <c r="BA800" s="48"/>
    </row>
    <row r="801" spans="40:53" ht="14.25" customHeight="1" x14ac:dyDescent="0.25">
      <c r="AN801" s="48"/>
      <c r="AO801" s="47"/>
      <c r="AP801" s="48"/>
      <c r="AQ801" s="49"/>
      <c r="AT801" s="48"/>
      <c r="AU801" s="6"/>
      <c r="AV801" s="3"/>
      <c r="AW801" s="3"/>
      <c r="AX801" s="3"/>
      <c r="AY801" s="3"/>
      <c r="AZ801" s="48"/>
      <c r="BA801" s="48"/>
    </row>
    <row r="802" spans="40:53" ht="14.25" customHeight="1" x14ac:dyDescent="0.25">
      <c r="AN802" s="48"/>
      <c r="AO802" s="47"/>
      <c r="AP802" s="48"/>
      <c r="AQ802" s="49"/>
      <c r="AT802" s="48"/>
      <c r="AU802" s="6"/>
      <c r="AV802" s="3"/>
      <c r="AW802" s="3"/>
      <c r="AX802" s="3"/>
      <c r="AY802" s="3"/>
      <c r="AZ802" s="48"/>
      <c r="BA802" s="48"/>
    </row>
    <row r="803" spans="40:53" ht="14.25" customHeight="1" x14ac:dyDescent="0.25">
      <c r="AN803" s="48"/>
      <c r="AO803" s="47"/>
      <c r="AP803" s="48"/>
      <c r="AQ803" s="49"/>
      <c r="AT803" s="48"/>
      <c r="AU803" s="6"/>
      <c r="AV803" s="3"/>
      <c r="AW803" s="3"/>
      <c r="AX803" s="3"/>
      <c r="AY803" s="3"/>
      <c r="AZ803" s="48"/>
      <c r="BA803" s="48"/>
    </row>
    <row r="804" spans="40:53" ht="14.25" customHeight="1" x14ac:dyDescent="0.25">
      <c r="AN804" s="48"/>
      <c r="AO804" s="47"/>
      <c r="AP804" s="48"/>
      <c r="AQ804" s="49"/>
      <c r="AT804" s="48"/>
      <c r="AU804" s="6"/>
      <c r="AV804" s="3"/>
      <c r="AW804" s="3"/>
      <c r="AX804" s="3"/>
      <c r="AY804" s="3"/>
      <c r="AZ804" s="48"/>
      <c r="BA804" s="48"/>
    </row>
    <row r="805" spans="40:53" ht="14.25" customHeight="1" x14ac:dyDescent="0.25">
      <c r="AN805" s="48"/>
      <c r="AO805" s="47"/>
      <c r="AP805" s="48"/>
      <c r="AQ805" s="49"/>
      <c r="AT805" s="48"/>
      <c r="AU805" s="6"/>
      <c r="AV805" s="3"/>
      <c r="AW805" s="3"/>
      <c r="AX805" s="3"/>
      <c r="AY805" s="3"/>
      <c r="AZ805" s="48"/>
      <c r="BA805" s="48"/>
    </row>
    <row r="806" spans="40:53" ht="14.25" customHeight="1" x14ac:dyDescent="0.25">
      <c r="AN806" s="48"/>
      <c r="AO806" s="47"/>
      <c r="AP806" s="48"/>
      <c r="AQ806" s="49"/>
      <c r="AT806" s="48"/>
      <c r="AU806" s="6"/>
      <c r="AV806" s="3"/>
      <c r="AW806" s="3"/>
      <c r="AX806" s="3"/>
      <c r="AY806" s="3"/>
      <c r="AZ806" s="48"/>
      <c r="BA806" s="48"/>
    </row>
    <row r="807" spans="40:53" ht="14.25" customHeight="1" x14ac:dyDescent="0.25">
      <c r="AN807" s="48"/>
      <c r="AO807" s="47"/>
      <c r="AP807" s="48"/>
      <c r="AQ807" s="49"/>
      <c r="AT807" s="48"/>
      <c r="AU807" s="6"/>
      <c r="AV807" s="3"/>
      <c r="AW807" s="3"/>
      <c r="AX807" s="3"/>
      <c r="AY807" s="3"/>
      <c r="AZ807" s="48"/>
      <c r="BA807" s="48"/>
    </row>
    <row r="808" spans="40:53" ht="14.25" customHeight="1" x14ac:dyDescent="0.25">
      <c r="AN808" s="48"/>
      <c r="AO808" s="47"/>
      <c r="AP808" s="48"/>
      <c r="AQ808" s="49"/>
      <c r="AT808" s="48"/>
      <c r="AU808" s="6"/>
      <c r="AV808" s="3"/>
      <c r="AW808" s="3"/>
      <c r="AX808" s="3"/>
      <c r="AY808" s="3"/>
      <c r="AZ808" s="48"/>
      <c r="BA808" s="48"/>
    </row>
    <row r="809" spans="40:53" ht="14.25" customHeight="1" x14ac:dyDescent="0.25">
      <c r="AN809" s="48"/>
      <c r="AO809" s="47"/>
      <c r="AP809" s="48"/>
      <c r="AQ809" s="49"/>
      <c r="AT809" s="48"/>
      <c r="AU809" s="6"/>
      <c r="AV809" s="3"/>
      <c r="AW809" s="3"/>
      <c r="AX809" s="3"/>
      <c r="AY809" s="3"/>
      <c r="AZ809" s="48"/>
      <c r="BA809" s="48"/>
    </row>
    <row r="810" spans="40:53" ht="14.25" customHeight="1" x14ac:dyDescent="0.25">
      <c r="AN810" s="48"/>
      <c r="AO810" s="47"/>
      <c r="AP810" s="48"/>
      <c r="AQ810" s="49"/>
      <c r="AT810" s="48"/>
      <c r="AU810" s="6"/>
      <c r="AV810" s="3"/>
      <c r="AW810" s="3"/>
      <c r="AX810" s="3"/>
      <c r="AY810" s="3"/>
      <c r="AZ810" s="48"/>
      <c r="BA810" s="48"/>
    </row>
    <row r="811" spans="40:53" ht="14.25" customHeight="1" x14ac:dyDescent="0.25">
      <c r="AN811" s="48"/>
      <c r="AO811" s="47"/>
      <c r="AP811" s="48"/>
      <c r="AQ811" s="49"/>
      <c r="AT811" s="48"/>
      <c r="AU811" s="6"/>
      <c r="AV811" s="3"/>
      <c r="AW811" s="3"/>
      <c r="AX811" s="3"/>
      <c r="AY811" s="3"/>
      <c r="AZ811" s="48"/>
      <c r="BA811" s="48"/>
    </row>
    <row r="812" spans="40:53" ht="14.25" customHeight="1" x14ac:dyDescent="0.25">
      <c r="AN812" s="48"/>
      <c r="AO812" s="47"/>
      <c r="AP812" s="48"/>
      <c r="AQ812" s="49"/>
      <c r="AT812" s="48"/>
      <c r="AU812" s="6"/>
      <c r="AV812" s="3"/>
      <c r="AW812" s="3"/>
      <c r="AX812" s="3"/>
      <c r="AY812" s="3"/>
      <c r="AZ812" s="48"/>
      <c r="BA812" s="48"/>
    </row>
    <row r="813" spans="40:53" ht="14.25" customHeight="1" x14ac:dyDescent="0.25">
      <c r="AN813" s="48"/>
      <c r="AO813" s="47"/>
      <c r="AP813" s="48"/>
      <c r="AQ813" s="49"/>
      <c r="AT813" s="48"/>
      <c r="AU813" s="6"/>
      <c r="AV813" s="3"/>
      <c r="AW813" s="3"/>
      <c r="AX813" s="3"/>
      <c r="AY813" s="3"/>
      <c r="AZ813" s="48"/>
      <c r="BA813" s="48"/>
    </row>
    <row r="814" spans="40:53" ht="14.25" customHeight="1" x14ac:dyDescent="0.25">
      <c r="AN814" s="48"/>
      <c r="AO814" s="47"/>
      <c r="AP814" s="48"/>
      <c r="AQ814" s="49"/>
      <c r="AT814" s="48"/>
      <c r="AU814" s="6"/>
      <c r="AV814" s="3"/>
      <c r="AW814" s="3"/>
      <c r="AX814" s="3"/>
      <c r="AY814" s="3"/>
      <c r="AZ814" s="48"/>
      <c r="BA814" s="48"/>
    </row>
    <row r="815" spans="40:53" ht="14.25" customHeight="1" x14ac:dyDescent="0.25">
      <c r="AN815" s="48"/>
      <c r="AO815" s="47"/>
      <c r="AP815" s="48"/>
      <c r="AQ815" s="49"/>
      <c r="AT815" s="48"/>
      <c r="AU815" s="6"/>
      <c r="AV815" s="3"/>
      <c r="AW815" s="3"/>
      <c r="AX815" s="3"/>
      <c r="AY815" s="3"/>
      <c r="AZ815" s="48"/>
      <c r="BA815" s="48"/>
    </row>
    <row r="816" spans="40:53" ht="14.25" customHeight="1" x14ac:dyDescent="0.25">
      <c r="AN816" s="48"/>
      <c r="AO816" s="47"/>
      <c r="AP816" s="48"/>
      <c r="AQ816" s="49"/>
      <c r="AT816" s="48"/>
      <c r="AU816" s="6"/>
      <c r="AV816" s="3"/>
      <c r="AW816" s="3"/>
      <c r="AX816" s="3"/>
      <c r="AY816" s="3"/>
      <c r="AZ816" s="48"/>
      <c r="BA816" s="48"/>
    </row>
    <row r="817" spans="40:53" ht="14.25" customHeight="1" x14ac:dyDescent="0.25">
      <c r="AN817" s="48"/>
      <c r="AO817" s="47"/>
      <c r="AP817" s="48"/>
      <c r="AQ817" s="49"/>
      <c r="AT817" s="48"/>
      <c r="AU817" s="6"/>
      <c r="AV817" s="3"/>
      <c r="AW817" s="3"/>
      <c r="AX817" s="3"/>
      <c r="AY817" s="3"/>
      <c r="AZ817" s="48"/>
      <c r="BA817" s="48"/>
    </row>
    <row r="818" spans="40:53" ht="14.25" customHeight="1" x14ac:dyDescent="0.25">
      <c r="AN818" s="48"/>
      <c r="AO818" s="47"/>
      <c r="AP818" s="48"/>
      <c r="AQ818" s="49"/>
      <c r="AT818" s="48"/>
      <c r="AU818" s="6"/>
      <c r="AV818" s="3"/>
      <c r="AW818" s="3"/>
      <c r="AX818" s="3"/>
      <c r="AY818" s="3"/>
      <c r="AZ818" s="48"/>
      <c r="BA818" s="48"/>
    </row>
    <row r="819" spans="40:53" ht="14.25" customHeight="1" x14ac:dyDescent="0.25">
      <c r="AN819" s="48"/>
      <c r="AO819" s="47"/>
      <c r="AP819" s="48"/>
      <c r="AQ819" s="49"/>
      <c r="AT819" s="48"/>
      <c r="AU819" s="6"/>
      <c r="AV819" s="3"/>
      <c r="AW819" s="3"/>
      <c r="AX819" s="3"/>
      <c r="AY819" s="3"/>
      <c r="AZ819" s="48"/>
      <c r="BA819" s="48"/>
    </row>
    <row r="820" spans="40:53" ht="14.25" customHeight="1" x14ac:dyDescent="0.25">
      <c r="AN820" s="48"/>
      <c r="AO820" s="47"/>
      <c r="AP820" s="48"/>
      <c r="AQ820" s="49"/>
      <c r="AT820" s="48"/>
      <c r="AU820" s="6"/>
      <c r="AV820" s="3"/>
      <c r="AW820" s="3"/>
      <c r="AX820" s="3"/>
      <c r="AY820" s="3"/>
      <c r="AZ820" s="48"/>
      <c r="BA820" s="48"/>
    </row>
    <row r="821" spans="40:53" ht="14.25" customHeight="1" x14ac:dyDescent="0.25">
      <c r="AN821" s="48"/>
      <c r="AO821" s="47"/>
      <c r="AP821" s="48"/>
      <c r="AQ821" s="49"/>
      <c r="AT821" s="48"/>
      <c r="AU821" s="6"/>
      <c r="AV821" s="3"/>
      <c r="AW821" s="3"/>
      <c r="AX821" s="3"/>
      <c r="AY821" s="3"/>
      <c r="AZ821" s="48"/>
      <c r="BA821" s="48"/>
    </row>
    <row r="822" spans="40:53" ht="14.25" customHeight="1" x14ac:dyDescent="0.25">
      <c r="AN822" s="48"/>
      <c r="AO822" s="47"/>
      <c r="AP822" s="48"/>
      <c r="AQ822" s="49"/>
      <c r="AT822" s="48"/>
      <c r="AU822" s="6"/>
      <c r="AV822" s="3"/>
      <c r="AW822" s="3"/>
      <c r="AX822" s="3"/>
      <c r="AY822" s="3"/>
      <c r="AZ822" s="48"/>
      <c r="BA822" s="48"/>
    </row>
    <row r="823" spans="40:53" ht="14.25" customHeight="1" x14ac:dyDescent="0.25">
      <c r="AN823" s="48"/>
      <c r="AO823" s="47"/>
      <c r="AP823" s="48"/>
      <c r="AQ823" s="49"/>
      <c r="AT823" s="48"/>
      <c r="AU823" s="6"/>
      <c r="AV823" s="3"/>
      <c r="AW823" s="3"/>
      <c r="AX823" s="3"/>
      <c r="AY823" s="3"/>
      <c r="AZ823" s="48"/>
      <c r="BA823" s="48"/>
    </row>
    <row r="824" spans="40:53" ht="14.25" customHeight="1" x14ac:dyDescent="0.25">
      <c r="AN824" s="48"/>
      <c r="AO824" s="47"/>
      <c r="AP824" s="48"/>
      <c r="AQ824" s="49"/>
      <c r="AT824" s="48"/>
      <c r="AU824" s="6"/>
      <c r="AV824" s="3"/>
      <c r="AW824" s="3"/>
      <c r="AX824" s="3"/>
      <c r="AY824" s="3"/>
      <c r="AZ824" s="48"/>
      <c r="BA824" s="48"/>
    </row>
    <row r="825" spans="40:53" ht="14.25" customHeight="1" x14ac:dyDescent="0.25">
      <c r="AN825" s="48"/>
      <c r="AO825" s="47"/>
      <c r="AP825" s="48"/>
      <c r="AQ825" s="49"/>
      <c r="AT825" s="48"/>
      <c r="AU825" s="6"/>
      <c r="AV825" s="3"/>
      <c r="AW825" s="3"/>
      <c r="AX825" s="3"/>
      <c r="AY825" s="3"/>
      <c r="AZ825" s="48"/>
      <c r="BA825" s="48"/>
    </row>
    <row r="826" spans="40:53" ht="14.25" customHeight="1" x14ac:dyDescent="0.25">
      <c r="AN826" s="48"/>
      <c r="AO826" s="47"/>
      <c r="AP826" s="48"/>
      <c r="AQ826" s="49"/>
      <c r="AT826" s="48"/>
      <c r="AU826" s="6"/>
      <c r="AV826" s="3"/>
      <c r="AW826" s="3"/>
      <c r="AX826" s="3"/>
      <c r="AY826" s="3"/>
      <c r="AZ826" s="48"/>
      <c r="BA826" s="48"/>
    </row>
    <row r="827" spans="40:53" ht="14.25" customHeight="1" x14ac:dyDescent="0.25">
      <c r="AN827" s="48"/>
      <c r="AO827" s="47"/>
      <c r="AP827" s="48"/>
      <c r="AQ827" s="49"/>
      <c r="AT827" s="48"/>
      <c r="AU827" s="6"/>
      <c r="AV827" s="3"/>
      <c r="AW827" s="3"/>
      <c r="AX827" s="3"/>
      <c r="AY827" s="3"/>
      <c r="AZ827" s="48"/>
      <c r="BA827" s="48"/>
    </row>
    <row r="828" spans="40:53" ht="14.25" customHeight="1" x14ac:dyDescent="0.25">
      <c r="AN828" s="48"/>
      <c r="AO828" s="47"/>
      <c r="AP828" s="48"/>
      <c r="AQ828" s="49"/>
      <c r="AT828" s="48"/>
      <c r="AU828" s="6"/>
      <c r="AV828" s="3"/>
      <c r="AW828" s="3"/>
      <c r="AX828" s="3"/>
      <c r="AY828" s="3"/>
      <c r="AZ828" s="48"/>
      <c r="BA828" s="48"/>
    </row>
    <row r="829" spans="40:53" ht="14.25" customHeight="1" x14ac:dyDescent="0.25">
      <c r="AN829" s="48"/>
      <c r="AO829" s="47"/>
      <c r="AP829" s="48"/>
      <c r="AQ829" s="49"/>
      <c r="AT829" s="48"/>
      <c r="AU829" s="6"/>
      <c r="AV829" s="3"/>
      <c r="AW829" s="3"/>
      <c r="AX829" s="3"/>
      <c r="AY829" s="3"/>
      <c r="AZ829" s="48"/>
      <c r="BA829" s="48"/>
    </row>
    <row r="830" spans="40:53" ht="14.25" customHeight="1" x14ac:dyDescent="0.25">
      <c r="AN830" s="48"/>
      <c r="AO830" s="47"/>
      <c r="AP830" s="48"/>
      <c r="AQ830" s="49"/>
      <c r="AT830" s="48"/>
      <c r="AU830" s="6"/>
      <c r="AV830" s="3"/>
      <c r="AW830" s="3"/>
      <c r="AX830" s="3"/>
      <c r="AY830" s="3"/>
      <c r="AZ830" s="48"/>
      <c r="BA830" s="48"/>
    </row>
    <row r="831" spans="40:53" ht="14.25" customHeight="1" x14ac:dyDescent="0.25">
      <c r="AN831" s="48"/>
      <c r="AO831" s="47"/>
      <c r="AP831" s="48"/>
      <c r="AQ831" s="49"/>
      <c r="AT831" s="48"/>
      <c r="AU831" s="6"/>
      <c r="AV831" s="3"/>
      <c r="AW831" s="3"/>
      <c r="AX831" s="3"/>
      <c r="AY831" s="3"/>
      <c r="AZ831" s="48"/>
      <c r="BA831" s="48"/>
    </row>
    <row r="832" spans="40:53" ht="14.25" customHeight="1" x14ac:dyDescent="0.25">
      <c r="AN832" s="48"/>
      <c r="AO832" s="47"/>
      <c r="AP832" s="48"/>
      <c r="AQ832" s="49"/>
      <c r="AT832" s="48"/>
      <c r="AU832" s="6"/>
      <c r="AV832" s="3"/>
      <c r="AW832" s="3"/>
      <c r="AX832" s="3"/>
      <c r="AY832" s="3"/>
      <c r="AZ832" s="48"/>
      <c r="BA832" s="48"/>
    </row>
    <row r="833" spans="40:53" ht="14.25" customHeight="1" x14ac:dyDescent="0.25">
      <c r="AN833" s="48"/>
      <c r="AO833" s="47"/>
      <c r="AP833" s="48"/>
      <c r="AQ833" s="49"/>
      <c r="AT833" s="48"/>
      <c r="AU833" s="6"/>
      <c r="AV833" s="3"/>
      <c r="AW833" s="3"/>
      <c r="AX833" s="3"/>
      <c r="AY833" s="3"/>
      <c r="AZ833" s="48"/>
      <c r="BA833" s="48"/>
    </row>
    <row r="834" spans="40:53" ht="14.25" customHeight="1" x14ac:dyDescent="0.25">
      <c r="AN834" s="48"/>
      <c r="AO834" s="47"/>
      <c r="AP834" s="48"/>
      <c r="AQ834" s="49"/>
      <c r="AT834" s="48"/>
      <c r="AU834" s="6"/>
      <c r="AV834" s="3"/>
      <c r="AW834" s="3"/>
      <c r="AX834" s="3"/>
      <c r="AY834" s="3"/>
      <c r="AZ834" s="48"/>
      <c r="BA834" s="48"/>
    </row>
    <row r="835" spans="40:53" ht="14.25" customHeight="1" x14ac:dyDescent="0.25">
      <c r="AN835" s="48"/>
      <c r="AO835" s="47"/>
      <c r="AP835" s="48"/>
      <c r="AQ835" s="49"/>
      <c r="AT835" s="48"/>
      <c r="AU835" s="6"/>
      <c r="AV835" s="3"/>
      <c r="AW835" s="3"/>
      <c r="AX835" s="3"/>
      <c r="AY835" s="3"/>
      <c r="AZ835" s="48"/>
      <c r="BA835" s="48"/>
    </row>
    <row r="836" spans="40:53" ht="14.25" customHeight="1" x14ac:dyDescent="0.25">
      <c r="AN836" s="48"/>
      <c r="AO836" s="47"/>
      <c r="AP836" s="48"/>
      <c r="AQ836" s="49"/>
      <c r="AT836" s="48"/>
      <c r="AU836" s="6"/>
      <c r="AV836" s="3"/>
      <c r="AW836" s="3"/>
      <c r="AX836" s="3"/>
      <c r="AY836" s="3"/>
      <c r="AZ836" s="48"/>
      <c r="BA836" s="48"/>
    </row>
    <row r="837" spans="40:53" ht="14.25" customHeight="1" x14ac:dyDescent="0.25">
      <c r="AN837" s="48"/>
      <c r="AO837" s="47"/>
      <c r="AP837" s="48"/>
      <c r="AQ837" s="49"/>
      <c r="AT837" s="48"/>
      <c r="AU837" s="6"/>
      <c r="AV837" s="3"/>
      <c r="AW837" s="3"/>
      <c r="AX837" s="3"/>
      <c r="AY837" s="3"/>
      <c r="AZ837" s="48"/>
      <c r="BA837" s="48"/>
    </row>
    <row r="838" spans="40:53" ht="14.25" customHeight="1" x14ac:dyDescent="0.25">
      <c r="AN838" s="48"/>
      <c r="AO838" s="47"/>
      <c r="AP838" s="48"/>
      <c r="AQ838" s="49"/>
      <c r="AT838" s="48"/>
      <c r="AU838" s="6"/>
      <c r="AV838" s="3"/>
      <c r="AW838" s="3"/>
      <c r="AX838" s="3"/>
      <c r="AY838" s="3"/>
      <c r="AZ838" s="48"/>
      <c r="BA838" s="48"/>
    </row>
    <row r="839" spans="40:53" ht="14.25" customHeight="1" x14ac:dyDescent="0.25">
      <c r="AN839" s="48"/>
      <c r="AO839" s="47"/>
      <c r="AP839" s="48"/>
      <c r="AQ839" s="49"/>
      <c r="AT839" s="48"/>
      <c r="AU839" s="6"/>
      <c r="AV839" s="3"/>
      <c r="AW839" s="3"/>
      <c r="AX839" s="3"/>
      <c r="AY839" s="3"/>
      <c r="AZ839" s="48"/>
      <c r="BA839" s="48"/>
    </row>
    <row r="840" spans="40:53" ht="14.25" customHeight="1" x14ac:dyDescent="0.25">
      <c r="AN840" s="48"/>
      <c r="AO840" s="47"/>
      <c r="AP840" s="48"/>
      <c r="AQ840" s="49"/>
      <c r="AT840" s="48"/>
      <c r="AU840" s="6"/>
      <c r="AV840" s="3"/>
      <c r="AW840" s="3"/>
      <c r="AX840" s="3"/>
      <c r="AY840" s="3"/>
      <c r="AZ840" s="48"/>
      <c r="BA840" s="48"/>
    </row>
    <row r="841" spans="40:53" ht="14.25" customHeight="1" x14ac:dyDescent="0.25">
      <c r="AN841" s="48"/>
      <c r="AO841" s="47"/>
      <c r="AP841" s="48"/>
      <c r="AQ841" s="49"/>
      <c r="AT841" s="48"/>
      <c r="AU841" s="6"/>
      <c r="AV841" s="3"/>
      <c r="AW841" s="3"/>
      <c r="AX841" s="3"/>
      <c r="AY841" s="3"/>
      <c r="AZ841" s="48"/>
      <c r="BA841" s="48"/>
    </row>
    <row r="842" spans="40:53" ht="14.25" customHeight="1" x14ac:dyDescent="0.25">
      <c r="AN842" s="48"/>
      <c r="AO842" s="47"/>
      <c r="AP842" s="48"/>
      <c r="AQ842" s="49"/>
      <c r="AT842" s="48"/>
      <c r="AU842" s="6"/>
      <c r="AV842" s="3"/>
      <c r="AW842" s="3"/>
      <c r="AX842" s="3"/>
      <c r="AY842" s="3"/>
      <c r="AZ842" s="48"/>
      <c r="BA842" s="48"/>
    </row>
    <row r="843" spans="40:53" ht="14.25" customHeight="1" x14ac:dyDescent="0.25">
      <c r="AN843" s="48"/>
      <c r="AO843" s="47"/>
      <c r="AP843" s="48"/>
      <c r="AQ843" s="49"/>
      <c r="AT843" s="48"/>
      <c r="AU843" s="6"/>
      <c r="AV843" s="3"/>
      <c r="AW843" s="3"/>
      <c r="AX843" s="3"/>
      <c r="AY843" s="3"/>
      <c r="AZ843" s="48"/>
      <c r="BA843" s="48"/>
    </row>
    <row r="844" spans="40:53" ht="14.25" customHeight="1" x14ac:dyDescent="0.25">
      <c r="AN844" s="48"/>
      <c r="AO844" s="47"/>
      <c r="AP844" s="48"/>
      <c r="AQ844" s="49"/>
      <c r="AT844" s="48"/>
      <c r="AU844" s="6"/>
      <c r="AV844" s="3"/>
      <c r="AW844" s="3"/>
      <c r="AX844" s="3"/>
      <c r="AY844" s="3"/>
      <c r="AZ844" s="48"/>
      <c r="BA844" s="48"/>
    </row>
    <row r="845" spans="40:53" ht="14.25" customHeight="1" x14ac:dyDescent="0.25">
      <c r="AN845" s="48"/>
      <c r="AO845" s="47"/>
      <c r="AP845" s="48"/>
      <c r="AQ845" s="49"/>
      <c r="AT845" s="48"/>
      <c r="AU845" s="6"/>
      <c r="AV845" s="3"/>
      <c r="AW845" s="3"/>
      <c r="AX845" s="3"/>
      <c r="AY845" s="3"/>
      <c r="AZ845" s="48"/>
      <c r="BA845" s="48"/>
    </row>
    <row r="846" spans="40:53" ht="14.25" customHeight="1" x14ac:dyDescent="0.25">
      <c r="AN846" s="48"/>
      <c r="AO846" s="47"/>
      <c r="AP846" s="48"/>
      <c r="AQ846" s="49"/>
      <c r="AR846" s="48"/>
      <c r="AS846" s="48"/>
      <c r="AT846" s="48"/>
      <c r="AU846" s="6"/>
      <c r="AV846" s="3"/>
      <c r="AW846" s="3"/>
      <c r="AX846" s="3"/>
      <c r="AY846" s="3"/>
      <c r="AZ846" s="48"/>
      <c r="BA846" s="48"/>
    </row>
    <row r="847" spans="40:53" ht="14.25" customHeight="1" x14ac:dyDescent="0.25">
      <c r="AN847" s="48"/>
      <c r="AO847" s="47"/>
      <c r="AP847" s="48"/>
      <c r="AQ847" s="49"/>
      <c r="AR847" s="48"/>
      <c r="AS847" s="48"/>
      <c r="AT847" s="48"/>
      <c r="AU847" s="6"/>
      <c r="AV847" s="3"/>
      <c r="AW847" s="3"/>
      <c r="AX847" s="3"/>
      <c r="AY847" s="3"/>
      <c r="AZ847" s="48"/>
      <c r="BA847" s="48"/>
    </row>
    <row r="848" spans="40:53" ht="14.25" customHeight="1" x14ac:dyDescent="0.25">
      <c r="AN848" s="48"/>
      <c r="AO848" s="47"/>
      <c r="AP848" s="48"/>
      <c r="AQ848" s="49"/>
      <c r="AR848" s="48"/>
      <c r="AS848" s="48"/>
      <c r="AT848" s="48"/>
      <c r="AU848" s="6"/>
      <c r="AV848" s="3"/>
      <c r="AW848" s="3"/>
      <c r="AX848" s="3"/>
      <c r="AY848" s="3"/>
      <c r="AZ848" s="48"/>
      <c r="BA848" s="48"/>
    </row>
    <row r="849" spans="40:53" ht="14.25" customHeight="1" x14ac:dyDescent="0.25">
      <c r="AN849" s="48"/>
      <c r="AO849" s="47"/>
      <c r="AP849" s="48"/>
      <c r="AQ849" s="49"/>
      <c r="AR849" s="48"/>
      <c r="AS849" s="48"/>
      <c r="AT849" s="48"/>
      <c r="AU849" s="6"/>
      <c r="AV849" s="3"/>
      <c r="AW849" s="3"/>
      <c r="AX849" s="3"/>
      <c r="AY849" s="3"/>
      <c r="AZ849" s="48"/>
      <c r="BA849" s="48"/>
    </row>
    <row r="850" spans="40:53" ht="14.25" customHeight="1" x14ac:dyDescent="0.25">
      <c r="AN850" s="48"/>
      <c r="AO850" s="47"/>
      <c r="AP850" s="48"/>
      <c r="AQ850" s="49"/>
      <c r="AR850" s="48"/>
      <c r="AS850" s="48"/>
      <c r="AT850" s="48"/>
      <c r="AU850" s="6"/>
      <c r="AV850" s="3"/>
      <c r="AW850" s="3"/>
      <c r="AX850" s="3"/>
      <c r="AY850" s="3"/>
      <c r="AZ850" s="48"/>
      <c r="BA850" s="48"/>
    </row>
    <row r="851" spans="40:53" ht="14.25" customHeight="1" x14ac:dyDescent="0.25">
      <c r="AN851" s="48"/>
      <c r="AO851" s="47"/>
      <c r="AP851" s="48"/>
      <c r="AQ851" s="49"/>
      <c r="AR851" s="48"/>
      <c r="AS851" s="48"/>
      <c r="AT851" s="48"/>
      <c r="AU851" s="6"/>
      <c r="AV851" s="3"/>
      <c r="AW851" s="3"/>
      <c r="AX851" s="3"/>
      <c r="AY851" s="3"/>
      <c r="AZ851" s="48"/>
      <c r="BA851" s="48"/>
    </row>
    <row r="852" spans="40:53" ht="14.25" customHeight="1" x14ac:dyDescent="0.25">
      <c r="AN852" s="48"/>
      <c r="AO852" s="47"/>
      <c r="AP852" s="48"/>
      <c r="AQ852" s="49"/>
      <c r="AR852" s="48"/>
      <c r="AS852" s="48"/>
      <c r="AT852" s="48"/>
      <c r="AU852" s="6"/>
      <c r="AV852" s="3"/>
      <c r="AW852" s="3"/>
      <c r="AX852" s="3"/>
      <c r="AY852" s="3"/>
      <c r="AZ852" s="48"/>
      <c r="BA852" s="48"/>
    </row>
    <row r="853" spans="40:53" ht="14.25" customHeight="1" x14ac:dyDescent="0.25">
      <c r="AQ853" s="48"/>
      <c r="AR853" s="48"/>
      <c r="AS853" s="48"/>
    </row>
    <row r="854" spans="40:53" ht="14.25" customHeight="1" x14ac:dyDescent="0.25">
      <c r="AQ854" s="48"/>
      <c r="AR854" s="48"/>
      <c r="AS854" s="48"/>
    </row>
    <row r="855" spans="40:53" ht="14.25" customHeight="1" x14ac:dyDescent="0.25">
      <c r="AQ855" s="48"/>
      <c r="AR855" s="48"/>
      <c r="AS855" s="48"/>
    </row>
    <row r="856" spans="40:53" ht="14.25" customHeight="1" x14ac:dyDescent="0.25">
      <c r="AQ856" s="48"/>
      <c r="AR856" s="48"/>
      <c r="AS856" s="48"/>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Z56"/>
  <sheetViews>
    <sheetView topLeftCell="X1" workbookViewId="0">
      <selection activeCell="AI1" sqref="AI1"/>
    </sheetView>
  </sheetViews>
  <sheetFormatPr defaultRowHeight="14.25" customHeight="1" x14ac:dyDescent="0.25"/>
  <cols>
    <col min="1" max="1" width="5.85546875" style="1" bestFit="1" customWidth="1"/>
    <col min="2" max="2" width="3.140625" style="1" bestFit="1" customWidth="1"/>
    <col min="3" max="3" width="6.42578125" style="1" bestFit="1" customWidth="1"/>
    <col min="4" max="5" width="9.42578125" style="1" customWidth="1"/>
    <col min="6" max="6" width="22.7109375" style="1" customWidth="1"/>
    <col min="7" max="9" width="4.140625" style="1" customWidth="1"/>
    <col min="10" max="10" width="9" style="1" bestFit="1" customWidth="1"/>
    <col min="11" max="11" width="5.5703125" style="2" customWidth="1"/>
    <col min="12" max="12" width="3.28515625" style="1" bestFit="1" customWidth="1"/>
    <col min="13" max="13" width="10.28515625" style="1" bestFit="1" customWidth="1"/>
    <col min="14" max="14" width="12" style="1" bestFit="1" customWidth="1"/>
    <col min="15" max="15" width="10.5703125" style="1" customWidth="1"/>
    <col min="16" max="16" width="13" style="1" customWidth="1"/>
    <col min="17" max="18" width="5.42578125" style="1" customWidth="1"/>
    <col min="19" max="19" width="6.5703125" style="1" customWidth="1"/>
    <col min="20" max="20" width="8" style="1" bestFit="1" customWidth="1"/>
    <col min="21" max="21" width="20.7109375" style="1" customWidth="1"/>
    <col min="22" max="22" width="8.140625" style="1" bestFit="1" customWidth="1"/>
    <col min="23" max="24" width="8.42578125" style="1" bestFit="1" customWidth="1"/>
    <col min="25" max="25" width="7.28515625" style="1" bestFit="1" customWidth="1"/>
    <col min="26" max="26" width="8.7109375" style="1" bestFit="1" customWidth="1"/>
    <col min="27" max="27" width="14.85546875" style="1" bestFit="1" customWidth="1"/>
    <col min="28" max="28" width="8.5703125" style="1" bestFit="1" customWidth="1"/>
    <col min="29" max="29" width="7.5703125" style="1" bestFit="1" customWidth="1"/>
    <col min="30" max="30" width="9" style="1" bestFit="1" customWidth="1"/>
    <col min="31" max="31" width="8.42578125" style="1" bestFit="1" customWidth="1"/>
    <col min="32" max="33" width="8" style="1" bestFit="1" customWidth="1"/>
    <col min="34" max="34" width="8.5703125" style="1" bestFit="1" customWidth="1"/>
    <col min="35" max="35" width="8.140625" style="1" bestFit="1" customWidth="1"/>
    <col min="36" max="37" width="9.140625" style="1"/>
    <col min="38" max="40" width="9.5703125" style="1" customWidth="1"/>
    <col min="41" max="41" width="24.28515625" style="1" customWidth="1"/>
    <col min="42" max="44" width="9.5703125" style="1" customWidth="1"/>
    <col min="45" max="46" width="9.5703125" style="3" customWidth="1"/>
    <col min="47" max="59" width="9.5703125" style="1" customWidth="1"/>
    <col min="60" max="16384" width="9.140625" style="1"/>
  </cols>
  <sheetData>
    <row r="1" spans="1:52" s="5" customFormat="1" ht="14.25" customHeight="1" x14ac:dyDescent="0.25">
      <c r="A1" s="11" t="s">
        <v>0</v>
      </c>
      <c r="B1" s="5" t="s">
        <v>67</v>
      </c>
      <c r="C1" s="5" t="s">
        <v>68</v>
      </c>
      <c r="D1" s="5" t="s">
        <v>1</v>
      </c>
      <c r="E1" s="5" t="s">
        <v>395</v>
      </c>
      <c r="F1" s="5" t="s">
        <v>18</v>
      </c>
      <c r="G1" s="5" t="s">
        <v>19</v>
      </c>
      <c r="H1" s="5" t="s">
        <v>20</v>
      </c>
      <c r="I1" s="5" t="s">
        <v>21</v>
      </c>
      <c r="J1" s="5" t="s">
        <v>2</v>
      </c>
      <c r="K1" s="10" t="s">
        <v>66</v>
      </c>
      <c r="L1" s="9" t="s">
        <v>3</v>
      </c>
      <c r="M1" s="9" t="s">
        <v>4</v>
      </c>
      <c r="N1" s="9" t="s">
        <v>5</v>
      </c>
      <c r="O1" s="9" t="str">
        <f>CONCATENATE("drop table " &amp; $D$2)</f>
        <v>drop table GCUC</v>
      </c>
      <c r="P1" s="9" t="s">
        <v>72</v>
      </c>
      <c r="Q1" s="10" t="s">
        <v>66</v>
      </c>
      <c r="R1" s="10" t="s">
        <v>375</v>
      </c>
      <c r="S1" s="9" t="s">
        <v>374</v>
      </c>
      <c r="T1" s="5" t="s">
        <v>7</v>
      </c>
      <c r="U1" s="5" t="s">
        <v>8</v>
      </c>
      <c r="V1" s="5" t="s">
        <v>73</v>
      </c>
      <c r="W1" s="5" t="s">
        <v>90</v>
      </c>
      <c r="X1" s="5" t="s">
        <v>74</v>
      </c>
      <c r="Y1" s="5" t="s">
        <v>75</v>
      </c>
      <c r="Z1" s="5" t="s">
        <v>76</v>
      </c>
      <c r="AA1" s="5" t="s">
        <v>77</v>
      </c>
      <c r="AB1" s="5" t="s">
        <v>78</v>
      </c>
      <c r="AC1" s="5" t="s">
        <v>91</v>
      </c>
      <c r="AD1" s="5" t="s">
        <v>92</v>
      </c>
      <c r="AE1" s="5" t="s">
        <v>93</v>
      </c>
      <c r="AF1" s="5" t="s">
        <v>94</v>
      </c>
      <c r="AG1" s="5" t="s">
        <v>95</v>
      </c>
      <c r="AH1" s="5" t="s">
        <v>96</v>
      </c>
      <c r="AI1" s="5" t="s">
        <v>97</v>
      </c>
      <c r="AJ1" s="5" t="s">
        <v>6</v>
      </c>
      <c r="AS1" s="9"/>
      <c r="AT1" s="9"/>
    </row>
    <row r="2" spans="1:52" ht="14.25" customHeight="1" x14ac:dyDescent="0.25">
      <c r="A2" s="4"/>
      <c r="D2" s="1" t="s">
        <v>394</v>
      </c>
      <c r="E2" s="1" t="s">
        <v>393</v>
      </c>
      <c r="F2" s="1" t="str">
        <f>VLOOKUP($D$2,[1]Tables!$B$1:$D$65509,3,FALSE)</f>
        <v>Currency Conversion</v>
      </c>
      <c r="L2" s="3"/>
      <c r="M2" s="3"/>
      <c r="N2" s="3"/>
      <c r="O2" s="3" t="str">
        <f>CONCATENATE("CREATE TABLE ", $D$2, " (")</f>
        <v>CREATE TABLE GCUC (</v>
      </c>
      <c r="P2" s="7" t="str">
        <f>CONCATENATE("CREATE TABLE ", $D$2, " (")</f>
        <v>CREATE TABLE GCUC (</v>
      </c>
      <c r="Q2" s="8" t="s">
        <v>9</v>
      </c>
      <c r="R2" s="8"/>
      <c r="S2" s="7" t="str">
        <f>CONCATENATE("     A          R ", D2, "R")</f>
        <v xml:space="preserve">     A          R GCUCR</v>
      </c>
      <c r="T2" s="1" t="s">
        <v>9</v>
      </c>
      <c r="AK2" s="5" t="s">
        <v>9</v>
      </c>
      <c r="AR2" s="3"/>
      <c r="AU2" s="3"/>
      <c r="AV2" s="3"/>
    </row>
    <row r="3" spans="1:52" ht="14.25" customHeight="1" x14ac:dyDescent="0.25">
      <c r="A3" s="4"/>
      <c r="B3" s="1" t="str">
        <f>VLOOKUP($D$2,[1]Tables!$B$1:$D$65509,2,FALSE)</f>
        <v>GH</v>
      </c>
      <c r="C3" s="1" t="s">
        <v>17</v>
      </c>
      <c r="D3" s="1" t="str">
        <f t="shared" ref="D3:D17" si="0">B3 &amp; C3</f>
        <v>GHCONO</v>
      </c>
      <c r="E3" s="12" t="s">
        <v>737</v>
      </c>
      <c r="F3" s="1" t="str">
        <f>VLOOKUP($C3,'[1]Data Dictionary'!$B$1:$I$65600,5,FALSE)</f>
        <v>Company Code</v>
      </c>
      <c r="G3" s="1" t="str">
        <f>VLOOKUP($C3,'[1]Data Dictionary'!$B$1:$I$65600,6,FALSE)</f>
        <v>Company Code</v>
      </c>
      <c r="H3" s="1" t="str">
        <f>VLOOKUP($C3,'[1]Data Dictionary'!$B$1:$I$65600,7,FALSE)</f>
        <v>Company Code</v>
      </c>
      <c r="I3" s="1" t="str">
        <f>VLOOKUP($C3,'[1]Data Dictionary'!$B$1:$I$65600,8,FALSE)</f>
        <v>Company Code</v>
      </c>
      <c r="J3" s="1" t="str">
        <f>VLOOKUP($C3,'[1]Data Dictionary'!$B$1:$I$65600,2,FALSE)</f>
        <v>VARCHAR</v>
      </c>
      <c r="K3" s="2" t="str">
        <f>VLOOKUP($C3,'[1]Data Dictionary'!$B$1:$I$65600,3,FALSE)</f>
        <v>10</v>
      </c>
      <c r="L3" s="3" t="s">
        <v>10</v>
      </c>
      <c r="M3" s="3" t="str">
        <f t="shared" ref="M3:M17" si="1">IF(L3="", " NULL ", " NOT NULL ")</f>
        <v xml:space="preserve"> NOT NULL </v>
      </c>
      <c r="N3" s="3" t="str">
        <f t="shared" ref="N3:N17" si="2">IF(J3="NUMERIC", " DEFAULT(0) ", IF(J3="DATETIME", "", " DEFAULT('') "))</f>
        <v xml:space="preserve"> DEFAULT('') </v>
      </c>
      <c r="O3" s="1" t="str">
        <f t="shared" ref="O3:O17" si="3">CONCATENATE(D3, " ", J3, IF(J3="DATETIME", "",CONCATENATE("(", K3, ") ")), M3, N3,",")</f>
        <v>GHCONO VARCHAR(10)  NOT NULL  DEFAULT('') ,</v>
      </c>
      <c r="P3" s="1" t="str">
        <f t="shared" ref="P3:P17" si="4">CONCATENATE(D3, " ",IF(J3="VARCHAR", "VARCHAR2",IF(J3="NUMERIC", "NUMBER", J3)), IF(J3="DATETIME", "",CONCATENATE("(", K3, ") ")), IF(TRIM(L3)&lt;&gt;"", M3,IF(TRIM(N3)="DEFAULT('')", "DEFAULT(' ')", N3)), ",")</f>
        <v>GHCONO VARCHAR2(10)  NOT NULL ,</v>
      </c>
      <c r="Q3" s="2" t="str">
        <f t="shared" ref="Q3:Q17" si="5">IF(J3="VARCHAR",K3,LEFT(K3,FIND(",",K3)-1))</f>
        <v>10</v>
      </c>
      <c r="R3" s="2" t="str">
        <f t="shared" ref="R3:R17" si="6">IF(J3="VARCHAR","",RIGHT(K3,LEN(K3)-FIND(",",K3)))</f>
        <v/>
      </c>
      <c r="S3" s="1" t="str">
        <f t="shared" ref="S3:S17" si="7">CONCATENATE("     A            ", D3, RIGHT("          "&amp;Q3,10),RIGHT("   "&amp;R3,3),"       COLHDG('", LEFT(F3,20), "')")</f>
        <v xml:space="preserve">     A            GHCONO        10          COLHDG('Company Code')</v>
      </c>
      <c r="T3" s="1" t="s">
        <v>9</v>
      </c>
      <c r="U3" s="1" t="str">
        <f t="shared" ref="U3:U17" si="8">CONCATENATE("EXEC sys.sp_addextendedproperty @name=N'MS_Description', @value=N'", F3, "' , @level0type=N'SCHEMA',@level0name=N'dbo', @level1type=N'TABLE',@level1name=N'", $D$2, "', @level2type=N'COLUMN',@level2name=N'", D3, "'")</f>
        <v>EXEC sys.sp_addextendedproperty @name=N'MS_Description', @value=N'Company Code' , @level0type=N'SCHEMA',@level0name=N'dbo', @level1type=N'TABLE',@level1name=N'GCUC', @level2type=N'COLUMN',@level2name=N'GHCONO'</v>
      </c>
      <c r="V3" s="1" t="s">
        <v>1311</v>
      </c>
      <c r="X3" s="1" t="s">
        <v>16</v>
      </c>
      <c r="Y3" s="1" t="s">
        <v>15</v>
      </c>
      <c r="Z3" s="1" t="str">
        <f t="shared" ref="Z3:Z17" si="9">D3</f>
        <v>GHCONO</v>
      </c>
      <c r="AA3" s="1" t="str">
        <f t="shared" ref="AA3:AA17" si="10">IF(AND(X3="EN",Y3="S"),F3, IF(AND(X3="ID", Y3="S"),G3, IF(AND(X3="EN", Y3="R"),H3,I3)))</f>
        <v>Company Code</v>
      </c>
      <c r="AC3" s="1">
        <v>1</v>
      </c>
      <c r="AD3" s="6">
        <f t="shared" ref="AD3:AD17" ca="1" si="11">YEAR(NOW())*10000+MONTH(NOW())*100+DAY(NOW())</f>
        <v>20141204</v>
      </c>
      <c r="AE3" s="3">
        <f t="shared" ref="AE3:AE17" ca="1" si="12">HOUR(NOW())*10000+MINUTE(NOW())*100+SECOND(NOW())</f>
        <v>144109</v>
      </c>
      <c r="AF3" s="3" t="s">
        <v>88</v>
      </c>
      <c r="AG3" s="1">
        <v>0</v>
      </c>
      <c r="AH3" s="1">
        <v>0</v>
      </c>
      <c r="AJ3" s="1" t="str">
        <f t="shared" ref="AJ3:AJ17" ca="1" si="13">CONCATENATE("insert into ZDIC values('",V3, "', '",W3, "', '",X3, "', '",Y3, "', '",Z3, "', '",AA3, "', '",AB3, "', '",AC3, "', '",AD3, "', '",AE3, "', '",AF3, "', '",AG3, "', '",AH3, "', '",AI3, "')")</f>
        <v>insert into ZDIC values('DJB', '', 'EN', 'S', 'GHCONO', 'Company Code', '', '1', '20141204', '144109', 'SQL', '0', '0', '')</v>
      </c>
      <c r="AK3" s="5" t="s">
        <v>9</v>
      </c>
      <c r="AR3" s="3"/>
      <c r="AU3" s="3"/>
      <c r="AV3" s="3"/>
    </row>
    <row r="4" spans="1:52" ht="14.25" customHeight="1" x14ac:dyDescent="0.25">
      <c r="A4" s="4"/>
      <c r="B4" s="1" t="str">
        <f>VLOOKUP($D$2,[1]Tables!$B$1:$D$65509,2,FALSE)</f>
        <v>GH</v>
      </c>
      <c r="C4" s="1" t="s">
        <v>69</v>
      </c>
      <c r="D4" s="1" t="str">
        <f t="shared" si="0"/>
        <v>GHBRNO</v>
      </c>
      <c r="E4" s="12" t="s">
        <v>381</v>
      </c>
      <c r="F4" s="1" t="str">
        <f>VLOOKUP($C4,'[1]Data Dictionary'!$B$1:$I$65600,5,FALSE)</f>
        <v>Branch Code</v>
      </c>
      <c r="G4" s="1" t="str">
        <f>VLOOKUP($C4,'[1]Data Dictionary'!$B$1:$I$65600,6,FALSE)</f>
        <v>Branch Code</v>
      </c>
      <c r="H4" s="1" t="str">
        <f>VLOOKUP($C4,'[1]Data Dictionary'!$B$1:$I$65600,7,FALSE)</f>
        <v>Branch Code</v>
      </c>
      <c r="I4" s="1" t="str">
        <f>VLOOKUP($C4,'[1]Data Dictionary'!$B$1:$I$65600,8,FALSE)</f>
        <v>Branch Code</v>
      </c>
      <c r="J4" s="1" t="str">
        <f>VLOOKUP($C4,'[1]Data Dictionary'!$B$1:$I$65600,2,FALSE)</f>
        <v>VARCHAR</v>
      </c>
      <c r="K4" s="2" t="str">
        <f>VLOOKUP($C4,'[1]Data Dictionary'!$B$1:$I$65600,3,FALSE)</f>
        <v>10</v>
      </c>
      <c r="L4" s="3" t="s">
        <v>12</v>
      </c>
      <c r="M4" s="3" t="str">
        <f t="shared" si="1"/>
        <v xml:space="preserve"> NOT NULL </v>
      </c>
      <c r="N4" s="3" t="str">
        <f t="shared" si="2"/>
        <v xml:space="preserve"> DEFAULT('') </v>
      </c>
      <c r="O4" s="1" t="str">
        <f t="shared" si="3"/>
        <v>GHBRNO VARCHAR(10)  NOT NULL  DEFAULT('') ,</v>
      </c>
      <c r="P4" s="1" t="str">
        <f t="shared" si="4"/>
        <v>GHBRNO VARCHAR2(10)  NOT NULL ,</v>
      </c>
      <c r="Q4" s="2" t="str">
        <f t="shared" si="5"/>
        <v>10</v>
      </c>
      <c r="R4" s="2" t="str">
        <f t="shared" si="6"/>
        <v/>
      </c>
      <c r="S4" s="1" t="str">
        <f t="shared" si="7"/>
        <v xml:space="preserve">     A            GHBRNO        10          COLHDG('Branch Code')</v>
      </c>
      <c r="T4" s="1" t="s">
        <v>9</v>
      </c>
      <c r="U4" s="1" t="str">
        <f t="shared" si="8"/>
        <v>EXEC sys.sp_addextendedproperty @name=N'MS_Description', @value=N'Branch Code' , @level0type=N'SCHEMA',@level0name=N'dbo', @level1type=N'TABLE',@level1name=N'GCUC', @level2type=N'COLUMN',@level2name=N'GHBRNO'</v>
      </c>
      <c r="V4" s="1" t="s">
        <v>1311</v>
      </c>
      <c r="X4" s="1" t="s">
        <v>16</v>
      </c>
      <c r="Y4" s="1" t="s">
        <v>15</v>
      </c>
      <c r="Z4" s="1" t="str">
        <f t="shared" si="9"/>
        <v>GHBRNO</v>
      </c>
      <c r="AA4" s="1" t="str">
        <f t="shared" si="10"/>
        <v>Branch Code</v>
      </c>
      <c r="AC4" s="1">
        <v>1</v>
      </c>
      <c r="AD4" s="6">
        <f t="shared" ca="1" si="11"/>
        <v>20141204</v>
      </c>
      <c r="AE4" s="3">
        <f t="shared" ca="1" si="12"/>
        <v>144109</v>
      </c>
      <c r="AF4" s="3" t="s">
        <v>88</v>
      </c>
      <c r="AG4" s="1">
        <v>0</v>
      </c>
      <c r="AH4" s="1">
        <v>0</v>
      </c>
      <c r="AJ4" s="1" t="str">
        <f t="shared" ca="1" si="13"/>
        <v>insert into ZDIC values('DJB', '', 'EN', 'S', 'GHBRNO', 'Branch Code', '', '1', '20141204', '144109', 'SQL', '0', '0', '')</v>
      </c>
      <c r="AK4" s="5" t="s">
        <v>9</v>
      </c>
      <c r="AS4" s="1"/>
      <c r="AT4" s="1"/>
    </row>
    <row r="5" spans="1:52" ht="14.25" customHeight="1" x14ac:dyDescent="0.25">
      <c r="A5" s="4"/>
      <c r="B5" s="1" t="str">
        <f>VLOOKUP($D$2,[1]Tables!$B$1:$D$65509,2,FALSE)</f>
        <v>GH</v>
      </c>
      <c r="C5" s="1" t="s">
        <v>392</v>
      </c>
      <c r="D5" s="1" t="str">
        <f t="shared" si="0"/>
        <v>GHEFDT</v>
      </c>
      <c r="E5" s="1" t="s">
        <v>391</v>
      </c>
      <c r="F5" s="1" t="str">
        <f>VLOOKUP($C5,'[1]Data Dictionary'!$B$1:$I$65600,5,FALSE)</f>
        <v>Effective Date</v>
      </c>
      <c r="G5" s="1" t="str">
        <f>VLOOKUP($C5,'[1]Data Dictionary'!$B$1:$I$65600,6,FALSE)</f>
        <v>Effective Date</v>
      </c>
      <c r="H5" s="1" t="str">
        <f>VLOOKUP($C5,'[1]Data Dictionary'!$B$1:$I$65600,7,FALSE)</f>
        <v>Effective Date</v>
      </c>
      <c r="I5" s="1" t="str">
        <f>VLOOKUP($C5,'[1]Data Dictionary'!$B$1:$I$65600,8,FALSE)</f>
        <v>Effective Date</v>
      </c>
      <c r="J5" s="1" t="str">
        <f>VLOOKUP($C5,'[1]Data Dictionary'!$B$1:$I$65600,2,FALSE)</f>
        <v>NUMERIC</v>
      </c>
      <c r="K5" s="2" t="str">
        <f>VLOOKUP($C5,'[1]Data Dictionary'!$B$1:$I$65600,3,FALSE)</f>
        <v>8, 0</v>
      </c>
      <c r="L5" s="3" t="s">
        <v>13</v>
      </c>
      <c r="M5" s="3" t="str">
        <f t="shared" si="1"/>
        <v xml:space="preserve"> NOT NULL </v>
      </c>
      <c r="N5" s="3" t="str">
        <f t="shared" si="2"/>
        <v xml:space="preserve"> DEFAULT(0) </v>
      </c>
      <c r="O5" s="1" t="str">
        <f t="shared" si="3"/>
        <v>GHEFDT NUMERIC(8, 0)  NOT NULL  DEFAULT(0) ,</v>
      </c>
      <c r="P5" s="1" t="str">
        <f t="shared" si="4"/>
        <v>GHEFDT NUMBER(8, 0)  NOT NULL ,</v>
      </c>
      <c r="Q5" s="2" t="str">
        <f t="shared" si="5"/>
        <v>8</v>
      </c>
      <c r="R5" s="2" t="str">
        <f t="shared" si="6"/>
        <v xml:space="preserve"> 0</v>
      </c>
      <c r="S5" s="1" t="str">
        <f t="shared" si="7"/>
        <v xml:space="preserve">     A            GHEFDT         8  0       COLHDG('Effective Date')</v>
      </c>
      <c r="T5" s="1" t="s">
        <v>9</v>
      </c>
      <c r="U5" s="1" t="str">
        <f t="shared" si="8"/>
        <v>EXEC sys.sp_addextendedproperty @name=N'MS_Description', @value=N'Effective Date' , @level0type=N'SCHEMA',@level0name=N'dbo', @level1type=N'TABLE',@level1name=N'GCUC', @level2type=N'COLUMN',@level2name=N'GHEFDT'</v>
      </c>
      <c r="V5" s="1" t="s">
        <v>1311</v>
      </c>
      <c r="X5" s="1" t="s">
        <v>16</v>
      </c>
      <c r="Y5" s="1" t="s">
        <v>15</v>
      </c>
      <c r="Z5" s="1" t="str">
        <f t="shared" si="9"/>
        <v>GHEFDT</v>
      </c>
      <c r="AA5" s="1" t="str">
        <f t="shared" si="10"/>
        <v>Effective Date</v>
      </c>
      <c r="AC5" s="1">
        <v>1</v>
      </c>
      <c r="AD5" s="6">
        <f t="shared" ca="1" si="11"/>
        <v>20141204</v>
      </c>
      <c r="AE5" s="3">
        <f t="shared" ca="1" si="12"/>
        <v>144109</v>
      </c>
      <c r="AF5" s="3" t="s">
        <v>88</v>
      </c>
      <c r="AG5" s="1">
        <v>0</v>
      </c>
      <c r="AH5" s="1">
        <v>0</v>
      </c>
      <c r="AJ5" s="1" t="str">
        <f t="shared" ca="1" si="13"/>
        <v>insert into ZDIC values('DJB', '', 'EN', 'S', 'GHEFDT', 'Effective Date', '', '1', '20141204', '144109', 'SQL', '0', '0', '')</v>
      </c>
      <c r="AK5" s="5" t="s">
        <v>9</v>
      </c>
      <c r="AS5" s="1"/>
      <c r="AT5" s="1"/>
    </row>
    <row r="6" spans="1:52" ht="14.25" customHeight="1" x14ac:dyDescent="0.25">
      <c r="A6" s="4"/>
      <c r="B6" s="1" t="str">
        <f>VLOOKUP($D$2,[1]Tables!$B$1:$D$65509,2,FALSE)</f>
        <v>GH</v>
      </c>
      <c r="C6" s="1" t="s">
        <v>390</v>
      </c>
      <c r="D6" s="1" t="str">
        <f t="shared" si="0"/>
        <v>GHCYFR</v>
      </c>
      <c r="E6" s="1" t="s">
        <v>389</v>
      </c>
      <c r="F6" s="1" t="str">
        <f>VLOOKUP($C6,'[1]Data Dictionary'!$B$1:$I$65600,5,FALSE)</f>
        <v>Currency From</v>
      </c>
      <c r="G6" s="1" t="str">
        <f>VLOOKUP($C6,'[1]Data Dictionary'!$B$1:$I$65600,6,FALSE)</f>
        <v>Currency From</v>
      </c>
      <c r="H6" s="1" t="str">
        <f>VLOOKUP($C6,'[1]Data Dictionary'!$B$1:$I$65600,7,FALSE)</f>
        <v>Currency From</v>
      </c>
      <c r="I6" s="1" t="str">
        <f>VLOOKUP($C6,'[1]Data Dictionary'!$B$1:$I$65600,8,FALSE)</f>
        <v>Currency From</v>
      </c>
      <c r="J6" s="1" t="str">
        <f>VLOOKUP($C6,'[1]Data Dictionary'!$B$1:$I$65600,2,FALSE)</f>
        <v>VARCHAR</v>
      </c>
      <c r="K6" s="2" t="str">
        <f>VLOOKUP($C6,'[1]Data Dictionary'!$B$1:$I$65600,3,FALSE)</f>
        <v>10</v>
      </c>
      <c r="L6" s="3" t="s">
        <v>14</v>
      </c>
      <c r="M6" s="3" t="str">
        <f t="shared" si="1"/>
        <v xml:space="preserve"> NOT NULL </v>
      </c>
      <c r="N6" s="3" t="str">
        <f t="shared" si="2"/>
        <v xml:space="preserve"> DEFAULT('') </v>
      </c>
      <c r="O6" s="1" t="str">
        <f t="shared" si="3"/>
        <v>GHCYFR VARCHAR(10)  NOT NULL  DEFAULT('') ,</v>
      </c>
      <c r="P6" s="1" t="str">
        <f t="shared" si="4"/>
        <v>GHCYFR VARCHAR2(10)  NOT NULL ,</v>
      </c>
      <c r="Q6" s="2" t="str">
        <f t="shared" si="5"/>
        <v>10</v>
      </c>
      <c r="R6" s="2" t="str">
        <f t="shared" si="6"/>
        <v/>
      </c>
      <c r="S6" s="1" t="str">
        <f t="shared" si="7"/>
        <v xml:space="preserve">     A            GHCYFR        10          COLHDG('Currency From')</v>
      </c>
      <c r="T6" s="1" t="s">
        <v>9</v>
      </c>
      <c r="U6" s="1" t="str">
        <f t="shared" si="8"/>
        <v>EXEC sys.sp_addextendedproperty @name=N'MS_Description', @value=N'Currency From' , @level0type=N'SCHEMA',@level0name=N'dbo', @level1type=N'TABLE',@level1name=N'GCUC', @level2type=N'COLUMN',@level2name=N'GHCYFR'</v>
      </c>
      <c r="V6" s="1" t="s">
        <v>1311</v>
      </c>
      <c r="X6" s="1" t="s">
        <v>16</v>
      </c>
      <c r="Y6" s="1" t="s">
        <v>15</v>
      </c>
      <c r="Z6" s="1" t="str">
        <f t="shared" si="9"/>
        <v>GHCYFR</v>
      </c>
      <c r="AA6" s="1" t="str">
        <f t="shared" si="10"/>
        <v>Currency From</v>
      </c>
      <c r="AC6" s="1">
        <v>1</v>
      </c>
      <c r="AD6" s="6">
        <f t="shared" ca="1" si="11"/>
        <v>20141204</v>
      </c>
      <c r="AE6" s="3">
        <f t="shared" ca="1" si="12"/>
        <v>144109</v>
      </c>
      <c r="AF6" s="3" t="s">
        <v>88</v>
      </c>
      <c r="AG6" s="1">
        <v>0</v>
      </c>
      <c r="AH6" s="1">
        <v>0</v>
      </c>
      <c r="AJ6" s="1" t="str">
        <f t="shared" ca="1" si="13"/>
        <v>insert into ZDIC values('DJB', '', 'EN', 'S', 'GHCYFR', 'Currency From', '', '1', '20141204', '144109', 'SQL', '0', '0', '')</v>
      </c>
      <c r="AK6" s="5" t="s">
        <v>9</v>
      </c>
      <c r="AS6" s="1"/>
      <c r="AT6" s="1"/>
    </row>
    <row r="7" spans="1:52" ht="14.25" customHeight="1" x14ac:dyDescent="0.25">
      <c r="A7" s="4"/>
      <c r="B7" s="1" t="str">
        <f>VLOOKUP($D$2,[1]Tables!$B$1:$D$65509,2,FALSE)</f>
        <v>GH</v>
      </c>
      <c r="C7" s="1" t="s">
        <v>388</v>
      </c>
      <c r="D7" s="1" t="str">
        <f t="shared" si="0"/>
        <v>GHCYTO</v>
      </c>
      <c r="E7" s="1" t="s">
        <v>387</v>
      </c>
      <c r="F7" s="1" t="str">
        <f>VLOOKUP($C7,'[1]Data Dictionary'!$B$1:$I$65600,5,FALSE)</f>
        <v>Currency To</v>
      </c>
      <c r="G7" s="1" t="str">
        <f>VLOOKUP($C7,'[1]Data Dictionary'!$B$1:$I$65600,6,FALSE)</f>
        <v>Currency To</v>
      </c>
      <c r="H7" s="1" t="str">
        <f>VLOOKUP($C7,'[1]Data Dictionary'!$B$1:$I$65600,7,FALSE)</f>
        <v>Currency To</v>
      </c>
      <c r="I7" s="1" t="str">
        <f>VLOOKUP($C7,'[1]Data Dictionary'!$B$1:$I$65600,8,FALSE)</f>
        <v>Currency To</v>
      </c>
      <c r="J7" s="1" t="str">
        <f>VLOOKUP($C7,'[1]Data Dictionary'!$B$1:$I$65600,2,FALSE)</f>
        <v>VARCHAR</v>
      </c>
      <c r="K7" s="2" t="str">
        <f>VLOOKUP($C7,'[1]Data Dictionary'!$B$1:$I$65600,3,FALSE)</f>
        <v>10</v>
      </c>
      <c r="L7" s="3" t="s">
        <v>70</v>
      </c>
      <c r="M7" s="3" t="str">
        <f t="shared" si="1"/>
        <v xml:space="preserve"> NOT NULL </v>
      </c>
      <c r="N7" s="3" t="str">
        <f t="shared" si="2"/>
        <v xml:space="preserve"> DEFAULT('') </v>
      </c>
      <c r="O7" s="1" t="str">
        <f t="shared" si="3"/>
        <v>GHCYTO VARCHAR(10)  NOT NULL  DEFAULT('') ,</v>
      </c>
      <c r="P7" s="1" t="str">
        <f t="shared" si="4"/>
        <v>GHCYTO VARCHAR2(10)  NOT NULL ,</v>
      </c>
      <c r="Q7" s="2" t="str">
        <f t="shared" si="5"/>
        <v>10</v>
      </c>
      <c r="R7" s="2" t="str">
        <f t="shared" si="6"/>
        <v/>
      </c>
      <c r="S7" s="1" t="str">
        <f t="shared" si="7"/>
        <v xml:space="preserve">     A            GHCYTO        10          COLHDG('Currency To')</v>
      </c>
      <c r="T7" s="1" t="s">
        <v>9</v>
      </c>
      <c r="U7" s="1" t="str">
        <f t="shared" si="8"/>
        <v>EXEC sys.sp_addextendedproperty @name=N'MS_Description', @value=N'Currency To' , @level0type=N'SCHEMA',@level0name=N'dbo', @level1type=N'TABLE',@level1name=N'GCUC', @level2type=N'COLUMN',@level2name=N'GHCYTO'</v>
      </c>
      <c r="V7" s="1" t="s">
        <v>1311</v>
      </c>
      <c r="X7" s="1" t="s">
        <v>16</v>
      </c>
      <c r="Y7" s="1" t="s">
        <v>15</v>
      </c>
      <c r="Z7" s="1" t="str">
        <f t="shared" si="9"/>
        <v>GHCYTO</v>
      </c>
      <c r="AA7" s="1" t="str">
        <f t="shared" si="10"/>
        <v>Currency To</v>
      </c>
      <c r="AC7" s="1">
        <v>1</v>
      </c>
      <c r="AD7" s="6">
        <f t="shared" ca="1" si="11"/>
        <v>20141204</v>
      </c>
      <c r="AE7" s="3">
        <f t="shared" ca="1" si="12"/>
        <v>144109</v>
      </c>
      <c r="AF7" s="3" t="s">
        <v>88</v>
      </c>
      <c r="AG7" s="1">
        <v>0</v>
      </c>
      <c r="AH7" s="1">
        <v>0</v>
      </c>
      <c r="AJ7" s="1" t="str">
        <f t="shared" ca="1" si="13"/>
        <v>insert into ZDIC values('DJB', '', 'EN', 'S', 'GHCYTO', 'Currency To', '', '1', '20141204', '144109', 'SQL', '0', '0', '')</v>
      </c>
      <c r="AK7" s="5" t="s">
        <v>9</v>
      </c>
      <c r="AS7" s="1"/>
      <c r="AT7" s="1"/>
    </row>
    <row r="8" spans="1:52" ht="14.25" customHeight="1" x14ac:dyDescent="0.25">
      <c r="A8" s="4"/>
      <c r="B8" s="1" t="str">
        <f>VLOOKUP($D$2,[1]Tables!$B$1:$D$65509,2,FALSE)</f>
        <v>GH</v>
      </c>
      <c r="C8" s="1" t="s">
        <v>386</v>
      </c>
      <c r="D8" s="1" t="str">
        <f t="shared" si="0"/>
        <v>GHRTTY</v>
      </c>
      <c r="E8" s="1" t="s">
        <v>385</v>
      </c>
      <c r="F8" s="1" t="str">
        <f>VLOOKUP($C8,'[1]Data Dictionary'!$B$1:$I$65600,5,FALSE)</f>
        <v>Rate Type</v>
      </c>
      <c r="G8" s="1" t="str">
        <f>VLOOKUP($C8,'[1]Data Dictionary'!$B$1:$I$65600,6,FALSE)</f>
        <v>Rate Type</v>
      </c>
      <c r="H8" s="1" t="str">
        <f>VLOOKUP($C8,'[1]Data Dictionary'!$B$1:$I$65600,7,FALSE)</f>
        <v>Rate Type</v>
      </c>
      <c r="I8" s="1" t="str">
        <f>VLOOKUP($C8,'[1]Data Dictionary'!$B$1:$I$65600,8,FALSE)</f>
        <v>Rate Type</v>
      </c>
      <c r="J8" s="1" t="str">
        <f>VLOOKUP($C8,'[1]Data Dictionary'!$B$1:$I$65600,2,FALSE)</f>
        <v>VARCHAR</v>
      </c>
      <c r="K8" s="2" t="str">
        <f>VLOOKUP($C8,'[1]Data Dictionary'!$B$1:$I$65600,3,FALSE)</f>
        <v>10</v>
      </c>
      <c r="L8" s="3" t="s">
        <v>123</v>
      </c>
      <c r="M8" s="3" t="str">
        <f t="shared" si="1"/>
        <v xml:space="preserve"> NOT NULL </v>
      </c>
      <c r="N8" s="3" t="str">
        <f t="shared" si="2"/>
        <v xml:space="preserve"> DEFAULT('') </v>
      </c>
      <c r="O8" s="1" t="str">
        <f t="shared" si="3"/>
        <v>GHRTTY VARCHAR(10)  NOT NULL  DEFAULT('') ,</v>
      </c>
      <c r="P8" s="1" t="str">
        <f t="shared" si="4"/>
        <v>GHRTTY VARCHAR2(10)  NOT NULL ,</v>
      </c>
      <c r="Q8" s="2" t="str">
        <f t="shared" si="5"/>
        <v>10</v>
      </c>
      <c r="R8" s="2" t="str">
        <f t="shared" si="6"/>
        <v/>
      </c>
      <c r="S8" s="1" t="str">
        <f t="shared" si="7"/>
        <v xml:space="preserve">     A            GHRTTY        10          COLHDG('Rate Type')</v>
      </c>
      <c r="T8" s="1" t="s">
        <v>9</v>
      </c>
      <c r="U8" s="1" t="str">
        <f t="shared" si="8"/>
        <v>EXEC sys.sp_addextendedproperty @name=N'MS_Description', @value=N'Rate Type' , @level0type=N'SCHEMA',@level0name=N'dbo', @level1type=N'TABLE',@level1name=N'GCUC', @level2type=N'COLUMN',@level2name=N'GHRTTY'</v>
      </c>
      <c r="V8" s="1" t="s">
        <v>1311</v>
      </c>
      <c r="X8" s="1" t="s">
        <v>16</v>
      </c>
      <c r="Y8" s="1" t="s">
        <v>15</v>
      </c>
      <c r="Z8" s="1" t="str">
        <f t="shared" si="9"/>
        <v>GHRTTY</v>
      </c>
      <c r="AA8" s="1" t="str">
        <f t="shared" si="10"/>
        <v>Rate Type</v>
      </c>
      <c r="AC8" s="1">
        <v>1</v>
      </c>
      <c r="AD8" s="6">
        <f t="shared" ca="1" si="11"/>
        <v>20141204</v>
      </c>
      <c r="AE8" s="3">
        <f t="shared" ca="1" si="12"/>
        <v>144109</v>
      </c>
      <c r="AF8" s="3" t="s">
        <v>88</v>
      </c>
      <c r="AG8" s="1">
        <v>0</v>
      </c>
      <c r="AH8" s="1">
        <v>0</v>
      </c>
      <c r="AJ8" s="1" t="str">
        <f t="shared" ca="1" si="13"/>
        <v>insert into ZDIC values('DJB', '', 'EN', 'S', 'GHRTTY', 'Rate Type', '', '1', '20141204', '144109', 'SQL', '0', '0', '')</v>
      </c>
      <c r="AK8" s="5" t="s">
        <v>9</v>
      </c>
      <c r="AS8" s="1"/>
      <c r="AT8" s="1"/>
    </row>
    <row r="9" spans="1:52" ht="14.25" customHeight="1" x14ac:dyDescent="0.25">
      <c r="A9" s="4"/>
      <c r="B9" s="1" t="str">
        <f>VLOOKUP($D$2,[1]Tables!$B$1:$D$65509,2,FALSE)</f>
        <v>GH</v>
      </c>
      <c r="C9" s="1" t="s">
        <v>384</v>
      </c>
      <c r="D9" s="1" t="str">
        <f t="shared" si="0"/>
        <v>GHRATE</v>
      </c>
      <c r="E9" s="1" t="s">
        <v>383</v>
      </c>
      <c r="F9" s="1" t="str">
        <f>VLOOKUP($C9,'[1]Data Dictionary'!$B$1:$I$65600,5,FALSE)</f>
        <v>Rate</v>
      </c>
      <c r="G9" s="1" t="str">
        <f>VLOOKUP($C9,'[1]Data Dictionary'!$B$1:$I$65600,6,FALSE)</f>
        <v>Rate</v>
      </c>
      <c r="H9" s="1" t="str">
        <f>VLOOKUP($C9,'[1]Data Dictionary'!$B$1:$I$65600,7,FALSE)</f>
        <v>Rate</v>
      </c>
      <c r="I9" s="1" t="str">
        <f>VLOOKUP($C9,'[1]Data Dictionary'!$B$1:$I$65600,8,FALSE)</f>
        <v>Rate</v>
      </c>
      <c r="J9" s="1" t="str">
        <f>VLOOKUP($C9,'[1]Data Dictionary'!$B$1:$I$65600,2,FALSE)</f>
        <v>NUMERIC</v>
      </c>
      <c r="K9" s="2" t="str">
        <f>VLOOKUP($C9,'[1]Data Dictionary'!$B$1:$I$65600,3,FALSE)</f>
        <v>19, 7</v>
      </c>
      <c r="L9" s="3"/>
      <c r="M9" s="3" t="str">
        <f t="shared" si="1"/>
        <v xml:space="preserve"> NULL </v>
      </c>
      <c r="N9" s="3" t="str">
        <f t="shared" si="2"/>
        <v xml:space="preserve"> DEFAULT(0) </v>
      </c>
      <c r="O9" s="1" t="str">
        <f t="shared" si="3"/>
        <v>GHRATE NUMERIC(19, 7)  NULL  DEFAULT(0) ,</v>
      </c>
      <c r="P9" s="1" t="str">
        <f t="shared" si="4"/>
        <v>GHRATE NUMBER(19, 7)  DEFAULT(0) ,</v>
      </c>
      <c r="Q9" s="2" t="str">
        <f t="shared" si="5"/>
        <v>19</v>
      </c>
      <c r="R9" s="2" t="str">
        <f t="shared" si="6"/>
        <v xml:space="preserve"> 7</v>
      </c>
      <c r="S9" s="1" t="str">
        <f t="shared" si="7"/>
        <v xml:space="preserve">     A            GHRATE        19  7       COLHDG('Rate')</v>
      </c>
      <c r="T9" s="1" t="s">
        <v>9</v>
      </c>
      <c r="U9" s="1" t="str">
        <f t="shared" si="8"/>
        <v>EXEC sys.sp_addextendedproperty @name=N'MS_Description', @value=N'Rate' , @level0type=N'SCHEMA',@level0name=N'dbo', @level1type=N'TABLE',@level1name=N'GCUC', @level2type=N'COLUMN',@level2name=N'GHRATE'</v>
      </c>
      <c r="V9" s="1" t="s">
        <v>1311</v>
      </c>
      <c r="X9" s="1" t="s">
        <v>16</v>
      </c>
      <c r="Y9" s="1" t="s">
        <v>15</v>
      </c>
      <c r="Z9" s="1" t="str">
        <f t="shared" si="9"/>
        <v>GHRATE</v>
      </c>
      <c r="AA9" s="1" t="str">
        <f t="shared" si="10"/>
        <v>Rate</v>
      </c>
      <c r="AC9" s="1">
        <v>1</v>
      </c>
      <c r="AD9" s="6">
        <f t="shared" ca="1" si="11"/>
        <v>20141204</v>
      </c>
      <c r="AE9" s="3">
        <f t="shared" ca="1" si="12"/>
        <v>144109</v>
      </c>
      <c r="AF9" s="3" t="s">
        <v>88</v>
      </c>
      <c r="AG9" s="1">
        <v>0</v>
      </c>
      <c r="AH9" s="1">
        <v>0</v>
      </c>
      <c r="AJ9" s="1" t="str">
        <f t="shared" ca="1" si="13"/>
        <v>insert into ZDIC values('DJB', '', 'EN', 'S', 'GHRATE', 'Rate', '', '1', '20141204', '144109', 'SQL', '0', '0', '')</v>
      </c>
      <c r="AK9" s="5" t="s">
        <v>9</v>
      </c>
      <c r="AS9" s="1"/>
      <c r="AT9" s="1"/>
    </row>
    <row r="10" spans="1:52" ht="14.25" customHeight="1" x14ac:dyDescent="0.25">
      <c r="A10" s="4"/>
      <c r="B10" s="1" t="str">
        <f>VLOOKUP($D$2,[1]Tables!$B$1:$D$65509,2,FALSE)</f>
        <v>GH</v>
      </c>
      <c r="C10" s="1" t="s">
        <v>32</v>
      </c>
      <c r="D10" s="1" t="str">
        <f t="shared" si="0"/>
        <v>GHREMA</v>
      </c>
      <c r="E10" s="12" t="s">
        <v>381</v>
      </c>
      <c r="F10" s="1" t="str">
        <f>VLOOKUP($C10,'[1]Data Dictionary'!$B$1:$I$65600,5,FALSE)</f>
        <v>Remark</v>
      </c>
      <c r="G10" s="1" t="str">
        <f>VLOOKUP($C10,'[1]Data Dictionary'!$B$1:$I$65600,6,FALSE)</f>
        <v>Remark</v>
      </c>
      <c r="H10" s="1" t="str">
        <f>VLOOKUP($C10,'[1]Data Dictionary'!$B$1:$I$65600,7,FALSE)</f>
        <v>Remark</v>
      </c>
      <c r="I10" s="1" t="str">
        <f>VLOOKUP($C10,'[1]Data Dictionary'!$B$1:$I$65600,8,FALSE)</f>
        <v>Remark</v>
      </c>
      <c r="J10" s="1" t="str">
        <f>VLOOKUP($C10,'[1]Data Dictionary'!$B$1:$I$65600,2,FALSE)</f>
        <v>VARCHAR</v>
      </c>
      <c r="K10" s="2" t="str">
        <f>VLOOKUP($C10,'[1]Data Dictionary'!$B$1:$I$65600,3,FALSE)</f>
        <v>100</v>
      </c>
      <c r="L10" s="3"/>
      <c r="M10" s="3" t="str">
        <f t="shared" si="1"/>
        <v xml:space="preserve"> NULL </v>
      </c>
      <c r="N10" s="3" t="str">
        <f t="shared" si="2"/>
        <v xml:space="preserve"> DEFAULT('') </v>
      </c>
      <c r="O10" s="1" t="str">
        <f t="shared" si="3"/>
        <v>GHREMA VARCHAR(100)  NULL  DEFAULT('') ,</v>
      </c>
      <c r="P10" s="1" t="str">
        <f t="shared" si="4"/>
        <v>GHREMA VARCHAR2(100) DEFAULT(' '),</v>
      </c>
      <c r="Q10" s="2" t="str">
        <f t="shared" si="5"/>
        <v>100</v>
      </c>
      <c r="R10" s="2" t="str">
        <f t="shared" si="6"/>
        <v/>
      </c>
      <c r="S10" s="1" t="str">
        <f t="shared" si="7"/>
        <v xml:space="preserve">     A            GHREMA       100          COLHDG('Remark')</v>
      </c>
      <c r="T10" s="1" t="s">
        <v>9</v>
      </c>
      <c r="U10" s="1" t="str">
        <f t="shared" si="8"/>
        <v>EXEC sys.sp_addextendedproperty @name=N'MS_Description', @value=N'Remark' , @level0type=N'SCHEMA',@level0name=N'dbo', @level1type=N'TABLE',@level1name=N'GCUC', @level2type=N'COLUMN',@level2name=N'GHREMA'</v>
      </c>
      <c r="V10" s="1" t="s">
        <v>1311</v>
      </c>
      <c r="X10" s="1" t="s">
        <v>16</v>
      </c>
      <c r="Y10" s="1" t="s">
        <v>15</v>
      </c>
      <c r="Z10" s="1" t="str">
        <f t="shared" si="9"/>
        <v>GHREMA</v>
      </c>
      <c r="AA10" s="1" t="str">
        <f t="shared" si="10"/>
        <v>Remark</v>
      </c>
      <c r="AC10" s="1">
        <v>1</v>
      </c>
      <c r="AD10" s="6">
        <f t="shared" ca="1" si="11"/>
        <v>20141204</v>
      </c>
      <c r="AE10" s="3">
        <f t="shared" ca="1" si="12"/>
        <v>144109</v>
      </c>
      <c r="AF10" s="3" t="s">
        <v>88</v>
      </c>
      <c r="AG10" s="1">
        <v>0</v>
      </c>
      <c r="AH10" s="1">
        <v>0</v>
      </c>
      <c r="AJ10" s="1" t="str">
        <f t="shared" ca="1" si="13"/>
        <v>insert into ZDIC values('DJB', '', 'EN', 'S', 'GHREMA', 'Remark', '', '1', '20141204', '144109', 'SQL', '0', '0', '')</v>
      </c>
      <c r="AK10" s="5" t="s">
        <v>9</v>
      </c>
      <c r="AS10" s="1"/>
      <c r="AT10" s="1"/>
    </row>
    <row r="11" spans="1:52" ht="14.25" customHeight="1" x14ac:dyDescent="0.25">
      <c r="A11" s="4"/>
      <c r="B11" s="1" t="str">
        <f>VLOOKUP($D$2,[1]Tables!$B$1:$D$65509,2,FALSE)</f>
        <v>GH</v>
      </c>
      <c r="C11" s="1" t="s">
        <v>33</v>
      </c>
      <c r="D11" s="1" t="str">
        <f t="shared" si="0"/>
        <v>GHRCST</v>
      </c>
      <c r="E11" s="1">
        <v>1</v>
      </c>
      <c r="F11" s="1" t="str">
        <f>VLOOKUP($C11,'[1]Data Dictionary'!$B$1:$I$65600,5,FALSE)</f>
        <v>Record Status</v>
      </c>
      <c r="G11" s="1" t="str">
        <f>VLOOKUP($C11,'[1]Data Dictionary'!$B$1:$I$65600,6,FALSE)</f>
        <v>Record Status</v>
      </c>
      <c r="H11" s="1" t="str">
        <f>VLOOKUP($C11,'[1]Data Dictionary'!$B$1:$I$65600,7,FALSE)</f>
        <v>Record Status</v>
      </c>
      <c r="I11" s="1" t="str">
        <f>VLOOKUP($C11,'[1]Data Dictionary'!$B$1:$I$65600,8,FALSE)</f>
        <v>Record Status</v>
      </c>
      <c r="J11" s="1" t="str">
        <f>VLOOKUP($C11,'[1]Data Dictionary'!$B$1:$I$65600,2,FALSE)</f>
        <v>NUMERIC</v>
      </c>
      <c r="K11" s="2" t="str">
        <f>VLOOKUP($C11,'[1]Data Dictionary'!$B$1:$I$65600,3,FALSE)</f>
        <v>1, 0</v>
      </c>
      <c r="L11" s="3"/>
      <c r="M11" s="3" t="str">
        <f t="shared" si="1"/>
        <v xml:space="preserve"> NULL </v>
      </c>
      <c r="N11" s="3" t="str">
        <f t="shared" si="2"/>
        <v xml:space="preserve"> DEFAULT(0) </v>
      </c>
      <c r="O11" s="1" t="str">
        <f t="shared" si="3"/>
        <v>GHRCST NUMERIC(1, 0)  NULL  DEFAULT(0) ,</v>
      </c>
      <c r="P11" s="1" t="str">
        <f t="shared" si="4"/>
        <v>GHRCST NUMBER(1, 0)  DEFAULT(0) ,</v>
      </c>
      <c r="Q11" s="2" t="str">
        <f t="shared" si="5"/>
        <v>1</v>
      </c>
      <c r="R11" s="2" t="str">
        <f t="shared" si="6"/>
        <v xml:space="preserve"> 0</v>
      </c>
      <c r="S11" s="1" t="str">
        <f t="shared" si="7"/>
        <v xml:space="preserve">     A            GHRCST         1  0       COLHDG('Record Status')</v>
      </c>
      <c r="T11" s="1" t="s">
        <v>9</v>
      </c>
      <c r="U11" s="1" t="str">
        <f t="shared" si="8"/>
        <v>EXEC sys.sp_addextendedproperty @name=N'MS_Description', @value=N'Record Status' , @level0type=N'SCHEMA',@level0name=N'dbo', @level1type=N'TABLE',@level1name=N'GCUC', @level2type=N'COLUMN',@level2name=N'GHRCST'</v>
      </c>
      <c r="V11" s="1" t="s">
        <v>1311</v>
      </c>
      <c r="X11" s="1" t="s">
        <v>16</v>
      </c>
      <c r="Y11" s="1" t="s">
        <v>15</v>
      </c>
      <c r="Z11" s="1" t="str">
        <f t="shared" si="9"/>
        <v>GHRCST</v>
      </c>
      <c r="AA11" s="1" t="str">
        <f t="shared" si="10"/>
        <v>Record Status</v>
      </c>
      <c r="AC11" s="1">
        <v>1</v>
      </c>
      <c r="AD11" s="6">
        <f t="shared" ca="1" si="11"/>
        <v>20141204</v>
      </c>
      <c r="AE11" s="3">
        <f t="shared" ca="1" si="12"/>
        <v>144109</v>
      </c>
      <c r="AF11" s="3" t="s">
        <v>88</v>
      </c>
      <c r="AG11" s="1">
        <v>0</v>
      </c>
      <c r="AH11" s="1">
        <v>0</v>
      </c>
      <c r="AJ11" s="1" t="str">
        <f t="shared" ca="1" si="13"/>
        <v>insert into ZDIC values('DJB', '', 'EN', 'S', 'GHRCST', 'Record Status', '', '1', '20141204', '144109', 'SQL', '0', '0', '')</v>
      </c>
      <c r="AK11" s="5" t="s">
        <v>9</v>
      </c>
      <c r="AR11" s="6"/>
      <c r="AX11" s="6"/>
      <c r="AY11" s="3"/>
      <c r="AZ11" s="3"/>
    </row>
    <row r="12" spans="1:52" ht="14.25" customHeight="1" x14ac:dyDescent="0.25">
      <c r="A12" s="4"/>
      <c r="B12" s="1" t="str">
        <f>VLOOKUP($D$2,[1]Tables!$B$1:$D$65509,2,FALSE)</f>
        <v>GH</v>
      </c>
      <c r="C12" s="1" t="s">
        <v>23</v>
      </c>
      <c r="D12" s="1" t="str">
        <f t="shared" si="0"/>
        <v>GHCRDT</v>
      </c>
      <c r="E12" s="1" t="s">
        <v>379</v>
      </c>
      <c r="F12" s="1" t="str">
        <f>VLOOKUP($C12,'[1]Data Dictionary'!$B$1:$I$65600,5,FALSE)</f>
        <v>Create Date</v>
      </c>
      <c r="G12" s="1" t="str">
        <f>VLOOKUP($C12,'[1]Data Dictionary'!$B$1:$I$65600,6,FALSE)</f>
        <v>Create Date</v>
      </c>
      <c r="H12" s="1" t="str">
        <f>VLOOKUP($C12,'[1]Data Dictionary'!$B$1:$I$65600,7,FALSE)</f>
        <v>Create Date</v>
      </c>
      <c r="I12" s="1" t="str">
        <f>VLOOKUP($C12,'[1]Data Dictionary'!$B$1:$I$65600,8,FALSE)</f>
        <v>Create Date</v>
      </c>
      <c r="J12" s="1" t="str">
        <f>VLOOKUP($C12,'[1]Data Dictionary'!$B$1:$I$65600,2,FALSE)</f>
        <v>NUMERIC</v>
      </c>
      <c r="K12" s="2" t="str">
        <f>VLOOKUP($C12,'[1]Data Dictionary'!$B$1:$I$65600,3,FALSE)</f>
        <v>8, 0</v>
      </c>
      <c r="L12" s="3"/>
      <c r="M12" s="3" t="str">
        <f t="shared" si="1"/>
        <v xml:space="preserve"> NULL </v>
      </c>
      <c r="N12" s="3" t="str">
        <f t="shared" si="2"/>
        <v xml:space="preserve"> DEFAULT(0) </v>
      </c>
      <c r="O12" s="1" t="str">
        <f t="shared" si="3"/>
        <v>GHCRDT NUMERIC(8, 0)  NULL  DEFAULT(0) ,</v>
      </c>
      <c r="P12" s="1" t="str">
        <f t="shared" si="4"/>
        <v>GHCRDT NUMBER(8, 0)  DEFAULT(0) ,</v>
      </c>
      <c r="Q12" s="2" t="str">
        <f t="shared" si="5"/>
        <v>8</v>
      </c>
      <c r="R12" s="2" t="str">
        <f t="shared" si="6"/>
        <v xml:space="preserve"> 0</v>
      </c>
      <c r="S12" s="1" t="str">
        <f t="shared" si="7"/>
        <v xml:space="preserve">     A            GHCRDT         8  0       COLHDG('Create Date')</v>
      </c>
      <c r="T12" s="1" t="s">
        <v>9</v>
      </c>
      <c r="U12" s="1" t="str">
        <f t="shared" si="8"/>
        <v>EXEC sys.sp_addextendedproperty @name=N'MS_Description', @value=N'Create Date' , @level0type=N'SCHEMA',@level0name=N'dbo', @level1type=N'TABLE',@level1name=N'GCUC', @level2type=N'COLUMN',@level2name=N'GHCRDT'</v>
      </c>
      <c r="V12" s="1" t="s">
        <v>1311</v>
      </c>
      <c r="X12" s="1" t="s">
        <v>16</v>
      </c>
      <c r="Y12" s="1" t="s">
        <v>15</v>
      </c>
      <c r="Z12" s="1" t="str">
        <f t="shared" si="9"/>
        <v>GHCRDT</v>
      </c>
      <c r="AA12" s="1" t="str">
        <f t="shared" si="10"/>
        <v>Create Date</v>
      </c>
      <c r="AC12" s="1">
        <v>1</v>
      </c>
      <c r="AD12" s="6">
        <f t="shared" ca="1" si="11"/>
        <v>20141204</v>
      </c>
      <c r="AE12" s="3">
        <f t="shared" ca="1" si="12"/>
        <v>144109</v>
      </c>
      <c r="AF12" s="3" t="s">
        <v>88</v>
      </c>
      <c r="AG12" s="1">
        <v>0</v>
      </c>
      <c r="AH12" s="1">
        <v>0</v>
      </c>
      <c r="AJ12" s="1" t="str">
        <f t="shared" ca="1" si="13"/>
        <v>insert into ZDIC values('DJB', '', 'EN', 'S', 'GHCRDT', 'Create Date', '', '1', '20141204', '144109', 'SQL', '0', '0', '')</v>
      </c>
      <c r="AK12" s="5" t="s">
        <v>9</v>
      </c>
      <c r="AR12" s="6"/>
      <c r="AX12" s="6"/>
      <c r="AY12" s="3"/>
      <c r="AZ12" s="3"/>
    </row>
    <row r="13" spans="1:52" ht="14.25" customHeight="1" x14ac:dyDescent="0.25">
      <c r="A13" s="4"/>
      <c r="B13" s="1" t="str">
        <f>VLOOKUP($D$2,[1]Tables!$B$1:$D$65509,2,FALSE)</f>
        <v>GH</v>
      </c>
      <c r="C13" s="1" t="s">
        <v>24</v>
      </c>
      <c r="D13" s="1" t="str">
        <f t="shared" si="0"/>
        <v>GHCRTM</v>
      </c>
      <c r="E13" s="1" t="s">
        <v>378</v>
      </c>
      <c r="F13" s="1" t="str">
        <f>VLOOKUP($C13,'[1]Data Dictionary'!$B$1:$I$65600,5,FALSE)</f>
        <v>Create Time</v>
      </c>
      <c r="G13" s="1" t="str">
        <f>VLOOKUP($C13,'[1]Data Dictionary'!$B$1:$I$65600,6,FALSE)</f>
        <v>Create Time</v>
      </c>
      <c r="H13" s="1" t="str">
        <f>VLOOKUP($C13,'[1]Data Dictionary'!$B$1:$I$65600,7,FALSE)</f>
        <v>Create Time</v>
      </c>
      <c r="I13" s="1" t="str">
        <f>VLOOKUP($C13,'[1]Data Dictionary'!$B$1:$I$65600,8,FALSE)</f>
        <v>Create Time</v>
      </c>
      <c r="J13" s="1" t="str">
        <f>VLOOKUP($C13,'[1]Data Dictionary'!$B$1:$I$65600,2,FALSE)</f>
        <v>NUMERIC</v>
      </c>
      <c r="K13" s="2" t="str">
        <f>VLOOKUP($C13,'[1]Data Dictionary'!$B$1:$I$65600,3,FALSE)</f>
        <v>6, 0</v>
      </c>
      <c r="L13" s="3"/>
      <c r="M13" s="3" t="str">
        <f t="shared" si="1"/>
        <v xml:space="preserve"> NULL </v>
      </c>
      <c r="N13" s="3" t="str">
        <f t="shared" si="2"/>
        <v xml:space="preserve"> DEFAULT(0) </v>
      </c>
      <c r="O13" s="1" t="str">
        <f t="shared" si="3"/>
        <v>GHCRTM NUMERIC(6, 0)  NULL  DEFAULT(0) ,</v>
      </c>
      <c r="P13" s="1" t="str">
        <f t="shared" si="4"/>
        <v>GHCRTM NUMBER(6, 0)  DEFAULT(0) ,</v>
      </c>
      <c r="Q13" s="2" t="str">
        <f t="shared" si="5"/>
        <v>6</v>
      </c>
      <c r="R13" s="2" t="str">
        <f t="shared" si="6"/>
        <v xml:space="preserve"> 0</v>
      </c>
      <c r="S13" s="1" t="str">
        <f t="shared" si="7"/>
        <v xml:space="preserve">     A            GHCRTM         6  0       COLHDG('Create Time')</v>
      </c>
      <c r="T13" s="1" t="s">
        <v>9</v>
      </c>
      <c r="U13" s="1" t="str">
        <f t="shared" si="8"/>
        <v>EXEC sys.sp_addextendedproperty @name=N'MS_Description', @value=N'Create Time' , @level0type=N'SCHEMA',@level0name=N'dbo', @level1type=N'TABLE',@level1name=N'GCUC', @level2type=N'COLUMN',@level2name=N'GHCRTM'</v>
      </c>
      <c r="V13" s="1" t="s">
        <v>1311</v>
      </c>
      <c r="X13" s="1" t="s">
        <v>16</v>
      </c>
      <c r="Y13" s="1" t="s">
        <v>15</v>
      </c>
      <c r="Z13" s="1" t="str">
        <f t="shared" si="9"/>
        <v>GHCRTM</v>
      </c>
      <c r="AA13" s="1" t="str">
        <f t="shared" si="10"/>
        <v>Create Time</v>
      </c>
      <c r="AC13" s="1">
        <v>1</v>
      </c>
      <c r="AD13" s="6">
        <f t="shared" ca="1" si="11"/>
        <v>20141204</v>
      </c>
      <c r="AE13" s="3">
        <f t="shared" ca="1" si="12"/>
        <v>144109</v>
      </c>
      <c r="AF13" s="3" t="s">
        <v>88</v>
      </c>
      <c r="AG13" s="1">
        <v>0</v>
      </c>
      <c r="AH13" s="1">
        <v>0</v>
      </c>
      <c r="AJ13" s="1" t="str">
        <f t="shared" ca="1" si="13"/>
        <v>insert into ZDIC values('DJB', '', 'EN', 'S', 'GHCRTM', 'Create Time', '', '1', '20141204', '144109', 'SQL', '0', '0', '')</v>
      </c>
      <c r="AK13" s="5" t="s">
        <v>9</v>
      </c>
      <c r="AR13" s="6"/>
      <c r="AX13" s="6"/>
      <c r="AY13" s="3"/>
      <c r="AZ13" s="3"/>
    </row>
    <row r="14" spans="1:52" ht="14.25" customHeight="1" x14ac:dyDescent="0.25">
      <c r="A14" s="4"/>
      <c r="B14" s="1" t="str">
        <f>VLOOKUP($D$2,[1]Tables!$B$1:$D$65509,2,FALSE)</f>
        <v>GH</v>
      </c>
      <c r="C14" s="1" t="s">
        <v>25</v>
      </c>
      <c r="D14" s="1" t="str">
        <f t="shared" si="0"/>
        <v>GHCRUS</v>
      </c>
      <c r="E14" s="12" t="s">
        <v>377</v>
      </c>
      <c r="F14" s="1" t="str">
        <f>VLOOKUP($C14,'[1]Data Dictionary'!$B$1:$I$65600,5,FALSE)</f>
        <v>Create User</v>
      </c>
      <c r="G14" s="1" t="str">
        <f>VLOOKUP($C14,'[1]Data Dictionary'!$B$1:$I$65600,6,FALSE)</f>
        <v>Create User</v>
      </c>
      <c r="H14" s="1" t="str">
        <f>VLOOKUP($C14,'[1]Data Dictionary'!$B$1:$I$65600,7,FALSE)</f>
        <v>Create User</v>
      </c>
      <c r="I14" s="1" t="str">
        <f>VLOOKUP($C14,'[1]Data Dictionary'!$B$1:$I$65600,8,FALSE)</f>
        <v>Create User</v>
      </c>
      <c r="J14" s="1" t="str">
        <f>VLOOKUP($C14,'[1]Data Dictionary'!$B$1:$I$65600,2,FALSE)</f>
        <v>VARCHAR</v>
      </c>
      <c r="K14" s="2" t="str">
        <f>VLOOKUP($C14,'[1]Data Dictionary'!$B$1:$I$65600,3,FALSE)</f>
        <v>20</v>
      </c>
      <c r="L14" s="3"/>
      <c r="M14" s="3" t="str">
        <f t="shared" si="1"/>
        <v xml:space="preserve"> NULL </v>
      </c>
      <c r="N14" s="3" t="str">
        <f t="shared" si="2"/>
        <v xml:space="preserve"> DEFAULT('') </v>
      </c>
      <c r="O14" s="1" t="str">
        <f t="shared" si="3"/>
        <v>GHCRUS VARCHAR(20)  NULL  DEFAULT('') ,</v>
      </c>
      <c r="P14" s="1" t="str">
        <f t="shared" si="4"/>
        <v>GHCRUS VARCHAR2(20) DEFAULT(' '),</v>
      </c>
      <c r="Q14" s="2" t="str">
        <f t="shared" si="5"/>
        <v>20</v>
      </c>
      <c r="R14" s="2" t="str">
        <f t="shared" si="6"/>
        <v/>
      </c>
      <c r="S14" s="1" t="str">
        <f t="shared" si="7"/>
        <v xml:space="preserve">     A            GHCRUS        20          COLHDG('Create User')</v>
      </c>
      <c r="T14" s="1" t="s">
        <v>9</v>
      </c>
      <c r="U14" s="1" t="str">
        <f t="shared" si="8"/>
        <v>EXEC sys.sp_addextendedproperty @name=N'MS_Description', @value=N'Create User' , @level0type=N'SCHEMA',@level0name=N'dbo', @level1type=N'TABLE',@level1name=N'GCUC', @level2type=N'COLUMN',@level2name=N'GHCRUS'</v>
      </c>
      <c r="V14" s="1" t="s">
        <v>1311</v>
      </c>
      <c r="X14" s="1" t="s">
        <v>16</v>
      </c>
      <c r="Y14" s="1" t="s">
        <v>15</v>
      </c>
      <c r="Z14" s="1" t="str">
        <f t="shared" si="9"/>
        <v>GHCRUS</v>
      </c>
      <c r="AA14" s="1" t="str">
        <f t="shared" si="10"/>
        <v>Create User</v>
      </c>
      <c r="AC14" s="1">
        <v>1</v>
      </c>
      <c r="AD14" s="6">
        <f t="shared" ca="1" si="11"/>
        <v>20141204</v>
      </c>
      <c r="AE14" s="3">
        <f t="shared" ca="1" si="12"/>
        <v>144109</v>
      </c>
      <c r="AF14" s="3" t="s">
        <v>88</v>
      </c>
      <c r="AG14" s="1">
        <v>0</v>
      </c>
      <c r="AH14" s="1">
        <v>0</v>
      </c>
      <c r="AJ14" s="1" t="str">
        <f t="shared" ca="1" si="13"/>
        <v>insert into ZDIC values('DJB', '', 'EN', 'S', 'GHCRUS', 'Create User', '', '1', '20141204', '144109', 'SQL', '0', '0', '')</v>
      </c>
      <c r="AK14" s="5" t="s">
        <v>9</v>
      </c>
      <c r="AR14" s="6"/>
      <c r="AX14" s="6"/>
      <c r="AY14" s="3"/>
      <c r="AZ14" s="3"/>
    </row>
    <row r="15" spans="1:52" ht="14.25" customHeight="1" x14ac:dyDescent="0.25">
      <c r="A15" s="4"/>
      <c r="B15" s="1" t="str">
        <f>VLOOKUP($D$2,[1]Tables!$B$1:$D$65509,2,FALSE)</f>
        <v>GH</v>
      </c>
      <c r="C15" s="1" t="s">
        <v>26</v>
      </c>
      <c r="D15" s="1" t="str">
        <f t="shared" si="0"/>
        <v>GHCHDT</v>
      </c>
      <c r="E15" s="1" t="s">
        <v>379</v>
      </c>
      <c r="F15" s="1" t="str">
        <f>VLOOKUP($C15,'[1]Data Dictionary'!$B$1:$I$65600,5,FALSE)</f>
        <v>Change Date</v>
      </c>
      <c r="G15" s="1" t="str">
        <f>VLOOKUP($C15,'[1]Data Dictionary'!$B$1:$I$65600,6,FALSE)</f>
        <v>Change Date</v>
      </c>
      <c r="H15" s="1" t="str">
        <f>VLOOKUP($C15,'[1]Data Dictionary'!$B$1:$I$65600,7,FALSE)</f>
        <v>Change Date</v>
      </c>
      <c r="I15" s="1" t="str">
        <f>VLOOKUP($C15,'[1]Data Dictionary'!$B$1:$I$65600,8,FALSE)</f>
        <v>Change Date</v>
      </c>
      <c r="J15" s="1" t="str">
        <f>VLOOKUP($C15,'[1]Data Dictionary'!$B$1:$I$65600,2,FALSE)</f>
        <v>NUMERIC</v>
      </c>
      <c r="K15" s="2" t="str">
        <f>VLOOKUP($C15,'[1]Data Dictionary'!$B$1:$I$65600,3,FALSE)</f>
        <v>8, 0</v>
      </c>
      <c r="L15" s="3"/>
      <c r="M15" s="3" t="str">
        <f t="shared" si="1"/>
        <v xml:space="preserve"> NULL </v>
      </c>
      <c r="N15" s="3" t="str">
        <f t="shared" si="2"/>
        <v xml:space="preserve"> DEFAULT(0) </v>
      </c>
      <c r="O15" s="1" t="str">
        <f t="shared" si="3"/>
        <v>GHCHDT NUMERIC(8, 0)  NULL  DEFAULT(0) ,</v>
      </c>
      <c r="P15" s="1" t="str">
        <f t="shared" si="4"/>
        <v>GHCHDT NUMBER(8, 0)  DEFAULT(0) ,</v>
      </c>
      <c r="Q15" s="2" t="str">
        <f t="shared" si="5"/>
        <v>8</v>
      </c>
      <c r="R15" s="2" t="str">
        <f t="shared" si="6"/>
        <v xml:space="preserve"> 0</v>
      </c>
      <c r="S15" s="1" t="str">
        <f t="shared" si="7"/>
        <v xml:space="preserve">     A            GHCHDT         8  0       COLHDG('Change Date')</v>
      </c>
      <c r="T15" s="1" t="s">
        <v>9</v>
      </c>
      <c r="U15" s="1" t="str">
        <f t="shared" si="8"/>
        <v>EXEC sys.sp_addextendedproperty @name=N'MS_Description', @value=N'Change Date' , @level0type=N'SCHEMA',@level0name=N'dbo', @level1type=N'TABLE',@level1name=N'GCUC', @level2type=N'COLUMN',@level2name=N'GHCHDT'</v>
      </c>
      <c r="V15" s="1" t="s">
        <v>1311</v>
      </c>
      <c r="X15" s="1" t="s">
        <v>16</v>
      </c>
      <c r="Y15" s="1" t="s">
        <v>15</v>
      </c>
      <c r="Z15" s="1" t="str">
        <f t="shared" si="9"/>
        <v>GHCHDT</v>
      </c>
      <c r="AA15" s="1" t="str">
        <f t="shared" si="10"/>
        <v>Change Date</v>
      </c>
      <c r="AC15" s="1">
        <v>1</v>
      </c>
      <c r="AD15" s="6">
        <f t="shared" ca="1" si="11"/>
        <v>20141204</v>
      </c>
      <c r="AE15" s="3">
        <f t="shared" ca="1" si="12"/>
        <v>144109</v>
      </c>
      <c r="AF15" s="3" t="s">
        <v>88</v>
      </c>
      <c r="AG15" s="1">
        <v>0</v>
      </c>
      <c r="AH15" s="1">
        <v>0</v>
      </c>
      <c r="AJ15" s="1" t="str">
        <f t="shared" ca="1" si="13"/>
        <v>insert into ZDIC values('DJB', '', 'EN', 'S', 'GHCHDT', 'Change Date', '', '1', '20141204', '144109', 'SQL', '0', '0', '')</v>
      </c>
      <c r="AK15" s="5" t="s">
        <v>9</v>
      </c>
      <c r="AR15" s="6"/>
      <c r="AX15" s="6"/>
      <c r="AY15" s="3"/>
      <c r="AZ15" s="3"/>
    </row>
    <row r="16" spans="1:52" ht="14.25" customHeight="1" x14ac:dyDescent="0.25">
      <c r="A16" s="4"/>
      <c r="B16" s="1" t="str">
        <f>VLOOKUP($D$2,[1]Tables!$B$1:$D$65509,2,FALSE)</f>
        <v>GH</v>
      </c>
      <c r="C16" s="1" t="s">
        <v>27</v>
      </c>
      <c r="D16" s="1" t="str">
        <f t="shared" si="0"/>
        <v>GHCHTM</v>
      </c>
      <c r="E16" s="1" t="s">
        <v>378</v>
      </c>
      <c r="F16" s="1" t="str">
        <f>VLOOKUP($C16,'[1]Data Dictionary'!$B$1:$I$65600,5,FALSE)</f>
        <v>Change Time</v>
      </c>
      <c r="G16" s="1" t="str">
        <f>VLOOKUP($C16,'[1]Data Dictionary'!$B$1:$I$65600,6,FALSE)</f>
        <v>Change Time</v>
      </c>
      <c r="H16" s="1" t="str">
        <f>VLOOKUP($C16,'[1]Data Dictionary'!$B$1:$I$65600,7,FALSE)</f>
        <v>Change Time</v>
      </c>
      <c r="I16" s="1" t="str">
        <f>VLOOKUP($C16,'[1]Data Dictionary'!$B$1:$I$65600,8,FALSE)</f>
        <v>Change Time</v>
      </c>
      <c r="J16" s="1" t="str">
        <f>VLOOKUP($C16,'[1]Data Dictionary'!$B$1:$I$65600,2,FALSE)</f>
        <v>NUMERIC</v>
      </c>
      <c r="K16" s="2" t="str">
        <f>VLOOKUP($C16,'[1]Data Dictionary'!$B$1:$I$65600,3,FALSE)</f>
        <v>6, 0</v>
      </c>
      <c r="L16" s="3"/>
      <c r="M16" s="3" t="str">
        <f t="shared" si="1"/>
        <v xml:space="preserve"> NULL </v>
      </c>
      <c r="N16" s="3" t="str">
        <f t="shared" si="2"/>
        <v xml:space="preserve"> DEFAULT(0) </v>
      </c>
      <c r="O16" s="1" t="str">
        <f t="shared" si="3"/>
        <v>GHCHTM NUMERIC(6, 0)  NULL  DEFAULT(0) ,</v>
      </c>
      <c r="P16" s="1" t="str">
        <f t="shared" si="4"/>
        <v>GHCHTM NUMBER(6, 0)  DEFAULT(0) ,</v>
      </c>
      <c r="Q16" s="2" t="str">
        <f t="shared" si="5"/>
        <v>6</v>
      </c>
      <c r="R16" s="2" t="str">
        <f t="shared" si="6"/>
        <v xml:space="preserve"> 0</v>
      </c>
      <c r="S16" s="1" t="str">
        <f t="shared" si="7"/>
        <v xml:space="preserve">     A            GHCHTM         6  0       COLHDG('Change Time')</v>
      </c>
      <c r="T16" s="1" t="s">
        <v>9</v>
      </c>
      <c r="U16" s="1" t="str">
        <f t="shared" si="8"/>
        <v>EXEC sys.sp_addextendedproperty @name=N'MS_Description', @value=N'Change Time' , @level0type=N'SCHEMA',@level0name=N'dbo', @level1type=N'TABLE',@level1name=N'GCUC', @level2type=N'COLUMN',@level2name=N'GHCHTM'</v>
      </c>
      <c r="V16" s="1" t="s">
        <v>1311</v>
      </c>
      <c r="X16" s="1" t="s">
        <v>16</v>
      </c>
      <c r="Y16" s="1" t="s">
        <v>15</v>
      </c>
      <c r="Z16" s="1" t="str">
        <f t="shared" si="9"/>
        <v>GHCHTM</v>
      </c>
      <c r="AA16" s="1" t="str">
        <f t="shared" si="10"/>
        <v>Change Time</v>
      </c>
      <c r="AC16" s="1">
        <v>1</v>
      </c>
      <c r="AD16" s="6">
        <f t="shared" ca="1" si="11"/>
        <v>20141204</v>
      </c>
      <c r="AE16" s="3">
        <f t="shared" ca="1" si="12"/>
        <v>144109</v>
      </c>
      <c r="AF16" s="3" t="s">
        <v>88</v>
      </c>
      <c r="AG16" s="1">
        <v>0</v>
      </c>
      <c r="AH16" s="1">
        <v>0</v>
      </c>
      <c r="AJ16" s="1" t="str">
        <f t="shared" ca="1" si="13"/>
        <v>insert into ZDIC values('DJB', '', 'EN', 'S', 'GHCHTM', 'Change Time', '', '1', '20141204', '144109', 'SQL', '0', '0', '')</v>
      </c>
      <c r="AK16" s="5" t="s">
        <v>9</v>
      </c>
      <c r="AR16" s="6"/>
      <c r="AX16" s="6"/>
      <c r="AY16" s="3"/>
      <c r="AZ16" s="3"/>
    </row>
    <row r="17" spans="1:52" ht="14.25" customHeight="1" x14ac:dyDescent="0.25">
      <c r="A17" s="4"/>
      <c r="B17" s="1" t="str">
        <f>VLOOKUP($D$2,[1]Tables!$B$1:$D$65509,2,FALSE)</f>
        <v>GH</v>
      </c>
      <c r="C17" s="1" t="s">
        <v>28</v>
      </c>
      <c r="D17" s="1" t="str">
        <f t="shared" si="0"/>
        <v>GHCHUS</v>
      </c>
      <c r="E17" s="12" t="s">
        <v>377</v>
      </c>
      <c r="F17" s="1" t="str">
        <f>VLOOKUP($C17,'[1]Data Dictionary'!$B$1:$I$65600,5,FALSE)</f>
        <v>Change User</v>
      </c>
      <c r="G17" s="1" t="str">
        <f>VLOOKUP($C17,'[1]Data Dictionary'!$B$1:$I$65600,6,FALSE)</f>
        <v>Change User</v>
      </c>
      <c r="H17" s="1" t="str">
        <f>VLOOKUP($C17,'[1]Data Dictionary'!$B$1:$I$65600,7,FALSE)</f>
        <v>Change User</v>
      </c>
      <c r="I17" s="1" t="str">
        <f>VLOOKUP($C17,'[1]Data Dictionary'!$B$1:$I$65600,8,FALSE)</f>
        <v>Change User</v>
      </c>
      <c r="J17" s="1" t="str">
        <f>VLOOKUP($C17,'[1]Data Dictionary'!$B$1:$I$65600,2,FALSE)</f>
        <v>VARCHAR</v>
      </c>
      <c r="K17" s="2" t="str">
        <f>VLOOKUP($C17,'[1]Data Dictionary'!$B$1:$I$65600,3,FALSE)</f>
        <v>20</v>
      </c>
      <c r="L17" s="3"/>
      <c r="M17" s="3" t="str">
        <f t="shared" si="1"/>
        <v xml:space="preserve"> NULL </v>
      </c>
      <c r="N17" s="3" t="str">
        <f t="shared" si="2"/>
        <v xml:space="preserve"> DEFAULT('') </v>
      </c>
      <c r="O17" s="1" t="str">
        <f t="shared" si="3"/>
        <v>GHCHUS VARCHAR(20)  NULL  DEFAULT('') ,</v>
      </c>
      <c r="P17" s="1" t="str">
        <f t="shared" si="4"/>
        <v>GHCHUS VARCHAR2(20) DEFAULT(' '),</v>
      </c>
      <c r="Q17" s="2" t="str">
        <f t="shared" si="5"/>
        <v>20</v>
      </c>
      <c r="R17" s="2" t="str">
        <f t="shared" si="6"/>
        <v/>
      </c>
      <c r="S17" s="1" t="str">
        <f t="shared" si="7"/>
        <v xml:space="preserve">     A            GHCHUS        20          COLHDG('Change User')</v>
      </c>
      <c r="T17" s="1" t="s">
        <v>9</v>
      </c>
      <c r="U17" s="1" t="str">
        <f t="shared" si="8"/>
        <v>EXEC sys.sp_addextendedproperty @name=N'MS_Description', @value=N'Change User' , @level0type=N'SCHEMA',@level0name=N'dbo', @level1type=N'TABLE',@level1name=N'GCUC', @level2type=N'COLUMN',@level2name=N'GHCHUS'</v>
      </c>
      <c r="V17" s="1" t="s">
        <v>1311</v>
      </c>
      <c r="X17" s="1" t="s">
        <v>16</v>
      </c>
      <c r="Y17" s="1" t="s">
        <v>15</v>
      </c>
      <c r="Z17" s="1" t="str">
        <f t="shared" si="9"/>
        <v>GHCHUS</v>
      </c>
      <c r="AA17" s="1" t="str">
        <f t="shared" si="10"/>
        <v>Change User</v>
      </c>
      <c r="AC17" s="1">
        <v>1</v>
      </c>
      <c r="AD17" s="6">
        <f t="shared" ca="1" si="11"/>
        <v>20141204</v>
      </c>
      <c r="AE17" s="3">
        <f t="shared" ca="1" si="12"/>
        <v>144109</v>
      </c>
      <c r="AF17" s="3" t="s">
        <v>88</v>
      </c>
      <c r="AG17" s="1">
        <v>0</v>
      </c>
      <c r="AH17" s="1">
        <v>0</v>
      </c>
      <c r="AJ17" s="1" t="str">
        <f t="shared" ca="1" si="13"/>
        <v>insert into ZDIC values('DJB', '', 'EN', 'S', 'GHCHUS', 'Change User', '', '1', '20141204', '144109', 'SQL', '0', '0', '')</v>
      </c>
      <c r="AK17" s="5" t="s">
        <v>9</v>
      </c>
      <c r="AR17" s="6"/>
      <c r="AX17" s="6"/>
      <c r="AY17" s="3"/>
      <c r="AZ17" s="3"/>
    </row>
    <row r="18" spans="1:52" ht="14.25" customHeight="1" x14ac:dyDescent="0.25">
      <c r="A18" s="4"/>
      <c r="B18" s="4"/>
      <c r="C18" s="4"/>
      <c r="D18" s="5"/>
      <c r="E18" s="5"/>
      <c r="L18" s="3"/>
      <c r="M18" s="3"/>
      <c r="N18" s="3"/>
      <c r="O18" s="1" t="str">
        <f>CONCATENATE(" CONSTRAINT PK_",$D$2, " PRIMARY KEY CLUSTERED (")</f>
        <v xml:space="preserve"> CONSTRAINT PK_GCUC PRIMARY KEY CLUSTERED (</v>
      </c>
      <c r="P18" s="1" t="str">
        <f>CONCATENATE(" CONSTRAINT PK_",$D$2, " PRIMARY KEY (")</f>
        <v xml:space="preserve"> CONSTRAINT PK_GCUC PRIMARY KEY (</v>
      </c>
      <c r="Q18" s="1" t="s">
        <v>9</v>
      </c>
      <c r="R18" s="1" t="s">
        <v>9</v>
      </c>
      <c r="S18" s="1" t="s">
        <v>370</v>
      </c>
      <c r="T18" s="1" t="s">
        <v>9</v>
      </c>
      <c r="AL18" s="7"/>
      <c r="AM18" s="14"/>
      <c r="AR18" s="6"/>
      <c r="AX18" s="6"/>
      <c r="AY18" s="3"/>
      <c r="AZ18" s="3"/>
    </row>
    <row r="19" spans="1:52" ht="14.25" customHeight="1" x14ac:dyDescent="0.25">
      <c r="A19" s="4"/>
      <c r="B19" s="4"/>
      <c r="C19" s="4"/>
      <c r="L19" s="3"/>
      <c r="M19" s="3"/>
      <c r="N19" s="3"/>
      <c r="O19" s="1" t="str">
        <f>$D$3</f>
        <v>GHCONO</v>
      </c>
      <c r="P19" s="1" t="str">
        <f>$D$3</f>
        <v>GHCONO</v>
      </c>
      <c r="S19" s="1" t="str">
        <f>CONCATENATE("     A          K ", RIGHT(O19,6))</f>
        <v xml:space="preserve">     A          K GHCONO</v>
      </c>
      <c r="T19" s="1" t="s">
        <v>9</v>
      </c>
      <c r="AR19" s="6"/>
      <c r="AX19" s="6"/>
      <c r="AY19" s="3"/>
      <c r="AZ19" s="3"/>
    </row>
    <row r="20" spans="1:52" ht="14.25" customHeight="1" x14ac:dyDescent="0.25">
      <c r="A20" s="4"/>
      <c r="B20" s="4"/>
      <c r="C20" s="4"/>
      <c r="L20" s="3"/>
      <c r="M20" s="3"/>
      <c r="N20" s="3"/>
      <c r="O20" s="1" t="str">
        <f t="shared" ref="O20:P24" si="14" xml:space="preserve"> ", " &amp; $D4</f>
        <v>, GHBRNO</v>
      </c>
      <c r="P20" s="1" t="str">
        <f t="shared" si="14"/>
        <v>, GHBRNO</v>
      </c>
      <c r="S20" s="1" t="str">
        <f>CONCATENATE("     A          K ", RIGHT(O20,6))</f>
        <v xml:space="preserve">     A          K GHBRNO</v>
      </c>
      <c r="T20" s="1" t="s">
        <v>9</v>
      </c>
      <c r="AR20" s="6"/>
      <c r="AX20" s="6"/>
      <c r="AY20" s="3"/>
      <c r="AZ20" s="3"/>
    </row>
    <row r="21" spans="1:52" ht="14.25" customHeight="1" x14ac:dyDescent="0.25">
      <c r="A21" s="4"/>
      <c r="B21" s="4"/>
      <c r="C21" s="4"/>
      <c r="L21" s="3"/>
      <c r="M21" s="3"/>
      <c r="N21" s="3"/>
      <c r="O21" s="1" t="str">
        <f t="shared" si="14"/>
        <v>, GHEFDT</v>
      </c>
      <c r="P21" s="1" t="str">
        <f t="shared" si="14"/>
        <v>, GHEFDT</v>
      </c>
      <c r="S21" s="1" t="str">
        <f>CONCATENATE("     A          K ", RIGHT(O21,6))</f>
        <v xml:space="preserve">     A          K GHEFDT</v>
      </c>
      <c r="T21" s="1" t="s">
        <v>9</v>
      </c>
      <c r="AR21" s="6"/>
      <c r="AX21" s="6"/>
      <c r="AY21" s="3"/>
      <c r="AZ21" s="3"/>
    </row>
    <row r="22" spans="1:52" ht="14.25" customHeight="1" x14ac:dyDescent="0.25">
      <c r="A22" s="4"/>
      <c r="B22" s="4"/>
      <c r="C22" s="4"/>
      <c r="L22" s="3"/>
      <c r="M22" s="3"/>
      <c r="N22" s="3"/>
      <c r="O22" s="1" t="str">
        <f t="shared" si="14"/>
        <v>, GHCYFR</v>
      </c>
      <c r="P22" s="1" t="str">
        <f t="shared" si="14"/>
        <v>, GHCYFR</v>
      </c>
      <c r="T22" s="1" t="s">
        <v>9</v>
      </c>
      <c r="AR22" s="6"/>
      <c r="AX22" s="6"/>
      <c r="AY22" s="3"/>
      <c r="AZ22" s="3"/>
    </row>
    <row r="23" spans="1:52" ht="14.25" customHeight="1" x14ac:dyDescent="0.25">
      <c r="O23" s="1" t="str">
        <f t="shared" si="14"/>
        <v>, GHCYTO</v>
      </c>
      <c r="P23" s="1" t="str">
        <f t="shared" si="14"/>
        <v>, GHCYTO</v>
      </c>
      <c r="T23" s="1" t="s">
        <v>9</v>
      </c>
      <c r="AR23" s="6"/>
      <c r="AX23" s="6"/>
      <c r="AY23" s="3"/>
      <c r="AZ23" s="3"/>
    </row>
    <row r="24" spans="1:52" ht="14.25" customHeight="1" x14ac:dyDescent="0.25">
      <c r="O24" s="1" t="str">
        <f t="shared" si="14"/>
        <v>, GHRTTY</v>
      </c>
      <c r="P24" s="1" t="str">
        <f t="shared" si="14"/>
        <v>, GHRTTY</v>
      </c>
      <c r="T24" s="1" t="s">
        <v>9</v>
      </c>
      <c r="AR24" s="6"/>
      <c r="AX24" s="6"/>
      <c r="AY24" s="3"/>
      <c r="AZ24" s="3"/>
    </row>
    <row r="25" spans="1:52" ht="14.25" customHeight="1" x14ac:dyDescent="0.25">
      <c r="O25" s="1" t="s">
        <v>11</v>
      </c>
      <c r="P25" s="1" t="s">
        <v>11</v>
      </c>
      <c r="T25" s="1" t="s">
        <v>9</v>
      </c>
      <c r="AR25" s="6"/>
      <c r="AX25" s="6"/>
      <c r="AY25" s="3"/>
      <c r="AZ25" s="3"/>
    </row>
    <row r="26" spans="1:52" ht="14.25" customHeight="1" x14ac:dyDescent="0.25">
      <c r="T26" s="1" t="s">
        <v>9</v>
      </c>
      <c r="AR26" s="6"/>
      <c r="AX26" s="6"/>
      <c r="AY26" s="3"/>
      <c r="AZ26" s="3"/>
    </row>
    <row r="27" spans="1:52" ht="14.25" customHeight="1" x14ac:dyDescent="0.25">
      <c r="T27" s="1" t="s">
        <v>9</v>
      </c>
      <c r="AR27" s="6"/>
      <c r="AX27" s="6"/>
      <c r="AY27" s="3"/>
      <c r="AZ27" s="3"/>
    </row>
    <row r="28" spans="1:52" ht="14.25" customHeight="1" x14ac:dyDescent="0.25">
      <c r="T28" s="1" t="s">
        <v>9</v>
      </c>
      <c r="AR28" s="6"/>
      <c r="AX28" s="6"/>
      <c r="AY28" s="3"/>
      <c r="AZ28" s="3"/>
    </row>
    <row r="29" spans="1:52" ht="14.25" customHeight="1" x14ac:dyDescent="0.25">
      <c r="AR29" s="6"/>
      <c r="AX29" s="6"/>
      <c r="AY29" s="3"/>
      <c r="AZ29" s="3"/>
    </row>
    <row r="30" spans="1:52" ht="14.25" customHeight="1" x14ac:dyDescent="0.25">
      <c r="AR30" s="6"/>
      <c r="AX30" s="6"/>
      <c r="AY30" s="3"/>
      <c r="AZ30" s="3"/>
    </row>
    <row r="31" spans="1:52" ht="14.25" customHeight="1" x14ac:dyDescent="0.25">
      <c r="AR31" s="6"/>
      <c r="AX31" s="6"/>
      <c r="AY31" s="3"/>
      <c r="AZ31" s="3"/>
    </row>
    <row r="32" spans="1:52" ht="14.25" customHeight="1" x14ac:dyDescent="0.25">
      <c r="AR32" s="6"/>
      <c r="AX32" s="6"/>
      <c r="AY32" s="3"/>
      <c r="AZ32" s="3"/>
    </row>
    <row r="33" spans="38:52" s="1" customFormat="1" ht="14.25" customHeight="1" x14ac:dyDescent="0.25">
      <c r="AR33" s="6"/>
      <c r="AS33" s="3"/>
      <c r="AT33" s="3"/>
      <c r="AX33" s="6"/>
      <c r="AY33" s="3"/>
      <c r="AZ33" s="3"/>
    </row>
    <row r="34" spans="38:52" s="1" customFormat="1" ht="14.25" customHeight="1" x14ac:dyDescent="0.25">
      <c r="AL34" s="7"/>
      <c r="AM34" s="14"/>
      <c r="AR34" s="6"/>
      <c r="AS34" s="3"/>
      <c r="AT34" s="3"/>
      <c r="AX34" s="6"/>
      <c r="AY34" s="3"/>
      <c r="AZ34" s="3"/>
    </row>
    <row r="35" spans="38:52" s="1" customFormat="1" ht="14.25" customHeight="1" x14ac:dyDescent="0.25">
      <c r="AR35" s="6"/>
      <c r="AS35" s="3"/>
      <c r="AT35" s="3"/>
      <c r="AX35" s="6"/>
      <c r="AY35" s="3"/>
      <c r="AZ35" s="3"/>
    </row>
    <row r="36" spans="38:52" s="1" customFormat="1" ht="14.25" customHeight="1" x14ac:dyDescent="0.25">
      <c r="AR36" s="3"/>
      <c r="AS36" s="3"/>
      <c r="AT36" s="3"/>
      <c r="AU36" s="3"/>
      <c r="AV36" s="3"/>
      <c r="AW36" s="3"/>
      <c r="AX36" s="6"/>
      <c r="AY36" s="3"/>
      <c r="AZ36" s="3"/>
    </row>
    <row r="37" spans="38:52" s="1" customFormat="1" ht="14.25" customHeight="1" x14ac:dyDescent="0.25">
      <c r="AR37" s="3"/>
      <c r="AS37" s="3"/>
      <c r="AT37" s="3"/>
      <c r="AU37" s="3"/>
      <c r="AV37" s="3"/>
      <c r="AW37" s="3"/>
      <c r="AX37" s="6"/>
      <c r="AY37" s="3"/>
      <c r="AZ37" s="3"/>
    </row>
    <row r="38" spans="38:52" s="1" customFormat="1" ht="14.25" customHeight="1" x14ac:dyDescent="0.25">
      <c r="AR38" s="3"/>
      <c r="AS38" s="3"/>
      <c r="AT38" s="3"/>
      <c r="AU38" s="3"/>
      <c r="AV38" s="3"/>
      <c r="AW38" s="3"/>
      <c r="AX38" s="6"/>
      <c r="AY38" s="3"/>
      <c r="AZ38" s="3"/>
    </row>
    <row r="39" spans="38:52" s="1" customFormat="1" ht="14.25" customHeight="1" x14ac:dyDescent="0.25">
      <c r="AR39" s="3"/>
      <c r="AS39" s="3"/>
      <c r="AT39" s="3"/>
      <c r="AU39" s="3"/>
      <c r="AV39" s="3"/>
      <c r="AW39" s="3"/>
      <c r="AX39" s="6"/>
      <c r="AY39" s="3"/>
      <c r="AZ39" s="3"/>
    </row>
    <row r="40" spans="38:52" s="1" customFormat="1" ht="14.25" customHeight="1" x14ac:dyDescent="0.25">
      <c r="AR40" s="3"/>
      <c r="AS40" s="3"/>
      <c r="AT40" s="3"/>
      <c r="AU40" s="3"/>
      <c r="AV40" s="3"/>
      <c r="AW40" s="3"/>
      <c r="AX40" s="6"/>
      <c r="AY40" s="3"/>
      <c r="AZ40" s="3"/>
    </row>
    <row r="41" spans="38:52" s="1" customFormat="1" ht="14.25" customHeight="1" x14ac:dyDescent="0.25">
      <c r="AR41" s="3"/>
      <c r="AS41" s="3"/>
      <c r="AT41" s="3"/>
      <c r="AU41" s="3"/>
      <c r="AV41" s="3"/>
      <c r="AW41" s="3"/>
      <c r="AX41" s="6"/>
      <c r="AY41" s="3"/>
      <c r="AZ41" s="3"/>
    </row>
    <row r="42" spans="38:52" s="1" customFormat="1" ht="14.25" customHeight="1" x14ac:dyDescent="0.25">
      <c r="AR42" s="3"/>
      <c r="AS42" s="3"/>
      <c r="AT42" s="3"/>
      <c r="AU42" s="3"/>
      <c r="AV42" s="3"/>
      <c r="AW42" s="3"/>
      <c r="AX42" s="6"/>
      <c r="AY42" s="3"/>
      <c r="AZ42" s="3"/>
    </row>
    <row r="43" spans="38:52" s="1" customFormat="1" ht="14.25" customHeight="1" x14ac:dyDescent="0.25">
      <c r="AR43" s="3"/>
      <c r="AS43" s="3"/>
      <c r="AT43" s="3"/>
      <c r="AU43" s="3"/>
      <c r="AV43" s="3"/>
      <c r="AW43" s="3"/>
      <c r="AX43" s="6"/>
      <c r="AY43" s="3"/>
      <c r="AZ43" s="3"/>
    </row>
    <row r="44" spans="38:52" s="1" customFormat="1" ht="14.25" customHeight="1" x14ac:dyDescent="0.25">
      <c r="AR44" s="3"/>
      <c r="AS44" s="3"/>
      <c r="AT44" s="3"/>
      <c r="AU44" s="3"/>
      <c r="AV44" s="3"/>
      <c r="AW44" s="3"/>
      <c r="AX44" s="6"/>
      <c r="AY44" s="3"/>
      <c r="AZ44" s="3"/>
    </row>
    <row r="45" spans="38:52" s="1" customFormat="1" ht="14.25" customHeight="1" x14ac:dyDescent="0.25">
      <c r="AR45" s="3"/>
      <c r="AS45" s="3"/>
      <c r="AT45" s="3"/>
      <c r="AU45" s="3"/>
      <c r="AV45" s="3"/>
      <c r="AW45" s="3"/>
      <c r="AX45" s="6"/>
      <c r="AY45" s="3"/>
      <c r="AZ45" s="3"/>
    </row>
    <row r="46" spans="38:52" s="1" customFormat="1" ht="14.25" customHeight="1" x14ac:dyDescent="0.25">
      <c r="AR46" s="3"/>
      <c r="AS46" s="3"/>
      <c r="AT46" s="3"/>
      <c r="AU46" s="3"/>
      <c r="AV46" s="3"/>
      <c r="AW46" s="3"/>
      <c r="AX46" s="6"/>
      <c r="AY46" s="3"/>
      <c r="AZ46" s="3"/>
    </row>
    <row r="47" spans="38:52" s="1" customFormat="1" ht="14.25" customHeight="1" x14ac:dyDescent="0.25">
      <c r="AR47" s="3"/>
      <c r="AS47" s="3"/>
      <c r="AT47" s="3"/>
      <c r="AU47" s="3"/>
      <c r="AV47" s="3"/>
      <c r="AW47" s="3"/>
      <c r="AX47" s="6"/>
      <c r="AY47" s="3"/>
      <c r="AZ47" s="3"/>
    </row>
    <row r="48" spans="38:52" s="1" customFormat="1" ht="14.25" customHeight="1" x14ac:dyDescent="0.25">
      <c r="AR48" s="3"/>
      <c r="AS48" s="3"/>
      <c r="AT48" s="3"/>
      <c r="AU48" s="3"/>
      <c r="AV48" s="3"/>
      <c r="AW48" s="3"/>
      <c r="AX48" s="6"/>
      <c r="AY48" s="3"/>
      <c r="AZ48" s="3"/>
    </row>
    <row r="49" spans="44:52" s="1" customFormat="1" ht="14.25" customHeight="1" x14ac:dyDescent="0.25">
      <c r="AR49" s="3"/>
      <c r="AS49" s="3"/>
      <c r="AT49" s="3"/>
      <c r="AU49" s="3"/>
      <c r="AV49" s="3"/>
      <c r="AW49" s="3"/>
      <c r="AX49" s="6"/>
      <c r="AY49" s="3"/>
      <c r="AZ49" s="3"/>
    </row>
    <row r="50" spans="44:52" s="1" customFormat="1" ht="14.25" customHeight="1" x14ac:dyDescent="0.25">
      <c r="AR50" s="3"/>
      <c r="AS50" s="3"/>
      <c r="AT50" s="3"/>
      <c r="AU50" s="3"/>
      <c r="AV50" s="3"/>
      <c r="AW50" s="3"/>
      <c r="AX50" s="6"/>
      <c r="AY50" s="3"/>
      <c r="AZ50" s="3"/>
    </row>
    <row r="51" spans="44:52" s="1" customFormat="1" ht="14.25" customHeight="1" x14ac:dyDescent="0.25">
      <c r="AR51" s="3"/>
      <c r="AS51" s="3"/>
      <c r="AT51" s="3"/>
      <c r="AU51" s="3"/>
      <c r="AV51" s="3"/>
      <c r="AW51" s="3"/>
      <c r="AX51" s="6"/>
      <c r="AY51" s="3"/>
      <c r="AZ51" s="3"/>
    </row>
    <row r="52" spans="44:52" s="1" customFormat="1" ht="14.25" customHeight="1" x14ac:dyDescent="0.25">
      <c r="AR52" s="3"/>
      <c r="AS52" s="3"/>
      <c r="AT52" s="3"/>
      <c r="AU52" s="3"/>
      <c r="AV52" s="3"/>
      <c r="AW52" s="3"/>
      <c r="AX52" s="6"/>
      <c r="AY52" s="3"/>
      <c r="AZ52" s="3"/>
    </row>
    <row r="53" spans="44:52" s="1" customFormat="1" ht="14.25" customHeight="1" x14ac:dyDescent="0.25">
      <c r="AR53" s="3"/>
      <c r="AS53" s="3"/>
      <c r="AT53" s="3"/>
      <c r="AU53" s="3"/>
      <c r="AV53" s="3"/>
      <c r="AW53" s="3"/>
      <c r="AX53" s="6"/>
      <c r="AY53" s="3"/>
      <c r="AZ53" s="3"/>
    </row>
    <row r="54" spans="44:52" s="1" customFormat="1" ht="14.25" customHeight="1" x14ac:dyDescent="0.25">
      <c r="AR54" s="3"/>
      <c r="AS54" s="3"/>
      <c r="AT54" s="3"/>
      <c r="AU54" s="3"/>
      <c r="AV54" s="3"/>
      <c r="AW54" s="3"/>
      <c r="AX54" s="6"/>
      <c r="AY54" s="3"/>
      <c r="AZ54" s="3"/>
    </row>
    <row r="55" spans="44:52" s="1" customFormat="1" ht="14.25" customHeight="1" x14ac:dyDescent="0.25">
      <c r="AR55" s="3"/>
      <c r="AS55" s="3"/>
      <c r="AT55" s="3"/>
      <c r="AU55" s="3"/>
      <c r="AV55" s="3"/>
      <c r="AW55" s="3"/>
      <c r="AX55" s="6"/>
      <c r="AY55" s="3"/>
      <c r="AZ55" s="3"/>
    </row>
    <row r="56" spans="44:52" s="1" customFormat="1" ht="14.25" customHeight="1" x14ac:dyDescent="0.25">
      <c r="AR56" s="3"/>
      <c r="AS56" s="3"/>
      <c r="AT56" s="3"/>
      <c r="AU56" s="3"/>
      <c r="AV56" s="3"/>
      <c r="AW56" s="3"/>
      <c r="AX56" s="6"/>
      <c r="AY56" s="3"/>
      <c r="AZ56" s="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Z274"/>
  <sheetViews>
    <sheetView topLeftCell="AI1" workbookViewId="0">
      <pane ySplit="1" topLeftCell="A21" activePane="bottomLeft" state="frozen"/>
      <selection activeCell="AM1" sqref="AM1"/>
      <selection pane="bottomLeft" activeCell="AM28" sqref="AM28:AM38"/>
    </sheetView>
  </sheetViews>
  <sheetFormatPr defaultRowHeight="14.25" customHeight="1" x14ac:dyDescent="0.25"/>
  <cols>
    <col min="1" max="1" width="5.85546875" style="7" bestFit="1" customWidth="1"/>
    <col min="2" max="2" width="3.140625" style="7" bestFit="1" customWidth="1"/>
    <col min="3" max="3" width="6.42578125" style="7" bestFit="1" customWidth="1"/>
    <col min="4" max="4" width="8" style="7" bestFit="1" customWidth="1"/>
    <col min="5" max="5" width="25.85546875" style="7" bestFit="1" customWidth="1"/>
    <col min="6" max="8" width="4.42578125" style="7" customWidth="1"/>
    <col min="9" max="9" width="9" style="7" bestFit="1" customWidth="1"/>
    <col min="10" max="10" width="5.7109375" style="7" bestFit="1" customWidth="1"/>
    <col min="11" max="11" width="3.28515625" style="7" bestFit="1" customWidth="1"/>
    <col min="12" max="12" width="10.28515625" style="7" bestFit="1" customWidth="1"/>
    <col min="13" max="13" width="12" style="7" bestFit="1" customWidth="1"/>
    <col min="14" max="14" width="7.42578125" style="7" customWidth="1"/>
    <col min="15" max="15" width="7.140625" style="7" customWidth="1"/>
    <col min="16" max="17" width="5.42578125" style="7" customWidth="1"/>
    <col min="18" max="18" width="6.5703125" style="7" customWidth="1"/>
    <col min="19" max="19" width="8" style="7" bestFit="1" customWidth="1"/>
    <col min="20" max="20" width="16" style="7" customWidth="1"/>
    <col min="21" max="38" width="9.140625" style="7"/>
    <col min="39" max="39" width="9.140625" style="7" customWidth="1"/>
    <col min="40" max="40" width="26.140625" style="7" customWidth="1"/>
    <col min="41" max="16384" width="9.140625" style="7"/>
  </cols>
  <sheetData>
    <row r="1" spans="1:52"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GDM1</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J1" s="5"/>
      <c r="AK1" s="5" t="s">
        <v>439</v>
      </c>
      <c r="AL1" s="5" t="s">
        <v>438</v>
      </c>
      <c r="AM1" s="5" t="s">
        <v>954</v>
      </c>
      <c r="AN1" s="5" t="s">
        <v>437</v>
      </c>
      <c r="AO1" s="5" t="s">
        <v>436</v>
      </c>
      <c r="AP1" s="5" t="s">
        <v>435</v>
      </c>
      <c r="AQ1" s="5" t="s">
        <v>434</v>
      </c>
      <c r="AR1" s="5" t="s">
        <v>433</v>
      </c>
      <c r="AS1" s="5" t="s">
        <v>432</v>
      </c>
      <c r="AT1" s="5" t="s">
        <v>431</v>
      </c>
      <c r="AU1" s="5" t="s">
        <v>430</v>
      </c>
      <c r="AV1" s="5" t="s">
        <v>429</v>
      </c>
      <c r="AW1" s="5" t="s">
        <v>428</v>
      </c>
      <c r="AX1" s="5"/>
      <c r="AY1" s="5"/>
      <c r="AZ1" s="5"/>
    </row>
    <row r="2" spans="1:52" ht="14.25" customHeight="1" x14ac:dyDescent="0.25">
      <c r="A2" s="4"/>
      <c r="B2" s="1"/>
      <c r="C2" s="1"/>
      <c r="D2" s="1" t="s">
        <v>427</v>
      </c>
      <c r="E2" s="1" t="str">
        <f>VLOOKUP($D$2,[1]Tables!$B$1:$D$65509,3,FALSE)</f>
        <v>Document Master Header</v>
      </c>
      <c r="F2" s="1"/>
      <c r="G2" s="1"/>
      <c r="H2" s="1"/>
      <c r="I2" s="1"/>
      <c r="J2" s="2"/>
      <c r="K2" s="3"/>
      <c r="L2" s="3"/>
      <c r="M2" s="3"/>
      <c r="N2" s="3" t="str">
        <f>CONCATENATE("CREATE TABLE ", $D$2, " (")</f>
        <v>CREATE TABLE GDM1 (</v>
      </c>
      <c r="O2" s="7" t="str">
        <f>CONCATENATE("CREATE TABLE ", $D$2, " (")</f>
        <v>CREATE TABLE GDM1 (</v>
      </c>
      <c r="P2" s="8" t="s">
        <v>9</v>
      </c>
      <c r="Q2" s="8"/>
      <c r="R2" s="7" t="str">
        <f>CONCATENATE("     A          R ", D2, "R")</f>
        <v xml:space="preserve">     A          R GDM1R</v>
      </c>
      <c r="S2" s="1" t="s">
        <v>9</v>
      </c>
      <c r="T2" s="1"/>
      <c r="U2" s="1"/>
      <c r="V2" s="1"/>
      <c r="W2" s="1"/>
      <c r="X2" s="1"/>
      <c r="Y2" s="1"/>
      <c r="Z2" s="1"/>
      <c r="AA2" s="1"/>
      <c r="AB2" s="1"/>
      <c r="AC2" s="1"/>
      <c r="AD2" s="1"/>
      <c r="AE2" s="1"/>
      <c r="AF2" s="1"/>
      <c r="AG2" s="1"/>
      <c r="AH2" s="1"/>
      <c r="AI2" s="1"/>
      <c r="AJ2" s="5"/>
      <c r="AK2" s="1" t="s">
        <v>361</v>
      </c>
      <c r="AL2" s="1" t="s">
        <v>361</v>
      </c>
      <c r="AM2" s="1" t="s">
        <v>361</v>
      </c>
      <c r="AN2" s="1" t="s">
        <v>361</v>
      </c>
      <c r="AO2" s="1" t="s">
        <v>361</v>
      </c>
      <c r="AP2" s="1" t="s">
        <v>362</v>
      </c>
      <c r="AQ2" s="1" t="s">
        <v>362</v>
      </c>
      <c r="AR2" s="1" t="s">
        <v>362</v>
      </c>
      <c r="AS2" s="1" t="s">
        <v>362</v>
      </c>
      <c r="AT2" s="1" t="s">
        <v>361</v>
      </c>
      <c r="AU2" s="1" t="s">
        <v>362</v>
      </c>
      <c r="AV2" s="1" t="s">
        <v>362</v>
      </c>
      <c r="AW2" s="1" t="s">
        <v>361</v>
      </c>
      <c r="AX2" s="1"/>
      <c r="AY2" s="1"/>
      <c r="AZ2" s="1"/>
    </row>
    <row r="3" spans="1:52" ht="14.25" customHeight="1" x14ac:dyDescent="0.25">
      <c r="A3" s="4"/>
      <c r="B3" s="1" t="str">
        <f>VLOOKUP($D$2,[1]Tables!$B$1:$D$65509,2,FALSE)</f>
        <v>D1</v>
      </c>
      <c r="C3" s="1" t="s">
        <v>17</v>
      </c>
      <c r="D3" s="1" t="str">
        <f t="shared" ref="D3:D15" si="0">B3 &amp; C3</f>
        <v>D1CONO</v>
      </c>
      <c r="E3" s="1" t="str">
        <f>VLOOKUP($C3,'[1]Data Dictionary'!$B$1:$I$65592,5,FALSE)</f>
        <v>Company Code</v>
      </c>
      <c r="F3" s="1" t="str">
        <f>VLOOKUP($C3,'[1]Data Dictionary'!$B$1:$I$65592,6,FALSE)</f>
        <v>Company Code</v>
      </c>
      <c r="G3" s="1" t="str">
        <f>VLOOKUP($C3,'[1]Data Dictionary'!$B$1:$I$65592,7,FALSE)</f>
        <v>Company Code</v>
      </c>
      <c r="H3" s="1" t="str">
        <f>VLOOKUP($C3,'[1]Data Dictionary'!$B$1:$I$65592,8,FALSE)</f>
        <v>Company Code</v>
      </c>
      <c r="I3" s="1" t="str">
        <f>VLOOKUP($C3,'[1]Data Dictionary'!$B$1:$I$65592,2,FALSE)</f>
        <v>VARCHAR</v>
      </c>
      <c r="J3" s="2" t="str">
        <f>VLOOKUP($C3,'[1]Data Dictionary'!$B$1:$I$65592,3,FALSE)</f>
        <v>10</v>
      </c>
      <c r="K3" s="3" t="s">
        <v>10</v>
      </c>
      <c r="L3" s="3" t="str">
        <f t="shared" ref="L3:L15" si="1">IF(K3="", " NULL ", " NOT NULL ")</f>
        <v xml:space="preserve"> NOT NULL </v>
      </c>
      <c r="M3" s="3" t="str">
        <f t="shared" ref="M3:M15" si="2">IF(I3="NUMERIC", " DEFAULT(0) ", IF(I3="DATETIME", "", " DEFAULT('') "))</f>
        <v xml:space="preserve"> DEFAULT('') </v>
      </c>
      <c r="N3" s="1" t="str">
        <f t="shared" ref="N3:N15" si="3">CONCATENATE(D3, " ", I3, IF(I3="DATETIME", "",CONCATENATE("(", J3, ") ")), L3, M3,",")</f>
        <v>D1CONO VARCHAR(10)  NOT NULL  DEFAULT('') ,</v>
      </c>
      <c r="O3" s="1" t="str">
        <f t="shared" ref="O3:O15" si="4">CONCATENATE(D3, " ",IF(I3="VARCHAR", "VARCHAR2",IF(I3="NUMERIC", "NUMBER", I3)), IF(I3="DATETIME", "",CONCATENATE("(", J3, ") ")), IF(TRIM(K3)&lt;&gt;"", L3,IF(TRIM(M3)="DEFAULT('')", "DEFAULT(' ')", M3)), ",")</f>
        <v>D1CONO VARCHAR2(10)  NOT NULL ,</v>
      </c>
      <c r="P3" s="2" t="str">
        <f t="shared" ref="P3:P15" si="5">IF(I3="VARCHAR",J3,LEFT(J3,FIND(",",J3)-1))</f>
        <v>10</v>
      </c>
      <c r="Q3" s="2" t="str">
        <f t="shared" ref="Q3:Q15" si="6">IF(I3="VARCHAR","",RIGHT(J3,LEN(J3)-FIND(",",J3)))</f>
        <v/>
      </c>
      <c r="R3" s="1" t="str">
        <f t="shared" ref="R3:R15" si="7">CONCATENATE("     A            ", D3, RIGHT("          "&amp;P3,10),RIGHT("   "&amp;Q3,3),"       COLHDG('", LEFT(E3,20), "')")</f>
        <v xml:space="preserve">     A            D1CONO        10          COLHDG('Company Code')</v>
      </c>
      <c r="S3" s="1" t="s">
        <v>9</v>
      </c>
      <c r="T3" s="1" t="str">
        <f t="shared" ref="T3:T15"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@level1type=N'TABLE',@level1name=N'GDM1', @level2type=N'COLUMN',@level2name=N'D1CONO'</v>
      </c>
      <c r="U3" s="1" t="s">
        <v>1311</v>
      </c>
      <c r="V3" s="1"/>
      <c r="W3" s="1" t="s">
        <v>16</v>
      </c>
      <c r="X3" s="1" t="s">
        <v>15</v>
      </c>
      <c r="Y3" s="1" t="str">
        <f t="shared" ref="Y3:Y15" si="9">D3</f>
        <v>D1CONO</v>
      </c>
      <c r="Z3" s="1" t="str">
        <f t="shared" ref="Z3:Z15" si="10">IF(AND(W3="EN",X3="S"),E3, IF(AND(W3="ID", X3="S"),F3, IF(AND(W3="EN", X3="R"),G3,H3)))</f>
        <v>Company Code</v>
      </c>
      <c r="AA3" s="1"/>
      <c r="AB3" s="1">
        <v>1</v>
      </c>
      <c r="AC3" s="6">
        <f t="shared" ref="AC3:AC15" ca="1" si="11">YEAR(NOW())*10000+MONTH(NOW())*100+DAY(NOW())</f>
        <v>20141204</v>
      </c>
      <c r="AD3" s="3">
        <f t="shared" ref="AD3:AD15" ca="1" si="12">HOUR(NOW())*10000+MINUTE(NOW())*100+SECOND(NOW())</f>
        <v>144109</v>
      </c>
      <c r="AE3" s="3" t="s">
        <v>88</v>
      </c>
      <c r="AF3" s="1">
        <v>0</v>
      </c>
      <c r="AG3" s="1">
        <v>0</v>
      </c>
      <c r="AH3" s="1"/>
      <c r="AI3" s="1" t="str">
        <f t="shared" ref="AI3:AI15" ca="1" si="13">CONCATENATE("insert into ZDIC values('",U3, "', '",V3, "', '",W3, "', '",X3, "', '",Y3, "', '",Z3, "', '",AA3, "', '",AB3, "', '",AC3, "', '",AD3, "', '",AE3, "', '",AF3, "', '",AG3, "', '",AH3, "')")</f>
        <v>insert into ZDIC values('DJB', '', 'EN', 'S', 'D1CONO', 'Company Code', '', '1', '20141204', '144109', 'SQL', '0', '0', '')</v>
      </c>
      <c r="AJ3" s="5" t="s">
        <v>9</v>
      </c>
      <c r="AK3" s="1" t="s">
        <v>426</v>
      </c>
      <c r="AL3" s="1" t="s">
        <v>425</v>
      </c>
      <c r="AM3" s="1" t="s">
        <v>424</v>
      </c>
      <c r="AN3" s="1" t="s">
        <v>423</v>
      </c>
      <c r="AO3" s="1" t="s">
        <v>422</v>
      </c>
      <c r="AP3" s="1" t="s">
        <v>421</v>
      </c>
      <c r="AQ3" s="1" t="s">
        <v>420</v>
      </c>
      <c r="AR3" s="6" t="s">
        <v>419</v>
      </c>
      <c r="AS3" s="3" t="s">
        <v>418</v>
      </c>
      <c r="AT3" s="3" t="s">
        <v>417</v>
      </c>
      <c r="AU3" s="1" t="s">
        <v>416</v>
      </c>
      <c r="AV3" s="1" t="s">
        <v>415</v>
      </c>
      <c r="AW3" s="1" t="s">
        <v>414</v>
      </c>
      <c r="AX3" s="1"/>
      <c r="AY3" s="1"/>
      <c r="AZ3" s="1"/>
    </row>
    <row r="4" spans="1:52" ht="14.25" customHeight="1" x14ac:dyDescent="0.25">
      <c r="A4" s="4"/>
      <c r="B4" s="1" t="str">
        <f>VLOOKUP($D$2,[1]Tables!$B$1:$D$65509,2,FALSE)</f>
        <v>D1</v>
      </c>
      <c r="C4" s="1" t="s">
        <v>69</v>
      </c>
      <c r="D4" s="1" t="str">
        <f t="shared" si="0"/>
        <v>D1BRNO</v>
      </c>
      <c r="E4" s="1" t="str">
        <f>VLOOKUP($C4,'[1]Data Dictionary'!$B$1:$I$65592,5,FALSE)</f>
        <v>Branch Code</v>
      </c>
      <c r="F4" s="1" t="str">
        <f>VLOOKUP($C4,'[1]Data Dictionary'!$B$1:$I$65592,6,FALSE)</f>
        <v>Branch Code</v>
      </c>
      <c r="G4" s="1" t="str">
        <f>VLOOKUP($C4,'[1]Data Dictionary'!$B$1:$I$65592,7,FALSE)</f>
        <v>Branch Code</v>
      </c>
      <c r="H4" s="1" t="str">
        <f>VLOOKUP($C4,'[1]Data Dictionary'!$B$1:$I$65592,8,FALSE)</f>
        <v>Branch Code</v>
      </c>
      <c r="I4" s="1" t="str">
        <f>VLOOKUP($C4,'[1]Data Dictionary'!$B$1:$I$65592,2,FALSE)</f>
        <v>VARCHAR</v>
      </c>
      <c r="J4" s="2" t="str">
        <f>VLOOKUP($C4,'[1]Data Dictionary'!$B$1:$I$65592,3,FALSE)</f>
        <v>10</v>
      </c>
      <c r="K4" s="3" t="s">
        <v>12</v>
      </c>
      <c r="L4" s="3" t="str">
        <f t="shared" si="1"/>
        <v xml:space="preserve"> NOT NULL </v>
      </c>
      <c r="M4" s="3" t="str">
        <f t="shared" si="2"/>
        <v xml:space="preserve"> DEFAULT('') </v>
      </c>
      <c r="N4" s="1" t="str">
        <f t="shared" si="3"/>
        <v>D1BRNO VARCHAR(10)  NOT NULL  DEFAULT('') ,</v>
      </c>
      <c r="O4" s="1" t="str">
        <f t="shared" si="4"/>
        <v>D1BRNO VARCHAR2(10)  NOT NULL ,</v>
      </c>
      <c r="P4" s="2" t="str">
        <f t="shared" si="5"/>
        <v>10</v>
      </c>
      <c r="Q4" s="2" t="str">
        <f t="shared" si="6"/>
        <v/>
      </c>
      <c r="R4" s="1" t="str">
        <f t="shared" si="7"/>
        <v xml:space="preserve">     A            D1BRNO        10          COLHDG('Branch Code')</v>
      </c>
      <c r="S4" s="1" t="s">
        <v>9</v>
      </c>
      <c r="T4" s="1" t="str">
        <f t="shared" si="8"/>
        <v>EXEC sys.sp_addextendedproperty @name=N'MS_Description', @value=N'Branch Code' , @level0type=N'SCHEMA',@level0name=N'dbo', @level1type=N'TABLE',@level1name=N'GDM1', @level2type=N'COLUMN',@level2name=N'D1BRNO'</v>
      </c>
      <c r="U4" s="1" t="s">
        <v>1311</v>
      </c>
      <c r="V4" s="1"/>
      <c r="W4" s="1" t="s">
        <v>16</v>
      </c>
      <c r="X4" s="1" t="s">
        <v>15</v>
      </c>
      <c r="Y4" s="1" t="str">
        <f t="shared" si="9"/>
        <v>D1BRNO</v>
      </c>
      <c r="Z4" s="1" t="str">
        <f t="shared" si="10"/>
        <v>Branch Code</v>
      </c>
      <c r="AA4" s="1"/>
      <c r="AB4" s="1">
        <v>1</v>
      </c>
      <c r="AC4" s="6">
        <f t="shared" ca="1" si="11"/>
        <v>20141204</v>
      </c>
      <c r="AD4" s="3">
        <f t="shared" ca="1" si="12"/>
        <v>144109</v>
      </c>
      <c r="AE4" s="3" t="s">
        <v>88</v>
      </c>
      <c r="AF4" s="1">
        <v>0</v>
      </c>
      <c r="AG4" s="1">
        <v>0</v>
      </c>
      <c r="AH4" s="1"/>
      <c r="AI4" s="1" t="str">
        <f t="shared" ca="1" si="13"/>
        <v>insert into ZDIC values('DJB', '', 'EN', 'S', 'D1BRNO', 'Branch Code', '', '1', '20141204', '144109', 'SQL', '0', '0', '')</v>
      </c>
      <c r="AJ4" s="5" t="s">
        <v>9</v>
      </c>
      <c r="AK4" s="1" t="s">
        <v>413</v>
      </c>
      <c r="AL4" s="1" t="s">
        <v>412</v>
      </c>
      <c r="AM4" s="1" t="s">
        <v>411</v>
      </c>
      <c r="AN4" s="1" t="s">
        <v>410</v>
      </c>
      <c r="AO4" s="1" t="s">
        <v>409</v>
      </c>
      <c r="AP4" s="1" t="s">
        <v>408</v>
      </c>
      <c r="AQ4" s="1" t="s">
        <v>407</v>
      </c>
      <c r="AR4" s="1" t="s">
        <v>406</v>
      </c>
      <c r="AS4" s="1" t="s">
        <v>405</v>
      </c>
      <c r="AT4" s="1" t="s">
        <v>404</v>
      </c>
      <c r="AU4" s="1" t="s">
        <v>403</v>
      </c>
      <c r="AV4" s="1" t="s">
        <v>402</v>
      </c>
      <c r="AW4" s="1" t="s">
        <v>401</v>
      </c>
      <c r="AX4" s="1"/>
      <c r="AY4" s="1"/>
      <c r="AZ4" s="1"/>
    </row>
    <row r="5" spans="1:52" ht="14.25" customHeight="1" x14ac:dyDescent="0.25">
      <c r="A5" s="4"/>
      <c r="B5" s="1" t="str">
        <f>VLOOKUP($D$2,[1]Tables!$B$1:$D$65509,2,FALSE)</f>
        <v>D1</v>
      </c>
      <c r="C5" s="1" t="s">
        <v>582</v>
      </c>
      <c r="D5" s="1" t="str">
        <f t="shared" si="0"/>
        <v>D1DCTY</v>
      </c>
      <c r="E5" s="1" t="str">
        <f>VLOOKUP($C5,'[1]Data Dictionary'!$B$1:$I$65592,5,FALSE)</f>
        <v>Document Type</v>
      </c>
      <c r="F5" s="1" t="str">
        <f>VLOOKUP($C5,'[1]Data Dictionary'!$B$1:$I$65592,6,FALSE)</f>
        <v>Document Type</v>
      </c>
      <c r="G5" s="1" t="str">
        <f>VLOOKUP($C5,'[1]Data Dictionary'!$B$1:$I$65592,7,FALSE)</f>
        <v>Document Type</v>
      </c>
      <c r="H5" s="1" t="str">
        <f>VLOOKUP($C5,'[1]Data Dictionary'!$B$1:$I$65592,8,FALSE)</f>
        <v>Document Type</v>
      </c>
      <c r="I5" s="1" t="str">
        <f>VLOOKUP($C5,'[1]Data Dictionary'!$B$1:$I$65592,2,FALSE)</f>
        <v>VARCHAR</v>
      </c>
      <c r="J5" s="2" t="str">
        <f>VLOOKUP($C5,'[1]Data Dictionary'!$B$1:$I$65592,3,FALSE)</f>
        <v>10</v>
      </c>
      <c r="K5" s="3" t="s">
        <v>13</v>
      </c>
      <c r="L5" s="3" t="str">
        <f t="shared" si="1"/>
        <v xml:space="preserve"> NOT NULL </v>
      </c>
      <c r="M5" s="3" t="str">
        <f t="shared" si="2"/>
        <v xml:space="preserve"> DEFAULT('') </v>
      </c>
      <c r="N5" s="1" t="str">
        <f t="shared" si="3"/>
        <v>D1DCTY VARCHAR(10)  NOT NULL  DEFAULT('') ,</v>
      </c>
      <c r="O5" s="1" t="str">
        <f t="shared" si="4"/>
        <v>D1DCTY VARCHAR2(10)  NOT NULL ,</v>
      </c>
      <c r="P5" s="2" t="str">
        <f t="shared" si="5"/>
        <v>10</v>
      </c>
      <c r="Q5" s="2" t="str">
        <f t="shared" si="6"/>
        <v/>
      </c>
      <c r="R5" s="1" t="str">
        <f t="shared" si="7"/>
        <v xml:space="preserve">     A            D1DCTY        10          COLHDG('Document Type')</v>
      </c>
      <c r="S5" s="1" t="s">
        <v>9</v>
      </c>
      <c r="T5" s="1" t="str">
        <f t="shared" si="8"/>
        <v>EXEC sys.sp_addextendedproperty @name=N'MS_Description', @value=N'Document Type' , @level0type=N'SCHEMA',@level0name=N'dbo', @level1type=N'TABLE',@level1name=N'GDM1', @level2type=N'COLUMN',@level2name=N'D1DCTY'</v>
      </c>
      <c r="U5" s="1" t="s">
        <v>1311</v>
      </c>
      <c r="V5" s="1"/>
      <c r="W5" s="1" t="s">
        <v>16</v>
      </c>
      <c r="X5" s="1" t="s">
        <v>15</v>
      </c>
      <c r="Y5" s="1" t="str">
        <f t="shared" si="9"/>
        <v>D1DCTY</v>
      </c>
      <c r="Z5" s="1" t="str">
        <f t="shared" si="10"/>
        <v>Document Type</v>
      </c>
      <c r="AA5" s="1"/>
      <c r="AB5" s="1">
        <v>1</v>
      </c>
      <c r="AC5" s="6">
        <f t="shared" ca="1" si="11"/>
        <v>20141204</v>
      </c>
      <c r="AD5" s="3">
        <f t="shared" ca="1" si="12"/>
        <v>144109</v>
      </c>
      <c r="AE5" s="3" t="s">
        <v>88</v>
      </c>
      <c r="AF5" s="1">
        <v>0</v>
      </c>
      <c r="AG5" s="1">
        <v>0</v>
      </c>
      <c r="AH5" s="1"/>
      <c r="AI5" s="1" t="str">
        <f t="shared" ca="1" si="13"/>
        <v>insert into ZDIC values('DJB', '', 'EN', 'S', 'D1DCTY', 'Document Type', '', '1', '20141204', '144109', 'SQL', '0', '0', '')</v>
      </c>
      <c r="AJ5" s="5" t="s">
        <v>9</v>
      </c>
      <c r="AK5" s="1" t="str">
        <f t="shared" ref="AK5:AW5" si="14">IF(AK2="VARCHAR", CONCATENATE("""'"", ", AK4, ", ""'"" "),AK4)</f>
        <v xml:space="preserve">"'", AH8, "'" </v>
      </c>
      <c r="AL5" s="1" t="str">
        <f t="shared" si="14"/>
        <v xml:space="preserve">"'", AI8, "'" </v>
      </c>
      <c r="AM5" s="1" t="str">
        <f t="shared" si="14"/>
        <v xml:space="preserve">"'", AJ8, "'" </v>
      </c>
      <c r="AN5" s="1" t="str">
        <f t="shared" si="14"/>
        <v xml:space="preserve">"'", AK8, "'" </v>
      </c>
      <c r="AO5" s="1" t="str">
        <f t="shared" si="14"/>
        <v xml:space="preserve">"'", AL8, "'" </v>
      </c>
      <c r="AP5" s="1" t="str">
        <f t="shared" si="14"/>
        <v>AM8</v>
      </c>
      <c r="AQ5" s="1" t="str">
        <f t="shared" si="14"/>
        <v>AN8</v>
      </c>
      <c r="AR5" s="1" t="str">
        <f t="shared" si="14"/>
        <v>AO8</v>
      </c>
      <c r="AS5" s="1" t="str">
        <f t="shared" si="14"/>
        <v>AP8</v>
      </c>
      <c r="AT5" s="1" t="str">
        <f t="shared" si="14"/>
        <v xml:space="preserve">"'", AQ8, "'" </v>
      </c>
      <c r="AU5" s="1" t="str">
        <f t="shared" si="14"/>
        <v>AR8</v>
      </c>
      <c r="AV5" s="1" t="str">
        <f t="shared" si="14"/>
        <v>AS8</v>
      </c>
      <c r="AW5" s="1" t="str">
        <f t="shared" si="14"/>
        <v xml:space="preserve">"'", AT8, "'" </v>
      </c>
      <c r="AX5" s="1"/>
      <c r="AY5" s="1"/>
      <c r="AZ5" s="1"/>
    </row>
    <row r="6" spans="1:52" ht="14.25" customHeight="1" x14ac:dyDescent="0.25">
      <c r="A6" s="4"/>
      <c r="B6" s="1" t="str">
        <f>VLOOKUP($D$2,[1]Tables!$B$1:$D$65509,2,FALSE)</f>
        <v>D1</v>
      </c>
      <c r="C6" s="1" t="s">
        <v>400</v>
      </c>
      <c r="D6" s="1" t="str">
        <f t="shared" si="0"/>
        <v>D1DFPF</v>
      </c>
      <c r="E6" s="1" t="str">
        <f>VLOOKUP($C6,'[1]Data Dictionary'!$B$1:$I$65592,5,FALSE)</f>
        <v>Document Format</v>
      </c>
      <c r="F6" s="1" t="str">
        <f>VLOOKUP($C6,'[1]Data Dictionary'!$B$1:$I$65592,6,FALSE)</f>
        <v>Document Format</v>
      </c>
      <c r="G6" s="1" t="str">
        <f>VLOOKUP($C6,'[1]Data Dictionary'!$B$1:$I$65592,7,FALSE)</f>
        <v>Document Format</v>
      </c>
      <c r="H6" s="1" t="str">
        <f>VLOOKUP($C6,'[1]Data Dictionary'!$B$1:$I$65592,8,FALSE)</f>
        <v>Document Format</v>
      </c>
      <c r="I6" s="1" t="str">
        <f>VLOOKUP($C6,'[1]Data Dictionary'!$B$1:$I$65592,2,FALSE)</f>
        <v>VARCHAR</v>
      </c>
      <c r="J6" s="2" t="str">
        <f>VLOOKUP($C6,'[1]Data Dictionary'!$B$1:$I$65592,3,FALSE)</f>
        <v>100</v>
      </c>
      <c r="K6" s="3"/>
      <c r="L6" s="3" t="str">
        <f t="shared" si="1"/>
        <v xml:space="preserve"> NULL </v>
      </c>
      <c r="M6" s="3" t="str">
        <f t="shared" si="2"/>
        <v xml:space="preserve"> DEFAULT('') </v>
      </c>
      <c r="N6" s="1" t="str">
        <f t="shared" si="3"/>
        <v>D1DFPF VARCHAR(100)  NULL  DEFAULT('') ,</v>
      </c>
      <c r="O6" s="1" t="str">
        <f t="shared" si="4"/>
        <v>D1DFPF VARCHAR2(100) DEFAULT(' '),</v>
      </c>
      <c r="P6" s="2" t="str">
        <f t="shared" si="5"/>
        <v>100</v>
      </c>
      <c r="Q6" s="2" t="str">
        <f t="shared" si="6"/>
        <v/>
      </c>
      <c r="R6" s="1" t="str">
        <f t="shared" si="7"/>
        <v xml:space="preserve">     A            D1DFPF       100          COLHDG('Document Format')</v>
      </c>
      <c r="S6" s="1" t="s">
        <v>9</v>
      </c>
      <c r="T6" s="1" t="str">
        <f t="shared" si="8"/>
        <v>EXEC sys.sp_addextendedproperty @name=N'MS_Description', @value=N'Document Format' , @level0type=N'SCHEMA',@level0name=N'dbo', @level1type=N'TABLE',@level1name=N'GDM1', @level2type=N'COLUMN',@level2name=N'D1DFPF'</v>
      </c>
      <c r="U6" s="1" t="s">
        <v>1311</v>
      </c>
      <c r="V6" s="1"/>
      <c r="W6" s="1" t="s">
        <v>16</v>
      </c>
      <c r="X6" s="1" t="s">
        <v>15</v>
      </c>
      <c r="Y6" s="1" t="str">
        <f t="shared" si="9"/>
        <v>D1DFPF</v>
      </c>
      <c r="Z6" s="1" t="str">
        <f t="shared" si="10"/>
        <v>Document Format</v>
      </c>
      <c r="AA6" s="1"/>
      <c r="AB6" s="1">
        <v>1</v>
      </c>
      <c r="AC6" s="6">
        <f t="shared" ca="1" si="11"/>
        <v>20141204</v>
      </c>
      <c r="AD6" s="3">
        <f t="shared" ca="1" si="12"/>
        <v>144109</v>
      </c>
      <c r="AE6" s="3" t="s">
        <v>88</v>
      </c>
      <c r="AF6" s="1">
        <v>0</v>
      </c>
      <c r="AG6" s="1">
        <v>0</v>
      </c>
      <c r="AH6" s="1"/>
      <c r="AI6" s="1" t="str">
        <f t="shared" ca="1" si="13"/>
        <v>insert into ZDIC values('DJB', '', 'EN', 'S', 'D1DFPF', 'Document Format', '', '1', '20141204', '144109', 'SQL', '0', '0', '')</v>
      </c>
      <c r="AJ6" s="5" t="s">
        <v>9</v>
      </c>
      <c r="AK6" s="1" t="str">
        <f t="shared" ref="AK6:AW6" si="15">CONCATENATE(AJ6,", "","", ", AK5)</f>
        <v xml:space="preserve"> , ",", "'", AH8, "'" </v>
      </c>
      <c r="AL6" s="1" t="str">
        <f t="shared" si="15"/>
        <v xml:space="preserve"> , ",", "'", AH8, "'" , ",", "'", AI8, "'" </v>
      </c>
      <c r="AM6" s="1" t="str">
        <f t="shared" si="15"/>
        <v xml:space="preserve"> , ",", "'", AH8, "'" , ",", "'", AI8, "'" , ",", "'", AJ8, "'" </v>
      </c>
      <c r="AN6" s="1" t="str">
        <f t="shared" si="15"/>
        <v xml:space="preserve"> , ",", "'", AH8, "'" , ",", "'", AI8, "'" , ",", "'", AJ8, "'" , ",", "'", AK8, "'" </v>
      </c>
      <c r="AO6" s="1" t="str">
        <f t="shared" si="15"/>
        <v xml:space="preserve"> , ",", "'", AH8, "'" , ",", "'", AI8, "'" , ",", "'", AJ8, "'" , ",", "'", AK8, "'" , ",", "'", AL8, "'" </v>
      </c>
      <c r="AP6" s="1" t="str">
        <f t="shared" si="15"/>
        <v xml:space="preserve"> , ",", "'", AH8, "'" , ",", "'", AI8, "'" , ",", "'", AJ8, "'" , ",", "'", AK8, "'" , ",", "'", AL8, "'" , ",", AM8</v>
      </c>
      <c r="AQ6" s="1" t="str">
        <f t="shared" si="15"/>
        <v xml:space="preserve"> , ",", "'", AH8, "'" , ",", "'", AI8, "'" , ",", "'", AJ8, "'" , ",", "'", AK8, "'" , ",", "'", AL8, "'" , ",", AM8, ",", AN8</v>
      </c>
      <c r="AR6" s="1" t="str">
        <f t="shared" si="15"/>
        <v xml:space="preserve"> , ",", "'", AH8, "'" , ",", "'", AI8, "'" , ",", "'", AJ8, "'" , ",", "'", AK8, "'" , ",", "'", AL8, "'" , ",", AM8, ",", AN8, ",", AO8</v>
      </c>
      <c r="AS6" s="1" t="str">
        <f t="shared" si="15"/>
        <v xml:space="preserve"> , ",", "'", AH8, "'" , ",", "'", AI8, "'" , ",", "'", AJ8, "'" , ",", "'", AK8, "'" , ",", "'", AL8, "'" , ",", AM8, ",", AN8, ",", AO8, ",", AP8</v>
      </c>
      <c r="AT6" s="1" t="str">
        <f t="shared" si="15"/>
        <v xml:space="preserve"> , ",", "'", AH8, "'" , ",", "'", AI8, "'" , ",", "'", AJ8, "'" , ",", "'", AK8, "'" , ",", "'", AL8, "'" , ",", AM8, ",", AN8, ",", AO8, ",", AP8, ",", "'", AQ8, "'" </v>
      </c>
      <c r="AU6" s="1" t="str">
        <f t="shared" si="15"/>
        <v xml:space="preserve"> , ",", "'", AH8, "'" , ",", "'", AI8, "'" , ",", "'", AJ8, "'" , ",", "'", AK8, "'" , ",", "'", AL8, "'" , ",", AM8, ",", AN8, ",", AO8, ",", AP8, ",", "'", AQ8, "'" , ",", AR8</v>
      </c>
      <c r="AV6" s="1" t="str">
        <f t="shared" si="15"/>
        <v xml:space="preserve"> , ",", "'", AH8, "'" , ",", "'", AI8, "'" , ",", "'", AJ8, "'" , ",", "'", AK8, "'" , ",", "'", AL8, "'" , ",", AM8, ",", AN8, ",", AO8, ",", AP8, ",", "'", AQ8, "'" , ",", AR8, ",", AS8</v>
      </c>
      <c r="AW6" s="1" t="str">
        <f t="shared" si="15"/>
        <v xml:space="preserve"> , ",", "'", AH8, "'" , ",", "'", AI8, "'" , ",", "'", AJ8, "'" , ",", "'", AK8, "'" , ",", "'", AL8, "'" , ",", AM8, ",", AN8, ",", AO8, ",", AP8, ",", "'", AQ8, "'" , ",", AR8, ",", AS8, ",", "'", AT8, "'" </v>
      </c>
      <c r="AX6" s="1"/>
      <c r="AY6" s="1"/>
      <c r="AZ6" s="1"/>
    </row>
    <row r="7" spans="1:52" ht="14.25" customHeight="1" x14ac:dyDescent="0.25">
      <c r="A7" s="4"/>
      <c r="B7" s="1" t="str">
        <f>VLOOKUP($D$2,[1]Tables!$B$1:$D$65509,2,FALSE)</f>
        <v>D1</v>
      </c>
      <c r="C7" s="1" t="s">
        <v>399</v>
      </c>
      <c r="D7" s="1" t="str">
        <f t="shared" si="0"/>
        <v>D1DFRS</v>
      </c>
      <c r="E7" s="1" t="str">
        <f>VLOOKUP($C7,'[1]Data Dictionary'!$B$1:$I$65592,5,FALSE)</f>
        <v>Document Reset Every</v>
      </c>
      <c r="F7" s="1" t="str">
        <f>VLOOKUP($C7,'[1]Data Dictionary'!$B$1:$I$65592,6,FALSE)</f>
        <v>Document Reset Every</v>
      </c>
      <c r="G7" s="1" t="str">
        <f>VLOOKUP($C7,'[1]Data Dictionary'!$B$1:$I$65592,7,FALSE)</f>
        <v>Document Reset Every</v>
      </c>
      <c r="H7" s="1" t="str">
        <f>VLOOKUP($C7,'[1]Data Dictionary'!$B$1:$I$65592,8,FALSE)</f>
        <v>Document Reset Every</v>
      </c>
      <c r="I7" s="1" t="str">
        <f>VLOOKUP($C7,'[1]Data Dictionary'!$B$1:$I$65592,2,FALSE)</f>
        <v>VARCHAR</v>
      </c>
      <c r="J7" s="2" t="str">
        <f>VLOOKUP($C7,'[1]Data Dictionary'!$B$1:$I$65592,3,FALSE)</f>
        <v>1</v>
      </c>
      <c r="K7" s="3"/>
      <c r="L7" s="3" t="str">
        <f t="shared" si="1"/>
        <v xml:space="preserve"> NULL </v>
      </c>
      <c r="M7" s="3" t="str">
        <f t="shared" si="2"/>
        <v xml:space="preserve"> DEFAULT('') </v>
      </c>
      <c r="N7" s="1" t="str">
        <f t="shared" si="3"/>
        <v>D1DFRS VARCHAR(1)  NULL  DEFAULT('') ,</v>
      </c>
      <c r="O7" s="1" t="str">
        <f t="shared" si="4"/>
        <v>D1DFRS VARCHAR2(1) DEFAULT(' '),</v>
      </c>
      <c r="P7" s="2" t="str">
        <f t="shared" si="5"/>
        <v>1</v>
      </c>
      <c r="Q7" s="2" t="str">
        <f t="shared" si="6"/>
        <v/>
      </c>
      <c r="R7" s="1" t="str">
        <f t="shared" si="7"/>
        <v xml:space="preserve">     A            D1DFRS         1          COLHDG('Document Reset Every')</v>
      </c>
      <c r="S7" s="1" t="s">
        <v>9</v>
      </c>
      <c r="T7" s="1" t="str">
        <f t="shared" si="8"/>
        <v>EXEC sys.sp_addextendedproperty @name=N'MS_Description', @value=N'Document Reset Every' , @level0type=N'SCHEMA',@level0name=N'dbo', @level1type=N'TABLE',@level1name=N'GDM1', @level2type=N'COLUMN',@level2name=N'D1DFRS'</v>
      </c>
      <c r="U7" s="1" t="s">
        <v>1311</v>
      </c>
      <c r="V7" s="1"/>
      <c r="W7" s="1" t="s">
        <v>16</v>
      </c>
      <c r="X7" s="1" t="s">
        <v>15</v>
      </c>
      <c r="Y7" s="1" t="str">
        <f t="shared" si="9"/>
        <v>D1DFRS</v>
      </c>
      <c r="Z7" s="1" t="str">
        <f t="shared" si="10"/>
        <v>Document Reset Every</v>
      </c>
      <c r="AA7" s="1"/>
      <c r="AB7" s="1">
        <v>1</v>
      </c>
      <c r="AC7" s="6">
        <f t="shared" ca="1" si="11"/>
        <v>20141204</v>
      </c>
      <c r="AD7" s="3">
        <f t="shared" ca="1" si="12"/>
        <v>144109</v>
      </c>
      <c r="AE7" s="3" t="s">
        <v>88</v>
      </c>
      <c r="AF7" s="1">
        <v>0</v>
      </c>
      <c r="AG7" s="1">
        <v>0</v>
      </c>
      <c r="AH7" s="1"/>
      <c r="AI7" s="1" t="str">
        <f t="shared" ca="1" si="13"/>
        <v>insert into ZDIC values('DJB', '', 'EN', 'S', 'D1DFRS', 'Document Reset Every', '', '1', '20141204', '144109', 'SQL', '0', '0', '')</v>
      </c>
      <c r="AJ7" s="5" t="s">
        <v>9</v>
      </c>
      <c r="AK7" s="1"/>
      <c r="AL7" s="1"/>
      <c r="AM7" s="1"/>
      <c r="AN7" s="1"/>
      <c r="AO7" s="1"/>
      <c r="AP7" s="1"/>
      <c r="AQ7" s="1"/>
      <c r="AR7" s="1"/>
      <c r="AS7" s="1"/>
      <c r="AT7" s="1"/>
      <c r="AU7" s="1"/>
      <c r="AV7" s="1"/>
      <c r="AW7" s="1"/>
      <c r="AX7" s="1"/>
      <c r="AY7" s="1"/>
      <c r="AZ7" s="1"/>
    </row>
    <row r="8" spans="1:52" ht="14.25" customHeight="1" x14ac:dyDescent="0.25">
      <c r="A8" s="4"/>
      <c r="B8" s="1" t="str">
        <f>VLOOKUP($D$2,[1]Tables!$B$1:$D$65509,2,FALSE)</f>
        <v>D1</v>
      </c>
      <c r="C8" s="1" t="s">
        <v>398</v>
      </c>
      <c r="D8" s="1" t="str">
        <f t="shared" si="0"/>
        <v>D1DFLN</v>
      </c>
      <c r="E8" s="1" t="str">
        <f>VLOOKUP($C8,'[1]Data Dictionary'!$B$1:$I$65592,5,FALSE)</f>
        <v>Document Last Sys No</v>
      </c>
      <c r="F8" s="1" t="str">
        <f>VLOOKUP($C8,'[1]Data Dictionary'!$B$1:$I$65592,6,FALSE)</f>
        <v>Document Last Sys No</v>
      </c>
      <c r="G8" s="1" t="str">
        <f>VLOOKUP($C8,'[1]Data Dictionary'!$B$1:$I$65592,7,FALSE)</f>
        <v>Document Last Sys No</v>
      </c>
      <c r="H8" s="1" t="str">
        <f>VLOOKUP($C8,'[1]Data Dictionary'!$B$1:$I$65592,8,FALSE)</f>
        <v>Document Last Sys No</v>
      </c>
      <c r="I8" s="1" t="str">
        <f>VLOOKUP($C8,'[1]Data Dictionary'!$B$1:$I$65592,2,FALSE)</f>
        <v>NUMERIC</v>
      </c>
      <c r="J8" s="2" t="str">
        <f>VLOOKUP($C8,'[1]Data Dictionary'!$B$1:$I$65592,3,FALSE)</f>
        <v>10, 0</v>
      </c>
      <c r="K8" s="3"/>
      <c r="L8" s="3" t="str">
        <f t="shared" si="1"/>
        <v xml:space="preserve"> NULL </v>
      </c>
      <c r="M8" s="3" t="str">
        <f t="shared" si="2"/>
        <v xml:space="preserve"> DEFAULT(0) </v>
      </c>
      <c r="N8" s="1" t="str">
        <f t="shared" si="3"/>
        <v>D1DFLN NUMERIC(10, 0)  NULL  DEFAULT(0) ,</v>
      </c>
      <c r="O8" s="1" t="str">
        <f t="shared" si="4"/>
        <v>D1DFLN NUMBER(10, 0)  DEFAULT(0) ,</v>
      </c>
      <c r="P8" s="2" t="str">
        <f t="shared" si="5"/>
        <v>10</v>
      </c>
      <c r="Q8" s="2" t="str">
        <f t="shared" si="6"/>
        <v xml:space="preserve"> 0</v>
      </c>
      <c r="R8" s="1" t="str">
        <f t="shared" si="7"/>
        <v xml:space="preserve">     A            D1DFLN        10  0       COLHDG('Document Last Sys No')</v>
      </c>
      <c r="S8" s="1" t="s">
        <v>9</v>
      </c>
      <c r="T8" s="1" t="str">
        <f t="shared" si="8"/>
        <v>EXEC sys.sp_addextendedproperty @name=N'MS_Description', @value=N'Document Last Sys No' , @level0type=N'SCHEMA',@level0name=N'dbo', @level1type=N'TABLE',@level1name=N'GDM1', @level2type=N'COLUMN',@level2name=N'D1DFLN'</v>
      </c>
      <c r="U8" s="1" t="s">
        <v>1311</v>
      </c>
      <c r="V8" s="1"/>
      <c r="W8" s="1" t="s">
        <v>16</v>
      </c>
      <c r="X8" s="1" t="s">
        <v>15</v>
      </c>
      <c r="Y8" s="1" t="str">
        <f t="shared" si="9"/>
        <v>D1DFLN</v>
      </c>
      <c r="Z8" s="1" t="str">
        <f t="shared" si="10"/>
        <v>Document Last Sys No</v>
      </c>
      <c r="AA8" s="1"/>
      <c r="AB8" s="1">
        <v>1</v>
      </c>
      <c r="AC8" s="6">
        <f t="shared" ca="1" si="11"/>
        <v>20141204</v>
      </c>
      <c r="AD8" s="3">
        <f t="shared" ca="1" si="12"/>
        <v>144109</v>
      </c>
      <c r="AE8" s="3" t="s">
        <v>88</v>
      </c>
      <c r="AF8" s="1">
        <v>0</v>
      </c>
      <c r="AG8" s="1">
        <v>0</v>
      </c>
      <c r="AH8" s="1"/>
      <c r="AI8" s="1" t="str">
        <f t="shared" ca="1" si="13"/>
        <v>insert into ZDIC values('DJB', '', 'EN', 'S', 'D1DFLN', 'Document Last Sys No', '', '1', '20141204', '144109', 'SQL', '0', '0', '')</v>
      </c>
      <c r="AJ8" s="5" t="s">
        <v>9</v>
      </c>
      <c r="AK8" s="1" t="s">
        <v>1311</v>
      </c>
      <c r="AL8" s="1"/>
      <c r="AM8" s="3" t="s">
        <v>397</v>
      </c>
      <c r="AN8" s="12" t="str">
        <f>CONCATENATE(AM8,"-@YY@MM-@N5")</f>
        <v>PIR-@YY@MM-@N5</v>
      </c>
      <c r="AO8" s="1" t="s">
        <v>133</v>
      </c>
      <c r="AP8" s="1">
        <v>0</v>
      </c>
      <c r="AQ8" s="3">
        <v>1</v>
      </c>
      <c r="AR8" s="6">
        <f ca="1">YEAR(NOW())*10000+MONTH(NOW())*100+DAY(NOW())</f>
        <v>20141204</v>
      </c>
      <c r="AS8" s="3">
        <f ca="1">HOUR(NOW())*10000+MINUTE(NOW())*100+SECOND(NOW())</f>
        <v>144109</v>
      </c>
      <c r="AT8" s="3" t="s">
        <v>88</v>
      </c>
      <c r="AU8" s="1">
        <v>0</v>
      </c>
      <c r="AV8" s="1">
        <v>0</v>
      </c>
      <c r="AW8" s="1"/>
      <c r="AX8" s="1" t="str">
        <f t="shared" ref="AX8:AX19" ca="1" si="16">CONCATENATE("insert into ", $D$2, " values('", AK8, "'", ",", "'", AL8, "'", ",", "'", AM8, "'", ",", "'", AN8, "'", ",", "'", AO8, "'", ",", AP8, ",", AQ8, ",", AR8, ",", AS8, ",", "'", AT8, "'", ",", AU8, ",", AV8, ",", "'", AW8, "')")</f>
        <v>insert into GDM1 values('DJB','','PIR','PIR-@YY@MM-@N5','M',0,1,20141204,144109,'SQL',0,0,'')</v>
      </c>
      <c r="AY8" s="1"/>
      <c r="AZ8" s="1"/>
    </row>
    <row r="9" spans="1:52" ht="14.25" customHeight="1" x14ac:dyDescent="0.25">
      <c r="A9" s="4"/>
      <c r="B9" s="1" t="str">
        <f>VLOOKUP($D$2,[1]Tables!$B$1:$D$65509,2,FALSE)</f>
        <v>D1</v>
      </c>
      <c r="C9" s="1" t="s">
        <v>33</v>
      </c>
      <c r="D9" s="1" t="str">
        <f t="shared" si="0"/>
        <v>D1RCST</v>
      </c>
      <c r="E9" s="1" t="str">
        <f>VLOOKUP($C9,'[1]Data Dictionary'!$B$1:$I$65592,5,FALSE)</f>
        <v>Record Status</v>
      </c>
      <c r="F9" s="1" t="str">
        <f>VLOOKUP($C9,'[1]Data Dictionary'!$B$1:$I$65592,6,FALSE)</f>
        <v>Record Status</v>
      </c>
      <c r="G9" s="1" t="str">
        <f>VLOOKUP($C9,'[1]Data Dictionary'!$B$1:$I$65592,7,FALSE)</f>
        <v>Record Status</v>
      </c>
      <c r="H9" s="1" t="str">
        <f>VLOOKUP($C9,'[1]Data Dictionary'!$B$1:$I$65592,8,FALSE)</f>
        <v>Record Status</v>
      </c>
      <c r="I9" s="1" t="str">
        <f>VLOOKUP($C9,'[1]Data Dictionary'!$B$1:$I$65592,2,FALSE)</f>
        <v>NUMERIC</v>
      </c>
      <c r="J9" s="2" t="str">
        <f>VLOOKUP($C9,'[1]Data Dictionary'!$B$1:$I$65592,3,FALSE)</f>
        <v>1, 0</v>
      </c>
      <c r="K9" s="3"/>
      <c r="L9" s="3" t="str">
        <f t="shared" si="1"/>
        <v xml:space="preserve"> NULL </v>
      </c>
      <c r="M9" s="3" t="str">
        <f t="shared" si="2"/>
        <v xml:space="preserve"> DEFAULT(0) </v>
      </c>
      <c r="N9" s="1" t="str">
        <f t="shared" si="3"/>
        <v>D1RCST NUMERIC(1, 0)  NULL  DEFAULT(0) ,</v>
      </c>
      <c r="O9" s="1" t="str">
        <f t="shared" si="4"/>
        <v>D1RCST NUMBER(1, 0)  DEFAULT(0) ,</v>
      </c>
      <c r="P9" s="2" t="str">
        <f t="shared" si="5"/>
        <v>1</v>
      </c>
      <c r="Q9" s="2" t="str">
        <f t="shared" si="6"/>
        <v xml:space="preserve"> 0</v>
      </c>
      <c r="R9" s="1" t="str">
        <f t="shared" si="7"/>
        <v xml:space="preserve">     A            D1RCST         1  0       COLHDG('Record Status')</v>
      </c>
      <c r="S9" s="1" t="s">
        <v>9</v>
      </c>
      <c r="T9" s="1" t="str">
        <f t="shared" si="8"/>
        <v>EXEC sys.sp_addextendedproperty @name=N'MS_Description', @value=N'Record Status' , @level0type=N'SCHEMA',@level0name=N'dbo', @level1type=N'TABLE',@level1name=N'GDM1', @level2type=N'COLUMN',@level2name=N'D1RCST'</v>
      </c>
      <c r="U9" s="1" t="s">
        <v>1311</v>
      </c>
      <c r="V9" s="1"/>
      <c r="W9" s="1" t="s">
        <v>16</v>
      </c>
      <c r="X9" s="1" t="s">
        <v>15</v>
      </c>
      <c r="Y9" s="1" t="str">
        <f t="shared" si="9"/>
        <v>D1RCST</v>
      </c>
      <c r="Z9" s="1" t="str">
        <f t="shared" si="10"/>
        <v>Record Status</v>
      </c>
      <c r="AA9" s="1"/>
      <c r="AB9" s="1">
        <v>1</v>
      </c>
      <c r="AC9" s="6">
        <f t="shared" ca="1" si="11"/>
        <v>20141204</v>
      </c>
      <c r="AD9" s="3">
        <f t="shared" ca="1" si="12"/>
        <v>144109</v>
      </c>
      <c r="AE9" s="3" t="s">
        <v>88</v>
      </c>
      <c r="AF9" s="1">
        <v>0</v>
      </c>
      <c r="AG9" s="1">
        <v>0</v>
      </c>
      <c r="AH9" s="1"/>
      <c r="AI9" s="1" t="str">
        <f t="shared" ca="1" si="13"/>
        <v>insert into ZDIC values('DJB', '', 'EN', 'S', 'D1RCST', 'Record Status', '', '1', '20141204', '144109', 'SQL', '0', '0', '')</v>
      </c>
      <c r="AJ9" s="5" t="s">
        <v>9</v>
      </c>
      <c r="AK9" s="1" t="s">
        <v>1311</v>
      </c>
      <c r="AL9" s="1"/>
      <c r="AM9" s="3" t="s">
        <v>583</v>
      </c>
      <c r="AN9" s="12" t="str">
        <f t="shared" ref="AN9:AN12" si="17">CONCATENATE(AM9,"-@YY@MM-@N5")</f>
        <v>SIR-@YY@MM-@N5</v>
      </c>
      <c r="AO9" s="1" t="s">
        <v>133</v>
      </c>
      <c r="AP9" s="1">
        <v>0</v>
      </c>
      <c r="AQ9" s="3">
        <v>1</v>
      </c>
      <c r="AR9" s="6">
        <f ca="1">YEAR(NOW())*10000+MONTH(NOW())*100+DAY(NOW())</f>
        <v>20141204</v>
      </c>
      <c r="AS9" s="3">
        <f ca="1">HOUR(NOW())*10000+MINUTE(NOW())*100+SECOND(NOW())</f>
        <v>144109</v>
      </c>
      <c r="AT9" s="3" t="s">
        <v>88</v>
      </c>
      <c r="AU9" s="1">
        <v>0</v>
      </c>
      <c r="AV9" s="1">
        <v>0</v>
      </c>
      <c r="AW9" s="1"/>
      <c r="AX9" s="1" t="str">
        <f t="shared" ref="AX9" ca="1" si="18">CONCATENATE("insert into ", $D$2, " values('", AK9, "'", ",", "'", AL9, "'", ",", "'", AM9, "'", ",", "'", AN9, "'", ",", "'", AO9, "'", ",", AP9, ",", AQ9, ",", AR9, ",", AS9, ",", "'", AT9, "'", ",", AU9, ",", AV9, ",", "'", AW9, "')")</f>
        <v>insert into GDM1 values('DJB','','SIR','SIR-@YY@MM-@N5','M',0,1,20141204,144109,'SQL',0,0,'')</v>
      </c>
      <c r="AY9" s="1"/>
      <c r="AZ9" s="1"/>
    </row>
    <row r="10" spans="1:52" ht="14.25" customHeight="1" x14ac:dyDescent="0.25">
      <c r="A10" s="4"/>
      <c r="B10" s="1" t="str">
        <f>VLOOKUP($D$2,[1]Tables!$B$1:$D$65509,2,FALSE)</f>
        <v>D1</v>
      </c>
      <c r="C10" s="1" t="s">
        <v>23</v>
      </c>
      <c r="D10" s="1" t="str">
        <f t="shared" si="0"/>
        <v>D1CRDT</v>
      </c>
      <c r="E10" s="1" t="str">
        <f>VLOOKUP($C10,'[1]Data Dictionary'!$B$1:$I$65592,5,FALSE)</f>
        <v>Create Date</v>
      </c>
      <c r="F10" s="1" t="str">
        <f>VLOOKUP($C10,'[1]Data Dictionary'!$B$1:$I$65592,6,FALSE)</f>
        <v>Create Date</v>
      </c>
      <c r="G10" s="1" t="str">
        <f>VLOOKUP($C10,'[1]Data Dictionary'!$B$1:$I$65592,7,FALSE)</f>
        <v>Create Date</v>
      </c>
      <c r="H10" s="1" t="str">
        <f>VLOOKUP($C10,'[1]Data Dictionary'!$B$1:$I$65592,8,FALSE)</f>
        <v>Create Date</v>
      </c>
      <c r="I10" s="1" t="str">
        <f>VLOOKUP($C10,'[1]Data Dictionary'!$B$1:$I$65592,2,FALSE)</f>
        <v>NUMERIC</v>
      </c>
      <c r="J10" s="2" t="str">
        <f>VLOOKUP($C10,'[1]Data Dictionary'!$B$1:$I$65592,3,FALSE)</f>
        <v>8, 0</v>
      </c>
      <c r="K10" s="3"/>
      <c r="L10" s="3" t="str">
        <f t="shared" si="1"/>
        <v xml:space="preserve"> NULL </v>
      </c>
      <c r="M10" s="3" t="str">
        <f t="shared" si="2"/>
        <v xml:space="preserve"> DEFAULT(0) </v>
      </c>
      <c r="N10" s="1" t="str">
        <f t="shared" si="3"/>
        <v>D1CRDT NUMERIC(8, 0)  NULL  DEFAULT(0) ,</v>
      </c>
      <c r="O10" s="1" t="str">
        <f t="shared" si="4"/>
        <v>D1CRDT NUMBER(8, 0)  DEFAULT(0) ,</v>
      </c>
      <c r="P10" s="2" t="str">
        <f t="shared" si="5"/>
        <v>8</v>
      </c>
      <c r="Q10" s="2" t="str">
        <f t="shared" si="6"/>
        <v xml:space="preserve"> 0</v>
      </c>
      <c r="R10" s="1" t="str">
        <f t="shared" si="7"/>
        <v xml:space="preserve">     A            D1CRDT         8  0       COLHDG('Create Date')</v>
      </c>
      <c r="S10" s="1" t="s">
        <v>9</v>
      </c>
      <c r="T10" s="1" t="str">
        <f t="shared" si="8"/>
        <v>EXEC sys.sp_addextendedproperty @name=N'MS_Description', @value=N'Create Date' , @level0type=N'SCHEMA',@level0name=N'dbo', @level1type=N'TABLE',@level1name=N'GDM1', @level2type=N'COLUMN',@level2name=N'D1CRDT'</v>
      </c>
      <c r="U10" s="1" t="s">
        <v>1311</v>
      </c>
      <c r="V10" s="1"/>
      <c r="W10" s="1" t="s">
        <v>16</v>
      </c>
      <c r="X10" s="1" t="s">
        <v>15</v>
      </c>
      <c r="Y10" s="1" t="str">
        <f t="shared" si="9"/>
        <v>D1CRDT</v>
      </c>
      <c r="Z10" s="1" t="str">
        <f t="shared" si="10"/>
        <v>Create Date</v>
      </c>
      <c r="AA10" s="1"/>
      <c r="AB10" s="1">
        <v>1</v>
      </c>
      <c r="AC10" s="6">
        <f t="shared" ca="1" si="11"/>
        <v>20141204</v>
      </c>
      <c r="AD10" s="3">
        <f t="shared" ca="1" si="12"/>
        <v>144109</v>
      </c>
      <c r="AE10" s="3" t="s">
        <v>88</v>
      </c>
      <c r="AF10" s="1">
        <v>0</v>
      </c>
      <c r="AG10" s="1">
        <v>0</v>
      </c>
      <c r="AH10" s="1"/>
      <c r="AI10" s="1" t="str">
        <f t="shared" ca="1" si="13"/>
        <v>insert into ZDIC values('DJB', '', 'EN', 'S', 'D1CRDT', 'Create Date', '', '1', '20141204', '144109', 'SQL', '0', '0', '')</v>
      </c>
      <c r="AJ10" s="5" t="s">
        <v>9</v>
      </c>
      <c r="AK10" s="1" t="s">
        <v>1311</v>
      </c>
      <c r="AL10" s="1"/>
      <c r="AM10" s="3" t="s">
        <v>584</v>
      </c>
      <c r="AN10" s="12" t="str">
        <f t="shared" si="17"/>
        <v>PPO-@YY@MM-@N5</v>
      </c>
      <c r="AO10" s="1" t="s">
        <v>133</v>
      </c>
      <c r="AP10" s="1">
        <v>0</v>
      </c>
      <c r="AQ10" s="3">
        <v>1</v>
      </c>
      <c r="AR10" s="6">
        <f ca="1">YEAR(NOW())*10000+MONTH(NOW())*100+DAY(NOW())</f>
        <v>20141204</v>
      </c>
      <c r="AS10" s="3">
        <f ca="1">HOUR(NOW())*10000+MINUTE(NOW())*100+SECOND(NOW())</f>
        <v>144109</v>
      </c>
      <c r="AT10" s="3" t="s">
        <v>88</v>
      </c>
      <c r="AU10" s="1">
        <v>0</v>
      </c>
      <c r="AV10" s="1">
        <v>0</v>
      </c>
      <c r="AW10" s="1"/>
      <c r="AX10" s="1" t="str">
        <f t="shared" ref="AX10" ca="1" si="19">CONCATENATE("insert into ", $D$2, " values('", AK10, "'", ",", "'", AL10, "'", ",", "'", AM10, "'", ",", "'", AN10, "'", ",", "'", AO10, "'", ",", AP10, ",", AQ10, ",", AR10, ",", AS10, ",", "'", AT10, "'", ",", AU10, ",", AV10, ",", "'", AW10, "')")</f>
        <v>insert into GDM1 values('DJB','','PPO','PPO-@YY@MM-@N5','M',0,1,20141204,144109,'SQL',0,0,'')</v>
      </c>
      <c r="AY10" s="1"/>
      <c r="AZ10" s="1"/>
    </row>
    <row r="11" spans="1:52" ht="14.25" customHeight="1" x14ac:dyDescent="0.25">
      <c r="A11" s="4"/>
      <c r="B11" s="1" t="str">
        <f>VLOOKUP($D$2,[1]Tables!$B$1:$D$65509,2,FALSE)</f>
        <v>D1</v>
      </c>
      <c r="C11" s="1" t="s">
        <v>24</v>
      </c>
      <c r="D11" s="1" t="str">
        <f t="shared" si="0"/>
        <v>D1CRTM</v>
      </c>
      <c r="E11" s="1" t="str">
        <f>VLOOKUP($C11,'[1]Data Dictionary'!$B$1:$I$65592,5,FALSE)</f>
        <v>Create Time</v>
      </c>
      <c r="F11" s="1" t="str">
        <f>VLOOKUP($C11,'[1]Data Dictionary'!$B$1:$I$65592,6,FALSE)</f>
        <v>Create Time</v>
      </c>
      <c r="G11" s="1" t="str">
        <f>VLOOKUP($C11,'[1]Data Dictionary'!$B$1:$I$65592,7,FALSE)</f>
        <v>Create Time</v>
      </c>
      <c r="H11" s="1" t="str">
        <f>VLOOKUP($C11,'[1]Data Dictionary'!$B$1:$I$65592,8,FALSE)</f>
        <v>Create Time</v>
      </c>
      <c r="I11" s="1" t="str">
        <f>VLOOKUP($C11,'[1]Data Dictionary'!$B$1:$I$65592,2,FALSE)</f>
        <v>NUMERIC</v>
      </c>
      <c r="J11" s="2" t="str">
        <f>VLOOKUP($C11,'[1]Data Dictionary'!$B$1:$I$65592,3,FALSE)</f>
        <v>6, 0</v>
      </c>
      <c r="K11" s="3"/>
      <c r="L11" s="3" t="str">
        <f t="shared" si="1"/>
        <v xml:space="preserve"> NULL </v>
      </c>
      <c r="M11" s="3" t="str">
        <f t="shared" si="2"/>
        <v xml:space="preserve"> DEFAULT(0) </v>
      </c>
      <c r="N11" s="1" t="str">
        <f t="shared" si="3"/>
        <v>D1CRTM NUMERIC(6, 0)  NULL  DEFAULT(0) ,</v>
      </c>
      <c r="O11" s="1" t="str">
        <f t="shared" si="4"/>
        <v>D1CRTM NUMBER(6, 0)  DEFAULT(0) ,</v>
      </c>
      <c r="P11" s="2" t="str">
        <f t="shared" si="5"/>
        <v>6</v>
      </c>
      <c r="Q11" s="2" t="str">
        <f t="shared" si="6"/>
        <v xml:space="preserve"> 0</v>
      </c>
      <c r="R11" s="1" t="str">
        <f t="shared" si="7"/>
        <v xml:space="preserve">     A            D1CRTM         6  0       COLHDG('Create Time')</v>
      </c>
      <c r="S11" s="1" t="s">
        <v>9</v>
      </c>
      <c r="T11" s="1" t="str">
        <f t="shared" si="8"/>
        <v>EXEC sys.sp_addextendedproperty @name=N'MS_Description', @value=N'Create Time' , @level0type=N'SCHEMA',@level0name=N'dbo', @level1type=N'TABLE',@level1name=N'GDM1', @level2type=N'COLUMN',@level2name=N'D1CRTM'</v>
      </c>
      <c r="U11" s="1" t="s">
        <v>1311</v>
      </c>
      <c r="V11" s="1"/>
      <c r="W11" s="1" t="s">
        <v>16</v>
      </c>
      <c r="X11" s="1" t="s">
        <v>15</v>
      </c>
      <c r="Y11" s="1" t="str">
        <f t="shared" si="9"/>
        <v>D1CRTM</v>
      </c>
      <c r="Z11" s="1" t="str">
        <f t="shared" si="10"/>
        <v>Create Time</v>
      </c>
      <c r="AA11" s="1"/>
      <c r="AB11" s="1">
        <v>1</v>
      </c>
      <c r="AC11" s="6">
        <f t="shared" ca="1" si="11"/>
        <v>20141204</v>
      </c>
      <c r="AD11" s="3">
        <f t="shared" ca="1" si="12"/>
        <v>144109</v>
      </c>
      <c r="AE11" s="3" t="s">
        <v>88</v>
      </c>
      <c r="AF11" s="1">
        <v>0</v>
      </c>
      <c r="AG11" s="1">
        <v>0</v>
      </c>
      <c r="AH11" s="1"/>
      <c r="AI11" s="1" t="str">
        <f t="shared" ca="1" si="13"/>
        <v>insert into ZDIC values('DJB', '', 'EN', 'S', 'D1CRTM', 'Create Time', '', '1', '20141204', '144109', 'SQL', '0', '0', '')</v>
      </c>
      <c r="AJ11" s="5" t="s">
        <v>9</v>
      </c>
      <c r="AK11" s="1" t="s">
        <v>1311</v>
      </c>
      <c r="AL11" s="1"/>
      <c r="AM11" s="3" t="s">
        <v>586</v>
      </c>
      <c r="AN11" s="12" t="str">
        <f t="shared" si="17"/>
        <v>PPR-@YY@MM-@N5</v>
      </c>
      <c r="AO11" s="1" t="s">
        <v>133</v>
      </c>
      <c r="AP11" s="1">
        <v>0</v>
      </c>
      <c r="AQ11" s="3">
        <v>1</v>
      </c>
      <c r="AR11" s="6">
        <f t="shared" ref="AR11:AR13" ca="1" si="20">YEAR(NOW())*10000+MONTH(NOW())*100+DAY(NOW())</f>
        <v>20141204</v>
      </c>
      <c r="AS11" s="3">
        <f t="shared" ref="AS11:AS13" ca="1" si="21">HOUR(NOW())*10000+MINUTE(NOW())*100+SECOND(NOW())</f>
        <v>144109</v>
      </c>
      <c r="AT11" s="3" t="s">
        <v>88</v>
      </c>
      <c r="AU11" s="1">
        <v>0</v>
      </c>
      <c r="AV11" s="1">
        <v>0</v>
      </c>
      <c r="AW11" s="1"/>
      <c r="AX11" s="1" t="str">
        <f t="shared" ca="1" si="16"/>
        <v>insert into GDM1 values('DJB','','PPR','PPR-@YY@MM-@N5','M',0,1,20141204,144109,'SQL',0,0,'')</v>
      </c>
      <c r="AY11" s="1"/>
      <c r="AZ11" s="1"/>
    </row>
    <row r="12" spans="1:52" ht="14.25" customHeight="1" x14ac:dyDescent="0.25">
      <c r="A12" s="4"/>
      <c r="B12" s="1" t="str">
        <f>VLOOKUP($D$2,[1]Tables!$B$1:$D$65509,2,FALSE)</f>
        <v>D1</v>
      </c>
      <c r="C12" s="1" t="s">
        <v>25</v>
      </c>
      <c r="D12" s="1" t="str">
        <f t="shared" si="0"/>
        <v>D1CRUS</v>
      </c>
      <c r="E12" s="1" t="str">
        <f>VLOOKUP($C12,'[1]Data Dictionary'!$B$1:$I$65592,5,FALSE)</f>
        <v>Create User</v>
      </c>
      <c r="F12" s="1" t="str">
        <f>VLOOKUP($C12,'[1]Data Dictionary'!$B$1:$I$65592,6,FALSE)</f>
        <v>Create User</v>
      </c>
      <c r="G12" s="1" t="str">
        <f>VLOOKUP($C12,'[1]Data Dictionary'!$B$1:$I$65592,7,FALSE)</f>
        <v>Create User</v>
      </c>
      <c r="H12" s="1" t="str">
        <f>VLOOKUP($C12,'[1]Data Dictionary'!$B$1:$I$65592,8,FALSE)</f>
        <v>Create User</v>
      </c>
      <c r="I12" s="1" t="str">
        <f>VLOOKUP($C12,'[1]Data Dictionary'!$B$1:$I$65592,2,FALSE)</f>
        <v>VARCHAR</v>
      </c>
      <c r="J12" s="2" t="str">
        <f>VLOOKUP($C12,'[1]Data Dictionary'!$B$1:$I$65592,3,FALSE)</f>
        <v>20</v>
      </c>
      <c r="K12" s="3"/>
      <c r="L12" s="3" t="str">
        <f t="shared" si="1"/>
        <v xml:space="preserve"> NULL </v>
      </c>
      <c r="M12" s="3" t="str">
        <f t="shared" si="2"/>
        <v xml:space="preserve"> DEFAULT('') </v>
      </c>
      <c r="N12" s="1" t="str">
        <f t="shared" si="3"/>
        <v>D1CRUS VARCHAR(20)  NULL  DEFAULT('') ,</v>
      </c>
      <c r="O12" s="1" t="str">
        <f t="shared" si="4"/>
        <v>D1CRUS VARCHAR2(20) DEFAULT(' '),</v>
      </c>
      <c r="P12" s="2" t="str">
        <f t="shared" si="5"/>
        <v>20</v>
      </c>
      <c r="Q12" s="2" t="str">
        <f t="shared" si="6"/>
        <v/>
      </c>
      <c r="R12" s="1" t="str">
        <f t="shared" si="7"/>
        <v xml:space="preserve">     A            D1CRUS        20          COLHDG('Create User')</v>
      </c>
      <c r="S12" s="1" t="s">
        <v>9</v>
      </c>
      <c r="T12" s="1" t="str">
        <f t="shared" si="8"/>
        <v>EXEC sys.sp_addextendedproperty @name=N'MS_Description', @value=N'Create User' , @level0type=N'SCHEMA',@level0name=N'dbo', @level1type=N'TABLE',@level1name=N'GDM1', @level2type=N'COLUMN',@level2name=N'D1CRUS'</v>
      </c>
      <c r="U12" s="1" t="s">
        <v>1311</v>
      </c>
      <c r="V12" s="1"/>
      <c r="W12" s="1" t="s">
        <v>16</v>
      </c>
      <c r="X12" s="1" t="s">
        <v>15</v>
      </c>
      <c r="Y12" s="1" t="str">
        <f t="shared" si="9"/>
        <v>D1CRUS</v>
      </c>
      <c r="Z12" s="1" t="str">
        <f t="shared" si="10"/>
        <v>Create User</v>
      </c>
      <c r="AA12" s="1"/>
      <c r="AB12" s="1">
        <v>1</v>
      </c>
      <c r="AC12" s="6">
        <f t="shared" ca="1" si="11"/>
        <v>20141204</v>
      </c>
      <c r="AD12" s="3">
        <f t="shared" ca="1" si="12"/>
        <v>144109</v>
      </c>
      <c r="AE12" s="3" t="s">
        <v>88</v>
      </c>
      <c r="AF12" s="1">
        <v>0</v>
      </c>
      <c r="AG12" s="1">
        <v>0</v>
      </c>
      <c r="AH12" s="1"/>
      <c r="AI12" s="1" t="str">
        <f t="shared" ca="1" si="13"/>
        <v>insert into ZDIC values('DJB', '', 'EN', 'S', 'D1CRUS', 'Create User', '', '1', '20141204', '144109', 'SQL', '0', '0', '')</v>
      </c>
      <c r="AJ12" s="5" t="s">
        <v>9</v>
      </c>
      <c r="AK12" s="1" t="s">
        <v>1311</v>
      </c>
      <c r="AL12" s="1"/>
      <c r="AM12" s="3" t="s">
        <v>1440</v>
      </c>
      <c r="AN12" s="12" t="str">
        <f t="shared" si="17"/>
        <v>PRC-@YY@MM-@N5</v>
      </c>
      <c r="AO12" s="1" t="s">
        <v>133</v>
      </c>
      <c r="AP12" s="1">
        <v>0</v>
      </c>
      <c r="AQ12" s="3">
        <v>1</v>
      </c>
      <c r="AR12" s="6">
        <f t="shared" ca="1" si="20"/>
        <v>20141204</v>
      </c>
      <c r="AS12" s="3">
        <f t="shared" ca="1" si="21"/>
        <v>144109</v>
      </c>
      <c r="AT12" s="3" t="s">
        <v>88</v>
      </c>
      <c r="AU12" s="1">
        <v>0</v>
      </c>
      <c r="AV12" s="1">
        <v>0</v>
      </c>
      <c r="AW12" s="1"/>
      <c r="AX12" s="1" t="str">
        <f t="shared" ca="1" si="16"/>
        <v>insert into GDM1 values('DJB','','PRC','PRC-@YY@MM-@N5','M',0,1,20141204,144109,'SQL',0,0,'')</v>
      </c>
      <c r="AY12" s="1"/>
      <c r="AZ12" s="1"/>
    </row>
    <row r="13" spans="1:52" ht="14.25" customHeight="1" x14ac:dyDescent="0.25">
      <c r="A13" s="4"/>
      <c r="B13" s="1" t="str">
        <f>VLOOKUP($D$2,[1]Tables!$B$1:$D$65509,2,FALSE)</f>
        <v>D1</v>
      </c>
      <c r="C13" s="1" t="s">
        <v>26</v>
      </c>
      <c r="D13" s="1" t="str">
        <f t="shared" si="0"/>
        <v>D1CHDT</v>
      </c>
      <c r="E13" s="1" t="str">
        <f>VLOOKUP($C13,'[1]Data Dictionary'!$B$1:$I$65592,5,FALSE)</f>
        <v>Change Date</v>
      </c>
      <c r="F13" s="1" t="str">
        <f>VLOOKUP($C13,'[1]Data Dictionary'!$B$1:$I$65592,6,FALSE)</f>
        <v>Change Date</v>
      </c>
      <c r="G13" s="1" t="str">
        <f>VLOOKUP($C13,'[1]Data Dictionary'!$B$1:$I$65592,7,FALSE)</f>
        <v>Change Date</v>
      </c>
      <c r="H13" s="1" t="str">
        <f>VLOOKUP($C13,'[1]Data Dictionary'!$B$1:$I$65592,8,FALSE)</f>
        <v>Change Date</v>
      </c>
      <c r="I13" s="1" t="str">
        <f>VLOOKUP($C13,'[1]Data Dictionary'!$B$1:$I$65592,2,FALSE)</f>
        <v>NUMERIC</v>
      </c>
      <c r="J13" s="2" t="str">
        <f>VLOOKUP($C13,'[1]Data Dictionary'!$B$1:$I$65592,3,FALSE)</f>
        <v>8, 0</v>
      </c>
      <c r="K13" s="3"/>
      <c r="L13" s="3" t="str">
        <f t="shared" si="1"/>
        <v xml:space="preserve"> NULL </v>
      </c>
      <c r="M13" s="3" t="str">
        <f t="shared" si="2"/>
        <v xml:space="preserve"> DEFAULT(0) </v>
      </c>
      <c r="N13" s="1" t="str">
        <f t="shared" si="3"/>
        <v>D1CHDT NUMERIC(8, 0)  NULL  DEFAULT(0) ,</v>
      </c>
      <c r="O13" s="1" t="str">
        <f t="shared" si="4"/>
        <v>D1CHDT NUMBER(8, 0)  DEFAULT(0) ,</v>
      </c>
      <c r="P13" s="2" t="str">
        <f t="shared" si="5"/>
        <v>8</v>
      </c>
      <c r="Q13" s="2" t="str">
        <f t="shared" si="6"/>
        <v xml:space="preserve"> 0</v>
      </c>
      <c r="R13" s="1" t="str">
        <f t="shared" si="7"/>
        <v xml:space="preserve">     A            D1CHDT         8  0       COLHDG('Change Date')</v>
      </c>
      <c r="S13" s="1" t="s">
        <v>9</v>
      </c>
      <c r="T13" s="1" t="str">
        <f t="shared" si="8"/>
        <v>EXEC sys.sp_addextendedproperty @name=N'MS_Description', @value=N'Change Date' , @level0type=N'SCHEMA',@level0name=N'dbo', @level1type=N'TABLE',@level1name=N'GDM1', @level2type=N'COLUMN',@level2name=N'D1CHDT'</v>
      </c>
      <c r="U13" s="1" t="s">
        <v>1311</v>
      </c>
      <c r="V13" s="1"/>
      <c r="W13" s="1" t="s">
        <v>16</v>
      </c>
      <c r="X13" s="1" t="s">
        <v>15</v>
      </c>
      <c r="Y13" s="1" t="str">
        <f t="shared" si="9"/>
        <v>D1CHDT</v>
      </c>
      <c r="Z13" s="1" t="str">
        <f t="shared" si="10"/>
        <v>Change Date</v>
      </c>
      <c r="AA13" s="1"/>
      <c r="AB13" s="1">
        <v>1</v>
      </c>
      <c r="AC13" s="6">
        <f t="shared" ca="1" si="11"/>
        <v>20141204</v>
      </c>
      <c r="AD13" s="3">
        <f t="shared" ca="1" si="12"/>
        <v>144109</v>
      </c>
      <c r="AE13" s="3" t="s">
        <v>88</v>
      </c>
      <c r="AF13" s="1">
        <v>0</v>
      </c>
      <c r="AG13" s="1">
        <v>0</v>
      </c>
      <c r="AH13" s="1"/>
      <c r="AI13" s="1" t="str">
        <f t="shared" ca="1" si="13"/>
        <v>insert into ZDIC values('DJB', '', 'EN', 'S', 'D1CHDT', 'Change Date', '', '1', '20141204', '144109', 'SQL', '0', '0', '')</v>
      </c>
      <c r="AJ13" s="5" t="s">
        <v>9</v>
      </c>
      <c r="AK13" s="1" t="s">
        <v>1311</v>
      </c>
      <c r="AL13" s="1"/>
      <c r="AM13" s="3" t="s">
        <v>931</v>
      </c>
      <c r="AN13" s="12" t="str">
        <f>CONCATENATE("S@YY-@N5")</f>
        <v>S@YY-@N5</v>
      </c>
      <c r="AO13" s="1" t="s">
        <v>396</v>
      </c>
      <c r="AP13" s="1">
        <v>0</v>
      </c>
      <c r="AQ13" s="3">
        <v>1</v>
      </c>
      <c r="AR13" s="6">
        <f t="shared" ca="1" si="20"/>
        <v>20141204</v>
      </c>
      <c r="AS13" s="3">
        <f t="shared" ca="1" si="21"/>
        <v>144109</v>
      </c>
      <c r="AT13" s="3" t="s">
        <v>88</v>
      </c>
      <c r="AU13" s="1">
        <v>0</v>
      </c>
      <c r="AV13" s="1">
        <v>0</v>
      </c>
      <c r="AW13" s="1"/>
      <c r="AX13" s="1" t="str">
        <f t="shared" ca="1" si="16"/>
        <v>insert into GDM1 values('DJB','','MSU','S@YY-@N5','Y',0,1,20141204,144109,'SQL',0,0,'')</v>
      </c>
      <c r="AY13" s="1"/>
      <c r="AZ13" s="1"/>
    </row>
    <row r="14" spans="1:52" ht="14.25" customHeight="1" x14ac:dyDescent="0.25">
      <c r="A14" s="4"/>
      <c r="B14" s="1" t="str">
        <f>VLOOKUP($D$2,[1]Tables!$B$1:$D$65509,2,FALSE)</f>
        <v>D1</v>
      </c>
      <c r="C14" s="1" t="s">
        <v>27</v>
      </c>
      <c r="D14" s="1" t="str">
        <f t="shared" si="0"/>
        <v>D1CHTM</v>
      </c>
      <c r="E14" s="1" t="str">
        <f>VLOOKUP($C14,'[1]Data Dictionary'!$B$1:$I$65592,5,FALSE)</f>
        <v>Change Time</v>
      </c>
      <c r="F14" s="1" t="str">
        <f>VLOOKUP($C14,'[1]Data Dictionary'!$B$1:$I$65592,6,FALSE)</f>
        <v>Change Time</v>
      </c>
      <c r="G14" s="1" t="str">
        <f>VLOOKUP($C14,'[1]Data Dictionary'!$B$1:$I$65592,7,FALSE)</f>
        <v>Change Time</v>
      </c>
      <c r="H14" s="1" t="str">
        <f>VLOOKUP($C14,'[1]Data Dictionary'!$B$1:$I$65592,8,FALSE)</f>
        <v>Change Time</v>
      </c>
      <c r="I14" s="1" t="str">
        <f>VLOOKUP($C14,'[1]Data Dictionary'!$B$1:$I$65592,2,FALSE)</f>
        <v>NUMERIC</v>
      </c>
      <c r="J14" s="2" t="str">
        <f>VLOOKUP($C14,'[1]Data Dictionary'!$B$1:$I$65592,3,FALSE)</f>
        <v>6, 0</v>
      </c>
      <c r="K14" s="3"/>
      <c r="L14" s="3" t="str">
        <f t="shared" si="1"/>
        <v xml:space="preserve"> NULL </v>
      </c>
      <c r="M14" s="3" t="str">
        <f t="shared" si="2"/>
        <v xml:space="preserve"> DEFAULT(0) </v>
      </c>
      <c r="N14" s="1" t="str">
        <f t="shared" si="3"/>
        <v>D1CHTM NUMERIC(6, 0)  NULL  DEFAULT(0) ,</v>
      </c>
      <c r="O14" s="1" t="str">
        <f t="shared" si="4"/>
        <v>D1CHTM NUMBER(6, 0)  DEFAULT(0) ,</v>
      </c>
      <c r="P14" s="2" t="str">
        <f t="shared" si="5"/>
        <v>6</v>
      </c>
      <c r="Q14" s="2" t="str">
        <f t="shared" si="6"/>
        <v xml:space="preserve"> 0</v>
      </c>
      <c r="R14" s="1" t="str">
        <f t="shared" si="7"/>
        <v xml:space="preserve">     A            D1CHTM         6  0       COLHDG('Change Time')</v>
      </c>
      <c r="S14" s="1" t="s">
        <v>9</v>
      </c>
      <c r="T14" s="1" t="str">
        <f t="shared" si="8"/>
        <v>EXEC sys.sp_addextendedproperty @name=N'MS_Description', @value=N'Change Time' , @level0type=N'SCHEMA',@level0name=N'dbo', @level1type=N'TABLE',@level1name=N'GDM1', @level2type=N'COLUMN',@level2name=N'D1CHTM'</v>
      </c>
      <c r="U14" s="1" t="s">
        <v>1311</v>
      </c>
      <c r="V14" s="1"/>
      <c r="W14" s="1" t="s">
        <v>16</v>
      </c>
      <c r="X14" s="1" t="s">
        <v>15</v>
      </c>
      <c r="Y14" s="1" t="str">
        <f t="shared" si="9"/>
        <v>D1CHTM</v>
      </c>
      <c r="Z14" s="1" t="str">
        <f t="shared" si="10"/>
        <v>Change Time</v>
      </c>
      <c r="AA14" s="1"/>
      <c r="AB14" s="1">
        <v>1</v>
      </c>
      <c r="AC14" s="6">
        <f t="shared" ca="1" si="11"/>
        <v>20141204</v>
      </c>
      <c r="AD14" s="3">
        <f t="shared" ca="1" si="12"/>
        <v>144109</v>
      </c>
      <c r="AE14" s="3" t="s">
        <v>88</v>
      </c>
      <c r="AF14" s="1">
        <v>0</v>
      </c>
      <c r="AG14" s="1">
        <v>0</v>
      </c>
      <c r="AH14" s="1"/>
      <c r="AI14" s="1" t="str">
        <f t="shared" ca="1" si="13"/>
        <v>insert into ZDIC values('DJB', '', 'EN', 'S', 'D1CHTM', 'Change Time', '', '1', '20141204', '144109', 'SQL', '0', '0', '')</v>
      </c>
      <c r="AJ14" s="5" t="s">
        <v>9</v>
      </c>
      <c r="AK14" s="1" t="s">
        <v>1311</v>
      </c>
      <c r="AL14" s="1"/>
      <c r="AM14" s="3" t="s">
        <v>930</v>
      </c>
      <c r="AN14" s="12" t="str">
        <f>CONCATENATE("C@YY-@N5")</f>
        <v>C@YY-@N5</v>
      </c>
      <c r="AO14" s="1" t="s">
        <v>396</v>
      </c>
      <c r="AP14" s="1">
        <v>0</v>
      </c>
      <c r="AQ14" s="3">
        <v>1</v>
      </c>
      <c r="AR14" s="6">
        <f ca="1">YEAR(NOW())*10000+MONTH(NOW())*100+DAY(NOW())</f>
        <v>20141204</v>
      </c>
      <c r="AS14" s="3">
        <f ca="1">HOUR(NOW())*10000+MINUTE(NOW())*100+SECOND(NOW())</f>
        <v>144109</v>
      </c>
      <c r="AT14" s="3" t="s">
        <v>88</v>
      </c>
      <c r="AU14" s="1">
        <v>0</v>
      </c>
      <c r="AV14" s="1">
        <v>0</v>
      </c>
      <c r="AW14" s="1"/>
      <c r="AX14" s="1" t="str">
        <f t="shared" ca="1" si="16"/>
        <v>insert into GDM1 values('DJB','','MCU','C@YY-@N5','Y',0,1,20141204,144109,'SQL',0,0,'')</v>
      </c>
      <c r="AY14" s="1"/>
      <c r="AZ14" s="1"/>
    </row>
    <row r="15" spans="1:52" ht="14.25" customHeight="1" x14ac:dyDescent="0.25">
      <c r="A15" s="4"/>
      <c r="B15" s="1" t="str">
        <f>VLOOKUP($D$2,[1]Tables!$B$1:$D$65509,2,FALSE)</f>
        <v>D1</v>
      </c>
      <c r="C15" s="1" t="s">
        <v>28</v>
      </c>
      <c r="D15" s="1" t="str">
        <f t="shared" si="0"/>
        <v>D1CHUS</v>
      </c>
      <c r="E15" s="1" t="str">
        <f>VLOOKUP($C15,'[1]Data Dictionary'!$B$1:$I$65592,5,FALSE)</f>
        <v>Change User</v>
      </c>
      <c r="F15" s="1" t="str">
        <f>VLOOKUP($C15,'[1]Data Dictionary'!$B$1:$I$65592,6,FALSE)</f>
        <v>Change User</v>
      </c>
      <c r="G15" s="1" t="str">
        <f>VLOOKUP($C15,'[1]Data Dictionary'!$B$1:$I$65592,7,FALSE)</f>
        <v>Change User</v>
      </c>
      <c r="H15" s="1" t="str">
        <f>VLOOKUP($C15,'[1]Data Dictionary'!$B$1:$I$65592,8,FALSE)</f>
        <v>Change User</v>
      </c>
      <c r="I15" s="1" t="str">
        <f>VLOOKUP($C15,'[1]Data Dictionary'!$B$1:$I$65592,2,FALSE)</f>
        <v>VARCHAR</v>
      </c>
      <c r="J15" s="2" t="str">
        <f>VLOOKUP($C15,'[1]Data Dictionary'!$B$1:$I$65592,3,FALSE)</f>
        <v>20</v>
      </c>
      <c r="K15" s="3"/>
      <c r="L15" s="3" t="str">
        <f t="shared" si="1"/>
        <v xml:space="preserve"> NULL </v>
      </c>
      <c r="M15" s="3" t="str">
        <f t="shared" si="2"/>
        <v xml:space="preserve"> DEFAULT('') </v>
      </c>
      <c r="N15" s="1" t="str">
        <f t="shared" si="3"/>
        <v>D1CHUS VARCHAR(20)  NULL  DEFAULT('') ,</v>
      </c>
      <c r="O15" s="1" t="str">
        <f t="shared" si="4"/>
        <v>D1CHUS VARCHAR2(20) DEFAULT(' '),</v>
      </c>
      <c r="P15" s="2" t="str">
        <f t="shared" si="5"/>
        <v>20</v>
      </c>
      <c r="Q15" s="2" t="str">
        <f t="shared" si="6"/>
        <v/>
      </c>
      <c r="R15" s="1" t="str">
        <f t="shared" si="7"/>
        <v xml:space="preserve">     A            D1CHUS        20          COLHDG('Change User')</v>
      </c>
      <c r="S15" s="1" t="s">
        <v>9</v>
      </c>
      <c r="T15" s="1" t="str">
        <f t="shared" si="8"/>
        <v>EXEC sys.sp_addextendedproperty @name=N'MS_Description', @value=N'Change User' , @level0type=N'SCHEMA',@level0name=N'dbo', @level1type=N'TABLE',@level1name=N'GDM1', @level2type=N'COLUMN',@level2name=N'D1CHUS'</v>
      </c>
      <c r="U15" s="1" t="s">
        <v>1311</v>
      </c>
      <c r="V15" s="1"/>
      <c r="W15" s="1" t="s">
        <v>16</v>
      </c>
      <c r="X15" s="1" t="s">
        <v>15</v>
      </c>
      <c r="Y15" s="1" t="str">
        <f t="shared" si="9"/>
        <v>D1CHUS</v>
      </c>
      <c r="Z15" s="1" t="str">
        <f t="shared" si="10"/>
        <v>Change User</v>
      </c>
      <c r="AA15" s="1"/>
      <c r="AB15" s="1">
        <v>1</v>
      </c>
      <c r="AC15" s="6">
        <f t="shared" ca="1" si="11"/>
        <v>20141204</v>
      </c>
      <c r="AD15" s="3">
        <f t="shared" ca="1" si="12"/>
        <v>144109</v>
      </c>
      <c r="AE15" s="3" t="s">
        <v>88</v>
      </c>
      <c r="AF15" s="1">
        <v>0</v>
      </c>
      <c r="AG15" s="1">
        <v>0</v>
      </c>
      <c r="AH15" s="1"/>
      <c r="AI15" s="1" t="str">
        <f t="shared" ca="1" si="13"/>
        <v>insert into ZDIC values('DJB', '', 'EN', 'S', 'D1CHUS', 'Change User', '', '1', '20141204', '144109', 'SQL', '0', '0', '')</v>
      </c>
      <c r="AJ15" s="5" t="s">
        <v>9</v>
      </c>
      <c r="AK15" s="1" t="s">
        <v>1311</v>
      </c>
      <c r="AL15" s="1"/>
      <c r="AM15" s="3" t="s">
        <v>1265</v>
      </c>
      <c r="AN15" s="12" t="s">
        <v>1728</v>
      </c>
      <c r="AO15" s="1" t="s">
        <v>133</v>
      </c>
      <c r="AP15" s="1">
        <v>0</v>
      </c>
      <c r="AQ15" s="3">
        <v>1</v>
      </c>
      <c r="AR15" s="6">
        <f t="shared" ref="AR15:AR20" ca="1" si="22">YEAR(NOW())*10000+MONTH(NOW())*100+DAY(NOW())</f>
        <v>20141204</v>
      </c>
      <c r="AS15" s="3">
        <f t="shared" ref="AS15:AS20" ca="1" si="23">HOUR(NOW())*10000+MINUTE(NOW())*100+SECOND(NOW())</f>
        <v>144109</v>
      </c>
      <c r="AT15" s="3" t="s">
        <v>88</v>
      </c>
      <c r="AU15" s="1">
        <v>0</v>
      </c>
      <c r="AV15" s="1">
        <v>0</v>
      </c>
      <c r="AW15" s="1"/>
      <c r="AX15" s="1" t="str">
        <f t="shared" ca="1" si="16"/>
        <v>insert into GDM1 values('DJB','','TRQ','@WH4-TQ-@YY@MM-@N5','M',0,1,20141204,144109,'SQL',0,0,'')</v>
      </c>
      <c r="AY15" s="1"/>
      <c r="AZ15" s="1"/>
    </row>
    <row r="16" spans="1:52" ht="14.25" customHeight="1" x14ac:dyDescent="0.25">
      <c r="A16" s="4"/>
      <c r="B16" s="4"/>
      <c r="C16" s="4"/>
      <c r="D16" s="5"/>
      <c r="E16" s="1"/>
      <c r="F16" s="1"/>
      <c r="G16" s="1"/>
      <c r="H16" s="1"/>
      <c r="I16" s="1"/>
      <c r="J16" s="2"/>
      <c r="K16" s="3"/>
      <c r="L16" s="3"/>
      <c r="M16" s="3"/>
      <c r="N16" s="1" t="str">
        <f>CONCATENATE(" CONSTRAINT PK_",$D$2, " PRIMARY KEY CLUSTERED (")</f>
        <v xml:space="preserve"> CONSTRAINT PK_GDM1 PRIMARY KEY CLUSTERED (</v>
      </c>
      <c r="O16" s="1" t="str">
        <f>CONCATENATE(" CONSTRAINT PK_",$D$2, " PRIMARY KEY (")</f>
        <v xml:space="preserve"> CONSTRAINT PK_GDM1 PRIMARY KEY (</v>
      </c>
      <c r="P16" s="1" t="s">
        <v>9</v>
      </c>
      <c r="Q16" s="1" t="s">
        <v>9</v>
      </c>
      <c r="R16" s="1" t="s">
        <v>370</v>
      </c>
      <c r="S16" s="1" t="s">
        <v>9</v>
      </c>
      <c r="T16" s="1"/>
      <c r="U16" s="1"/>
      <c r="V16" s="1"/>
      <c r="W16" s="1"/>
      <c r="X16" s="1"/>
      <c r="Y16" s="1"/>
      <c r="Z16" s="1"/>
      <c r="AA16" s="1"/>
      <c r="AB16" s="1"/>
      <c r="AC16" s="1"/>
      <c r="AD16" s="1"/>
      <c r="AE16" s="1"/>
      <c r="AF16" s="1"/>
      <c r="AG16" s="1"/>
      <c r="AH16" s="1"/>
      <c r="AI16" s="1"/>
      <c r="AJ16" s="1"/>
      <c r="AK16" s="1" t="s">
        <v>1311</v>
      </c>
      <c r="AL16" s="1"/>
      <c r="AM16" s="3" t="s">
        <v>1266</v>
      </c>
      <c r="AN16" s="12" t="s">
        <v>1727</v>
      </c>
      <c r="AO16" s="1" t="s">
        <v>133</v>
      </c>
      <c r="AP16" s="1">
        <v>0</v>
      </c>
      <c r="AQ16" s="3">
        <v>1</v>
      </c>
      <c r="AR16" s="6">
        <f t="shared" ca="1" si="22"/>
        <v>20141204</v>
      </c>
      <c r="AS16" s="3">
        <f t="shared" ca="1" si="23"/>
        <v>144109</v>
      </c>
      <c r="AT16" s="3" t="s">
        <v>88</v>
      </c>
      <c r="AU16" s="1">
        <v>0</v>
      </c>
      <c r="AV16" s="1">
        <v>0</v>
      </c>
      <c r="AW16" s="1"/>
      <c r="AX16" s="1" t="str">
        <f t="shared" ca="1" si="16"/>
        <v>insert into GDM1 values('DJB','','TRI','@WH4-TI-@YY@MM-@N5','M',0,1,20141204,144109,'SQL',0,0,'')</v>
      </c>
      <c r="AY16" s="1"/>
      <c r="AZ16" s="1"/>
    </row>
    <row r="17" spans="1:52" ht="14.25" customHeight="1" x14ac:dyDescent="0.25">
      <c r="A17" s="4"/>
      <c r="B17" s="4"/>
      <c r="C17" s="4"/>
      <c r="D17" s="1"/>
      <c r="E17" s="1"/>
      <c r="F17" s="1"/>
      <c r="G17" s="1"/>
      <c r="H17" s="1"/>
      <c r="I17" s="1"/>
      <c r="J17" s="2"/>
      <c r="K17" s="3"/>
      <c r="L17" s="3"/>
      <c r="M17" s="3"/>
      <c r="N17" s="1" t="str">
        <f>$D$3</f>
        <v>D1CONO</v>
      </c>
      <c r="O17" s="1" t="str">
        <f>$D$3</f>
        <v>D1CONO</v>
      </c>
      <c r="P17" s="1"/>
      <c r="Q17" s="1"/>
      <c r="R17" s="1" t="str">
        <f>CONCATENATE("     A          K ", RIGHT(N17,6))</f>
        <v xml:space="preserve">     A          K D1CONO</v>
      </c>
      <c r="S17" s="1" t="s">
        <v>9</v>
      </c>
      <c r="T17" s="1"/>
      <c r="U17" s="1"/>
      <c r="V17" s="1"/>
      <c r="W17" s="1"/>
      <c r="X17" s="1"/>
      <c r="Y17" s="1"/>
      <c r="Z17" s="1"/>
      <c r="AA17" s="1"/>
      <c r="AB17" s="1"/>
      <c r="AC17" s="1"/>
      <c r="AD17" s="1"/>
      <c r="AE17" s="1"/>
      <c r="AF17" s="1"/>
      <c r="AG17" s="1"/>
      <c r="AH17" s="1"/>
      <c r="AI17" s="1"/>
      <c r="AJ17" s="1"/>
      <c r="AK17" s="1" t="s">
        <v>1311</v>
      </c>
      <c r="AL17" s="1"/>
      <c r="AM17" s="3" t="s">
        <v>1267</v>
      </c>
      <c r="AN17" s="12" t="s">
        <v>1729</v>
      </c>
      <c r="AO17" s="1" t="s">
        <v>133</v>
      </c>
      <c r="AP17" s="1">
        <v>0</v>
      </c>
      <c r="AQ17" s="3">
        <v>1</v>
      </c>
      <c r="AR17" s="6">
        <f t="shared" ca="1" si="22"/>
        <v>20141204</v>
      </c>
      <c r="AS17" s="3">
        <f t="shared" ca="1" si="23"/>
        <v>144109</v>
      </c>
      <c r="AT17" s="3" t="s">
        <v>88</v>
      </c>
      <c r="AU17" s="1">
        <v>0</v>
      </c>
      <c r="AV17" s="1">
        <v>0</v>
      </c>
      <c r="AW17" s="1"/>
      <c r="AX17" s="1" t="str">
        <f t="shared" ca="1" si="16"/>
        <v>insert into GDM1 values('DJB','','TRO','@WH4-TO-@YY@MM-@N5','M',0,1,20141204,144109,'SQL',0,0,'')</v>
      </c>
      <c r="AY17" s="1"/>
      <c r="AZ17" s="1"/>
    </row>
    <row r="18" spans="1:52" ht="14.25" customHeight="1" x14ac:dyDescent="0.25">
      <c r="A18" s="4"/>
      <c r="B18" s="4"/>
      <c r="C18" s="4"/>
      <c r="D18" s="1"/>
      <c r="E18" s="1"/>
      <c r="F18" s="1"/>
      <c r="G18" s="1"/>
      <c r="H18" s="1"/>
      <c r="I18" s="1"/>
      <c r="J18" s="2"/>
      <c r="K18" s="3"/>
      <c r="L18" s="3"/>
      <c r="M18" s="3"/>
      <c r="N18" s="1" t="str">
        <f xml:space="preserve"> ", " &amp; $D4</f>
        <v>, D1BRNO</v>
      </c>
      <c r="O18" s="1" t="str">
        <f xml:space="preserve"> ", " &amp; $D4</f>
        <v>, D1BRNO</v>
      </c>
      <c r="P18" s="1"/>
      <c r="Q18" s="1"/>
      <c r="R18" s="1" t="str">
        <f>CONCATENATE("     A          K ", RIGHT(N18,6))</f>
        <v xml:space="preserve">     A          K D1BRNO</v>
      </c>
      <c r="S18" s="1" t="s">
        <v>9</v>
      </c>
      <c r="T18" s="1"/>
      <c r="U18" s="1"/>
      <c r="V18" s="1"/>
      <c r="W18" s="1"/>
      <c r="X18" s="1"/>
      <c r="Y18" s="1"/>
      <c r="Z18" s="1"/>
      <c r="AA18" s="1"/>
      <c r="AB18" s="1"/>
      <c r="AC18" s="1"/>
      <c r="AD18" s="1"/>
      <c r="AE18" s="1"/>
      <c r="AF18" s="1"/>
      <c r="AG18" s="1"/>
      <c r="AH18" s="1"/>
      <c r="AI18" s="1"/>
      <c r="AJ18" s="1"/>
      <c r="AK18" s="1" t="s">
        <v>1311</v>
      </c>
      <c r="AL18" s="1"/>
      <c r="AM18" s="3" t="s">
        <v>1461</v>
      </c>
      <c r="AN18" s="12" t="str">
        <f t="shared" ref="AN18:AN19" si="24">CONCATENATE(AM18,"-@YY@MM-@N5")</f>
        <v>IAJ-@YY@MM-@N5</v>
      </c>
      <c r="AO18" s="1" t="s">
        <v>133</v>
      </c>
      <c r="AP18" s="1">
        <v>0</v>
      </c>
      <c r="AQ18" s="3">
        <v>1</v>
      </c>
      <c r="AR18" s="6">
        <f t="shared" ca="1" si="22"/>
        <v>20141204</v>
      </c>
      <c r="AS18" s="3">
        <f t="shared" ca="1" si="23"/>
        <v>144109</v>
      </c>
      <c r="AT18" s="3" t="s">
        <v>88</v>
      </c>
      <c r="AU18" s="1">
        <v>0</v>
      </c>
      <c r="AV18" s="1">
        <v>0</v>
      </c>
      <c r="AW18" s="1"/>
      <c r="AX18" s="1" t="str">
        <f t="shared" ref="AX18" ca="1" si="25">CONCATENATE("insert into ", $D$2, " values('", AK18, "'", ",", "'", AL18, "'", ",", "'", AM18, "'", ",", "'", AN18, "'", ",", "'", AO18, "'", ",", AP18, ",", AQ18, ",", AR18, ",", AS18, ",", "'", AT18, "'", ",", AU18, ",", AV18, ",", "'", AW18, "')")</f>
        <v>insert into GDM1 values('DJB','','IAJ','IAJ-@YY@MM-@N5','M',0,1,20141204,144109,'SQL',0,0,'')</v>
      </c>
      <c r="AY18" s="1"/>
      <c r="AZ18" s="1"/>
    </row>
    <row r="19" spans="1:52" ht="14.25" customHeight="1" x14ac:dyDescent="0.25">
      <c r="A19" s="4"/>
      <c r="B19" s="4"/>
      <c r="C19" s="4"/>
      <c r="D19" s="1"/>
      <c r="E19" s="1"/>
      <c r="F19" s="1"/>
      <c r="G19" s="1"/>
      <c r="H19" s="1"/>
      <c r="I19" s="1"/>
      <c r="J19" s="2"/>
      <c r="K19" s="3"/>
      <c r="L19" s="3"/>
      <c r="M19" s="3"/>
      <c r="N19" s="1" t="str">
        <f xml:space="preserve"> ", " &amp; $D5</f>
        <v>, D1DCTY</v>
      </c>
      <c r="O19" s="1" t="str">
        <f xml:space="preserve"> ", " &amp; $D5</f>
        <v>, D1DCTY</v>
      </c>
      <c r="P19" s="1"/>
      <c r="Q19" s="1"/>
      <c r="R19" s="1" t="str">
        <f>CONCATENATE("     A          K ", RIGHT(N19,6))</f>
        <v xml:space="preserve">     A          K D1DCTY</v>
      </c>
      <c r="S19" s="1" t="s">
        <v>9</v>
      </c>
      <c r="T19" s="1"/>
      <c r="U19" s="1"/>
      <c r="V19" s="1"/>
      <c r="W19" s="1"/>
      <c r="X19" s="1"/>
      <c r="Y19" s="1"/>
      <c r="Z19" s="1"/>
      <c r="AA19" s="1"/>
      <c r="AB19" s="1"/>
      <c r="AC19" s="1"/>
      <c r="AD19" s="1"/>
      <c r="AE19" s="1"/>
      <c r="AF19" s="1"/>
      <c r="AG19" s="1"/>
      <c r="AH19" s="1"/>
      <c r="AI19" s="1"/>
      <c r="AJ19" s="1"/>
      <c r="AK19" s="48" t="s">
        <v>1311</v>
      </c>
      <c r="AL19" s="48"/>
      <c r="AM19" s="3" t="s">
        <v>1615</v>
      </c>
      <c r="AN19" s="12" t="str">
        <f t="shared" si="24"/>
        <v>SSO-@YY@MM-@N5</v>
      </c>
      <c r="AO19" s="48" t="s">
        <v>133</v>
      </c>
      <c r="AP19" s="48">
        <v>0</v>
      </c>
      <c r="AQ19" s="3">
        <v>1</v>
      </c>
      <c r="AR19" s="6">
        <f t="shared" ca="1" si="22"/>
        <v>20141204</v>
      </c>
      <c r="AS19" s="3">
        <f t="shared" ca="1" si="23"/>
        <v>144109</v>
      </c>
      <c r="AT19" s="3" t="s">
        <v>88</v>
      </c>
      <c r="AU19" s="48">
        <v>0</v>
      </c>
      <c r="AV19" s="48">
        <v>0</v>
      </c>
      <c r="AW19" s="48"/>
      <c r="AX19" s="1" t="str">
        <f t="shared" ca="1" si="16"/>
        <v>insert into GDM1 values('DJB','','SSO','SSO-@YY@MM-@N5','M',0,1,20141204,144109,'SQL',0,0,'')</v>
      </c>
      <c r="AY19" s="1"/>
      <c r="AZ19" s="1"/>
    </row>
    <row r="20" spans="1:52" ht="14.25" customHeight="1" x14ac:dyDescent="0.25">
      <c r="A20" s="4"/>
      <c r="B20" s="4"/>
      <c r="C20" s="4"/>
      <c r="D20" s="1"/>
      <c r="E20" s="1"/>
      <c r="F20" s="1"/>
      <c r="G20" s="1"/>
      <c r="H20" s="1"/>
      <c r="I20" s="1"/>
      <c r="J20" s="2"/>
      <c r="K20" s="3"/>
      <c r="L20" s="3"/>
      <c r="M20" s="3"/>
      <c r="N20" s="1" t="s">
        <v>11</v>
      </c>
      <c r="O20" s="1" t="s">
        <v>11</v>
      </c>
      <c r="P20" s="1"/>
      <c r="Q20" s="1"/>
      <c r="R20" s="1"/>
      <c r="S20" s="1" t="s">
        <v>9</v>
      </c>
      <c r="T20" s="1"/>
      <c r="U20" s="1"/>
      <c r="V20" s="1"/>
      <c r="W20" s="1"/>
      <c r="X20" s="1"/>
      <c r="Y20" s="1"/>
      <c r="Z20" s="1"/>
      <c r="AA20" s="1"/>
      <c r="AB20" s="1"/>
      <c r="AC20" s="1"/>
      <c r="AD20" s="1"/>
      <c r="AE20" s="1"/>
      <c r="AF20" s="1"/>
      <c r="AG20" s="1"/>
      <c r="AH20" s="1"/>
      <c r="AI20" s="1"/>
      <c r="AJ20" s="1"/>
      <c r="AK20" s="48" t="s">
        <v>1311</v>
      </c>
      <c r="AL20" s="48"/>
      <c r="AM20" s="3" t="s">
        <v>1661</v>
      </c>
      <c r="AN20" s="12" t="str">
        <f t="shared" ref="AN20:AN23" si="26">CONCATENATE(AM20,"-@YY@MM-@N5")</f>
        <v>SSON-@YY@MM-@N5</v>
      </c>
      <c r="AO20" s="48" t="s">
        <v>133</v>
      </c>
      <c r="AP20" s="48">
        <v>0</v>
      </c>
      <c r="AQ20" s="3">
        <v>1</v>
      </c>
      <c r="AR20" s="6">
        <f t="shared" ca="1" si="22"/>
        <v>20141204</v>
      </c>
      <c r="AS20" s="3">
        <f t="shared" ca="1" si="23"/>
        <v>144109</v>
      </c>
      <c r="AT20" s="3" t="s">
        <v>88</v>
      </c>
      <c r="AU20" s="48">
        <v>0</v>
      </c>
      <c r="AV20" s="48">
        <v>0</v>
      </c>
      <c r="AW20" s="48"/>
      <c r="AX20" s="48" t="str">
        <f t="shared" ref="AX20:AX26" ca="1" si="27">CONCATENATE("insert into ", $D$2, " values('", AK20, "'", ",", "'", AL20, "'", ",", "'", AM20, "'", ",", "'", AN20, "'", ",", "'", AO20, "'", ",", AP20, ",", AQ20, ",", AR20, ",", AS20, ",", "'", AT20, "'", ",", AU20, ",", AV20, ",", "'", AW20, "')")</f>
        <v>insert into GDM1 values('DJB','','SSON','SSON-@YY@MM-@N5','M',0,1,20141204,144109,'SQL',0,0,'')</v>
      </c>
      <c r="AY20" s="1"/>
      <c r="AZ20" s="1"/>
    </row>
    <row r="21" spans="1:52" ht="14.25" customHeight="1" x14ac:dyDescent="0.25">
      <c r="A21" s="1"/>
      <c r="B21" s="1"/>
      <c r="C21" s="1"/>
      <c r="D21" s="1"/>
      <c r="E21" s="1"/>
      <c r="F21" s="1"/>
      <c r="G21" s="1"/>
      <c r="H21" s="1"/>
      <c r="I21" s="1"/>
      <c r="J21" s="2"/>
      <c r="K21" s="1"/>
      <c r="L21" s="1"/>
      <c r="M21" s="1"/>
      <c r="N21" s="1"/>
      <c r="O21" s="1"/>
      <c r="P21" s="1"/>
      <c r="Q21" s="1"/>
      <c r="R21" s="1"/>
      <c r="S21" s="1" t="s">
        <v>9</v>
      </c>
      <c r="T21" s="1"/>
      <c r="U21" s="1"/>
      <c r="V21" s="1"/>
      <c r="W21" s="1"/>
      <c r="X21" s="1"/>
      <c r="Y21" s="1"/>
      <c r="Z21" s="1"/>
      <c r="AA21" s="1"/>
      <c r="AB21" s="1"/>
      <c r="AC21" s="1"/>
      <c r="AD21" s="1"/>
      <c r="AE21" s="1"/>
      <c r="AF21" s="1"/>
      <c r="AG21" s="1"/>
      <c r="AH21" s="1"/>
      <c r="AI21" s="1"/>
      <c r="AJ21" s="1"/>
      <c r="AK21" s="48" t="s">
        <v>1311</v>
      </c>
      <c r="AL21" s="48"/>
      <c r="AM21" s="3" t="s">
        <v>1616</v>
      </c>
      <c r="AN21" s="12" t="str">
        <f t="shared" si="26"/>
        <v>SSP-@YY@MM-@N5</v>
      </c>
      <c r="AO21" s="48" t="s">
        <v>133</v>
      </c>
      <c r="AP21" s="48">
        <v>0</v>
      </c>
      <c r="AQ21" s="3">
        <v>1</v>
      </c>
      <c r="AR21" s="6">
        <f ca="1">YEAR(NOW())*10000+MONTH(NOW())*100+DAY(NOW())</f>
        <v>20141204</v>
      </c>
      <c r="AS21" s="3">
        <f ca="1">HOUR(NOW())*10000+MINUTE(NOW())*100+SECOND(NOW())</f>
        <v>144109</v>
      </c>
      <c r="AT21" s="3" t="s">
        <v>88</v>
      </c>
      <c r="AU21" s="48">
        <v>0</v>
      </c>
      <c r="AV21" s="48">
        <v>0</v>
      </c>
      <c r="AW21" s="48"/>
      <c r="AX21" s="48" t="str">
        <f t="shared" ca="1" si="27"/>
        <v>insert into GDM1 values('DJB','','SSP','SSP-@YY@MM-@N5','M',0,1,20141204,144109,'SQL',0,0,'')</v>
      </c>
      <c r="AY21" s="1"/>
      <c r="AZ21" s="1"/>
    </row>
    <row r="22" spans="1:52" ht="14.25" customHeight="1" x14ac:dyDescent="0.25">
      <c r="A22" s="1"/>
      <c r="B22" s="1"/>
      <c r="C22" s="1"/>
      <c r="D22" s="1"/>
      <c r="E22" s="1"/>
      <c r="F22" s="1"/>
      <c r="G22" s="1"/>
      <c r="H22" s="1"/>
      <c r="I22" s="1"/>
      <c r="J22" s="2"/>
      <c r="K22" s="1"/>
      <c r="L22" s="1"/>
      <c r="M22" s="1"/>
      <c r="N22" s="1"/>
      <c r="O22" s="1"/>
      <c r="P22" s="1"/>
      <c r="Q22" s="1"/>
      <c r="R22" s="1"/>
      <c r="S22" s="1" t="s">
        <v>9</v>
      </c>
      <c r="T22" s="1"/>
      <c r="U22" s="1"/>
      <c r="V22" s="1"/>
      <c r="W22" s="1"/>
      <c r="X22" s="1"/>
      <c r="Y22" s="1"/>
      <c r="Z22" s="1"/>
      <c r="AA22" s="1"/>
      <c r="AB22" s="1"/>
      <c r="AC22" s="1"/>
      <c r="AD22" s="1"/>
      <c r="AE22" s="1"/>
      <c r="AF22" s="1"/>
      <c r="AG22" s="1"/>
      <c r="AH22" s="1"/>
      <c r="AI22" s="1"/>
      <c r="AJ22" s="1"/>
      <c r="AK22" s="48" t="s">
        <v>1311</v>
      </c>
      <c r="AL22" s="48"/>
      <c r="AM22" s="3" t="s">
        <v>1659</v>
      </c>
      <c r="AN22" s="12" t="str">
        <f t="shared" si="26"/>
        <v>IST-@YY@MM-@N5</v>
      </c>
      <c r="AO22" s="48" t="s">
        <v>133</v>
      </c>
      <c r="AP22" s="48">
        <v>0</v>
      </c>
      <c r="AQ22" s="3">
        <v>1</v>
      </c>
      <c r="AR22" s="6">
        <f ca="1">YEAR(NOW())*10000+MONTH(NOW())*100+DAY(NOW())</f>
        <v>20141204</v>
      </c>
      <c r="AS22" s="3">
        <f ca="1">HOUR(NOW())*10000+MINUTE(NOW())*100+SECOND(NOW())</f>
        <v>144109</v>
      </c>
      <c r="AT22" s="3" t="s">
        <v>88</v>
      </c>
      <c r="AU22" s="48">
        <v>0</v>
      </c>
      <c r="AV22" s="48">
        <v>0</v>
      </c>
      <c r="AW22" s="48"/>
      <c r="AX22" s="48" t="str">
        <f t="shared" ca="1" si="27"/>
        <v>insert into GDM1 values('DJB','','IST','IST-@YY@MM-@N5','M',0,1,20141204,144109,'SQL',0,0,'')</v>
      </c>
      <c r="AY22" s="1"/>
      <c r="AZ22" s="1"/>
    </row>
    <row r="23" spans="1:52" ht="14.25" customHeight="1" x14ac:dyDescent="0.25">
      <c r="A23" s="1"/>
      <c r="B23" s="1"/>
      <c r="C23" s="1"/>
      <c r="D23" s="1"/>
      <c r="E23" s="1"/>
      <c r="F23" s="1"/>
      <c r="G23" s="1"/>
      <c r="H23" s="1"/>
      <c r="I23" s="1"/>
      <c r="J23" s="2"/>
      <c r="K23" s="1"/>
      <c r="L23" s="1"/>
      <c r="M23" s="1"/>
      <c r="N23" s="1"/>
      <c r="O23" s="1"/>
      <c r="P23" s="1"/>
      <c r="Q23" s="1"/>
      <c r="R23" s="1"/>
      <c r="S23" s="1" t="s">
        <v>9</v>
      </c>
      <c r="T23" s="1"/>
      <c r="U23" s="1"/>
      <c r="V23" s="1"/>
      <c r="W23" s="1"/>
      <c r="X23" s="1"/>
      <c r="Y23" s="1"/>
      <c r="Z23" s="1"/>
      <c r="AA23" s="1"/>
      <c r="AB23" s="1"/>
      <c r="AC23" s="1"/>
      <c r="AD23" s="1"/>
      <c r="AE23" s="1"/>
      <c r="AF23" s="1"/>
      <c r="AG23" s="1"/>
      <c r="AH23" s="1"/>
      <c r="AI23" s="1"/>
      <c r="AJ23" s="1"/>
      <c r="AK23" s="15" t="s">
        <v>1311</v>
      </c>
      <c r="AL23" s="15"/>
      <c r="AM23" s="53" t="s">
        <v>1660</v>
      </c>
      <c r="AN23" s="54" t="str">
        <f t="shared" si="26"/>
        <v>PQR-@YY@MM-@N5</v>
      </c>
      <c r="AO23" s="15" t="s">
        <v>133</v>
      </c>
      <c r="AP23" s="15">
        <v>0</v>
      </c>
      <c r="AQ23" s="53">
        <v>1</v>
      </c>
      <c r="AR23" s="55">
        <f ca="1">YEAR(NOW())*10000+MONTH(NOW())*100+DAY(NOW())</f>
        <v>20141204</v>
      </c>
      <c r="AS23" s="53">
        <f ca="1">HOUR(NOW())*10000+MINUTE(NOW())*100+SECOND(NOW())</f>
        <v>144109</v>
      </c>
      <c r="AT23" s="53" t="s">
        <v>88</v>
      </c>
      <c r="AU23" s="15">
        <v>0</v>
      </c>
      <c r="AV23" s="15">
        <v>0</v>
      </c>
      <c r="AW23" s="15"/>
      <c r="AX23" s="15" t="str">
        <f t="shared" ca="1" si="27"/>
        <v>insert into GDM1 values('DJB','','PQR','PQR-@YY@MM-@N5','M',0,1,20141204,144109,'SQL',0,0,'')</v>
      </c>
      <c r="AY23" s="1"/>
      <c r="AZ23" s="1"/>
    </row>
    <row r="24" spans="1:52" ht="14.25" customHeight="1" x14ac:dyDescent="0.25">
      <c r="A24" s="1"/>
      <c r="B24" s="1"/>
      <c r="C24" s="1"/>
      <c r="D24" s="1"/>
      <c r="E24" s="1"/>
      <c r="F24" s="1"/>
      <c r="G24" s="1"/>
      <c r="H24" s="1"/>
      <c r="I24" s="1"/>
      <c r="J24" s="2"/>
      <c r="K24" s="1"/>
      <c r="L24" s="1"/>
      <c r="M24" s="1"/>
      <c r="N24" s="1"/>
      <c r="O24" s="1"/>
      <c r="P24" s="1"/>
      <c r="Q24" s="1"/>
      <c r="R24" s="1"/>
      <c r="S24" s="1" t="s">
        <v>9</v>
      </c>
      <c r="T24" s="1"/>
      <c r="U24" s="1"/>
      <c r="V24" s="1"/>
      <c r="W24" s="1"/>
      <c r="X24" s="1"/>
      <c r="Y24" s="1"/>
      <c r="Z24" s="1"/>
      <c r="AA24" s="1"/>
      <c r="AB24" s="1"/>
      <c r="AC24" s="1"/>
      <c r="AD24" s="1"/>
      <c r="AE24" s="1"/>
      <c r="AF24" s="1"/>
      <c r="AG24" s="1"/>
      <c r="AH24" s="1"/>
      <c r="AI24" s="1"/>
      <c r="AJ24" s="1"/>
      <c r="AK24" s="48" t="s">
        <v>1311</v>
      </c>
      <c r="AL24" s="48"/>
      <c r="AM24" s="3" t="s">
        <v>1741</v>
      </c>
      <c r="AN24" s="12" t="s">
        <v>1744</v>
      </c>
      <c r="AO24" s="48" t="s">
        <v>133</v>
      </c>
      <c r="AP24" s="48">
        <v>0</v>
      </c>
      <c r="AQ24" s="3">
        <v>1</v>
      </c>
      <c r="AR24" s="6">
        <f t="shared" ref="AR24:AR27" ca="1" si="28">YEAR(NOW())*10000+MONTH(NOW())*100+DAY(NOW())</f>
        <v>20141204</v>
      </c>
      <c r="AS24" s="3">
        <f t="shared" ref="AS24:AS27" ca="1" si="29">HOUR(NOW())*10000+MINUTE(NOW())*100+SECOND(NOW())</f>
        <v>144109</v>
      </c>
      <c r="AT24" s="3" t="s">
        <v>88</v>
      </c>
      <c r="AU24" s="48">
        <v>0</v>
      </c>
      <c r="AV24" s="48">
        <v>0</v>
      </c>
      <c r="AW24" s="48"/>
      <c r="AX24" s="48" t="str">
        <f t="shared" ca="1" si="27"/>
        <v>insert into GDM1 values('DJB','','TQH','@WH4-QH-@YY@MM-@N5','M',0,1,20141204,144109,'SQL',0,0,'')</v>
      </c>
      <c r="AY24" s="48"/>
      <c r="AZ24" s="48"/>
    </row>
    <row r="25" spans="1:52" ht="14.25" customHeight="1" x14ac:dyDescent="0.25">
      <c r="A25" s="1"/>
      <c r="B25" s="1"/>
      <c r="C25" s="1"/>
      <c r="D25" s="1"/>
      <c r="E25" s="1"/>
      <c r="F25" s="1"/>
      <c r="G25" s="1"/>
      <c r="H25" s="1"/>
      <c r="I25" s="1"/>
      <c r="J25" s="2"/>
      <c r="K25" s="1"/>
      <c r="L25" s="1"/>
      <c r="M25" s="1"/>
      <c r="N25" s="1"/>
      <c r="O25" s="1"/>
      <c r="P25" s="1"/>
      <c r="Q25" s="1"/>
      <c r="R25" s="1"/>
      <c r="S25" s="1" t="s">
        <v>9</v>
      </c>
      <c r="T25" s="1"/>
      <c r="U25" s="1"/>
      <c r="V25" s="1"/>
      <c r="W25" s="1"/>
      <c r="X25" s="1"/>
      <c r="Y25" s="1"/>
      <c r="Z25" s="1"/>
      <c r="AA25" s="1"/>
      <c r="AB25" s="1"/>
      <c r="AC25" s="1"/>
      <c r="AD25" s="1"/>
      <c r="AE25" s="1"/>
      <c r="AF25" s="1"/>
      <c r="AG25" s="1"/>
      <c r="AH25" s="1"/>
      <c r="AI25" s="1"/>
      <c r="AJ25" s="1"/>
      <c r="AK25" s="48" t="s">
        <v>1311</v>
      </c>
      <c r="AL25" s="48"/>
      <c r="AM25" s="3" t="s">
        <v>1742</v>
      </c>
      <c r="AN25" s="12" t="s">
        <v>1745</v>
      </c>
      <c r="AO25" s="48" t="s">
        <v>133</v>
      </c>
      <c r="AP25" s="48">
        <v>0</v>
      </c>
      <c r="AQ25" s="3">
        <v>1</v>
      </c>
      <c r="AR25" s="6">
        <f t="shared" ca="1" si="28"/>
        <v>20141204</v>
      </c>
      <c r="AS25" s="3">
        <f t="shared" ca="1" si="29"/>
        <v>144109</v>
      </c>
      <c r="AT25" s="3" t="s">
        <v>88</v>
      </c>
      <c r="AU25" s="48">
        <v>0</v>
      </c>
      <c r="AV25" s="48">
        <v>0</v>
      </c>
      <c r="AW25" s="48"/>
      <c r="AX25" s="48" t="str">
        <f t="shared" ca="1" si="27"/>
        <v>insert into GDM1 values('DJB','','TIH','@WH4-QI-@YY@MM-@N5','M',0,1,20141204,144109,'SQL',0,0,'')</v>
      </c>
      <c r="AY25" s="48"/>
      <c r="AZ25" s="48"/>
    </row>
    <row r="26" spans="1:52" ht="14.25" customHeight="1" x14ac:dyDescent="0.25">
      <c r="A26" s="1"/>
      <c r="B26" s="1"/>
      <c r="C26" s="1"/>
      <c r="D26" s="1"/>
      <c r="E26" s="1"/>
      <c r="F26" s="1"/>
      <c r="G26" s="1"/>
      <c r="H26" s="1"/>
      <c r="I26" s="1"/>
      <c r="J26" s="2"/>
      <c r="K26" s="1"/>
      <c r="L26" s="1"/>
      <c r="M26" s="1"/>
      <c r="N26" s="1"/>
      <c r="O26" s="1"/>
      <c r="P26" s="1"/>
      <c r="Q26" s="1"/>
      <c r="R26" s="1"/>
      <c r="S26" s="1" t="s">
        <v>9</v>
      </c>
      <c r="T26" s="1"/>
      <c r="U26" s="1"/>
      <c r="V26" s="1"/>
      <c r="W26" s="1"/>
      <c r="X26" s="1"/>
      <c r="Y26" s="1"/>
      <c r="Z26" s="1"/>
      <c r="AA26" s="1"/>
      <c r="AB26" s="1"/>
      <c r="AC26" s="1"/>
      <c r="AD26" s="1"/>
      <c r="AE26" s="1"/>
      <c r="AF26" s="1"/>
      <c r="AG26" s="1"/>
      <c r="AH26" s="1"/>
      <c r="AI26" s="1"/>
      <c r="AJ26" s="1"/>
      <c r="AK26" s="48" t="s">
        <v>1311</v>
      </c>
      <c r="AL26" s="48"/>
      <c r="AM26" s="3" t="s">
        <v>1743</v>
      </c>
      <c r="AN26" s="12" t="s">
        <v>1746</v>
      </c>
      <c r="AO26" s="48" t="s">
        <v>133</v>
      </c>
      <c r="AP26" s="48">
        <v>0</v>
      </c>
      <c r="AQ26" s="3">
        <v>1</v>
      </c>
      <c r="AR26" s="6">
        <f t="shared" ca="1" si="28"/>
        <v>20141204</v>
      </c>
      <c r="AS26" s="3">
        <f t="shared" ca="1" si="29"/>
        <v>144109</v>
      </c>
      <c r="AT26" s="3" t="s">
        <v>88</v>
      </c>
      <c r="AU26" s="48">
        <v>0</v>
      </c>
      <c r="AV26" s="48">
        <v>0</v>
      </c>
      <c r="AW26" s="48"/>
      <c r="AX26" s="48" t="str">
        <f t="shared" ca="1" si="27"/>
        <v>insert into GDM1 values('DJB','','TOH','@WH4-QO-@YY@MM-@N5','M',0,1,20141204,144109,'SQL',0,0,'')</v>
      </c>
      <c r="AY26" s="48"/>
      <c r="AZ26" s="48"/>
    </row>
    <row r="27" spans="1:52" ht="14.25" customHeight="1" x14ac:dyDescent="0.25">
      <c r="A27" s="1"/>
      <c r="B27" s="1"/>
      <c r="C27" s="1"/>
      <c r="D27" s="1"/>
      <c r="E27" s="1"/>
      <c r="F27" s="1"/>
      <c r="G27" s="1"/>
      <c r="H27" s="1"/>
      <c r="I27" s="1"/>
      <c r="J27" s="2"/>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48" t="s">
        <v>1311</v>
      </c>
      <c r="AL27" s="1"/>
      <c r="AM27" s="1" t="s">
        <v>1782</v>
      </c>
      <c r="AN27" s="12" t="s">
        <v>1783</v>
      </c>
      <c r="AO27" s="1" t="s">
        <v>133</v>
      </c>
      <c r="AP27" s="1">
        <v>0</v>
      </c>
      <c r="AQ27" s="3">
        <v>1</v>
      </c>
      <c r="AR27" s="6">
        <f t="shared" ca="1" si="28"/>
        <v>20141204</v>
      </c>
      <c r="AS27" s="3">
        <f t="shared" ca="1" si="29"/>
        <v>144109</v>
      </c>
      <c r="AT27" s="3" t="s">
        <v>88</v>
      </c>
      <c r="AU27" s="48">
        <v>0</v>
      </c>
      <c r="AV27" s="48">
        <v>0</v>
      </c>
      <c r="AW27" s="48"/>
      <c r="AX27" s="48" t="str">
        <f t="shared" ref="AX27" ca="1" si="30">CONCATENATE("insert into ", $D$2, " values('", AK27, "'", ",", "'", AL27, "'", ",", "'", AM27, "'", ",", "'", AN27, "'", ",", "'", AO27, "'", ",", AP27, ",", AQ27, ",", AR27, ",", AS27, ",", "'", AT27, "'", ",", AU27, ",", AV27, ",", "'", AW27, "')")</f>
        <v>insert into GDM1 values('DJB','','FGL','@GL3/@MM@YY/@N6','M',0,1,20141204,144109,'SQL',0,0,'')</v>
      </c>
      <c r="AY27" s="1"/>
      <c r="AZ27" s="1"/>
    </row>
    <row r="28" spans="1:52" ht="14.25" customHeight="1" x14ac:dyDescent="0.25">
      <c r="A28" s="1"/>
      <c r="B28" s="1"/>
      <c r="C28" s="1"/>
      <c r="D28" s="1"/>
      <c r="E28" s="1"/>
      <c r="F28" s="1"/>
      <c r="G28" s="1"/>
      <c r="H28" s="1"/>
      <c r="I28" s="1"/>
      <c r="J28" s="2"/>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t="s">
        <v>1772</v>
      </c>
      <c r="AN28" s="1"/>
      <c r="AO28" s="1"/>
      <c r="AP28" s="1"/>
      <c r="AQ28" s="13"/>
      <c r="AR28" s="3"/>
      <c r="AS28" s="3"/>
      <c r="AT28" s="6"/>
      <c r="AU28" s="3"/>
      <c r="AV28" s="3"/>
      <c r="AW28" s="1"/>
      <c r="AX28" s="1"/>
      <c r="AY28" s="1"/>
      <c r="AZ28" s="1"/>
    </row>
    <row r="29" spans="1:52" ht="14.25" customHeight="1" x14ac:dyDescent="0.25">
      <c r="A29" s="1"/>
      <c r="B29" s="1"/>
      <c r="C29" s="1"/>
      <c r="D29" s="1"/>
      <c r="E29" s="1"/>
      <c r="F29" s="1"/>
      <c r="G29" s="1"/>
      <c r="H29" s="1"/>
      <c r="I29" s="1"/>
      <c r="J29" s="2"/>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M29" s="7" t="s">
        <v>1773</v>
      </c>
      <c r="AN29" s="1"/>
      <c r="AO29" s="1"/>
      <c r="AP29" s="1"/>
      <c r="AQ29" s="13"/>
      <c r="AR29" s="3"/>
      <c r="AS29" s="3"/>
      <c r="AT29" s="6"/>
      <c r="AU29" s="3"/>
      <c r="AV29" s="3"/>
      <c r="AW29" s="1"/>
      <c r="AX29" s="1"/>
      <c r="AY29" s="1"/>
      <c r="AZ29" s="1"/>
    </row>
    <row r="30" spans="1:52" ht="14.25" customHeight="1" x14ac:dyDescent="0.25">
      <c r="A30" s="1"/>
      <c r="B30" s="1"/>
      <c r="C30" s="1"/>
      <c r="D30" s="1"/>
      <c r="E30" s="1"/>
      <c r="F30" s="1"/>
      <c r="G30" s="1"/>
      <c r="H30" s="1"/>
      <c r="I30" s="1"/>
      <c r="J30" s="2"/>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M30" s="7" t="s">
        <v>1774</v>
      </c>
      <c r="AN30" s="1"/>
      <c r="AO30" s="1"/>
      <c r="AP30" s="1"/>
      <c r="AQ30" s="13"/>
      <c r="AR30" s="3"/>
      <c r="AS30" s="3"/>
      <c r="AT30" s="6"/>
      <c r="AU30" s="3"/>
      <c r="AV30" s="3"/>
      <c r="AW30" s="1"/>
      <c r="AX30" s="1"/>
      <c r="AY30" s="1"/>
      <c r="AZ30" s="1"/>
    </row>
    <row r="31" spans="1:52" ht="14.25" customHeight="1" x14ac:dyDescent="0.25">
      <c r="A31" s="1"/>
      <c r="B31" s="1"/>
      <c r="C31" s="1"/>
      <c r="D31" s="1"/>
      <c r="E31" s="1"/>
      <c r="F31" s="1"/>
      <c r="G31" s="1"/>
      <c r="H31" s="1"/>
      <c r="I31" s="1"/>
      <c r="J31" s="2"/>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M31" s="7" t="s">
        <v>1775</v>
      </c>
      <c r="AN31" s="1"/>
      <c r="AO31" s="1"/>
      <c r="AP31" s="1"/>
      <c r="AQ31" s="13"/>
      <c r="AR31" s="3"/>
      <c r="AS31" s="3"/>
      <c r="AT31" s="6"/>
      <c r="AU31" s="3"/>
      <c r="AV31" s="3"/>
      <c r="AW31" s="1"/>
      <c r="AX31" s="1"/>
      <c r="AY31" s="1"/>
      <c r="AZ31" s="1"/>
    </row>
    <row r="32" spans="1:52" ht="14.25" customHeight="1" x14ac:dyDescent="0.25">
      <c r="A32" s="1"/>
      <c r="B32" s="1"/>
      <c r="C32" s="1"/>
      <c r="D32" s="1"/>
      <c r="E32" s="1"/>
      <c r="F32" s="1"/>
      <c r="G32" s="1"/>
      <c r="H32" s="1"/>
      <c r="I32" s="1"/>
      <c r="J32" s="2"/>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M32" s="7" t="s">
        <v>1776</v>
      </c>
      <c r="AN32" s="1"/>
      <c r="AO32" s="1"/>
      <c r="AP32" s="1"/>
      <c r="AQ32" s="13"/>
      <c r="AR32" s="3"/>
      <c r="AS32" s="3"/>
      <c r="AT32" s="6"/>
      <c r="AU32" s="3"/>
      <c r="AV32" s="3"/>
      <c r="AW32" s="1"/>
      <c r="AX32" s="1"/>
      <c r="AY32" s="1"/>
      <c r="AZ32" s="1"/>
    </row>
    <row r="33" spans="1:52" ht="14.25" customHeight="1" x14ac:dyDescent="0.25">
      <c r="A33" s="1"/>
      <c r="B33" s="1"/>
      <c r="C33" s="1"/>
      <c r="D33" s="1"/>
      <c r="E33" s="1"/>
      <c r="F33" s="1"/>
      <c r="G33" s="1"/>
      <c r="H33" s="1"/>
      <c r="I33" s="1"/>
      <c r="J33" s="2"/>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M33" s="7" t="s">
        <v>1777</v>
      </c>
      <c r="AN33" s="1"/>
      <c r="AO33" s="1"/>
      <c r="AP33" s="1"/>
      <c r="AQ33" s="13"/>
      <c r="AR33" s="3"/>
      <c r="AS33" s="3"/>
      <c r="AT33" s="6"/>
      <c r="AU33" s="3"/>
      <c r="AV33" s="3"/>
      <c r="AW33" s="1"/>
      <c r="AX33" s="1"/>
      <c r="AY33" s="1"/>
      <c r="AZ33" s="1"/>
    </row>
    <row r="34" spans="1:52" ht="14.25" customHeight="1" x14ac:dyDescent="0.25">
      <c r="A34" s="1"/>
      <c r="B34" s="1"/>
      <c r="C34" s="1"/>
      <c r="D34" s="1"/>
      <c r="E34" s="1"/>
      <c r="F34" s="1"/>
      <c r="G34" s="1"/>
      <c r="H34" s="1"/>
      <c r="I34" s="1"/>
      <c r="J34" s="2"/>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M34" s="7" t="s">
        <v>1778</v>
      </c>
      <c r="AN34" s="1"/>
      <c r="AO34" s="1"/>
      <c r="AP34" s="1"/>
      <c r="AQ34" s="13"/>
      <c r="AR34" s="3"/>
      <c r="AS34" s="3"/>
      <c r="AT34" s="6"/>
      <c r="AU34" s="3"/>
      <c r="AV34" s="3"/>
      <c r="AW34" s="1"/>
      <c r="AX34" s="1"/>
      <c r="AY34" s="1"/>
      <c r="AZ34" s="1"/>
    </row>
    <row r="35" spans="1:52" ht="14.25" customHeight="1" x14ac:dyDescent="0.25">
      <c r="A35" s="1"/>
      <c r="B35" s="1"/>
      <c r="C35" s="1"/>
      <c r="D35" s="1"/>
      <c r="E35" s="1"/>
      <c r="F35" s="1"/>
      <c r="G35" s="1"/>
      <c r="H35" s="1"/>
      <c r="I35" s="1"/>
      <c r="J35" s="2"/>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M35" s="7" t="s">
        <v>1779</v>
      </c>
      <c r="AN35" s="1"/>
      <c r="AO35" s="1"/>
      <c r="AP35" s="1"/>
      <c r="AQ35" s="13"/>
      <c r="AR35" s="3"/>
      <c r="AS35" s="3"/>
      <c r="AT35" s="6"/>
      <c r="AU35" s="3"/>
      <c r="AV35" s="3"/>
      <c r="AW35" s="1"/>
      <c r="AX35" s="1"/>
      <c r="AY35" s="1"/>
      <c r="AZ35" s="1"/>
    </row>
    <row r="36" spans="1:52" ht="14.25" customHeight="1" x14ac:dyDescent="0.25">
      <c r="A36" s="1"/>
      <c r="B36" s="1"/>
      <c r="C36" s="1"/>
      <c r="D36" s="1"/>
      <c r="E36" s="1"/>
      <c r="F36" s="1"/>
      <c r="G36" s="1"/>
      <c r="H36" s="1"/>
      <c r="I36" s="1"/>
      <c r="J36" s="2"/>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M36" s="7" t="s">
        <v>1780</v>
      </c>
      <c r="AN36" s="1"/>
      <c r="AO36" s="1"/>
      <c r="AP36" s="1"/>
      <c r="AQ36" s="13"/>
      <c r="AR36" s="3"/>
      <c r="AS36" s="3"/>
      <c r="AT36" s="6"/>
      <c r="AU36" s="3"/>
      <c r="AV36" s="3"/>
      <c r="AW36" s="1"/>
      <c r="AX36" s="1"/>
      <c r="AY36" s="1"/>
      <c r="AZ36" s="1"/>
    </row>
    <row r="37" spans="1:52" ht="14.25" customHeight="1" x14ac:dyDescent="0.25">
      <c r="A37" s="1"/>
      <c r="B37" s="1"/>
      <c r="C37" s="1"/>
      <c r="D37" s="1"/>
      <c r="E37" s="1"/>
      <c r="F37" s="1"/>
      <c r="G37" s="1"/>
      <c r="H37" s="1"/>
      <c r="I37" s="1"/>
      <c r="J37" s="2"/>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M37" s="7" t="s">
        <v>1781</v>
      </c>
      <c r="AN37" s="1"/>
      <c r="AO37" s="1"/>
      <c r="AP37" s="1"/>
      <c r="AQ37" s="13"/>
      <c r="AR37" s="3"/>
      <c r="AS37" s="3"/>
      <c r="AT37" s="6"/>
      <c r="AU37" s="3"/>
      <c r="AV37" s="3"/>
      <c r="AW37" s="1"/>
      <c r="AX37" s="1"/>
      <c r="AY37" s="1"/>
      <c r="AZ37" s="1"/>
    </row>
    <row r="38" spans="1:52" ht="14.25" customHeight="1" x14ac:dyDescent="0.25">
      <c r="A38" s="1"/>
      <c r="B38" s="1"/>
      <c r="C38" s="1"/>
      <c r="D38" s="1"/>
      <c r="E38" s="1"/>
      <c r="F38" s="1"/>
      <c r="G38" s="1"/>
      <c r="H38" s="1"/>
      <c r="I38" s="1"/>
      <c r="J38" s="2"/>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N38" s="1"/>
      <c r="AO38" s="1"/>
      <c r="AP38" s="1"/>
      <c r="AQ38" s="13"/>
      <c r="AR38" s="3"/>
      <c r="AS38" s="3"/>
      <c r="AT38" s="6"/>
      <c r="AU38" s="3"/>
      <c r="AV38" s="3"/>
      <c r="AW38" s="1"/>
      <c r="AX38" s="1"/>
      <c r="AY38" s="1"/>
      <c r="AZ38" s="1"/>
    </row>
    <row r="39" spans="1:52" ht="14.25" customHeight="1" x14ac:dyDescent="0.25">
      <c r="A39" s="1"/>
      <c r="B39" s="1"/>
      <c r="C39" s="1"/>
      <c r="D39" s="1"/>
      <c r="E39" s="1"/>
      <c r="F39" s="1"/>
      <c r="G39" s="1"/>
      <c r="H39" s="1"/>
      <c r="I39" s="1"/>
      <c r="J39" s="2"/>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N39" s="1"/>
      <c r="AO39" s="1"/>
      <c r="AP39" s="1"/>
      <c r="AQ39" s="13"/>
      <c r="AR39" s="3"/>
      <c r="AS39" s="3"/>
      <c r="AT39" s="6"/>
      <c r="AU39" s="3"/>
      <c r="AV39" s="3"/>
      <c r="AW39" s="1"/>
      <c r="AX39" s="1"/>
      <c r="AY39" s="1"/>
      <c r="AZ39" s="1"/>
    </row>
    <row r="40" spans="1:52" ht="14.25" customHeight="1" x14ac:dyDescent="0.25">
      <c r="A40" s="1"/>
      <c r="B40" s="1"/>
      <c r="C40" s="1"/>
      <c r="D40" s="1"/>
      <c r="E40" s="1"/>
      <c r="F40" s="1"/>
      <c r="G40" s="1"/>
      <c r="H40" s="1"/>
      <c r="I40" s="1"/>
      <c r="J40" s="2"/>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N40" s="1"/>
      <c r="AO40" s="1"/>
      <c r="AP40" s="1"/>
      <c r="AQ40" s="13"/>
      <c r="AR40" s="3"/>
      <c r="AS40" s="3"/>
      <c r="AT40" s="6"/>
      <c r="AU40" s="3"/>
      <c r="AV40" s="3"/>
      <c r="AW40" s="1"/>
      <c r="AX40" s="1"/>
      <c r="AY40" s="1"/>
      <c r="AZ40" s="1"/>
    </row>
    <row r="41" spans="1:52" ht="14.25" customHeight="1" x14ac:dyDescent="0.25">
      <c r="A41" s="1"/>
      <c r="B41" s="1"/>
      <c r="C41" s="1"/>
      <c r="D41" s="1"/>
      <c r="E41" s="1"/>
      <c r="F41" s="1"/>
      <c r="G41" s="1"/>
      <c r="H41" s="1"/>
      <c r="I41" s="1"/>
      <c r="J41" s="2"/>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N41" s="1"/>
      <c r="AO41" s="1"/>
      <c r="AP41" s="1"/>
      <c r="AQ41" s="13"/>
      <c r="AR41" s="3"/>
      <c r="AS41" s="3"/>
      <c r="AT41" s="6"/>
      <c r="AU41" s="3"/>
      <c r="AV41" s="3"/>
      <c r="AW41" s="1"/>
      <c r="AX41" s="1"/>
      <c r="AY41" s="1"/>
      <c r="AZ41" s="1"/>
    </row>
    <row r="42" spans="1:52" ht="14.25" customHeight="1" x14ac:dyDescent="0.25">
      <c r="A42" s="1"/>
      <c r="B42" s="1"/>
      <c r="C42" s="1"/>
      <c r="D42" s="1"/>
      <c r="E42" s="1"/>
      <c r="F42" s="1"/>
      <c r="G42" s="1"/>
      <c r="H42" s="1"/>
      <c r="I42" s="1"/>
      <c r="J42" s="2"/>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N42" s="1"/>
      <c r="AO42" s="1"/>
      <c r="AP42" s="1"/>
      <c r="AQ42" s="13"/>
      <c r="AR42" s="3"/>
      <c r="AS42" s="3"/>
      <c r="AT42" s="6"/>
      <c r="AU42" s="3"/>
      <c r="AV42" s="3"/>
      <c r="AW42" s="1"/>
      <c r="AX42" s="1"/>
      <c r="AY42" s="1"/>
      <c r="AZ42" s="1"/>
    </row>
    <row r="43" spans="1:52" ht="14.25" customHeight="1" x14ac:dyDescent="0.25">
      <c r="A43" s="1"/>
      <c r="B43" s="1"/>
      <c r="C43" s="1"/>
      <c r="D43" s="1"/>
      <c r="E43" s="1"/>
      <c r="F43" s="1"/>
      <c r="G43" s="1"/>
      <c r="H43" s="1"/>
      <c r="I43" s="1"/>
      <c r="J43" s="2"/>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3"/>
      <c r="AR43" s="3"/>
      <c r="AS43" s="3"/>
      <c r="AT43" s="6"/>
      <c r="AU43" s="3"/>
      <c r="AV43" s="3"/>
      <c r="AW43" s="1"/>
      <c r="AX43" s="1"/>
      <c r="AY43" s="1"/>
      <c r="AZ43" s="1"/>
    </row>
    <row r="44" spans="1:52" ht="14.25" customHeight="1" x14ac:dyDescent="0.25">
      <c r="A44" s="1"/>
      <c r="B44" s="1"/>
      <c r="C44" s="1"/>
      <c r="D44" s="1"/>
      <c r="E44" s="1"/>
      <c r="F44" s="1"/>
      <c r="G44" s="1"/>
      <c r="H44" s="1"/>
      <c r="I44" s="1"/>
      <c r="J44" s="2"/>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3"/>
      <c r="AR44" s="3"/>
      <c r="AS44" s="3"/>
      <c r="AT44" s="6"/>
      <c r="AU44" s="3"/>
      <c r="AV44" s="3"/>
      <c r="AW44" s="1"/>
      <c r="AX44" s="1"/>
      <c r="AY44" s="1"/>
      <c r="AZ44" s="1"/>
    </row>
    <row r="45" spans="1:52" ht="14.25" customHeight="1" x14ac:dyDescent="0.25">
      <c r="A45" s="1"/>
      <c r="B45" s="1"/>
      <c r="C45" s="1"/>
      <c r="D45" s="1"/>
      <c r="E45" s="1"/>
      <c r="F45" s="1"/>
      <c r="G45" s="1"/>
      <c r="H45" s="1"/>
      <c r="I45" s="1"/>
      <c r="J45" s="2"/>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3"/>
      <c r="AR45" s="3"/>
      <c r="AS45" s="3"/>
      <c r="AT45" s="6"/>
      <c r="AU45" s="3"/>
      <c r="AV45" s="3"/>
      <c r="AW45" s="1"/>
      <c r="AX45" s="1"/>
      <c r="AY45" s="1"/>
      <c r="AZ45" s="1"/>
    </row>
    <row r="46" spans="1:52" ht="14.25" customHeight="1" x14ac:dyDescent="0.25">
      <c r="A46" s="1"/>
      <c r="B46" s="1"/>
      <c r="C46" s="1"/>
      <c r="D46" s="1"/>
      <c r="E46" s="1"/>
      <c r="F46" s="1"/>
      <c r="G46" s="1"/>
      <c r="H46" s="1"/>
      <c r="I46" s="1"/>
      <c r="J46" s="2"/>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3"/>
      <c r="AR46" s="3"/>
      <c r="AS46" s="3"/>
      <c r="AT46" s="6"/>
      <c r="AU46" s="3"/>
      <c r="AV46" s="3"/>
      <c r="AW46" s="1"/>
      <c r="AX46" s="1"/>
      <c r="AY46" s="1"/>
      <c r="AZ46" s="1"/>
    </row>
    <row r="47" spans="1:52" ht="14.25" customHeight="1" x14ac:dyDescent="0.25">
      <c r="A47" s="1"/>
      <c r="B47" s="1"/>
      <c r="C47" s="1"/>
      <c r="D47" s="1"/>
      <c r="E47" s="1"/>
      <c r="F47" s="1"/>
      <c r="G47" s="1"/>
      <c r="H47" s="1"/>
      <c r="I47" s="1"/>
      <c r="J47" s="2"/>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3"/>
      <c r="AR47" s="3"/>
      <c r="AS47" s="3"/>
      <c r="AT47" s="6"/>
      <c r="AU47" s="3"/>
      <c r="AV47" s="3"/>
      <c r="AW47" s="1"/>
      <c r="AX47" s="1"/>
      <c r="AY47" s="1"/>
      <c r="AZ47" s="1"/>
    </row>
    <row r="48" spans="1:52" ht="14.25" customHeight="1" x14ac:dyDescent="0.25">
      <c r="A48" s="1"/>
      <c r="B48" s="1"/>
      <c r="C48" s="1"/>
      <c r="D48" s="1"/>
      <c r="E48" s="1"/>
      <c r="F48" s="1"/>
      <c r="G48" s="1"/>
      <c r="H48" s="1"/>
      <c r="I48" s="1"/>
      <c r="J48" s="2"/>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3"/>
      <c r="AR48" s="3"/>
      <c r="AS48" s="3"/>
      <c r="AT48" s="6"/>
      <c r="AU48" s="3"/>
      <c r="AV48" s="3"/>
      <c r="AW48" s="1"/>
      <c r="AX48" s="1"/>
      <c r="AY48" s="1"/>
      <c r="AZ48" s="1"/>
    </row>
    <row r="49" spans="1:52" ht="14.25" customHeight="1" x14ac:dyDescent="0.25">
      <c r="A49" s="1"/>
      <c r="B49" s="1"/>
      <c r="C49" s="1"/>
      <c r="D49" s="1"/>
      <c r="E49" s="1"/>
      <c r="F49" s="1"/>
      <c r="G49" s="1"/>
      <c r="H49" s="1"/>
      <c r="I49" s="1"/>
      <c r="J49" s="2"/>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3"/>
      <c r="AR49" s="3"/>
      <c r="AS49" s="3"/>
      <c r="AT49" s="6"/>
      <c r="AU49" s="3"/>
      <c r="AV49" s="3"/>
      <c r="AW49" s="1"/>
      <c r="AX49" s="1"/>
      <c r="AY49" s="1"/>
      <c r="AZ49" s="1"/>
    </row>
    <row r="50" spans="1:52" ht="14.25" customHeight="1" x14ac:dyDescent="0.25">
      <c r="A50" s="1"/>
      <c r="B50" s="1"/>
      <c r="C50" s="1"/>
      <c r="D50" s="1"/>
      <c r="E50" s="1"/>
      <c r="F50" s="1"/>
      <c r="G50" s="1"/>
      <c r="H50" s="1"/>
      <c r="I50" s="1"/>
      <c r="J50" s="2"/>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3"/>
      <c r="AR50" s="3"/>
      <c r="AS50" s="3"/>
      <c r="AT50" s="6"/>
      <c r="AU50" s="3"/>
      <c r="AV50" s="3"/>
      <c r="AW50" s="1"/>
      <c r="AX50" s="1"/>
      <c r="AY50" s="1"/>
      <c r="AZ50" s="1"/>
    </row>
    <row r="51" spans="1:52" ht="14.25" customHeight="1" x14ac:dyDescent="0.25">
      <c r="A51" s="1"/>
      <c r="B51" s="1"/>
      <c r="C51" s="1"/>
      <c r="D51" s="1"/>
      <c r="E51" s="1"/>
      <c r="F51" s="1"/>
      <c r="G51" s="1"/>
      <c r="H51" s="1"/>
      <c r="I51" s="1"/>
      <c r="J51" s="2"/>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3"/>
      <c r="AR51" s="3"/>
      <c r="AS51" s="3"/>
      <c r="AT51" s="6"/>
      <c r="AU51" s="3"/>
      <c r="AV51" s="3"/>
      <c r="AW51" s="1"/>
      <c r="AX51" s="1"/>
      <c r="AY51" s="1"/>
      <c r="AZ51" s="1"/>
    </row>
    <row r="52" spans="1:52" ht="14.25" customHeight="1" x14ac:dyDescent="0.25">
      <c r="A52" s="1"/>
      <c r="B52" s="1"/>
      <c r="C52" s="1"/>
      <c r="D52" s="1"/>
      <c r="E52" s="1"/>
      <c r="F52" s="1"/>
      <c r="G52" s="1"/>
      <c r="H52" s="1"/>
      <c r="I52" s="1"/>
      <c r="J52" s="2"/>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3"/>
      <c r="AR52" s="3"/>
      <c r="AS52" s="3"/>
      <c r="AT52" s="6"/>
      <c r="AU52" s="3"/>
      <c r="AV52" s="3"/>
      <c r="AW52" s="1"/>
      <c r="AX52" s="1"/>
      <c r="AY52" s="1"/>
      <c r="AZ52" s="1"/>
    </row>
    <row r="53" spans="1:52" ht="14.25" customHeight="1" x14ac:dyDescent="0.25">
      <c r="A53" s="1"/>
      <c r="B53" s="1"/>
      <c r="C53" s="1"/>
      <c r="D53" s="1"/>
      <c r="E53" s="1"/>
      <c r="F53" s="1"/>
      <c r="G53" s="1"/>
      <c r="H53" s="1"/>
      <c r="I53" s="1"/>
      <c r="J53" s="2"/>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3"/>
      <c r="AR53" s="3"/>
      <c r="AS53" s="3"/>
      <c r="AT53" s="6"/>
      <c r="AU53" s="3"/>
      <c r="AV53" s="3"/>
      <c r="AW53" s="1"/>
      <c r="AX53" s="1"/>
      <c r="AY53" s="1"/>
      <c r="AZ53" s="1"/>
    </row>
    <row r="54" spans="1:52" ht="14.25" customHeight="1" x14ac:dyDescent="0.25">
      <c r="A54" s="1"/>
      <c r="B54" s="1"/>
      <c r="C54" s="1"/>
      <c r="D54" s="1"/>
      <c r="E54" s="1"/>
      <c r="F54" s="1"/>
      <c r="G54" s="1"/>
      <c r="H54" s="1"/>
      <c r="I54" s="1"/>
      <c r="J54" s="2"/>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3"/>
      <c r="AR54" s="3"/>
      <c r="AS54" s="3"/>
      <c r="AT54" s="6"/>
      <c r="AU54" s="3"/>
      <c r="AV54" s="3"/>
      <c r="AW54" s="1"/>
      <c r="AX54" s="1"/>
      <c r="AY54" s="1"/>
      <c r="AZ54" s="1"/>
    </row>
    <row r="55" spans="1:52" ht="14.25" customHeight="1" x14ac:dyDescent="0.25">
      <c r="A55" s="1"/>
      <c r="B55" s="1"/>
      <c r="C55" s="1"/>
      <c r="D55" s="1"/>
      <c r="E55" s="1"/>
      <c r="F55" s="1"/>
      <c r="G55" s="1"/>
      <c r="H55" s="1"/>
      <c r="I55" s="1"/>
      <c r="J55" s="2"/>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3"/>
      <c r="AR55" s="3"/>
      <c r="AS55" s="3"/>
      <c r="AT55" s="6"/>
      <c r="AU55" s="3"/>
      <c r="AV55" s="3"/>
      <c r="AW55" s="1"/>
      <c r="AX55" s="1"/>
      <c r="AY55" s="1"/>
      <c r="AZ55" s="1"/>
    </row>
    <row r="56" spans="1:52" ht="14.25" customHeight="1" x14ac:dyDescent="0.25">
      <c r="A56" s="1"/>
      <c r="B56" s="1"/>
      <c r="C56" s="1"/>
      <c r="D56" s="1"/>
      <c r="E56" s="1"/>
      <c r="F56" s="1"/>
      <c r="G56" s="1"/>
      <c r="H56" s="1"/>
      <c r="I56" s="1"/>
      <c r="J56" s="2"/>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3"/>
      <c r="AR56" s="3"/>
      <c r="AS56" s="3"/>
      <c r="AT56" s="6"/>
      <c r="AU56" s="3"/>
      <c r="AV56" s="3"/>
      <c r="AW56" s="1"/>
      <c r="AX56" s="1"/>
      <c r="AY56" s="1"/>
      <c r="AZ56" s="1"/>
    </row>
    <row r="57" spans="1:52" ht="14.25" customHeight="1" x14ac:dyDescent="0.25">
      <c r="A57" s="1"/>
      <c r="B57" s="1"/>
      <c r="C57" s="1"/>
      <c r="D57" s="1"/>
      <c r="E57" s="1"/>
      <c r="F57" s="1"/>
      <c r="G57" s="1"/>
      <c r="H57" s="1"/>
      <c r="I57" s="1"/>
      <c r="J57" s="2"/>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3"/>
      <c r="AR57" s="3"/>
      <c r="AS57" s="3"/>
      <c r="AT57" s="6"/>
      <c r="AU57" s="3"/>
      <c r="AV57" s="3"/>
      <c r="AW57" s="1"/>
      <c r="AX57" s="1"/>
      <c r="AY57" s="1"/>
      <c r="AZ57" s="1"/>
    </row>
    <row r="58" spans="1:52" ht="14.25" customHeight="1" x14ac:dyDescent="0.25">
      <c r="A58" s="1"/>
      <c r="B58" s="1"/>
      <c r="C58" s="1"/>
      <c r="D58" s="1"/>
      <c r="E58" s="1"/>
      <c r="F58" s="1"/>
      <c r="G58" s="1"/>
      <c r="H58" s="1"/>
      <c r="I58" s="1"/>
      <c r="J58" s="2"/>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3"/>
      <c r="AR58" s="3"/>
      <c r="AS58" s="3"/>
      <c r="AT58" s="6"/>
      <c r="AU58" s="3"/>
      <c r="AV58" s="3"/>
      <c r="AW58" s="1"/>
      <c r="AX58" s="1"/>
      <c r="AY58" s="1"/>
      <c r="AZ58" s="1"/>
    </row>
    <row r="59" spans="1:52" ht="14.25" customHeight="1" x14ac:dyDescent="0.25">
      <c r="A59" s="1"/>
      <c r="B59" s="1"/>
      <c r="C59" s="1"/>
      <c r="D59" s="1"/>
      <c r="E59" s="1"/>
      <c r="F59" s="1"/>
      <c r="G59" s="1"/>
      <c r="H59" s="1"/>
      <c r="I59" s="1"/>
      <c r="J59" s="2"/>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3"/>
      <c r="AR59" s="3"/>
      <c r="AS59" s="3"/>
      <c r="AT59" s="6"/>
      <c r="AU59" s="3"/>
      <c r="AV59" s="3"/>
      <c r="AW59" s="1"/>
      <c r="AX59" s="1"/>
      <c r="AY59" s="1"/>
      <c r="AZ59" s="1"/>
    </row>
    <row r="60" spans="1:52" ht="14.25" customHeight="1" x14ac:dyDescent="0.25">
      <c r="A60" s="1"/>
      <c r="B60" s="1"/>
      <c r="C60" s="1"/>
      <c r="D60" s="1"/>
      <c r="E60" s="1"/>
      <c r="F60" s="1"/>
      <c r="G60" s="1"/>
      <c r="H60" s="1"/>
      <c r="I60" s="1"/>
      <c r="J60" s="2"/>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3"/>
      <c r="AR60" s="3"/>
      <c r="AS60" s="3"/>
      <c r="AT60" s="6"/>
      <c r="AU60" s="3"/>
      <c r="AV60" s="3"/>
      <c r="AW60" s="1"/>
      <c r="AX60" s="1"/>
      <c r="AY60" s="1"/>
      <c r="AZ60" s="1"/>
    </row>
    <row r="61" spans="1:52" ht="14.25" customHeight="1" x14ac:dyDescent="0.25">
      <c r="A61" s="1"/>
      <c r="B61" s="1"/>
      <c r="C61" s="1"/>
      <c r="D61" s="1"/>
      <c r="E61" s="1"/>
      <c r="F61" s="1"/>
      <c r="G61" s="1"/>
      <c r="H61" s="1"/>
      <c r="I61" s="1"/>
      <c r="J61" s="2"/>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3"/>
      <c r="AR61" s="3"/>
      <c r="AS61" s="3"/>
      <c r="AT61" s="6"/>
      <c r="AU61" s="3"/>
      <c r="AV61" s="3"/>
      <c r="AW61" s="1"/>
      <c r="AX61" s="1"/>
      <c r="AY61" s="1"/>
      <c r="AZ61" s="1"/>
    </row>
    <row r="62" spans="1:52" ht="14.25" customHeight="1" x14ac:dyDescent="0.25">
      <c r="A62" s="1"/>
      <c r="B62" s="1"/>
      <c r="C62" s="1"/>
      <c r="D62" s="1"/>
      <c r="E62" s="1"/>
      <c r="F62" s="1"/>
      <c r="G62" s="1"/>
      <c r="H62" s="1"/>
      <c r="I62" s="1"/>
      <c r="J62" s="2"/>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3"/>
      <c r="AR62" s="3"/>
      <c r="AS62" s="3"/>
      <c r="AT62" s="6"/>
      <c r="AU62" s="3"/>
      <c r="AV62" s="3"/>
      <c r="AW62" s="1"/>
      <c r="AX62" s="1"/>
      <c r="AY62" s="1"/>
      <c r="AZ62" s="1"/>
    </row>
    <row r="63" spans="1:52" ht="14.25" customHeight="1" x14ac:dyDescent="0.25">
      <c r="A63" s="1"/>
      <c r="B63" s="1"/>
      <c r="C63" s="1"/>
      <c r="D63" s="1"/>
      <c r="E63" s="1"/>
      <c r="F63" s="1"/>
      <c r="G63" s="1"/>
      <c r="H63" s="1"/>
      <c r="I63" s="1"/>
      <c r="J63" s="2"/>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3"/>
      <c r="AR63" s="3"/>
      <c r="AS63" s="3"/>
      <c r="AT63" s="6"/>
      <c r="AU63" s="3"/>
      <c r="AV63" s="3"/>
      <c r="AW63" s="1"/>
      <c r="AX63" s="1"/>
      <c r="AY63" s="1"/>
      <c r="AZ63" s="1"/>
    </row>
    <row r="64" spans="1:52" ht="14.25" customHeight="1" x14ac:dyDescent="0.25">
      <c r="A64" s="1"/>
      <c r="B64" s="1"/>
      <c r="C64" s="1"/>
      <c r="D64" s="1"/>
      <c r="E64" s="1"/>
      <c r="F64" s="1"/>
      <c r="G64" s="1"/>
      <c r="H64" s="1"/>
      <c r="I64" s="1"/>
      <c r="J64" s="2"/>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3"/>
      <c r="AR64" s="3"/>
      <c r="AS64" s="3"/>
      <c r="AT64" s="6"/>
      <c r="AU64" s="3"/>
      <c r="AV64" s="3"/>
      <c r="AW64" s="1"/>
      <c r="AX64" s="1"/>
      <c r="AY64" s="1"/>
      <c r="AZ64" s="1"/>
    </row>
    <row r="65" spans="1:52" ht="14.25" customHeight="1" x14ac:dyDescent="0.25">
      <c r="A65" s="1"/>
      <c r="B65" s="1"/>
      <c r="C65" s="1"/>
      <c r="D65" s="1"/>
      <c r="E65" s="1"/>
      <c r="F65" s="1"/>
      <c r="G65" s="1"/>
      <c r="H65" s="1"/>
      <c r="I65" s="1"/>
      <c r="J65" s="2"/>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3"/>
      <c r="AR65" s="3"/>
      <c r="AS65" s="3"/>
      <c r="AT65" s="6"/>
      <c r="AU65" s="3"/>
      <c r="AV65" s="3"/>
      <c r="AW65" s="1"/>
      <c r="AX65" s="1"/>
      <c r="AY65" s="1"/>
      <c r="AZ65" s="1"/>
    </row>
    <row r="66" spans="1:52" ht="14.25" customHeight="1" x14ac:dyDescent="0.25">
      <c r="A66" s="1"/>
      <c r="B66" s="1"/>
      <c r="C66" s="1"/>
      <c r="D66" s="1"/>
      <c r="E66" s="1"/>
      <c r="F66" s="1"/>
      <c r="G66" s="1"/>
      <c r="H66" s="1"/>
      <c r="I66" s="1"/>
      <c r="J66" s="2"/>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3"/>
      <c r="AR66" s="3"/>
      <c r="AS66" s="3"/>
      <c r="AT66" s="6"/>
      <c r="AU66" s="3"/>
      <c r="AV66" s="3"/>
      <c r="AW66" s="1"/>
      <c r="AX66" s="1"/>
      <c r="AY66" s="1"/>
      <c r="AZ66" s="1"/>
    </row>
    <row r="67" spans="1:52" ht="14.25" customHeight="1" x14ac:dyDescent="0.25">
      <c r="A67" s="1"/>
      <c r="B67" s="1"/>
      <c r="C67" s="1"/>
      <c r="D67" s="1"/>
      <c r="E67" s="1"/>
      <c r="F67" s="1"/>
      <c r="G67" s="1"/>
      <c r="H67" s="1"/>
      <c r="I67" s="1"/>
      <c r="J67" s="2"/>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3"/>
      <c r="AR67" s="3"/>
      <c r="AS67" s="3"/>
      <c r="AT67" s="6"/>
      <c r="AU67" s="3"/>
      <c r="AV67" s="3"/>
      <c r="AW67" s="1"/>
      <c r="AX67" s="1"/>
      <c r="AY67" s="1"/>
      <c r="AZ67" s="1"/>
    </row>
    <row r="68" spans="1:52" ht="14.25" customHeight="1" x14ac:dyDescent="0.25">
      <c r="A68" s="1"/>
      <c r="B68" s="1"/>
      <c r="C68" s="1"/>
      <c r="D68" s="1"/>
      <c r="E68" s="1"/>
      <c r="F68" s="1"/>
      <c r="G68" s="1"/>
      <c r="H68" s="1"/>
      <c r="I68" s="1"/>
      <c r="J68" s="2"/>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3"/>
      <c r="AR68" s="3"/>
      <c r="AS68" s="3"/>
      <c r="AT68" s="6"/>
      <c r="AU68" s="3"/>
      <c r="AV68" s="3"/>
      <c r="AW68" s="1"/>
      <c r="AX68" s="1"/>
      <c r="AY68" s="1"/>
      <c r="AZ68" s="1"/>
    </row>
    <row r="69" spans="1:52" ht="14.25" customHeight="1" x14ac:dyDescent="0.25">
      <c r="A69" s="1"/>
      <c r="B69" s="1"/>
      <c r="C69" s="1"/>
      <c r="D69" s="1"/>
      <c r="E69" s="1"/>
      <c r="F69" s="1"/>
      <c r="G69" s="1"/>
      <c r="H69" s="1"/>
      <c r="I69" s="1"/>
      <c r="J69" s="2"/>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3"/>
      <c r="AR69" s="3"/>
      <c r="AS69" s="3"/>
      <c r="AT69" s="6"/>
      <c r="AU69" s="3"/>
      <c r="AV69" s="3"/>
      <c r="AW69" s="1"/>
      <c r="AX69" s="1"/>
      <c r="AY69" s="1"/>
      <c r="AZ69" s="1"/>
    </row>
    <row r="70" spans="1:52" ht="14.25" customHeight="1" x14ac:dyDescent="0.25">
      <c r="A70" s="1"/>
      <c r="B70" s="1"/>
      <c r="C70" s="1"/>
      <c r="D70" s="1"/>
      <c r="E70" s="1"/>
      <c r="F70" s="1"/>
      <c r="G70" s="1"/>
      <c r="H70" s="1"/>
      <c r="I70" s="1"/>
      <c r="J70" s="2"/>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3"/>
      <c r="AR70" s="3"/>
      <c r="AS70" s="3"/>
      <c r="AT70" s="6"/>
      <c r="AU70" s="3"/>
      <c r="AV70" s="3"/>
      <c r="AW70" s="1"/>
      <c r="AX70" s="1"/>
      <c r="AY70" s="1"/>
      <c r="AZ70" s="1"/>
    </row>
    <row r="71" spans="1:52" ht="14.25" customHeight="1" x14ac:dyDescent="0.25">
      <c r="A71" s="1"/>
      <c r="B71" s="1"/>
      <c r="C71" s="1"/>
      <c r="D71" s="1"/>
      <c r="E71" s="1"/>
      <c r="F71" s="1"/>
      <c r="G71" s="1"/>
      <c r="H71" s="1"/>
      <c r="I71" s="1"/>
      <c r="J71" s="2"/>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3"/>
      <c r="AR71" s="3"/>
      <c r="AS71" s="3"/>
      <c r="AT71" s="6"/>
      <c r="AU71" s="3"/>
      <c r="AV71" s="3"/>
      <c r="AW71" s="1"/>
      <c r="AX71" s="1"/>
      <c r="AY71" s="1"/>
      <c r="AZ71" s="1"/>
    </row>
    <row r="72" spans="1:52" ht="14.25" customHeight="1" x14ac:dyDescent="0.25">
      <c r="A72" s="1"/>
      <c r="B72" s="1"/>
      <c r="C72" s="1"/>
      <c r="D72" s="1"/>
      <c r="E72" s="1"/>
      <c r="F72" s="1"/>
      <c r="G72" s="1"/>
      <c r="H72" s="1"/>
      <c r="I72" s="1"/>
      <c r="J72" s="2"/>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3"/>
      <c r="AR72" s="3"/>
      <c r="AS72" s="3"/>
      <c r="AT72" s="6"/>
      <c r="AU72" s="3"/>
      <c r="AV72" s="3"/>
      <c r="AW72" s="1"/>
      <c r="AX72" s="1"/>
      <c r="AY72" s="1"/>
      <c r="AZ72" s="1"/>
    </row>
    <row r="73" spans="1:52" ht="14.25" customHeight="1" x14ac:dyDescent="0.25">
      <c r="A73" s="1"/>
      <c r="B73" s="1"/>
      <c r="C73" s="1"/>
      <c r="D73" s="1"/>
      <c r="E73" s="1"/>
      <c r="F73" s="1"/>
      <c r="G73" s="1"/>
      <c r="H73" s="1"/>
      <c r="I73" s="1"/>
      <c r="J73" s="2"/>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3"/>
      <c r="AR73" s="3"/>
      <c r="AS73" s="3"/>
      <c r="AT73" s="6"/>
      <c r="AU73" s="3"/>
      <c r="AV73" s="3"/>
      <c r="AW73" s="1"/>
      <c r="AX73" s="1"/>
      <c r="AY73" s="1"/>
      <c r="AZ73" s="1"/>
    </row>
    <row r="74" spans="1:52" ht="14.25" customHeight="1" x14ac:dyDescent="0.25">
      <c r="A74" s="1"/>
      <c r="B74" s="1"/>
      <c r="C74" s="1"/>
      <c r="D74" s="1"/>
      <c r="E74" s="1"/>
      <c r="F74" s="1"/>
      <c r="G74" s="1"/>
      <c r="H74" s="1"/>
      <c r="I74" s="1"/>
      <c r="J74" s="2"/>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3"/>
      <c r="AR74" s="3"/>
      <c r="AS74" s="3"/>
      <c r="AT74" s="6"/>
      <c r="AU74" s="3"/>
      <c r="AV74" s="3"/>
      <c r="AW74" s="1"/>
      <c r="AX74" s="1"/>
      <c r="AY74" s="1"/>
      <c r="AZ74" s="1"/>
    </row>
    <row r="75" spans="1:52" ht="14.25" customHeight="1" x14ac:dyDescent="0.25">
      <c r="A75" s="1"/>
      <c r="B75" s="1"/>
      <c r="C75" s="1"/>
      <c r="D75" s="1"/>
      <c r="E75" s="1"/>
      <c r="F75" s="1"/>
      <c r="G75" s="1"/>
      <c r="H75" s="1"/>
      <c r="I75" s="1"/>
      <c r="J75" s="2"/>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3"/>
      <c r="AR75" s="3"/>
      <c r="AS75" s="3"/>
      <c r="AT75" s="6"/>
      <c r="AU75" s="3"/>
      <c r="AV75" s="3"/>
      <c r="AW75" s="1"/>
      <c r="AX75" s="1"/>
      <c r="AY75" s="1"/>
      <c r="AZ75" s="1"/>
    </row>
    <row r="76" spans="1:52" ht="14.25" customHeight="1" x14ac:dyDescent="0.25">
      <c r="A76" s="1"/>
      <c r="B76" s="1"/>
      <c r="C76" s="1"/>
      <c r="D76" s="1"/>
      <c r="E76" s="1"/>
      <c r="F76" s="1"/>
      <c r="G76" s="1"/>
      <c r="H76" s="1"/>
      <c r="I76" s="1"/>
      <c r="J76" s="2"/>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3"/>
      <c r="AR76" s="3"/>
      <c r="AS76" s="3"/>
      <c r="AT76" s="6"/>
      <c r="AU76" s="3"/>
      <c r="AV76" s="3"/>
      <c r="AW76" s="1"/>
      <c r="AX76" s="1"/>
      <c r="AY76" s="1"/>
      <c r="AZ76" s="1"/>
    </row>
    <row r="77" spans="1:52" ht="14.25" customHeight="1" x14ac:dyDescent="0.25">
      <c r="A77" s="1"/>
      <c r="B77" s="1"/>
      <c r="C77" s="1"/>
      <c r="D77" s="1"/>
      <c r="E77" s="1"/>
      <c r="F77" s="1"/>
      <c r="G77" s="1"/>
      <c r="H77" s="1"/>
      <c r="I77" s="1"/>
      <c r="J77" s="2"/>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3"/>
      <c r="AR77" s="3"/>
      <c r="AS77" s="3"/>
      <c r="AT77" s="6"/>
      <c r="AU77" s="3"/>
      <c r="AV77" s="3"/>
      <c r="AW77" s="1"/>
      <c r="AX77" s="1"/>
      <c r="AY77" s="1"/>
      <c r="AZ77" s="1"/>
    </row>
    <row r="78" spans="1:52" ht="14.25" customHeight="1" x14ac:dyDescent="0.25">
      <c r="A78" s="1"/>
      <c r="B78" s="1"/>
      <c r="C78" s="1"/>
      <c r="D78" s="1"/>
      <c r="E78" s="1"/>
      <c r="F78" s="1"/>
      <c r="G78" s="1"/>
      <c r="H78" s="1"/>
      <c r="I78" s="1"/>
      <c r="J78" s="2"/>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3"/>
      <c r="AR78" s="3"/>
      <c r="AS78" s="3"/>
      <c r="AT78" s="6"/>
      <c r="AU78" s="3"/>
      <c r="AV78" s="3"/>
      <c r="AW78" s="1"/>
      <c r="AX78" s="1"/>
      <c r="AY78" s="1"/>
      <c r="AZ78" s="1"/>
    </row>
    <row r="79" spans="1:52" ht="14.25" customHeight="1" x14ac:dyDescent="0.25">
      <c r="A79" s="1"/>
      <c r="B79" s="1"/>
      <c r="C79" s="1"/>
      <c r="D79" s="1"/>
      <c r="E79" s="1"/>
      <c r="F79" s="1"/>
      <c r="G79" s="1"/>
      <c r="H79" s="1"/>
      <c r="I79" s="1"/>
      <c r="J79" s="2"/>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3"/>
      <c r="AR79" s="3"/>
      <c r="AS79" s="3"/>
      <c r="AT79" s="6"/>
      <c r="AU79" s="3"/>
      <c r="AV79" s="3"/>
      <c r="AW79" s="1"/>
      <c r="AX79" s="1"/>
      <c r="AY79" s="1"/>
      <c r="AZ79" s="1"/>
    </row>
    <row r="80" spans="1:52" ht="14.25" customHeight="1" x14ac:dyDescent="0.25">
      <c r="A80" s="1"/>
      <c r="B80" s="1"/>
      <c r="C80" s="1"/>
      <c r="D80" s="1"/>
      <c r="E80" s="1"/>
      <c r="F80" s="1"/>
      <c r="G80" s="1"/>
      <c r="H80" s="1"/>
      <c r="I80" s="1"/>
      <c r="J80" s="2"/>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3"/>
      <c r="AR80" s="3"/>
      <c r="AS80" s="3"/>
      <c r="AT80" s="6"/>
      <c r="AU80" s="3"/>
      <c r="AV80" s="3"/>
      <c r="AW80" s="1"/>
      <c r="AX80" s="1"/>
      <c r="AY80" s="1"/>
      <c r="AZ80" s="1"/>
    </row>
    <row r="81" spans="1:52" ht="14.25" customHeight="1" x14ac:dyDescent="0.25">
      <c r="A81" s="1"/>
      <c r="B81" s="1"/>
      <c r="C81" s="1"/>
      <c r="D81" s="1"/>
      <c r="E81" s="1"/>
      <c r="F81" s="1"/>
      <c r="G81" s="1"/>
      <c r="H81" s="1"/>
      <c r="I81" s="1"/>
      <c r="J81" s="2"/>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3"/>
      <c r="AR81" s="3"/>
      <c r="AS81" s="3"/>
      <c r="AT81" s="6"/>
      <c r="AU81" s="3"/>
      <c r="AV81" s="3"/>
      <c r="AW81" s="1"/>
      <c r="AX81" s="1"/>
      <c r="AY81" s="1"/>
      <c r="AZ81" s="1"/>
    </row>
    <row r="82" spans="1:52" ht="14.25" customHeight="1" x14ac:dyDescent="0.25">
      <c r="A82" s="1"/>
      <c r="B82" s="1"/>
      <c r="C82" s="1"/>
      <c r="D82" s="1"/>
      <c r="E82" s="1"/>
      <c r="F82" s="1"/>
      <c r="G82" s="1"/>
      <c r="H82" s="1"/>
      <c r="I82" s="1"/>
      <c r="J82" s="2"/>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3"/>
      <c r="AR82" s="3"/>
      <c r="AS82" s="3"/>
      <c r="AT82" s="6"/>
      <c r="AU82" s="3"/>
      <c r="AV82" s="3"/>
      <c r="AW82" s="1"/>
      <c r="AX82" s="1"/>
      <c r="AY82" s="1"/>
      <c r="AZ82" s="1"/>
    </row>
    <row r="83" spans="1:52" ht="14.25" customHeight="1" x14ac:dyDescent="0.25">
      <c r="A83" s="1"/>
      <c r="B83" s="1"/>
      <c r="C83" s="1"/>
      <c r="D83" s="1"/>
      <c r="E83" s="1"/>
      <c r="F83" s="1"/>
      <c r="G83" s="1"/>
      <c r="H83" s="1"/>
      <c r="I83" s="1"/>
      <c r="J83" s="2"/>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3"/>
      <c r="AR83" s="3"/>
      <c r="AS83" s="3"/>
      <c r="AT83" s="6"/>
      <c r="AU83" s="3"/>
      <c r="AV83" s="3"/>
      <c r="AW83" s="1"/>
      <c r="AX83" s="1"/>
      <c r="AY83" s="1"/>
      <c r="AZ83" s="1"/>
    </row>
    <row r="84" spans="1:52" ht="14.25" customHeight="1" x14ac:dyDescent="0.25">
      <c r="A84" s="1"/>
      <c r="B84" s="1"/>
      <c r="C84" s="1"/>
      <c r="D84" s="1"/>
      <c r="E84" s="1"/>
      <c r="F84" s="1"/>
      <c r="G84" s="1"/>
      <c r="H84" s="1"/>
      <c r="I84" s="1"/>
      <c r="J84" s="2"/>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3"/>
      <c r="AR84" s="3"/>
      <c r="AS84" s="3"/>
      <c r="AT84" s="6"/>
      <c r="AU84" s="3"/>
      <c r="AV84" s="3"/>
      <c r="AW84" s="1"/>
      <c r="AX84" s="1"/>
      <c r="AY84" s="1"/>
      <c r="AZ84" s="1"/>
    </row>
    <row r="85" spans="1:52" ht="14.25" customHeight="1" x14ac:dyDescent="0.25">
      <c r="A85" s="1"/>
      <c r="B85" s="1"/>
      <c r="C85" s="1"/>
      <c r="D85" s="1"/>
      <c r="E85" s="1"/>
      <c r="F85" s="1"/>
      <c r="G85" s="1"/>
      <c r="H85" s="1"/>
      <c r="I85" s="1"/>
      <c r="J85" s="2"/>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3"/>
      <c r="AR85" s="3"/>
      <c r="AS85" s="3"/>
      <c r="AT85" s="6"/>
      <c r="AU85" s="3"/>
      <c r="AV85" s="3"/>
      <c r="AW85" s="1"/>
      <c r="AX85" s="1"/>
      <c r="AY85" s="1"/>
      <c r="AZ85" s="1"/>
    </row>
    <row r="86" spans="1:52" ht="14.25" customHeight="1" x14ac:dyDescent="0.25">
      <c r="A86" s="1"/>
      <c r="B86" s="1"/>
      <c r="C86" s="1"/>
      <c r="D86" s="1"/>
      <c r="E86" s="1"/>
      <c r="F86" s="1"/>
      <c r="G86" s="1"/>
      <c r="H86" s="1"/>
      <c r="I86" s="1"/>
      <c r="J86" s="2"/>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3"/>
      <c r="AR86" s="3"/>
      <c r="AS86" s="3"/>
      <c r="AT86" s="6"/>
      <c r="AU86" s="3"/>
      <c r="AV86" s="3"/>
      <c r="AW86" s="1"/>
      <c r="AX86" s="1"/>
      <c r="AY86" s="1"/>
      <c r="AZ86" s="1"/>
    </row>
    <row r="87" spans="1:52" ht="14.25" customHeight="1" x14ac:dyDescent="0.25">
      <c r="A87" s="1"/>
      <c r="B87" s="1"/>
      <c r="C87" s="1"/>
      <c r="D87" s="1"/>
      <c r="E87" s="1"/>
      <c r="F87" s="1"/>
      <c r="G87" s="1"/>
      <c r="H87" s="1"/>
      <c r="I87" s="1"/>
      <c r="J87" s="2"/>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3"/>
      <c r="AR87" s="3"/>
      <c r="AS87" s="3"/>
      <c r="AT87" s="6"/>
      <c r="AU87" s="3"/>
      <c r="AV87" s="3"/>
      <c r="AW87" s="1"/>
      <c r="AX87" s="1"/>
      <c r="AY87" s="1"/>
      <c r="AZ87" s="1"/>
    </row>
    <row r="88" spans="1:52" ht="14.25" customHeight="1" x14ac:dyDescent="0.25">
      <c r="A88" s="1"/>
      <c r="B88" s="1"/>
      <c r="C88" s="1"/>
      <c r="D88" s="1"/>
      <c r="E88" s="1"/>
      <c r="F88" s="1"/>
      <c r="G88" s="1"/>
      <c r="H88" s="1"/>
      <c r="I88" s="1"/>
      <c r="J88" s="2"/>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3"/>
      <c r="AR88" s="3"/>
      <c r="AS88" s="3"/>
      <c r="AT88" s="6"/>
      <c r="AU88" s="3"/>
      <c r="AV88" s="3"/>
      <c r="AW88" s="1"/>
      <c r="AX88" s="1"/>
      <c r="AY88" s="1"/>
      <c r="AZ88" s="1"/>
    </row>
    <row r="89" spans="1:52" ht="14.25" customHeight="1" x14ac:dyDescent="0.25">
      <c r="A89" s="1"/>
      <c r="B89" s="1"/>
      <c r="C89" s="1"/>
      <c r="D89" s="1"/>
      <c r="E89" s="1"/>
      <c r="F89" s="1"/>
      <c r="G89" s="1"/>
      <c r="H89" s="1"/>
      <c r="I89" s="1"/>
      <c r="J89" s="2"/>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3"/>
      <c r="AR89" s="3"/>
      <c r="AS89" s="3"/>
      <c r="AT89" s="6"/>
      <c r="AU89" s="3"/>
      <c r="AV89" s="3"/>
      <c r="AW89" s="1"/>
      <c r="AX89" s="1"/>
      <c r="AY89" s="1"/>
      <c r="AZ89" s="1"/>
    </row>
    <row r="90" spans="1:52" ht="14.25" customHeight="1" x14ac:dyDescent="0.25">
      <c r="A90" s="1"/>
      <c r="B90" s="1"/>
      <c r="C90" s="1"/>
      <c r="D90" s="1"/>
      <c r="E90" s="1"/>
      <c r="F90" s="1"/>
      <c r="G90" s="1"/>
      <c r="H90" s="1"/>
      <c r="I90" s="1"/>
      <c r="J90" s="2"/>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3"/>
      <c r="AR90" s="3"/>
      <c r="AS90" s="3"/>
      <c r="AT90" s="6"/>
      <c r="AU90" s="3"/>
      <c r="AV90" s="3"/>
      <c r="AW90" s="1"/>
      <c r="AX90" s="1"/>
      <c r="AY90" s="1"/>
      <c r="AZ90" s="1"/>
    </row>
    <row r="91" spans="1:52" ht="14.25" customHeight="1" x14ac:dyDescent="0.25">
      <c r="A91" s="1"/>
      <c r="B91" s="1"/>
      <c r="C91" s="1"/>
      <c r="D91" s="1"/>
      <c r="E91" s="1"/>
      <c r="F91" s="1"/>
      <c r="G91" s="1"/>
      <c r="H91" s="1"/>
      <c r="I91" s="1"/>
      <c r="J91" s="2"/>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3"/>
      <c r="AR91" s="3"/>
      <c r="AS91" s="3"/>
      <c r="AT91" s="6"/>
      <c r="AU91" s="3"/>
      <c r="AV91" s="3"/>
      <c r="AW91" s="1"/>
      <c r="AX91" s="1"/>
      <c r="AY91" s="1"/>
      <c r="AZ91" s="1"/>
    </row>
    <row r="92" spans="1:52" ht="14.25" customHeight="1" x14ac:dyDescent="0.25">
      <c r="A92" s="1"/>
      <c r="B92" s="1"/>
      <c r="C92" s="1"/>
      <c r="D92" s="1"/>
      <c r="E92" s="1"/>
      <c r="F92" s="1"/>
      <c r="G92" s="1"/>
      <c r="H92" s="1"/>
      <c r="I92" s="1"/>
      <c r="J92" s="2"/>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3"/>
      <c r="AR92" s="3"/>
      <c r="AS92" s="3"/>
      <c r="AT92" s="6"/>
      <c r="AU92" s="3"/>
      <c r="AV92" s="3"/>
      <c r="AW92" s="1"/>
      <c r="AX92" s="1"/>
      <c r="AY92" s="1"/>
      <c r="AZ92" s="1"/>
    </row>
    <row r="93" spans="1:52" ht="14.25" customHeight="1" x14ac:dyDescent="0.25">
      <c r="A93" s="1"/>
      <c r="B93" s="1"/>
      <c r="C93" s="1"/>
      <c r="D93" s="1"/>
      <c r="E93" s="1"/>
      <c r="F93" s="1"/>
      <c r="G93" s="1"/>
      <c r="H93" s="1"/>
      <c r="I93" s="1"/>
      <c r="J93" s="2"/>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3"/>
      <c r="AR93" s="3"/>
      <c r="AS93" s="3"/>
      <c r="AT93" s="6"/>
      <c r="AU93" s="3"/>
      <c r="AV93" s="3"/>
      <c r="AW93" s="1"/>
      <c r="AX93" s="1"/>
      <c r="AY93" s="1"/>
      <c r="AZ93" s="1"/>
    </row>
    <row r="94" spans="1:52" ht="14.25" customHeight="1" x14ac:dyDescent="0.25">
      <c r="A94" s="1"/>
      <c r="B94" s="1"/>
      <c r="C94" s="1"/>
      <c r="D94" s="1"/>
      <c r="E94" s="1"/>
      <c r="F94" s="1"/>
      <c r="G94" s="1"/>
      <c r="H94" s="1"/>
      <c r="I94" s="1"/>
      <c r="J94" s="2"/>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3"/>
      <c r="AR94" s="3"/>
      <c r="AS94" s="3"/>
      <c r="AT94" s="6"/>
      <c r="AU94" s="3"/>
      <c r="AV94" s="3"/>
      <c r="AW94" s="1"/>
      <c r="AX94" s="1"/>
      <c r="AY94" s="1"/>
      <c r="AZ94" s="1"/>
    </row>
    <row r="95" spans="1:52" ht="14.25" customHeight="1" x14ac:dyDescent="0.25">
      <c r="A95" s="1"/>
      <c r="B95" s="1"/>
      <c r="C95" s="1"/>
      <c r="D95" s="1"/>
      <c r="E95" s="1"/>
      <c r="F95" s="1"/>
      <c r="G95" s="1"/>
      <c r="H95" s="1"/>
      <c r="I95" s="1"/>
      <c r="J95" s="2"/>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3"/>
      <c r="AR95" s="3"/>
      <c r="AS95" s="3"/>
      <c r="AT95" s="6"/>
      <c r="AU95" s="3"/>
      <c r="AV95" s="3"/>
      <c r="AW95" s="1"/>
      <c r="AX95" s="1"/>
      <c r="AY95" s="1"/>
      <c r="AZ95" s="1"/>
    </row>
    <row r="96" spans="1:52" ht="14.25" customHeight="1" x14ac:dyDescent="0.25">
      <c r="A96" s="1"/>
      <c r="B96" s="1"/>
      <c r="C96" s="1"/>
      <c r="D96" s="1"/>
      <c r="E96" s="1"/>
      <c r="F96" s="1"/>
      <c r="G96" s="1"/>
      <c r="H96" s="1"/>
      <c r="I96" s="1"/>
      <c r="J96" s="2"/>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3"/>
      <c r="AR96" s="3"/>
      <c r="AS96" s="3"/>
      <c r="AT96" s="6"/>
      <c r="AU96" s="3"/>
      <c r="AV96" s="3"/>
      <c r="AW96" s="1"/>
      <c r="AX96" s="1"/>
      <c r="AY96" s="1"/>
      <c r="AZ96" s="1"/>
    </row>
    <row r="97" spans="1:52" ht="14.25" customHeight="1" x14ac:dyDescent="0.25">
      <c r="A97" s="1"/>
      <c r="B97" s="1"/>
      <c r="C97" s="1"/>
      <c r="D97" s="1"/>
      <c r="E97" s="1"/>
      <c r="F97" s="1"/>
      <c r="G97" s="1"/>
      <c r="H97" s="1"/>
      <c r="I97" s="1"/>
      <c r="J97" s="2"/>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3"/>
      <c r="AR97" s="3"/>
      <c r="AS97" s="3"/>
      <c r="AT97" s="6"/>
      <c r="AU97" s="3"/>
      <c r="AV97" s="3"/>
      <c r="AW97" s="1"/>
      <c r="AX97" s="1"/>
      <c r="AY97" s="1"/>
      <c r="AZ97" s="1"/>
    </row>
    <row r="98" spans="1:52" ht="14.25" customHeight="1" x14ac:dyDescent="0.25">
      <c r="A98" s="1"/>
      <c r="B98" s="1"/>
      <c r="C98" s="1"/>
      <c r="D98" s="1"/>
      <c r="E98" s="1"/>
      <c r="F98" s="1"/>
      <c r="G98" s="1"/>
      <c r="H98" s="1"/>
      <c r="I98" s="1"/>
      <c r="J98" s="2"/>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3"/>
      <c r="AR98" s="3"/>
      <c r="AS98" s="3"/>
      <c r="AT98" s="6"/>
      <c r="AU98" s="3"/>
      <c r="AV98" s="3"/>
      <c r="AW98" s="1"/>
      <c r="AX98" s="1"/>
      <c r="AY98" s="1"/>
      <c r="AZ98" s="1"/>
    </row>
    <row r="99" spans="1:52" ht="14.25" customHeight="1" x14ac:dyDescent="0.25">
      <c r="A99" s="1"/>
      <c r="B99" s="1"/>
      <c r="C99" s="1"/>
      <c r="D99" s="1"/>
      <c r="E99" s="1"/>
      <c r="F99" s="1"/>
      <c r="G99" s="1"/>
      <c r="H99" s="1"/>
      <c r="I99" s="1"/>
      <c r="J99" s="2"/>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3"/>
      <c r="AR99" s="3"/>
      <c r="AS99" s="3"/>
      <c r="AT99" s="6"/>
      <c r="AU99" s="3"/>
      <c r="AV99" s="3"/>
      <c r="AW99" s="1"/>
      <c r="AX99" s="1"/>
      <c r="AY99" s="1"/>
      <c r="AZ99" s="1"/>
    </row>
    <row r="100" spans="1:52" ht="14.25" customHeight="1" x14ac:dyDescent="0.25">
      <c r="A100" s="1"/>
      <c r="B100" s="1"/>
      <c r="C100" s="1"/>
      <c r="D100" s="1"/>
      <c r="E100" s="1"/>
      <c r="F100" s="1"/>
      <c r="G100" s="1"/>
      <c r="H100" s="1"/>
      <c r="I100" s="1"/>
      <c r="J100" s="2"/>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3"/>
      <c r="AR100" s="3"/>
      <c r="AS100" s="3"/>
      <c r="AT100" s="6"/>
      <c r="AU100" s="3"/>
      <c r="AV100" s="3"/>
      <c r="AW100" s="1"/>
      <c r="AX100" s="1"/>
      <c r="AY100" s="1"/>
      <c r="AZ100" s="1"/>
    </row>
    <row r="101" spans="1:52" ht="14.25" customHeight="1" x14ac:dyDescent="0.25">
      <c r="A101" s="1"/>
      <c r="B101" s="1"/>
      <c r="C101" s="1"/>
      <c r="D101" s="1"/>
      <c r="E101" s="1"/>
      <c r="F101" s="1"/>
      <c r="G101" s="1"/>
      <c r="H101" s="1"/>
      <c r="I101" s="1"/>
      <c r="J101" s="2"/>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3"/>
      <c r="AR101" s="3"/>
      <c r="AS101" s="3"/>
      <c r="AT101" s="6"/>
      <c r="AU101" s="3"/>
      <c r="AV101" s="3"/>
      <c r="AW101" s="1"/>
      <c r="AX101" s="1"/>
      <c r="AY101" s="1"/>
      <c r="AZ101" s="1"/>
    </row>
    <row r="102" spans="1:52" ht="14.25" customHeight="1" x14ac:dyDescent="0.25">
      <c r="A102" s="1"/>
      <c r="B102" s="1"/>
      <c r="C102" s="1"/>
      <c r="D102" s="1"/>
      <c r="E102" s="1"/>
      <c r="F102" s="1"/>
      <c r="G102" s="1"/>
      <c r="H102" s="1"/>
      <c r="I102" s="1"/>
      <c r="J102" s="2"/>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3"/>
      <c r="AR102" s="3"/>
      <c r="AS102" s="3"/>
      <c r="AT102" s="6"/>
      <c r="AU102" s="3"/>
      <c r="AV102" s="3"/>
      <c r="AW102" s="1"/>
      <c r="AX102" s="1"/>
      <c r="AY102" s="1"/>
      <c r="AZ102" s="1"/>
    </row>
    <row r="103" spans="1:52" ht="14.25" customHeight="1" x14ac:dyDescent="0.25">
      <c r="A103" s="1"/>
      <c r="B103" s="1"/>
      <c r="C103" s="1"/>
      <c r="D103" s="1"/>
      <c r="E103" s="1"/>
      <c r="F103" s="1"/>
      <c r="G103" s="1"/>
      <c r="H103" s="1"/>
      <c r="I103" s="1"/>
      <c r="J103" s="2"/>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3"/>
      <c r="AR103" s="3"/>
      <c r="AS103" s="3"/>
      <c r="AT103" s="6"/>
      <c r="AU103" s="3"/>
      <c r="AV103" s="3"/>
      <c r="AW103" s="1"/>
      <c r="AX103" s="1"/>
      <c r="AY103" s="1"/>
      <c r="AZ103" s="1"/>
    </row>
    <row r="104" spans="1:52" ht="14.25" customHeight="1" x14ac:dyDescent="0.25">
      <c r="A104" s="1"/>
      <c r="B104" s="1"/>
      <c r="C104" s="1"/>
      <c r="D104" s="1"/>
      <c r="E104" s="1"/>
      <c r="F104" s="1"/>
      <c r="G104" s="1"/>
      <c r="H104" s="1"/>
      <c r="I104" s="1"/>
      <c r="J104" s="2"/>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3"/>
      <c r="AR104" s="3"/>
      <c r="AS104" s="3"/>
      <c r="AT104" s="6"/>
      <c r="AU104" s="3"/>
      <c r="AV104" s="3"/>
      <c r="AW104" s="1"/>
      <c r="AX104" s="1"/>
      <c r="AY104" s="1"/>
      <c r="AZ104" s="1"/>
    </row>
    <row r="105" spans="1:52" ht="14.25" customHeight="1" x14ac:dyDescent="0.25">
      <c r="A105" s="1"/>
      <c r="B105" s="1"/>
      <c r="C105" s="1"/>
      <c r="D105" s="1"/>
      <c r="E105" s="1"/>
      <c r="F105" s="1"/>
      <c r="G105" s="1"/>
      <c r="H105" s="1"/>
      <c r="I105" s="1"/>
      <c r="J105" s="2"/>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3"/>
      <c r="AR105" s="3"/>
      <c r="AS105" s="3"/>
      <c r="AT105" s="6"/>
      <c r="AU105" s="3"/>
      <c r="AV105" s="3"/>
      <c r="AW105" s="1"/>
      <c r="AX105" s="1"/>
      <c r="AY105" s="1"/>
      <c r="AZ105" s="1"/>
    </row>
    <row r="106" spans="1:52" ht="14.25" customHeight="1" x14ac:dyDescent="0.25">
      <c r="A106" s="1"/>
      <c r="B106" s="1"/>
      <c r="C106" s="1"/>
      <c r="D106" s="1"/>
      <c r="E106" s="1"/>
      <c r="F106" s="1"/>
      <c r="G106" s="1"/>
      <c r="H106" s="1"/>
      <c r="I106" s="1"/>
      <c r="J106" s="2"/>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3"/>
      <c r="AR106" s="3"/>
      <c r="AS106" s="3"/>
      <c r="AT106" s="6"/>
      <c r="AU106" s="3"/>
      <c r="AV106" s="3"/>
      <c r="AW106" s="1"/>
      <c r="AX106" s="1"/>
      <c r="AY106" s="1"/>
      <c r="AZ106" s="1"/>
    </row>
    <row r="107" spans="1:52" ht="14.25" customHeight="1" x14ac:dyDescent="0.25">
      <c r="A107" s="1"/>
      <c r="B107" s="1"/>
      <c r="C107" s="1"/>
      <c r="D107" s="1"/>
      <c r="E107" s="1"/>
      <c r="F107" s="1"/>
      <c r="G107" s="1"/>
      <c r="H107" s="1"/>
      <c r="I107" s="1"/>
      <c r="J107" s="2"/>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3"/>
      <c r="AR107" s="3"/>
      <c r="AS107" s="3"/>
      <c r="AT107" s="6"/>
      <c r="AU107" s="3"/>
      <c r="AV107" s="3"/>
      <c r="AW107" s="1"/>
      <c r="AX107" s="1"/>
      <c r="AY107" s="1"/>
      <c r="AZ107" s="1"/>
    </row>
    <row r="108" spans="1:52" ht="14.25" customHeight="1" x14ac:dyDescent="0.25">
      <c r="A108" s="1"/>
      <c r="B108" s="1"/>
      <c r="C108" s="1"/>
      <c r="D108" s="1"/>
      <c r="E108" s="1"/>
      <c r="F108" s="1"/>
      <c r="G108" s="1"/>
      <c r="H108" s="1"/>
      <c r="I108" s="1"/>
      <c r="J108" s="2"/>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3"/>
      <c r="AR108" s="3"/>
      <c r="AS108" s="3"/>
      <c r="AT108" s="6"/>
      <c r="AU108" s="3"/>
      <c r="AV108" s="3"/>
      <c r="AW108" s="1"/>
      <c r="AX108" s="1"/>
      <c r="AY108" s="1"/>
      <c r="AZ108" s="1"/>
    </row>
    <row r="109" spans="1:52" ht="14.25" customHeight="1" x14ac:dyDescent="0.25">
      <c r="A109" s="1"/>
      <c r="B109" s="1"/>
      <c r="C109" s="1"/>
      <c r="D109" s="1"/>
      <c r="E109" s="1"/>
      <c r="F109" s="1"/>
      <c r="G109" s="1"/>
      <c r="H109" s="1"/>
      <c r="I109" s="1"/>
      <c r="J109" s="2"/>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3"/>
      <c r="AR109" s="3"/>
      <c r="AS109" s="3"/>
      <c r="AT109" s="6"/>
      <c r="AU109" s="3"/>
      <c r="AV109" s="3"/>
      <c r="AW109" s="1"/>
      <c r="AX109" s="1"/>
      <c r="AY109" s="1"/>
      <c r="AZ109" s="1"/>
    </row>
    <row r="110" spans="1:52" ht="14.25" customHeight="1" x14ac:dyDescent="0.25">
      <c r="A110" s="1"/>
      <c r="B110" s="1"/>
      <c r="C110" s="1"/>
      <c r="D110" s="1"/>
      <c r="E110" s="1"/>
      <c r="F110" s="1"/>
      <c r="G110" s="1"/>
      <c r="H110" s="1"/>
      <c r="I110" s="1"/>
      <c r="J110" s="2"/>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3"/>
      <c r="AR110" s="3"/>
      <c r="AS110" s="3"/>
      <c r="AT110" s="6"/>
      <c r="AU110" s="3"/>
      <c r="AV110" s="3"/>
      <c r="AW110" s="1"/>
      <c r="AX110" s="1"/>
      <c r="AY110" s="1"/>
      <c r="AZ110" s="1"/>
    </row>
    <row r="111" spans="1:52" ht="14.25" customHeight="1" x14ac:dyDescent="0.25">
      <c r="A111" s="1"/>
      <c r="B111" s="1"/>
      <c r="C111" s="1"/>
      <c r="D111" s="1"/>
      <c r="E111" s="1"/>
      <c r="F111" s="1"/>
      <c r="G111" s="1"/>
      <c r="H111" s="1"/>
      <c r="I111" s="1"/>
      <c r="J111" s="2"/>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3"/>
      <c r="AR111" s="3"/>
      <c r="AS111" s="3"/>
      <c r="AT111" s="6"/>
      <c r="AU111" s="3"/>
      <c r="AV111" s="3"/>
      <c r="AW111" s="1"/>
      <c r="AX111" s="1"/>
      <c r="AY111" s="1"/>
      <c r="AZ111" s="1"/>
    </row>
    <row r="112" spans="1:52" ht="14.25" customHeight="1" x14ac:dyDescent="0.25">
      <c r="A112" s="1"/>
      <c r="B112" s="1"/>
      <c r="C112" s="1"/>
      <c r="D112" s="1"/>
      <c r="E112" s="1"/>
      <c r="F112" s="1"/>
      <c r="G112" s="1"/>
      <c r="H112" s="1"/>
      <c r="I112" s="1"/>
      <c r="J112" s="2"/>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3"/>
      <c r="AR112" s="3"/>
      <c r="AS112" s="3"/>
      <c r="AT112" s="6"/>
      <c r="AU112" s="3"/>
      <c r="AV112" s="3"/>
      <c r="AW112" s="1"/>
      <c r="AX112" s="1"/>
      <c r="AY112" s="1"/>
      <c r="AZ112" s="1"/>
    </row>
    <row r="113" spans="1:52" ht="14.25" customHeight="1" x14ac:dyDescent="0.25">
      <c r="A113" s="1"/>
      <c r="B113" s="1"/>
      <c r="C113" s="1"/>
      <c r="D113" s="1"/>
      <c r="E113" s="1"/>
      <c r="F113" s="1"/>
      <c r="G113" s="1"/>
      <c r="H113" s="1"/>
      <c r="I113" s="1"/>
      <c r="J113" s="2"/>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3"/>
      <c r="AR113" s="3"/>
      <c r="AS113" s="3"/>
      <c r="AT113" s="6"/>
      <c r="AU113" s="3"/>
      <c r="AV113" s="3"/>
      <c r="AW113" s="1"/>
      <c r="AX113" s="1"/>
      <c r="AY113" s="1"/>
      <c r="AZ113" s="1"/>
    </row>
    <row r="114" spans="1:52" ht="14.25" customHeight="1" x14ac:dyDescent="0.25">
      <c r="A114" s="1"/>
      <c r="B114" s="1"/>
      <c r="C114" s="1"/>
      <c r="D114" s="1"/>
      <c r="E114" s="1"/>
      <c r="F114" s="1"/>
      <c r="G114" s="1"/>
      <c r="H114" s="1"/>
      <c r="I114" s="1"/>
      <c r="J114" s="2"/>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3"/>
      <c r="AR114" s="3"/>
      <c r="AS114" s="3"/>
      <c r="AT114" s="6"/>
      <c r="AU114" s="3"/>
      <c r="AV114" s="3"/>
      <c r="AW114" s="1"/>
      <c r="AX114" s="1"/>
      <c r="AY114" s="1"/>
      <c r="AZ114" s="1"/>
    </row>
    <row r="115" spans="1:52" ht="14.25" customHeight="1" x14ac:dyDescent="0.25">
      <c r="A115" s="1"/>
      <c r="B115" s="1"/>
      <c r="C115" s="1"/>
      <c r="D115" s="1"/>
      <c r="E115" s="1"/>
      <c r="F115" s="1"/>
      <c r="G115" s="1"/>
      <c r="H115" s="1"/>
      <c r="I115" s="1"/>
      <c r="J115" s="2"/>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3"/>
      <c r="AR115" s="3"/>
      <c r="AS115" s="3"/>
      <c r="AT115" s="6"/>
      <c r="AU115" s="3"/>
      <c r="AV115" s="3"/>
      <c r="AW115" s="1"/>
      <c r="AX115" s="1"/>
      <c r="AY115" s="1"/>
      <c r="AZ115" s="1"/>
    </row>
    <row r="116" spans="1:52" ht="14.25" customHeight="1" x14ac:dyDescent="0.25">
      <c r="A116" s="1"/>
      <c r="B116" s="1"/>
      <c r="C116" s="1"/>
      <c r="D116" s="1"/>
      <c r="E116" s="1"/>
      <c r="F116" s="1"/>
      <c r="G116" s="1"/>
      <c r="H116" s="1"/>
      <c r="I116" s="1"/>
      <c r="J116" s="2"/>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3"/>
      <c r="AR116" s="3"/>
      <c r="AS116" s="3"/>
      <c r="AT116" s="6"/>
      <c r="AU116" s="3"/>
      <c r="AV116" s="3"/>
      <c r="AW116" s="1"/>
      <c r="AX116" s="1"/>
      <c r="AY116" s="1"/>
      <c r="AZ116" s="1"/>
    </row>
    <row r="117" spans="1:52" ht="14.25" customHeight="1" x14ac:dyDescent="0.25">
      <c r="A117" s="1"/>
      <c r="B117" s="1"/>
      <c r="C117" s="1"/>
      <c r="D117" s="1"/>
      <c r="E117" s="1"/>
      <c r="F117" s="1"/>
      <c r="G117" s="1"/>
      <c r="H117" s="1"/>
      <c r="I117" s="1"/>
      <c r="J117" s="2"/>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3"/>
      <c r="AR117" s="3"/>
      <c r="AS117" s="3"/>
      <c r="AT117" s="6"/>
      <c r="AU117" s="3"/>
      <c r="AV117" s="3"/>
      <c r="AW117" s="1"/>
      <c r="AX117" s="1"/>
      <c r="AY117" s="1"/>
      <c r="AZ117" s="1"/>
    </row>
    <row r="118" spans="1:52" ht="14.25" customHeight="1" x14ac:dyDescent="0.25">
      <c r="A118" s="1"/>
      <c r="B118" s="1"/>
      <c r="C118" s="1"/>
      <c r="D118" s="1"/>
      <c r="E118" s="1"/>
      <c r="F118" s="1"/>
      <c r="G118" s="1"/>
      <c r="H118" s="1"/>
      <c r="I118" s="1"/>
      <c r="J118" s="2"/>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3"/>
      <c r="AR118" s="3"/>
      <c r="AS118" s="3"/>
      <c r="AT118" s="6"/>
      <c r="AU118" s="3"/>
      <c r="AV118" s="3"/>
      <c r="AW118" s="1"/>
      <c r="AX118" s="1"/>
      <c r="AY118" s="1"/>
      <c r="AZ118" s="1"/>
    </row>
    <row r="119" spans="1:52" ht="14.25" customHeight="1" x14ac:dyDescent="0.25">
      <c r="A119" s="1"/>
      <c r="B119" s="1"/>
      <c r="C119" s="1"/>
      <c r="D119" s="1"/>
      <c r="E119" s="1"/>
      <c r="F119" s="1"/>
      <c r="G119" s="1"/>
      <c r="H119" s="1"/>
      <c r="I119" s="1"/>
      <c r="J119" s="2"/>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3"/>
      <c r="AR119" s="3"/>
      <c r="AS119" s="3"/>
      <c r="AT119" s="6"/>
      <c r="AU119" s="3"/>
      <c r="AV119" s="3"/>
      <c r="AW119" s="1"/>
      <c r="AX119" s="1"/>
      <c r="AY119" s="1"/>
      <c r="AZ119" s="1"/>
    </row>
    <row r="120" spans="1:52" ht="14.25" customHeight="1" x14ac:dyDescent="0.25">
      <c r="A120" s="1"/>
      <c r="B120" s="1"/>
      <c r="C120" s="1"/>
      <c r="D120" s="1"/>
      <c r="E120" s="1"/>
      <c r="F120" s="1"/>
      <c r="G120" s="1"/>
      <c r="H120" s="1"/>
      <c r="I120" s="1"/>
      <c r="J120" s="2"/>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3"/>
      <c r="AR120" s="3"/>
      <c r="AS120" s="3"/>
      <c r="AT120" s="6"/>
      <c r="AU120" s="3"/>
      <c r="AV120" s="3"/>
      <c r="AW120" s="1"/>
      <c r="AX120" s="1"/>
      <c r="AY120" s="1"/>
      <c r="AZ120" s="1"/>
    </row>
    <row r="121" spans="1:52" ht="14.25" customHeight="1" x14ac:dyDescent="0.25">
      <c r="A121" s="1"/>
      <c r="B121" s="1"/>
      <c r="C121" s="1"/>
      <c r="D121" s="1"/>
      <c r="E121" s="1"/>
      <c r="F121" s="1"/>
      <c r="G121" s="1"/>
      <c r="H121" s="1"/>
      <c r="I121" s="1"/>
      <c r="J121" s="2"/>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3"/>
      <c r="AR121" s="3"/>
      <c r="AS121" s="3"/>
      <c r="AT121" s="6"/>
      <c r="AU121" s="3"/>
      <c r="AV121" s="3"/>
      <c r="AW121" s="1"/>
      <c r="AX121" s="1"/>
      <c r="AY121" s="1"/>
      <c r="AZ121" s="1"/>
    </row>
    <row r="122" spans="1:52" ht="14.25" customHeight="1" x14ac:dyDescent="0.25">
      <c r="A122" s="1"/>
      <c r="B122" s="1"/>
      <c r="C122" s="1"/>
      <c r="D122" s="1"/>
      <c r="E122" s="1"/>
      <c r="F122" s="1"/>
      <c r="G122" s="1"/>
      <c r="H122" s="1"/>
      <c r="I122" s="1"/>
      <c r="J122" s="2"/>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3"/>
      <c r="AR122" s="3"/>
      <c r="AS122" s="3"/>
      <c r="AT122" s="6"/>
      <c r="AU122" s="3"/>
      <c r="AV122" s="3"/>
      <c r="AW122" s="1"/>
      <c r="AX122" s="1"/>
      <c r="AY122" s="1"/>
      <c r="AZ122" s="1"/>
    </row>
    <row r="123" spans="1:52" ht="14.25" customHeight="1" x14ac:dyDescent="0.25">
      <c r="A123" s="1"/>
      <c r="B123" s="1"/>
      <c r="C123" s="1"/>
      <c r="D123" s="1"/>
      <c r="E123" s="1"/>
      <c r="F123" s="1"/>
      <c r="G123" s="1"/>
      <c r="H123" s="1"/>
      <c r="I123" s="1"/>
      <c r="J123" s="2"/>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3"/>
      <c r="AR123" s="3"/>
      <c r="AS123" s="3"/>
      <c r="AT123" s="6"/>
      <c r="AU123" s="3"/>
      <c r="AV123" s="3"/>
      <c r="AW123" s="1"/>
      <c r="AX123" s="1"/>
      <c r="AY123" s="1"/>
      <c r="AZ123" s="1"/>
    </row>
    <row r="124" spans="1:52" ht="14.25" customHeight="1" x14ac:dyDescent="0.25">
      <c r="A124" s="1"/>
      <c r="B124" s="1"/>
      <c r="C124" s="1"/>
      <c r="D124" s="1"/>
      <c r="E124" s="1"/>
      <c r="F124" s="1"/>
      <c r="G124" s="1"/>
      <c r="H124" s="1"/>
      <c r="I124" s="1"/>
      <c r="J124" s="2"/>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3"/>
      <c r="AR124" s="3"/>
      <c r="AS124" s="3"/>
      <c r="AT124" s="6"/>
      <c r="AU124" s="3"/>
      <c r="AV124" s="3"/>
      <c r="AW124" s="1"/>
      <c r="AX124" s="1"/>
      <c r="AY124" s="1"/>
      <c r="AZ124" s="1"/>
    </row>
    <row r="125" spans="1:52" ht="14.25" customHeight="1" x14ac:dyDescent="0.25">
      <c r="A125" s="1"/>
      <c r="B125" s="1"/>
      <c r="C125" s="1"/>
      <c r="D125" s="1"/>
      <c r="E125" s="1"/>
      <c r="F125" s="1"/>
      <c r="G125" s="1"/>
      <c r="H125" s="1"/>
      <c r="I125" s="1"/>
      <c r="J125" s="2"/>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3"/>
      <c r="AR125" s="3"/>
      <c r="AS125" s="3"/>
      <c r="AT125" s="6"/>
      <c r="AU125" s="3"/>
      <c r="AV125" s="3"/>
      <c r="AW125" s="1"/>
      <c r="AX125" s="1"/>
      <c r="AY125" s="1"/>
      <c r="AZ125" s="1"/>
    </row>
    <row r="126" spans="1:52" ht="14.25" customHeight="1" x14ac:dyDescent="0.25">
      <c r="A126" s="1"/>
      <c r="B126" s="1"/>
      <c r="C126" s="1"/>
      <c r="D126" s="1"/>
      <c r="E126" s="1"/>
      <c r="F126" s="1"/>
      <c r="G126" s="1"/>
      <c r="H126" s="1"/>
      <c r="I126" s="1"/>
      <c r="J126" s="2"/>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3"/>
      <c r="AR126" s="3"/>
      <c r="AS126" s="3"/>
      <c r="AT126" s="6"/>
      <c r="AU126" s="3"/>
      <c r="AV126" s="3"/>
      <c r="AW126" s="1"/>
      <c r="AX126" s="1"/>
      <c r="AY126" s="1"/>
      <c r="AZ126" s="1"/>
    </row>
    <row r="127" spans="1:52" ht="14.25" customHeight="1" x14ac:dyDescent="0.25">
      <c r="A127" s="1"/>
      <c r="B127" s="1"/>
      <c r="C127" s="1"/>
      <c r="D127" s="1"/>
      <c r="E127" s="1"/>
      <c r="F127" s="1"/>
      <c r="G127" s="1"/>
      <c r="H127" s="1"/>
      <c r="I127" s="1"/>
      <c r="J127" s="2"/>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3"/>
      <c r="AR127" s="3"/>
      <c r="AS127" s="3"/>
      <c r="AT127" s="6"/>
      <c r="AU127" s="3"/>
      <c r="AV127" s="3"/>
      <c r="AW127" s="1"/>
      <c r="AX127" s="1"/>
      <c r="AY127" s="1"/>
      <c r="AZ127" s="1"/>
    </row>
    <row r="128" spans="1:52" ht="14.25" customHeight="1" x14ac:dyDescent="0.25">
      <c r="A128" s="1"/>
      <c r="B128" s="1"/>
      <c r="C128" s="1"/>
      <c r="D128" s="1"/>
      <c r="E128" s="1"/>
      <c r="F128" s="1"/>
      <c r="G128" s="1"/>
      <c r="H128" s="1"/>
      <c r="I128" s="1"/>
      <c r="J128" s="2"/>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3"/>
      <c r="AR128" s="3"/>
      <c r="AS128" s="3"/>
      <c r="AT128" s="6"/>
      <c r="AU128" s="3"/>
      <c r="AV128" s="3"/>
      <c r="AW128" s="1"/>
      <c r="AX128" s="1"/>
      <c r="AY128" s="1"/>
      <c r="AZ128" s="1"/>
    </row>
    <row r="129" spans="1:52" ht="14.25" customHeight="1" x14ac:dyDescent="0.25">
      <c r="A129" s="1"/>
      <c r="B129" s="1"/>
      <c r="C129" s="1"/>
      <c r="D129" s="1"/>
      <c r="E129" s="1"/>
      <c r="F129" s="1"/>
      <c r="G129" s="1"/>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3"/>
      <c r="AR129" s="3"/>
      <c r="AS129" s="3"/>
      <c r="AT129" s="6"/>
      <c r="AU129" s="3"/>
      <c r="AV129" s="3"/>
      <c r="AW129" s="1"/>
      <c r="AX129" s="1"/>
      <c r="AY129" s="1"/>
      <c r="AZ129" s="1"/>
    </row>
    <row r="130" spans="1:52" ht="14.25" customHeight="1" x14ac:dyDescent="0.25">
      <c r="A130" s="1"/>
      <c r="B130" s="1"/>
      <c r="C130" s="1"/>
      <c r="D130" s="1"/>
      <c r="E130" s="1"/>
      <c r="F130" s="1"/>
      <c r="G130" s="1"/>
      <c r="H130" s="1"/>
      <c r="I130" s="1"/>
      <c r="J130" s="2"/>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3"/>
      <c r="AR130" s="3"/>
      <c r="AS130" s="3"/>
      <c r="AT130" s="6"/>
      <c r="AU130" s="3"/>
      <c r="AV130" s="3"/>
      <c r="AW130" s="1"/>
      <c r="AX130" s="1"/>
      <c r="AY130" s="1"/>
      <c r="AZ130" s="1"/>
    </row>
    <row r="131" spans="1:52" ht="14.25" customHeight="1" x14ac:dyDescent="0.25">
      <c r="A131" s="1"/>
      <c r="B131" s="1"/>
      <c r="C131" s="1"/>
      <c r="D131" s="1"/>
      <c r="E131" s="1"/>
      <c r="F131" s="1"/>
      <c r="G131" s="1"/>
      <c r="H131" s="1"/>
      <c r="I131" s="1"/>
      <c r="J131" s="2"/>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3"/>
      <c r="AR131" s="3"/>
      <c r="AS131" s="3"/>
      <c r="AT131" s="6"/>
      <c r="AU131" s="3"/>
      <c r="AV131" s="3"/>
      <c r="AW131" s="1"/>
      <c r="AX131" s="1"/>
      <c r="AY131" s="1"/>
      <c r="AZ131" s="1"/>
    </row>
    <row r="132" spans="1:52" ht="14.25" customHeight="1" x14ac:dyDescent="0.25">
      <c r="A132" s="1"/>
      <c r="B132" s="1"/>
      <c r="C132" s="1"/>
      <c r="D132" s="1"/>
      <c r="E132" s="1"/>
      <c r="F132" s="1"/>
      <c r="G132" s="1"/>
      <c r="H132" s="1"/>
      <c r="I132" s="1"/>
      <c r="J132" s="2"/>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3"/>
      <c r="AR132" s="3"/>
      <c r="AS132" s="3"/>
      <c r="AT132" s="6"/>
      <c r="AU132" s="3"/>
      <c r="AV132" s="3"/>
      <c r="AW132" s="1"/>
      <c r="AX132" s="1"/>
      <c r="AY132" s="1"/>
      <c r="AZ132" s="1"/>
    </row>
    <row r="133" spans="1:52" ht="14.25" customHeight="1" x14ac:dyDescent="0.25">
      <c r="A133" s="1"/>
      <c r="B133" s="1"/>
      <c r="C133" s="1"/>
      <c r="D133" s="1"/>
      <c r="E133" s="1"/>
      <c r="F133" s="1"/>
      <c r="G133" s="1"/>
      <c r="H133" s="1"/>
      <c r="I133" s="1"/>
      <c r="J133" s="2"/>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3"/>
      <c r="AR133" s="3"/>
      <c r="AS133" s="3"/>
      <c r="AT133" s="6"/>
      <c r="AU133" s="3"/>
      <c r="AV133" s="3"/>
      <c r="AW133" s="1"/>
      <c r="AX133" s="1"/>
      <c r="AY133" s="1"/>
      <c r="AZ133" s="1"/>
    </row>
    <row r="134" spans="1:52" ht="14.25" customHeight="1" x14ac:dyDescent="0.25">
      <c r="A134" s="1"/>
      <c r="B134" s="1"/>
      <c r="C134" s="1"/>
      <c r="D134" s="1"/>
      <c r="E134" s="1"/>
      <c r="F134" s="1"/>
      <c r="G134" s="1"/>
      <c r="H134" s="1"/>
      <c r="I134" s="1"/>
      <c r="J134" s="2"/>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3"/>
      <c r="AR134" s="3"/>
      <c r="AS134" s="3"/>
      <c r="AT134" s="6"/>
      <c r="AU134" s="3"/>
      <c r="AV134" s="3"/>
      <c r="AW134" s="1"/>
      <c r="AX134" s="1"/>
      <c r="AY134" s="1"/>
      <c r="AZ134" s="1"/>
    </row>
    <row r="135" spans="1:52" ht="14.25" customHeight="1" x14ac:dyDescent="0.25">
      <c r="A135" s="1"/>
      <c r="B135" s="1"/>
      <c r="C135" s="1"/>
      <c r="D135" s="1"/>
      <c r="E135" s="1"/>
      <c r="F135" s="1"/>
      <c r="G135" s="1"/>
      <c r="H135" s="1"/>
      <c r="I135" s="1"/>
      <c r="J135" s="2"/>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3"/>
      <c r="AR135" s="3"/>
      <c r="AS135" s="3"/>
      <c r="AT135" s="6"/>
      <c r="AU135" s="3"/>
      <c r="AV135" s="3"/>
      <c r="AW135" s="1"/>
      <c r="AX135" s="1"/>
      <c r="AY135" s="1"/>
      <c r="AZ135" s="1"/>
    </row>
    <row r="136" spans="1:52" ht="14.25" customHeight="1" x14ac:dyDescent="0.25">
      <c r="A136" s="1"/>
      <c r="B136" s="1"/>
      <c r="C136" s="1"/>
      <c r="D136" s="1"/>
      <c r="E136" s="1"/>
      <c r="F136" s="1"/>
      <c r="G136" s="1"/>
      <c r="H136" s="1"/>
      <c r="I136" s="1"/>
      <c r="J136" s="2"/>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3"/>
      <c r="AR136" s="3"/>
      <c r="AS136" s="3"/>
      <c r="AT136" s="6"/>
      <c r="AU136" s="3"/>
      <c r="AV136" s="3"/>
      <c r="AW136" s="1"/>
      <c r="AX136" s="1"/>
      <c r="AY136" s="1"/>
      <c r="AZ136" s="1"/>
    </row>
    <row r="137" spans="1:52" ht="14.25" customHeight="1" x14ac:dyDescent="0.25">
      <c r="A137" s="1"/>
      <c r="B137" s="1"/>
      <c r="C137" s="1"/>
      <c r="D137" s="1"/>
      <c r="E137" s="1"/>
      <c r="F137" s="1"/>
      <c r="G137" s="1"/>
      <c r="H137" s="1"/>
      <c r="I137" s="1"/>
      <c r="J137" s="2"/>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3"/>
      <c r="AR137" s="3"/>
      <c r="AS137" s="3"/>
      <c r="AT137" s="6"/>
      <c r="AU137" s="3"/>
      <c r="AV137" s="3"/>
      <c r="AW137" s="1"/>
      <c r="AX137" s="1"/>
      <c r="AY137" s="1"/>
      <c r="AZ137" s="1"/>
    </row>
    <row r="138" spans="1:52" ht="14.25" customHeight="1" x14ac:dyDescent="0.25">
      <c r="A138" s="1"/>
      <c r="B138" s="1"/>
      <c r="C138" s="1"/>
      <c r="D138" s="1"/>
      <c r="E138" s="1"/>
      <c r="F138" s="1"/>
      <c r="G138" s="1"/>
      <c r="H138" s="1"/>
      <c r="I138" s="1"/>
      <c r="J138" s="2"/>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3"/>
      <c r="AR138" s="3"/>
      <c r="AS138" s="3"/>
      <c r="AT138" s="6"/>
      <c r="AU138" s="3"/>
      <c r="AV138" s="3"/>
      <c r="AW138" s="1"/>
      <c r="AX138" s="1"/>
      <c r="AY138" s="1"/>
      <c r="AZ138" s="1"/>
    </row>
    <row r="139" spans="1:52" ht="14.25" customHeight="1" x14ac:dyDescent="0.25">
      <c r="A139" s="1"/>
      <c r="B139" s="1"/>
      <c r="C139" s="1"/>
      <c r="D139" s="1"/>
      <c r="E139" s="1"/>
      <c r="F139" s="1"/>
      <c r="G139" s="1"/>
      <c r="H139" s="1"/>
      <c r="I139" s="1"/>
      <c r="J139" s="2"/>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3"/>
      <c r="AR139" s="3"/>
      <c r="AS139" s="3"/>
      <c r="AT139" s="6"/>
      <c r="AU139" s="3"/>
      <c r="AV139" s="3"/>
      <c r="AW139" s="1"/>
      <c r="AX139" s="1"/>
      <c r="AY139" s="1"/>
      <c r="AZ139" s="1"/>
    </row>
    <row r="140" spans="1:52" ht="14.25" customHeight="1" x14ac:dyDescent="0.25">
      <c r="A140" s="1"/>
      <c r="B140" s="1"/>
      <c r="C140" s="1"/>
      <c r="D140" s="1"/>
      <c r="E140" s="1"/>
      <c r="F140" s="1"/>
      <c r="G140" s="1"/>
      <c r="H140" s="1"/>
      <c r="I140" s="1"/>
      <c r="J140" s="2"/>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3"/>
      <c r="AR140" s="3"/>
      <c r="AS140" s="3"/>
      <c r="AT140" s="6"/>
      <c r="AU140" s="3"/>
      <c r="AV140" s="3"/>
      <c r="AW140" s="1"/>
      <c r="AX140" s="1"/>
      <c r="AY140" s="1"/>
      <c r="AZ140" s="1"/>
    </row>
    <row r="141" spans="1:52" ht="14.25" customHeight="1" x14ac:dyDescent="0.25">
      <c r="A141" s="1"/>
      <c r="B141" s="1"/>
      <c r="C141" s="1"/>
      <c r="D141" s="1"/>
      <c r="E141" s="1"/>
      <c r="F141" s="1"/>
      <c r="G141" s="1"/>
      <c r="H141" s="1"/>
      <c r="I141" s="1"/>
      <c r="J141" s="2"/>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3"/>
      <c r="AR141" s="3"/>
      <c r="AS141" s="3"/>
      <c r="AT141" s="6"/>
      <c r="AU141" s="3"/>
      <c r="AV141" s="3"/>
      <c r="AW141" s="1"/>
      <c r="AX141" s="1"/>
      <c r="AY141" s="1"/>
      <c r="AZ141" s="1"/>
    </row>
    <row r="142" spans="1:52" ht="14.25" customHeight="1" x14ac:dyDescent="0.25">
      <c r="A142" s="1"/>
      <c r="B142" s="1"/>
      <c r="C142" s="1"/>
      <c r="D142" s="1"/>
      <c r="E142" s="1"/>
      <c r="F142" s="1"/>
      <c r="G142" s="1"/>
      <c r="H142" s="1"/>
      <c r="I142" s="1"/>
      <c r="J142" s="2"/>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3"/>
      <c r="AR142" s="3"/>
      <c r="AS142" s="3"/>
      <c r="AT142" s="6"/>
      <c r="AU142" s="3"/>
      <c r="AV142" s="3"/>
      <c r="AW142" s="1"/>
      <c r="AX142" s="1"/>
      <c r="AY142" s="1"/>
      <c r="AZ142" s="1"/>
    </row>
    <row r="143" spans="1:52" ht="14.25" customHeight="1" x14ac:dyDescent="0.25">
      <c r="A143" s="1"/>
      <c r="B143" s="1"/>
      <c r="C143" s="1"/>
      <c r="D143" s="1"/>
      <c r="E143" s="1"/>
      <c r="F143" s="1"/>
      <c r="G143" s="1"/>
      <c r="H143" s="1"/>
      <c r="I143" s="1"/>
      <c r="J143" s="2"/>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3"/>
      <c r="AR143" s="3"/>
      <c r="AS143" s="3"/>
      <c r="AT143" s="6"/>
      <c r="AU143" s="3"/>
      <c r="AV143" s="3"/>
      <c r="AW143" s="1"/>
      <c r="AX143" s="1"/>
      <c r="AY143" s="1"/>
      <c r="AZ143" s="1"/>
    </row>
    <row r="144" spans="1:52" ht="14.25" customHeight="1" x14ac:dyDescent="0.25">
      <c r="A144" s="1"/>
      <c r="B144" s="1"/>
      <c r="C144" s="1"/>
      <c r="D144" s="1"/>
      <c r="E144" s="1"/>
      <c r="F144" s="1"/>
      <c r="G144" s="1"/>
      <c r="H144" s="1"/>
      <c r="I144" s="1"/>
      <c r="J144" s="2"/>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3"/>
      <c r="AR144" s="3"/>
      <c r="AS144" s="3"/>
      <c r="AT144" s="6"/>
      <c r="AU144" s="3"/>
      <c r="AV144" s="3"/>
      <c r="AW144" s="1"/>
      <c r="AX144" s="1"/>
      <c r="AY144" s="1"/>
      <c r="AZ144" s="1"/>
    </row>
    <row r="145" spans="1:52" ht="14.25" customHeight="1" x14ac:dyDescent="0.25">
      <c r="A145" s="1"/>
      <c r="B145" s="1"/>
      <c r="C145" s="1"/>
      <c r="D145" s="1"/>
      <c r="E145" s="1"/>
      <c r="F145" s="1"/>
      <c r="G145" s="1"/>
      <c r="H145" s="1"/>
      <c r="I145" s="1"/>
      <c r="J145" s="2"/>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3"/>
      <c r="AR145" s="3"/>
      <c r="AS145" s="3"/>
      <c r="AT145" s="6"/>
      <c r="AU145" s="3"/>
      <c r="AV145" s="3"/>
      <c r="AW145" s="1"/>
      <c r="AX145" s="1"/>
      <c r="AY145" s="1"/>
      <c r="AZ145" s="1"/>
    </row>
    <row r="146" spans="1:52" ht="14.25" customHeight="1" x14ac:dyDescent="0.25">
      <c r="A146" s="1"/>
      <c r="B146" s="1"/>
      <c r="C146" s="1"/>
      <c r="D146" s="1"/>
      <c r="E146" s="1"/>
      <c r="F146" s="1"/>
      <c r="G146" s="1"/>
      <c r="H146" s="1"/>
      <c r="I146" s="1"/>
      <c r="J146" s="2"/>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3"/>
      <c r="AR146" s="3"/>
      <c r="AS146" s="3"/>
      <c r="AT146" s="6"/>
      <c r="AU146" s="3"/>
      <c r="AV146" s="3"/>
      <c r="AW146" s="1"/>
      <c r="AX146" s="1"/>
      <c r="AY146" s="1"/>
      <c r="AZ146" s="1"/>
    </row>
    <row r="147" spans="1:52" ht="14.25" customHeight="1" x14ac:dyDescent="0.25">
      <c r="A147" s="1"/>
      <c r="B147" s="1"/>
      <c r="C147" s="1"/>
      <c r="D147" s="1"/>
      <c r="E147" s="1"/>
      <c r="F147" s="1"/>
      <c r="G147" s="1"/>
      <c r="H147" s="1"/>
      <c r="I147" s="1"/>
      <c r="J147" s="2"/>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3"/>
      <c r="AR147" s="3"/>
      <c r="AS147" s="3"/>
      <c r="AT147" s="6"/>
      <c r="AU147" s="3"/>
      <c r="AV147" s="3"/>
      <c r="AW147" s="1"/>
      <c r="AX147" s="1"/>
      <c r="AY147" s="1"/>
      <c r="AZ147" s="1"/>
    </row>
    <row r="148" spans="1:52" ht="14.25" customHeight="1" x14ac:dyDescent="0.25">
      <c r="A148" s="1"/>
      <c r="B148" s="1"/>
      <c r="C148" s="1"/>
      <c r="D148" s="1"/>
      <c r="E148" s="1"/>
      <c r="F148" s="1"/>
      <c r="G148" s="1"/>
      <c r="H148" s="1"/>
      <c r="I148" s="1"/>
      <c r="J148" s="2"/>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3"/>
      <c r="AR148" s="3"/>
      <c r="AS148" s="3"/>
      <c r="AT148" s="6"/>
      <c r="AU148" s="3"/>
      <c r="AV148" s="3"/>
      <c r="AW148" s="1"/>
      <c r="AX148" s="1"/>
      <c r="AY148" s="1"/>
      <c r="AZ148" s="1"/>
    </row>
    <row r="149" spans="1:52" ht="14.25" customHeight="1" x14ac:dyDescent="0.25">
      <c r="A149" s="1"/>
      <c r="B149" s="1"/>
      <c r="C149" s="1"/>
      <c r="D149" s="1"/>
      <c r="E149" s="1"/>
      <c r="F149" s="1"/>
      <c r="G149" s="1"/>
      <c r="H149" s="1"/>
      <c r="I149" s="1"/>
      <c r="J149" s="2"/>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3"/>
      <c r="AR149" s="3"/>
      <c r="AS149" s="3"/>
      <c r="AT149" s="6"/>
      <c r="AU149" s="3"/>
      <c r="AV149" s="3"/>
      <c r="AW149" s="1"/>
      <c r="AX149" s="1"/>
      <c r="AY149" s="1"/>
      <c r="AZ149" s="1"/>
    </row>
    <row r="150" spans="1:52" ht="14.25" customHeight="1" x14ac:dyDescent="0.25">
      <c r="A150" s="1"/>
      <c r="B150" s="1"/>
      <c r="C150" s="1"/>
      <c r="D150" s="1"/>
      <c r="E150" s="1"/>
      <c r="F150" s="1"/>
      <c r="G150" s="1"/>
      <c r="H150" s="1"/>
      <c r="I150" s="1"/>
      <c r="J150" s="2"/>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3"/>
      <c r="AR150" s="3"/>
      <c r="AS150" s="3"/>
      <c r="AT150" s="6"/>
      <c r="AU150" s="3"/>
      <c r="AV150" s="3"/>
      <c r="AW150" s="1"/>
      <c r="AX150" s="1"/>
      <c r="AY150" s="1"/>
      <c r="AZ150" s="1"/>
    </row>
    <row r="151" spans="1:52" ht="14.25" customHeight="1" x14ac:dyDescent="0.25">
      <c r="A151" s="1"/>
      <c r="B151" s="1"/>
      <c r="C151" s="1"/>
      <c r="D151" s="1"/>
      <c r="E151" s="1"/>
      <c r="F151" s="1"/>
      <c r="G151" s="1"/>
      <c r="H151" s="1"/>
      <c r="I151" s="1"/>
      <c r="J151" s="2"/>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3"/>
      <c r="AR151" s="3"/>
      <c r="AS151" s="3"/>
      <c r="AT151" s="6"/>
      <c r="AU151" s="3"/>
      <c r="AV151" s="3"/>
      <c r="AW151" s="1"/>
      <c r="AX151" s="1"/>
      <c r="AY151" s="1"/>
      <c r="AZ151" s="1"/>
    </row>
    <row r="152" spans="1:52" ht="14.25" customHeight="1" x14ac:dyDescent="0.25">
      <c r="A152" s="1"/>
      <c r="B152" s="1"/>
      <c r="C152" s="1"/>
      <c r="D152" s="1"/>
      <c r="E152" s="1"/>
      <c r="F152" s="1"/>
      <c r="G152" s="1"/>
      <c r="H152" s="1"/>
      <c r="I152" s="1"/>
      <c r="J152" s="2"/>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3"/>
      <c r="AR152" s="3"/>
      <c r="AS152" s="3"/>
      <c r="AT152" s="6"/>
      <c r="AU152" s="3"/>
      <c r="AV152" s="3"/>
      <c r="AW152" s="1"/>
      <c r="AX152" s="1"/>
      <c r="AY152" s="1"/>
      <c r="AZ152" s="1"/>
    </row>
    <row r="153" spans="1:52" ht="14.25" customHeight="1" x14ac:dyDescent="0.25">
      <c r="A153" s="1"/>
      <c r="B153" s="1"/>
      <c r="C153" s="1"/>
      <c r="D153" s="1"/>
      <c r="E153" s="1"/>
      <c r="F153" s="1"/>
      <c r="G153" s="1"/>
      <c r="H153" s="1"/>
      <c r="I153" s="1"/>
      <c r="J153" s="2"/>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3"/>
      <c r="AR153" s="3"/>
      <c r="AS153" s="3"/>
      <c r="AT153" s="6"/>
      <c r="AU153" s="3"/>
      <c r="AV153" s="3"/>
      <c r="AW153" s="1"/>
      <c r="AX153" s="1"/>
      <c r="AY153" s="1"/>
      <c r="AZ153" s="1"/>
    </row>
    <row r="154" spans="1:52" ht="14.25" customHeight="1" x14ac:dyDescent="0.25">
      <c r="A154" s="1"/>
      <c r="B154" s="1"/>
      <c r="C154" s="1"/>
      <c r="D154" s="1"/>
      <c r="E154" s="1"/>
      <c r="F154" s="1"/>
      <c r="G154" s="1"/>
      <c r="H154" s="1"/>
      <c r="I154" s="1"/>
      <c r="J154" s="2"/>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3"/>
      <c r="AR154" s="3"/>
      <c r="AS154" s="3"/>
      <c r="AT154" s="6"/>
      <c r="AU154" s="3"/>
      <c r="AV154" s="3"/>
      <c r="AW154" s="1"/>
      <c r="AX154" s="1"/>
      <c r="AY154" s="1"/>
      <c r="AZ154" s="1"/>
    </row>
    <row r="155" spans="1:52" ht="14.25" customHeight="1" x14ac:dyDescent="0.25">
      <c r="A155" s="1"/>
      <c r="B155" s="1"/>
      <c r="C155" s="1"/>
      <c r="D155" s="1"/>
      <c r="E155" s="1"/>
      <c r="F155" s="1"/>
      <c r="G155" s="1"/>
      <c r="H155" s="1"/>
      <c r="I155" s="1"/>
      <c r="J155" s="2"/>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3"/>
      <c r="AR155" s="3"/>
      <c r="AS155" s="3"/>
      <c r="AT155" s="6"/>
      <c r="AU155" s="3"/>
      <c r="AV155" s="3"/>
      <c r="AW155" s="1"/>
      <c r="AX155" s="1"/>
      <c r="AY155" s="1"/>
      <c r="AZ155" s="1"/>
    </row>
    <row r="156" spans="1:52" ht="14.25" customHeight="1" x14ac:dyDescent="0.25">
      <c r="A156" s="1"/>
      <c r="B156" s="1"/>
      <c r="C156" s="1"/>
      <c r="D156" s="1"/>
      <c r="E156" s="1"/>
      <c r="F156" s="1"/>
      <c r="G156" s="1"/>
      <c r="H156" s="1"/>
      <c r="I156" s="1"/>
      <c r="J156" s="2"/>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3"/>
      <c r="AR156" s="3"/>
      <c r="AS156" s="3"/>
      <c r="AT156" s="6"/>
      <c r="AU156" s="3"/>
      <c r="AV156" s="3"/>
      <c r="AW156" s="1"/>
      <c r="AX156" s="1"/>
      <c r="AY156" s="1"/>
      <c r="AZ156" s="1"/>
    </row>
    <row r="157" spans="1:52" ht="14.25" customHeight="1" x14ac:dyDescent="0.25">
      <c r="A157" s="1"/>
      <c r="B157" s="1"/>
      <c r="C157" s="1"/>
      <c r="D157" s="1"/>
      <c r="E157" s="1"/>
      <c r="F157" s="1"/>
      <c r="G157" s="1"/>
      <c r="H157" s="1"/>
      <c r="I157" s="1"/>
      <c r="J157" s="2"/>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3"/>
      <c r="AR157" s="3"/>
      <c r="AS157" s="3"/>
      <c r="AT157" s="6"/>
      <c r="AU157" s="3"/>
      <c r="AV157" s="3"/>
      <c r="AW157" s="1"/>
      <c r="AX157" s="1"/>
      <c r="AY157" s="1"/>
      <c r="AZ157" s="1"/>
    </row>
    <row r="158" spans="1:52" ht="14.25" customHeight="1" x14ac:dyDescent="0.25">
      <c r="A158" s="1"/>
      <c r="B158" s="1"/>
      <c r="C158" s="1"/>
      <c r="D158" s="1"/>
      <c r="E158" s="1"/>
      <c r="F158" s="1"/>
      <c r="G158" s="1"/>
      <c r="H158" s="1"/>
      <c r="I158" s="1"/>
      <c r="J158" s="2"/>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3"/>
      <c r="AR158" s="3"/>
      <c r="AS158" s="3"/>
      <c r="AT158" s="6"/>
      <c r="AU158" s="3"/>
      <c r="AV158" s="3"/>
      <c r="AW158" s="1"/>
      <c r="AX158" s="1"/>
      <c r="AY158" s="1"/>
      <c r="AZ158" s="1"/>
    </row>
    <row r="159" spans="1:52" ht="14.25" customHeight="1" x14ac:dyDescent="0.25">
      <c r="A159" s="1"/>
      <c r="B159" s="1"/>
      <c r="C159" s="1"/>
      <c r="D159" s="1"/>
      <c r="E159" s="1"/>
      <c r="F159" s="1"/>
      <c r="G159" s="1"/>
      <c r="H159" s="1"/>
      <c r="I159" s="1"/>
      <c r="J159" s="2"/>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3"/>
      <c r="AR159" s="3"/>
      <c r="AS159" s="3"/>
      <c r="AT159" s="6"/>
      <c r="AU159" s="3"/>
      <c r="AV159" s="3"/>
      <c r="AW159" s="1"/>
      <c r="AX159" s="1"/>
      <c r="AY159" s="1"/>
      <c r="AZ159" s="1"/>
    </row>
    <row r="160" spans="1:52" ht="14.25" customHeight="1" x14ac:dyDescent="0.25">
      <c r="A160" s="1"/>
      <c r="B160" s="1"/>
      <c r="C160" s="1"/>
      <c r="D160" s="1"/>
      <c r="E160" s="1"/>
      <c r="F160" s="1"/>
      <c r="G160" s="1"/>
      <c r="H160" s="1"/>
      <c r="I160" s="1"/>
      <c r="J160" s="2"/>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3"/>
      <c r="AR160" s="3"/>
      <c r="AS160" s="3"/>
      <c r="AT160" s="6"/>
      <c r="AU160" s="3"/>
      <c r="AV160" s="3"/>
      <c r="AW160" s="1"/>
      <c r="AX160" s="1"/>
      <c r="AY160" s="1"/>
      <c r="AZ160" s="1"/>
    </row>
    <row r="161" spans="1:52" ht="14.25" customHeight="1" x14ac:dyDescent="0.25">
      <c r="A161" s="1"/>
      <c r="B161" s="1"/>
      <c r="C161" s="1"/>
      <c r="D161" s="1"/>
      <c r="E161" s="1"/>
      <c r="F161" s="1"/>
      <c r="G161" s="1"/>
      <c r="H161" s="1"/>
      <c r="I161" s="1"/>
      <c r="J161" s="2"/>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3"/>
      <c r="AR161" s="3"/>
      <c r="AS161" s="3"/>
      <c r="AT161" s="6"/>
      <c r="AU161" s="3"/>
      <c r="AV161" s="3"/>
      <c r="AW161" s="1"/>
      <c r="AX161" s="1"/>
      <c r="AY161" s="1"/>
      <c r="AZ161" s="1"/>
    </row>
    <row r="162" spans="1:52" ht="14.25" customHeight="1" x14ac:dyDescent="0.25">
      <c r="A162" s="1"/>
      <c r="B162" s="1"/>
      <c r="C162" s="1"/>
      <c r="D162" s="1"/>
      <c r="E162" s="1"/>
      <c r="F162" s="1"/>
      <c r="G162" s="1"/>
      <c r="H162" s="1"/>
      <c r="I162" s="1"/>
      <c r="J162" s="2"/>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3"/>
      <c r="AR162" s="3"/>
      <c r="AS162" s="3"/>
      <c r="AT162" s="6"/>
      <c r="AU162" s="3"/>
      <c r="AV162" s="3"/>
      <c r="AW162" s="1"/>
      <c r="AX162" s="1"/>
      <c r="AY162" s="1"/>
      <c r="AZ162" s="1"/>
    </row>
    <row r="163" spans="1:52" ht="14.25" customHeight="1" x14ac:dyDescent="0.25">
      <c r="A163" s="1"/>
      <c r="B163" s="1"/>
      <c r="C163" s="1"/>
      <c r="D163" s="1"/>
      <c r="E163" s="1"/>
      <c r="F163" s="1"/>
      <c r="G163" s="1"/>
      <c r="H163" s="1"/>
      <c r="I163" s="1"/>
      <c r="J163" s="2"/>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3"/>
      <c r="AR163" s="3"/>
      <c r="AS163" s="3"/>
      <c r="AT163" s="6"/>
      <c r="AU163" s="3"/>
      <c r="AV163" s="3"/>
      <c r="AW163" s="1"/>
      <c r="AX163" s="1"/>
      <c r="AY163" s="1"/>
      <c r="AZ163" s="1"/>
    </row>
    <row r="164" spans="1:52" ht="14.25" customHeight="1" x14ac:dyDescent="0.25">
      <c r="A164" s="1"/>
      <c r="B164" s="1"/>
      <c r="C164" s="1"/>
      <c r="D164" s="1"/>
      <c r="E164" s="1"/>
      <c r="F164" s="1"/>
      <c r="G164" s="1"/>
      <c r="H164" s="1"/>
      <c r="I164" s="1"/>
      <c r="J164" s="2"/>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3"/>
      <c r="AR164" s="3"/>
      <c r="AS164" s="3"/>
      <c r="AT164" s="6"/>
      <c r="AU164" s="3"/>
      <c r="AV164" s="3"/>
      <c r="AW164" s="1"/>
      <c r="AX164" s="1"/>
      <c r="AY164" s="1"/>
      <c r="AZ164" s="1"/>
    </row>
    <row r="165" spans="1:52" ht="14.25" customHeight="1" x14ac:dyDescent="0.25">
      <c r="A165" s="1"/>
      <c r="B165" s="1"/>
      <c r="C165" s="1"/>
      <c r="D165" s="1"/>
      <c r="E165" s="1"/>
      <c r="F165" s="1"/>
      <c r="G165" s="1"/>
      <c r="H165" s="1"/>
      <c r="I165" s="1"/>
      <c r="J165" s="2"/>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3"/>
      <c r="AR165" s="3"/>
      <c r="AS165" s="3"/>
      <c r="AT165" s="6"/>
      <c r="AU165" s="3"/>
      <c r="AV165" s="3"/>
      <c r="AW165" s="1"/>
      <c r="AX165" s="1"/>
      <c r="AY165" s="1"/>
      <c r="AZ165" s="1"/>
    </row>
    <row r="166" spans="1:52" ht="14.25" customHeight="1" x14ac:dyDescent="0.25">
      <c r="A166" s="1"/>
      <c r="B166" s="1"/>
      <c r="C166" s="1"/>
      <c r="D166" s="1"/>
      <c r="E166" s="1"/>
      <c r="F166" s="1"/>
      <c r="G166" s="1"/>
      <c r="H166" s="1"/>
      <c r="I166" s="1"/>
      <c r="J166" s="2"/>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3"/>
      <c r="AR166" s="3"/>
      <c r="AS166" s="3"/>
      <c r="AT166" s="6"/>
      <c r="AU166" s="3"/>
      <c r="AV166" s="3"/>
      <c r="AW166" s="1"/>
      <c r="AX166" s="1"/>
      <c r="AY166" s="1"/>
      <c r="AZ166" s="1"/>
    </row>
    <row r="167" spans="1:52" ht="14.25" customHeight="1" x14ac:dyDescent="0.25">
      <c r="A167" s="1"/>
      <c r="B167" s="1"/>
      <c r="C167" s="1"/>
      <c r="D167" s="1"/>
      <c r="E167" s="1"/>
      <c r="F167" s="1"/>
      <c r="G167" s="1"/>
      <c r="H167" s="1"/>
      <c r="I167" s="1"/>
      <c r="J167" s="2"/>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3"/>
      <c r="AR167" s="3"/>
      <c r="AS167" s="3"/>
      <c r="AT167" s="6"/>
      <c r="AU167" s="3"/>
      <c r="AV167" s="3"/>
      <c r="AW167" s="1"/>
      <c r="AX167" s="1"/>
      <c r="AY167" s="1"/>
      <c r="AZ167" s="1"/>
    </row>
    <row r="168" spans="1:52" ht="14.25" customHeight="1" x14ac:dyDescent="0.25">
      <c r="A168" s="1"/>
      <c r="B168" s="1"/>
      <c r="C168" s="1"/>
      <c r="D168" s="1"/>
      <c r="E168" s="1"/>
      <c r="F168" s="1"/>
      <c r="G168" s="1"/>
      <c r="H168" s="1"/>
      <c r="I168" s="1"/>
      <c r="J168" s="2"/>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3"/>
      <c r="AR168" s="3"/>
      <c r="AS168" s="3"/>
      <c r="AT168" s="6"/>
      <c r="AU168" s="3"/>
      <c r="AV168" s="3"/>
      <c r="AW168" s="1"/>
      <c r="AX168" s="1"/>
      <c r="AY168" s="1"/>
      <c r="AZ168" s="1"/>
    </row>
    <row r="169" spans="1:52" ht="14.25" customHeight="1" x14ac:dyDescent="0.25">
      <c r="A169" s="1"/>
      <c r="B169" s="1"/>
      <c r="C169" s="1"/>
      <c r="D169" s="1"/>
      <c r="E169" s="1"/>
      <c r="F169" s="1"/>
      <c r="G169" s="1"/>
      <c r="H169" s="1"/>
      <c r="I169" s="1"/>
      <c r="J169" s="2"/>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3"/>
      <c r="AR169" s="3"/>
      <c r="AS169" s="3"/>
      <c r="AT169" s="6"/>
      <c r="AU169" s="3"/>
      <c r="AV169" s="3"/>
      <c r="AW169" s="1"/>
      <c r="AX169" s="1"/>
      <c r="AY169" s="1"/>
      <c r="AZ169" s="1"/>
    </row>
    <row r="170" spans="1:52" ht="14.25" customHeight="1" x14ac:dyDescent="0.25">
      <c r="A170" s="1"/>
      <c r="B170" s="1"/>
      <c r="C170" s="1"/>
      <c r="D170" s="1"/>
      <c r="E170" s="1"/>
      <c r="F170" s="1"/>
      <c r="G170" s="1"/>
      <c r="H170" s="1"/>
      <c r="I170" s="1"/>
      <c r="J170" s="2"/>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3"/>
      <c r="AR170" s="3"/>
      <c r="AS170" s="3"/>
      <c r="AT170" s="6"/>
      <c r="AU170" s="3"/>
      <c r="AV170" s="3"/>
      <c r="AW170" s="1"/>
      <c r="AX170" s="1"/>
      <c r="AY170" s="1"/>
      <c r="AZ170" s="1"/>
    </row>
    <row r="171" spans="1:52" ht="14.25" customHeight="1" x14ac:dyDescent="0.25">
      <c r="A171" s="1"/>
      <c r="B171" s="1"/>
      <c r="C171" s="1"/>
      <c r="D171" s="1"/>
      <c r="E171" s="1"/>
      <c r="F171" s="1"/>
      <c r="G171" s="1"/>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3"/>
      <c r="AR171" s="3"/>
      <c r="AS171" s="3"/>
      <c r="AT171" s="6"/>
      <c r="AU171" s="3"/>
      <c r="AV171" s="3"/>
      <c r="AW171" s="1"/>
      <c r="AX171" s="1"/>
      <c r="AY171" s="1"/>
      <c r="AZ171" s="1"/>
    </row>
    <row r="172" spans="1:52" ht="14.25" customHeight="1" x14ac:dyDescent="0.25">
      <c r="A172" s="1"/>
      <c r="B172" s="1"/>
      <c r="C172" s="1"/>
      <c r="D172" s="1"/>
      <c r="E172" s="1"/>
      <c r="F172" s="1"/>
      <c r="G172" s="1"/>
      <c r="H172" s="1"/>
      <c r="I172" s="1"/>
      <c r="J172" s="2"/>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3"/>
      <c r="AR172" s="3"/>
      <c r="AS172" s="3"/>
      <c r="AT172" s="6"/>
      <c r="AU172" s="3"/>
      <c r="AV172" s="3"/>
      <c r="AW172" s="1"/>
      <c r="AX172" s="1"/>
      <c r="AY172" s="1"/>
      <c r="AZ172" s="1"/>
    </row>
    <row r="173" spans="1:52" ht="14.25" customHeight="1" x14ac:dyDescent="0.25">
      <c r="A173" s="1"/>
      <c r="B173" s="1"/>
      <c r="C173" s="1"/>
      <c r="D173" s="1"/>
      <c r="E173" s="1"/>
      <c r="F173" s="1"/>
      <c r="G173" s="1"/>
      <c r="H173" s="1"/>
      <c r="I173" s="1"/>
      <c r="J173" s="2"/>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3"/>
      <c r="AR173" s="3"/>
      <c r="AS173" s="3"/>
      <c r="AT173" s="6"/>
      <c r="AU173" s="3"/>
      <c r="AV173" s="3"/>
      <c r="AW173" s="1"/>
      <c r="AX173" s="1"/>
      <c r="AY173" s="1"/>
      <c r="AZ173" s="1"/>
    </row>
    <row r="174" spans="1:52" ht="14.25" customHeight="1" x14ac:dyDescent="0.25">
      <c r="A174" s="1"/>
      <c r="B174" s="1"/>
      <c r="C174" s="1"/>
      <c r="D174" s="1"/>
      <c r="E174" s="1"/>
      <c r="F174" s="1"/>
      <c r="G174" s="1"/>
      <c r="H174" s="1"/>
      <c r="I174" s="1"/>
      <c r="J174" s="2"/>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3"/>
      <c r="AR174" s="3"/>
      <c r="AS174" s="3"/>
      <c r="AT174" s="6"/>
      <c r="AU174" s="3"/>
      <c r="AV174" s="3"/>
      <c r="AW174" s="1"/>
      <c r="AX174" s="1"/>
      <c r="AY174" s="1"/>
      <c r="AZ174" s="1"/>
    </row>
    <row r="175" spans="1:52" ht="14.25" customHeight="1" x14ac:dyDescent="0.25">
      <c r="A175" s="1"/>
      <c r="B175" s="1"/>
      <c r="C175" s="1"/>
      <c r="D175" s="1"/>
      <c r="E175" s="1"/>
      <c r="F175" s="1"/>
      <c r="G175" s="1"/>
      <c r="H175" s="1"/>
      <c r="I175" s="1"/>
      <c r="J175" s="2"/>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3"/>
      <c r="AR175" s="3"/>
      <c r="AS175" s="3"/>
      <c r="AT175" s="6"/>
      <c r="AU175" s="3"/>
      <c r="AV175" s="3"/>
      <c r="AW175" s="1"/>
      <c r="AX175" s="1"/>
      <c r="AY175" s="1"/>
      <c r="AZ175" s="1"/>
    </row>
    <row r="176" spans="1:52" ht="14.25" customHeight="1" x14ac:dyDescent="0.25">
      <c r="A176" s="1"/>
      <c r="B176" s="1"/>
      <c r="C176" s="1"/>
      <c r="D176" s="1"/>
      <c r="E176" s="1"/>
      <c r="F176" s="1"/>
      <c r="G176" s="1"/>
      <c r="H176" s="1"/>
      <c r="I176" s="1"/>
      <c r="J176" s="2"/>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3"/>
      <c r="AR176" s="3"/>
      <c r="AS176" s="3"/>
      <c r="AT176" s="6"/>
      <c r="AU176" s="3"/>
      <c r="AV176" s="3"/>
      <c r="AW176" s="1"/>
      <c r="AX176" s="1"/>
      <c r="AY176" s="1"/>
      <c r="AZ176" s="1"/>
    </row>
    <row r="177" spans="1:52" ht="14.25" customHeight="1" x14ac:dyDescent="0.25">
      <c r="A177" s="1"/>
      <c r="B177" s="1"/>
      <c r="C177" s="1"/>
      <c r="D177" s="1"/>
      <c r="E177" s="1"/>
      <c r="F177" s="1"/>
      <c r="G177" s="1"/>
      <c r="H177" s="1"/>
      <c r="I177" s="1"/>
      <c r="J177" s="2"/>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3"/>
      <c r="AR177" s="3"/>
      <c r="AS177" s="3"/>
      <c r="AT177" s="6"/>
      <c r="AU177" s="3"/>
      <c r="AV177" s="3"/>
      <c r="AW177" s="1"/>
      <c r="AX177" s="1"/>
      <c r="AY177" s="1"/>
      <c r="AZ177" s="1"/>
    </row>
    <row r="178" spans="1:52" ht="14.25" customHeight="1" x14ac:dyDescent="0.25">
      <c r="A178" s="1"/>
      <c r="B178" s="1"/>
      <c r="C178" s="1"/>
      <c r="D178" s="1"/>
      <c r="E178" s="1"/>
      <c r="F178" s="1"/>
      <c r="G178" s="1"/>
      <c r="H178" s="1"/>
      <c r="I178" s="1"/>
      <c r="J178" s="2"/>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3"/>
      <c r="AR178" s="3"/>
      <c r="AS178" s="3"/>
      <c r="AT178" s="6"/>
      <c r="AU178" s="3"/>
      <c r="AV178" s="3"/>
      <c r="AW178" s="1"/>
      <c r="AX178" s="1"/>
      <c r="AY178" s="1"/>
      <c r="AZ178" s="1"/>
    </row>
    <row r="179" spans="1:52" ht="14.25" customHeight="1" x14ac:dyDescent="0.25">
      <c r="A179" s="1"/>
      <c r="B179" s="1"/>
      <c r="C179" s="1"/>
      <c r="D179" s="1"/>
      <c r="E179" s="1"/>
      <c r="F179" s="1"/>
      <c r="G179" s="1"/>
      <c r="H179" s="1"/>
      <c r="I179" s="1"/>
      <c r="J179" s="2"/>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3"/>
      <c r="AR179" s="3"/>
      <c r="AS179" s="3"/>
      <c r="AT179" s="6"/>
      <c r="AU179" s="3"/>
      <c r="AV179" s="3"/>
      <c r="AW179" s="1"/>
      <c r="AX179" s="1"/>
      <c r="AY179" s="1"/>
      <c r="AZ179" s="1"/>
    </row>
    <row r="180" spans="1:52" ht="14.25" customHeight="1" x14ac:dyDescent="0.25">
      <c r="A180" s="1"/>
      <c r="B180" s="1"/>
      <c r="C180" s="1"/>
      <c r="D180" s="1"/>
      <c r="E180" s="1"/>
      <c r="F180" s="1"/>
      <c r="G180" s="1"/>
      <c r="H180" s="1"/>
      <c r="I180" s="1"/>
      <c r="J180" s="2"/>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3"/>
      <c r="AR180" s="3"/>
      <c r="AS180" s="3"/>
      <c r="AT180" s="6"/>
      <c r="AU180" s="3"/>
      <c r="AV180" s="3"/>
      <c r="AW180" s="1"/>
      <c r="AX180" s="1"/>
      <c r="AY180" s="1"/>
      <c r="AZ180" s="1"/>
    </row>
    <row r="181" spans="1:52" ht="14.25" customHeight="1" x14ac:dyDescent="0.25">
      <c r="A181" s="1"/>
      <c r="B181" s="1"/>
      <c r="C181" s="1"/>
      <c r="D181" s="1"/>
      <c r="E181" s="1"/>
      <c r="F181" s="1"/>
      <c r="G181" s="1"/>
      <c r="H181" s="1"/>
      <c r="I181" s="1"/>
      <c r="J181" s="2"/>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3"/>
      <c r="AR181" s="3"/>
      <c r="AS181" s="3"/>
      <c r="AT181" s="6"/>
      <c r="AU181" s="3"/>
      <c r="AV181" s="3"/>
      <c r="AW181" s="1"/>
      <c r="AX181" s="1"/>
      <c r="AY181" s="1"/>
      <c r="AZ181" s="1"/>
    </row>
    <row r="182" spans="1:52" ht="14.25" customHeight="1" x14ac:dyDescent="0.25">
      <c r="A182" s="1"/>
      <c r="B182" s="1"/>
      <c r="C182" s="1"/>
      <c r="D182" s="1"/>
      <c r="E182" s="1"/>
      <c r="F182" s="1"/>
      <c r="G182" s="1"/>
      <c r="H182" s="1"/>
      <c r="I182" s="1"/>
      <c r="J182" s="2"/>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3"/>
      <c r="AR182" s="3"/>
      <c r="AS182" s="3"/>
      <c r="AT182" s="6"/>
      <c r="AU182" s="3"/>
      <c r="AV182" s="3"/>
      <c r="AW182" s="1"/>
      <c r="AX182" s="1"/>
      <c r="AY182" s="1"/>
      <c r="AZ182" s="1"/>
    </row>
    <row r="183" spans="1:52" ht="14.25" customHeight="1" x14ac:dyDescent="0.25">
      <c r="A183" s="1"/>
      <c r="B183" s="1"/>
      <c r="C183" s="1"/>
      <c r="D183" s="1"/>
      <c r="E183" s="1"/>
      <c r="F183" s="1"/>
      <c r="G183" s="1"/>
      <c r="H183" s="1"/>
      <c r="I183" s="1"/>
      <c r="J183" s="2"/>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3"/>
      <c r="AR183" s="3"/>
      <c r="AS183" s="3"/>
      <c r="AT183" s="6"/>
      <c r="AU183" s="3"/>
      <c r="AV183" s="3"/>
      <c r="AW183" s="1"/>
      <c r="AX183" s="1"/>
      <c r="AY183" s="1"/>
      <c r="AZ183" s="1"/>
    </row>
    <row r="184" spans="1:52" ht="14.25" customHeight="1" x14ac:dyDescent="0.25">
      <c r="A184" s="1"/>
      <c r="B184" s="1"/>
      <c r="C184" s="1"/>
      <c r="D184" s="1"/>
      <c r="E184" s="1"/>
      <c r="F184" s="1"/>
      <c r="G184" s="1"/>
      <c r="H184" s="1"/>
      <c r="I184" s="1"/>
      <c r="J184" s="2"/>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3"/>
      <c r="AR184" s="3"/>
      <c r="AS184" s="3"/>
      <c r="AT184" s="6"/>
      <c r="AU184" s="3"/>
      <c r="AV184" s="3"/>
      <c r="AW184" s="1"/>
      <c r="AX184" s="1"/>
      <c r="AY184" s="1"/>
      <c r="AZ184" s="1"/>
    </row>
    <row r="185" spans="1:52" ht="14.25" customHeight="1" x14ac:dyDescent="0.25">
      <c r="A185" s="1"/>
      <c r="B185" s="1"/>
      <c r="C185" s="1"/>
      <c r="D185" s="1"/>
      <c r="E185" s="1"/>
      <c r="F185" s="1"/>
      <c r="G185" s="1"/>
      <c r="H185" s="1"/>
      <c r="I185" s="1"/>
      <c r="J185" s="2"/>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3"/>
      <c r="AR185" s="3"/>
      <c r="AS185" s="3"/>
      <c r="AT185" s="6"/>
      <c r="AU185" s="3"/>
      <c r="AV185" s="3"/>
      <c r="AW185" s="1"/>
      <c r="AX185" s="1"/>
      <c r="AY185" s="1"/>
      <c r="AZ185" s="1"/>
    </row>
    <row r="186" spans="1:52" ht="14.25" customHeight="1" x14ac:dyDescent="0.25">
      <c r="A186" s="1"/>
      <c r="B186" s="1"/>
      <c r="C186" s="1"/>
      <c r="D186" s="1"/>
      <c r="E186" s="1"/>
      <c r="F186" s="1"/>
      <c r="G186" s="1"/>
      <c r="H186" s="1"/>
      <c r="I186" s="1"/>
      <c r="J186" s="2"/>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3"/>
      <c r="AR186" s="3"/>
      <c r="AS186" s="3"/>
      <c r="AT186" s="6"/>
      <c r="AU186" s="3"/>
      <c r="AV186" s="3"/>
      <c r="AW186" s="1"/>
      <c r="AX186" s="1"/>
      <c r="AY186" s="1"/>
      <c r="AZ186" s="1"/>
    </row>
    <row r="187" spans="1:52" ht="14.25" customHeight="1" x14ac:dyDescent="0.25">
      <c r="A187" s="1"/>
      <c r="B187" s="1"/>
      <c r="C187" s="1"/>
      <c r="D187" s="1"/>
      <c r="E187" s="1"/>
      <c r="F187" s="1"/>
      <c r="G187" s="1"/>
      <c r="H187" s="1"/>
      <c r="I187" s="1"/>
      <c r="J187" s="2"/>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3"/>
      <c r="AR187" s="3"/>
      <c r="AS187" s="3"/>
      <c r="AT187" s="6"/>
      <c r="AU187" s="3"/>
      <c r="AV187" s="3"/>
      <c r="AW187" s="1"/>
      <c r="AX187" s="1"/>
      <c r="AY187" s="1"/>
      <c r="AZ187" s="1"/>
    </row>
    <row r="188" spans="1:52" ht="14.25" customHeight="1" x14ac:dyDescent="0.25">
      <c r="A188" s="1"/>
      <c r="B188" s="1"/>
      <c r="C188" s="1"/>
      <c r="D188" s="1"/>
      <c r="E188" s="1"/>
      <c r="F188" s="1"/>
      <c r="G188" s="1"/>
      <c r="H188" s="1"/>
      <c r="I188" s="1"/>
      <c r="J188" s="2"/>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3"/>
      <c r="AR188" s="3"/>
      <c r="AS188" s="3"/>
      <c r="AT188" s="6"/>
      <c r="AU188" s="3"/>
      <c r="AV188" s="3"/>
      <c r="AW188" s="1"/>
      <c r="AX188" s="1"/>
      <c r="AY188" s="1"/>
      <c r="AZ188" s="1"/>
    </row>
    <row r="189" spans="1:52" ht="14.25" customHeight="1" x14ac:dyDescent="0.25">
      <c r="A189" s="1"/>
      <c r="B189" s="1"/>
      <c r="C189" s="1"/>
      <c r="D189" s="1"/>
      <c r="E189" s="1"/>
      <c r="F189" s="1"/>
      <c r="G189" s="1"/>
      <c r="H189" s="1"/>
      <c r="I189" s="1"/>
      <c r="J189" s="2"/>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3"/>
      <c r="AR189" s="3"/>
      <c r="AS189" s="3"/>
      <c r="AT189" s="6"/>
      <c r="AU189" s="3"/>
      <c r="AV189" s="3"/>
      <c r="AW189" s="1"/>
      <c r="AX189" s="1"/>
      <c r="AY189" s="1"/>
      <c r="AZ189" s="1"/>
    </row>
    <row r="190" spans="1:52" ht="14.25" customHeight="1" x14ac:dyDescent="0.25">
      <c r="A190" s="1"/>
      <c r="B190" s="1"/>
      <c r="C190" s="1"/>
      <c r="D190" s="1"/>
      <c r="E190" s="1"/>
      <c r="F190" s="1"/>
      <c r="G190" s="1"/>
      <c r="H190" s="1"/>
      <c r="I190" s="1"/>
      <c r="J190" s="2"/>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3"/>
      <c r="AR190" s="3"/>
      <c r="AS190" s="3"/>
      <c r="AT190" s="6"/>
      <c r="AU190" s="3"/>
      <c r="AV190" s="3"/>
      <c r="AW190" s="1"/>
      <c r="AX190" s="1"/>
      <c r="AY190" s="1"/>
      <c r="AZ190" s="1"/>
    </row>
    <row r="191" spans="1:52" ht="14.25" customHeight="1" x14ac:dyDescent="0.25">
      <c r="A191" s="1"/>
      <c r="B191" s="1"/>
      <c r="C191" s="1"/>
      <c r="D191" s="1"/>
      <c r="E191" s="1"/>
      <c r="F191" s="1"/>
      <c r="G191" s="1"/>
      <c r="H191" s="1"/>
      <c r="I191" s="1"/>
      <c r="J191" s="2"/>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3"/>
      <c r="AR191" s="3"/>
      <c r="AS191" s="3"/>
      <c r="AT191" s="6"/>
      <c r="AU191" s="3"/>
      <c r="AV191" s="3"/>
      <c r="AW191" s="1"/>
      <c r="AX191" s="1"/>
      <c r="AY191" s="1"/>
      <c r="AZ191" s="1"/>
    </row>
    <row r="192" spans="1:52" ht="14.25" customHeight="1" x14ac:dyDescent="0.25">
      <c r="A192" s="1"/>
      <c r="B192" s="1"/>
      <c r="C192" s="1"/>
      <c r="D192" s="1"/>
      <c r="E192" s="1"/>
      <c r="F192" s="1"/>
      <c r="G192" s="1"/>
      <c r="H192" s="1"/>
      <c r="I192" s="1"/>
      <c r="J192" s="2"/>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3"/>
      <c r="AR192" s="3"/>
      <c r="AS192" s="3"/>
      <c r="AT192" s="6"/>
      <c r="AU192" s="3"/>
      <c r="AV192" s="3"/>
      <c r="AW192" s="1"/>
      <c r="AX192" s="1"/>
      <c r="AY192" s="1"/>
      <c r="AZ192" s="1"/>
    </row>
    <row r="193" spans="1:52" ht="14.25" customHeight="1" x14ac:dyDescent="0.25">
      <c r="A193" s="1"/>
      <c r="B193" s="1"/>
      <c r="C193" s="1"/>
      <c r="D193" s="1"/>
      <c r="E193" s="1"/>
      <c r="F193" s="1"/>
      <c r="G193" s="1"/>
      <c r="H193" s="1"/>
      <c r="I193" s="1"/>
      <c r="J193" s="2"/>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3"/>
      <c r="AR193" s="3"/>
      <c r="AS193" s="3"/>
      <c r="AT193" s="6"/>
      <c r="AU193" s="3"/>
      <c r="AV193" s="3"/>
      <c r="AW193" s="1"/>
      <c r="AX193" s="1"/>
      <c r="AY193" s="1"/>
      <c r="AZ193" s="1"/>
    </row>
    <row r="194" spans="1:52" ht="14.25" customHeight="1" x14ac:dyDescent="0.25">
      <c r="A194" s="1"/>
      <c r="B194" s="1"/>
      <c r="C194" s="1"/>
      <c r="D194" s="1"/>
      <c r="E194" s="1"/>
      <c r="F194" s="1"/>
      <c r="G194" s="1"/>
      <c r="H194" s="1"/>
      <c r="I194" s="1"/>
      <c r="J194" s="2"/>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3"/>
      <c r="AR194" s="3"/>
      <c r="AS194" s="3"/>
      <c r="AT194" s="6"/>
      <c r="AU194" s="3"/>
      <c r="AV194" s="3"/>
      <c r="AW194" s="1"/>
      <c r="AX194" s="1"/>
      <c r="AY194" s="1"/>
      <c r="AZ194" s="1"/>
    </row>
    <row r="195" spans="1:52" ht="14.25" customHeight="1" x14ac:dyDescent="0.25">
      <c r="A195" s="1"/>
      <c r="B195" s="1"/>
      <c r="C195" s="1"/>
      <c r="D195" s="1"/>
      <c r="E195" s="1"/>
      <c r="F195" s="1"/>
      <c r="G195" s="1"/>
      <c r="H195" s="1"/>
      <c r="I195" s="1"/>
      <c r="J195" s="2"/>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3"/>
      <c r="AR195" s="3"/>
      <c r="AS195" s="3"/>
      <c r="AT195" s="6"/>
      <c r="AU195" s="3"/>
      <c r="AV195" s="3"/>
      <c r="AW195" s="1"/>
      <c r="AX195" s="1"/>
      <c r="AY195" s="1"/>
      <c r="AZ195" s="1"/>
    </row>
    <row r="196" spans="1:52" ht="14.25" customHeight="1" x14ac:dyDescent="0.25">
      <c r="A196" s="1"/>
      <c r="B196" s="1"/>
      <c r="C196" s="1"/>
      <c r="D196" s="1"/>
      <c r="E196" s="1"/>
      <c r="F196" s="1"/>
      <c r="G196" s="1"/>
      <c r="H196" s="1"/>
      <c r="I196" s="1"/>
      <c r="J196" s="2"/>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3"/>
      <c r="AR196" s="3"/>
      <c r="AS196" s="3"/>
      <c r="AT196" s="6"/>
      <c r="AU196" s="3"/>
      <c r="AV196" s="3"/>
      <c r="AW196" s="1"/>
      <c r="AX196" s="1"/>
      <c r="AY196" s="1"/>
      <c r="AZ196" s="1"/>
    </row>
    <row r="197" spans="1:52" ht="14.25" customHeight="1" x14ac:dyDescent="0.25">
      <c r="A197" s="1"/>
      <c r="B197" s="1"/>
      <c r="C197" s="1"/>
      <c r="D197" s="1"/>
      <c r="E197" s="1"/>
      <c r="F197" s="1"/>
      <c r="G197" s="1"/>
      <c r="H197" s="1"/>
      <c r="I197" s="1"/>
      <c r="J197" s="2"/>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3"/>
      <c r="AR197" s="3"/>
      <c r="AS197" s="3"/>
      <c r="AT197" s="6"/>
      <c r="AU197" s="3"/>
      <c r="AV197" s="3"/>
      <c r="AW197" s="1"/>
      <c r="AX197" s="1"/>
      <c r="AY197" s="1"/>
      <c r="AZ197" s="1"/>
    </row>
    <row r="198" spans="1:52" ht="14.25" customHeight="1" x14ac:dyDescent="0.25">
      <c r="A198" s="1"/>
      <c r="B198" s="1"/>
      <c r="C198" s="1"/>
      <c r="D198" s="1"/>
      <c r="E198" s="1"/>
      <c r="F198" s="1"/>
      <c r="G198" s="1"/>
      <c r="H198" s="1"/>
      <c r="I198" s="1"/>
      <c r="J198" s="2"/>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3"/>
      <c r="AR198" s="3"/>
      <c r="AS198" s="3"/>
      <c r="AT198" s="6"/>
      <c r="AU198" s="3"/>
      <c r="AV198" s="3"/>
      <c r="AW198" s="1"/>
      <c r="AX198" s="1"/>
      <c r="AY198" s="1"/>
      <c r="AZ198" s="1"/>
    </row>
    <row r="199" spans="1:52" ht="14.25" customHeight="1" x14ac:dyDescent="0.25">
      <c r="A199" s="1"/>
      <c r="B199" s="1"/>
      <c r="C199" s="1"/>
      <c r="D199" s="1"/>
      <c r="E199" s="1"/>
      <c r="F199" s="1"/>
      <c r="G199" s="1"/>
      <c r="H199" s="1"/>
      <c r="I199" s="1"/>
      <c r="J199" s="2"/>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3"/>
      <c r="AR199" s="3"/>
      <c r="AS199" s="3"/>
      <c r="AT199" s="6"/>
      <c r="AU199" s="3"/>
      <c r="AV199" s="3"/>
      <c r="AW199" s="1"/>
      <c r="AX199" s="1"/>
      <c r="AY199" s="1"/>
      <c r="AZ199" s="1"/>
    </row>
    <row r="200" spans="1:52" ht="14.25" customHeight="1" x14ac:dyDescent="0.25">
      <c r="A200" s="1"/>
      <c r="B200" s="1"/>
      <c r="C200" s="1"/>
      <c r="D200" s="1"/>
      <c r="E200" s="1"/>
      <c r="F200" s="1"/>
      <c r="G200" s="1"/>
      <c r="H200" s="1"/>
      <c r="I200" s="1"/>
      <c r="J200" s="2"/>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3"/>
      <c r="AR200" s="3"/>
      <c r="AS200" s="3"/>
      <c r="AT200" s="6"/>
      <c r="AU200" s="3"/>
      <c r="AV200" s="3"/>
      <c r="AW200" s="1"/>
      <c r="AX200" s="1"/>
      <c r="AY200" s="1"/>
      <c r="AZ200" s="1"/>
    </row>
    <row r="201" spans="1:52" ht="14.25" customHeight="1" x14ac:dyDescent="0.25">
      <c r="A201" s="1"/>
      <c r="B201" s="1"/>
      <c r="C201" s="1"/>
      <c r="D201" s="1"/>
      <c r="E201" s="1"/>
      <c r="F201" s="1"/>
      <c r="G201" s="1"/>
      <c r="H201" s="1"/>
      <c r="I201" s="1"/>
      <c r="J201" s="2"/>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3"/>
      <c r="AR201" s="3"/>
      <c r="AS201" s="3"/>
      <c r="AT201" s="6"/>
      <c r="AU201" s="3"/>
      <c r="AV201" s="3"/>
      <c r="AW201" s="1"/>
      <c r="AX201" s="1"/>
      <c r="AY201" s="1"/>
      <c r="AZ201" s="1"/>
    </row>
    <row r="202" spans="1:52" ht="14.25" customHeight="1" x14ac:dyDescent="0.25">
      <c r="A202" s="1"/>
      <c r="B202" s="1"/>
      <c r="C202" s="1"/>
      <c r="D202" s="1"/>
      <c r="E202" s="1"/>
      <c r="F202" s="1"/>
      <c r="G202" s="1"/>
      <c r="H202" s="1"/>
      <c r="I202" s="1"/>
      <c r="J202" s="2"/>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3"/>
      <c r="AR202" s="3"/>
      <c r="AS202" s="3"/>
      <c r="AT202" s="6"/>
      <c r="AU202" s="3"/>
      <c r="AV202" s="3"/>
      <c r="AW202" s="1"/>
      <c r="AX202" s="1"/>
      <c r="AY202" s="1"/>
      <c r="AZ202" s="1"/>
    </row>
    <row r="203" spans="1:52" ht="14.25" customHeight="1" x14ac:dyDescent="0.25">
      <c r="A203" s="1"/>
      <c r="B203" s="1"/>
      <c r="C203" s="1"/>
      <c r="D203" s="1"/>
      <c r="E203" s="1"/>
      <c r="F203" s="1"/>
      <c r="G203" s="1"/>
      <c r="H203" s="1"/>
      <c r="I203" s="1"/>
      <c r="J203" s="2"/>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3"/>
      <c r="AR203" s="3"/>
      <c r="AS203" s="3"/>
      <c r="AT203" s="6"/>
      <c r="AU203" s="3"/>
      <c r="AV203" s="3"/>
      <c r="AW203" s="1"/>
      <c r="AX203" s="1"/>
      <c r="AY203" s="1"/>
      <c r="AZ203" s="1"/>
    </row>
    <row r="204" spans="1:52" ht="14.25" customHeight="1" x14ac:dyDescent="0.25">
      <c r="A204" s="1"/>
      <c r="B204" s="1"/>
      <c r="C204" s="1"/>
      <c r="D204" s="1"/>
      <c r="E204" s="1"/>
      <c r="F204" s="1"/>
      <c r="G204" s="1"/>
      <c r="H204" s="1"/>
      <c r="I204" s="1"/>
      <c r="J204" s="2"/>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3"/>
      <c r="AR204" s="3"/>
      <c r="AS204" s="3"/>
      <c r="AT204" s="6"/>
      <c r="AU204" s="3"/>
      <c r="AV204" s="3"/>
      <c r="AW204" s="1"/>
      <c r="AX204" s="1"/>
      <c r="AY204" s="1"/>
      <c r="AZ204" s="1"/>
    </row>
    <row r="205" spans="1:52" ht="14.25" customHeight="1" x14ac:dyDescent="0.25">
      <c r="A205" s="1"/>
      <c r="B205" s="1"/>
      <c r="C205" s="1"/>
      <c r="D205" s="1"/>
      <c r="E205" s="1"/>
      <c r="F205" s="1"/>
      <c r="G205" s="1"/>
      <c r="H205" s="1"/>
      <c r="I205" s="1"/>
      <c r="J205" s="2"/>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3"/>
      <c r="AR205" s="3"/>
      <c r="AS205" s="3"/>
      <c r="AT205" s="6"/>
      <c r="AU205" s="3"/>
      <c r="AV205" s="3"/>
      <c r="AW205" s="1"/>
      <c r="AX205" s="1"/>
      <c r="AY205" s="1"/>
      <c r="AZ205" s="1"/>
    </row>
    <row r="206" spans="1:52" ht="14.25" customHeight="1" x14ac:dyDescent="0.25">
      <c r="A206" s="1"/>
      <c r="B206" s="1"/>
      <c r="C206" s="1"/>
      <c r="D206" s="1"/>
      <c r="E206" s="1"/>
      <c r="F206" s="1"/>
      <c r="G206" s="1"/>
      <c r="H206" s="1"/>
      <c r="I206" s="1"/>
      <c r="J206" s="2"/>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3"/>
      <c r="AR206" s="3"/>
      <c r="AS206" s="3"/>
      <c r="AT206" s="6"/>
      <c r="AU206" s="3"/>
      <c r="AV206" s="3"/>
      <c r="AW206" s="1"/>
      <c r="AX206" s="1"/>
      <c r="AY206" s="1"/>
      <c r="AZ206" s="1"/>
    </row>
    <row r="207" spans="1:52" ht="14.25" customHeight="1" x14ac:dyDescent="0.25">
      <c r="A207" s="1"/>
      <c r="B207" s="1"/>
      <c r="C207" s="1"/>
      <c r="D207" s="1"/>
      <c r="E207" s="1"/>
      <c r="F207" s="1"/>
      <c r="G207" s="1"/>
      <c r="H207" s="1"/>
      <c r="I207" s="1"/>
      <c r="J207" s="2"/>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3"/>
      <c r="AR207" s="3"/>
      <c r="AS207" s="3"/>
      <c r="AT207" s="6"/>
      <c r="AU207" s="3"/>
      <c r="AV207" s="3"/>
      <c r="AW207" s="1"/>
      <c r="AX207" s="1"/>
      <c r="AY207" s="1"/>
      <c r="AZ207" s="1"/>
    </row>
    <row r="208" spans="1:52" ht="14.25" customHeight="1" x14ac:dyDescent="0.25">
      <c r="A208" s="1"/>
      <c r="B208" s="1"/>
      <c r="C208" s="1"/>
      <c r="D208" s="1"/>
      <c r="E208" s="1"/>
      <c r="F208" s="1"/>
      <c r="G208" s="1"/>
      <c r="H208" s="1"/>
      <c r="I208" s="1"/>
      <c r="J208" s="2"/>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3"/>
      <c r="AR208" s="3"/>
      <c r="AS208" s="3"/>
      <c r="AT208" s="6"/>
      <c r="AU208" s="3"/>
      <c r="AV208" s="3"/>
      <c r="AW208" s="1"/>
      <c r="AX208" s="1"/>
      <c r="AY208" s="1"/>
      <c r="AZ208" s="1"/>
    </row>
    <row r="209" spans="1:52" ht="14.25" customHeight="1" x14ac:dyDescent="0.25">
      <c r="A209" s="1"/>
      <c r="B209" s="1"/>
      <c r="C209" s="1"/>
      <c r="D209" s="1"/>
      <c r="E209" s="1"/>
      <c r="F209" s="1"/>
      <c r="G209" s="1"/>
      <c r="H209" s="1"/>
      <c r="I209" s="1"/>
      <c r="J209" s="2"/>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3"/>
      <c r="AR209" s="3"/>
      <c r="AS209" s="3"/>
      <c r="AT209" s="6"/>
      <c r="AU209" s="3"/>
      <c r="AV209" s="3"/>
      <c r="AW209" s="1"/>
      <c r="AX209" s="1"/>
      <c r="AY209" s="1"/>
      <c r="AZ209" s="1"/>
    </row>
    <row r="210" spans="1:52" ht="14.25" customHeight="1" x14ac:dyDescent="0.25">
      <c r="A210" s="1"/>
      <c r="B210" s="1"/>
      <c r="C210" s="1"/>
      <c r="D210" s="1"/>
      <c r="E210" s="1"/>
      <c r="F210" s="1"/>
      <c r="G210" s="1"/>
      <c r="H210" s="1"/>
      <c r="I210" s="1"/>
      <c r="J210" s="2"/>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3"/>
      <c r="AR210" s="3"/>
      <c r="AS210" s="3"/>
      <c r="AT210" s="6"/>
      <c r="AU210" s="3"/>
      <c r="AV210" s="3"/>
      <c r="AW210" s="1"/>
      <c r="AX210" s="1"/>
      <c r="AY210" s="1"/>
      <c r="AZ210" s="1"/>
    </row>
    <row r="211" spans="1:52" ht="14.25" customHeight="1" x14ac:dyDescent="0.25">
      <c r="A211" s="1"/>
      <c r="B211" s="1"/>
      <c r="C211" s="1"/>
      <c r="D211" s="1"/>
      <c r="E211" s="1"/>
      <c r="F211" s="1"/>
      <c r="G211" s="1"/>
      <c r="H211" s="1"/>
      <c r="I211" s="1"/>
      <c r="J211" s="2"/>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3"/>
      <c r="AR211" s="3"/>
      <c r="AS211" s="3"/>
      <c r="AT211" s="6"/>
      <c r="AU211" s="3"/>
      <c r="AV211" s="3"/>
      <c r="AW211" s="1"/>
      <c r="AX211" s="1"/>
      <c r="AY211" s="1"/>
      <c r="AZ211" s="1"/>
    </row>
    <row r="212" spans="1:52" ht="14.25" customHeight="1" x14ac:dyDescent="0.25">
      <c r="A212" s="1"/>
      <c r="B212" s="1"/>
      <c r="C212" s="1"/>
      <c r="D212" s="1"/>
      <c r="E212" s="1"/>
      <c r="F212" s="1"/>
      <c r="G212" s="1"/>
      <c r="H212" s="1"/>
      <c r="I212" s="1"/>
      <c r="J212" s="2"/>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3"/>
      <c r="AR212" s="3"/>
      <c r="AS212" s="3"/>
      <c r="AT212" s="6"/>
      <c r="AU212" s="3"/>
      <c r="AV212" s="3"/>
      <c r="AW212" s="1"/>
      <c r="AX212" s="1"/>
      <c r="AY212" s="1"/>
      <c r="AZ212" s="1"/>
    </row>
    <row r="213" spans="1:52" ht="14.25" customHeight="1" x14ac:dyDescent="0.25">
      <c r="A213" s="1"/>
      <c r="B213" s="1"/>
      <c r="C213" s="1"/>
      <c r="D213" s="1"/>
      <c r="E213" s="1"/>
      <c r="F213" s="1"/>
      <c r="G213" s="1"/>
      <c r="H213" s="1"/>
      <c r="I213" s="1"/>
      <c r="J213" s="2"/>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3"/>
      <c r="AR213" s="3"/>
      <c r="AS213" s="3"/>
      <c r="AT213" s="6"/>
      <c r="AU213" s="3"/>
      <c r="AV213" s="3"/>
      <c r="AW213" s="1"/>
      <c r="AX213" s="1"/>
      <c r="AY213" s="1"/>
      <c r="AZ213" s="1"/>
    </row>
    <row r="214" spans="1:52" ht="14.25" customHeight="1" x14ac:dyDescent="0.25">
      <c r="A214" s="1"/>
      <c r="B214" s="1"/>
      <c r="C214" s="1"/>
      <c r="D214" s="1"/>
      <c r="E214" s="1"/>
      <c r="F214" s="1"/>
      <c r="G214" s="1"/>
      <c r="H214" s="1"/>
      <c r="I214" s="1"/>
      <c r="J214" s="2"/>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3"/>
      <c r="AR214" s="3"/>
      <c r="AS214" s="3"/>
      <c r="AT214" s="6"/>
      <c r="AU214" s="3"/>
      <c r="AV214" s="3"/>
      <c r="AW214" s="1"/>
      <c r="AX214" s="1"/>
      <c r="AY214" s="1"/>
      <c r="AZ214" s="1"/>
    </row>
    <row r="215" spans="1:52" ht="14.25" customHeight="1" x14ac:dyDescent="0.25">
      <c r="A215" s="1"/>
      <c r="B215" s="1"/>
      <c r="C215" s="1"/>
      <c r="D215" s="1"/>
      <c r="E215" s="1"/>
      <c r="F215" s="1"/>
      <c r="G215" s="1"/>
      <c r="H215" s="1"/>
      <c r="I215" s="1"/>
      <c r="J215" s="2"/>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3"/>
      <c r="AR215" s="3"/>
      <c r="AS215" s="3"/>
      <c r="AT215" s="6"/>
      <c r="AU215" s="3"/>
      <c r="AV215" s="3"/>
      <c r="AW215" s="1"/>
      <c r="AX215" s="1"/>
      <c r="AY215" s="1"/>
      <c r="AZ215" s="1"/>
    </row>
    <row r="216" spans="1:52" ht="14.25" customHeight="1" x14ac:dyDescent="0.25">
      <c r="A216" s="1"/>
      <c r="B216" s="1"/>
      <c r="C216" s="1"/>
      <c r="D216" s="1"/>
      <c r="E216" s="1"/>
      <c r="F216" s="1"/>
      <c r="G216" s="1"/>
      <c r="H216" s="1"/>
      <c r="I216" s="1"/>
      <c r="J216" s="2"/>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3"/>
      <c r="AR216" s="3"/>
      <c r="AS216" s="3"/>
      <c r="AT216" s="6"/>
      <c r="AU216" s="3"/>
      <c r="AV216" s="3"/>
      <c r="AW216" s="1"/>
      <c r="AX216" s="1"/>
      <c r="AY216" s="1"/>
      <c r="AZ216" s="1"/>
    </row>
    <row r="217" spans="1:52" ht="14.25" customHeight="1" x14ac:dyDescent="0.25">
      <c r="A217" s="1"/>
      <c r="B217" s="1"/>
      <c r="C217" s="1"/>
      <c r="D217" s="1"/>
      <c r="E217" s="1"/>
      <c r="F217" s="1"/>
      <c r="G217" s="1"/>
      <c r="H217" s="1"/>
      <c r="I217" s="1"/>
      <c r="J217" s="2"/>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3"/>
      <c r="AR217" s="3"/>
      <c r="AS217" s="3"/>
      <c r="AT217" s="6"/>
      <c r="AU217" s="3"/>
      <c r="AV217" s="3"/>
      <c r="AW217" s="1"/>
      <c r="AX217" s="1"/>
      <c r="AY217" s="1"/>
      <c r="AZ217" s="1"/>
    </row>
    <row r="218" spans="1:52" ht="14.25" customHeight="1" x14ac:dyDescent="0.25">
      <c r="A218" s="1"/>
      <c r="B218" s="1"/>
      <c r="C218" s="1"/>
      <c r="D218" s="1"/>
      <c r="E218" s="1"/>
      <c r="F218" s="1"/>
      <c r="G218" s="1"/>
      <c r="H218" s="1"/>
      <c r="I218" s="1"/>
      <c r="J218" s="2"/>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3"/>
      <c r="AR218" s="3"/>
      <c r="AS218" s="3"/>
      <c r="AT218" s="6"/>
      <c r="AU218" s="3"/>
      <c r="AV218" s="3"/>
      <c r="AW218" s="1"/>
      <c r="AX218" s="1"/>
      <c r="AY218" s="1"/>
      <c r="AZ218" s="1"/>
    </row>
    <row r="219" spans="1:52" ht="14.25" customHeight="1" x14ac:dyDescent="0.25">
      <c r="A219" s="1"/>
      <c r="B219" s="1"/>
      <c r="C219" s="1"/>
      <c r="D219" s="1"/>
      <c r="E219" s="1"/>
      <c r="F219" s="1"/>
      <c r="G219" s="1"/>
      <c r="H219" s="1"/>
      <c r="I219" s="1"/>
      <c r="J219" s="2"/>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3"/>
      <c r="AR219" s="3"/>
      <c r="AS219" s="3"/>
      <c r="AT219" s="6"/>
      <c r="AU219" s="3"/>
      <c r="AV219" s="3"/>
      <c r="AW219" s="1"/>
      <c r="AX219" s="1"/>
      <c r="AY219" s="1"/>
      <c r="AZ219" s="1"/>
    </row>
    <row r="220" spans="1:52" ht="14.25" customHeight="1" x14ac:dyDescent="0.25">
      <c r="A220" s="1"/>
      <c r="B220" s="1"/>
      <c r="C220" s="1"/>
      <c r="D220" s="1"/>
      <c r="E220" s="1"/>
      <c r="F220" s="1"/>
      <c r="G220" s="1"/>
      <c r="H220" s="1"/>
      <c r="I220" s="1"/>
      <c r="J220" s="2"/>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3"/>
      <c r="AR220" s="3"/>
      <c r="AS220" s="3"/>
      <c r="AT220" s="6"/>
      <c r="AU220" s="3"/>
      <c r="AV220" s="3"/>
      <c r="AW220" s="1"/>
      <c r="AX220" s="1"/>
      <c r="AY220" s="1"/>
      <c r="AZ220" s="1"/>
    </row>
    <row r="221" spans="1:52" ht="14.25" customHeight="1" x14ac:dyDescent="0.25">
      <c r="A221" s="1"/>
      <c r="B221" s="1"/>
      <c r="C221" s="1"/>
      <c r="D221" s="1"/>
      <c r="E221" s="1"/>
      <c r="F221" s="1"/>
      <c r="G221" s="1"/>
      <c r="H221" s="1"/>
      <c r="I221" s="1"/>
      <c r="J221" s="2"/>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3"/>
      <c r="AR221" s="3"/>
      <c r="AS221" s="3"/>
      <c r="AT221" s="6"/>
      <c r="AU221" s="3"/>
      <c r="AV221" s="3"/>
      <c r="AW221" s="1"/>
      <c r="AX221" s="1"/>
      <c r="AY221" s="1"/>
      <c r="AZ221" s="1"/>
    </row>
    <row r="222" spans="1:52" ht="14.25" customHeight="1" x14ac:dyDescent="0.25">
      <c r="A222" s="1"/>
      <c r="B222" s="1"/>
      <c r="C222" s="1"/>
      <c r="D222" s="1"/>
      <c r="E222" s="1"/>
      <c r="F222" s="1"/>
      <c r="G222" s="1"/>
      <c r="H222" s="1"/>
      <c r="I222" s="1"/>
      <c r="J222" s="2"/>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3"/>
      <c r="AR222" s="3"/>
      <c r="AS222" s="3"/>
      <c r="AT222" s="6"/>
      <c r="AU222" s="3"/>
      <c r="AV222" s="3"/>
      <c r="AW222" s="1"/>
      <c r="AX222" s="1"/>
      <c r="AY222" s="1"/>
      <c r="AZ222" s="1"/>
    </row>
    <row r="223" spans="1:52" ht="14.25" customHeight="1" x14ac:dyDescent="0.25">
      <c r="A223" s="1"/>
      <c r="B223" s="1"/>
      <c r="C223" s="1"/>
      <c r="D223" s="1"/>
      <c r="E223" s="1"/>
      <c r="F223" s="1"/>
      <c r="G223" s="1"/>
      <c r="H223" s="1"/>
      <c r="I223" s="1"/>
      <c r="J223" s="2"/>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3"/>
      <c r="AR223" s="3"/>
      <c r="AS223" s="3"/>
      <c r="AT223" s="6"/>
      <c r="AU223" s="3"/>
      <c r="AV223" s="3"/>
      <c r="AW223" s="1"/>
      <c r="AX223" s="1"/>
      <c r="AY223" s="1"/>
      <c r="AZ223" s="1"/>
    </row>
    <row r="224" spans="1:52" ht="14.25" customHeight="1" x14ac:dyDescent="0.25">
      <c r="A224" s="1"/>
      <c r="B224" s="1"/>
      <c r="C224" s="1"/>
      <c r="D224" s="1"/>
      <c r="E224" s="1"/>
      <c r="F224" s="1"/>
      <c r="G224" s="1"/>
      <c r="H224" s="1"/>
      <c r="I224" s="1"/>
      <c r="J224" s="2"/>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3"/>
      <c r="AR224" s="3"/>
      <c r="AS224" s="3"/>
      <c r="AT224" s="6"/>
      <c r="AU224" s="3"/>
      <c r="AV224" s="3"/>
      <c r="AW224" s="1"/>
      <c r="AX224" s="1"/>
      <c r="AY224" s="1"/>
      <c r="AZ224" s="1"/>
    </row>
    <row r="225" spans="1:52" ht="14.25" customHeight="1" x14ac:dyDescent="0.25">
      <c r="A225" s="1"/>
      <c r="B225" s="1"/>
      <c r="C225" s="1"/>
      <c r="D225" s="1"/>
      <c r="E225" s="1"/>
      <c r="F225" s="1"/>
      <c r="G225" s="1"/>
      <c r="H225" s="1"/>
      <c r="I225" s="1"/>
      <c r="J225" s="2"/>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3"/>
      <c r="AR225" s="3"/>
      <c r="AS225" s="3"/>
      <c r="AT225" s="6"/>
      <c r="AU225" s="3"/>
      <c r="AV225" s="3"/>
      <c r="AW225" s="1"/>
      <c r="AX225" s="1"/>
      <c r="AY225" s="1"/>
      <c r="AZ225" s="1"/>
    </row>
    <row r="226" spans="1:52" ht="14.25" customHeight="1" x14ac:dyDescent="0.25">
      <c r="A226" s="1"/>
      <c r="B226" s="1"/>
      <c r="C226" s="1"/>
      <c r="D226" s="1"/>
      <c r="E226" s="1"/>
      <c r="F226" s="1"/>
      <c r="G226" s="1"/>
      <c r="H226" s="1"/>
      <c r="I226" s="1"/>
      <c r="J226" s="2"/>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3"/>
      <c r="AR226" s="3"/>
      <c r="AS226" s="3"/>
      <c r="AT226" s="6"/>
      <c r="AU226" s="3"/>
      <c r="AV226" s="3"/>
      <c r="AW226" s="1"/>
      <c r="AX226" s="1"/>
      <c r="AY226" s="1"/>
      <c r="AZ226" s="1"/>
    </row>
    <row r="227" spans="1:52" ht="14.25" customHeight="1" x14ac:dyDescent="0.25">
      <c r="A227" s="1"/>
      <c r="B227" s="1"/>
      <c r="C227" s="1"/>
      <c r="D227" s="1"/>
      <c r="E227" s="1"/>
      <c r="F227" s="1"/>
      <c r="G227" s="1"/>
      <c r="H227" s="1"/>
      <c r="I227" s="1"/>
      <c r="J227" s="2"/>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3"/>
      <c r="AR227" s="3"/>
      <c r="AS227" s="3"/>
      <c r="AT227" s="6"/>
      <c r="AU227" s="3"/>
      <c r="AV227" s="3"/>
      <c r="AW227" s="1"/>
      <c r="AX227" s="1"/>
      <c r="AY227" s="1"/>
      <c r="AZ227" s="1"/>
    </row>
    <row r="228" spans="1:52" ht="14.25" customHeight="1" x14ac:dyDescent="0.25">
      <c r="A228" s="1"/>
      <c r="B228" s="1"/>
      <c r="C228" s="1"/>
      <c r="D228" s="1"/>
      <c r="E228" s="1"/>
      <c r="F228" s="1"/>
      <c r="G228" s="1"/>
      <c r="H228" s="1"/>
      <c r="I228" s="1"/>
      <c r="J228" s="2"/>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3"/>
      <c r="AR228" s="3"/>
      <c r="AS228" s="3"/>
      <c r="AT228" s="6"/>
      <c r="AU228" s="3"/>
      <c r="AV228" s="3"/>
      <c r="AW228" s="1"/>
      <c r="AX228" s="1"/>
      <c r="AY228" s="1"/>
      <c r="AZ228" s="1"/>
    </row>
    <row r="229" spans="1:52" ht="14.25" customHeight="1" x14ac:dyDescent="0.25">
      <c r="A229" s="1"/>
      <c r="B229" s="1"/>
      <c r="C229" s="1"/>
      <c r="D229" s="1"/>
      <c r="E229" s="1"/>
      <c r="F229" s="1"/>
      <c r="G229" s="1"/>
      <c r="H229" s="1"/>
      <c r="I229" s="1"/>
      <c r="J229" s="2"/>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3"/>
      <c r="AR229" s="3"/>
      <c r="AS229" s="3"/>
      <c r="AT229" s="6"/>
      <c r="AU229" s="3"/>
      <c r="AV229" s="3"/>
      <c r="AW229" s="1"/>
      <c r="AX229" s="1"/>
      <c r="AY229" s="1"/>
      <c r="AZ229" s="1"/>
    </row>
    <row r="230" spans="1:52" ht="14.25" customHeight="1" x14ac:dyDescent="0.25">
      <c r="A230" s="1"/>
      <c r="B230" s="1"/>
      <c r="C230" s="1"/>
      <c r="D230" s="1"/>
      <c r="E230" s="1"/>
      <c r="F230" s="1"/>
      <c r="G230" s="1"/>
      <c r="H230" s="1"/>
      <c r="I230" s="1"/>
      <c r="J230" s="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3"/>
      <c r="AR230" s="3"/>
      <c r="AS230" s="3"/>
      <c r="AT230" s="6"/>
      <c r="AU230" s="3"/>
      <c r="AV230" s="3"/>
      <c r="AW230" s="1"/>
      <c r="AX230" s="1"/>
      <c r="AY230" s="1"/>
      <c r="AZ230" s="1"/>
    </row>
    <row r="231" spans="1:52" ht="14.25" customHeight="1" x14ac:dyDescent="0.25">
      <c r="A231" s="1"/>
      <c r="B231" s="1"/>
      <c r="C231" s="1"/>
      <c r="D231" s="1"/>
      <c r="E231" s="1"/>
      <c r="F231" s="1"/>
      <c r="G231" s="1"/>
      <c r="H231" s="1"/>
      <c r="I231" s="1"/>
      <c r="J231" s="2"/>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3"/>
      <c r="AR231" s="3"/>
      <c r="AS231" s="3"/>
      <c r="AT231" s="6"/>
      <c r="AU231" s="3"/>
      <c r="AV231" s="3"/>
      <c r="AW231" s="1"/>
      <c r="AX231" s="1"/>
      <c r="AY231" s="1"/>
      <c r="AZ231" s="1"/>
    </row>
    <row r="232" spans="1:52" ht="14.25" customHeight="1" x14ac:dyDescent="0.25">
      <c r="A232" s="1"/>
      <c r="B232" s="1"/>
      <c r="C232" s="1"/>
      <c r="D232" s="1"/>
      <c r="E232" s="1"/>
      <c r="F232" s="1"/>
      <c r="G232" s="1"/>
      <c r="H232" s="1"/>
      <c r="I232" s="1"/>
      <c r="J232" s="2"/>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3"/>
      <c r="AR232" s="3"/>
      <c r="AS232" s="3"/>
      <c r="AT232" s="6"/>
      <c r="AU232" s="3"/>
      <c r="AV232" s="3"/>
      <c r="AW232" s="1"/>
      <c r="AX232" s="1"/>
      <c r="AY232" s="1"/>
      <c r="AZ232" s="1"/>
    </row>
    <row r="233" spans="1:52" ht="14.25" customHeight="1" x14ac:dyDescent="0.25">
      <c r="A233" s="1"/>
      <c r="B233" s="1"/>
      <c r="C233" s="1"/>
      <c r="D233" s="1"/>
      <c r="E233" s="1"/>
      <c r="F233" s="1"/>
      <c r="G233" s="1"/>
      <c r="H233" s="1"/>
      <c r="I233" s="1"/>
      <c r="J233" s="2"/>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3"/>
      <c r="AR233" s="3"/>
      <c r="AS233" s="3"/>
      <c r="AT233" s="6"/>
      <c r="AU233" s="3"/>
      <c r="AV233" s="3"/>
      <c r="AW233" s="1"/>
      <c r="AX233" s="1"/>
      <c r="AY233" s="1"/>
      <c r="AZ233" s="1"/>
    </row>
    <row r="234" spans="1:52" ht="14.25" customHeight="1" x14ac:dyDescent="0.25">
      <c r="A234" s="1"/>
      <c r="B234" s="1"/>
      <c r="C234" s="1"/>
      <c r="D234" s="1"/>
      <c r="E234" s="1"/>
      <c r="F234" s="1"/>
      <c r="G234" s="1"/>
      <c r="H234" s="1"/>
      <c r="I234" s="1"/>
      <c r="J234" s="2"/>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3"/>
      <c r="AR234" s="3"/>
      <c r="AS234" s="3"/>
      <c r="AT234" s="6"/>
      <c r="AU234" s="3"/>
      <c r="AV234" s="3"/>
      <c r="AW234" s="1"/>
      <c r="AX234" s="1"/>
      <c r="AY234" s="1"/>
      <c r="AZ234" s="1"/>
    </row>
    <row r="235" spans="1:52" ht="14.25" customHeight="1" x14ac:dyDescent="0.25">
      <c r="A235" s="1"/>
      <c r="B235" s="1"/>
      <c r="C235" s="1"/>
      <c r="D235" s="1"/>
      <c r="E235" s="1"/>
      <c r="F235" s="1"/>
      <c r="G235" s="1"/>
      <c r="H235" s="1"/>
      <c r="I235" s="1"/>
      <c r="J235" s="2"/>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3"/>
      <c r="AR235" s="3"/>
      <c r="AS235" s="3"/>
      <c r="AT235" s="6"/>
      <c r="AU235" s="3"/>
      <c r="AV235" s="3"/>
      <c r="AW235" s="1"/>
      <c r="AX235" s="1"/>
      <c r="AY235" s="1"/>
      <c r="AZ235" s="1"/>
    </row>
    <row r="236" spans="1:52" ht="14.25" customHeight="1" x14ac:dyDescent="0.25">
      <c r="A236" s="1"/>
      <c r="B236" s="1"/>
      <c r="C236" s="1"/>
      <c r="D236" s="1"/>
      <c r="E236" s="1"/>
      <c r="F236" s="1"/>
      <c r="G236" s="1"/>
      <c r="H236" s="1"/>
      <c r="I236" s="1"/>
      <c r="J236" s="2"/>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3"/>
      <c r="AR236" s="3"/>
      <c r="AS236" s="3"/>
      <c r="AT236" s="6"/>
      <c r="AU236" s="3"/>
      <c r="AV236" s="3"/>
      <c r="AW236" s="1"/>
      <c r="AX236" s="1"/>
      <c r="AY236" s="1"/>
      <c r="AZ236" s="1"/>
    </row>
    <row r="237" spans="1:52" ht="14.25" customHeight="1" x14ac:dyDescent="0.25">
      <c r="A237" s="1"/>
      <c r="B237" s="1"/>
      <c r="C237" s="1"/>
      <c r="D237" s="1"/>
      <c r="E237" s="1"/>
      <c r="F237" s="1"/>
      <c r="G237" s="1"/>
      <c r="H237" s="1"/>
      <c r="I237" s="1"/>
      <c r="J237" s="2"/>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3"/>
      <c r="AR237" s="3"/>
      <c r="AS237" s="3"/>
      <c r="AT237" s="6"/>
      <c r="AU237" s="3"/>
      <c r="AV237" s="3"/>
      <c r="AW237" s="1"/>
      <c r="AX237" s="1"/>
      <c r="AY237" s="1"/>
      <c r="AZ237" s="1"/>
    </row>
    <row r="238" spans="1:52" ht="14.25" customHeight="1" x14ac:dyDescent="0.25">
      <c r="A238" s="1"/>
      <c r="B238" s="1"/>
      <c r="C238" s="1"/>
      <c r="D238" s="1"/>
      <c r="E238" s="1"/>
      <c r="F238" s="1"/>
      <c r="G238" s="1"/>
      <c r="H238" s="1"/>
      <c r="I238" s="1"/>
      <c r="J238" s="2"/>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3"/>
      <c r="AR238" s="3"/>
      <c r="AS238" s="3"/>
      <c r="AT238" s="6"/>
      <c r="AU238" s="3"/>
      <c r="AV238" s="3"/>
      <c r="AW238" s="1"/>
      <c r="AX238" s="1"/>
      <c r="AY238" s="1"/>
      <c r="AZ238" s="1"/>
    </row>
    <row r="239" spans="1:52" ht="14.25" customHeight="1" x14ac:dyDescent="0.25">
      <c r="A239" s="1"/>
      <c r="B239" s="1"/>
      <c r="C239" s="1"/>
      <c r="D239" s="1"/>
      <c r="E239" s="1"/>
      <c r="F239" s="1"/>
      <c r="G239" s="1"/>
      <c r="H239" s="1"/>
      <c r="I239" s="1"/>
      <c r="J239" s="2"/>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3"/>
      <c r="AR239" s="3"/>
      <c r="AS239" s="3"/>
      <c r="AT239" s="6"/>
      <c r="AU239" s="3"/>
      <c r="AV239" s="3"/>
      <c r="AW239" s="1"/>
      <c r="AX239" s="1"/>
      <c r="AY239" s="1"/>
      <c r="AZ239" s="1"/>
    </row>
    <row r="240" spans="1:52" ht="14.25" customHeight="1" x14ac:dyDescent="0.25">
      <c r="A240" s="1"/>
      <c r="B240" s="1"/>
      <c r="C240" s="1"/>
      <c r="D240" s="1"/>
      <c r="E240" s="1"/>
      <c r="F240" s="1"/>
      <c r="G240" s="1"/>
      <c r="H240" s="1"/>
      <c r="I240" s="1"/>
      <c r="J240" s="2"/>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3"/>
      <c r="AR240" s="3"/>
      <c r="AS240" s="3"/>
      <c r="AT240" s="6"/>
      <c r="AU240" s="3"/>
      <c r="AV240" s="3"/>
      <c r="AW240" s="1"/>
      <c r="AX240" s="1"/>
      <c r="AY240" s="1"/>
      <c r="AZ240" s="1"/>
    </row>
    <row r="241" spans="1:52" ht="14.25" customHeight="1" x14ac:dyDescent="0.25">
      <c r="A241" s="1"/>
      <c r="B241" s="1"/>
      <c r="C241" s="1"/>
      <c r="D241" s="1"/>
      <c r="E241" s="1"/>
      <c r="F241" s="1"/>
      <c r="G241" s="1"/>
      <c r="H241" s="1"/>
      <c r="I241" s="1"/>
      <c r="J241" s="2"/>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3"/>
      <c r="AR241" s="3"/>
      <c r="AS241" s="3"/>
      <c r="AT241" s="6"/>
      <c r="AU241" s="3"/>
      <c r="AV241" s="3"/>
      <c r="AW241" s="1"/>
      <c r="AX241" s="1"/>
      <c r="AY241" s="1"/>
      <c r="AZ241" s="1"/>
    </row>
    <row r="242" spans="1:52" ht="14.25" customHeight="1" x14ac:dyDescent="0.25">
      <c r="A242" s="1"/>
      <c r="B242" s="1"/>
      <c r="C242" s="1"/>
      <c r="D242" s="1"/>
      <c r="E242" s="1"/>
      <c r="F242" s="1"/>
      <c r="G242" s="1"/>
      <c r="H242" s="1"/>
      <c r="I242" s="1"/>
      <c r="J242" s="2"/>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3"/>
      <c r="AR242" s="3"/>
      <c r="AS242" s="3"/>
      <c r="AT242" s="6"/>
      <c r="AU242" s="3"/>
      <c r="AV242" s="3"/>
      <c r="AW242" s="1"/>
      <c r="AX242" s="1"/>
      <c r="AY242" s="1"/>
      <c r="AZ242" s="1"/>
    </row>
    <row r="243" spans="1:52" ht="14.25" customHeight="1" x14ac:dyDescent="0.25">
      <c r="A243" s="1"/>
      <c r="B243" s="1"/>
      <c r="C243" s="1"/>
      <c r="D243" s="1"/>
      <c r="E243" s="1"/>
      <c r="F243" s="1"/>
      <c r="G243" s="1"/>
      <c r="H243" s="1"/>
      <c r="I243" s="1"/>
      <c r="J243" s="2"/>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3"/>
      <c r="AR243" s="3"/>
      <c r="AS243" s="3"/>
      <c r="AT243" s="6"/>
      <c r="AU243" s="3"/>
      <c r="AV243" s="3"/>
      <c r="AW243" s="1"/>
      <c r="AX243" s="1"/>
      <c r="AY243" s="1"/>
      <c r="AZ243" s="1"/>
    </row>
    <row r="244" spans="1:52" ht="14.25" customHeight="1" x14ac:dyDescent="0.25">
      <c r="A244" s="1"/>
      <c r="B244" s="1"/>
      <c r="C244" s="1"/>
      <c r="D244" s="1"/>
      <c r="E244" s="1"/>
      <c r="F244" s="1"/>
      <c r="G244" s="1"/>
      <c r="H244" s="1"/>
      <c r="I244" s="1"/>
      <c r="J244" s="2"/>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3"/>
      <c r="AR244" s="3"/>
      <c r="AS244" s="3"/>
      <c r="AT244" s="6"/>
      <c r="AU244" s="3"/>
      <c r="AV244" s="3"/>
      <c r="AW244" s="1"/>
      <c r="AX244" s="1"/>
      <c r="AY244" s="1"/>
      <c r="AZ244" s="1"/>
    </row>
    <row r="245" spans="1:52" ht="14.25" customHeight="1" x14ac:dyDescent="0.25">
      <c r="A245" s="1"/>
      <c r="B245" s="1"/>
      <c r="C245" s="1"/>
      <c r="D245" s="1"/>
      <c r="E245" s="1"/>
      <c r="F245" s="1"/>
      <c r="G245" s="1"/>
      <c r="H245" s="1"/>
      <c r="I245" s="1"/>
      <c r="J245" s="2"/>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3"/>
      <c r="AR245" s="3"/>
      <c r="AS245" s="3"/>
      <c r="AT245" s="6"/>
      <c r="AU245" s="3"/>
      <c r="AV245" s="3"/>
      <c r="AW245" s="1"/>
      <c r="AX245" s="1"/>
      <c r="AY245" s="1"/>
      <c r="AZ245" s="1"/>
    </row>
    <row r="246" spans="1:52" ht="14.25" customHeight="1" x14ac:dyDescent="0.25">
      <c r="A246" s="1"/>
      <c r="B246" s="1"/>
      <c r="C246" s="1"/>
      <c r="D246" s="1"/>
      <c r="E246" s="1"/>
      <c r="F246" s="1"/>
      <c r="G246" s="1"/>
      <c r="H246" s="1"/>
      <c r="I246" s="1"/>
      <c r="J246" s="2"/>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3"/>
      <c r="AR246" s="3"/>
      <c r="AS246" s="3"/>
      <c r="AT246" s="6"/>
      <c r="AU246" s="3"/>
      <c r="AV246" s="3"/>
      <c r="AW246" s="1"/>
      <c r="AX246" s="1"/>
      <c r="AY246" s="1"/>
      <c r="AZ246" s="1"/>
    </row>
    <row r="247" spans="1:52" ht="14.25" customHeight="1" x14ac:dyDescent="0.25">
      <c r="A247" s="1"/>
      <c r="B247" s="1"/>
      <c r="C247" s="1"/>
      <c r="D247" s="1"/>
      <c r="E247" s="1"/>
      <c r="F247" s="1"/>
      <c r="G247" s="1"/>
      <c r="H247" s="1"/>
      <c r="I247" s="1"/>
      <c r="J247" s="2"/>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3"/>
      <c r="AR247" s="3"/>
      <c r="AS247" s="3"/>
      <c r="AT247" s="6"/>
      <c r="AU247" s="3"/>
      <c r="AV247" s="3"/>
      <c r="AW247" s="1"/>
      <c r="AX247" s="1"/>
      <c r="AY247" s="1"/>
      <c r="AZ247" s="1"/>
    </row>
    <row r="248" spans="1:52" ht="14.25" customHeight="1" x14ac:dyDescent="0.25">
      <c r="A248" s="1"/>
      <c r="B248" s="1"/>
      <c r="C248" s="1"/>
      <c r="D248" s="1"/>
      <c r="E248" s="1"/>
      <c r="F248" s="1"/>
      <c r="G248" s="1"/>
      <c r="H248" s="1"/>
      <c r="I248" s="1"/>
      <c r="J248" s="2"/>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3"/>
      <c r="AR248" s="3"/>
      <c r="AS248" s="3"/>
      <c r="AT248" s="6"/>
      <c r="AU248" s="3"/>
      <c r="AV248" s="3"/>
      <c r="AW248" s="1"/>
      <c r="AX248" s="1"/>
      <c r="AY248" s="1"/>
      <c r="AZ248" s="1"/>
    </row>
    <row r="249" spans="1:52" ht="14.25" customHeight="1" x14ac:dyDescent="0.25">
      <c r="A249" s="1"/>
      <c r="B249" s="1"/>
      <c r="C249" s="1"/>
      <c r="D249" s="1"/>
      <c r="E249" s="1"/>
      <c r="F249" s="1"/>
      <c r="G249" s="1"/>
      <c r="H249" s="1"/>
      <c r="I249" s="1"/>
      <c r="J249" s="2"/>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3"/>
      <c r="AR249" s="3"/>
      <c r="AS249" s="3"/>
      <c r="AT249" s="6"/>
      <c r="AU249" s="3"/>
      <c r="AV249" s="3"/>
      <c r="AW249" s="1"/>
      <c r="AX249" s="1"/>
      <c r="AY249" s="1"/>
      <c r="AZ249" s="1"/>
    </row>
    <row r="250" spans="1:52" ht="14.25" customHeight="1" x14ac:dyDescent="0.25">
      <c r="A250" s="1"/>
      <c r="B250" s="1"/>
      <c r="C250" s="1"/>
      <c r="D250" s="1"/>
      <c r="E250" s="1"/>
      <c r="F250" s="1"/>
      <c r="G250" s="1"/>
      <c r="H250" s="1"/>
      <c r="I250" s="1"/>
      <c r="J250" s="2"/>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3"/>
      <c r="AR250" s="3"/>
      <c r="AS250" s="3"/>
      <c r="AT250" s="6"/>
      <c r="AU250" s="3"/>
      <c r="AV250" s="3"/>
      <c r="AW250" s="1"/>
      <c r="AX250" s="1"/>
      <c r="AY250" s="1"/>
      <c r="AZ250" s="1"/>
    </row>
    <row r="251" spans="1:52" ht="14.25" customHeight="1" x14ac:dyDescent="0.25">
      <c r="A251" s="1"/>
      <c r="B251" s="1"/>
      <c r="C251" s="1"/>
      <c r="D251" s="1"/>
      <c r="E251" s="1"/>
      <c r="F251" s="1"/>
      <c r="G251" s="1"/>
      <c r="H251" s="1"/>
      <c r="I251" s="1"/>
      <c r="J251" s="2"/>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3"/>
      <c r="AR251" s="3"/>
      <c r="AS251" s="3"/>
      <c r="AT251" s="6"/>
      <c r="AU251" s="3"/>
      <c r="AV251" s="3"/>
      <c r="AW251" s="1"/>
      <c r="AX251" s="1"/>
      <c r="AY251" s="1"/>
      <c r="AZ251" s="1"/>
    </row>
    <row r="252" spans="1:52" ht="14.25" customHeight="1" x14ac:dyDescent="0.25">
      <c r="A252" s="1"/>
      <c r="B252" s="1"/>
      <c r="C252" s="1"/>
      <c r="D252" s="1"/>
      <c r="E252" s="1"/>
      <c r="F252" s="1"/>
      <c r="G252" s="1"/>
      <c r="H252" s="1"/>
      <c r="I252" s="1"/>
      <c r="J252" s="2"/>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3"/>
      <c r="AR252" s="3"/>
      <c r="AS252" s="3"/>
      <c r="AT252" s="6"/>
      <c r="AU252" s="3"/>
      <c r="AV252" s="3"/>
      <c r="AW252" s="1"/>
      <c r="AX252" s="1"/>
      <c r="AY252" s="1"/>
      <c r="AZ252" s="1"/>
    </row>
    <row r="253" spans="1:52" ht="14.25" customHeight="1" x14ac:dyDescent="0.25">
      <c r="A253" s="1"/>
      <c r="B253" s="1"/>
      <c r="C253" s="1"/>
      <c r="D253" s="1"/>
      <c r="E253" s="1"/>
      <c r="F253" s="1"/>
      <c r="G253" s="1"/>
      <c r="H253" s="1"/>
      <c r="I253" s="1"/>
      <c r="J253" s="2"/>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3"/>
      <c r="AR253" s="3"/>
      <c r="AS253" s="3"/>
      <c r="AT253" s="6"/>
      <c r="AU253" s="3"/>
      <c r="AV253" s="3"/>
      <c r="AW253" s="1"/>
      <c r="AX253" s="1"/>
      <c r="AY253" s="1"/>
      <c r="AZ253" s="1"/>
    </row>
    <row r="254" spans="1:52" ht="14.25" customHeight="1" x14ac:dyDescent="0.25">
      <c r="A254" s="1"/>
      <c r="B254" s="1"/>
      <c r="C254" s="1"/>
      <c r="D254" s="1"/>
      <c r="E254" s="1"/>
      <c r="F254" s="1"/>
      <c r="G254" s="1"/>
      <c r="H254" s="1"/>
      <c r="I254" s="1"/>
      <c r="J254" s="2"/>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3"/>
      <c r="AR254" s="3"/>
      <c r="AS254" s="3"/>
      <c r="AT254" s="6"/>
      <c r="AU254" s="3"/>
      <c r="AV254" s="3"/>
      <c r="AW254" s="1"/>
      <c r="AX254" s="1"/>
      <c r="AY254" s="1"/>
      <c r="AZ254" s="1"/>
    </row>
    <row r="255" spans="1:52" ht="14.25" customHeight="1" x14ac:dyDescent="0.25">
      <c r="A255" s="1"/>
      <c r="B255" s="1"/>
      <c r="C255" s="1"/>
      <c r="D255" s="1"/>
      <c r="E255" s="1"/>
      <c r="F255" s="1"/>
      <c r="G255" s="1"/>
      <c r="H255" s="1"/>
      <c r="I255" s="1"/>
      <c r="J255" s="2"/>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3"/>
      <c r="AR255" s="3"/>
      <c r="AS255" s="3"/>
      <c r="AT255" s="6"/>
      <c r="AU255" s="3"/>
      <c r="AV255" s="3"/>
      <c r="AW255" s="1"/>
      <c r="AX255" s="1"/>
      <c r="AY255" s="1"/>
      <c r="AZ255" s="1"/>
    </row>
    <row r="256" spans="1:52" ht="14.25" customHeight="1" x14ac:dyDescent="0.25">
      <c r="A256" s="1"/>
      <c r="B256" s="1"/>
      <c r="C256" s="1"/>
      <c r="D256" s="1"/>
      <c r="E256" s="1"/>
      <c r="F256" s="1"/>
      <c r="G256" s="1"/>
      <c r="H256" s="1"/>
      <c r="I256" s="1"/>
      <c r="J256" s="2"/>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3"/>
      <c r="AR256" s="3"/>
      <c r="AS256" s="3"/>
      <c r="AT256" s="6"/>
      <c r="AU256" s="3"/>
      <c r="AV256" s="3"/>
      <c r="AW256" s="1"/>
      <c r="AX256" s="1"/>
      <c r="AY256" s="1"/>
      <c r="AZ256" s="1"/>
    </row>
    <row r="257" spans="1:52" ht="14.25" customHeight="1" x14ac:dyDescent="0.25">
      <c r="A257" s="1"/>
      <c r="B257" s="1"/>
      <c r="C257" s="1"/>
      <c r="D257" s="1"/>
      <c r="E257" s="1"/>
      <c r="F257" s="1"/>
      <c r="G257" s="1"/>
      <c r="H257" s="1"/>
      <c r="I257" s="1"/>
      <c r="J257" s="2"/>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3"/>
      <c r="AR257" s="3"/>
      <c r="AS257" s="3"/>
      <c r="AT257" s="6"/>
      <c r="AU257" s="3"/>
      <c r="AV257" s="3"/>
      <c r="AW257" s="1"/>
      <c r="AX257" s="1"/>
      <c r="AY257" s="1"/>
      <c r="AZ257" s="1"/>
    </row>
    <row r="258" spans="1:52" ht="14.25" customHeight="1" x14ac:dyDescent="0.25">
      <c r="A258" s="1"/>
      <c r="B258" s="1"/>
      <c r="C258" s="1"/>
      <c r="D258" s="1"/>
      <c r="E258" s="1"/>
      <c r="F258" s="1"/>
      <c r="G258" s="1"/>
      <c r="H258" s="1"/>
      <c r="I258" s="1"/>
      <c r="J258" s="2"/>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3"/>
      <c r="AR258" s="3"/>
      <c r="AS258" s="3"/>
      <c r="AT258" s="6"/>
      <c r="AU258" s="3"/>
      <c r="AV258" s="3"/>
      <c r="AW258" s="1"/>
      <c r="AX258" s="1"/>
      <c r="AY258" s="1"/>
      <c r="AZ258" s="1"/>
    </row>
    <row r="259" spans="1:52" ht="14.25" customHeight="1" x14ac:dyDescent="0.25">
      <c r="A259" s="1"/>
      <c r="B259" s="1"/>
      <c r="C259" s="1"/>
      <c r="D259" s="1"/>
      <c r="E259" s="1"/>
      <c r="F259" s="1"/>
      <c r="G259" s="1"/>
      <c r="H259" s="1"/>
      <c r="I259" s="1"/>
      <c r="J259" s="2"/>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3"/>
      <c r="AR259" s="3"/>
      <c r="AS259" s="3"/>
      <c r="AT259" s="6"/>
      <c r="AU259" s="3"/>
      <c r="AV259" s="3"/>
      <c r="AW259" s="1"/>
      <c r="AX259" s="1"/>
      <c r="AY259" s="1"/>
      <c r="AZ259" s="1"/>
    </row>
    <row r="260" spans="1:52" ht="14.25" customHeight="1" x14ac:dyDescent="0.25">
      <c r="A260" s="1"/>
      <c r="B260" s="1"/>
      <c r="C260" s="1"/>
      <c r="D260" s="1"/>
      <c r="E260" s="1"/>
      <c r="F260" s="1"/>
      <c r="G260" s="1"/>
      <c r="H260" s="1"/>
      <c r="I260" s="1"/>
      <c r="J260" s="2"/>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3"/>
      <c r="AR260" s="3"/>
      <c r="AS260" s="3"/>
      <c r="AT260" s="6"/>
      <c r="AU260" s="3"/>
      <c r="AV260" s="3"/>
      <c r="AW260" s="1"/>
      <c r="AX260" s="1"/>
      <c r="AY260" s="1"/>
      <c r="AZ260" s="1"/>
    </row>
    <row r="261" spans="1:52" ht="14.25" customHeight="1" x14ac:dyDescent="0.25">
      <c r="A261" s="1"/>
      <c r="B261" s="1"/>
      <c r="C261" s="1"/>
      <c r="D261" s="1"/>
      <c r="E261" s="1"/>
      <c r="F261" s="1"/>
      <c r="G261" s="1"/>
      <c r="H261" s="1"/>
      <c r="I261" s="1"/>
      <c r="J261" s="2"/>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3"/>
      <c r="AR261" s="3"/>
      <c r="AS261" s="3"/>
      <c r="AT261" s="6"/>
      <c r="AU261" s="3"/>
      <c r="AV261" s="3"/>
      <c r="AW261" s="1"/>
      <c r="AX261" s="1"/>
      <c r="AY261" s="1"/>
      <c r="AZ261" s="1"/>
    </row>
    <row r="262" spans="1:52" ht="14.25" customHeight="1" x14ac:dyDescent="0.25">
      <c r="A262" s="1"/>
      <c r="B262" s="1"/>
      <c r="C262" s="1"/>
      <c r="D262" s="1"/>
      <c r="E262" s="1"/>
      <c r="F262" s="1"/>
      <c r="G262" s="1"/>
      <c r="H262" s="1"/>
      <c r="I262" s="1"/>
      <c r="J262" s="2"/>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3"/>
      <c r="AR262" s="3"/>
      <c r="AS262" s="3"/>
      <c r="AT262" s="6"/>
      <c r="AU262" s="3"/>
      <c r="AV262" s="3"/>
      <c r="AW262" s="1"/>
      <c r="AX262" s="1"/>
      <c r="AY262" s="1"/>
      <c r="AZ262" s="1"/>
    </row>
    <row r="263" spans="1:52" ht="14.25" customHeight="1" x14ac:dyDescent="0.25">
      <c r="A263" s="1"/>
      <c r="B263" s="1"/>
      <c r="C263" s="1"/>
      <c r="D263" s="1"/>
      <c r="E263" s="1"/>
      <c r="F263" s="1"/>
      <c r="G263" s="1"/>
      <c r="H263" s="1"/>
      <c r="I263" s="1"/>
      <c r="J263" s="2"/>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3"/>
      <c r="AR263" s="3"/>
      <c r="AS263" s="3"/>
      <c r="AT263" s="6"/>
      <c r="AU263" s="3"/>
      <c r="AV263" s="3"/>
      <c r="AW263" s="1"/>
      <c r="AX263" s="1"/>
      <c r="AY263" s="1"/>
      <c r="AZ263" s="1"/>
    </row>
    <row r="264" spans="1:52" ht="14.25" customHeight="1" x14ac:dyDescent="0.25">
      <c r="A264" s="1"/>
      <c r="B264" s="1"/>
      <c r="C264" s="1"/>
      <c r="D264" s="1"/>
      <c r="E264" s="1"/>
      <c r="F264" s="1"/>
      <c r="G264" s="1"/>
      <c r="H264" s="1"/>
      <c r="I264" s="1"/>
      <c r="J264" s="2"/>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3"/>
      <c r="AR264" s="3"/>
      <c r="AS264" s="3"/>
      <c r="AT264" s="6"/>
      <c r="AU264" s="3"/>
      <c r="AV264" s="3"/>
      <c r="AW264" s="1"/>
      <c r="AX264" s="1"/>
      <c r="AY264" s="1"/>
      <c r="AZ264" s="1"/>
    </row>
    <row r="265" spans="1:52" ht="14.25" customHeight="1" x14ac:dyDescent="0.25">
      <c r="A265" s="1"/>
      <c r="B265" s="1"/>
      <c r="C265" s="1"/>
      <c r="D265" s="1"/>
      <c r="E265" s="1"/>
      <c r="F265" s="1"/>
      <c r="G265" s="1"/>
      <c r="H265" s="1"/>
      <c r="I265" s="1"/>
      <c r="J265" s="2"/>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3"/>
      <c r="AR265" s="3"/>
      <c r="AS265" s="3"/>
      <c r="AT265" s="6"/>
      <c r="AU265" s="3"/>
      <c r="AV265" s="3"/>
      <c r="AW265" s="1"/>
      <c r="AX265" s="1"/>
      <c r="AY265" s="1"/>
      <c r="AZ265" s="1"/>
    </row>
    <row r="266" spans="1:52" ht="14.25" customHeight="1" x14ac:dyDescent="0.25">
      <c r="A266" s="1"/>
      <c r="B266" s="1"/>
      <c r="C266" s="1"/>
      <c r="D266" s="1"/>
      <c r="E266" s="1"/>
      <c r="F266" s="1"/>
      <c r="G266" s="1"/>
      <c r="H266" s="1"/>
      <c r="I266" s="1"/>
      <c r="J266" s="2"/>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3"/>
      <c r="AR266" s="3"/>
      <c r="AS266" s="3"/>
      <c r="AT266" s="6"/>
      <c r="AU266" s="3"/>
      <c r="AV266" s="3"/>
      <c r="AW266" s="1"/>
      <c r="AX266" s="1"/>
      <c r="AY266" s="1"/>
      <c r="AZ266" s="1"/>
    </row>
    <row r="267" spans="1:52" ht="14.25" customHeight="1" x14ac:dyDescent="0.25">
      <c r="A267" s="1"/>
      <c r="B267" s="1"/>
      <c r="C267" s="1"/>
      <c r="D267" s="1"/>
      <c r="E267" s="1"/>
      <c r="F267" s="1"/>
      <c r="G267" s="1"/>
      <c r="H267" s="1"/>
      <c r="I267" s="1"/>
      <c r="J267" s="2"/>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3"/>
      <c r="AR267" s="3"/>
      <c r="AS267" s="3"/>
      <c r="AT267" s="6"/>
      <c r="AU267" s="3"/>
      <c r="AV267" s="3"/>
      <c r="AW267" s="1"/>
      <c r="AX267" s="1"/>
      <c r="AY267" s="1"/>
      <c r="AZ267" s="1"/>
    </row>
    <row r="268" spans="1:52" ht="14.25" customHeight="1" x14ac:dyDescent="0.25">
      <c r="A268" s="1"/>
      <c r="B268" s="1"/>
      <c r="C268" s="1"/>
      <c r="D268" s="1"/>
      <c r="E268" s="1"/>
      <c r="F268" s="1"/>
      <c r="G268" s="1"/>
      <c r="H268" s="1"/>
      <c r="I268" s="1"/>
      <c r="J268" s="2"/>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3"/>
      <c r="AR268" s="3"/>
      <c r="AS268" s="3"/>
      <c r="AT268" s="6"/>
      <c r="AU268" s="3"/>
      <c r="AV268" s="3"/>
      <c r="AW268" s="1"/>
      <c r="AX268" s="1"/>
      <c r="AY268" s="1"/>
      <c r="AZ268" s="1"/>
    </row>
    <row r="269" spans="1:52" ht="14.25" customHeight="1" x14ac:dyDescent="0.25">
      <c r="A269" s="1"/>
      <c r="B269" s="1"/>
      <c r="C269" s="1"/>
      <c r="D269" s="1"/>
      <c r="E269" s="1"/>
      <c r="F269" s="1"/>
      <c r="G269" s="1"/>
      <c r="H269" s="1"/>
      <c r="I269" s="1"/>
      <c r="J269" s="2"/>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3"/>
      <c r="AR269" s="3"/>
      <c r="AS269" s="3"/>
      <c r="AT269" s="6"/>
      <c r="AU269" s="3"/>
      <c r="AV269" s="3"/>
      <c r="AW269" s="1"/>
      <c r="AX269" s="1"/>
      <c r="AY269" s="1"/>
      <c r="AZ269" s="1"/>
    </row>
    <row r="270" spans="1:52" ht="14.25" customHeight="1" x14ac:dyDescent="0.25">
      <c r="A270" s="1"/>
      <c r="B270" s="1"/>
      <c r="C270" s="1"/>
      <c r="D270" s="1"/>
      <c r="E270" s="1"/>
      <c r="F270" s="1"/>
      <c r="G270" s="1"/>
      <c r="H270" s="1"/>
      <c r="I270" s="1"/>
      <c r="J270" s="2"/>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3"/>
      <c r="AR270" s="3"/>
      <c r="AS270" s="3"/>
      <c r="AT270" s="6"/>
      <c r="AU270" s="3"/>
      <c r="AV270" s="3"/>
      <c r="AW270" s="1"/>
      <c r="AX270" s="1"/>
      <c r="AY270" s="1"/>
      <c r="AZ270" s="1"/>
    </row>
    <row r="271" spans="1:52" ht="14.25" customHeight="1" x14ac:dyDescent="0.25">
      <c r="A271" s="1"/>
      <c r="B271" s="1"/>
      <c r="C271" s="1"/>
      <c r="D271" s="1"/>
      <c r="E271" s="1"/>
      <c r="F271" s="1"/>
      <c r="G271" s="1"/>
      <c r="H271" s="1"/>
      <c r="I271" s="1"/>
      <c r="J271" s="2"/>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3"/>
      <c r="AR271" s="3"/>
      <c r="AS271" s="3"/>
      <c r="AT271" s="6"/>
      <c r="AU271" s="3"/>
      <c r="AV271" s="3"/>
      <c r="AW271" s="1"/>
      <c r="AX271" s="1"/>
      <c r="AY271" s="1"/>
      <c r="AZ271" s="1"/>
    </row>
    <row r="272" spans="1:52" ht="14.25" customHeight="1" x14ac:dyDescent="0.25">
      <c r="A272" s="1"/>
      <c r="B272" s="1"/>
      <c r="C272" s="1"/>
      <c r="D272" s="1"/>
      <c r="E272" s="1"/>
      <c r="F272" s="1"/>
      <c r="G272" s="1"/>
      <c r="H272" s="1"/>
      <c r="I272" s="1"/>
      <c r="J272" s="2"/>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3"/>
      <c r="AR272" s="3"/>
      <c r="AS272" s="3"/>
      <c r="AT272" s="6"/>
      <c r="AU272" s="3"/>
      <c r="AV272" s="3"/>
      <c r="AW272" s="1"/>
      <c r="AX272" s="1"/>
      <c r="AY272" s="1"/>
      <c r="AZ272" s="1"/>
    </row>
    <row r="273" spans="1:52" ht="14.25" customHeight="1" x14ac:dyDescent="0.25">
      <c r="A273" s="1"/>
      <c r="B273" s="1"/>
      <c r="C273" s="1"/>
      <c r="D273" s="1"/>
      <c r="E273" s="1"/>
      <c r="F273" s="1"/>
      <c r="G273" s="1"/>
      <c r="H273" s="1"/>
      <c r="I273" s="1"/>
      <c r="J273" s="2"/>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3"/>
      <c r="AR273" s="3"/>
      <c r="AS273" s="3"/>
      <c r="AT273" s="6"/>
      <c r="AU273" s="3"/>
      <c r="AV273" s="3"/>
      <c r="AW273" s="1"/>
      <c r="AX273" s="1"/>
      <c r="AY273" s="1"/>
      <c r="AZ273" s="1"/>
    </row>
    <row r="274" spans="1:52" ht="14.25" customHeight="1" x14ac:dyDescent="0.25">
      <c r="A274" s="1"/>
      <c r="B274" s="1"/>
      <c r="C274" s="1"/>
      <c r="D274" s="1"/>
      <c r="E274" s="1"/>
      <c r="F274" s="1"/>
      <c r="G274" s="1"/>
      <c r="H274" s="1"/>
      <c r="I274" s="1"/>
      <c r="J274" s="2"/>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3"/>
      <c r="AR274" s="3"/>
      <c r="AS274" s="3"/>
      <c r="AT274" s="6"/>
      <c r="AU274" s="3"/>
      <c r="AV274" s="3"/>
      <c r="AW274" s="1"/>
      <c r="AX274" s="1"/>
      <c r="AY274" s="1"/>
      <c r="AZ274" s="1"/>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277"/>
  <sheetViews>
    <sheetView topLeftCell="Q1" workbookViewId="0">
      <selection activeCell="AB7" sqref="AB7"/>
    </sheetView>
  </sheetViews>
  <sheetFormatPr defaultRowHeight="14.25" customHeight="1" x14ac:dyDescent="0.25"/>
  <cols>
    <col min="1" max="1" width="6.5703125" style="7" customWidth="1"/>
    <col min="2" max="2" width="4.7109375" style="7" customWidth="1"/>
    <col min="3" max="4" width="9.140625" style="7"/>
    <col min="5" max="5" width="19.7109375" style="7" bestFit="1" customWidth="1"/>
    <col min="6" max="15" width="9.140625" style="7"/>
    <col min="16" max="17" width="5.42578125" style="7" customWidth="1"/>
    <col min="18" max="18" width="6.5703125" style="7" customWidth="1"/>
    <col min="19" max="16384" width="9.140625" style="7"/>
  </cols>
  <sheetData>
    <row r="1" spans="1:52"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GDM2</v>
      </c>
      <c r="O1" s="9" t="s">
        <v>72</v>
      </c>
      <c r="P1" s="10" t="s">
        <v>66</v>
      </c>
      <c r="Q1" s="10" t="s">
        <v>375</v>
      </c>
      <c r="R1" s="9" t="s">
        <v>374</v>
      </c>
      <c r="S1" s="5" t="s">
        <v>7</v>
      </c>
      <c r="T1" s="5" t="s">
        <v>8</v>
      </c>
      <c r="U1" s="5"/>
      <c r="V1" s="5" t="s">
        <v>932</v>
      </c>
      <c r="W1" s="5" t="s">
        <v>933</v>
      </c>
      <c r="X1" s="5" t="s">
        <v>934</v>
      </c>
      <c r="Y1" s="5" t="s">
        <v>935</v>
      </c>
      <c r="Z1" s="5" t="s">
        <v>936</v>
      </c>
      <c r="AA1" s="5" t="s">
        <v>937</v>
      </c>
      <c r="AB1" s="5" t="s">
        <v>938</v>
      </c>
      <c r="AC1" s="5" t="s">
        <v>939</v>
      </c>
      <c r="AD1" s="5" t="s">
        <v>940</v>
      </c>
      <c r="AE1" s="5" t="s">
        <v>941</v>
      </c>
      <c r="AF1" s="5" t="s">
        <v>942</v>
      </c>
      <c r="AG1" s="5" t="s">
        <v>943</v>
      </c>
      <c r="AH1" s="5" t="s">
        <v>944</v>
      </c>
      <c r="AI1" s="5" t="s">
        <v>945</v>
      </c>
      <c r="AJ1" s="5"/>
      <c r="AK1" s="5"/>
      <c r="AL1" s="5"/>
      <c r="AM1" s="5"/>
      <c r="AN1" s="5"/>
      <c r="AO1" s="5"/>
      <c r="AP1" s="5"/>
      <c r="AQ1" s="5"/>
      <c r="AR1" s="9"/>
      <c r="AS1" s="9"/>
      <c r="AT1" s="5"/>
      <c r="AU1" s="9"/>
      <c r="AV1" s="5"/>
      <c r="AW1" s="5"/>
      <c r="AX1" s="5"/>
      <c r="AY1" s="5"/>
      <c r="AZ1" s="5"/>
    </row>
    <row r="2" spans="1:52" ht="14.25" customHeight="1" x14ac:dyDescent="0.25">
      <c r="A2" s="4"/>
      <c r="B2" s="1"/>
      <c r="C2" s="1"/>
      <c r="D2" s="1" t="s">
        <v>444</v>
      </c>
      <c r="E2" s="1" t="str">
        <f>VLOOKUP($D$2,[1]Tables!$B$1:$D$65509,3,FALSE)</f>
        <v>Document Master Line</v>
      </c>
      <c r="F2" s="1"/>
      <c r="G2" s="1"/>
      <c r="H2" s="1"/>
      <c r="I2" s="1"/>
      <c r="J2" s="2"/>
      <c r="K2" s="3"/>
      <c r="L2" s="3"/>
      <c r="M2" s="3"/>
      <c r="N2" s="3" t="str">
        <f>CONCATENATE("CREATE TABLE ", $D$2, " (")</f>
        <v>CREATE TABLE GDM2 (</v>
      </c>
      <c r="O2" s="7" t="str">
        <f>CONCATENATE("CREATE TABLE ", $D$2, " (")</f>
        <v>CREATE TABLE GDM2 (</v>
      </c>
      <c r="P2" s="8" t="s">
        <v>9</v>
      </c>
      <c r="Q2" s="8"/>
      <c r="R2" s="7" t="str">
        <f>CONCATENATE("     A          R ", D2, "R")</f>
        <v xml:space="preserve">     A          R GDM2R</v>
      </c>
      <c r="S2" s="1" t="s">
        <v>9</v>
      </c>
      <c r="T2" s="1"/>
      <c r="U2" s="1" t="s">
        <v>9</v>
      </c>
      <c r="V2" s="1" t="s">
        <v>361</v>
      </c>
      <c r="W2" s="1" t="s">
        <v>361</v>
      </c>
      <c r="X2" s="1" t="s">
        <v>361</v>
      </c>
      <c r="Y2" s="1" t="s">
        <v>361</v>
      </c>
      <c r="Z2" s="1" t="s">
        <v>362</v>
      </c>
      <c r="AA2" s="1" t="s">
        <v>362</v>
      </c>
      <c r="AB2" s="1" t="s">
        <v>362</v>
      </c>
      <c r="AC2" s="1" t="s">
        <v>362</v>
      </c>
      <c r="AD2" s="1" t="s">
        <v>362</v>
      </c>
      <c r="AE2" s="1" t="s">
        <v>362</v>
      </c>
      <c r="AF2" s="1" t="s">
        <v>361</v>
      </c>
      <c r="AG2" s="1" t="s">
        <v>362</v>
      </c>
      <c r="AH2" s="1" t="s">
        <v>362</v>
      </c>
      <c r="AI2" s="1" t="s">
        <v>361</v>
      </c>
      <c r="AJ2" s="5"/>
      <c r="AK2" s="1"/>
      <c r="AL2" s="1"/>
      <c r="AM2" s="1"/>
      <c r="AN2" s="1"/>
      <c r="AO2" s="1"/>
      <c r="AP2" s="1"/>
      <c r="AQ2" s="3"/>
      <c r="AR2" s="3"/>
      <c r="AS2" s="3"/>
      <c r="AT2" s="3"/>
      <c r="AU2" s="6"/>
      <c r="AV2" s="3"/>
      <c r="AW2" s="3"/>
      <c r="AX2" s="1"/>
      <c r="AY2" s="1"/>
      <c r="AZ2" s="1"/>
    </row>
    <row r="3" spans="1:52" ht="14.25" customHeight="1" x14ac:dyDescent="0.25">
      <c r="A3" s="4"/>
      <c r="B3" s="1" t="str">
        <f>VLOOKUP($D$2,[1]Tables!$B$1:$D$65509,2,FALSE)</f>
        <v>D2</v>
      </c>
      <c r="C3" s="1" t="s">
        <v>17</v>
      </c>
      <c r="D3" s="1" t="str">
        <f t="shared" ref="D3:D16" si="0">B3 &amp; C3</f>
        <v>D2CONO</v>
      </c>
      <c r="E3" s="1" t="str">
        <f>VLOOKUP($C3,'[1]Data Dictionary'!$B$1:$I$65592,5,FALSE)</f>
        <v>Company Code</v>
      </c>
      <c r="F3" s="1" t="str">
        <f>VLOOKUP($C3,'[1]Data Dictionary'!$B$1:$I$65592,6,FALSE)</f>
        <v>Company Code</v>
      </c>
      <c r="G3" s="1" t="str">
        <f>VLOOKUP($C3,'[1]Data Dictionary'!$B$1:$I$65592,7,FALSE)</f>
        <v>Company Code</v>
      </c>
      <c r="H3" s="1" t="str">
        <f>VLOOKUP($C3,'[1]Data Dictionary'!$B$1:$I$65592,8,FALSE)</f>
        <v>Company Code</v>
      </c>
      <c r="I3" s="1" t="str">
        <f>VLOOKUP($C3,'[1]Data Dictionary'!$B$1:$I$65592,2,FALSE)</f>
        <v>VARCHAR</v>
      </c>
      <c r="J3" s="2" t="str">
        <f>VLOOKUP($C3,'[1]Data Dictionary'!$B$1:$I$65592,3,FALSE)</f>
        <v>10</v>
      </c>
      <c r="K3" s="3" t="s">
        <v>10</v>
      </c>
      <c r="L3" s="3" t="str">
        <f t="shared" ref="L3:L16" si="1">IF(K3="", " NULL ", " NOT NULL ")</f>
        <v xml:space="preserve"> NOT NULL </v>
      </c>
      <c r="M3" s="3" t="str">
        <f t="shared" ref="M3:M16" si="2">IF(I3="NUMERIC", " DEFAULT(0) ", IF(I3="DATETIME", "", " DEFAULT('') "))</f>
        <v xml:space="preserve"> DEFAULT('') </v>
      </c>
      <c r="N3" s="1" t="str">
        <f t="shared" ref="N3:N16" si="3">CONCATENATE(D3, " ", I3, IF(I3="DATETIME", "",CONCATENATE("(", J3, ") ")), L3, M3,",")</f>
        <v>D2CONO VARCHAR(10)  NOT NULL  DEFAULT('') ,</v>
      </c>
      <c r="O3" s="1" t="str">
        <f t="shared" ref="O3:O16" si="4">CONCATENATE(D3, " ",IF(I3="VARCHAR", "VARCHAR2",IF(I3="NUMERIC", "NUMBER", I3)), IF(I3="DATETIME", "",CONCATENATE("(", J3, ") ")), IF(TRIM(K3)&lt;&gt;"", L3,IF(TRIM(M3)="DEFAULT('')", "DEFAULT(' ')", M3)), ",")</f>
        <v>D2CONO VARCHAR2(10)  NOT NULL ,</v>
      </c>
      <c r="P3" s="2" t="str">
        <f t="shared" ref="P3:P16" si="5">IF(I3="VARCHAR",J3,LEFT(J3,FIND(",",J3)-1))</f>
        <v>10</v>
      </c>
      <c r="Q3" s="2" t="str">
        <f t="shared" ref="Q3:Q16" si="6">IF(I3="VARCHAR","",RIGHT(J3,LEN(J3)-FIND(",",J3)))</f>
        <v/>
      </c>
      <c r="R3" s="1" t="str">
        <f t="shared" ref="R3:R16" si="7">CONCATENATE("     A            ", D3, RIGHT("          "&amp;P3,10),RIGHT("   "&amp;Q3,3),"       COLHDG('", LEFT(E3,20), "')")</f>
        <v xml:space="preserve">     A            D2CONO        10          COLHDG('Company Code')</v>
      </c>
      <c r="S3" s="1" t="s">
        <v>9</v>
      </c>
      <c r="T3" s="1" t="str">
        <f t="shared" ref="T3:T16"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@level1type=N'TABLE',@level1name=N'GDM2', @level2type=N'COLUMN',@level2name=N'D2CONO'</v>
      </c>
      <c r="U3" s="1" t="s">
        <v>9</v>
      </c>
      <c r="V3" s="1" t="str">
        <f t="shared" ref="V3:AI3" ca="1" si="9">IF(UPPER(V2)="VARCHAR",CONCATENATE(";"",'"";",SUBSTITUTE(CELL("address",V6),"$",""),";""'"""),CONCATENATE(";"","";",SUBSTITUTE(CELL("address",V6),"$",""),";"))</f>
        <v>;",'";V6;"'"</v>
      </c>
      <c r="W3" s="1" t="str">
        <f t="shared" ca="1" si="9"/>
        <v>;",'";W6;"'"</v>
      </c>
      <c r="X3" s="1" t="str">
        <f t="shared" ca="1" si="9"/>
        <v>;",'";X6;"'"</v>
      </c>
      <c r="Y3" s="1" t="str">
        <f t="shared" ca="1" si="9"/>
        <v>;",'";Y6;"'"</v>
      </c>
      <c r="Z3" s="1" t="str">
        <f t="shared" ca="1" si="9"/>
        <v>;",";Z6;</v>
      </c>
      <c r="AA3" s="1" t="str">
        <f t="shared" ca="1" si="9"/>
        <v>;",";AA6;</v>
      </c>
      <c r="AB3" s="1" t="str">
        <f t="shared" ca="1" si="9"/>
        <v>;",";AB6;</v>
      </c>
      <c r="AC3" s="1" t="str">
        <f t="shared" ca="1" si="9"/>
        <v>;",";AC6;</v>
      </c>
      <c r="AD3" s="1" t="str">
        <f t="shared" ca="1" si="9"/>
        <v>;",";AD6;</v>
      </c>
      <c r="AE3" s="1" t="str">
        <f t="shared" ca="1" si="9"/>
        <v>;",";AE6;</v>
      </c>
      <c r="AF3" s="1" t="str">
        <f t="shared" ca="1" si="9"/>
        <v>;",'";AF6;"'"</v>
      </c>
      <c r="AG3" s="1" t="str">
        <f t="shared" ca="1" si="9"/>
        <v>;",";AG6;</v>
      </c>
      <c r="AH3" s="1" t="str">
        <f t="shared" ca="1" si="9"/>
        <v>;",";AH6;</v>
      </c>
      <c r="AI3" s="1" t="str">
        <f t="shared" ca="1" si="9"/>
        <v>;",'";AI6;"'"</v>
      </c>
      <c r="AJ3" s="5"/>
      <c r="AK3" s="1"/>
      <c r="AL3" s="1"/>
      <c r="AM3" s="1"/>
      <c r="AN3" s="1"/>
      <c r="AO3" s="1"/>
      <c r="AP3" s="1"/>
      <c r="AQ3" s="3"/>
      <c r="AR3" s="3"/>
      <c r="AS3" s="3"/>
      <c r="AT3" s="3"/>
      <c r="AU3" s="6"/>
      <c r="AV3" s="3"/>
      <c r="AW3" s="3"/>
      <c r="AX3" s="1"/>
      <c r="AY3" s="1"/>
      <c r="AZ3" s="1"/>
    </row>
    <row r="4" spans="1:52" ht="14.25" customHeight="1" x14ac:dyDescent="0.25">
      <c r="A4" s="4"/>
      <c r="B4" s="1" t="str">
        <f>VLOOKUP($D$2,[1]Tables!$B$1:$D$65509,2,FALSE)</f>
        <v>D2</v>
      </c>
      <c r="C4" s="1" t="s">
        <v>69</v>
      </c>
      <c r="D4" s="1" t="str">
        <f t="shared" si="0"/>
        <v>D2BRNO</v>
      </c>
      <c r="E4" s="1" t="str">
        <f>VLOOKUP($C4,'[1]Data Dictionary'!$B$1:$I$65592,5,FALSE)</f>
        <v>Branch Code</v>
      </c>
      <c r="F4" s="1" t="str">
        <f>VLOOKUP($C4,'[1]Data Dictionary'!$B$1:$I$65592,6,FALSE)</f>
        <v>Branch Code</v>
      </c>
      <c r="G4" s="1" t="str">
        <f>VLOOKUP($C4,'[1]Data Dictionary'!$B$1:$I$65592,7,FALSE)</f>
        <v>Branch Code</v>
      </c>
      <c r="H4" s="1" t="str">
        <f>VLOOKUP($C4,'[1]Data Dictionary'!$B$1:$I$65592,8,FALSE)</f>
        <v>Branch Code</v>
      </c>
      <c r="I4" s="1" t="str">
        <f>VLOOKUP($C4,'[1]Data Dictionary'!$B$1:$I$65592,2,FALSE)</f>
        <v>VARCHAR</v>
      </c>
      <c r="J4" s="2" t="str">
        <f>VLOOKUP($C4,'[1]Data Dictionary'!$B$1:$I$65592,3,FALSE)</f>
        <v>10</v>
      </c>
      <c r="K4" s="3" t="s">
        <v>12</v>
      </c>
      <c r="L4" s="3" t="str">
        <f t="shared" si="1"/>
        <v xml:space="preserve"> NOT NULL </v>
      </c>
      <c r="M4" s="3" t="str">
        <f t="shared" si="2"/>
        <v xml:space="preserve"> DEFAULT('') </v>
      </c>
      <c r="N4" s="1" t="str">
        <f t="shared" si="3"/>
        <v>D2BRNO VARCHAR(10)  NOT NULL  DEFAULT('') ,</v>
      </c>
      <c r="O4" s="1" t="str">
        <f t="shared" si="4"/>
        <v>D2BRNO VARCHAR2(10)  NOT NULL ,</v>
      </c>
      <c r="P4" s="2" t="str">
        <f t="shared" si="5"/>
        <v>10</v>
      </c>
      <c r="Q4" s="2" t="str">
        <f t="shared" si="6"/>
        <v/>
      </c>
      <c r="R4" s="1" t="str">
        <f t="shared" si="7"/>
        <v xml:space="preserve">     A            D2BRNO        10          COLHDG('Branch Code')</v>
      </c>
      <c r="S4" s="1" t="s">
        <v>9</v>
      </c>
      <c r="T4" s="1" t="str">
        <f t="shared" si="8"/>
        <v>EXEC sys.sp_addextendedproperty @name=N'MS_Description', @value=N'Branch Code' , @level0type=N'SCHEMA',@level0name=N'dbo', @level1type=N'TABLE',@level1name=N'GDM2', @level2type=N'COLUMN',@level2name=N'D2BRNO'</v>
      </c>
      <c r="U4" s="1" t="s">
        <v>9</v>
      </c>
      <c r="V4" s="1" t="str">
        <f t="shared" ref="V4" ca="1" si="10">IF(RIGHT(V1,4)="CHUS",CONCATENATE("=CONCATENATE(""INSERT INTO "";",CELL("address",$D$2),";"" VALUES(""",CONCATENATE(U4,V3),";"")"")"),IF(RIGHT(V1,4)="CONO",CONCATENATE(U4,SUBSTITUTE(V3,",","")),CONCATENATE(U4,V3)))</f>
        <v xml:space="preserve"> ;"'";V6;"'"</v>
      </c>
      <c r="W4" s="1" t="str">
        <f t="shared" ref="W4" ca="1" si="11">IF(RIGHT(W1,4)="CHUS",CONCATENATE("=CONCATENATE(""INSERT INTO "";",CELL("address",$D$2),";"" VALUES(""",CONCATENATE(V4,W3),";"")"")"),IF(RIGHT(W1,4)="CONO",CONCATENATE(V4,SUBSTITUTE(W3,",","")),CONCATENATE(V4,W3)))</f>
        <v xml:space="preserve"> ;"'";V6;"'";",'";W6;"'"</v>
      </c>
      <c r="X4" s="1" t="str">
        <f t="shared" ref="X4" ca="1" si="12">IF(RIGHT(X1,4)="CHUS",CONCATENATE("=CONCATENATE(""INSERT INTO "";",CELL("address",$D$2),";"" VALUES(""",CONCATENATE(W4,X3),";"")"")"),IF(RIGHT(X1,4)="CONO",CONCATENATE(W4,SUBSTITUTE(X3,",","")),CONCATENATE(W4,X3)))</f>
        <v xml:space="preserve"> ;"'";V6;"'";",'";W6;"'";",'";X6;"'"</v>
      </c>
      <c r="Y4" s="1" t="str">
        <f t="shared" ref="Y4" ca="1" si="13">IF(RIGHT(Y1,4)="CHUS",CONCATENATE("=CONCATENATE(""INSERT INTO "";",CELL("address",$D$2),";"" VALUES(""",CONCATENATE(X4,Y3),";"")"")"),IF(RIGHT(Y1,4)="CONO",CONCATENATE(X4,SUBSTITUTE(Y3,",","")),CONCATENATE(X4,Y3)))</f>
        <v xml:space="preserve"> ;"'";V6;"'";",'";W6;"'";",'";X6;"'";",'";Y6;"'"</v>
      </c>
      <c r="Z4" s="1" t="str">
        <f t="shared" ref="Z4" ca="1" si="14">IF(RIGHT(Z1,4)="CHUS",CONCATENATE("=CONCATENATE(""INSERT INTO "";",CELL("address",$D$2),";"" VALUES(""",CONCATENATE(Y4,Z3),";"")"")"),IF(RIGHT(Z1,4)="CONO",CONCATENATE(Y4,SUBSTITUTE(Z3,",","")),CONCATENATE(Y4,Z3)))</f>
        <v xml:space="preserve"> ;"'";V6;"'";",'";W6;"'";",'";X6;"'";",'";Y6;"'";",";Z6;</v>
      </c>
      <c r="AA4" s="1" t="str">
        <f t="shared" ref="AA4" ca="1" si="15">IF(RIGHT(AA1,4)="CHUS",CONCATENATE("=CONCATENATE(""INSERT INTO "";",CELL("address",$D$2),";"" VALUES(""",CONCATENATE(Z4,AA3),";"")"")"),IF(RIGHT(AA1,4)="CONO",CONCATENATE(Z4,SUBSTITUTE(AA3,",","")),CONCATENATE(Z4,AA3)))</f>
        <v xml:space="preserve"> ;"'";V6;"'";",'";W6;"'";",'";X6;"'";",'";Y6;"'";",";Z6;;",";AA6;</v>
      </c>
      <c r="AB4" s="1" t="str">
        <f t="shared" ref="AB4" ca="1" si="16">IF(RIGHT(AB1,4)="CHUS",CONCATENATE("=CONCATENATE(""INSERT INTO "";",CELL("address",$D$2),";"" VALUES(""",CONCATENATE(AA4,AB3),";"")"")"),IF(RIGHT(AB1,4)="CONO",CONCATENATE(AA4,SUBSTITUTE(AB3,",","")),CONCATENATE(AA4,AB3)))</f>
        <v xml:space="preserve"> ;"'";V6;"'";",'";W6;"'";",'";X6;"'";",'";Y6;"'";",";Z6;;",";AA6;;",";AB6;</v>
      </c>
      <c r="AC4" s="1" t="str">
        <f t="shared" ref="AC4" ca="1" si="17">IF(RIGHT(AC1,4)="CHUS",CONCATENATE("=CONCATENATE(""INSERT INTO "";",CELL("address",$D$2),";"" VALUES(""",CONCATENATE(AB4,AC3),";"")"")"),IF(RIGHT(AC1,4)="CONO",CONCATENATE(AB4,SUBSTITUTE(AC3,",","")),CONCATENATE(AB4,AC3)))</f>
        <v xml:space="preserve"> ;"'";V6;"'";",'";W6;"'";",'";X6;"'";",'";Y6;"'";",";Z6;;",";AA6;;",";AB6;;",";AC6;</v>
      </c>
      <c r="AD4" s="1" t="str">
        <f t="shared" ref="AD4" ca="1" si="18">IF(RIGHT(AD1,4)="CHUS",CONCATENATE("=CONCATENATE(""INSERT INTO "";",CELL("address",$D$2),";"" VALUES(""",CONCATENATE(AC4,AD3),";"")"")"),IF(RIGHT(AD1,4)="CONO",CONCATENATE(AC4,SUBSTITUTE(AD3,",","")),CONCATENATE(AC4,AD3)))</f>
        <v xml:space="preserve"> ;"'";V6;"'";",'";W6;"'";",'";X6;"'";",'";Y6;"'";",";Z6;;",";AA6;;",";AB6;;",";AC6;;",";AD6;</v>
      </c>
      <c r="AE4" s="1" t="str">
        <f t="shared" ref="AE4" ca="1" si="19">IF(RIGHT(AE1,4)="CHUS",CONCATENATE("=CONCATENATE(""INSERT INTO "";",CELL("address",$D$2),";"" VALUES(""",CONCATENATE(AD4,AE3),";"")"")"),IF(RIGHT(AE1,4)="CONO",CONCATENATE(AD4,SUBSTITUTE(AE3,",","")),CONCATENATE(AD4,AE3)))</f>
        <v xml:space="preserve"> ;"'";V6;"'";",'";W6;"'";",'";X6;"'";",'";Y6;"'";",";Z6;;",";AA6;;",";AB6;;",";AC6;;",";AD6;;",";AE6;</v>
      </c>
      <c r="AF4" s="1" t="str">
        <f t="shared" ref="AF4" ca="1" si="20">IF(RIGHT(AF1,4)="CHUS",CONCATENATE("=CONCATENATE(""INSERT INTO "";",CELL("address",$D$2),";"" VALUES(""",CONCATENATE(AE4,AF3),";"")"")"),IF(RIGHT(AF1,4)="CONO",CONCATENATE(AE4,SUBSTITUTE(AF3,",","")),CONCATENATE(AE4,AF3)))</f>
        <v xml:space="preserve"> ;"'";V6;"'";",'";W6;"'";",'";X6;"'";",'";Y6;"'";",";Z6;;",";AA6;;",";AB6;;",";AC6;;",";AD6;;",";AE6;;",'";AF6;"'"</v>
      </c>
      <c r="AG4" s="1" t="str">
        <f t="shared" ref="AG4" ca="1" si="21">IF(RIGHT(AG1,4)="CHUS",CONCATENATE("=CONCATENATE(""INSERT INTO "";",CELL("address",$D$2),";"" VALUES(""",CONCATENATE(AF4,AG3),";"")"")"),IF(RIGHT(AG1,4)="CONO",CONCATENATE(AF4,SUBSTITUTE(AG3,",","")),CONCATENATE(AF4,AG3)))</f>
        <v xml:space="preserve"> ;"'";V6;"'";",'";W6;"'";",'";X6;"'";",'";Y6;"'";",";Z6;;",";AA6;;",";AB6;;",";AC6;;",";AD6;;",";AE6;;",'";AF6;"'";",";AG6;</v>
      </c>
      <c r="AH4" s="1" t="str">
        <f t="shared" ref="AH4" ca="1" si="22">IF(RIGHT(AH1,4)="CHUS",CONCATENATE("=CONCATENATE(""INSERT INTO "";",CELL("address",$D$2),";"" VALUES(""",CONCATENATE(AG4,AH3),";"")"")"),IF(RIGHT(AH1,4)="CONO",CONCATENATE(AG4,SUBSTITUTE(AH3,",","")),CONCATENATE(AG4,AH3)))</f>
        <v xml:space="preserve"> ;"'";V6;"'";",'";W6;"'";",'";X6;"'";",'";Y6;"'";",";Z6;;",";AA6;;",";AB6;;",";AC6;;",";AD6;;",";AE6;;",'";AF6;"'";",";AG6;;",";AH6;</v>
      </c>
      <c r="AI4" s="1" t="str">
        <f t="shared" ref="AI4" ca="1" si="23">IF(RIGHT(AI1,4)="CHUS",CONCATENATE("=CONCATENATE(""INSERT INTO "";",CELL("address",$D$2),";"" VALUES(""",CONCATENATE(AH4,AI3),";"")"")"),IF(RIGHT(AI1,4)="CONO",CONCATENATE(AH4,SUBSTITUTE(AI3,",","")),CONCATENATE(AH4,AI3)))</f>
        <v>=CONCATENATE("INSERT INTO ";$D$2;" VALUES(" ;"'";V6;"'";",'";W6;"'";",'";X6;"'";",'";Y6;"'";",";Z6;;",";AA6;;",";AB6;;",";AC6;;",";AD6;;",";AE6;;",'";AF6;"'";",";AG6;;",";AH6;;",'";AI6;"'";")")</v>
      </c>
      <c r="AJ4" s="5"/>
      <c r="AK4" s="1"/>
      <c r="AL4" s="1"/>
      <c r="AM4" s="1"/>
      <c r="AN4" s="1"/>
      <c r="AO4" s="1"/>
      <c r="AP4" s="1"/>
      <c r="AQ4" s="1"/>
      <c r="AR4" s="1"/>
      <c r="AS4" s="1"/>
      <c r="AT4" s="1"/>
      <c r="AU4" s="1"/>
      <c r="AV4" s="1"/>
      <c r="AW4" s="1"/>
      <c r="AX4" s="1"/>
      <c r="AY4" s="1"/>
      <c r="AZ4" s="1"/>
    </row>
    <row r="5" spans="1:52" ht="14.25" customHeight="1" x14ac:dyDescent="0.25">
      <c r="A5" s="4"/>
      <c r="B5" s="1" t="str">
        <f>VLOOKUP($D$2,[1]Tables!$B$1:$D$65509,2,FALSE)</f>
        <v>D2</v>
      </c>
      <c r="C5" s="1" t="s">
        <v>582</v>
      </c>
      <c r="D5" s="1" t="str">
        <f t="shared" si="0"/>
        <v>D2DCTY</v>
      </c>
      <c r="E5" s="1" t="str">
        <f>VLOOKUP($C5,'[1]Data Dictionary'!$B$1:$I$65592,5,FALSE)</f>
        <v>Document Type</v>
      </c>
      <c r="F5" s="1" t="str">
        <f>VLOOKUP($C5,'[1]Data Dictionary'!$B$1:$I$65592,6,FALSE)</f>
        <v>Document Type</v>
      </c>
      <c r="G5" s="1" t="str">
        <f>VLOOKUP($C5,'[1]Data Dictionary'!$B$1:$I$65592,7,FALSE)</f>
        <v>Document Type</v>
      </c>
      <c r="H5" s="1" t="str">
        <f>VLOOKUP($C5,'[1]Data Dictionary'!$B$1:$I$65592,8,FALSE)</f>
        <v>Document Type</v>
      </c>
      <c r="I5" s="1" t="str">
        <f>VLOOKUP($C5,'[1]Data Dictionary'!$B$1:$I$65592,2,FALSE)</f>
        <v>VARCHAR</v>
      </c>
      <c r="J5" s="2" t="str">
        <f>VLOOKUP($C5,'[1]Data Dictionary'!$B$1:$I$65592,3,FALSE)</f>
        <v>10</v>
      </c>
      <c r="K5" s="3" t="s">
        <v>13</v>
      </c>
      <c r="L5" s="3" t="str">
        <f t="shared" si="1"/>
        <v xml:space="preserve"> NOT NULL </v>
      </c>
      <c r="M5" s="3" t="str">
        <f t="shared" si="2"/>
        <v xml:space="preserve"> DEFAULT('') </v>
      </c>
      <c r="N5" s="1" t="str">
        <f t="shared" si="3"/>
        <v>D2DCTY VARCHAR(10)  NOT NULL  DEFAULT('') ,</v>
      </c>
      <c r="O5" s="1" t="str">
        <f t="shared" si="4"/>
        <v>D2DCTY VARCHAR2(10)  NOT NULL ,</v>
      </c>
      <c r="P5" s="2" t="str">
        <f t="shared" si="5"/>
        <v>10</v>
      </c>
      <c r="Q5" s="2" t="str">
        <f t="shared" si="6"/>
        <v/>
      </c>
      <c r="R5" s="1" t="str">
        <f t="shared" si="7"/>
        <v xml:space="preserve">     A            D2DCTY        10          COLHDG('Document Type')</v>
      </c>
      <c r="S5" s="1" t="s">
        <v>9</v>
      </c>
      <c r="T5" s="1" t="str">
        <f t="shared" si="8"/>
        <v>EXEC sys.sp_addextendedproperty @name=N'MS_Description', @value=N'Document Type' , @level0type=N'SCHEMA',@level0name=N'dbo', @level1type=N'TABLE',@level1name=N'GDM2', @level2type=N'COLUMN',@level2name=N'D2DCTY'</v>
      </c>
      <c r="U5" s="1" t="s">
        <v>9</v>
      </c>
      <c r="V5" s="1"/>
      <c r="W5" s="1"/>
      <c r="X5" s="1"/>
      <c r="Y5" s="1"/>
      <c r="Z5" s="1"/>
      <c r="AA5" s="1"/>
      <c r="AB5" s="1"/>
      <c r="AC5" s="6"/>
      <c r="AD5" s="3"/>
      <c r="AE5" s="3"/>
      <c r="AF5" s="1"/>
      <c r="AG5" s="1"/>
      <c r="AH5" s="1"/>
      <c r="AI5" s="1"/>
      <c r="AJ5" s="5"/>
      <c r="AK5" s="1"/>
      <c r="AL5" s="1"/>
      <c r="AM5" s="1"/>
      <c r="AN5" s="1"/>
      <c r="AO5" s="1"/>
      <c r="AP5" s="1"/>
      <c r="AQ5" s="1"/>
      <c r="AR5" s="1"/>
      <c r="AS5" s="1"/>
      <c r="AT5" s="1"/>
      <c r="AU5" s="1"/>
      <c r="AV5" s="1"/>
      <c r="AW5" s="1"/>
      <c r="AX5" s="1"/>
      <c r="AY5" s="1"/>
      <c r="AZ5" s="1"/>
    </row>
    <row r="6" spans="1:52" ht="14.25" customHeight="1" x14ac:dyDescent="0.25">
      <c r="A6" s="4"/>
      <c r="B6" s="1" t="str">
        <f>VLOOKUP($D$2,[1]Tables!$B$1:$D$65509,2,FALSE)</f>
        <v>D2</v>
      </c>
      <c r="C6" s="1" t="s">
        <v>443</v>
      </c>
      <c r="D6" s="1" t="str">
        <f t="shared" si="0"/>
        <v>D2DFCK</v>
      </c>
      <c r="E6" s="1" t="str">
        <f>VLOOKUP($C6,'[1]Data Dictionary'!$B$1:$I$65592,5,FALSE)</f>
        <v>Component Key</v>
      </c>
      <c r="F6" s="1" t="str">
        <f>VLOOKUP($C6,'[1]Data Dictionary'!$B$1:$I$65592,6,FALSE)</f>
        <v>Component Key</v>
      </c>
      <c r="G6" s="1" t="str">
        <f>VLOOKUP($C6,'[1]Data Dictionary'!$B$1:$I$65592,7,FALSE)</f>
        <v>Component Key</v>
      </c>
      <c r="H6" s="1" t="str">
        <f>VLOOKUP($C6,'[1]Data Dictionary'!$B$1:$I$65592,8,FALSE)</f>
        <v>Component Key</v>
      </c>
      <c r="I6" s="1" t="str">
        <f>VLOOKUP($C6,'[1]Data Dictionary'!$B$1:$I$65592,2,FALSE)</f>
        <v>VARCHAR</v>
      </c>
      <c r="J6" s="2" t="str">
        <f>VLOOKUP($C6,'[1]Data Dictionary'!$B$1:$I$65592,3,FALSE)</f>
        <v>100</v>
      </c>
      <c r="K6" s="3" t="s">
        <v>14</v>
      </c>
      <c r="L6" s="3" t="str">
        <f t="shared" si="1"/>
        <v xml:space="preserve"> NOT NULL </v>
      </c>
      <c r="M6" s="3" t="str">
        <f t="shared" si="2"/>
        <v xml:space="preserve"> DEFAULT('') </v>
      </c>
      <c r="N6" s="1" t="str">
        <f t="shared" si="3"/>
        <v>D2DFCK VARCHAR(100)  NOT NULL  DEFAULT('') ,</v>
      </c>
      <c r="O6" s="1" t="str">
        <f t="shared" si="4"/>
        <v>D2DFCK VARCHAR2(100)  NOT NULL ,</v>
      </c>
      <c r="P6" s="2" t="str">
        <f t="shared" si="5"/>
        <v>100</v>
      </c>
      <c r="Q6" s="2" t="str">
        <f t="shared" si="6"/>
        <v/>
      </c>
      <c r="R6" s="1" t="str">
        <f t="shared" si="7"/>
        <v xml:space="preserve">     A            D2DFCK       100          COLHDG('Component Key')</v>
      </c>
      <c r="S6" s="1" t="s">
        <v>9</v>
      </c>
      <c r="T6" s="1" t="str">
        <f t="shared" si="8"/>
        <v>EXEC sys.sp_addextendedproperty @name=N'MS_Description', @value=N'Component Key' , @level0type=N'SCHEMA',@level0name=N'dbo', @level1type=N'TABLE',@level1name=N'GDM2', @level2type=N'COLUMN',@level2name=N'D2DFCK'</v>
      </c>
      <c r="U6" s="1" t="s">
        <v>9</v>
      </c>
      <c r="V6" s="1" t="s">
        <v>1311</v>
      </c>
      <c r="W6" s="1"/>
      <c r="X6" s="3" t="s">
        <v>930</v>
      </c>
      <c r="Y6" s="3"/>
      <c r="Z6" s="3">
        <v>2012</v>
      </c>
      <c r="AA6" s="1">
        <v>0</v>
      </c>
      <c r="AB6" s="1">
        <v>0</v>
      </c>
      <c r="AC6" s="1">
        <v>1</v>
      </c>
      <c r="AD6" s="6">
        <f ca="1">YEAR(NOW())*10000+MONTH(NOW())*100+DAY(NOW())</f>
        <v>20141204</v>
      </c>
      <c r="AE6" s="3">
        <f ca="1">HOUR(NOW())*10000+MINUTE(NOW())*100+SECOND(NOW())</f>
        <v>144109</v>
      </c>
      <c r="AF6" s="3" t="s">
        <v>88</v>
      </c>
      <c r="AG6" s="1">
        <v>0</v>
      </c>
      <c r="AH6" s="1">
        <v>0</v>
      </c>
      <c r="AI6" s="1"/>
      <c r="AJ6" s="1" t="str">
        <f ca="1">CONCATENATE("INSERT INTO ",$D$2," VALUES(","'",V6,"'",",'",W6,"'",",'",X6,"'",",'",Y6,"'",",",Z6,,",",AA6,,",",AB6,,",",AC6,,",",AD6,,",",AE6,,",'",AF6,"'",",",AG6,,",",AH6,,",'",AI6,"'",")")</f>
        <v>INSERT INTO GDM2 VALUES('DJB','','MCU','',2012,0,0,1,20141204,144109,'SQL',0,0,'')</v>
      </c>
      <c r="AK6" s="1"/>
      <c r="AL6" s="1"/>
      <c r="AM6" s="1"/>
      <c r="AN6" s="1"/>
      <c r="AO6" s="1"/>
      <c r="AP6" s="1"/>
      <c r="AQ6" s="1"/>
      <c r="AR6" s="1"/>
      <c r="AS6" s="1"/>
      <c r="AT6" s="1"/>
      <c r="AU6" s="1"/>
      <c r="AV6" s="1"/>
      <c r="AW6" s="1"/>
      <c r="AX6" s="1"/>
      <c r="AY6" s="1"/>
      <c r="AZ6" s="1"/>
    </row>
    <row r="7" spans="1:52" ht="14.25" customHeight="1" x14ac:dyDescent="0.25">
      <c r="A7" s="4"/>
      <c r="B7" s="1" t="str">
        <f>VLOOKUP($D$2,[1]Tables!$B$1:$D$65509,2,FALSE)</f>
        <v>D2</v>
      </c>
      <c r="C7" s="1" t="s">
        <v>442</v>
      </c>
      <c r="D7" s="1" t="str">
        <f t="shared" si="0"/>
        <v>D2YEAR</v>
      </c>
      <c r="E7" s="1" t="str">
        <f>VLOOKUP($C7,'[1]Data Dictionary'!$B$1:$I$65592,5,FALSE)</f>
        <v>Year</v>
      </c>
      <c r="F7" s="1" t="str">
        <f>VLOOKUP($C7,'[1]Data Dictionary'!$B$1:$I$65592,6,FALSE)</f>
        <v>Year</v>
      </c>
      <c r="G7" s="1" t="str">
        <f>VLOOKUP($C7,'[1]Data Dictionary'!$B$1:$I$65592,7,FALSE)</f>
        <v>Year</v>
      </c>
      <c r="H7" s="1" t="str">
        <f>VLOOKUP($C7,'[1]Data Dictionary'!$B$1:$I$65592,8,FALSE)</f>
        <v>Year</v>
      </c>
      <c r="I7" s="1" t="str">
        <f>VLOOKUP($C7,'[1]Data Dictionary'!$B$1:$I$65592,2,FALSE)</f>
        <v>NUMERIC</v>
      </c>
      <c r="J7" s="2" t="str">
        <f>VLOOKUP($C7,'[1]Data Dictionary'!$B$1:$I$65592,3,FALSE)</f>
        <v>4, 0</v>
      </c>
      <c r="K7" s="3" t="s">
        <v>70</v>
      </c>
      <c r="L7" s="3" t="str">
        <f t="shared" si="1"/>
        <v xml:space="preserve"> NOT NULL </v>
      </c>
      <c r="M7" s="3" t="str">
        <f t="shared" si="2"/>
        <v xml:space="preserve"> DEFAULT(0) </v>
      </c>
      <c r="N7" s="1" t="str">
        <f t="shared" si="3"/>
        <v>D2YEAR NUMERIC(4, 0)  NOT NULL  DEFAULT(0) ,</v>
      </c>
      <c r="O7" s="1" t="str">
        <f t="shared" si="4"/>
        <v>D2YEAR NUMBER(4, 0)  NOT NULL ,</v>
      </c>
      <c r="P7" s="2" t="str">
        <f t="shared" si="5"/>
        <v>4</v>
      </c>
      <c r="Q7" s="2" t="str">
        <f t="shared" si="6"/>
        <v xml:space="preserve"> 0</v>
      </c>
      <c r="R7" s="1" t="str">
        <f t="shared" si="7"/>
        <v xml:space="preserve">     A            D2YEAR         4  0       COLHDG('Year')</v>
      </c>
      <c r="S7" s="1" t="s">
        <v>9</v>
      </c>
      <c r="T7" s="1" t="str">
        <f t="shared" si="8"/>
        <v>EXEC sys.sp_addextendedproperty @name=N'MS_Description', @value=N'Year' , @level0type=N'SCHEMA',@level0name=N'dbo', @level1type=N'TABLE',@level1name=N'GDM2', @level2type=N'COLUMN',@level2name=N'D2YEAR'</v>
      </c>
      <c r="U7" s="1" t="s">
        <v>9</v>
      </c>
      <c r="V7" s="1" t="s">
        <v>1311</v>
      </c>
      <c r="W7" s="1"/>
      <c r="X7" s="1" t="s">
        <v>931</v>
      </c>
      <c r="Y7" s="1"/>
      <c r="Z7" s="3">
        <v>2012</v>
      </c>
      <c r="AA7" s="1">
        <v>0</v>
      </c>
      <c r="AB7" s="1">
        <v>0</v>
      </c>
      <c r="AC7" s="1">
        <v>1</v>
      </c>
      <c r="AD7" s="6">
        <f ca="1">YEAR(NOW())*10000+MONTH(NOW())*100+DAY(NOW())</f>
        <v>20141204</v>
      </c>
      <c r="AE7" s="3">
        <f ca="1">HOUR(NOW())*10000+MINUTE(NOW())*100+SECOND(NOW())</f>
        <v>144109</v>
      </c>
      <c r="AF7" s="3" t="s">
        <v>88</v>
      </c>
      <c r="AG7" s="1">
        <v>0</v>
      </c>
      <c r="AH7" s="1">
        <v>0</v>
      </c>
      <c r="AI7" s="1"/>
      <c r="AJ7" s="1" t="str">
        <f ca="1">CONCATENATE("INSERT INTO ",$D$2," VALUES(","'",V7,"'",",'",W7,"'",",'",X7,"'",",'",Y7,"'",",",Z7,,",",AA7,,",",AB7,,",",AC7,,",",AD7,,",",AE7,,",'",AF7,"'",",",AG7,,",",AH7,,",'",AI7,"'",")")</f>
        <v>INSERT INTO GDM2 VALUES('DJB','','MSU','',2012,0,0,1,20141204,144109,'SQL',0,0,'')</v>
      </c>
      <c r="AK7" s="1"/>
      <c r="AL7" s="1"/>
      <c r="AM7" s="1"/>
      <c r="AN7" s="1"/>
      <c r="AO7" s="1"/>
      <c r="AP7" s="1"/>
      <c r="AQ7" s="1"/>
      <c r="AR7" s="1"/>
      <c r="AS7" s="1"/>
      <c r="AT7" s="1"/>
      <c r="AU7" s="1"/>
      <c r="AV7" s="1"/>
      <c r="AW7" s="1"/>
      <c r="AX7" s="1"/>
      <c r="AY7" s="1"/>
      <c r="AZ7" s="1"/>
    </row>
    <row r="8" spans="1:52" ht="14.25" customHeight="1" x14ac:dyDescent="0.25">
      <c r="A8" s="4"/>
      <c r="B8" s="1" t="str">
        <f>VLOOKUP($D$2,[1]Tables!$B$1:$D$65509,2,FALSE)</f>
        <v>D2</v>
      </c>
      <c r="C8" s="1" t="s">
        <v>441</v>
      </c>
      <c r="D8" s="1" t="str">
        <f t="shared" si="0"/>
        <v>D2PERD</v>
      </c>
      <c r="E8" s="1" t="str">
        <f>VLOOKUP($C8,'[1]Data Dictionary'!$B$1:$I$65592,5,FALSE)</f>
        <v>Period</v>
      </c>
      <c r="F8" s="1" t="str">
        <f>VLOOKUP($C8,'[1]Data Dictionary'!$B$1:$I$65592,6,FALSE)</f>
        <v>Period</v>
      </c>
      <c r="G8" s="1" t="str">
        <f>VLOOKUP($C8,'[1]Data Dictionary'!$B$1:$I$65592,7,FALSE)</f>
        <v>Period</v>
      </c>
      <c r="H8" s="1" t="str">
        <f>VLOOKUP($C8,'[1]Data Dictionary'!$B$1:$I$65592,8,FALSE)</f>
        <v>Period</v>
      </c>
      <c r="I8" s="1" t="str">
        <f>VLOOKUP($C8,'[1]Data Dictionary'!$B$1:$I$65592,2,FALSE)</f>
        <v>NUMERIC</v>
      </c>
      <c r="J8" s="2" t="str">
        <f>VLOOKUP($C8,'[1]Data Dictionary'!$B$1:$I$65592,3,FALSE)</f>
        <v>6, 0</v>
      </c>
      <c r="K8" s="3" t="s">
        <v>123</v>
      </c>
      <c r="L8" s="3" t="str">
        <f t="shared" si="1"/>
        <v xml:space="preserve"> NOT NULL </v>
      </c>
      <c r="M8" s="3" t="str">
        <f t="shared" si="2"/>
        <v xml:space="preserve"> DEFAULT(0) </v>
      </c>
      <c r="N8" s="1" t="str">
        <f t="shared" si="3"/>
        <v>D2PERD NUMERIC(6, 0)  NOT NULL  DEFAULT(0) ,</v>
      </c>
      <c r="O8" s="1" t="str">
        <f t="shared" si="4"/>
        <v>D2PERD NUMBER(6, 0)  NOT NULL ,</v>
      </c>
      <c r="P8" s="2" t="str">
        <f t="shared" si="5"/>
        <v>6</v>
      </c>
      <c r="Q8" s="2" t="str">
        <f t="shared" si="6"/>
        <v xml:space="preserve"> 0</v>
      </c>
      <c r="R8" s="1" t="str">
        <f t="shared" si="7"/>
        <v xml:space="preserve">     A            D2PERD         6  0       COLHDG('Period')</v>
      </c>
      <c r="S8" s="1" t="s">
        <v>9</v>
      </c>
      <c r="T8" s="1" t="str">
        <f t="shared" si="8"/>
        <v>EXEC sys.sp_addextendedproperty @name=N'MS_Description', @value=N'Period' , @level0type=N'SCHEMA',@level0name=N'dbo', @level1type=N'TABLE',@level1name=N'GDM2', @level2type=N'COLUMN',@level2name=N'D2PERD'</v>
      </c>
      <c r="U8" s="1" t="s">
        <v>9</v>
      </c>
      <c r="V8" s="1"/>
      <c r="W8" s="1"/>
      <c r="X8" s="1"/>
      <c r="Y8" s="1"/>
      <c r="Z8" s="1"/>
      <c r="AA8" s="1"/>
      <c r="AB8" s="1"/>
      <c r="AC8" s="6"/>
      <c r="AD8" s="3"/>
      <c r="AE8" s="3"/>
      <c r="AF8" s="1"/>
      <c r="AG8" s="1"/>
      <c r="AH8" s="1"/>
      <c r="AI8" s="1"/>
      <c r="AJ8" s="5"/>
      <c r="AK8" s="1"/>
      <c r="AL8" s="1"/>
      <c r="AM8" s="1"/>
      <c r="AN8" s="1"/>
      <c r="AO8" s="1"/>
      <c r="AP8" s="1"/>
      <c r="AQ8" s="1"/>
      <c r="AR8" s="1"/>
      <c r="AS8" s="1"/>
      <c r="AT8" s="1"/>
      <c r="AU8" s="1"/>
      <c r="AV8" s="1"/>
      <c r="AW8" s="1"/>
      <c r="AX8" s="1"/>
      <c r="AY8" s="1"/>
      <c r="AZ8" s="1"/>
    </row>
    <row r="9" spans="1:52" ht="14.25" customHeight="1" x14ac:dyDescent="0.25">
      <c r="A9" s="4"/>
      <c r="B9" s="1" t="str">
        <f>VLOOKUP($D$2,[1]Tables!$B$1:$D$65509,2,FALSE)</f>
        <v>D2</v>
      </c>
      <c r="C9" s="1" t="s">
        <v>440</v>
      </c>
      <c r="D9" s="1" t="str">
        <f t="shared" si="0"/>
        <v>D2DFLD</v>
      </c>
      <c r="E9" s="1" t="str">
        <f>VLOOKUP($C9,'[1]Data Dictionary'!$B$1:$I$65592,5,FALSE)</f>
        <v>Document Last Doc No</v>
      </c>
      <c r="F9" s="1" t="str">
        <f>VLOOKUP($C9,'[1]Data Dictionary'!$B$1:$I$65592,6,FALSE)</f>
        <v>Document Last Doc No</v>
      </c>
      <c r="G9" s="1" t="str">
        <f>VLOOKUP($C9,'[1]Data Dictionary'!$B$1:$I$65592,7,FALSE)</f>
        <v>Document Last Doc No</v>
      </c>
      <c r="H9" s="1" t="str">
        <f>VLOOKUP($C9,'[1]Data Dictionary'!$B$1:$I$65592,8,FALSE)</f>
        <v>Document Last Doc No</v>
      </c>
      <c r="I9" s="1" t="str">
        <f>VLOOKUP($C9,'[1]Data Dictionary'!$B$1:$I$65592,2,FALSE)</f>
        <v>NUMERIC</v>
      </c>
      <c r="J9" s="2" t="str">
        <f>VLOOKUP($C9,'[1]Data Dictionary'!$B$1:$I$65592,3,FALSE)</f>
        <v>10, 0</v>
      </c>
      <c r="K9" s="3"/>
      <c r="L9" s="3" t="str">
        <f t="shared" si="1"/>
        <v xml:space="preserve"> NULL </v>
      </c>
      <c r="M9" s="3" t="str">
        <f t="shared" si="2"/>
        <v xml:space="preserve"> DEFAULT(0) </v>
      </c>
      <c r="N9" s="1" t="str">
        <f t="shared" si="3"/>
        <v>D2DFLD NUMERIC(10, 0)  NULL  DEFAULT(0) ,</v>
      </c>
      <c r="O9" s="1" t="str">
        <f t="shared" si="4"/>
        <v>D2DFLD NUMBER(10, 0)  DEFAULT(0) ,</v>
      </c>
      <c r="P9" s="2" t="str">
        <f t="shared" si="5"/>
        <v>10</v>
      </c>
      <c r="Q9" s="2" t="str">
        <f t="shared" si="6"/>
        <v xml:space="preserve"> 0</v>
      </c>
      <c r="R9" s="1" t="str">
        <f t="shared" si="7"/>
        <v xml:space="preserve">     A            D2DFLD        10  0       COLHDG('Document Last Doc No')</v>
      </c>
      <c r="S9" s="1" t="s">
        <v>9</v>
      </c>
      <c r="T9" s="1" t="str">
        <f t="shared" si="8"/>
        <v>EXEC sys.sp_addextendedproperty @name=N'MS_Description', @value=N'Document Last Doc No' , @level0type=N'SCHEMA',@level0name=N'dbo', @level1type=N'TABLE',@level1name=N'GDM2', @level2type=N'COLUMN',@level2name=N'D2DFLD'</v>
      </c>
      <c r="U9" s="1" t="s">
        <v>9</v>
      </c>
      <c r="V9" s="1"/>
      <c r="W9" s="1"/>
      <c r="X9" s="1"/>
      <c r="Y9" s="1"/>
      <c r="Z9" s="1"/>
      <c r="AA9" s="1"/>
      <c r="AB9" s="1"/>
      <c r="AC9" s="6"/>
      <c r="AD9" s="3"/>
      <c r="AE9" s="3"/>
      <c r="AF9" s="1"/>
      <c r="AG9" s="1"/>
      <c r="AH9" s="1"/>
      <c r="AI9" s="1"/>
      <c r="AJ9" s="5"/>
      <c r="AK9" s="1"/>
      <c r="AL9" s="1"/>
      <c r="AM9" s="1"/>
      <c r="AN9" s="1"/>
      <c r="AO9" s="1"/>
      <c r="AP9" s="1"/>
      <c r="AQ9" s="13"/>
      <c r="AR9" s="1"/>
      <c r="AS9" s="3"/>
      <c r="AT9" s="6"/>
      <c r="AU9" s="3"/>
      <c r="AV9" s="3"/>
      <c r="AW9" s="1"/>
      <c r="AX9" s="1"/>
      <c r="AY9" s="1"/>
      <c r="AZ9" s="1"/>
    </row>
    <row r="10" spans="1:52" ht="14.25" customHeight="1" x14ac:dyDescent="0.25">
      <c r="A10" s="4"/>
      <c r="B10" s="1" t="str">
        <f>VLOOKUP($D$2,[1]Tables!$B$1:$D$65509,2,FALSE)</f>
        <v>D2</v>
      </c>
      <c r="C10" s="1" t="s">
        <v>33</v>
      </c>
      <c r="D10" s="1" t="str">
        <f t="shared" si="0"/>
        <v>D2RCST</v>
      </c>
      <c r="E10" s="1" t="str">
        <f>VLOOKUP($C10,'[1]Data Dictionary'!$B$1:$I$65592,5,FALSE)</f>
        <v>Record Status</v>
      </c>
      <c r="F10" s="1" t="str">
        <f>VLOOKUP($C10,'[1]Data Dictionary'!$B$1:$I$65592,6,FALSE)</f>
        <v>Record Status</v>
      </c>
      <c r="G10" s="1" t="str">
        <f>VLOOKUP($C10,'[1]Data Dictionary'!$B$1:$I$65592,7,FALSE)</f>
        <v>Record Status</v>
      </c>
      <c r="H10" s="1" t="str">
        <f>VLOOKUP($C10,'[1]Data Dictionary'!$B$1:$I$65592,8,FALSE)</f>
        <v>Record Status</v>
      </c>
      <c r="I10" s="1" t="str">
        <f>VLOOKUP($C10,'[1]Data Dictionary'!$B$1:$I$65592,2,FALSE)</f>
        <v>NUMERIC</v>
      </c>
      <c r="J10" s="2" t="str">
        <f>VLOOKUP($C10,'[1]Data Dictionary'!$B$1:$I$65592,3,FALSE)</f>
        <v>1, 0</v>
      </c>
      <c r="K10" s="3"/>
      <c r="L10" s="3" t="str">
        <f t="shared" si="1"/>
        <v xml:space="preserve"> NULL </v>
      </c>
      <c r="M10" s="3" t="str">
        <f t="shared" si="2"/>
        <v xml:space="preserve"> DEFAULT(0) </v>
      </c>
      <c r="N10" s="1" t="str">
        <f t="shared" si="3"/>
        <v>D2RCST NUMERIC(1, 0)  NULL  DEFAULT(0) ,</v>
      </c>
      <c r="O10" s="1" t="str">
        <f t="shared" si="4"/>
        <v>D2RCST NUMBER(1, 0)  DEFAULT(0) ,</v>
      </c>
      <c r="P10" s="2" t="str">
        <f t="shared" si="5"/>
        <v>1</v>
      </c>
      <c r="Q10" s="2" t="str">
        <f t="shared" si="6"/>
        <v xml:space="preserve"> 0</v>
      </c>
      <c r="R10" s="1" t="str">
        <f t="shared" si="7"/>
        <v xml:space="preserve">     A            D2RCST         1  0       COLHDG('Record Status')</v>
      </c>
      <c r="S10" s="1" t="s">
        <v>9</v>
      </c>
      <c r="T10" s="1" t="str">
        <f t="shared" si="8"/>
        <v>EXEC sys.sp_addextendedproperty @name=N'MS_Description', @value=N'Record Status' , @level0type=N'SCHEMA',@level0name=N'dbo', @level1type=N'TABLE',@level1name=N'GDM2', @level2type=N'COLUMN',@level2name=N'D2RCST'</v>
      </c>
      <c r="U10" s="1" t="s">
        <v>9</v>
      </c>
      <c r="V10" s="1"/>
      <c r="W10" s="1"/>
      <c r="X10" s="1"/>
      <c r="Y10" s="1"/>
      <c r="Z10" s="1"/>
      <c r="AA10" s="1"/>
      <c r="AB10" s="1"/>
      <c r="AC10" s="6"/>
      <c r="AD10" s="3"/>
      <c r="AE10" s="3"/>
      <c r="AF10" s="1"/>
      <c r="AG10" s="1"/>
      <c r="AH10" s="1"/>
      <c r="AI10" s="1"/>
      <c r="AJ10" s="5"/>
      <c r="AK10" s="1"/>
      <c r="AL10" s="1"/>
      <c r="AM10" s="1"/>
      <c r="AN10" s="1"/>
      <c r="AO10" s="1"/>
      <c r="AP10" s="1"/>
      <c r="AQ10" s="13"/>
      <c r="AR10" s="1"/>
      <c r="AS10" s="3"/>
      <c r="AT10" s="6"/>
      <c r="AU10" s="3"/>
      <c r="AV10" s="3"/>
      <c r="AW10" s="1"/>
      <c r="AX10" s="1"/>
      <c r="AY10" s="1"/>
      <c r="AZ10" s="1"/>
    </row>
    <row r="11" spans="1:52" ht="14.25" customHeight="1" x14ac:dyDescent="0.25">
      <c r="A11" s="4"/>
      <c r="B11" s="1" t="str">
        <f>VLOOKUP($D$2,[1]Tables!$B$1:$D$65509,2,FALSE)</f>
        <v>D2</v>
      </c>
      <c r="C11" s="1" t="s">
        <v>23</v>
      </c>
      <c r="D11" s="1" t="str">
        <f t="shared" si="0"/>
        <v>D2CRDT</v>
      </c>
      <c r="E11" s="1" t="str">
        <f>VLOOKUP($C11,'[1]Data Dictionary'!$B$1:$I$65592,5,FALSE)</f>
        <v>Create Date</v>
      </c>
      <c r="F11" s="1" t="str">
        <f>VLOOKUP($C11,'[1]Data Dictionary'!$B$1:$I$65592,6,FALSE)</f>
        <v>Create Date</v>
      </c>
      <c r="G11" s="1" t="str">
        <f>VLOOKUP($C11,'[1]Data Dictionary'!$B$1:$I$65592,7,FALSE)</f>
        <v>Create Date</v>
      </c>
      <c r="H11" s="1" t="str">
        <f>VLOOKUP($C11,'[1]Data Dictionary'!$B$1:$I$65592,8,FALSE)</f>
        <v>Create Date</v>
      </c>
      <c r="I11" s="1" t="str">
        <f>VLOOKUP($C11,'[1]Data Dictionary'!$B$1:$I$65592,2,FALSE)</f>
        <v>NUMERIC</v>
      </c>
      <c r="J11" s="2" t="str">
        <f>VLOOKUP($C11,'[1]Data Dictionary'!$B$1:$I$65592,3,FALSE)</f>
        <v>8, 0</v>
      </c>
      <c r="K11" s="3"/>
      <c r="L11" s="3" t="str">
        <f t="shared" si="1"/>
        <v xml:space="preserve"> NULL </v>
      </c>
      <c r="M11" s="3" t="str">
        <f t="shared" si="2"/>
        <v xml:space="preserve"> DEFAULT(0) </v>
      </c>
      <c r="N11" s="1" t="str">
        <f t="shared" si="3"/>
        <v>D2CRDT NUMERIC(8, 0)  NULL  DEFAULT(0) ,</v>
      </c>
      <c r="O11" s="1" t="str">
        <f t="shared" si="4"/>
        <v>D2CRDT NUMBER(8, 0)  DEFAULT(0) ,</v>
      </c>
      <c r="P11" s="2" t="str">
        <f t="shared" si="5"/>
        <v>8</v>
      </c>
      <c r="Q11" s="2" t="str">
        <f t="shared" si="6"/>
        <v xml:space="preserve"> 0</v>
      </c>
      <c r="R11" s="1" t="str">
        <f t="shared" si="7"/>
        <v xml:space="preserve">     A            D2CRDT         8  0       COLHDG('Create Date')</v>
      </c>
      <c r="S11" s="1" t="s">
        <v>9</v>
      </c>
      <c r="T11" s="1" t="str">
        <f t="shared" si="8"/>
        <v>EXEC sys.sp_addextendedproperty @name=N'MS_Description', @value=N'Create Date' , @level0type=N'SCHEMA',@level0name=N'dbo', @level1type=N'TABLE',@level1name=N'GDM2', @level2type=N'COLUMN',@level2name=N'D2CRDT'</v>
      </c>
      <c r="U11" s="1" t="s">
        <v>9</v>
      </c>
      <c r="V11" s="1"/>
      <c r="W11" s="1"/>
      <c r="X11" s="1"/>
      <c r="Y11" s="1"/>
      <c r="Z11" s="1"/>
      <c r="AA11" s="1"/>
      <c r="AB11" s="1"/>
      <c r="AC11" s="6"/>
      <c r="AD11" s="3"/>
      <c r="AE11" s="3"/>
      <c r="AF11" s="1"/>
      <c r="AG11" s="1"/>
      <c r="AH11" s="1"/>
      <c r="AI11" s="1"/>
      <c r="AJ11" s="5"/>
      <c r="AK11" s="1"/>
      <c r="AL11" s="1"/>
      <c r="AM11" s="1"/>
      <c r="AN11" s="1"/>
      <c r="AO11" s="1"/>
      <c r="AP11" s="1"/>
      <c r="AQ11" s="13"/>
      <c r="AR11" s="3"/>
      <c r="AS11" s="3"/>
      <c r="AT11" s="6"/>
      <c r="AU11" s="3"/>
      <c r="AV11" s="3"/>
      <c r="AW11" s="1"/>
      <c r="AX11" s="1"/>
      <c r="AY11" s="1"/>
      <c r="AZ11" s="1"/>
    </row>
    <row r="12" spans="1:52" ht="14.25" customHeight="1" x14ac:dyDescent="0.25">
      <c r="A12" s="4"/>
      <c r="B12" s="1" t="str">
        <f>VLOOKUP($D$2,[1]Tables!$B$1:$D$65509,2,FALSE)</f>
        <v>D2</v>
      </c>
      <c r="C12" s="1" t="s">
        <v>24</v>
      </c>
      <c r="D12" s="1" t="str">
        <f t="shared" si="0"/>
        <v>D2CRTM</v>
      </c>
      <c r="E12" s="1" t="str">
        <f>VLOOKUP($C12,'[1]Data Dictionary'!$B$1:$I$65592,5,FALSE)</f>
        <v>Create Time</v>
      </c>
      <c r="F12" s="1" t="str">
        <f>VLOOKUP($C12,'[1]Data Dictionary'!$B$1:$I$65592,6,FALSE)</f>
        <v>Create Time</v>
      </c>
      <c r="G12" s="1" t="str">
        <f>VLOOKUP($C12,'[1]Data Dictionary'!$B$1:$I$65592,7,FALSE)</f>
        <v>Create Time</v>
      </c>
      <c r="H12" s="1" t="str">
        <f>VLOOKUP($C12,'[1]Data Dictionary'!$B$1:$I$65592,8,FALSE)</f>
        <v>Create Time</v>
      </c>
      <c r="I12" s="1" t="str">
        <f>VLOOKUP($C12,'[1]Data Dictionary'!$B$1:$I$65592,2,FALSE)</f>
        <v>NUMERIC</v>
      </c>
      <c r="J12" s="2" t="str">
        <f>VLOOKUP($C12,'[1]Data Dictionary'!$B$1:$I$65592,3,FALSE)</f>
        <v>6, 0</v>
      </c>
      <c r="K12" s="3"/>
      <c r="L12" s="3" t="str">
        <f t="shared" si="1"/>
        <v xml:space="preserve"> NULL </v>
      </c>
      <c r="M12" s="3" t="str">
        <f t="shared" si="2"/>
        <v xml:space="preserve"> DEFAULT(0) </v>
      </c>
      <c r="N12" s="1" t="str">
        <f t="shared" si="3"/>
        <v>D2CRTM NUMERIC(6, 0)  NULL  DEFAULT(0) ,</v>
      </c>
      <c r="O12" s="1" t="str">
        <f t="shared" si="4"/>
        <v>D2CRTM NUMBER(6, 0)  DEFAULT(0) ,</v>
      </c>
      <c r="P12" s="2" t="str">
        <f t="shared" si="5"/>
        <v>6</v>
      </c>
      <c r="Q12" s="2" t="str">
        <f t="shared" si="6"/>
        <v xml:space="preserve"> 0</v>
      </c>
      <c r="R12" s="1" t="str">
        <f t="shared" si="7"/>
        <v xml:space="preserve">     A            D2CRTM         6  0       COLHDG('Create Time')</v>
      </c>
      <c r="S12" s="1" t="s">
        <v>9</v>
      </c>
      <c r="T12" s="1" t="str">
        <f t="shared" si="8"/>
        <v>EXEC sys.sp_addextendedproperty @name=N'MS_Description', @value=N'Create Time' , @level0type=N'SCHEMA',@level0name=N'dbo', @level1type=N'TABLE',@level1name=N'GDM2', @level2type=N'COLUMN',@level2name=N'D2CRTM'</v>
      </c>
      <c r="U12" s="1" t="s">
        <v>9</v>
      </c>
      <c r="V12" s="1"/>
      <c r="W12" s="1"/>
      <c r="X12" s="1"/>
      <c r="Y12" s="1"/>
      <c r="Z12" s="1"/>
      <c r="AA12" s="1"/>
      <c r="AB12" s="1"/>
      <c r="AC12" s="6"/>
      <c r="AD12" s="3"/>
      <c r="AE12" s="3"/>
      <c r="AF12" s="1"/>
      <c r="AG12" s="1"/>
      <c r="AH12" s="1"/>
      <c r="AI12" s="1"/>
      <c r="AJ12" s="5"/>
      <c r="AK12" s="1"/>
      <c r="AL12" s="1"/>
      <c r="AM12" s="1"/>
      <c r="AN12" s="1"/>
      <c r="AO12" s="1"/>
      <c r="AP12" s="1"/>
      <c r="AQ12" s="13"/>
      <c r="AR12" s="3"/>
      <c r="AS12" s="3"/>
      <c r="AT12" s="6"/>
      <c r="AU12" s="3"/>
      <c r="AV12" s="3"/>
      <c r="AW12" s="1"/>
      <c r="AX12" s="1"/>
      <c r="AY12" s="1"/>
      <c r="AZ12" s="1"/>
    </row>
    <row r="13" spans="1:52" ht="14.25" customHeight="1" x14ac:dyDescent="0.25">
      <c r="A13" s="4"/>
      <c r="B13" s="1" t="str">
        <f>VLOOKUP($D$2,[1]Tables!$B$1:$D$65509,2,FALSE)</f>
        <v>D2</v>
      </c>
      <c r="C13" s="1" t="s">
        <v>25</v>
      </c>
      <c r="D13" s="1" t="str">
        <f t="shared" si="0"/>
        <v>D2CRUS</v>
      </c>
      <c r="E13" s="1" t="str">
        <f>VLOOKUP($C13,'[1]Data Dictionary'!$B$1:$I$65592,5,FALSE)</f>
        <v>Create User</v>
      </c>
      <c r="F13" s="1" t="str">
        <f>VLOOKUP($C13,'[1]Data Dictionary'!$B$1:$I$65592,6,FALSE)</f>
        <v>Create User</v>
      </c>
      <c r="G13" s="1" t="str">
        <f>VLOOKUP($C13,'[1]Data Dictionary'!$B$1:$I$65592,7,FALSE)</f>
        <v>Create User</v>
      </c>
      <c r="H13" s="1" t="str">
        <f>VLOOKUP($C13,'[1]Data Dictionary'!$B$1:$I$65592,8,FALSE)</f>
        <v>Create User</v>
      </c>
      <c r="I13" s="1" t="str">
        <f>VLOOKUP($C13,'[1]Data Dictionary'!$B$1:$I$65592,2,FALSE)</f>
        <v>VARCHAR</v>
      </c>
      <c r="J13" s="2" t="str">
        <f>VLOOKUP($C13,'[1]Data Dictionary'!$B$1:$I$65592,3,FALSE)</f>
        <v>20</v>
      </c>
      <c r="K13" s="3"/>
      <c r="L13" s="3" t="str">
        <f t="shared" si="1"/>
        <v xml:space="preserve"> NULL </v>
      </c>
      <c r="M13" s="3" t="str">
        <f t="shared" si="2"/>
        <v xml:space="preserve"> DEFAULT('') </v>
      </c>
      <c r="N13" s="1" t="str">
        <f t="shared" si="3"/>
        <v>D2CRUS VARCHAR(20)  NULL  DEFAULT('') ,</v>
      </c>
      <c r="O13" s="1" t="str">
        <f t="shared" si="4"/>
        <v>D2CRUS VARCHAR2(20) DEFAULT(' '),</v>
      </c>
      <c r="P13" s="2" t="str">
        <f t="shared" si="5"/>
        <v>20</v>
      </c>
      <c r="Q13" s="2" t="str">
        <f t="shared" si="6"/>
        <v/>
      </c>
      <c r="R13" s="1" t="str">
        <f t="shared" si="7"/>
        <v xml:space="preserve">     A            D2CRUS        20          COLHDG('Create User')</v>
      </c>
      <c r="S13" s="1" t="s">
        <v>9</v>
      </c>
      <c r="T13" s="1" t="str">
        <f t="shared" si="8"/>
        <v>EXEC sys.sp_addextendedproperty @name=N'MS_Description', @value=N'Create User' , @level0type=N'SCHEMA',@level0name=N'dbo', @level1type=N'TABLE',@level1name=N'GDM2', @level2type=N'COLUMN',@level2name=N'D2CRUS'</v>
      </c>
      <c r="U13" s="1" t="s">
        <v>9</v>
      </c>
      <c r="V13" s="1"/>
      <c r="W13" s="1"/>
      <c r="X13" s="1"/>
      <c r="Y13" s="1"/>
      <c r="Z13" s="1"/>
      <c r="AA13" s="1"/>
      <c r="AB13" s="1"/>
      <c r="AC13" s="6"/>
      <c r="AD13" s="3"/>
      <c r="AE13" s="3"/>
      <c r="AF13" s="1"/>
      <c r="AG13" s="1"/>
      <c r="AH13" s="1"/>
      <c r="AI13" s="1"/>
      <c r="AJ13" s="5"/>
      <c r="AK13" s="1"/>
      <c r="AL13" s="1"/>
      <c r="AM13" s="1"/>
      <c r="AN13" s="1"/>
      <c r="AO13" s="1"/>
      <c r="AP13" s="1"/>
      <c r="AQ13" s="13"/>
      <c r="AR13" s="3"/>
      <c r="AS13" s="3"/>
      <c r="AT13" s="6"/>
      <c r="AU13" s="3"/>
      <c r="AV13" s="3"/>
      <c r="AW13" s="1"/>
      <c r="AX13" s="1"/>
      <c r="AY13" s="1"/>
      <c r="AZ13" s="1"/>
    </row>
    <row r="14" spans="1:52" ht="14.25" customHeight="1" x14ac:dyDescent="0.25">
      <c r="A14" s="4"/>
      <c r="B14" s="1" t="str">
        <f>VLOOKUP($D$2,[1]Tables!$B$1:$D$65509,2,FALSE)</f>
        <v>D2</v>
      </c>
      <c r="C14" s="1" t="s">
        <v>26</v>
      </c>
      <c r="D14" s="1" t="str">
        <f t="shared" si="0"/>
        <v>D2CHDT</v>
      </c>
      <c r="E14" s="1" t="str">
        <f>VLOOKUP($C14,'[1]Data Dictionary'!$B$1:$I$65592,5,FALSE)</f>
        <v>Change Date</v>
      </c>
      <c r="F14" s="1" t="str">
        <f>VLOOKUP($C14,'[1]Data Dictionary'!$B$1:$I$65592,6,FALSE)</f>
        <v>Change Date</v>
      </c>
      <c r="G14" s="1" t="str">
        <f>VLOOKUP($C14,'[1]Data Dictionary'!$B$1:$I$65592,7,FALSE)</f>
        <v>Change Date</v>
      </c>
      <c r="H14" s="1" t="str">
        <f>VLOOKUP($C14,'[1]Data Dictionary'!$B$1:$I$65592,8,FALSE)</f>
        <v>Change Date</v>
      </c>
      <c r="I14" s="1" t="str">
        <f>VLOOKUP($C14,'[1]Data Dictionary'!$B$1:$I$65592,2,FALSE)</f>
        <v>NUMERIC</v>
      </c>
      <c r="J14" s="2" t="str">
        <f>VLOOKUP($C14,'[1]Data Dictionary'!$B$1:$I$65592,3,FALSE)</f>
        <v>8, 0</v>
      </c>
      <c r="K14" s="3"/>
      <c r="L14" s="3" t="str">
        <f t="shared" si="1"/>
        <v xml:space="preserve"> NULL </v>
      </c>
      <c r="M14" s="3" t="str">
        <f t="shared" si="2"/>
        <v xml:space="preserve"> DEFAULT(0) </v>
      </c>
      <c r="N14" s="1" t="str">
        <f t="shared" si="3"/>
        <v>D2CHDT NUMERIC(8, 0)  NULL  DEFAULT(0) ,</v>
      </c>
      <c r="O14" s="1" t="str">
        <f t="shared" si="4"/>
        <v>D2CHDT NUMBER(8, 0)  DEFAULT(0) ,</v>
      </c>
      <c r="P14" s="2" t="str">
        <f t="shared" si="5"/>
        <v>8</v>
      </c>
      <c r="Q14" s="2" t="str">
        <f t="shared" si="6"/>
        <v xml:space="preserve"> 0</v>
      </c>
      <c r="R14" s="1" t="str">
        <f t="shared" si="7"/>
        <v xml:space="preserve">     A            D2CHDT         8  0       COLHDG('Change Date')</v>
      </c>
      <c r="S14" s="1" t="s">
        <v>9</v>
      </c>
      <c r="T14" s="1" t="str">
        <f t="shared" si="8"/>
        <v>EXEC sys.sp_addextendedproperty @name=N'MS_Description', @value=N'Change Date' , @level0type=N'SCHEMA',@level0name=N'dbo', @level1type=N'TABLE',@level1name=N'GDM2', @level2type=N'COLUMN',@level2name=N'D2CHDT'</v>
      </c>
      <c r="U14" s="1" t="s">
        <v>9</v>
      </c>
      <c r="V14" s="1"/>
      <c r="W14" s="1"/>
      <c r="X14" s="1"/>
      <c r="Y14" s="1"/>
      <c r="Z14" s="1"/>
      <c r="AA14" s="1"/>
      <c r="AB14" s="1"/>
      <c r="AC14" s="6"/>
      <c r="AD14" s="3"/>
      <c r="AE14" s="3"/>
      <c r="AF14" s="1"/>
      <c r="AG14" s="1"/>
      <c r="AH14" s="1"/>
      <c r="AI14" s="1"/>
      <c r="AJ14" s="5"/>
      <c r="AK14" s="1"/>
      <c r="AL14" s="1"/>
      <c r="AM14" s="1"/>
      <c r="AN14" s="1"/>
      <c r="AO14" s="1"/>
      <c r="AP14" s="1"/>
      <c r="AQ14" s="13"/>
      <c r="AR14" s="3"/>
      <c r="AS14" s="3"/>
      <c r="AT14" s="6"/>
      <c r="AU14" s="3"/>
      <c r="AV14" s="3"/>
      <c r="AW14" s="1"/>
      <c r="AX14" s="1"/>
      <c r="AY14" s="1"/>
      <c r="AZ14" s="1"/>
    </row>
    <row r="15" spans="1:52" ht="14.25" customHeight="1" x14ac:dyDescent="0.25">
      <c r="A15" s="4"/>
      <c r="B15" s="1" t="str">
        <f>VLOOKUP($D$2,[1]Tables!$B$1:$D$65509,2,FALSE)</f>
        <v>D2</v>
      </c>
      <c r="C15" s="1" t="s">
        <v>27</v>
      </c>
      <c r="D15" s="1" t="str">
        <f t="shared" si="0"/>
        <v>D2CHTM</v>
      </c>
      <c r="E15" s="1" t="str">
        <f>VLOOKUP($C15,'[1]Data Dictionary'!$B$1:$I$65592,5,FALSE)</f>
        <v>Change Time</v>
      </c>
      <c r="F15" s="1" t="str">
        <f>VLOOKUP($C15,'[1]Data Dictionary'!$B$1:$I$65592,6,FALSE)</f>
        <v>Change Time</v>
      </c>
      <c r="G15" s="1" t="str">
        <f>VLOOKUP($C15,'[1]Data Dictionary'!$B$1:$I$65592,7,FALSE)</f>
        <v>Change Time</v>
      </c>
      <c r="H15" s="1" t="str">
        <f>VLOOKUP($C15,'[1]Data Dictionary'!$B$1:$I$65592,8,FALSE)</f>
        <v>Change Time</v>
      </c>
      <c r="I15" s="1" t="str">
        <f>VLOOKUP($C15,'[1]Data Dictionary'!$B$1:$I$65592,2,FALSE)</f>
        <v>NUMERIC</v>
      </c>
      <c r="J15" s="2" t="str">
        <f>VLOOKUP($C15,'[1]Data Dictionary'!$B$1:$I$65592,3,FALSE)</f>
        <v>6, 0</v>
      </c>
      <c r="K15" s="3"/>
      <c r="L15" s="3" t="str">
        <f t="shared" si="1"/>
        <v xml:space="preserve"> NULL </v>
      </c>
      <c r="M15" s="3" t="str">
        <f t="shared" si="2"/>
        <v xml:space="preserve"> DEFAULT(0) </v>
      </c>
      <c r="N15" s="1" t="str">
        <f t="shared" si="3"/>
        <v>D2CHTM NUMERIC(6, 0)  NULL  DEFAULT(0) ,</v>
      </c>
      <c r="O15" s="1" t="str">
        <f t="shared" si="4"/>
        <v>D2CHTM NUMBER(6, 0)  DEFAULT(0) ,</v>
      </c>
      <c r="P15" s="2" t="str">
        <f t="shared" si="5"/>
        <v>6</v>
      </c>
      <c r="Q15" s="2" t="str">
        <f t="shared" si="6"/>
        <v xml:space="preserve"> 0</v>
      </c>
      <c r="R15" s="1" t="str">
        <f t="shared" si="7"/>
        <v xml:space="preserve">     A            D2CHTM         6  0       COLHDG('Change Time')</v>
      </c>
      <c r="S15" s="1" t="s">
        <v>9</v>
      </c>
      <c r="T15" s="1" t="str">
        <f t="shared" si="8"/>
        <v>EXEC sys.sp_addextendedproperty @name=N'MS_Description', @value=N'Change Time' , @level0type=N'SCHEMA',@level0name=N'dbo', @level1type=N'TABLE',@level1name=N'GDM2', @level2type=N'COLUMN',@level2name=N'D2CHTM'</v>
      </c>
      <c r="U15" s="1" t="s">
        <v>9</v>
      </c>
      <c r="V15" s="1"/>
      <c r="W15" s="1"/>
      <c r="X15" s="1"/>
      <c r="Y15" s="1"/>
      <c r="Z15" s="1"/>
      <c r="AA15" s="1"/>
      <c r="AB15" s="1"/>
      <c r="AC15" s="6"/>
      <c r="AD15" s="3"/>
      <c r="AE15" s="3"/>
      <c r="AF15" s="1"/>
      <c r="AG15" s="1"/>
      <c r="AH15" s="1"/>
      <c r="AI15" s="1"/>
      <c r="AJ15" s="5"/>
      <c r="AK15" s="1"/>
      <c r="AL15" s="1"/>
      <c r="AM15" s="1"/>
      <c r="AN15" s="1"/>
      <c r="AO15" s="1"/>
      <c r="AP15" s="1"/>
      <c r="AQ15" s="13"/>
      <c r="AR15" s="1"/>
      <c r="AS15" s="3"/>
      <c r="AT15" s="6"/>
      <c r="AU15" s="3"/>
      <c r="AV15" s="3"/>
      <c r="AW15" s="1"/>
      <c r="AX15" s="1"/>
      <c r="AY15" s="1"/>
      <c r="AZ15" s="1"/>
    </row>
    <row r="16" spans="1:52" ht="14.25" customHeight="1" x14ac:dyDescent="0.25">
      <c r="A16" s="4"/>
      <c r="B16" s="1" t="str">
        <f>VLOOKUP($D$2,[1]Tables!$B$1:$D$65509,2,FALSE)</f>
        <v>D2</v>
      </c>
      <c r="C16" s="1" t="s">
        <v>28</v>
      </c>
      <c r="D16" s="1" t="str">
        <f t="shared" si="0"/>
        <v>D2CHUS</v>
      </c>
      <c r="E16" s="1" t="str">
        <f>VLOOKUP($C16,'[1]Data Dictionary'!$B$1:$I$65592,5,FALSE)</f>
        <v>Change User</v>
      </c>
      <c r="F16" s="1" t="str">
        <f>VLOOKUP($C16,'[1]Data Dictionary'!$B$1:$I$65592,6,FALSE)</f>
        <v>Change User</v>
      </c>
      <c r="G16" s="1" t="str">
        <f>VLOOKUP($C16,'[1]Data Dictionary'!$B$1:$I$65592,7,FALSE)</f>
        <v>Change User</v>
      </c>
      <c r="H16" s="1" t="str">
        <f>VLOOKUP($C16,'[1]Data Dictionary'!$B$1:$I$65592,8,FALSE)</f>
        <v>Change User</v>
      </c>
      <c r="I16" s="1" t="str">
        <f>VLOOKUP($C16,'[1]Data Dictionary'!$B$1:$I$65592,2,FALSE)</f>
        <v>VARCHAR</v>
      </c>
      <c r="J16" s="2" t="str">
        <f>VLOOKUP($C16,'[1]Data Dictionary'!$B$1:$I$65592,3,FALSE)</f>
        <v>20</v>
      </c>
      <c r="K16" s="3"/>
      <c r="L16" s="3" t="str">
        <f t="shared" si="1"/>
        <v xml:space="preserve"> NULL </v>
      </c>
      <c r="M16" s="3" t="str">
        <f t="shared" si="2"/>
        <v xml:space="preserve"> DEFAULT('') </v>
      </c>
      <c r="N16" s="1" t="str">
        <f t="shared" si="3"/>
        <v>D2CHUS VARCHAR(20)  NULL  DEFAULT('') ,</v>
      </c>
      <c r="O16" s="1" t="str">
        <f t="shared" si="4"/>
        <v>D2CHUS VARCHAR2(20) DEFAULT(' '),</v>
      </c>
      <c r="P16" s="2" t="str">
        <f t="shared" si="5"/>
        <v>20</v>
      </c>
      <c r="Q16" s="2" t="str">
        <f t="shared" si="6"/>
        <v/>
      </c>
      <c r="R16" s="1" t="str">
        <f t="shared" si="7"/>
        <v xml:space="preserve">     A            D2CHUS        20          COLHDG('Change User')</v>
      </c>
      <c r="S16" s="1" t="s">
        <v>9</v>
      </c>
      <c r="T16" s="1" t="str">
        <f t="shared" si="8"/>
        <v>EXEC sys.sp_addextendedproperty @name=N'MS_Description', @value=N'Change User' , @level0type=N'SCHEMA',@level0name=N'dbo', @level1type=N'TABLE',@level1name=N'GDM2', @level2type=N'COLUMN',@level2name=N'D2CHUS'</v>
      </c>
      <c r="U16" s="1" t="s">
        <v>9</v>
      </c>
      <c r="V16" s="1"/>
      <c r="W16" s="1"/>
      <c r="X16" s="1"/>
      <c r="Y16" s="1"/>
      <c r="Z16" s="1"/>
      <c r="AA16" s="1"/>
      <c r="AB16" s="1"/>
      <c r="AC16" s="6"/>
      <c r="AD16" s="3"/>
      <c r="AE16" s="3"/>
      <c r="AF16" s="1"/>
      <c r="AG16" s="1"/>
      <c r="AH16" s="1"/>
      <c r="AI16" s="1"/>
      <c r="AJ16" s="5"/>
      <c r="AK16" s="1"/>
      <c r="AL16" s="1"/>
      <c r="AM16" s="1"/>
      <c r="AN16" s="1"/>
      <c r="AO16" s="1"/>
      <c r="AP16" s="1"/>
      <c r="AQ16" s="13"/>
      <c r="AR16" s="1"/>
      <c r="AS16" s="3"/>
      <c r="AT16" s="6"/>
      <c r="AU16" s="3"/>
      <c r="AV16" s="3"/>
      <c r="AW16" s="1"/>
      <c r="AX16" s="1"/>
      <c r="AY16" s="1"/>
      <c r="AZ16" s="1"/>
    </row>
    <row r="17" spans="1:52" ht="14.25" customHeight="1" x14ac:dyDescent="0.25">
      <c r="A17" s="4"/>
      <c r="B17" s="4"/>
      <c r="C17" s="4"/>
      <c r="D17" s="5"/>
      <c r="E17" s="1"/>
      <c r="F17" s="1"/>
      <c r="G17" s="1"/>
      <c r="H17" s="1"/>
      <c r="I17" s="1"/>
      <c r="J17" s="2"/>
      <c r="K17" s="3"/>
      <c r="L17" s="3"/>
      <c r="M17" s="3"/>
      <c r="N17" s="1" t="str">
        <f>CONCATENATE(" CONSTRAINT PK_",$D$2, " PRIMARY KEY CLUSTERED (")</f>
        <v xml:space="preserve"> CONSTRAINT PK_GDM2 PRIMARY KEY CLUSTERED (</v>
      </c>
      <c r="O17" s="1" t="str">
        <f>CONCATENATE(" CONSTRAINT PK_",$D$2, " PRIMARY KEY (")</f>
        <v xml:space="preserve"> CONSTRAINT PK_GDM2 PRIMARY KEY (</v>
      </c>
      <c r="P17" s="1" t="s">
        <v>9</v>
      </c>
      <c r="Q17" s="1" t="s">
        <v>9</v>
      </c>
      <c r="R17" s="1" t="s">
        <v>370</v>
      </c>
      <c r="S17" s="1" t="s">
        <v>9</v>
      </c>
      <c r="T17" s="1"/>
      <c r="U17" s="1"/>
      <c r="V17" s="1"/>
      <c r="W17" s="1"/>
      <c r="X17" s="1"/>
      <c r="Y17" s="1"/>
      <c r="Z17" s="1"/>
      <c r="AA17" s="1"/>
      <c r="AB17" s="1"/>
      <c r="AC17" s="1"/>
      <c r="AD17" s="1"/>
      <c r="AE17" s="1"/>
      <c r="AF17" s="1"/>
      <c r="AG17" s="1"/>
      <c r="AH17" s="1"/>
      <c r="AI17" s="1"/>
      <c r="AJ17" s="1"/>
      <c r="AK17" s="1"/>
      <c r="AL17" s="1"/>
      <c r="AM17" s="1"/>
      <c r="AN17" s="1"/>
      <c r="AO17" s="1"/>
      <c r="AP17" s="1"/>
      <c r="AQ17" s="13"/>
      <c r="AR17" s="3"/>
      <c r="AS17" s="3"/>
      <c r="AT17" s="6"/>
      <c r="AU17" s="3"/>
      <c r="AV17" s="3"/>
      <c r="AW17" s="1"/>
      <c r="AX17" s="1"/>
      <c r="AY17" s="1"/>
      <c r="AZ17" s="1"/>
    </row>
    <row r="18" spans="1:52" ht="14.25" customHeight="1" x14ac:dyDescent="0.25">
      <c r="A18" s="4"/>
      <c r="B18" s="4"/>
      <c r="C18" s="4"/>
      <c r="D18" s="1"/>
      <c r="E18" s="1"/>
      <c r="F18" s="1"/>
      <c r="G18" s="1"/>
      <c r="H18" s="1"/>
      <c r="I18" s="1"/>
      <c r="J18" s="2"/>
      <c r="K18" s="3"/>
      <c r="L18" s="3"/>
      <c r="M18" s="3"/>
      <c r="N18" s="1" t="str">
        <f>$D$3</f>
        <v>D2CONO</v>
      </c>
      <c r="O18" s="1" t="str">
        <f>$D$3</f>
        <v>D2CONO</v>
      </c>
      <c r="P18" s="1"/>
      <c r="Q18" s="1"/>
      <c r="R18" s="1" t="str">
        <f t="shared" ref="R18:R23" si="24">CONCATENATE("     A          K ", RIGHT(N18,6))</f>
        <v xml:space="preserve">     A          K D2CONO</v>
      </c>
      <c r="S18" s="1" t="s">
        <v>9</v>
      </c>
      <c r="T18" s="1"/>
      <c r="U18" s="1"/>
      <c r="V18" s="1"/>
      <c r="W18" s="1"/>
      <c r="X18" s="1"/>
      <c r="Y18" s="1"/>
      <c r="Z18" s="1"/>
      <c r="AA18" s="1"/>
      <c r="AB18" s="1"/>
      <c r="AC18" s="1"/>
      <c r="AD18" s="1"/>
      <c r="AE18" s="1"/>
      <c r="AF18" s="1"/>
      <c r="AG18" s="1"/>
      <c r="AH18" s="1"/>
      <c r="AI18" s="1"/>
      <c r="AJ18" s="1"/>
      <c r="AK18" s="1"/>
      <c r="AL18" s="1"/>
      <c r="AM18" s="1"/>
      <c r="AN18" s="1"/>
      <c r="AO18" s="1"/>
      <c r="AP18" s="1"/>
      <c r="AQ18" s="13"/>
      <c r="AR18" s="3"/>
      <c r="AS18" s="3"/>
      <c r="AT18" s="6"/>
      <c r="AU18" s="3"/>
      <c r="AV18" s="3"/>
      <c r="AW18" s="1"/>
      <c r="AX18" s="1"/>
      <c r="AY18" s="1"/>
      <c r="AZ18" s="1"/>
    </row>
    <row r="19" spans="1:52" ht="14.25" customHeight="1" x14ac:dyDescent="0.25">
      <c r="A19" s="4"/>
      <c r="B19" s="4"/>
      <c r="C19" s="4"/>
      <c r="D19" s="1"/>
      <c r="E19" s="1"/>
      <c r="F19" s="1"/>
      <c r="G19" s="1"/>
      <c r="H19" s="1"/>
      <c r="I19" s="1"/>
      <c r="J19" s="2"/>
      <c r="K19" s="3"/>
      <c r="L19" s="3"/>
      <c r="M19" s="3"/>
      <c r="N19" s="1" t="str">
        <f t="shared" ref="N19:O23" si="25" xml:space="preserve"> ", " &amp; $D4</f>
        <v>, D2BRNO</v>
      </c>
      <c r="O19" s="1" t="str">
        <f t="shared" si="25"/>
        <v>, D2BRNO</v>
      </c>
      <c r="P19" s="1"/>
      <c r="Q19" s="1"/>
      <c r="R19" s="1" t="str">
        <f t="shared" si="24"/>
        <v xml:space="preserve">     A          K D2BRNO</v>
      </c>
      <c r="S19" s="1" t="s">
        <v>9</v>
      </c>
      <c r="T19" s="1"/>
      <c r="U19" s="1"/>
      <c r="V19" s="1"/>
      <c r="W19" s="1"/>
      <c r="X19" s="1"/>
      <c r="Y19" s="1"/>
      <c r="Z19" s="1"/>
      <c r="AA19" s="1"/>
      <c r="AB19" s="1"/>
      <c r="AC19" s="1"/>
      <c r="AD19" s="1"/>
      <c r="AE19" s="1"/>
      <c r="AF19" s="1"/>
      <c r="AG19" s="1"/>
      <c r="AH19" s="1"/>
      <c r="AI19" s="1"/>
      <c r="AJ19" s="1"/>
      <c r="AK19" s="1"/>
      <c r="AL19" s="1"/>
      <c r="AM19" s="1"/>
      <c r="AN19" s="1"/>
      <c r="AO19" s="1"/>
      <c r="AP19" s="1"/>
      <c r="AQ19" s="13"/>
      <c r="AR19" s="3"/>
      <c r="AS19" s="3"/>
      <c r="AT19" s="6"/>
      <c r="AU19" s="3"/>
      <c r="AV19" s="3"/>
      <c r="AW19" s="1"/>
      <c r="AX19" s="1"/>
      <c r="AY19" s="1"/>
      <c r="AZ19" s="1"/>
    </row>
    <row r="20" spans="1:52" ht="14.25" customHeight="1" x14ac:dyDescent="0.25">
      <c r="A20" s="4"/>
      <c r="B20" s="4"/>
      <c r="C20" s="4"/>
      <c r="D20" s="1"/>
      <c r="E20" s="1"/>
      <c r="F20" s="1"/>
      <c r="G20" s="1"/>
      <c r="H20" s="1"/>
      <c r="I20" s="1"/>
      <c r="J20" s="2"/>
      <c r="K20" s="3"/>
      <c r="L20" s="3"/>
      <c r="M20" s="3"/>
      <c r="N20" s="1" t="str">
        <f t="shared" si="25"/>
        <v>, D2DCTY</v>
      </c>
      <c r="O20" s="1" t="str">
        <f t="shared" si="25"/>
        <v>, D2DCTY</v>
      </c>
      <c r="P20" s="1"/>
      <c r="Q20" s="1"/>
      <c r="R20" s="1" t="str">
        <f t="shared" si="24"/>
        <v xml:space="preserve">     A          K D2DCTY</v>
      </c>
      <c r="S20" s="1" t="s">
        <v>9</v>
      </c>
      <c r="T20" s="1"/>
      <c r="U20" s="1"/>
      <c r="V20" s="1"/>
      <c r="W20" s="1"/>
      <c r="X20" s="1"/>
      <c r="Y20" s="1"/>
      <c r="Z20" s="1"/>
      <c r="AA20" s="1"/>
      <c r="AB20" s="1"/>
      <c r="AC20" s="1"/>
      <c r="AD20" s="1"/>
      <c r="AE20" s="1"/>
      <c r="AF20" s="1"/>
      <c r="AG20" s="1"/>
      <c r="AH20" s="1"/>
      <c r="AI20" s="1"/>
      <c r="AJ20" s="1"/>
      <c r="AK20" s="1"/>
      <c r="AL20" s="1"/>
      <c r="AM20" s="1"/>
      <c r="AN20" s="1"/>
      <c r="AO20" s="1"/>
      <c r="AP20" s="1"/>
      <c r="AQ20" s="13"/>
      <c r="AR20" s="3"/>
      <c r="AS20" s="3"/>
      <c r="AT20" s="6"/>
      <c r="AU20" s="3"/>
      <c r="AV20" s="3"/>
      <c r="AW20" s="1"/>
      <c r="AX20" s="1"/>
      <c r="AY20" s="1"/>
      <c r="AZ20" s="1"/>
    </row>
    <row r="21" spans="1:52" ht="14.25" customHeight="1" x14ac:dyDescent="0.25">
      <c r="A21" s="4"/>
      <c r="B21" s="4"/>
      <c r="C21" s="4"/>
      <c r="D21" s="1"/>
      <c r="E21" s="1"/>
      <c r="F21" s="1"/>
      <c r="G21" s="1"/>
      <c r="H21" s="1"/>
      <c r="I21" s="1"/>
      <c r="J21" s="2"/>
      <c r="K21" s="3"/>
      <c r="L21" s="3"/>
      <c r="M21" s="3"/>
      <c r="N21" s="1" t="str">
        <f t="shared" si="25"/>
        <v>, D2DFCK</v>
      </c>
      <c r="O21" s="1" t="str">
        <f t="shared" si="25"/>
        <v>, D2DFCK</v>
      </c>
      <c r="P21" s="1"/>
      <c r="Q21" s="1"/>
      <c r="R21" s="1" t="str">
        <f t="shared" si="24"/>
        <v xml:space="preserve">     A          K D2DFCK</v>
      </c>
      <c r="S21" s="1" t="s">
        <v>9</v>
      </c>
      <c r="T21" s="1"/>
      <c r="U21" s="1"/>
      <c r="V21" s="1"/>
      <c r="W21" s="1"/>
      <c r="X21" s="1"/>
      <c r="Y21" s="1"/>
      <c r="Z21" s="1"/>
      <c r="AA21" s="1"/>
      <c r="AB21" s="1"/>
      <c r="AC21" s="1"/>
      <c r="AD21" s="1"/>
      <c r="AE21" s="1"/>
      <c r="AF21" s="1"/>
      <c r="AG21" s="1"/>
      <c r="AH21" s="1"/>
      <c r="AI21" s="1"/>
      <c r="AJ21" s="1"/>
      <c r="AK21" s="1"/>
      <c r="AL21" s="1"/>
      <c r="AM21" s="1"/>
      <c r="AN21" s="1"/>
      <c r="AO21" s="1"/>
      <c r="AP21" s="1"/>
      <c r="AQ21" s="13"/>
      <c r="AR21" s="3"/>
      <c r="AS21" s="3"/>
      <c r="AT21" s="6"/>
      <c r="AU21" s="3"/>
      <c r="AV21" s="3"/>
      <c r="AW21" s="1"/>
      <c r="AX21" s="1"/>
      <c r="AY21" s="1"/>
      <c r="AZ21" s="1"/>
    </row>
    <row r="22" spans="1:52" ht="14.25" customHeight="1" x14ac:dyDescent="0.25">
      <c r="A22" s="4"/>
      <c r="B22" s="4"/>
      <c r="C22" s="4"/>
      <c r="D22" s="1"/>
      <c r="E22" s="1"/>
      <c r="F22" s="1"/>
      <c r="G22" s="1"/>
      <c r="H22" s="1"/>
      <c r="I22" s="1"/>
      <c r="J22" s="2"/>
      <c r="K22" s="3"/>
      <c r="L22" s="3"/>
      <c r="M22" s="3"/>
      <c r="N22" s="1" t="str">
        <f t="shared" si="25"/>
        <v>, D2YEAR</v>
      </c>
      <c r="O22" s="1" t="str">
        <f t="shared" si="25"/>
        <v>, D2YEAR</v>
      </c>
      <c r="P22" s="1"/>
      <c r="Q22" s="1"/>
      <c r="R22" s="1" t="str">
        <f t="shared" si="24"/>
        <v xml:space="preserve">     A          K D2YEAR</v>
      </c>
      <c r="S22" s="1" t="s">
        <v>9</v>
      </c>
      <c r="T22" s="1"/>
      <c r="U22" s="1"/>
      <c r="V22" s="1"/>
      <c r="W22" s="1"/>
      <c r="X22" s="1"/>
      <c r="Y22" s="1"/>
      <c r="Z22" s="1"/>
      <c r="AA22" s="1"/>
      <c r="AB22" s="1"/>
      <c r="AC22" s="1"/>
      <c r="AD22" s="1"/>
      <c r="AE22" s="1"/>
      <c r="AF22" s="1"/>
      <c r="AG22" s="1"/>
      <c r="AH22" s="1"/>
      <c r="AI22" s="1"/>
      <c r="AJ22" s="1"/>
      <c r="AK22" s="1"/>
      <c r="AL22" s="1"/>
      <c r="AM22" s="1"/>
      <c r="AN22" s="1"/>
      <c r="AO22" s="1"/>
      <c r="AP22" s="1"/>
      <c r="AQ22" s="13"/>
      <c r="AR22" s="3"/>
      <c r="AS22" s="3"/>
      <c r="AT22" s="6"/>
      <c r="AU22" s="3"/>
      <c r="AV22" s="3"/>
      <c r="AW22" s="1"/>
      <c r="AX22" s="1"/>
      <c r="AY22" s="1"/>
      <c r="AZ22" s="1"/>
    </row>
    <row r="23" spans="1:52" ht="14.25" customHeight="1" x14ac:dyDescent="0.25">
      <c r="A23" s="4"/>
      <c r="B23" s="4"/>
      <c r="C23" s="4"/>
      <c r="D23" s="1"/>
      <c r="E23" s="1"/>
      <c r="F23" s="1"/>
      <c r="G23" s="1"/>
      <c r="H23" s="1"/>
      <c r="I23" s="1"/>
      <c r="J23" s="2"/>
      <c r="K23" s="3"/>
      <c r="L23" s="3"/>
      <c r="M23" s="3"/>
      <c r="N23" s="1" t="str">
        <f t="shared" si="25"/>
        <v>, D2PERD</v>
      </c>
      <c r="O23" s="1" t="str">
        <f t="shared" si="25"/>
        <v>, D2PERD</v>
      </c>
      <c r="P23" s="1"/>
      <c r="Q23" s="1"/>
      <c r="R23" s="1" t="str">
        <f t="shared" si="24"/>
        <v xml:space="preserve">     A          K D2PERD</v>
      </c>
      <c r="S23" s="1" t="s">
        <v>9</v>
      </c>
      <c r="T23" s="1"/>
      <c r="U23" s="1"/>
      <c r="V23" s="1"/>
      <c r="W23" s="1"/>
      <c r="X23" s="1"/>
      <c r="Y23" s="1"/>
      <c r="Z23" s="1"/>
      <c r="AA23" s="1"/>
      <c r="AB23" s="1"/>
      <c r="AC23" s="1"/>
      <c r="AD23" s="1"/>
      <c r="AE23" s="1"/>
      <c r="AF23" s="1"/>
      <c r="AG23" s="1"/>
      <c r="AH23" s="1"/>
      <c r="AI23" s="1"/>
      <c r="AJ23" s="1"/>
      <c r="AK23" s="1"/>
      <c r="AL23" s="1"/>
      <c r="AM23" s="1"/>
      <c r="AN23" s="1"/>
      <c r="AO23" s="1"/>
      <c r="AP23" s="1"/>
      <c r="AQ23" s="13"/>
      <c r="AR23" s="3"/>
      <c r="AS23" s="3"/>
      <c r="AT23" s="6"/>
      <c r="AU23" s="3"/>
      <c r="AV23" s="3"/>
      <c r="AW23" s="1"/>
      <c r="AX23" s="1"/>
      <c r="AY23" s="1"/>
      <c r="AZ23" s="1"/>
    </row>
    <row r="24" spans="1:52" ht="14.25" customHeight="1" x14ac:dyDescent="0.25">
      <c r="A24" s="1"/>
      <c r="B24" s="1"/>
      <c r="C24" s="1"/>
      <c r="D24" s="1"/>
      <c r="E24" s="1"/>
      <c r="F24" s="1"/>
      <c r="G24" s="1"/>
      <c r="H24" s="1"/>
      <c r="I24" s="1"/>
      <c r="J24" s="2"/>
      <c r="K24" s="1"/>
      <c r="L24" s="1"/>
      <c r="M24" s="1"/>
      <c r="N24" s="1" t="s">
        <v>11</v>
      </c>
      <c r="O24" s="1" t="s">
        <v>11</v>
      </c>
      <c r="P24" s="1"/>
      <c r="Q24" s="1"/>
      <c r="R24" s="1"/>
      <c r="S24" s="1" t="s">
        <v>9</v>
      </c>
      <c r="T24" s="1"/>
      <c r="U24" s="1"/>
      <c r="V24" s="1"/>
      <c r="W24" s="1"/>
      <c r="X24" s="1"/>
      <c r="Y24" s="1"/>
      <c r="Z24" s="1"/>
      <c r="AA24" s="1"/>
      <c r="AB24" s="1"/>
      <c r="AC24" s="1"/>
      <c r="AD24" s="1"/>
      <c r="AE24" s="1"/>
      <c r="AF24" s="1"/>
      <c r="AG24" s="1"/>
      <c r="AH24" s="1"/>
      <c r="AI24" s="1"/>
      <c r="AJ24" s="1"/>
      <c r="AK24" s="1"/>
      <c r="AL24" s="1"/>
      <c r="AM24" s="1"/>
      <c r="AN24" s="1"/>
      <c r="AO24" s="1"/>
      <c r="AP24" s="1"/>
      <c r="AQ24" s="13"/>
      <c r="AR24" s="3"/>
      <c r="AS24" s="3"/>
      <c r="AT24" s="6"/>
      <c r="AU24" s="3"/>
      <c r="AV24" s="3"/>
      <c r="AW24" s="1"/>
      <c r="AX24" s="1"/>
      <c r="AY24" s="1"/>
      <c r="AZ24" s="1"/>
    </row>
    <row r="25" spans="1:52" ht="14.25" customHeight="1" x14ac:dyDescent="0.25">
      <c r="A25" s="1"/>
      <c r="B25" s="1"/>
      <c r="C25" s="1"/>
      <c r="D25" s="1"/>
      <c r="E25" s="1"/>
      <c r="F25" s="1"/>
      <c r="G25" s="1"/>
      <c r="H25" s="1"/>
      <c r="I25" s="1"/>
      <c r="J25" s="2"/>
      <c r="K25" s="1"/>
      <c r="L25" s="1"/>
      <c r="M25" s="1"/>
      <c r="N25" s="1"/>
      <c r="O25" s="1"/>
      <c r="P25" s="1"/>
      <c r="Q25" s="1"/>
      <c r="R25" s="1"/>
      <c r="S25" s="1" t="s">
        <v>9</v>
      </c>
      <c r="T25" s="1"/>
      <c r="U25" s="1"/>
      <c r="V25" s="1"/>
      <c r="W25" s="1"/>
      <c r="X25" s="1"/>
      <c r="Y25" s="1"/>
      <c r="Z25" s="1"/>
      <c r="AA25" s="1"/>
      <c r="AB25" s="1"/>
      <c r="AC25" s="1"/>
      <c r="AD25" s="1"/>
      <c r="AE25" s="1"/>
      <c r="AF25" s="1"/>
      <c r="AG25" s="1"/>
      <c r="AH25" s="1"/>
      <c r="AI25" s="1"/>
      <c r="AJ25" s="1"/>
      <c r="AK25" s="1"/>
      <c r="AL25" s="1"/>
      <c r="AM25" s="1"/>
      <c r="AN25" s="1"/>
      <c r="AO25" s="1"/>
      <c r="AP25" s="1"/>
      <c r="AQ25" s="13"/>
      <c r="AR25" s="3"/>
      <c r="AS25" s="3"/>
      <c r="AT25" s="6"/>
      <c r="AU25" s="3"/>
      <c r="AV25" s="3"/>
      <c r="AW25" s="1"/>
      <c r="AX25" s="1"/>
      <c r="AY25" s="1"/>
      <c r="AZ25" s="1"/>
    </row>
    <row r="26" spans="1:52" ht="14.25" customHeight="1" x14ac:dyDescent="0.25">
      <c r="A26" s="1"/>
      <c r="B26" s="1"/>
      <c r="C26" s="1"/>
      <c r="D26" s="1"/>
      <c r="E26" s="1"/>
      <c r="F26" s="1"/>
      <c r="G26" s="1"/>
      <c r="H26" s="1"/>
      <c r="I26" s="1"/>
      <c r="J26" s="2"/>
      <c r="K26" s="1"/>
      <c r="L26" s="1"/>
      <c r="M26" s="1"/>
      <c r="N26" s="1"/>
      <c r="O26" s="1"/>
      <c r="P26" s="1"/>
      <c r="Q26" s="1"/>
      <c r="R26" s="1"/>
      <c r="S26" s="1" t="s">
        <v>9</v>
      </c>
      <c r="T26" s="1"/>
      <c r="U26" s="1"/>
      <c r="V26" s="1"/>
      <c r="W26" s="1"/>
      <c r="X26" s="1"/>
      <c r="Y26" s="1"/>
      <c r="Z26" s="1"/>
      <c r="AA26" s="1"/>
      <c r="AB26" s="1"/>
      <c r="AC26" s="1"/>
      <c r="AD26" s="1"/>
      <c r="AE26" s="1"/>
      <c r="AF26" s="1"/>
      <c r="AG26" s="1"/>
      <c r="AH26" s="1"/>
      <c r="AI26" s="1"/>
      <c r="AJ26" s="1"/>
      <c r="AK26" s="1"/>
      <c r="AL26" s="1"/>
      <c r="AM26" s="1"/>
      <c r="AN26" s="1"/>
      <c r="AO26" s="1"/>
      <c r="AP26" s="1"/>
      <c r="AQ26" s="13"/>
      <c r="AR26" s="3"/>
      <c r="AS26" s="3"/>
      <c r="AT26" s="6"/>
      <c r="AU26" s="3"/>
      <c r="AV26" s="3"/>
      <c r="AW26" s="1"/>
      <c r="AX26" s="1"/>
      <c r="AY26" s="1"/>
      <c r="AZ26" s="1"/>
    </row>
    <row r="27" spans="1:52" ht="14.25" customHeight="1" x14ac:dyDescent="0.25">
      <c r="A27" s="1"/>
      <c r="B27" s="1"/>
      <c r="C27" s="1"/>
      <c r="D27" s="1"/>
      <c r="E27" s="1"/>
      <c r="F27" s="1"/>
      <c r="G27" s="1"/>
      <c r="H27" s="1"/>
      <c r="I27" s="1"/>
      <c r="J27" s="2"/>
      <c r="K27" s="1"/>
      <c r="L27" s="1"/>
      <c r="M27" s="1"/>
      <c r="N27" s="1"/>
      <c r="O27" s="1"/>
      <c r="P27" s="1"/>
      <c r="Q27" s="1"/>
      <c r="R27" s="1"/>
      <c r="S27" s="1" t="s">
        <v>9</v>
      </c>
      <c r="T27" s="1"/>
      <c r="U27" s="1"/>
      <c r="V27" s="1"/>
      <c r="W27" s="1"/>
      <c r="X27" s="1"/>
      <c r="Y27" s="1"/>
      <c r="Z27" s="1"/>
      <c r="AA27" s="1"/>
      <c r="AB27" s="1"/>
      <c r="AC27" s="1"/>
      <c r="AD27" s="1"/>
      <c r="AE27" s="1"/>
      <c r="AF27" s="1"/>
      <c r="AG27" s="1"/>
      <c r="AH27" s="1"/>
      <c r="AI27" s="1"/>
      <c r="AJ27" s="1"/>
      <c r="AK27" s="1"/>
      <c r="AL27" s="1"/>
      <c r="AM27" s="1"/>
      <c r="AN27" s="1"/>
      <c r="AO27" s="1"/>
      <c r="AP27" s="1"/>
      <c r="AQ27" s="13"/>
      <c r="AR27" s="3"/>
      <c r="AS27" s="3"/>
      <c r="AT27" s="6"/>
      <c r="AU27" s="3"/>
      <c r="AV27" s="3"/>
      <c r="AW27" s="1"/>
      <c r="AX27" s="1"/>
      <c r="AY27" s="1"/>
      <c r="AZ27" s="1"/>
    </row>
    <row r="28" spans="1:52" ht="14.25" customHeight="1" x14ac:dyDescent="0.25">
      <c r="A28" s="1"/>
      <c r="B28" s="1"/>
      <c r="C28" s="1"/>
      <c r="D28" s="1"/>
      <c r="E28" s="1"/>
      <c r="F28" s="1"/>
      <c r="G28" s="1"/>
      <c r="H28" s="1"/>
      <c r="I28" s="1"/>
      <c r="J28" s="2"/>
      <c r="K28" s="1"/>
      <c r="L28" s="1"/>
      <c r="M28" s="1"/>
      <c r="N28" s="1"/>
      <c r="O28" s="1"/>
      <c r="P28" s="1"/>
      <c r="Q28" s="1"/>
      <c r="R28" s="1"/>
      <c r="S28" s="1" t="s">
        <v>9</v>
      </c>
      <c r="T28" s="1"/>
      <c r="U28" s="1"/>
      <c r="V28" s="1"/>
      <c r="W28" s="1"/>
      <c r="X28" s="1"/>
      <c r="Y28" s="1"/>
      <c r="Z28" s="1"/>
      <c r="AA28" s="1"/>
      <c r="AB28" s="1"/>
      <c r="AC28" s="1"/>
      <c r="AD28" s="1"/>
      <c r="AE28" s="1"/>
      <c r="AF28" s="1"/>
      <c r="AG28" s="1"/>
      <c r="AH28" s="1"/>
      <c r="AI28" s="1"/>
      <c r="AJ28" s="1"/>
      <c r="AK28" s="1"/>
      <c r="AL28" s="1"/>
      <c r="AM28" s="1"/>
      <c r="AN28" s="1"/>
      <c r="AO28" s="1"/>
      <c r="AP28" s="1"/>
      <c r="AQ28" s="13"/>
      <c r="AR28" s="3"/>
      <c r="AS28" s="3"/>
      <c r="AT28" s="6"/>
      <c r="AU28" s="3"/>
      <c r="AV28" s="3"/>
      <c r="AW28" s="1"/>
      <c r="AX28" s="1"/>
      <c r="AY28" s="1"/>
      <c r="AZ28" s="1"/>
    </row>
    <row r="29" spans="1:52" ht="14.25" customHeight="1" x14ac:dyDescent="0.25">
      <c r="A29" s="1"/>
      <c r="B29" s="1"/>
      <c r="C29" s="1"/>
      <c r="D29" s="1"/>
      <c r="E29" s="1"/>
      <c r="F29" s="1"/>
      <c r="G29" s="1"/>
      <c r="H29" s="1"/>
      <c r="I29" s="1"/>
      <c r="J29" s="2"/>
      <c r="K29" s="1"/>
      <c r="L29" s="1"/>
      <c r="M29" s="1"/>
      <c r="N29" s="1"/>
      <c r="O29" s="1"/>
      <c r="P29" s="1"/>
      <c r="Q29" s="1"/>
      <c r="R29" s="1"/>
      <c r="S29" s="1" t="s">
        <v>9</v>
      </c>
      <c r="T29" s="1"/>
      <c r="U29" s="1"/>
      <c r="V29" s="1"/>
      <c r="W29" s="1"/>
      <c r="X29" s="1"/>
      <c r="Y29" s="1"/>
      <c r="Z29" s="1"/>
      <c r="AA29" s="1"/>
      <c r="AB29" s="1"/>
      <c r="AC29" s="1"/>
      <c r="AD29" s="1"/>
      <c r="AE29" s="1"/>
      <c r="AF29" s="1"/>
      <c r="AG29" s="1"/>
      <c r="AH29" s="1"/>
      <c r="AI29" s="1"/>
      <c r="AJ29" s="1"/>
      <c r="AK29" s="1"/>
      <c r="AL29" s="1"/>
      <c r="AM29" s="1"/>
      <c r="AN29" s="1"/>
      <c r="AO29" s="1"/>
      <c r="AP29" s="1"/>
      <c r="AQ29" s="13"/>
      <c r="AR29" s="3"/>
      <c r="AS29" s="3"/>
      <c r="AT29" s="6"/>
      <c r="AU29" s="3"/>
      <c r="AV29" s="3"/>
      <c r="AW29" s="1"/>
      <c r="AX29" s="1"/>
      <c r="AY29" s="1"/>
      <c r="AZ29" s="1"/>
    </row>
    <row r="30" spans="1:52" ht="14.25" customHeight="1" x14ac:dyDescent="0.25">
      <c r="A30" s="1"/>
      <c r="B30" s="1"/>
      <c r="C30" s="1"/>
      <c r="D30" s="1"/>
      <c r="E30" s="1"/>
      <c r="F30" s="1"/>
      <c r="G30" s="1"/>
      <c r="H30" s="1"/>
      <c r="I30" s="1"/>
      <c r="J30" s="2"/>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3"/>
      <c r="AR30" s="3"/>
      <c r="AS30" s="3"/>
      <c r="AT30" s="6"/>
      <c r="AU30" s="3"/>
      <c r="AV30" s="3"/>
      <c r="AW30" s="1"/>
      <c r="AX30" s="1"/>
      <c r="AY30" s="1"/>
      <c r="AZ30" s="1"/>
    </row>
    <row r="31" spans="1:52" ht="14.25" customHeight="1" x14ac:dyDescent="0.25">
      <c r="A31" s="1"/>
      <c r="B31" s="1"/>
      <c r="C31" s="1"/>
      <c r="D31" s="1"/>
      <c r="E31" s="1"/>
      <c r="F31" s="1"/>
      <c r="G31" s="1"/>
      <c r="H31" s="1"/>
      <c r="I31" s="1"/>
      <c r="J31" s="2"/>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3"/>
      <c r="AR31" s="3"/>
      <c r="AS31" s="3"/>
      <c r="AT31" s="6"/>
      <c r="AU31" s="3"/>
      <c r="AV31" s="3"/>
      <c r="AW31" s="1"/>
      <c r="AX31" s="1"/>
      <c r="AY31" s="1"/>
      <c r="AZ31" s="1"/>
    </row>
    <row r="32" spans="1:52" ht="14.25" customHeight="1" x14ac:dyDescent="0.25">
      <c r="A32" s="1"/>
      <c r="B32" s="1"/>
      <c r="C32" s="1"/>
      <c r="D32" s="1"/>
      <c r="E32" s="1"/>
      <c r="F32" s="1"/>
      <c r="G32" s="1"/>
      <c r="H32" s="1"/>
      <c r="I32" s="1"/>
      <c r="J32" s="2"/>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3"/>
      <c r="AR32" s="3"/>
      <c r="AS32" s="3"/>
      <c r="AT32" s="6"/>
      <c r="AU32" s="3"/>
      <c r="AV32" s="3"/>
      <c r="AW32" s="1"/>
      <c r="AX32" s="1"/>
      <c r="AY32" s="1"/>
      <c r="AZ32" s="1"/>
    </row>
    <row r="33" spans="1:52" ht="14.25" customHeight="1" x14ac:dyDescent="0.25">
      <c r="A33" s="1"/>
      <c r="B33" s="1"/>
      <c r="C33" s="1"/>
      <c r="D33" s="1"/>
      <c r="E33" s="1"/>
      <c r="F33" s="1"/>
      <c r="G33" s="1"/>
      <c r="H33" s="1"/>
      <c r="I33" s="1"/>
      <c r="J33" s="2"/>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3"/>
      <c r="AR33" s="3"/>
      <c r="AS33" s="3"/>
      <c r="AT33" s="6"/>
      <c r="AU33" s="3"/>
      <c r="AV33" s="3"/>
      <c r="AW33" s="1"/>
      <c r="AX33" s="1"/>
      <c r="AY33" s="1"/>
      <c r="AZ33" s="1"/>
    </row>
    <row r="34" spans="1:52" ht="14.25" customHeight="1" x14ac:dyDescent="0.25">
      <c r="A34" s="1"/>
      <c r="B34" s="1"/>
      <c r="C34" s="1"/>
      <c r="D34" s="1"/>
      <c r="E34" s="1"/>
      <c r="F34" s="1"/>
      <c r="G34" s="1"/>
      <c r="H34" s="1"/>
      <c r="I34" s="1"/>
      <c r="J34" s="2"/>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3"/>
      <c r="AR34" s="3"/>
      <c r="AS34" s="3"/>
      <c r="AT34" s="6"/>
      <c r="AU34" s="3"/>
      <c r="AV34" s="3"/>
      <c r="AW34" s="1"/>
      <c r="AX34" s="1"/>
      <c r="AY34" s="1"/>
      <c r="AZ34" s="1"/>
    </row>
    <row r="35" spans="1:52" ht="14.25" customHeight="1" x14ac:dyDescent="0.25">
      <c r="A35" s="1"/>
      <c r="B35" s="1"/>
      <c r="C35" s="1"/>
      <c r="D35" s="1"/>
      <c r="E35" s="1"/>
      <c r="F35" s="1"/>
      <c r="G35" s="1"/>
      <c r="H35" s="1"/>
      <c r="I35" s="1"/>
      <c r="J35" s="2"/>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3"/>
      <c r="AR35" s="3"/>
      <c r="AS35" s="3"/>
      <c r="AT35" s="6"/>
      <c r="AU35" s="3"/>
      <c r="AV35" s="3"/>
      <c r="AW35" s="1"/>
      <c r="AX35" s="1"/>
      <c r="AY35" s="1"/>
      <c r="AZ35" s="1"/>
    </row>
    <row r="36" spans="1:52" ht="14.25" customHeight="1" x14ac:dyDescent="0.25">
      <c r="A36" s="1"/>
      <c r="B36" s="1"/>
      <c r="C36" s="1"/>
      <c r="D36" s="1"/>
      <c r="E36" s="1"/>
      <c r="F36" s="1"/>
      <c r="G36" s="1"/>
      <c r="H36" s="1"/>
      <c r="I36" s="1"/>
      <c r="J36" s="2"/>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3"/>
      <c r="AR36" s="3"/>
      <c r="AS36" s="3"/>
      <c r="AT36" s="6"/>
      <c r="AU36" s="3"/>
      <c r="AV36" s="3"/>
      <c r="AW36" s="1"/>
      <c r="AX36" s="1"/>
      <c r="AY36" s="1"/>
      <c r="AZ36" s="1"/>
    </row>
    <row r="37" spans="1:52" ht="14.25" customHeight="1" x14ac:dyDescent="0.25">
      <c r="A37" s="1"/>
      <c r="B37" s="1"/>
      <c r="C37" s="1"/>
      <c r="D37" s="1"/>
      <c r="E37" s="1"/>
      <c r="F37" s="1"/>
      <c r="G37" s="1"/>
      <c r="H37" s="1"/>
      <c r="I37" s="1"/>
      <c r="J37" s="2"/>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3"/>
      <c r="AR37" s="3"/>
      <c r="AS37" s="3"/>
      <c r="AT37" s="6"/>
      <c r="AU37" s="3"/>
      <c r="AV37" s="3"/>
      <c r="AW37" s="1"/>
      <c r="AX37" s="1"/>
      <c r="AY37" s="1"/>
      <c r="AZ37" s="1"/>
    </row>
    <row r="38" spans="1:52" ht="14.25" customHeight="1" x14ac:dyDescent="0.25">
      <c r="A38" s="1"/>
      <c r="B38" s="1"/>
      <c r="C38" s="1"/>
      <c r="D38" s="1"/>
      <c r="E38" s="1"/>
      <c r="F38" s="1"/>
      <c r="G38" s="1"/>
      <c r="H38" s="1"/>
      <c r="I38" s="1"/>
      <c r="J38" s="2"/>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3"/>
      <c r="AR38" s="3"/>
      <c r="AS38" s="3"/>
      <c r="AT38" s="6"/>
      <c r="AU38" s="3"/>
      <c r="AV38" s="3"/>
      <c r="AW38" s="1"/>
      <c r="AX38" s="1"/>
      <c r="AY38" s="1"/>
      <c r="AZ38" s="1"/>
    </row>
    <row r="39" spans="1:52" ht="14.25" customHeight="1" x14ac:dyDescent="0.25">
      <c r="A39" s="1"/>
      <c r="B39" s="1"/>
      <c r="C39" s="1"/>
      <c r="D39" s="1"/>
      <c r="E39" s="1"/>
      <c r="F39" s="1"/>
      <c r="G39" s="1"/>
      <c r="H39" s="1"/>
      <c r="I39" s="1"/>
      <c r="J39" s="2"/>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3"/>
      <c r="AR39" s="3"/>
      <c r="AS39" s="3"/>
      <c r="AT39" s="6"/>
      <c r="AU39" s="3"/>
      <c r="AV39" s="3"/>
      <c r="AW39" s="1"/>
      <c r="AX39" s="1"/>
      <c r="AY39" s="1"/>
      <c r="AZ39" s="1"/>
    </row>
    <row r="40" spans="1:52" ht="14.25" customHeight="1" x14ac:dyDescent="0.25">
      <c r="A40" s="1"/>
      <c r="B40" s="1"/>
      <c r="C40" s="1"/>
      <c r="D40" s="1"/>
      <c r="E40" s="1"/>
      <c r="F40" s="1"/>
      <c r="G40" s="1"/>
      <c r="H40" s="1"/>
      <c r="I40" s="1"/>
      <c r="J40" s="2"/>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3"/>
      <c r="AR40" s="3"/>
      <c r="AS40" s="3"/>
      <c r="AT40" s="6"/>
      <c r="AU40" s="3"/>
      <c r="AV40" s="3"/>
      <c r="AW40" s="1"/>
      <c r="AX40" s="1"/>
      <c r="AY40" s="1"/>
      <c r="AZ40" s="1"/>
    </row>
    <row r="41" spans="1:52" ht="14.25" customHeight="1" x14ac:dyDescent="0.25">
      <c r="A41" s="1"/>
      <c r="B41" s="1"/>
      <c r="C41" s="1"/>
      <c r="D41" s="1"/>
      <c r="E41" s="1"/>
      <c r="F41" s="1"/>
      <c r="G41" s="1"/>
      <c r="H41" s="1"/>
      <c r="I41" s="1"/>
      <c r="J41" s="2"/>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3"/>
      <c r="AR41" s="3"/>
      <c r="AS41" s="3"/>
      <c r="AT41" s="6"/>
      <c r="AU41" s="3"/>
      <c r="AV41" s="3"/>
      <c r="AW41" s="1"/>
      <c r="AX41" s="1"/>
      <c r="AY41" s="1"/>
      <c r="AZ41" s="1"/>
    </row>
    <row r="42" spans="1:52" ht="14.25" customHeight="1" x14ac:dyDescent="0.25">
      <c r="A42" s="1"/>
      <c r="B42" s="1"/>
      <c r="C42" s="1"/>
      <c r="D42" s="1"/>
      <c r="E42" s="1"/>
      <c r="F42" s="1"/>
      <c r="G42" s="1"/>
      <c r="H42" s="1"/>
      <c r="I42" s="1"/>
      <c r="J42" s="2"/>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3"/>
      <c r="AR42" s="3"/>
      <c r="AS42" s="3"/>
      <c r="AT42" s="6"/>
      <c r="AU42" s="3"/>
      <c r="AV42" s="3"/>
      <c r="AW42" s="1"/>
      <c r="AX42" s="1"/>
      <c r="AY42" s="1"/>
      <c r="AZ42" s="1"/>
    </row>
    <row r="43" spans="1:52" ht="14.25" customHeight="1" x14ac:dyDescent="0.25">
      <c r="A43" s="1"/>
      <c r="B43" s="1"/>
      <c r="C43" s="1"/>
      <c r="D43" s="1"/>
      <c r="E43" s="1"/>
      <c r="F43" s="1"/>
      <c r="G43" s="1"/>
      <c r="H43" s="1"/>
      <c r="I43" s="1"/>
      <c r="J43" s="2"/>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3"/>
      <c r="AR43" s="3"/>
      <c r="AS43" s="3"/>
      <c r="AT43" s="6"/>
      <c r="AU43" s="3"/>
      <c r="AV43" s="3"/>
      <c r="AW43" s="1"/>
      <c r="AX43" s="1"/>
      <c r="AY43" s="1"/>
      <c r="AZ43" s="1"/>
    </row>
    <row r="44" spans="1:52" ht="14.25" customHeight="1" x14ac:dyDescent="0.25">
      <c r="A44" s="1"/>
      <c r="B44" s="1"/>
      <c r="C44" s="1"/>
      <c r="D44" s="1"/>
      <c r="E44" s="1"/>
      <c r="F44" s="1"/>
      <c r="G44" s="1"/>
      <c r="H44" s="1"/>
      <c r="I44" s="1"/>
      <c r="J44" s="2"/>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3"/>
      <c r="AR44" s="3"/>
      <c r="AS44" s="3"/>
      <c r="AT44" s="6"/>
      <c r="AU44" s="3"/>
      <c r="AV44" s="3"/>
      <c r="AW44" s="1"/>
      <c r="AX44" s="1"/>
      <c r="AY44" s="1"/>
      <c r="AZ44" s="1"/>
    </row>
    <row r="45" spans="1:52" ht="14.25" customHeight="1" x14ac:dyDescent="0.25">
      <c r="A45" s="1"/>
      <c r="B45" s="1"/>
      <c r="C45" s="1"/>
      <c r="D45" s="1"/>
      <c r="E45" s="1"/>
      <c r="F45" s="1"/>
      <c r="G45" s="1"/>
      <c r="H45" s="1"/>
      <c r="I45" s="1"/>
      <c r="J45" s="2"/>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3"/>
      <c r="AR45" s="3"/>
      <c r="AS45" s="3"/>
      <c r="AT45" s="6"/>
      <c r="AU45" s="3"/>
      <c r="AV45" s="3"/>
      <c r="AW45" s="1"/>
      <c r="AX45" s="1"/>
      <c r="AY45" s="1"/>
      <c r="AZ45" s="1"/>
    </row>
    <row r="46" spans="1:52" ht="14.25" customHeight="1" x14ac:dyDescent="0.25">
      <c r="A46" s="1"/>
      <c r="B46" s="1"/>
      <c r="C46" s="1"/>
      <c r="D46" s="1"/>
      <c r="E46" s="1"/>
      <c r="F46" s="1"/>
      <c r="G46" s="1"/>
      <c r="H46" s="1"/>
      <c r="I46" s="1"/>
      <c r="J46" s="2"/>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3"/>
      <c r="AR46" s="3"/>
      <c r="AS46" s="3"/>
      <c r="AT46" s="6"/>
      <c r="AU46" s="3"/>
      <c r="AV46" s="3"/>
      <c r="AW46" s="1"/>
      <c r="AX46" s="1"/>
      <c r="AY46" s="1"/>
      <c r="AZ46" s="1"/>
    </row>
    <row r="47" spans="1:52" ht="14.25" customHeight="1" x14ac:dyDescent="0.25">
      <c r="A47" s="1"/>
      <c r="B47" s="1"/>
      <c r="C47" s="1"/>
      <c r="D47" s="1"/>
      <c r="E47" s="1"/>
      <c r="F47" s="1"/>
      <c r="G47" s="1"/>
      <c r="H47" s="1"/>
      <c r="I47" s="1"/>
      <c r="J47" s="2"/>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3"/>
      <c r="AR47" s="3"/>
      <c r="AS47" s="3"/>
      <c r="AT47" s="6"/>
      <c r="AU47" s="3"/>
      <c r="AV47" s="3"/>
      <c r="AW47" s="1"/>
      <c r="AX47" s="1"/>
      <c r="AY47" s="1"/>
      <c r="AZ47" s="1"/>
    </row>
    <row r="48" spans="1:52" ht="14.25" customHeight="1" x14ac:dyDescent="0.25">
      <c r="A48" s="1"/>
      <c r="B48" s="1"/>
      <c r="C48" s="1"/>
      <c r="D48" s="1"/>
      <c r="E48" s="1"/>
      <c r="F48" s="1"/>
      <c r="G48" s="1"/>
      <c r="H48" s="1"/>
      <c r="I48" s="1"/>
      <c r="J48" s="2"/>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3"/>
      <c r="AR48" s="3"/>
      <c r="AS48" s="3"/>
      <c r="AT48" s="6"/>
      <c r="AU48" s="3"/>
      <c r="AV48" s="3"/>
      <c r="AW48" s="1"/>
      <c r="AX48" s="1"/>
      <c r="AY48" s="1"/>
      <c r="AZ48" s="1"/>
    </row>
    <row r="49" spans="1:52" ht="14.25" customHeight="1" x14ac:dyDescent="0.25">
      <c r="A49" s="1"/>
      <c r="B49" s="1"/>
      <c r="C49" s="1"/>
      <c r="D49" s="1"/>
      <c r="E49" s="1"/>
      <c r="F49" s="1"/>
      <c r="G49" s="1"/>
      <c r="H49" s="1"/>
      <c r="I49" s="1"/>
      <c r="J49" s="2"/>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3"/>
      <c r="AR49" s="3"/>
      <c r="AS49" s="3"/>
      <c r="AT49" s="6"/>
      <c r="AU49" s="3"/>
      <c r="AV49" s="3"/>
      <c r="AW49" s="1"/>
      <c r="AX49" s="1"/>
      <c r="AY49" s="1"/>
      <c r="AZ49" s="1"/>
    </row>
    <row r="50" spans="1:52" ht="14.25" customHeight="1" x14ac:dyDescent="0.25">
      <c r="A50" s="1"/>
      <c r="B50" s="1"/>
      <c r="C50" s="1"/>
      <c r="D50" s="1"/>
      <c r="E50" s="1"/>
      <c r="F50" s="1"/>
      <c r="G50" s="1"/>
      <c r="H50" s="1"/>
      <c r="I50" s="1"/>
      <c r="J50" s="2"/>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3"/>
      <c r="AR50" s="3"/>
      <c r="AS50" s="3"/>
      <c r="AT50" s="6"/>
      <c r="AU50" s="3"/>
      <c r="AV50" s="3"/>
      <c r="AW50" s="1"/>
      <c r="AX50" s="1"/>
      <c r="AY50" s="1"/>
      <c r="AZ50" s="1"/>
    </row>
    <row r="51" spans="1:52" ht="14.25" customHeight="1" x14ac:dyDescent="0.25">
      <c r="A51" s="1"/>
      <c r="B51" s="1"/>
      <c r="C51" s="1"/>
      <c r="D51" s="1"/>
      <c r="E51" s="1"/>
      <c r="F51" s="1"/>
      <c r="G51" s="1"/>
      <c r="H51" s="1"/>
      <c r="I51" s="1"/>
      <c r="J51" s="2"/>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3"/>
      <c r="AR51" s="3"/>
      <c r="AS51" s="3"/>
      <c r="AT51" s="6"/>
      <c r="AU51" s="3"/>
      <c r="AV51" s="3"/>
      <c r="AW51" s="1"/>
      <c r="AX51" s="1"/>
      <c r="AY51" s="1"/>
      <c r="AZ51" s="1"/>
    </row>
    <row r="52" spans="1:52" ht="14.25" customHeight="1" x14ac:dyDescent="0.25">
      <c r="A52" s="1"/>
      <c r="B52" s="1"/>
      <c r="C52" s="1"/>
      <c r="D52" s="1"/>
      <c r="E52" s="1"/>
      <c r="F52" s="1"/>
      <c r="G52" s="1"/>
      <c r="H52" s="1"/>
      <c r="I52" s="1"/>
      <c r="J52" s="2"/>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3"/>
      <c r="AR52" s="3"/>
      <c r="AS52" s="3"/>
      <c r="AT52" s="6"/>
      <c r="AU52" s="3"/>
      <c r="AV52" s="3"/>
      <c r="AW52" s="1"/>
      <c r="AX52" s="1"/>
      <c r="AY52" s="1"/>
      <c r="AZ52" s="1"/>
    </row>
    <row r="53" spans="1:52" ht="14.25" customHeight="1" x14ac:dyDescent="0.25">
      <c r="A53" s="1"/>
      <c r="B53" s="1"/>
      <c r="C53" s="1"/>
      <c r="D53" s="1"/>
      <c r="E53" s="1"/>
      <c r="F53" s="1"/>
      <c r="G53" s="1"/>
      <c r="H53" s="1"/>
      <c r="I53" s="1"/>
      <c r="J53" s="2"/>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3"/>
      <c r="AR53" s="3"/>
      <c r="AS53" s="3"/>
      <c r="AT53" s="6"/>
      <c r="AU53" s="3"/>
      <c r="AV53" s="3"/>
      <c r="AW53" s="1"/>
      <c r="AX53" s="1"/>
      <c r="AY53" s="1"/>
      <c r="AZ53" s="1"/>
    </row>
    <row r="54" spans="1:52" ht="14.25" customHeight="1" x14ac:dyDescent="0.25">
      <c r="A54" s="1"/>
      <c r="B54" s="1"/>
      <c r="C54" s="1"/>
      <c r="D54" s="1"/>
      <c r="E54" s="1"/>
      <c r="F54" s="1"/>
      <c r="G54" s="1"/>
      <c r="H54" s="1"/>
      <c r="I54" s="1"/>
      <c r="J54" s="2"/>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3"/>
      <c r="AR54" s="3"/>
      <c r="AS54" s="3"/>
      <c r="AT54" s="6"/>
      <c r="AU54" s="3"/>
      <c r="AV54" s="3"/>
      <c r="AW54" s="1"/>
      <c r="AX54" s="1"/>
      <c r="AY54" s="1"/>
      <c r="AZ54" s="1"/>
    </row>
    <row r="55" spans="1:52" ht="14.25" customHeight="1" x14ac:dyDescent="0.25">
      <c r="A55" s="1"/>
      <c r="B55" s="1"/>
      <c r="C55" s="1"/>
      <c r="D55" s="1"/>
      <c r="E55" s="1"/>
      <c r="F55" s="1"/>
      <c r="G55" s="1"/>
      <c r="H55" s="1"/>
      <c r="I55" s="1"/>
      <c r="J55" s="2"/>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3"/>
      <c r="AR55" s="3"/>
      <c r="AS55" s="3"/>
      <c r="AT55" s="6"/>
      <c r="AU55" s="3"/>
      <c r="AV55" s="3"/>
      <c r="AW55" s="1"/>
      <c r="AX55" s="1"/>
      <c r="AY55" s="1"/>
      <c r="AZ55" s="1"/>
    </row>
    <row r="56" spans="1:52" ht="14.25" customHeight="1" x14ac:dyDescent="0.25">
      <c r="A56" s="1"/>
      <c r="B56" s="1"/>
      <c r="C56" s="1"/>
      <c r="D56" s="1"/>
      <c r="E56" s="1"/>
      <c r="F56" s="1"/>
      <c r="G56" s="1"/>
      <c r="H56" s="1"/>
      <c r="I56" s="1"/>
      <c r="J56" s="2"/>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3"/>
      <c r="AR56" s="3"/>
      <c r="AS56" s="3"/>
      <c r="AT56" s="6"/>
      <c r="AU56" s="3"/>
      <c r="AV56" s="3"/>
      <c r="AW56" s="1"/>
      <c r="AX56" s="1"/>
      <c r="AY56" s="1"/>
      <c r="AZ56" s="1"/>
    </row>
    <row r="57" spans="1:52" ht="14.25" customHeight="1" x14ac:dyDescent="0.25">
      <c r="A57" s="1"/>
      <c r="B57" s="1"/>
      <c r="C57" s="1"/>
      <c r="D57" s="1"/>
      <c r="E57" s="1"/>
      <c r="F57" s="1"/>
      <c r="G57" s="1"/>
      <c r="H57" s="1"/>
      <c r="I57" s="1"/>
      <c r="J57" s="2"/>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3"/>
      <c r="AR57" s="3"/>
      <c r="AS57" s="3"/>
      <c r="AT57" s="6"/>
      <c r="AU57" s="3"/>
      <c r="AV57" s="3"/>
      <c r="AW57" s="1"/>
      <c r="AX57" s="1"/>
      <c r="AY57" s="1"/>
      <c r="AZ57" s="1"/>
    </row>
    <row r="58" spans="1:52" ht="14.25" customHeight="1" x14ac:dyDescent="0.25">
      <c r="A58" s="1"/>
      <c r="B58" s="1"/>
      <c r="C58" s="1"/>
      <c r="D58" s="1"/>
      <c r="E58" s="1"/>
      <c r="F58" s="1"/>
      <c r="G58" s="1"/>
      <c r="H58" s="1"/>
      <c r="I58" s="1"/>
      <c r="J58" s="2"/>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3"/>
      <c r="AR58" s="3"/>
      <c r="AS58" s="3"/>
      <c r="AT58" s="6"/>
      <c r="AU58" s="3"/>
      <c r="AV58" s="3"/>
      <c r="AW58" s="1"/>
      <c r="AX58" s="1"/>
      <c r="AY58" s="1"/>
      <c r="AZ58" s="1"/>
    </row>
    <row r="59" spans="1:52" ht="14.25" customHeight="1" x14ac:dyDescent="0.25">
      <c r="A59" s="1"/>
      <c r="B59" s="1"/>
      <c r="C59" s="1"/>
      <c r="D59" s="1"/>
      <c r="E59" s="1"/>
      <c r="F59" s="1"/>
      <c r="G59" s="1"/>
      <c r="H59" s="1"/>
      <c r="I59" s="1"/>
      <c r="J59" s="2"/>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3"/>
      <c r="AR59" s="3"/>
      <c r="AS59" s="3"/>
      <c r="AT59" s="6"/>
      <c r="AU59" s="3"/>
      <c r="AV59" s="3"/>
      <c r="AW59" s="1"/>
      <c r="AX59" s="1"/>
      <c r="AY59" s="1"/>
      <c r="AZ59" s="1"/>
    </row>
    <row r="60" spans="1:52" ht="14.25" customHeight="1" x14ac:dyDescent="0.25">
      <c r="A60" s="1"/>
      <c r="B60" s="1"/>
      <c r="C60" s="1"/>
      <c r="D60" s="1"/>
      <c r="E60" s="1"/>
      <c r="F60" s="1"/>
      <c r="G60" s="1"/>
      <c r="H60" s="1"/>
      <c r="I60" s="1"/>
      <c r="J60" s="2"/>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3"/>
      <c r="AR60" s="3"/>
      <c r="AS60" s="3"/>
      <c r="AT60" s="6"/>
      <c r="AU60" s="3"/>
      <c r="AV60" s="3"/>
      <c r="AW60" s="1"/>
      <c r="AX60" s="1"/>
      <c r="AY60" s="1"/>
      <c r="AZ60" s="1"/>
    </row>
    <row r="61" spans="1:52" ht="14.25" customHeight="1" x14ac:dyDescent="0.25">
      <c r="A61" s="1"/>
      <c r="B61" s="1"/>
      <c r="C61" s="1"/>
      <c r="D61" s="1"/>
      <c r="E61" s="1"/>
      <c r="F61" s="1"/>
      <c r="G61" s="1"/>
      <c r="H61" s="1"/>
      <c r="I61" s="1"/>
      <c r="J61" s="2"/>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3"/>
      <c r="AR61" s="3"/>
      <c r="AS61" s="3"/>
      <c r="AT61" s="6"/>
      <c r="AU61" s="3"/>
      <c r="AV61" s="3"/>
      <c r="AW61" s="1"/>
      <c r="AX61" s="1"/>
      <c r="AY61" s="1"/>
      <c r="AZ61" s="1"/>
    </row>
    <row r="62" spans="1:52" ht="14.25" customHeight="1" x14ac:dyDescent="0.25">
      <c r="A62" s="1"/>
      <c r="B62" s="1"/>
      <c r="C62" s="1"/>
      <c r="D62" s="1"/>
      <c r="E62" s="1"/>
      <c r="F62" s="1"/>
      <c r="G62" s="1"/>
      <c r="H62" s="1"/>
      <c r="I62" s="1"/>
      <c r="J62" s="2"/>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3"/>
      <c r="AR62" s="3"/>
      <c r="AS62" s="3"/>
      <c r="AT62" s="6"/>
      <c r="AU62" s="3"/>
      <c r="AV62" s="3"/>
      <c r="AW62" s="1"/>
      <c r="AX62" s="1"/>
      <c r="AY62" s="1"/>
      <c r="AZ62" s="1"/>
    </row>
    <row r="63" spans="1:52" ht="14.25" customHeight="1" x14ac:dyDescent="0.25">
      <c r="A63" s="1"/>
      <c r="B63" s="1"/>
      <c r="C63" s="1"/>
      <c r="D63" s="1"/>
      <c r="E63" s="1"/>
      <c r="F63" s="1"/>
      <c r="G63" s="1"/>
      <c r="H63" s="1"/>
      <c r="I63" s="1"/>
      <c r="J63" s="2"/>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3"/>
      <c r="AR63" s="3"/>
      <c r="AS63" s="3"/>
      <c r="AT63" s="6"/>
      <c r="AU63" s="3"/>
      <c r="AV63" s="3"/>
      <c r="AW63" s="1"/>
      <c r="AX63" s="1"/>
      <c r="AY63" s="1"/>
      <c r="AZ63" s="1"/>
    </row>
    <row r="64" spans="1:52" ht="14.25" customHeight="1" x14ac:dyDescent="0.25">
      <c r="A64" s="1"/>
      <c r="B64" s="1"/>
      <c r="C64" s="1"/>
      <c r="D64" s="1"/>
      <c r="E64" s="1"/>
      <c r="F64" s="1"/>
      <c r="G64" s="1"/>
      <c r="H64" s="1"/>
      <c r="I64" s="1"/>
      <c r="J64" s="2"/>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3"/>
      <c r="AR64" s="3"/>
      <c r="AS64" s="3"/>
      <c r="AT64" s="6"/>
      <c r="AU64" s="3"/>
      <c r="AV64" s="3"/>
      <c r="AW64" s="1"/>
      <c r="AX64" s="1"/>
      <c r="AY64" s="1"/>
      <c r="AZ64" s="1"/>
    </row>
    <row r="65" spans="1:52" ht="14.25" customHeight="1" x14ac:dyDescent="0.25">
      <c r="A65" s="1"/>
      <c r="B65" s="1"/>
      <c r="C65" s="1"/>
      <c r="D65" s="1"/>
      <c r="E65" s="1"/>
      <c r="F65" s="1"/>
      <c r="G65" s="1"/>
      <c r="H65" s="1"/>
      <c r="I65" s="1"/>
      <c r="J65" s="2"/>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3"/>
      <c r="AR65" s="3"/>
      <c r="AS65" s="3"/>
      <c r="AT65" s="6"/>
      <c r="AU65" s="3"/>
      <c r="AV65" s="3"/>
      <c r="AW65" s="1"/>
      <c r="AX65" s="1"/>
      <c r="AY65" s="1"/>
      <c r="AZ65" s="1"/>
    </row>
    <row r="66" spans="1:52" ht="14.25" customHeight="1" x14ac:dyDescent="0.25">
      <c r="A66" s="1"/>
      <c r="B66" s="1"/>
      <c r="C66" s="1"/>
      <c r="D66" s="1"/>
      <c r="E66" s="1"/>
      <c r="F66" s="1"/>
      <c r="G66" s="1"/>
      <c r="H66" s="1"/>
      <c r="I66" s="1"/>
      <c r="J66" s="2"/>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3"/>
      <c r="AR66" s="3"/>
      <c r="AS66" s="3"/>
      <c r="AT66" s="6"/>
      <c r="AU66" s="3"/>
      <c r="AV66" s="3"/>
      <c r="AW66" s="1"/>
      <c r="AX66" s="1"/>
      <c r="AY66" s="1"/>
      <c r="AZ66" s="1"/>
    </row>
    <row r="67" spans="1:52" ht="14.25" customHeight="1" x14ac:dyDescent="0.25">
      <c r="A67" s="1"/>
      <c r="B67" s="1"/>
      <c r="C67" s="1"/>
      <c r="D67" s="1"/>
      <c r="E67" s="1"/>
      <c r="F67" s="1"/>
      <c r="G67" s="1"/>
      <c r="H67" s="1"/>
      <c r="I67" s="1"/>
      <c r="J67" s="2"/>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3"/>
      <c r="AR67" s="3"/>
      <c r="AS67" s="3"/>
      <c r="AT67" s="6"/>
      <c r="AU67" s="3"/>
      <c r="AV67" s="3"/>
      <c r="AW67" s="1"/>
      <c r="AX67" s="1"/>
      <c r="AY67" s="1"/>
      <c r="AZ67" s="1"/>
    </row>
    <row r="68" spans="1:52" ht="14.25" customHeight="1" x14ac:dyDescent="0.25">
      <c r="A68" s="1"/>
      <c r="B68" s="1"/>
      <c r="C68" s="1"/>
      <c r="D68" s="1"/>
      <c r="E68" s="1"/>
      <c r="F68" s="1"/>
      <c r="G68" s="1"/>
      <c r="H68" s="1"/>
      <c r="I68" s="1"/>
      <c r="J68" s="2"/>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3"/>
      <c r="AR68" s="3"/>
      <c r="AS68" s="3"/>
      <c r="AT68" s="6"/>
      <c r="AU68" s="3"/>
      <c r="AV68" s="3"/>
      <c r="AW68" s="1"/>
      <c r="AX68" s="1"/>
      <c r="AY68" s="1"/>
      <c r="AZ68" s="1"/>
    </row>
    <row r="69" spans="1:52" ht="14.25" customHeight="1" x14ac:dyDescent="0.25">
      <c r="A69" s="1"/>
      <c r="B69" s="1"/>
      <c r="C69" s="1"/>
      <c r="D69" s="1"/>
      <c r="E69" s="1"/>
      <c r="F69" s="1"/>
      <c r="G69" s="1"/>
      <c r="H69" s="1"/>
      <c r="I69" s="1"/>
      <c r="J69" s="2"/>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3"/>
      <c r="AR69" s="3"/>
      <c r="AS69" s="3"/>
      <c r="AT69" s="6"/>
      <c r="AU69" s="3"/>
      <c r="AV69" s="3"/>
      <c r="AW69" s="1"/>
      <c r="AX69" s="1"/>
      <c r="AY69" s="1"/>
      <c r="AZ69" s="1"/>
    </row>
    <row r="70" spans="1:52" ht="14.25" customHeight="1" x14ac:dyDescent="0.25">
      <c r="A70" s="1"/>
      <c r="B70" s="1"/>
      <c r="C70" s="1"/>
      <c r="D70" s="1"/>
      <c r="E70" s="1"/>
      <c r="F70" s="1"/>
      <c r="G70" s="1"/>
      <c r="H70" s="1"/>
      <c r="I70" s="1"/>
      <c r="J70" s="2"/>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3"/>
      <c r="AR70" s="3"/>
      <c r="AS70" s="3"/>
      <c r="AT70" s="6"/>
      <c r="AU70" s="3"/>
      <c r="AV70" s="3"/>
      <c r="AW70" s="1"/>
      <c r="AX70" s="1"/>
      <c r="AY70" s="1"/>
      <c r="AZ70" s="1"/>
    </row>
    <row r="71" spans="1:52" ht="14.25" customHeight="1" x14ac:dyDescent="0.25">
      <c r="A71" s="1"/>
      <c r="B71" s="1"/>
      <c r="C71" s="1"/>
      <c r="D71" s="1"/>
      <c r="E71" s="1"/>
      <c r="F71" s="1"/>
      <c r="G71" s="1"/>
      <c r="H71" s="1"/>
      <c r="I71" s="1"/>
      <c r="J71" s="2"/>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3"/>
      <c r="AR71" s="3"/>
      <c r="AS71" s="3"/>
      <c r="AT71" s="6"/>
      <c r="AU71" s="3"/>
      <c r="AV71" s="3"/>
      <c r="AW71" s="1"/>
      <c r="AX71" s="1"/>
      <c r="AY71" s="1"/>
      <c r="AZ71" s="1"/>
    </row>
    <row r="72" spans="1:52" ht="14.25" customHeight="1" x14ac:dyDescent="0.25">
      <c r="A72" s="1"/>
      <c r="B72" s="1"/>
      <c r="C72" s="1"/>
      <c r="D72" s="1"/>
      <c r="E72" s="1"/>
      <c r="F72" s="1"/>
      <c r="G72" s="1"/>
      <c r="H72" s="1"/>
      <c r="I72" s="1"/>
      <c r="J72" s="2"/>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3"/>
      <c r="AR72" s="3"/>
      <c r="AS72" s="3"/>
      <c r="AT72" s="6"/>
      <c r="AU72" s="3"/>
      <c r="AV72" s="3"/>
      <c r="AW72" s="1"/>
      <c r="AX72" s="1"/>
      <c r="AY72" s="1"/>
      <c r="AZ72" s="1"/>
    </row>
    <row r="73" spans="1:52" ht="14.25" customHeight="1" x14ac:dyDescent="0.25">
      <c r="A73" s="1"/>
      <c r="B73" s="1"/>
      <c r="C73" s="1"/>
      <c r="D73" s="1"/>
      <c r="E73" s="1"/>
      <c r="F73" s="1"/>
      <c r="G73" s="1"/>
      <c r="H73" s="1"/>
      <c r="I73" s="1"/>
      <c r="J73" s="2"/>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3"/>
      <c r="AR73" s="3"/>
      <c r="AS73" s="3"/>
      <c r="AT73" s="6"/>
      <c r="AU73" s="3"/>
      <c r="AV73" s="3"/>
      <c r="AW73" s="1"/>
      <c r="AX73" s="1"/>
      <c r="AY73" s="1"/>
      <c r="AZ73" s="1"/>
    </row>
    <row r="74" spans="1:52" ht="14.25" customHeight="1" x14ac:dyDescent="0.25">
      <c r="A74" s="1"/>
      <c r="B74" s="1"/>
      <c r="C74" s="1"/>
      <c r="D74" s="1"/>
      <c r="E74" s="1"/>
      <c r="F74" s="1"/>
      <c r="G74" s="1"/>
      <c r="H74" s="1"/>
      <c r="I74" s="1"/>
      <c r="J74" s="2"/>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3"/>
      <c r="AR74" s="3"/>
      <c r="AS74" s="3"/>
      <c r="AT74" s="6"/>
      <c r="AU74" s="3"/>
      <c r="AV74" s="3"/>
      <c r="AW74" s="1"/>
      <c r="AX74" s="1"/>
      <c r="AY74" s="1"/>
      <c r="AZ74" s="1"/>
    </row>
    <row r="75" spans="1:52" ht="14.25" customHeight="1" x14ac:dyDescent="0.25">
      <c r="A75" s="1"/>
      <c r="B75" s="1"/>
      <c r="C75" s="1"/>
      <c r="D75" s="1"/>
      <c r="E75" s="1"/>
      <c r="F75" s="1"/>
      <c r="G75" s="1"/>
      <c r="H75" s="1"/>
      <c r="I75" s="1"/>
      <c r="J75" s="2"/>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3"/>
      <c r="AR75" s="3"/>
      <c r="AS75" s="3"/>
      <c r="AT75" s="6"/>
      <c r="AU75" s="3"/>
      <c r="AV75" s="3"/>
      <c r="AW75" s="1"/>
      <c r="AX75" s="1"/>
      <c r="AY75" s="1"/>
      <c r="AZ75" s="1"/>
    </row>
    <row r="76" spans="1:52" ht="14.25" customHeight="1" x14ac:dyDescent="0.25">
      <c r="A76" s="1"/>
      <c r="B76" s="1"/>
      <c r="C76" s="1"/>
      <c r="D76" s="1"/>
      <c r="E76" s="1"/>
      <c r="F76" s="1"/>
      <c r="G76" s="1"/>
      <c r="H76" s="1"/>
      <c r="I76" s="1"/>
      <c r="J76" s="2"/>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3"/>
      <c r="AR76" s="3"/>
      <c r="AS76" s="3"/>
      <c r="AT76" s="6"/>
      <c r="AU76" s="3"/>
      <c r="AV76" s="3"/>
      <c r="AW76" s="1"/>
      <c r="AX76" s="1"/>
      <c r="AY76" s="1"/>
      <c r="AZ76" s="1"/>
    </row>
    <row r="77" spans="1:52" ht="14.25" customHeight="1" x14ac:dyDescent="0.25">
      <c r="A77" s="1"/>
      <c r="B77" s="1"/>
      <c r="C77" s="1"/>
      <c r="D77" s="1"/>
      <c r="E77" s="1"/>
      <c r="F77" s="1"/>
      <c r="G77" s="1"/>
      <c r="H77" s="1"/>
      <c r="I77" s="1"/>
      <c r="J77" s="2"/>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3"/>
      <c r="AR77" s="3"/>
      <c r="AS77" s="3"/>
      <c r="AT77" s="6"/>
      <c r="AU77" s="3"/>
      <c r="AV77" s="3"/>
      <c r="AW77" s="1"/>
      <c r="AX77" s="1"/>
      <c r="AY77" s="1"/>
      <c r="AZ77" s="1"/>
    </row>
    <row r="78" spans="1:52" ht="14.25" customHeight="1" x14ac:dyDescent="0.25">
      <c r="A78" s="1"/>
      <c r="B78" s="1"/>
      <c r="C78" s="1"/>
      <c r="D78" s="1"/>
      <c r="E78" s="1"/>
      <c r="F78" s="1"/>
      <c r="G78" s="1"/>
      <c r="H78" s="1"/>
      <c r="I78" s="1"/>
      <c r="J78" s="2"/>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3"/>
      <c r="AR78" s="3"/>
      <c r="AS78" s="3"/>
      <c r="AT78" s="6"/>
      <c r="AU78" s="3"/>
      <c r="AV78" s="3"/>
      <c r="AW78" s="1"/>
      <c r="AX78" s="1"/>
      <c r="AY78" s="1"/>
      <c r="AZ78" s="1"/>
    </row>
    <row r="79" spans="1:52" ht="14.25" customHeight="1" x14ac:dyDescent="0.25">
      <c r="A79" s="1"/>
      <c r="B79" s="1"/>
      <c r="C79" s="1"/>
      <c r="D79" s="1"/>
      <c r="E79" s="1"/>
      <c r="F79" s="1"/>
      <c r="G79" s="1"/>
      <c r="H79" s="1"/>
      <c r="I79" s="1"/>
      <c r="J79" s="2"/>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3"/>
      <c r="AR79" s="3"/>
      <c r="AS79" s="3"/>
      <c r="AT79" s="6"/>
      <c r="AU79" s="3"/>
      <c r="AV79" s="3"/>
      <c r="AW79" s="1"/>
      <c r="AX79" s="1"/>
      <c r="AY79" s="1"/>
      <c r="AZ79" s="1"/>
    </row>
    <row r="80" spans="1:52" ht="14.25" customHeight="1" x14ac:dyDescent="0.25">
      <c r="A80" s="1"/>
      <c r="B80" s="1"/>
      <c r="C80" s="1"/>
      <c r="D80" s="1"/>
      <c r="E80" s="1"/>
      <c r="F80" s="1"/>
      <c r="G80" s="1"/>
      <c r="H80" s="1"/>
      <c r="I80" s="1"/>
      <c r="J80" s="2"/>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3"/>
      <c r="AR80" s="3"/>
      <c r="AS80" s="3"/>
      <c r="AT80" s="6"/>
      <c r="AU80" s="3"/>
      <c r="AV80" s="3"/>
      <c r="AW80" s="1"/>
      <c r="AX80" s="1"/>
      <c r="AY80" s="1"/>
      <c r="AZ80" s="1"/>
    </row>
    <row r="81" spans="1:52" ht="14.25" customHeight="1" x14ac:dyDescent="0.25">
      <c r="A81" s="1"/>
      <c r="B81" s="1"/>
      <c r="C81" s="1"/>
      <c r="D81" s="1"/>
      <c r="E81" s="1"/>
      <c r="F81" s="1"/>
      <c r="G81" s="1"/>
      <c r="H81" s="1"/>
      <c r="I81" s="1"/>
      <c r="J81" s="2"/>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3"/>
      <c r="AR81" s="3"/>
      <c r="AS81" s="3"/>
      <c r="AT81" s="6"/>
      <c r="AU81" s="3"/>
      <c r="AV81" s="3"/>
      <c r="AW81" s="1"/>
      <c r="AX81" s="1"/>
      <c r="AY81" s="1"/>
      <c r="AZ81" s="1"/>
    </row>
    <row r="82" spans="1:52" ht="14.25" customHeight="1" x14ac:dyDescent="0.25">
      <c r="A82" s="1"/>
      <c r="B82" s="1"/>
      <c r="C82" s="1"/>
      <c r="D82" s="1"/>
      <c r="E82" s="1"/>
      <c r="F82" s="1"/>
      <c r="G82" s="1"/>
      <c r="H82" s="1"/>
      <c r="I82" s="1"/>
      <c r="J82" s="2"/>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3"/>
      <c r="AR82" s="3"/>
      <c r="AS82" s="3"/>
      <c r="AT82" s="6"/>
      <c r="AU82" s="3"/>
      <c r="AV82" s="3"/>
      <c r="AW82" s="1"/>
      <c r="AX82" s="1"/>
      <c r="AY82" s="1"/>
      <c r="AZ82" s="1"/>
    </row>
    <row r="83" spans="1:52" ht="14.25" customHeight="1" x14ac:dyDescent="0.25">
      <c r="A83" s="1"/>
      <c r="B83" s="1"/>
      <c r="C83" s="1"/>
      <c r="D83" s="1"/>
      <c r="E83" s="1"/>
      <c r="F83" s="1"/>
      <c r="G83" s="1"/>
      <c r="H83" s="1"/>
      <c r="I83" s="1"/>
      <c r="J83" s="2"/>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3"/>
      <c r="AR83" s="3"/>
      <c r="AS83" s="3"/>
      <c r="AT83" s="6"/>
      <c r="AU83" s="3"/>
      <c r="AV83" s="3"/>
      <c r="AW83" s="1"/>
      <c r="AX83" s="1"/>
      <c r="AY83" s="1"/>
      <c r="AZ83" s="1"/>
    </row>
    <row r="84" spans="1:52" ht="14.25" customHeight="1" x14ac:dyDescent="0.25">
      <c r="A84" s="1"/>
      <c r="B84" s="1"/>
      <c r="C84" s="1"/>
      <c r="D84" s="1"/>
      <c r="E84" s="1"/>
      <c r="F84" s="1"/>
      <c r="G84" s="1"/>
      <c r="H84" s="1"/>
      <c r="I84" s="1"/>
      <c r="J84" s="2"/>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3"/>
      <c r="AR84" s="3"/>
      <c r="AS84" s="3"/>
      <c r="AT84" s="6"/>
      <c r="AU84" s="3"/>
      <c r="AV84" s="3"/>
      <c r="AW84" s="1"/>
      <c r="AX84" s="1"/>
      <c r="AY84" s="1"/>
      <c r="AZ84" s="1"/>
    </row>
    <row r="85" spans="1:52" ht="14.25" customHeight="1" x14ac:dyDescent="0.25">
      <c r="A85" s="1"/>
      <c r="B85" s="1"/>
      <c r="C85" s="1"/>
      <c r="D85" s="1"/>
      <c r="E85" s="1"/>
      <c r="F85" s="1"/>
      <c r="G85" s="1"/>
      <c r="H85" s="1"/>
      <c r="I85" s="1"/>
      <c r="J85" s="2"/>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3"/>
      <c r="AR85" s="3"/>
      <c r="AS85" s="3"/>
      <c r="AT85" s="6"/>
      <c r="AU85" s="3"/>
      <c r="AV85" s="3"/>
      <c r="AW85" s="1"/>
      <c r="AX85" s="1"/>
      <c r="AY85" s="1"/>
      <c r="AZ85" s="1"/>
    </row>
    <row r="86" spans="1:52" ht="14.25" customHeight="1" x14ac:dyDescent="0.25">
      <c r="A86" s="1"/>
      <c r="B86" s="1"/>
      <c r="C86" s="1"/>
      <c r="D86" s="1"/>
      <c r="E86" s="1"/>
      <c r="F86" s="1"/>
      <c r="G86" s="1"/>
      <c r="H86" s="1"/>
      <c r="I86" s="1"/>
      <c r="J86" s="2"/>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3"/>
      <c r="AR86" s="3"/>
      <c r="AS86" s="3"/>
      <c r="AT86" s="6"/>
      <c r="AU86" s="3"/>
      <c r="AV86" s="3"/>
      <c r="AW86" s="1"/>
      <c r="AX86" s="1"/>
      <c r="AY86" s="1"/>
      <c r="AZ86" s="1"/>
    </row>
    <row r="87" spans="1:52" ht="14.25" customHeight="1" x14ac:dyDescent="0.25">
      <c r="A87" s="1"/>
      <c r="B87" s="1"/>
      <c r="C87" s="1"/>
      <c r="D87" s="1"/>
      <c r="E87" s="1"/>
      <c r="F87" s="1"/>
      <c r="G87" s="1"/>
      <c r="H87" s="1"/>
      <c r="I87" s="1"/>
      <c r="J87" s="2"/>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3"/>
      <c r="AR87" s="3"/>
      <c r="AS87" s="3"/>
      <c r="AT87" s="6"/>
      <c r="AU87" s="3"/>
      <c r="AV87" s="3"/>
      <c r="AW87" s="1"/>
      <c r="AX87" s="1"/>
      <c r="AY87" s="1"/>
      <c r="AZ87" s="1"/>
    </row>
    <row r="88" spans="1:52" ht="14.25" customHeight="1" x14ac:dyDescent="0.25">
      <c r="A88" s="1"/>
      <c r="B88" s="1"/>
      <c r="C88" s="1"/>
      <c r="D88" s="1"/>
      <c r="E88" s="1"/>
      <c r="F88" s="1"/>
      <c r="G88" s="1"/>
      <c r="H88" s="1"/>
      <c r="I88" s="1"/>
      <c r="J88" s="2"/>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3"/>
      <c r="AR88" s="3"/>
      <c r="AS88" s="3"/>
      <c r="AT88" s="6"/>
      <c r="AU88" s="3"/>
      <c r="AV88" s="3"/>
      <c r="AW88" s="1"/>
      <c r="AX88" s="1"/>
      <c r="AY88" s="1"/>
      <c r="AZ88" s="1"/>
    </row>
    <row r="89" spans="1:52" ht="14.25" customHeight="1" x14ac:dyDescent="0.25">
      <c r="A89" s="1"/>
      <c r="B89" s="1"/>
      <c r="C89" s="1"/>
      <c r="D89" s="1"/>
      <c r="E89" s="1"/>
      <c r="F89" s="1"/>
      <c r="G89" s="1"/>
      <c r="H89" s="1"/>
      <c r="I89" s="1"/>
      <c r="J89" s="2"/>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3"/>
      <c r="AR89" s="3"/>
      <c r="AS89" s="3"/>
      <c r="AT89" s="6"/>
      <c r="AU89" s="3"/>
      <c r="AV89" s="3"/>
      <c r="AW89" s="1"/>
      <c r="AX89" s="1"/>
      <c r="AY89" s="1"/>
      <c r="AZ89" s="1"/>
    </row>
    <row r="90" spans="1:52" ht="14.25" customHeight="1" x14ac:dyDescent="0.25">
      <c r="A90" s="1"/>
      <c r="B90" s="1"/>
      <c r="C90" s="1"/>
      <c r="D90" s="1"/>
      <c r="E90" s="1"/>
      <c r="F90" s="1"/>
      <c r="G90" s="1"/>
      <c r="H90" s="1"/>
      <c r="I90" s="1"/>
      <c r="J90" s="2"/>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3"/>
      <c r="AR90" s="3"/>
      <c r="AS90" s="3"/>
      <c r="AT90" s="6"/>
      <c r="AU90" s="3"/>
      <c r="AV90" s="3"/>
      <c r="AW90" s="1"/>
      <c r="AX90" s="1"/>
      <c r="AY90" s="1"/>
      <c r="AZ90" s="1"/>
    </row>
    <row r="91" spans="1:52" ht="14.25" customHeight="1" x14ac:dyDescent="0.25">
      <c r="A91" s="1"/>
      <c r="B91" s="1"/>
      <c r="C91" s="1"/>
      <c r="D91" s="1"/>
      <c r="E91" s="1"/>
      <c r="F91" s="1"/>
      <c r="G91" s="1"/>
      <c r="H91" s="1"/>
      <c r="I91" s="1"/>
      <c r="J91" s="2"/>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3"/>
      <c r="AR91" s="3"/>
      <c r="AS91" s="3"/>
      <c r="AT91" s="6"/>
      <c r="AU91" s="3"/>
      <c r="AV91" s="3"/>
      <c r="AW91" s="1"/>
      <c r="AX91" s="1"/>
      <c r="AY91" s="1"/>
      <c r="AZ91" s="1"/>
    </row>
    <row r="92" spans="1:52" ht="14.25" customHeight="1" x14ac:dyDescent="0.25">
      <c r="A92" s="1"/>
      <c r="B92" s="1"/>
      <c r="C92" s="1"/>
      <c r="D92" s="1"/>
      <c r="E92" s="1"/>
      <c r="F92" s="1"/>
      <c r="G92" s="1"/>
      <c r="H92" s="1"/>
      <c r="I92" s="1"/>
      <c r="J92" s="2"/>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3"/>
      <c r="AR92" s="3"/>
      <c r="AS92" s="3"/>
      <c r="AT92" s="6"/>
      <c r="AU92" s="3"/>
      <c r="AV92" s="3"/>
      <c r="AW92" s="1"/>
      <c r="AX92" s="1"/>
      <c r="AY92" s="1"/>
      <c r="AZ92" s="1"/>
    </row>
    <row r="93" spans="1:52" ht="14.25" customHeight="1" x14ac:dyDescent="0.25">
      <c r="A93" s="1"/>
      <c r="B93" s="1"/>
      <c r="C93" s="1"/>
      <c r="D93" s="1"/>
      <c r="E93" s="1"/>
      <c r="F93" s="1"/>
      <c r="G93" s="1"/>
      <c r="H93" s="1"/>
      <c r="I93" s="1"/>
      <c r="J93" s="2"/>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3"/>
      <c r="AR93" s="3"/>
      <c r="AS93" s="3"/>
      <c r="AT93" s="6"/>
      <c r="AU93" s="3"/>
      <c r="AV93" s="3"/>
      <c r="AW93" s="1"/>
      <c r="AX93" s="1"/>
      <c r="AY93" s="1"/>
      <c r="AZ93" s="1"/>
    </row>
    <row r="94" spans="1:52" ht="14.25" customHeight="1" x14ac:dyDescent="0.25">
      <c r="A94" s="1"/>
      <c r="B94" s="1"/>
      <c r="C94" s="1"/>
      <c r="D94" s="1"/>
      <c r="E94" s="1"/>
      <c r="F94" s="1"/>
      <c r="G94" s="1"/>
      <c r="H94" s="1"/>
      <c r="I94" s="1"/>
      <c r="J94" s="2"/>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3"/>
      <c r="AR94" s="3"/>
      <c r="AS94" s="3"/>
      <c r="AT94" s="6"/>
      <c r="AU94" s="3"/>
      <c r="AV94" s="3"/>
      <c r="AW94" s="1"/>
      <c r="AX94" s="1"/>
      <c r="AY94" s="1"/>
      <c r="AZ94" s="1"/>
    </row>
    <row r="95" spans="1:52" ht="14.25" customHeight="1" x14ac:dyDescent="0.25">
      <c r="A95" s="1"/>
      <c r="B95" s="1"/>
      <c r="C95" s="1"/>
      <c r="D95" s="1"/>
      <c r="E95" s="1"/>
      <c r="F95" s="1"/>
      <c r="G95" s="1"/>
      <c r="H95" s="1"/>
      <c r="I95" s="1"/>
      <c r="J95" s="2"/>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3"/>
      <c r="AR95" s="3"/>
      <c r="AS95" s="3"/>
      <c r="AT95" s="6"/>
      <c r="AU95" s="3"/>
      <c r="AV95" s="3"/>
      <c r="AW95" s="1"/>
      <c r="AX95" s="1"/>
      <c r="AY95" s="1"/>
      <c r="AZ95" s="1"/>
    </row>
    <row r="96" spans="1:52" ht="14.25" customHeight="1" x14ac:dyDescent="0.25">
      <c r="A96" s="1"/>
      <c r="B96" s="1"/>
      <c r="C96" s="1"/>
      <c r="D96" s="1"/>
      <c r="E96" s="1"/>
      <c r="F96" s="1"/>
      <c r="G96" s="1"/>
      <c r="H96" s="1"/>
      <c r="I96" s="1"/>
      <c r="J96" s="2"/>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3"/>
      <c r="AR96" s="3"/>
      <c r="AS96" s="3"/>
      <c r="AT96" s="6"/>
      <c r="AU96" s="3"/>
      <c r="AV96" s="3"/>
      <c r="AW96" s="1"/>
      <c r="AX96" s="1"/>
      <c r="AY96" s="1"/>
      <c r="AZ96" s="1"/>
    </row>
    <row r="97" spans="1:52" ht="14.25" customHeight="1" x14ac:dyDescent="0.25">
      <c r="A97" s="1"/>
      <c r="B97" s="1"/>
      <c r="C97" s="1"/>
      <c r="D97" s="1"/>
      <c r="E97" s="1"/>
      <c r="F97" s="1"/>
      <c r="G97" s="1"/>
      <c r="H97" s="1"/>
      <c r="I97" s="1"/>
      <c r="J97" s="2"/>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3"/>
      <c r="AR97" s="3"/>
      <c r="AS97" s="3"/>
      <c r="AT97" s="6"/>
      <c r="AU97" s="3"/>
      <c r="AV97" s="3"/>
      <c r="AW97" s="1"/>
      <c r="AX97" s="1"/>
      <c r="AY97" s="1"/>
      <c r="AZ97" s="1"/>
    </row>
    <row r="98" spans="1:52" ht="14.25" customHeight="1" x14ac:dyDescent="0.25">
      <c r="A98" s="1"/>
      <c r="B98" s="1"/>
      <c r="C98" s="1"/>
      <c r="D98" s="1"/>
      <c r="E98" s="1"/>
      <c r="F98" s="1"/>
      <c r="G98" s="1"/>
      <c r="H98" s="1"/>
      <c r="I98" s="1"/>
      <c r="J98" s="2"/>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3"/>
      <c r="AR98" s="3"/>
      <c r="AS98" s="3"/>
      <c r="AT98" s="6"/>
      <c r="AU98" s="3"/>
      <c r="AV98" s="3"/>
      <c r="AW98" s="1"/>
      <c r="AX98" s="1"/>
      <c r="AY98" s="1"/>
      <c r="AZ98" s="1"/>
    </row>
    <row r="99" spans="1:52" ht="14.25" customHeight="1" x14ac:dyDescent="0.25">
      <c r="A99" s="1"/>
      <c r="B99" s="1"/>
      <c r="C99" s="1"/>
      <c r="D99" s="1"/>
      <c r="E99" s="1"/>
      <c r="F99" s="1"/>
      <c r="G99" s="1"/>
      <c r="H99" s="1"/>
      <c r="I99" s="1"/>
      <c r="J99" s="2"/>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3"/>
      <c r="AR99" s="3"/>
      <c r="AS99" s="3"/>
      <c r="AT99" s="6"/>
      <c r="AU99" s="3"/>
      <c r="AV99" s="3"/>
      <c r="AW99" s="1"/>
      <c r="AX99" s="1"/>
      <c r="AY99" s="1"/>
      <c r="AZ99" s="1"/>
    </row>
    <row r="100" spans="1:52" ht="14.25" customHeight="1" x14ac:dyDescent="0.25">
      <c r="A100" s="1"/>
      <c r="B100" s="1"/>
      <c r="C100" s="1"/>
      <c r="D100" s="1"/>
      <c r="E100" s="1"/>
      <c r="F100" s="1"/>
      <c r="G100" s="1"/>
      <c r="H100" s="1"/>
      <c r="I100" s="1"/>
      <c r="J100" s="2"/>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3"/>
      <c r="AR100" s="3"/>
      <c r="AS100" s="3"/>
      <c r="AT100" s="6"/>
      <c r="AU100" s="3"/>
      <c r="AV100" s="3"/>
      <c r="AW100" s="1"/>
      <c r="AX100" s="1"/>
      <c r="AY100" s="1"/>
      <c r="AZ100" s="1"/>
    </row>
    <row r="101" spans="1:52" ht="14.25" customHeight="1" x14ac:dyDescent="0.25">
      <c r="A101" s="1"/>
      <c r="B101" s="1"/>
      <c r="C101" s="1"/>
      <c r="D101" s="1"/>
      <c r="E101" s="1"/>
      <c r="F101" s="1"/>
      <c r="G101" s="1"/>
      <c r="H101" s="1"/>
      <c r="I101" s="1"/>
      <c r="J101" s="2"/>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3"/>
      <c r="AR101" s="3"/>
      <c r="AS101" s="3"/>
      <c r="AT101" s="6"/>
      <c r="AU101" s="3"/>
      <c r="AV101" s="3"/>
      <c r="AW101" s="1"/>
      <c r="AX101" s="1"/>
      <c r="AY101" s="1"/>
      <c r="AZ101" s="1"/>
    </row>
    <row r="102" spans="1:52" ht="14.25" customHeight="1" x14ac:dyDescent="0.25">
      <c r="A102" s="1"/>
      <c r="B102" s="1"/>
      <c r="C102" s="1"/>
      <c r="D102" s="1"/>
      <c r="E102" s="1"/>
      <c r="F102" s="1"/>
      <c r="G102" s="1"/>
      <c r="H102" s="1"/>
      <c r="I102" s="1"/>
      <c r="J102" s="2"/>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3"/>
      <c r="AR102" s="3"/>
      <c r="AS102" s="3"/>
      <c r="AT102" s="6"/>
      <c r="AU102" s="3"/>
      <c r="AV102" s="3"/>
      <c r="AW102" s="1"/>
      <c r="AX102" s="1"/>
      <c r="AY102" s="1"/>
      <c r="AZ102" s="1"/>
    </row>
    <row r="103" spans="1:52" ht="14.25" customHeight="1" x14ac:dyDescent="0.25">
      <c r="A103" s="1"/>
      <c r="B103" s="1"/>
      <c r="C103" s="1"/>
      <c r="D103" s="1"/>
      <c r="E103" s="1"/>
      <c r="F103" s="1"/>
      <c r="G103" s="1"/>
      <c r="H103" s="1"/>
      <c r="I103" s="1"/>
      <c r="J103" s="2"/>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3"/>
      <c r="AR103" s="3"/>
      <c r="AS103" s="3"/>
      <c r="AT103" s="6"/>
      <c r="AU103" s="3"/>
      <c r="AV103" s="3"/>
      <c r="AW103" s="1"/>
      <c r="AX103" s="1"/>
      <c r="AY103" s="1"/>
      <c r="AZ103" s="1"/>
    </row>
    <row r="104" spans="1:52" ht="14.25" customHeight="1" x14ac:dyDescent="0.25">
      <c r="A104" s="1"/>
      <c r="B104" s="1"/>
      <c r="C104" s="1"/>
      <c r="D104" s="1"/>
      <c r="E104" s="1"/>
      <c r="F104" s="1"/>
      <c r="G104" s="1"/>
      <c r="H104" s="1"/>
      <c r="I104" s="1"/>
      <c r="J104" s="2"/>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3"/>
      <c r="AR104" s="3"/>
      <c r="AS104" s="3"/>
      <c r="AT104" s="6"/>
      <c r="AU104" s="3"/>
      <c r="AV104" s="3"/>
      <c r="AW104" s="1"/>
      <c r="AX104" s="1"/>
      <c r="AY104" s="1"/>
      <c r="AZ104" s="1"/>
    </row>
    <row r="105" spans="1:52" ht="14.25" customHeight="1" x14ac:dyDescent="0.25">
      <c r="A105" s="1"/>
      <c r="B105" s="1"/>
      <c r="C105" s="1"/>
      <c r="D105" s="1"/>
      <c r="E105" s="1"/>
      <c r="F105" s="1"/>
      <c r="G105" s="1"/>
      <c r="H105" s="1"/>
      <c r="I105" s="1"/>
      <c r="J105" s="2"/>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3"/>
      <c r="AR105" s="3"/>
      <c r="AS105" s="3"/>
      <c r="AT105" s="6"/>
      <c r="AU105" s="3"/>
      <c r="AV105" s="3"/>
      <c r="AW105" s="1"/>
      <c r="AX105" s="1"/>
      <c r="AY105" s="1"/>
      <c r="AZ105" s="1"/>
    </row>
    <row r="106" spans="1:52" ht="14.25" customHeight="1" x14ac:dyDescent="0.25">
      <c r="A106" s="1"/>
      <c r="B106" s="1"/>
      <c r="C106" s="1"/>
      <c r="D106" s="1"/>
      <c r="E106" s="1"/>
      <c r="F106" s="1"/>
      <c r="G106" s="1"/>
      <c r="H106" s="1"/>
      <c r="I106" s="1"/>
      <c r="J106" s="2"/>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3"/>
      <c r="AR106" s="3"/>
      <c r="AS106" s="3"/>
      <c r="AT106" s="6"/>
      <c r="AU106" s="3"/>
      <c r="AV106" s="3"/>
      <c r="AW106" s="1"/>
      <c r="AX106" s="1"/>
      <c r="AY106" s="1"/>
      <c r="AZ106" s="1"/>
    </row>
    <row r="107" spans="1:52" ht="14.25" customHeight="1" x14ac:dyDescent="0.25">
      <c r="A107" s="1"/>
      <c r="B107" s="1"/>
      <c r="C107" s="1"/>
      <c r="D107" s="1"/>
      <c r="E107" s="1"/>
      <c r="F107" s="1"/>
      <c r="G107" s="1"/>
      <c r="H107" s="1"/>
      <c r="I107" s="1"/>
      <c r="J107" s="2"/>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3"/>
      <c r="AR107" s="3"/>
      <c r="AS107" s="3"/>
      <c r="AT107" s="6"/>
      <c r="AU107" s="3"/>
      <c r="AV107" s="3"/>
      <c r="AW107" s="1"/>
      <c r="AX107" s="1"/>
      <c r="AY107" s="1"/>
      <c r="AZ107" s="1"/>
    </row>
    <row r="108" spans="1:52" ht="14.25" customHeight="1" x14ac:dyDescent="0.25">
      <c r="A108" s="1"/>
      <c r="B108" s="1"/>
      <c r="C108" s="1"/>
      <c r="D108" s="1"/>
      <c r="E108" s="1"/>
      <c r="F108" s="1"/>
      <c r="G108" s="1"/>
      <c r="H108" s="1"/>
      <c r="I108" s="1"/>
      <c r="J108" s="2"/>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3"/>
      <c r="AR108" s="3"/>
      <c r="AS108" s="3"/>
      <c r="AT108" s="6"/>
      <c r="AU108" s="3"/>
      <c r="AV108" s="3"/>
      <c r="AW108" s="1"/>
      <c r="AX108" s="1"/>
      <c r="AY108" s="1"/>
      <c r="AZ108" s="1"/>
    </row>
    <row r="109" spans="1:52" ht="14.25" customHeight="1" x14ac:dyDescent="0.25">
      <c r="A109" s="1"/>
      <c r="B109" s="1"/>
      <c r="C109" s="1"/>
      <c r="D109" s="1"/>
      <c r="E109" s="1"/>
      <c r="F109" s="1"/>
      <c r="G109" s="1"/>
      <c r="H109" s="1"/>
      <c r="I109" s="1"/>
      <c r="J109" s="2"/>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3"/>
      <c r="AR109" s="3"/>
      <c r="AS109" s="3"/>
      <c r="AT109" s="6"/>
      <c r="AU109" s="3"/>
      <c r="AV109" s="3"/>
      <c r="AW109" s="1"/>
      <c r="AX109" s="1"/>
      <c r="AY109" s="1"/>
      <c r="AZ109" s="1"/>
    </row>
    <row r="110" spans="1:52" ht="14.25" customHeight="1" x14ac:dyDescent="0.25">
      <c r="A110" s="1"/>
      <c r="B110" s="1"/>
      <c r="C110" s="1"/>
      <c r="D110" s="1"/>
      <c r="E110" s="1"/>
      <c r="F110" s="1"/>
      <c r="G110" s="1"/>
      <c r="H110" s="1"/>
      <c r="I110" s="1"/>
      <c r="J110" s="2"/>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3"/>
      <c r="AR110" s="3"/>
      <c r="AS110" s="3"/>
      <c r="AT110" s="6"/>
      <c r="AU110" s="3"/>
      <c r="AV110" s="3"/>
      <c r="AW110" s="1"/>
      <c r="AX110" s="1"/>
      <c r="AY110" s="1"/>
      <c r="AZ110" s="1"/>
    </row>
    <row r="111" spans="1:52" ht="14.25" customHeight="1" x14ac:dyDescent="0.25">
      <c r="A111" s="1"/>
      <c r="B111" s="1"/>
      <c r="C111" s="1"/>
      <c r="D111" s="1"/>
      <c r="E111" s="1"/>
      <c r="F111" s="1"/>
      <c r="G111" s="1"/>
      <c r="H111" s="1"/>
      <c r="I111" s="1"/>
      <c r="J111" s="2"/>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3"/>
      <c r="AR111" s="3"/>
      <c r="AS111" s="3"/>
      <c r="AT111" s="6"/>
      <c r="AU111" s="3"/>
      <c r="AV111" s="3"/>
      <c r="AW111" s="1"/>
      <c r="AX111" s="1"/>
      <c r="AY111" s="1"/>
      <c r="AZ111" s="1"/>
    </row>
    <row r="112" spans="1:52" ht="14.25" customHeight="1" x14ac:dyDescent="0.25">
      <c r="A112" s="1"/>
      <c r="B112" s="1"/>
      <c r="C112" s="1"/>
      <c r="D112" s="1"/>
      <c r="E112" s="1"/>
      <c r="F112" s="1"/>
      <c r="G112" s="1"/>
      <c r="H112" s="1"/>
      <c r="I112" s="1"/>
      <c r="J112" s="2"/>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3"/>
      <c r="AR112" s="3"/>
      <c r="AS112" s="3"/>
      <c r="AT112" s="6"/>
      <c r="AU112" s="3"/>
      <c r="AV112" s="3"/>
      <c r="AW112" s="1"/>
      <c r="AX112" s="1"/>
      <c r="AY112" s="1"/>
      <c r="AZ112" s="1"/>
    </row>
    <row r="113" spans="1:52" ht="14.25" customHeight="1" x14ac:dyDescent="0.25">
      <c r="A113" s="1"/>
      <c r="B113" s="1"/>
      <c r="C113" s="1"/>
      <c r="D113" s="1"/>
      <c r="E113" s="1"/>
      <c r="F113" s="1"/>
      <c r="G113" s="1"/>
      <c r="H113" s="1"/>
      <c r="I113" s="1"/>
      <c r="J113" s="2"/>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3"/>
      <c r="AR113" s="3"/>
      <c r="AS113" s="3"/>
      <c r="AT113" s="6"/>
      <c r="AU113" s="3"/>
      <c r="AV113" s="3"/>
      <c r="AW113" s="1"/>
      <c r="AX113" s="1"/>
      <c r="AY113" s="1"/>
      <c r="AZ113" s="1"/>
    </row>
    <row r="114" spans="1:52" ht="14.25" customHeight="1" x14ac:dyDescent="0.25">
      <c r="A114" s="1"/>
      <c r="B114" s="1"/>
      <c r="C114" s="1"/>
      <c r="D114" s="1"/>
      <c r="E114" s="1"/>
      <c r="F114" s="1"/>
      <c r="G114" s="1"/>
      <c r="H114" s="1"/>
      <c r="I114" s="1"/>
      <c r="J114" s="2"/>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3"/>
      <c r="AR114" s="3"/>
      <c r="AS114" s="3"/>
      <c r="AT114" s="6"/>
      <c r="AU114" s="3"/>
      <c r="AV114" s="3"/>
      <c r="AW114" s="1"/>
      <c r="AX114" s="1"/>
      <c r="AY114" s="1"/>
      <c r="AZ114" s="1"/>
    </row>
    <row r="115" spans="1:52" ht="14.25" customHeight="1" x14ac:dyDescent="0.25">
      <c r="A115" s="1"/>
      <c r="B115" s="1"/>
      <c r="C115" s="1"/>
      <c r="D115" s="1"/>
      <c r="E115" s="1"/>
      <c r="F115" s="1"/>
      <c r="G115" s="1"/>
      <c r="H115" s="1"/>
      <c r="I115" s="1"/>
      <c r="J115" s="2"/>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3"/>
      <c r="AR115" s="3"/>
      <c r="AS115" s="3"/>
      <c r="AT115" s="6"/>
      <c r="AU115" s="3"/>
      <c r="AV115" s="3"/>
      <c r="AW115" s="1"/>
      <c r="AX115" s="1"/>
      <c r="AY115" s="1"/>
      <c r="AZ115" s="1"/>
    </row>
    <row r="116" spans="1:52" ht="14.25" customHeight="1" x14ac:dyDescent="0.25">
      <c r="A116" s="1"/>
      <c r="B116" s="1"/>
      <c r="C116" s="1"/>
      <c r="D116" s="1"/>
      <c r="E116" s="1"/>
      <c r="F116" s="1"/>
      <c r="G116" s="1"/>
      <c r="H116" s="1"/>
      <c r="I116" s="1"/>
      <c r="J116" s="2"/>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3"/>
      <c r="AR116" s="3"/>
      <c r="AS116" s="3"/>
      <c r="AT116" s="6"/>
      <c r="AU116" s="3"/>
      <c r="AV116" s="3"/>
      <c r="AW116" s="1"/>
      <c r="AX116" s="1"/>
      <c r="AY116" s="1"/>
      <c r="AZ116" s="1"/>
    </row>
    <row r="117" spans="1:52" ht="14.25" customHeight="1" x14ac:dyDescent="0.25">
      <c r="A117" s="1"/>
      <c r="B117" s="1"/>
      <c r="C117" s="1"/>
      <c r="D117" s="1"/>
      <c r="E117" s="1"/>
      <c r="F117" s="1"/>
      <c r="G117" s="1"/>
      <c r="H117" s="1"/>
      <c r="I117" s="1"/>
      <c r="J117" s="2"/>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3"/>
      <c r="AR117" s="3"/>
      <c r="AS117" s="3"/>
      <c r="AT117" s="6"/>
      <c r="AU117" s="3"/>
      <c r="AV117" s="3"/>
      <c r="AW117" s="1"/>
      <c r="AX117" s="1"/>
      <c r="AY117" s="1"/>
      <c r="AZ117" s="1"/>
    </row>
    <row r="118" spans="1:52" ht="14.25" customHeight="1" x14ac:dyDescent="0.25">
      <c r="A118" s="1"/>
      <c r="B118" s="1"/>
      <c r="C118" s="1"/>
      <c r="D118" s="1"/>
      <c r="E118" s="1"/>
      <c r="F118" s="1"/>
      <c r="G118" s="1"/>
      <c r="H118" s="1"/>
      <c r="I118" s="1"/>
      <c r="J118" s="2"/>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3"/>
      <c r="AR118" s="3"/>
      <c r="AS118" s="3"/>
      <c r="AT118" s="6"/>
      <c r="AU118" s="3"/>
      <c r="AV118" s="3"/>
      <c r="AW118" s="1"/>
      <c r="AX118" s="1"/>
      <c r="AY118" s="1"/>
      <c r="AZ118" s="1"/>
    </row>
    <row r="119" spans="1:52" ht="14.25" customHeight="1" x14ac:dyDescent="0.25">
      <c r="A119" s="1"/>
      <c r="B119" s="1"/>
      <c r="C119" s="1"/>
      <c r="D119" s="1"/>
      <c r="E119" s="1"/>
      <c r="F119" s="1"/>
      <c r="G119" s="1"/>
      <c r="H119" s="1"/>
      <c r="I119" s="1"/>
      <c r="J119" s="2"/>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3"/>
      <c r="AR119" s="3"/>
      <c r="AS119" s="3"/>
      <c r="AT119" s="6"/>
      <c r="AU119" s="3"/>
      <c r="AV119" s="3"/>
      <c r="AW119" s="1"/>
      <c r="AX119" s="1"/>
      <c r="AY119" s="1"/>
      <c r="AZ119" s="1"/>
    </row>
    <row r="120" spans="1:52" ht="14.25" customHeight="1" x14ac:dyDescent="0.25">
      <c r="A120" s="1"/>
      <c r="B120" s="1"/>
      <c r="C120" s="1"/>
      <c r="D120" s="1"/>
      <c r="E120" s="1"/>
      <c r="F120" s="1"/>
      <c r="G120" s="1"/>
      <c r="H120" s="1"/>
      <c r="I120" s="1"/>
      <c r="J120" s="2"/>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3"/>
      <c r="AR120" s="3"/>
      <c r="AS120" s="3"/>
      <c r="AT120" s="6"/>
      <c r="AU120" s="3"/>
      <c r="AV120" s="3"/>
      <c r="AW120" s="1"/>
      <c r="AX120" s="1"/>
      <c r="AY120" s="1"/>
      <c r="AZ120" s="1"/>
    </row>
    <row r="121" spans="1:52" ht="14.25" customHeight="1" x14ac:dyDescent="0.25">
      <c r="A121" s="1"/>
      <c r="B121" s="1"/>
      <c r="C121" s="1"/>
      <c r="D121" s="1"/>
      <c r="E121" s="1"/>
      <c r="F121" s="1"/>
      <c r="G121" s="1"/>
      <c r="H121" s="1"/>
      <c r="I121" s="1"/>
      <c r="J121" s="2"/>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3"/>
      <c r="AR121" s="3"/>
      <c r="AS121" s="3"/>
      <c r="AT121" s="6"/>
      <c r="AU121" s="3"/>
      <c r="AV121" s="3"/>
      <c r="AW121" s="1"/>
      <c r="AX121" s="1"/>
      <c r="AY121" s="1"/>
      <c r="AZ121" s="1"/>
    </row>
    <row r="122" spans="1:52" ht="14.25" customHeight="1" x14ac:dyDescent="0.25">
      <c r="A122" s="1"/>
      <c r="B122" s="1"/>
      <c r="C122" s="1"/>
      <c r="D122" s="1"/>
      <c r="E122" s="1"/>
      <c r="F122" s="1"/>
      <c r="G122" s="1"/>
      <c r="H122" s="1"/>
      <c r="I122" s="1"/>
      <c r="J122" s="2"/>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3"/>
      <c r="AR122" s="3"/>
      <c r="AS122" s="3"/>
      <c r="AT122" s="6"/>
      <c r="AU122" s="3"/>
      <c r="AV122" s="3"/>
      <c r="AW122" s="1"/>
      <c r="AX122" s="1"/>
      <c r="AY122" s="1"/>
      <c r="AZ122" s="1"/>
    </row>
    <row r="123" spans="1:52" ht="14.25" customHeight="1" x14ac:dyDescent="0.25">
      <c r="A123" s="1"/>
      <c r="B123" s="1"/>
      <c r="C123" s="1"/>
      <c r="D123" s="1"/>
      <c r="E123" s="1"/>
      <c r="F123" s="1"/>
      <c r="G123" s="1"/>
      <c r="H123" s="1"/>
      <c r="I123" s="1"/>
      <c r="J123" s="2"/>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3"/>
      <c r="AR123" s="3"/>
      <c r="AS123" s="3"/>
      <c r="AT123" s="6"/>
      <c r="AU123" s="3"/>
      <c r="AV123" s="3"/>
      <c r="AW123" s="1"/>
      <c r="AX123" s="1"/>
      <c r="AY123" s="1"/>
      <c r="AZ123" s="1"/>
    </row>
    <row r="124" spans="1:52" ht="14.25" customHeight="1" x14ac:dyDescent="0.25">
      <c r="A124" s="1"/>
      <c r="B124" s="1"/>
      <c r="C124" s="1"/>
      <c r="D124" s="1"/>
      <c r="E124" s="1"/>
      <c r="F124" s="1"/>
      <c r="G124" s="1"/>
      <c r="H124" s="1"/>
      <c r="I124" s="1"/>
      <c r="J124" s="2"/>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3"/>
      <c r="AR124" s="3"/>
      <c r="AS124" s="3"/>
      <c r="AT124" s="6"/>
      <c r="AU124" s="3"/>
      <c r="AV124" s="3"/>
      <c r="AW124" s="1"/>
      <c r="AX124" s="1"/>
      <c r="AY124" s="1"/>
      <c r="AZ124" s="1"/>
    </row>
    <row r="125" spans="1:52" ht="14.25" customHeight="1" x14ac:dyDescent="0.25">
      <c r="A125" s="1"/>
      <c r="B125" s="1"/>
      <c r="C125" s="1"/>
      <c r="D125" s="1"/>
      <c r="E125" s="1"/>
      <c r="F125" s="1"/>
      <c r="G125" s="1"/>
      <c r="H125" s="1"/>
      <c r="I125" s="1"/>
      <c r="J125" s="2"/>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3"/>
      <c r="AR125" s="3"/>
      <c r="AS125" s="3"/>
      <c r="AT125" s="6"/>
      <c r="AU125" s="3"/>
      <c r="AV125" s="3"/>
      <c r="AW125" s="1"/>
      <c r="AX125" s="1"/>
      <c r="AY125" s="1"/>
      <c r="AZ125" s="1"/>
    </row>
    <row r="126" spans="1:52" ht="14.25" customHeight="1" x14ac:dyDescent="0.25">
      <c r="A126" s="1"/>
      <c r="B126" s="1"/>
      <c r="C126" s="1"/>
      <c r="D126" s="1"/>
      <c r="E126" s="1"/>
      <c r="F126" s="1"/>
      <c r="G126" s="1"/>
      <c r="H126" s="1"/>
      <c r="I126" s="1"/>
      <c r="J126" s="2"/>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3"/>
      <c r="AR126" s="3"/>
      <c r="AS126" s="3"/>
      <c r="AT126" s="6"/>
      <c r="AU126" s="3"/>
      <c r="AV126" s="3"/>
      <c r="AW126" s="1"/>
      <c r="AX126" s="1"/>
      <c r="AY126" s="1"/>
      <c r="AZ126" s="1"/>
    </row>
    <row r="127" spans="1:52" ht="14.25" customHeight="1" x14ac:dyDescent="0.25">
      <c r="A127" s="1"/>
      <c r="B127" s="1"/>
      <c r="C127" s="1"/>
      <c r="D127" s="1"/>
      <c r="E127" s="1"/>
      <c r="F127" s="1"/>
      <c r="G127" s="1"/>
      <c r="H127" s="1"/>
      <c r="I127" s="1"/>
      <c r="J127" s="2"/>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3"/>
      <c r="AR127" s="3"/>
      <c r="AS127" s="3"/>
      <c r="AT127" s="6"/>
      <c r="AU127" s="3"/>
      <c r="AV127" s="3"/>
      <c r="AW127" s="1"/>
      <c r="AX127" s="1"/>
      <c r="AY127" s="1"/>
      <c r="AZ127" s="1"/>
    </row>
    <row r="128" spans="1:52" ht="14.25" customHeight="1" x14ac:dyDescent="0.25">
      <c r="A128" s="1"/>
      <c r="B128" s="1"/>
      <c r="C128" s="1"/>
      <c r="D128" s="1"/>
      <c r="E128" s="1"/>
      <c r="F128" s="1"/>
      <c r="G128" s="1"/>
      <c r="H128" s="1"/>
      <c r="I128" s="1"/>
      <c r="J128" s="2"/>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3"/>
      <c r="AR128" s="3"/>
      <c r="AS128" s="3"/>
      <c r="AT128" s="6"/>
      <c r="AU128" s="3"/>
      <c r="AV128" s="3"/>
      <c r="AW128" s="1"/>
      <c r="AX128" s="1"/>
      <c r="AY128" s="1"/>
      <c r="AZ128" s="1"/>
    </row>
    <row r="129" spans="1:52" ht="14.25" customHeight="1" x14ac:dyDescent="0.25">
      <c r="A129" s="1"/>
      <c r="B129" s="1"/>
      <c r="C129" s="1"/>
      <c r="D129" s="1"/>
      <c r="E129" s="1"/>
      <c r="F129" s="1"/>
      <c r="G129" s="1"/>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3"/>
      <c r="AR129" s="3"/>
      <c r="AS129" s="3"/>
      <c r="AT129" s="6"/>
      <c r="AU129" s="3"/>
      <c r="AV129" s="3"/>
      <c r="AW129" s="1"/>
      <c r="AX129" s="1"/>
      <c r="AY129" s="1"/>
      <c r="AZ129" s="1"/>
    </row>
    <row r="130" spans="1:52" ht="14.25" customHeight="1" x14ac:dyDescent="0.25">
      <c r="A130" s="1"/>
      <c r="B130" s="1"/>
      <c r="C130" s="1"/>
      <c r="D130" s="1"/>
      <c r="E130" s="1"/>
      <c r="F130" s="1"/>
      <c r="G130" s="1"/>
      <c r="H130" s="1"/>
      <c r="I130" s="1"/>
      <c r="J130" s="2"/>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3"/>
      <c r="AR130" s="3"/>
      <c r="AS130" s="3"/>
      <c r="AT130" s="6"/>
      <c r="AU130" s="3"/>
      <c r="AV130" s="3"/>
      <c r="AW130" s="1"/>
      <c r="AX130" s="1"/>
      <c r="AY130" s="1"/>
      <c r="AZ130" s="1"/>
    </row>
    <row r="131" spans="1:52" ht="14.25" customHeight="1" x14ac:dyDescent="0.25">
      <c r="A131" s="1"/>
      <c r="B131" s="1"/>
      <c r="C131" s="1"/>
      <c r="D131" s="1"/>
      <c r="E131" s="1"/>
      <c r="F131" s="1"/>
      <c r="G131" s="1"/>
      <c r="H131" s="1"/>
      <c r="I131" s="1"/>
      <c r="J131" s="2"/>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3"/>
      <c r="AR131" s="3"/>
      <c r="AS131" s="3"/>
      <c r="AT131" s="6"/>
      <c r="AU131" s="3"/>
      <c r="AV131" s="3"/>
      <c r="AW131" s="1"/>
      <c r="AX131" s="1"/>
      <c r="AY131" s="1"/>
      <c r="AZ131" s="1"/>
    </row>
    <row r="132" spans="1:52" ht="14.25" customHeight="1" x14ac:dyDescent="0.25">
      <c r="A132" s="1"/>
      <c r="B132" s="1"/>
      <c r="C132" s="1"/>
      <c r="D132" s="1"/>
      <c r="E132" s="1"/>
      <c r="F132" s="1"/>
      <c r="G132" s="1"/>
      <c r="H132" s="1"/>
      <c r="I132" s="1"/>
      <c r="J132" s="2"/>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3"/>
      <c r="AR132" s="3"/>
      <c r="AS132" s="3"/>
      <c r="AT132" s="6"/>
      <c r="AU132" s="3"/>
      <c r="AV132" s="3"/>
      <c r="AW132" s="1"/>
      <c r="AX132" s="1"/>
      <c r="AY132" s="1"/>
      <c r="AZ132" s="1"/>
    </row>
    <row r="133" spans="1:52" ht="14.25" customHeight="1" x14ac:dyDescent="0.25">
      <c r="A133" s="1"/>
      <c r="B133" s="1"/>
      <c r="C133" s="1"/>
      <c r="D133" s="1"/>
      <c r="E133" s="1"/>
      <c r="F133" s="1"/>
      <c r="G133" s="1"/>
      <c r="H133" s="1"/>
      <c r="I133" s="1"/>
      <c r="J133" s="2"/>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3"/>
      <c r="AR133" s="3"/>
      <c r="AS133" s="3"/>
      <c r="AT133" s="6"/>
      <c r="AU133" s="3"/>
      <c r="AV133" s="3"/>
      <c r="AW133" s="1"/>
      <c r="AX133" s="1"/>
      <c r="AY133" s="1"/>
      <c r="AZ133" s="1"/>
    </row>
    <row r="134" spans="1:52" ht="14.25" customHeight="1" x14ac:dyDescent="0.25">
      <c r="A134" s="1"/>
      <c r="B134" s="1"/>
      <c r="C134" s="1"/>
      <c r="D134" s="1"/>
      <c r="E134" s="1"/>
      <c r="F134" s="1"/>
      <c r="G134" s="1"/>
      <c r="H134" s="1"/>
      <c r="I134" s="1"/>
      <c r="J134" s="2"/>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3"/>
      <c r="AR134" s="3"/>
      <c r="AS134" s="3"/>
      <c r="AT134" s="6"/>
      <c r="AU134" s="3"/>
      <c r="AV134" s="3"/>
      <c r="AW134" s="1"/>
      <c r="AX134" s="1"/>
      <c r="AY134" s="1"/>
      <c r="AZ134" s="1"/>
    </row>
    <row r="135" spans="1:52" ht="14.25" customHeight="1" x14ac:dyDescent="0.25">
      <c r="A135" s="1"/>
      <c r="B135" s="1"/>
      <c r="C135" s="1"/>
      <c r="D135" s="1"/>
      <c r="E135" s="1"/>
      <c r="F135" s="1"/>
      <c r="G135" s="1"/>
      <c r="H135" s="1"/>
      <c r="I135" s="1"/>
      <c r="J135" s="2"/>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3"/>
      <c r="AR135" s="3"/>
      <c r="AS135" s="3"/>
      <c r="AT135" s="6"/>
      <c r="AU135" s="3"/>
      <c r="AV135" s="3"/>
      <c r="AW135" s="1"/>
      <c r="AX135" s="1"/>
      <c r="AY135" s="1"/>
      <c r="AZ135" s="1"/>
    </row>
    <row r="136" spans="1:52" ht="14.25" customHeight="1" x14ac:dyDescent="0.25">
      <c r="A136" s="1"/>
      <c r="B136" s="1"/>
      <c r="C136" s="1"/>
      <c r="D136" s="1"/>
      <c r="E136" s="1"/>
      <c r="F136" s="1"/>
      <c r="G136" s="1"/>
      <c r="H136" s="1"/>
      <c r="I136" s="1"/>
      <c r="J136" s="2"/>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3"/>
      <c r="AR136" s="3"/>
      <c r="AS136" s="3"/>
      <c r="AT136" s="6"/>
      <c r="AU136" s="3"/>
      <c r="AV136" s="3"/>
      <c r="AW136" s="1"/>
      <c r="AX136" s="1"/>
      <c r="AY136" s="1"/>
      <c r="AZ136" s="1"/>
    </row>
    <row r="137" spans="1:52" ht="14.25" customHeight="1" x14ac:dyDescent="0.25">
      <c r="A137" s="1"/>
      <c r="B137" s="1"/>
      <c r="C137" s="1"/>
      <c r="D137" s="1"/>
      <c r="E137" s="1"/>
      <c r="F137" s="1"/>
      <c r="G137" s="1"/>
      <c r="H137" s="1"/>
      <c r="I137" s="1"/>
      <c r="J137" s="2"/>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3"/>
      <c r="AR137" s="3"/>
      <c r="AS137" s="3"/>
      <c r="AT137" s="6"/>
      <c r="AU137" s="3"/>
      <c r="AV137" s="3"/>
      <c r="AW137" s="1"/>
      <c r="AX137" s="1"/>
      <c r="AY137" s="1"/>
      <c r="AZ137" s="1"/>
    </row>
    <row r="138" spans="1:52" ht="14.25" customHeight="1" x14ac:dyDescent="0.25">
      <c r="A138" s="1"/>
      <c r="B138" s="1"/>
      <c r="C138" s="1"/>
      <c r="D138" s="1"/>
      <c r="E138" s="1"/>
      <c r="F138" s="1"/>
      <c r="G138" s="1"/>
      <c r="H138" s="1"/>
      <c r="I138" s="1"/>
      <c r="J138" s="2"/>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3"/>
      <c r="AR138" s="3"/>
      <c r="AS138" s="3"/>
      <c r="AT138" s="6"/>
      <c r="AU138" s="3"/>
      <c r="AV138" s="3"/>
      <c r="AW138" s="1"/>
      <c r="AX138" s="1"/>
      <c r="AY138" s="1"/>
      <c r="AZ138" s="1"/>
    </row>
    <row r="139" spans="1:52" ht="14.25" customHeight="1" x14ac:dyDescent="0.25">
      <c r="A139" s="1"/>
      <c r="B139" s="1"/>
      <c r="C139" s="1"/>
      <c r="D139" s="1"/>
      <c r="E139" s="1"/>
      <c r="F139" s="1"/>
      <c r="G139" s="1"/>
      <c r="H139" s="1"/>
      <c r="I139" s="1"/>
      <c r="J139" s="2"/>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3"/>
      <c r="AR139" s="3"/>
      <c r="AS139" s="3"/>
      <c r="AT139" s="6"/>
      <c r="AU139" s="3"/>
      <c r="AV139" s="3"/>
      <c r="AW139" s="1"/>
      <c r="AX139" s="1"/>
      <c r="AY139" s="1"/>
      <c r="AZ139" s="1"/>
    </row>
    <row r="140" spans="1:52" ht="14.25" customHeight="1" x14ac:dyDescent="0.25">
      <c r="A140" s="1"/>
      <c r="B140" s="1"/>
      <c r="C140" s="1"/>
      <c r="D140" s="1"/>
      <c r="E140" s="1"/>
      <c r="F140" s="1"/>
      <c r="G140" s="1"/>
      <c r="H140" s="1"/>
      <c r="I140" s="1"/>
      <c r="J140" s="2"/>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3"/>
      <c r="AR140" s="3"/>
      <c r="AS140" s="3"/>
      <c r="AT140" s="6"/>
      <c r="AU140" s="3"/>
      <c r="AV140" s="3"/>
      <c r="AW140" s="1"/>
      <c r="AX140" s="1"/>
      <c r="AY140" s="1"/>
      <c r="AZ140" s="1"/>
    </row>
    <row r="141" spans="1:52" ht="14.25" customHeight="1" x14ac:dyDescent="0.25">
      <c r="A141" s="1"/>
      <c r="B141" s="1"/>
      <c r="C141" s="1"/>
      <c r="D141" s="1"/>
      <c r="E141" s="1"/>
      <c r="F141" s="1"/>
      <c r="G141" s="1"/>
      <c r="H141" s="1"/>
      <c r="I141" s="1"/>
      <c r="J141" s="2"/>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3"/>
      <c r="AR141" s="3"/>
      <c r="AS141" s="3"/>
      <c r="AT141" s="6"/>
      <c r="AU141" s="3"/>
      <c r="AV141" s="3"/>
      <c r="AW141" s="1"/>
      <c r="AX141" s="1"/>
      <c r="AY141" s="1"/>
      <c r="AZ141" s="1"/>
    </row>
    <row r="142" spans="1:52" ht="14.25" customHeight="1" x14ac:dyDescent="0.25">
      <c r="A142" s="1"/>
      <c r="B142" s="1"/>
      <c r="C142" s="1"/>
      <c r="D142" s="1"/>
      <c r="E142" s="1"/>
      <c r="F142" s="1"/>
      <c r="G142" s="1"/>
      <c r="H142" s="1"/>
      <c r="I142" s="1"/>
      <c r="J142" s="2"/>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3"/>
      <c r="AR142" s="3"/>
      <c r="AS142" s="3"/>
      <c r="AT142" s="6"/>
      <c r="AU142" s="3"/>
      <c r="AV142" s="3"/>
      <c r="AW142" s="1"/>
      <c r="AX142" s="1"/>
      <c r="AY142" s="1"/>
      <c r="AZ142" s="1"/>
    </row>
    <row r="143" spans="1:52" ht="14.25" customHeight="1" x14ac:dyDescent="0.25">
      <c r="A143" s="1"/>
      <c r="B143" s="1"/>
      <c r="C143" s="1"/>
      <c r="D143" s="1"/>
      <c r="E143" s="1"/>
      <c r="F143" s="1"/>
      <c r="G143" s="1"/>
      <c r="H143" s="1"/>
      <c r="I143" s="1"/>
      <c r="J143" s="2"/>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3"/>
      <c r="AR143" s="3"/>
      <c r="AS143" s="3"/>
      <c r="AT143" s="6"/>
      <c r="AU143" s="3"/>
      <c r="AV143" s="3"/>
      <c r="AW143" s="1"/>
      <c r="AX143" s="1"/>
      <c r="AY143" s="1"/>
      <c r="AZ143" s="1"/>
    </row>
    <row r="144" spans="1:52" ht="14.25" customHeight="1" x14ac:dyDescent="0.25">
      <c r="A144" s="1"/>
      <c r="B144" s="1"/>
      <c r="C144" s="1"/>
      <c r="D144" s="1"/>
      <c r="E144" s="1"/>
      <c r="F144" s="1"/>
      <c r="G144" s="1"/>
      <c r="H144" s="1"/>
      <c r="I144" s="1"/>
      <c r="J144" s="2"/>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3"/>
      <c r="AR144" s="3"/>
      <c r="AS144" s="3"/>
      <c r="AT144" s="6"/>
      <c r="AU144" s="3"/>
      <c r="AV144" s="3"/>
      <c r="AW144" s="1"/>
      <c r="AX144" s="1"/>
      <c r="AY144" s="1"/>
      <c r="AZ144" s="1"/>
    </row>
    <row r="145" spans="1:52" ht="14.25" customHeight="1" x14ac:dyDescent="0.25">
      <c r="A145" s="1"/>
      <c r="B145" s="1"/>
      <c r="C145" s="1"/>
      <c r="D145" s="1"/>
      <c r="E145" s="1"/>
      <c r="F145" s="1"/>
      <c r="G145" s="1"/>
      <c r="H145" s="1"/>
      <c r="I145" s="1"/>
      <c r="J145" s="2"/>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3"/>
      <c r="AR145" s="3"/>
      <c r="AS145" s="3"/>
      <c r="AT145" s="6"/>
      <c r="AU145" s="3"/>
      <c r="AV145" s="3"/>
      <c r="AW145" s="1"/>
      <c r="AX145" s="1"/>
      <c r="AY145" s="1"/>
      <c r="AZ145" s="1"/>
    </row>
    <row r="146" spans="1:52" ht="14.25" customHeight="1" x14ac:dyDescent="0.25">
      <c r="A146" s="1"/>
      <c r="B146" s="1"/>
      <c r="C146" s="1"/>
      <c r="D146" s="1"/>
      <c r="E146" s="1"/>
      <c r="F146" s="1"/>
      <c r="G146" s="1"/>
      <c r="H146" s="1"/>
      <c r="I146" s="1"/>
      <c r="J146" s="2"/>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3"/>
      <c r="AR146" s="3"/>
      <c r="AS146" s="3"/>
      <c r="AT146" s="6"/>
      <c r="AU146" s="3"/>
      <c r="AV146" s="3"/>
      <c r="AW146" s="1"/>
      <c r="AX146" s="1"/>
      <c r="AY146" s="1"/>
      <c r="AZ146" s="1"/>
    </row>
    <row r="147" spans="1:52" ht="14.25" customHeight="1" x14ac:dyDescent="0.25">
      <c r="A147" s="1"/>
      <c r="B147" s="1"/>
      <c r="C147" s="1"/>
      <c r="D147" s="1"/>
      <c r="E147" s="1"/>
      <c r="F147" s="1"/>
      <c r="G147" s="1"/>
      <c r="H147" s="1"/>
      <c r="I147" s="1"/>
      <c r="J147" s="2"/>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3"/>
      <c r="AR147" s="3"/>
      <c r="AS147" s="3"/>
      <c r="AT147" s="6"/>
      <c r="AU147" s="3"/>
      <c r="AV147" s="3"/>
      <c r="AW147" s="1"/>
      <c r="AX147" s="1"/>
      <c r="AY147" s="1"/>
      <c r="AZ147" s="1"/>
    </row>
    <row r="148" spans="1:52" ht="14.25" customHeight="1" x14ac:dyDescent="0.25">
      <c r="A148" s="1"/>
      <c r="B148" s="1"/>
      <c r="C148" s="1"/>
      <c r="D148" s="1"/>
      <c r="E148" s="1"/>
      <c r="F148" s="1"/>
      <c r="G148" s="1"/>
      <c r="H148" s="1"/>
      <c r="I148" s="1"/>
      <c r="J148" s="2"/>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3"/>
      <c r="AR148" s="3"/>
      <c r="AS148" s="3"/>
      <c r="AT148" s="6"/>
      <c r="AU148" s="3"/>
      <c r="AV148" s="3"/>
      <c r="AW148" s="1"/>
      <c r="AX148" s="1"/>
      <c r="AY148" s="1"/>
      <c r="AZ148" s="1"/>
    </row>
    <row r="149" spans="1:52" ht="14.25" customHeight="1" x14ac:dyDescent="0.25">
      <c r="A149" s="1"/>
      <c r="B149" s="1"/>
      <c r="C149" s="1"/>
      <c r="D149" s="1"/>
      <c r="E149" s="1"/>
      <c r="F149" s="1"/>
      <c r="G149" s="1"/>
      <c r="H149" s="1"/>
      <c r="I149" s="1"/>
      <c r="J149" s="2"/>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3"/>
      <c r="AR149" s="3"/>
      <c r="AS149" s="3"/>
      <c r="AT149" s="6"/>
      <c r="AU149" s="3"/>
      <c r="AV149" s="3"/>
      <c r="AW149" s="1"/>
      <c r="AX149" s="1"/>
      <c r="AY149" s="1"/>
      <c r="AZ149" s="1"/>
    </row>
    <row r="150" spans="1:52" ht="14.25" customHeight="1" x14ac:dyDescent="0.25">
      <c r="A150" s="1"/>
      <c r="B150" s="1"/>
      <c r="C150" s="1"/>
      <c r="D150" s="1"/>
      <c r="E150" s="1"/>
      <c r="F150" s="1"/>
      <c r="G150" s="1"/>
      <c r="H150" s="1"/>
      <c r="I150" s="1"/>
      <c r="J150" s="2"/>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3"/>
      <c r="AR150" s="3"/>
      <c r="AS150" s="3"/>
      <c r="AT150" s="6"/>
      <c r="AU150" s="3"/>
      <c r="AV150" s="3"/>
      <c r="AW150" s="1"/>
      <c r="AX150" s="1"/>
      <c r="AY150" s="1"/>
      <c r="AZ150" s="1"/>
    </row>
    <row r="151" spans="1:52" ht="14.25" customHeight="1" x14ac:dyDescent="0.25">
      <c r="A151" s="1"/>
      <c r="B151" s="1"/>
      <c r="C151" s="1"/>
      <c r="D151" s="1"/>
      <c r="E151" s="1"/>
      <c r="F151" s="1"/>
      <c r="G151" s="1"/>
      <c r="H151" s="1"/>
      <c r="I151" s="1"/>
      <c r="J151" s="2"/>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3"/>
      <c r="AR151" s="3"/>
      <c r="AS151" s="3"/>
      <c r="AT151" s="6"/>
      <c r="AU151" s="3"/>
      <c r="AV151" s="3"/>
      <c r="AW151" s="1"/>
      <c r="AX151" s="1"/>
      <c r="AY151" s="1"/>
      <c r="AZ151" s="1"/>
    </row>
    <row r="152" spans="1:52" ht="14.25" customHeight="1" x14ac:dyDescent="0.25">
      <c r="A152" s="1"/>
      <c r="B152" s="1"/>
      <c r="C152" s="1"/>
      <c r="D152" s="1"/>
      <c r="E152" s="1"/>
      <c r="F152" s="1"/>
      <c r="G152" s="1"/>
      <c r="H152" s="1"/>
      <c r="I152" s="1"/>
      <c r="J152" s="2"/>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3"/>
      <c r="AR152" s="3"/>
      <c r="AS152" s="3"/>
      <c r="AT152" s="6"/>
      <c r="AU152" s="3"/>
      <c r="AV152" s="3"/>
      <c r="AW152" s="1"/>
      <c r="AX152" s="1"/>
      <c r="AY152" s="1"/>
      <c r="AZ152" s="1"/>
    </row>
    <row r="153" spans="1:52" ht="14.25" customHeight="1" x14ac:dyDescent="0.25">
      <c r="A153" s="1"/>
      <c r="B153" s="1"/>
      <c r="C153" s="1"/>
      <c r="D153" s="1"/>
      <c r="E153" s="1"/>
      <c r="F153" s="1"/>
      <c r="G153" s="1"/>
      <c r="H153" s="1"/>
      <c r="I153" s="1"/>
      <c r="J153" s="2"/>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3"/>
      <c r="AR153" s="3"/>
      <c r="AS153" s="3"/>
      <c r="AT153" s="6"/>
      <c r="AU153" s="3"/>
      <c r="AV153" s="3"/>
      <c r="AW153" s="1"/>
      <c r="AX153" s="1"/>
      <c r="AY153" s="1"/>
      <c r="AZ153" s="1"/>
    </row>
    <row r="154" spans="1:52" ht="14.25" customHeight="1" x14ac:dyDescent="0.25">
      <c r="A154" s="1"/>
      <c r="B154" s="1"/>
      <c r="C154" s="1"/>
      <c r="D154" s="1"/>
      <c r="E154" s="1"/>
      <c r="F154" s="1"/>
      <c r="G154" s="1"/>
      <c r="H154" s="1"/>
      <c r="I154" s="1"/>
      <c r="J154" s="2"/>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3"/>
      <c r="AR154" s="3"/>
      <c r="AS154" s="3"/>
      <c r="AT154" s="6"/>
      <c r="AU154" s="3"/>
      <c r="AV154" s="3"/>
      <c r="AW154" s="1"/>
      <c r="AX154" s="1"/>
      <c r="AY154" s="1"/>
      <c r="AZ154" s="1"/>
    </row>
    <row r="155" spans="1:52" ht="14.25" customHeight="1" x14ac:dyDescent="0.25">
      <c r="A155" s="1"/>
      <c r="B155" s="1"/>
      <c r="C155" s="1"/>
      <c r="D155" s="1"/>
      <c r="E155" s="1"/>
      <c r="F155" s="1"/>
      <c r="G155" s="1"/>
      <c r="H155" s="1"/>
      <c r="I155" s="1"/>
      <c r="J155" s="2"/>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3"/>
      <c r="AR155" s="3"/>
      <c r="AS155" s="3"/>
      <c r="AT155" s="6"/>
      <c r="AU155" s="3"/>
      <c r="AV155" s="3"/>
      <c r="AW155" s="1"/>
      <c r="AX155" s="1"/>
      <c r="AY155" s="1"/>
      <c r="AZ155" s="1"/>
    </row>
    <row r="156" spans="1:52" ht="14.25" customHeight="1" x14ac:dyDescent="0.25">
      <c r="A156" s="1"/>
      <c r="B156" s="1"/>
      <c r="C156" s="1"/>
      <c r="D156" s="1"/>
      <c r="E156" s="1"/>
      <c r="F156" s="1"/>
      <c r="G156" s="1"/>
      <c r="H156" s="1"/>
      <c r="I156" s="1"/>
      <c r="J156" s="2"/>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3"/>
      <c r="AR156" s="3"/>
      <c r="AS156" s="3"/>
      <c r="AT156" s="6"/>
      <c r="AU156" s="3"/>
      <c r="AV156" s="3"/>
      <c r="AW156" s="1"/>
      <c r="AX156" s="1"/>
      <c r="AY156" s="1"/>
      <c r="AZ156" s="1"/>
    </row>
    <row r="157" spans="1:52" ht="14.25" customHeight="1" x14ac:dyDescent="0.25">
      <c r="A157" s="1"/>
      <c r="B157" s="1"/>
      <c r="C157" s="1"/>
      <c r="D157" s="1"/>
      <c r="E157" s="1"/>
      <c r="F157" s="1"/>
      <c r="G157" s="1"/>
      <c r="H157" s="1"/>
      <c r="I157" s="1"/>
      <c r="J157" s="2"/>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3"/>
      <c r="AR157" s="3"/>
      <c r="AS157" s="3"/>
      <c r="AT157" s="6"/>
      <c r="AU157" s="3"/>
      <c r="AV157" s="3"/>
      <c r="AW157" s="1"/>
      <c r="AX157" s="1"/>
      <c r="AY157" s="1"/>
      <c r="AZ157" s="1"/>
    </row>
    <row r="158" spans="1:52" ht="14.25" customHeight="1" x14ac:dyDescent="0.25">
      <c r="A158" s="1"/>
      <c r="B158" s="1"/>
      <c r="C158" s="1"/>
      <c r="D158" s="1"/>
      <c r="E158" s="1"/>
      <c r="F158" s="1"/>
      <c r="G158" s="1"/>
      <c r="H158" s="1"/>
      <c r="I158" s="1"/>
      <c r="J158" s="2"/>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3"/>
      <c r="AR158" s="3"/>
      <c r="AS158" s="3"/>
      <c r="AT158" s="6"/>
      <c r="AU158" s="3"/>
      <c r="AV158" s="3"/>
      <c r="AW158" s="1"/>
      <c r="AX158" s="1"/>
      <c r="AY158" s="1"/>
      <c r="AZ158" s="1"/>
    </row>
    <row r="159" spans="1:52" ht="14.25" customHeight="1" x14ac:dyDescent="0.25">
      <c r="A159" s="1"/>
      <c r="B159" s="1"/>
      <c r="C159" s="1"/>
      <c r="D159" s="1"/>
      <c r="E159" s="1"/>
      <c r="F159" s="1"/>
      <c r="G159" s="1"/>
      <c r="H159" s="1"/>
      <c r="I159" s="1"/>
      <c r="J159" s="2"/>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3"/>
      <c r="AR159" s="3"/>
      <c r="AS159" s="3"/>
      <c r="AT159" s="6"/>
      <c r="AU159" s="3"/>
      <c r="AV159" s="3"/>
      <c r="AW159" s="1"/>
      <c r="AX159" s="1"/>
      <c r="AY159" s="1"/>
      <c r="AZ159" s="1"/>
    </row>
    <row r="160" spans="1:52" ht="14.25" customHeight="1" x14ac:dyDescent="0.25">
      <c r="A160" s="1"/>
      <c r="B160" s="1"/>
      <c r="C160" s="1"/>
      <c r="D160" s="1"/>
      <c r="E160" s="1"/>
      <c r="F160" s="1"/>
      <c r="G160" s="1"/>
      <c r="H160" s="1"/>
      <c r="I160" s="1"/>
      <c r="J160" s="2"/>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3"/>
      <c r="AR160" s="3"/>
      <c r="AS160" s="3"/>
      <c r="AT160" s="6"/>
      <c r="AU160" s="3"/>
      <c r="AV160" s="3"/>
      <c r="AW160" s="1"/>
      <c r="AX160" s="1"/>
      <c r="AY160" s="1"/>
      <c r="AZ160" s="1"/>
    </row>
    <row r="161" spans="1:52" ht="14.25" customHeight="1" x14ac:dyDescent="0.25">
      <c r="A161" s="1"/>
      <c r="B161" s="1"/>
      <c r="C161" s="1"/>
      <c r="D161" s="1"/>
      <c r="E161" s="1"/>
      <c r="F161" s="1"/>
      <c r="G161" s="1"/>
      <c r="H161" s="1"/>
      <c r="I161" s="1"/>
      <c r="J161" s="2"/>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3"/>
      <c r="AR161" s="3"/>
      <c r="AS161" s="3"/>
      <c r="AT161" s="6"/>
      <c r="AU161" s="3"/>
      <c r="AV161" s="3"/>
      <c r="AW161" s="1"/>
      <c r="AX161" s="1"/>
      <c r="AY161" s="1"/>
      <c r="AZ161" s="1"/>
    </row>
    <row r="162" spans="1:52" ht="14.25" customHeight="1" x14ac:dyDescent="0.25">
      <c r="A162" s="1"/>
      <c r="B162" s="1"/>
      <c r="C162" s="1"/>
      <c r="D162" s="1"/>
      <c r="E162" s="1"/>
      <c r="F162" s="1"/>
      <c r="G162" s="1"/>
      <c r="H162" s="1"/>
      <c r="I162" s="1"/>
      <c r="J162" s="2"/>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3"/>
      <c r="AR162" s="3"/>
      <c r="AS162" s="3"/>
      <c r="AT162" s="6"/>
      <c r="AU162" s="3"/>
      <c r="AV162" s="3"/>
      <c r="AW162" s="1"/>
      <c r="AX162" s="1"/>
      <c r="AY162" s="1"/>
      <c r="AZ162" s="1"/>
    </row>
    <row r="163" spans="1:52" ht="14.25" customHeight="1" x14ac:dyDescent="0.25">
      <c r="A163" s="1"/>
      <c r="B163" s="1"/>
      <c r="C163" s="1"/>
      <c r="D163" s="1"/>
      <c r="E163" s="1"/>
      <c r="F163" s="1"/>
      <c r="G163" s="1"/>
      <c r="H163" s="1"/>
      <c r="I163" s="1"/>
      <c r="J163" s="2"/>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3"/>
      <c r="AR163" s="3"/>
      <c r="AS163" s="3"/>
      <c r="AT163" s="6"/>
      <c r="AU163" s="3"/>
      <c r="AV163" s="3"/>
      <c r="AW163" s="1"/>
      <c r="AX163" s="1"/>
      <c r="AY163" s="1"/>
      <c r="AZ163" s="1"/>
    </row>
    <row r="164" spans="1:52" ht="14.25" customHeight="1" x14ac:dyDescent="0.25">
      <c r="A164" s="1"/>
      <c r="B164" s="1"/>
      <c r="C164" s="1"/>
      <c r="D164" s="1"/>
      <c r="E164" s="1"/>
      <c r="F164" s="1"/>
      <c r="G164" s="1"/>
      <c r="H164" s="1"/>
      <c r="I164" s="1"/>
      <c r="J164" s="2"/>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3"/>
      <c r="AR164" s="3"/>
      <c r="AS164" s="3"/>
      <c r="AT164" s="6"/>
      <c r="AU164" s="3"/>
      <c r="AV164" s="3"/>
      <c r="AW164" s="1"/>
      <c r="AX164" s="1"/>
      <c r="AY164" s="1"/>
      <c r="AZ164" s="1"/>
    </row>
    <row r="165" spans="1:52" ht="14.25" customHeight="1" x14ac:dyDescent="0.25">
      <c r="A165" s="1"/>
      <c r="B165" s="1"/>
      <c r="C165" s="1"/>
      <c r="D165" s="1"/>
      <c r="E165" s="1"/>
      <c r="F165" s="1"/>
      <c r="G165" s="1"/>
      <c r="H165" s="1"/>
      <c r="I165" s="1"/>
      <c r="J165" s="2"/>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3"/>
      <c r="AR165" s="3"/>
      <c r="AS165" s="3"/>
      <c r="AT165" s="6"/>
      <c r="AU165" s="3"/>
      <c r="AV165" s="3"/>
      <c r="AW165" s="1"/>
      <c r="AX165" s="1"/>
      <c r="AY165" s="1"/>
      <c r="AZ165" s="1"/>
    </row>
    <row r="166" spans="1:52" ht="14.25" customHeight="1" x14ac:dyDescent="0.25">
      <c r="A166" s="1"/>
      <c r="B166" s="1"/>
      <c r="C166" s="1"/>
      <c r="D166" s="1"/>
      <c r="E166" s="1"/>
      <c r="F166" s="1"/>
      <c r="G166" s="1"/>
      <c r="H166" s="1"/>
      <c r="I166" s="1"/>
      <c r="J166" s="2"/>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3"/>
      <c r="AR166" s="3"/>
      <c r="AS166" s="3"/>
      <c r="AT166" s="6"/>
      <c r="AU166" s="3"/>
      <c r="AV166" s="3"/>
      <c r="AW166" s="1"/>
      <c r="AX166" s="1"/>
      <c r="AY166" s="1"/>
      <c r="AZ166" s="1"/>
    </row>
    <row r="167" spans="1:52" ht="14.25" customHeight="1" x14ac:dyDescent="0.25">
      <c r="A167" s="1"/>
      <c r="B167" s="1"/>
      <c r="C167" s="1"/>
      <c r="D167" s="1"/>
      <c r="E167" s="1"/>
      <c r="F167" s="1"/>
      <c r="G167" s="1"/>
      <c r="H167" s="1"/>
      <c r="I167" s="1"/>
      <c r="J167" s="2"/>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3"/>
      <c r="AR167" s="3"/>
      <c r="AS167" s="3"/>
      <c r="AT167" s="6"/>
      <c r="AU167" s="3"/>
      <c r="AV167" s="3"/>
      <c r="AW167" s="1"/>
      <c r="AX167" s="1"/>
      <c r="AY167" s="1"/>
      <c r="AZ167" s="1"/>
    </row>
    <row r="168" spans="1:52" ht="14.25" customHeight="1" x14ac:dyDescent="0.25">
      <c r="A168" s="1"/>
      <c r="B168" s="1"/>
      <c r="C168" s="1"/>
      <c r="D168" s="1"/>
      <c r="E168" s="1"/>
      <c r="F168" s="1"/>
      <c r="G168" s="1"/>
      <c r="H168" s="1"/>
      <c r="I168" s="1"/>
      <c r="J168" s="2"/>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3"/>
      <c r="AR168" s="3"/>
      <c r="AS168" s="3"/>
      <c r="AT168" s="6"/>
      <c r="AU168" s="3"/>
      <c r="AV168" s="3"/>
      <c r="AW168" s="1"/>
      <c r="AX168" s="1"/>
      <c r="AY168" s="1"/>
      <c r="AZ168" s="1"/>
    </row>
    <row r="169" spans="1:52" ht="14.25" customHeight="1" x14ac:dyDescent="0.25">
      <c r="A169" s="1"/>
      <c r="B169" s="1"/>
      <c r="C169" s="1"/>
      <c r="D169" s="1"/>
      <c r="E169" s="1"/>
      <c r="F169" s="1"/>
      <c r="G169" s="1"/>
      <c r="H169" s="1"/>
      <c r="I169" s="1"/>
      <c r="J169" s="2"/>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3"/>
      <c r="AR169" s="3"/>
      <c r="AS169" s="3"/>
      <c r="AT169" s="6"/>
      <c r="AU169" s="3"/>
      <c r="AV169" s="3"/>
      <c r="AW169" s="1"/>
      <c r="AX169" s="1"/>
      <c r="AY169" s="1"/>
      <c r="AZ169" s="1"/>
    </row>
    <row r="170" spans="1:52" ht="14.25" customHeight="1" x14ac:dyDescent="0.25">
      <c r="A170" s="1"/>
      <c r="B170" s="1"/>
      <c r="C170" s="1"/>
      <c r="D170" s="1"/>
      <c r="E170" s="1"/>
      <c r="F170" s="1"/>
      <c r="G170" s="1"/>
      <c r="H170" s="1"/>
      <c r="I170" s="1"/>
      <c r="J170" s="2"/>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3"/>
      <c r="AR170" s="3"/>
      <c r="AS170" s="3"/>
      <c r="AT170" s="6"/>
      <c r="AU170" s="3"/>
      <c r="AV170" s="3"/>
      <c r="AW170" s="1"/>
      <c r="AX170" s="1"/>
      <c r="AY170" s="1"/>
      <c r="AZ170" s="1"/>
    </row>
    <row r="171" spans="1:52" ht="14.25" customHeight="1" x14ac:dyDescent="0.25">
      <c r="A171" s="1"/>
      <c r="B171" s="1"/>
      <c r="C171" s="1"/>
      <c r="D171" s="1"/>
      <c r="E171" s="1"/>
      <c r="F171" s="1"/>
      <c r="G171" s="1"/>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3"/>
      <c r="AR171" s="3"/>
      <c r="AS171" s="3"/>
      <c r="AT171" s="6"/>
      <c r="AU171" s="3"/>
      <c r="AV171" s="3"/>
      <c r="AW171" s="1"/>
      <c r="AX171" s="1"/>
      <c r="AY171" s="1"/>
      <c r="AZ171" s="1"/>
    </row>
    <row r="172" spans="1:52" ht="14.25" customHeight="1" x14ac:dyDescent="0.25">
      <c r="A172" s="1"/>
      <c r="B172" s="1"/>
      <c r="C172" s="1"/>
      <c r="D172" s="1"/>
      <c r="E172" s="1"/>
      <c r="F172" s="1"/>
      <c r="G172" s="1"/>
      <c r="H172" s="1"/>
      <c r="I172" s="1"/>
      <c r="J172" s="2"/>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3"/>
      <c r="AR172" s="3"/>
      <c r="AS172" s="3"/>
      <c r="AT172" s="6"/>
      <c r="AU172" s="3"/>
      <c r="AV172" s="3"/>
      <c r="AW172" s="1"/>
      <c r="AX172" s="1"/>
      <c r="AY172" s="1"/>
      <c r="AZ172" s="1"/>
    </row>
    <row r="173" spans="1:52" ht="14.25" customHeight="1" x14ac:dyDescent="0.25">
      <c r="A173" s="1"/>
      <c r="B173" s="1"/>
      <c r="C173" s="1"/>
      <c r="D173" s="1"/>
      <c r="E173" s="1"/>
      <c r="F173" s="1"/>
      <c r="G173" s="1"/>
      <c r="H173" s="1"/>
      <c r="I173" s="1"/>
      <c r="J173" s="2"/>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3"/>
      <c r="AR173" s="3"/>
      <c r="AS173" s="3"/>
      <c r="AT173" s="6"/>
      <c r="AU173" s="3"/>
      <c r="AV173" s="3"/>
      <c r="AW173" s="1"/>
      <c r="AX173" s="1"/>
      <c r="AY173" s="1"/>
      <c r="AZ173" s="1"/>
    </row>
    <row r="174" spans="1:52" ht="14.25" customHeight="1" x14ac:dyDescent="0.25">
      <c r="A174" s="1"/>
      <c r="B174" s="1"/>
      <c r="C174" s="1"/>
      <c r="D174" s="1"/>
      <c r="E174" s="1"/>
      <c r="F174" s="1"/>
      <c r="G174" s="1"/>
      <c r="H174" s="1"/>
      <c r="I174" s="1"/>
      <c r="J174" s="2"/>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3"/>
      <c r="AR174" s="3"/>
      <c r="AS174" s="3"/>
      <c r="AT174" s="6"/>
      <c r="AU174" s="3"/>
      <c r="AV174" s="3"/>
      <c r="AW174" s="1"/>
      <c r="AX174" s="1"/>
      <c r="AY174" s="1"/>
      <c r="AZ174" s="1"/>
    </row>
    <row r="175" spans="1:52" ht="14.25" customHeight="1" x14ac:dyDescent="0.25">
      <c r="A175" s="1"/>
      <c r="B175" s="1"/>
      <c r="C175" s="1"/>
      <c r="D175" s="1"/>
      <c r="E175" s="1"/>
      <c r="F175" s="1"/>
      <c r="G175" s="1"/>
      <c r="H175" s="1"/>
      <c r="I175" s="1"/>
      <c r="J175" s="2"/>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3"/>
      <c r="AR175" s="3"/>
      <c r="AS175" s="3"/>
      <c r="AT175" s="6"/>
      <c r="AU175" s="3"/>
      <c r="AV175" s="3"/>
      <c r="AW175" s="1"/>
      <c r="AX175" s="1"/>
      <c r="AY175" s="1"/>
      <c r="AZ175" s="1"/>
    </row>
    <row r="176" spans="1:52" ht="14.25" customHeight="1" x14ac:dyDescent="0.25">
      <c r="A176" s="1"/>
      <c r="B176" s="1"/>
      <c r="C176" s="1"/>
      <c r="D176" s="1"/>
      <c r="E176" s="1"/>
      <c r="F176" s="1"/>
      <c r="G176" s="1"/>
      <c r="H176" s="1"/>
      <c r="I176" s="1"/>
      <c r="J176" s="2"/>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3"/>
      <c r="AR176" s="3"/>
      <c r="AS176" s="3"/>
      <c r="AT176" s="6"/>
      <c r="AU176" s="3"/>
      <c r="AV176" s="3"/>
      <c r="AW176" s="1"/>
      <c r="AX176" s="1"/>
      <c r="AY176" s="1"/>
      <c r="AZ176" s="1"/>
    </row>
    <row r="177" spans="1:52" ht="14.25" customHeight="1" x14ac:dyDescent="0.25">
      <c r="A177" s="1"/>
      <c r="B177" s="1"/>
      <c r="C177" s="1"/>
      <c r="D177" s="1"/>
      <c r="E177" s="1"/>
      <c r="F177" s="1"/>
      <c r="G177" s="1"/>
      <c r="H177" s="1"/>
      <c r="I177" s="1"/>
      <c r="J177" s="2"/>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3"/>
      <c r="AR177" s="3"/>
      <c r="AS177" s="3"/>
      <c r="AT177" s="6"/>
      <c r="AU177" s="3"/>
      <c r="AV177" s="3"/>
      <c r="AW177" s="1"/>
      <c r="AX177" s="1"/>
      <c r="AY177" s="1"/>
      <c r="AZ177" s="1"/>
    </row>
    <row r="178" spans="1:52" ht="14.25" customHeight="1" x14ac:dyDescent="0.25">
      <c r="A178" s="1"/>
      <c r="B178" s="1"/>
      <c r="C178" s="1"/>
      <c r="D178" s="1"/>
      <c r="E178" s="1"/>
      <c r="F178" s="1"/>
      <c r="G178" s="1"/>
      <c r="H178" s="1"/>
      <c r="I178" s="1"/>
      <c r="J178" s="2"/>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3"/>
      <c r="AR178" s="3"/>
      <c r="AS178" s="3"/>
      <c r="AT178" s="6"/>
      <c r="AU178" s="3"/>
      <c r="AV178" s="3"/>
      <c r="AW178" s="1"/>
      <c r="AX178" s="1"/>
      <c r="AY178" s="1"/>
      <c r="AZ178" s="1"/>
    </row>
    <row r="179" spans="1:52" ht="14.25" customHeight="1" x14ac:dyDescent="0.25">
      <c r="A179" s="1"/>
      <c r="B179" s="1"/>
      <c r="C179" s="1"/>
      <c r="D179" s="1"/>
      <c r="E179" s="1"/>
      <c r="F179" s="1"/>
      <c r="G179" s="1"/>
      <c r="H179" s="1"/>
      <c r="I179" s="1"/>
      <c r="J179" s="2"/>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3"/>
      <c r="AR179" s="3"/>
      <c r="AS179" s="3"/>
      <c r="AT179" s="6"/>
      <c r="AU179" s="3"/>
      <c r="AV179" s="3"/>
      <c r="AW179" s="1"/>
      <c r="AX179" s="1"/>
      <c r="AY179" s="1"/>
      <c r="AZ179" s="1"/>
    </row>
    <row r="180" spans="1:52" ht="14.25" customHeight="1" x14ac:dyDescent="0.25">
      <c r="A180" s="1"/>
      <c r="B180" s="1"/>
      <c r="C180" s="1"/>
      <c r="D180" s="1"/>
      <c r="E180" s="1"/>
      <c r="F180" s="1"/>
      <c r="G180" s="1"/>
      <c r="H180" s="1"/>
      <c r="I180" s="1"/>
      <c r="J180" s="2"/>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3"/>
      <c r="AR180" s="3"/>
      <c r="AS180" s="3"/>
      <c r="AT180" s="6"/>
      <c r="AU180" s="3"/>
      <c r="AV180" s="3"/>
      <c r="AW180" s="1"/>
      <c r="AX180" s="1"/>
      <c r="AY180" s="1"/>
      <c r="AZ180" s="1"/>
    </row>
    <row r="181" spans="1:52" ht="14.25" customHeight="1" x14ac:dyDescent="0.25">
      <c r="A181" s="1"/>
      <c r="B181" s="1"/>
      <c r="C181" s="1"/>
      <c r="D181" s="1"/>
      <c r="E181" s="1"/>
      <c r="F181" s="1"/>
      <c r="G181" s="1"/>
      <c r="H181" s="1"/>
      <c r="I181" s="1"/>
      <c r="J181" s="2"/>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3"/>
      <c r="AR181" s="3"/>
      <c r="AS181" s="3"/>
      <c r="AT181" s="6"/>
      <c r="AU181" s="3"/>
      <c r="AV181" s="3"/>
      <c r="AW181" s="1"/>
      <c r="AX181" s="1"/>
      <c r="AY181" s="1"/>
      <c r="AZ181" s="1"/>
    </row>
    <row r="182" spans="1:52" ht="14.25" customHeight="1" x14ac:dyDescent="0.25">
      <c r="A182" s="1"/>
      <c r="B182" s="1"/>
      <c r="C182" s="1"/>
      <c r="D182" s="1"/>
      <c r="E182" s="1"/>
      <c r="F182" s="1"/>
      <c r="G182" s="1"/>
      <c r="H182" s="1"/>
      <c r="I182" s="1"/>
      <c r="J182" s="2"/>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3"/>
      <c r="AR182" s="3"/>
      <c r="AS182" s="3"/>
      <c r="AT182" s="6"/>
      <c r="AU182" s="3"/>
      <c r="AV182" s="3"/>
      <c r="AW182" s="1"/>
      <c r="AX182" s="1"/>
      <c r="AY182" s="1"/>
      <c r="AZ182" s="1"/>
    </row>
    <row r="183" spans="1:52" ht="14.25" customHeight="1" x14ac:dyDescent="0.25">
      <c r="A183" s="1"/>
      <c r="B183" s="1"/>
      <c r="C183" s="1"/>
      <c r="D183" s="1"/>
      <c r="E183" s="1"/>
      <c r="F183" s="1"/>
      <c r="G183" s="1"/>
      <c r="H183" s="1"/>
      <c r="I183" s="1"/>
      <c r="J183" s="2"/>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3"/>
      <c r="AR183" s="3"/>
      <c r="AS183" s="3"/>
      <c r="AT183" s="6"/>
      <c r="AU183" s="3"/>
      <c r="AV183" s="3"/>
      <c r="AW183" s="1"/>
      <c r="AX183" s="1"/>
      <c r="AY183" s="1"/>
      <c r="AZ183" s="1"/>
    </row>
    <row r="184" spans="1:52" ht="14.25" customHeight="1" x14ac:dyDescent="0.25">
      <c r="A184" s="1"/>
      <c r="B184" s="1"/>
      <c r="C184" s="1"/>
      <c r="D184" s="1"/>
      <c r="E184" s="1"/>
      <c r="F184" s="1"/>
      <c r="G184" s="1"/>
      <c r="H184" s="1"/>
      <c r="I184" s="1"/>
      <c r="J184" s="2"/>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3"/>
      <c r="AR184" s="3"/>
      <c r="AS184" s="3"/>
      <c r="AT184" s="6"/>
      <c r="AU184" s="3"/>
      <c r="AV184" s="3"/>
      <c r="AW184" s="1"/>
      <c r="AX184" s="1"/>
      <c r="AY184" s="1"/>
      <c r="AZ184" s="1"/>
    </row>
    <row r="185" spans="1:52" ht="14.25" customHeight="1" x14ac:dyDescent="0.25">
      <c r="A185" s="1"/>
      <c r="B185" s="1"/>
      <c r="C185" s="1"/>
      <c r="D185" s="1"/>
      <c r="E185" s="1"/>
      <c r="F185" s="1"/>
      <c r="G185" s="1"/>
      <c r="H185" s="1"/>
      <c r="I185" s="1"/>
      <c r="J185" s="2"/>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3"/>
      <c r="AR185" s="3"/>
      <c r="AS185" s="3"/>
      <c r="AT185" s="6"/>
      <c r="AU185" s="3"/>
      <c r="AV185" s="3"/>
      <c r="AW185" s="1"/>
      <c r="AX185" s="1"/>
      <c r="AY185" s="1"/>
      <c r="AZ185" s="1"/>
    </row>
    <row r="186" spans="1:52" ht="14.25" customHeight="1" x14ac:dyDescent="0.25">
      <c r="A186" s="1"/>
      <c r="B186" s="1"/>
      <c r="C186" s="1"/>
      <c r="D186" s="1"/>
      <c r="E186" s="1"/>
      <c r="F186" s="1"/>
      <c r="G186" s="1"/>
      <c r="H186" s="1"/>
      <c r="I186" s="1"/>
      <c r="J186" s="2"/>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3"/>
      <c r="AR186" s="3"/>
      <c r="AS186" s="3"/>
      <c r="AT186" s="6"/>
      <c r="AU186" s="3"/>
      <c r="AV186" s="3"/>
      <c r="AW186" s="1"/>
      <c r="AX186" s="1"/>
      <c r="AY186" s="1"/>
      <c r="AZ186" s="1"/>
    </row>
    <row r="187" spans="1:52" ht="14.25" customHeight="1" x14ac:dyDescent="0.25">
      <c r="A187" s="1"/>
      <c r="B187" s="1"/>
      <c r="C187" s="1"/>
      <c r="D187" s="1"/>
      <c r="E187" s="1"/>
      <c r="F187" s="1"/>
      <c r="G187" s="1"/>
      <c r="H187" s="1"/>
      <c r="I187" s="1"/>
      <c r="J187" s="2"/>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3"/>
      <c r="AR187" s="3"/>
      <c r="AS187" s="3"/>
      <c r="AT187" s="6"/>
      <c r="AU187" s="3"/>
      <c r="AV187" s="3"/>
      <c r="AW187" s="1"/>
      <c r="AX187" s="1"/>
      <c r="AY187" s="1"/>
      <c r="AZ187" s="1"/>
    </row>
    <row r="188" spans="1:52" ht="14.25" customHeight="1" x14ac:dyDescent="0.25">
      <c r="A188" s="1"/>
      <c r="B188" s="1"/>
      <c r="C188" s="1"/>
      <c r="D188" s="1"/>
      <c r="E188" s="1"/>
      <c r="F188" s="1"/>
      <c r="G188" s="1"/>
      <c r="H188" s="1"/>
      <c r="I188" s="1"/>
      <c r="J188" s="2"/>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3"/>
      <c r="AR188" s="3"/>
      <c r="AS188" s="3"/>
      <c r="AT188" s="6"/>
      <c r="AU188" s="3"/>
      <c r="AV188" s="3"/>
      <c r="AW188" s="1"/>
      <c r="AX188" s="1"/>
      <c r="AY188" s="1"/>
      <c r="AZ188" s="1"/>
    </row>
    <row r="189" spans="1:52" ht="14.25" customHeight="1" x14ac:dyDescent="0.25">
      <c r="A189" s="1"/>
      <c r="B189" s="1"/>
      <c r="C189" s="1"/>
      <c r="D189" s="1"/>
      <c r="E189" s="1"/>
      <c r="F189" s="1"/>
      <c r="G189" s="1"/>
      <c r="H189" s="1"/>
      <c r="I189" s="1"/>
      <c r="J189" s="2"/>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3"/>
      <c r="AR189" s="3"/>
      <c r="AS189" s="3"/>
      <c r="AT189" s="6"/>
      <c r="AU189" s="3"/>
      <c r="AV189" s="3"/>
      <c r="AW189" s="1"/>
      <c r="AX189" s="1"/>
      <c r="AY189" s="1"/>
      <c r="AZ189" s="1"/>
    </row>
    <row r="190" spans="1:52" ht="14.25" customHeight="1" x14ac:dyDescent="0.25">
      <c r="A190" s="1"/>
      <c r="B190" s="1"/>
      <c r="C190" s="1"/>
      <c r="D190" s="1"/>
      <c r="E190" s="1"/>
      <c r="F190" s="1"/>
      <c r="G190" s="1"/>
      <c r="H190" s="1"/>
      <c r="I190" s="1"/>
      <c r="J190" s="2"/>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3"/>
      <c r="AR190" s="3"/>
      <c r="AS190" s="3"/>
      <c r="AT190" s="6"/>
      <c r="AU190" s="3"/>
      <c r="AV190" s="3"/>
      <c r="AW190" s="1"/>
      <c r="AX190" s="1"/>
      <c r="AY190" s="1"/>
      <c r="AZ190" s="1"/>
    </row>
    <row r="191" spans="1:52" ht="14.25" customHeight="1" x14ac:dyDescent="0.25">
      <c r="A191" s="1"/>
      <c r="B191" s="1"/>
      <c r="C191" s="1"/>
      <c r="D191" s="1"/>
      <c r="E191" s="1"/>
      <c r="F191" s="1"/>
      <c r="G191" s="1"/>
      <c r="H191" s="1"/>
      <c r="I191" s="1"/>
      <c r="J191" s="2"/>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3"/>
      <c r="AR191" s="3"/>
      <c r="AS191" s="3"/>
      <c r="AT191" s="6"/>
      <c r="AU191" s="3"/>
      <c r="AV191" s="3"/>
      <c r="AW191" s="1"/>
      <c r="AX191" s="1"/>
      <c r="AY191" s="1"/>
      <c r="AZ191" s="1"/>
    </row>
    <row r="192" spans="1:52" ht="14.25" customHeight="1" x14ac:dyDescent="0.25">
      <c r="A192" s="1"/>
      <c r="B192" s="1"/>
      <c r="C192" s="1"/>
      <c r="D192" s="1"/>
      <c r="E192" s="1"/>
      <c r="F192" s="1"/>
      <c r="G192" s="1"/>
      <c r="H192" s="1"/>
      <c r="I192" s="1"/>
      <c r="J192" s="2"/>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3"/>
      <c r="AR192" s="3"/>
      <c r="AS192" s="3"/>
      <c r="AT192" s="6"/>
      <c r="AU192" s="3"/>
      <c r="AV192" s="3"/>
      <c r="AW192" s="1"/>
      <c r="AX192" s="1"/>
      <c r="AY192" s="1"/>
      <c r="AZ192" s="1"/>
    </row>
    <row r="193" spans="1:52" ht="14.25" customHeight="1" x14ac:dyDescent="0.25">
      <c r="A193" s="1"/>
      <c r="B193" s="1"/>
      <c r="C193" s="1"/>
      <c r="D193" s="1"/>
      <c r="E193" s="1"/>
      <c r="F193" s="1"/>
      <c r="G193" s="1"/>
      <c r="H193" s="1"/>
      <c r="I193" s="1"/>
      <c r="J193" s="2"/>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3"/>
      <c r="AR193" s="3"/>
      <c r="AS193" s="3"/>
      <c r="AT193" s="6"/>
      <c r="AU193" s="3"/>
      <c r="AV193" s="3"/>
      <c r="AW193" s="1"/>
      <c r="AX193" s="1"/>
      <c r="AY193" s="1"/>
      <c r="AZ193" s="1"/>
    </row>
    <row r="194" spans="1:52" ht="14.25" customHeight="1" x14ac:dyDescent="0.25">
      <c r="A194" s="1"/>
      <c r="B194" s="1"/>
      <c r="C194" s="1"/>
      <c r="D194" s="1"/>
      <c r="E194" s="1"/>
      <c r="F194" s="1"/>
      <c r="G194" s="1"/>
      <c r="H194" s="1"/>
      <c r="I194" s="1"/>
      <c r="J194" s="2"/>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3"/>
      <c r="AR194" s="3"/>
      <c r="AS194" s="3"/>
      <c r="AT194" s="6"/>
      <c r="AU194" s="3"/>
      <c r="AV194" s="3"/>
      <c r="AW194" s="1"/>
      <c r="AX194" s="1"/>
      <c r="AY194" s="1"/>
      <c r="AZ194" s="1"/>
    </row>
    <row r="195" spans="1:52" ht="14.25" customHeight="1" x14ac:dyDescent="0.25">
      <c r="A195" s="1"/>
      <c r="B195" s="1"/>
      <c r="C195" s="1"/>
      <c r="D195" s="1"/>
      <c r="E195" s="1"/>
      <c r="F195" s="1"/>
      <c r="G195" s="1"/>
      <c r="H195" s="1"/>
      <c r="I195" s="1"/>
      <c r="J195" s="2"/>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3"/>
      <c r="AR195" s="3"/>
      <c r="AS195" s="3"/>
      <c r="AT195" s="6"/>
      <c r="AU195" s="3"/>
      <c r="AV195" s="3"/>
      <c r="AW195" s="1"/>
      <c r="AX195" s="1"/>
      <c r="AY195" s="1"/>
      <c r="AZ195" s="1"/>
    </row>
    <row r="196" spans="1:52" ht="14.25" customHeight="1" x14ac:dyDescent="0.25">
      <c r="A196" s="1"/>
      <c r="B196" s="1"/>
      <c r="C196" s="1"/>
      <c r="D196" s="1"/>
      <c r="E196" s="1"/>
      <c r="F196" s="1"/>
      <c r="G196" s="1"/>
      <c r="H196" s="1"/>
      <c r="I196" s="1"/>
      <c r="J196" s="2"/>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3"/>
      <c r="AR196" s="3"/>
      <c r="AS196" s="3"/>
      <c r="AT196" s="6"/>
      <c r="AU196" s="3"/>
      <c r="AV196" s="3"/>
      <c r="AW196" s="1"/>
      <c r="AX196" s="1"/>
      <c r="AY196" s="1"/>
      <c r="AZ196" s="1"/>
    </row>
    <row r="197" spans="1:52" ht="14.25" customHeight="1" x14ac:dyDescent="0.25">
      <c r="A197" s="1"/>
      <c r="B197" s="1"/>
      <c r="C197" s="1"/>
      <c r="D197" s="1"/>
      <c r="E197" s="1"/>
      <c r="F197" s="1"/>
      <c r="G197" s="1"/>
      <c r="H197" s="1"/>
      <c r="I197" s="1"/>
      <c r="J197" s="2"/>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3"/>
      <c r="AR197" s="3"/>
      <c r="AS197" s="3"/>
      <c r="AT197" s="6"/>
      <c r="AU197" s="3"/>
      <c r="AV197" s="3"/>
      <c r="AW197" s="1"/>
      <c r="AX197" s="1"/>
      <c r="AY197" s="1"/>
      <c r="AZ197" s="1"/>
    </row>
    <row r="198" spans="1:52" ht="14.25" customHeight="1" x14ac:dyDescent="0.25">
      <c r="A198" s="1"/>
      <c r="B198" s="1"/>
      <c r="C198" s="1"/>
      <c r="D198" s="1"/>
      <c r="E198" s="1"/>
      <c r="F198" s="1"/>
      <c r="G198" s="1"/>
      <c r="H198" s="1"/>
      <c r="I198" s="1"/>
      <c r="J198" s="2"/>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3"/>
      <c r="AR198" s="3"/>
      <c r="AS198" s="3"/>
      <c r="AT198" s="6"/>
      <c r="AU198" s="3"/>
      <c r="AV198" s="3"/>
      <c r="AW198" s="1"/>
      <c r="AX198" s="1"/>
      <c r="AY198" s="1"/>
      <c r="AZ198" s="1"/>
    </row>
    <row r="199" spans="1:52" ht="14.25" customHeight="1" x14ac:dyDescent="0.25">
      <c r="A199" s="1"/>
      <c r="B199" s="1"/>
      <c r="C199" s="1"/>
      <c r="D199" s="1"/>
      <c r="E199" s="1"/>
      <c r="F199" s="1"/>
      <c r="G199" s="1"/>
      <c r="H199" s="1"/>
      <c r="I199" s="1"/>
      <c r="J199" s="2"/>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3"/>
      <c r="AR199" s="3"/>
      <c r="AS199" s="3"/>
      <c r="AT199" s="6"/>
      <c r="AU199" s="3"/>
      <c r="AV199" s="3"/>
      <c r="AW199" s="1"/>
      <c r="AX199" s="1"/>
      <c r="AY199" s="1"/>
      <c r="AZ199" s="1"/>
    </row>
    <row r="200" spans="1:52" ht="14.25" customHeight="1" x14ac:dyDescent="0.25">
      <c r="A200" s="1"/>
      <c r="B200" s="1"/>
      <c r="C200" s="1"/>
      <c r="D200" s="1"/>
      <c r="E200" s="1"/>
      <c r="F200" s="1"/>
      <c r="G200" s="1"/>
      <c r="H200" s="1"/>
      <c r="I200" s="1"/>
      <c r="J200" s="2"/>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3"/>
      <c r="AR200" s="3"/>
      <c r="AS200" s="3"/>
      <c r="AT200" s="6"/>
      <c r="AU200" s="3"/>
      <c r="AV200" s="3"/>
      <c r="AW200" s="1"/>
      <c r="AX200" s="1"/>
      <c r="AY200" s="1"/>
      <c r="AZ200" s="1"/>
    </row>
    <row r="201" spans="1:52" ht="14.25" customHeight="1" x14ac:dyDescent="0.25">
      <c r="A201" s="1"/>
      <c r="B201" s="1"/>
      <c r="C201" s="1"/>
      <c r="D201" s="1"/>
      <c r="E201" s="1"/>
      <c r="F201" s="1"/>
      <c r="G201" s="1"/>
      <c r="H201" s="1"/>
      <c r="I201" s="1"/>
      <c r="J201" s="2"/>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3"/>
      <c r="AR201" s="3"/>
      <c r="AS201" s="3"/>
      <c r="AT201" s="6"/>
      <c r="AU201" s="3"/>
      <c r="AV201" s="3"/>
      <c r="AW201" s="1"/>
      <c r="AX201" s="1"/>
      <c r="AY201" s="1"/>
      <c r="AZ201" s="1"/>
    </row>
    <row r="202" spans="1:52" ht="14.25" customHeight="1" x14ac:dyDescent="0.25">
      <c r="A202" s="1"/>
      <c r="B202" s="1"/>
      <c r="C202" s="1"/>
      <c r="D202" s="1"/>
      <c r="E202" s="1"/>
      <c r="F202" s="1"/>
      <c r="G202" s="1"/>
      <c r="H202" s="1"/>
      <c r="I202" s="1"/>
      <c r="J202" s="2"/>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3"/>
      <c r="AR202" s="3"/>
      <c r="AS202" s="3"/>
      <c r="AT202" s="6"/>
      <c r="AU202" s="3"/>
      <c r="AV202" s="3"/>
      <c r="AW202" s="1"/>
      <c r="AX202" s="1"/>
      <c r="AY202" s="1"/>
      <c r="AZ202" s="1"/>
    </row>
    <row r="203" spans="1:52" ht="14.25" customHeight="1" x14ac:dyDescent="0.25">
      <c r="A203" s="1"/>
      <c r="B203" s="1"/>
      <c r="C203" s="1"/>
      <c r="D203" s="1"/>
      <c r="E203" s="1"/>
      <c r="F203" s="1"/>
      <c r="G203" s="1"/>
      <c r="H203" s="1"/>
      <c r="I203" s="1"/>
      <c r="J203" s="2"/>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3"/>
      <c r="AR203" s="3"/>
      <c r="AS203" s="3"/>
      <c r="AT203" s="6"/>
      <c r="AU203" s="3"/>
      <c r="AV203" s="3"/>
      <c r="AW203" s="1"/>
      <c r="AX203" s="1"/>
      <c r="AY203" s="1"/>
      <c r="AZ203" s="1"/>
    </row>
    <row r="204" spans="1:52" ht="14.25" customHeight="1" x14ac:dyDescent="0.25">
      <c r="A204" s="1"/>
      <c r="B204" s="1"/>
      <c r="C204" s="1"/>
      <c r="D204" s="1"/>
      <c r="E204" s="1"/>
      <c r="F204" s="1"/>
      <c r="G204" s="1"/>
      <c r="H204" s="1"/>
      <c r="I204" s="1"/>
      <c r="J204" s="2"/>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3"/>
      <c r="AR204" s="3"/>
      <c r="AS204" s="3"/>
      <c r="AT204" s="6"/>
      <c r="AU204" s="3"/>
      <c r="AV204" s="3"/>
      <c r="AW204" s="1"/>
      <c r="AX204" s="1"/>
      <c r="AY204" s="1"/>
      <c r="AZ204" s="1"/>
    </row>
    <row r="205" spans="1:52" ht="14.25" customHeight="1" x14ac:dyDescent="0.25">
      <c r="A205" s="1"/>
      <c r="B205" s="1"/>
      <c r="C205" s="1"/>
      <c r="D205" s="1"/>
      <c r="E205" s="1"/>
      <c r="F205" s="1"/>
      <c r="G205" s="1"/>
      <c r="H205" s="1"/>
      <c r="I205" s="1"/>
      <c r="J205" s="2"/>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3"/>
      <c r="AR205" s="3"/>
      <c r="AS205" s="3"/>
      <c r="AT205" s="6"/>
      <c r="AU205" s="3"/>
      <c r="AV205" s="3"/>
      <c r="AW205" s="1"/>
      <c r="AX205" s="1"/>
      <c r="AY205" s="1"/>
      <c r="AZ205" s="1"/>
    </row>
    <row r="206" spans="1:52" ht="14.25" customHeight="1" x14ac:dyDescent="0.25">
      <c r="A206" s="1"/>
      <c r="B206" s="1"/>
      <c r="C206" s="1"/>
      <c r="D206" s="1"/>
      <c r="E206" s="1"/>
      <c r="F206" s="1"/>
      <c r="G206" s="1"/>
      <c r="H206" s="1"/>
      <c r="I206" s="1"/>
      <c r="J206" s="2"/>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3"/>
      <c r="AR206" s="3"/>
      <c r="AS206" s="3"/>
      <c r="AT206" s="6"/>
      <c r="AU206" s="3"/>
      <c r="AV206" s="3"/>
      <c r="AW206" s="1"/>
      <c r="AX206" s="1"/>
      <c r="AY206" s="1"/>
      <c r="AZ206" s="1"/>
    </row>
    <row r="207" spans="1:52" ht="14.25" customHeight="1" x14ac:dyDescent="0.25">
      <c r="A207" s="1"/>
      <c r="B207" s="1"/>
      <c r="C207" s="1"/>
      <c r="D207" s="1"/>
      <c r="E207" s="1"/>
      <c r="F207" s="1"/>
      <c r="G207" s="1"/>
      <c r="H207" s="1"/>
      <c r="I207" s="1"/>
      <c r="J207" s="2"/>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3"/>
      <c r="AR207" s="3"/>
      <c r="AS207" s="3"/>
      <c r="AT207" s="6"/>
      <c r="AU207" s="3"/>
      <c r="AV207" s="3"/>
      <c r="AW207" s="1"/>
      <c r="AX207" s="1"/>
      <c r="AY207" s="1"/>
      <c r="AZ207" s="1"/>
    </row>
    <row r="208" spans="1:52" ht="14.25" customHeight="1" x14ac:dyDescent="0.25">
      <c r="A208" s="1"/>
      <c r="B208" s="1"/>
      <c r="C208" s="1"/>
      <c r="D208" s="1"/>
      <c r="E208" s="1"/>
      <c r="F208" s="1"/>
      <c r="G208" s="1"/>
      <c r="H208" s="1"/>
      <c r="I208" s="1"/>
      <c r="J208" s="2"/>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3"/>
      <c r="AR208" s="3"/>
      <c r="AS208" s="3"/>
      <c r="AT208" s="6"/>
      <c r="AU208" s="3"/>
      <c r="AV208" s="3"/>
      <c r="AW208" s="1"/>
      <c r="AX208" s="1"/>
      <c r="AY208" s="1"/>
      <c r="AZ208" s="1"/>
    </row>
    <row r="209" spans="1:52" ht="14.25" customHeight="1" x14ac:dyDescent="0.25">
      <c r="A209" s="1"/>
      <c r="B209" s="1"/>
      <c r="C209" s="1"/>
      <c r="D209" s="1"/>
      <c r="E209" s="1"/>
      <c r="F209" s="1"/>
      <c r="G209" s="1"/>
      <c r="H209" s="1"/>
      <c r="I209" s="1"/>
      <c r="J209" s="2"/>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3"/>
      <c r="AR209" s="3"/>
      <c r="AS209" s="3"/>
      <c r="AT209" s="6"/>
      <c r="AU209" s="3"/>
      <c r="AV209" s="3"/>
      <c r="AW209" s="1"/>
      <c r="AX209" s="1"/>
      <c r="AY209" s="1"/>
      <c r="AZ209" s="1"/>
    </row>
    <row r="210" spans="1:52" ht="14.25" customHeight="1" x14ac:dyDescent="0.25">
      <c r="A210" s="1"/>
      <c r="B210" s="1"/>
      <c r="C210" s="1"/>
      <c r="D210" s="1"/>
      <c r="E210" s="1"/>
      <c r="F210" s="1"/>
      <c r="G210" s="1"/>
      <c r="H210" s="1"/>
      <c r="I210" s="1"/>
      <c r="J210" s="2"/>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3"/>
      <c r="AR210" s="3"/>
      <c r="AS210" s="3"/>
      <c r="AT210" s="6"/>
      <c r="AU210" s="3"/>
      <c r="AV210" s="3"/>
      <c r="AW210" s="1"/>
      <c r="AX210" s="1"/>
      <c r="AY210" s="1"/>
      <c r="AZ210" s="1"/>
    </row>
    <row r="211" spans="1:52" ht="14.25" customHeight="1" x14ac:dyDescent="0.25">
      <c r="A211" s="1"/>
      <c r="B211" s="1"/>
      <c r="C211" s="1"/>
      <c r="D211" s="1"/>
      <c r="E211" s="1"/>
      <c r="F211" s="1"/>
      <c r="G211" s="1"/>
      <c r="H211" s="1"/>
      <c r="I211" s="1"/>
      <c r="J211" s="2"/>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3"/>
      <c r="AR211" s="3"/>
      <c r="AS211" s="3"/>
      <c r="AT211" s="6"/>
      <c r="AU211" s="3"/>
      <c r="AV211" s="3"/>
      <c r="AW211" s="1"/>
      <c r="AX211" s="1"/>
      <c r="AY211" s="1"/>
      <c r="AZ211" s="1"/>
    </row>
    <row r="212" spans="1:52" ht="14.25" customHeight="1" x14ac:dyDescent="0.25">
      <c r="A212" s="1"/>
      <c r="B212" s="1"/>
      <c r="C212" s="1"/>
      <c r="D212" s="1"/>
      <c r="E212" s="1"/>
      <c r="F212" s="1"/>
      <c r="G212" s="1"/>
      <c r="H212" s="1"/>
      <c r="I212" s="1"/>
      <c r="J212" s="2"/>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3"/>
      <c r="AR212" s="3"/>
      <c r="AS212" s="3"/>
      <c r="AT212" s="6"/>
      <c r="AU212" s="3"/>
      <c r="AV212" s="3"/>
      <c r="AW212" s="1"/>
      <c r="AX212" s="1"/>
      <c r="AY212" s="1"/>
      <c r="AZ212" s="1"/>
    </row>
    <row r="213" spans="1:52" ht="14.25" customHeight="1" x14ac:dyDescent="0.25">
      <c r="A213" s="1"/>
      <c r="B213" s="1"/>
      <c r="C213" s="1"/>
      <c r="D213" s="1"/>
      <c r="E213" s="1"/>
      <c r="F213" s="1"/>
      <c r="G213" s="1"/>
      <c r="H213" s="1"/>
      <c r="I213" s="1"/>
      <c r="J213" s="2"/>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3"/>
      <c r="AR213" s="3"/>
      <c r="AS213" s="3"/>
      <c r="AT213" s="6"/>
      <c r="AU213" s="3"/>
      <c r="AV213" s="3"/>
      <c r="AW213" s="1"/>
      <c r="AX213" s="1"/>
      <c r="AY213" s="1"/>
      <c r="AZ213" s="1"/>
    </row>
    <row r="214" spans="1:52" ht="14.25" customHeight="1" x14ac:dyDescent="0.25">
      <c r="A214" s="1"/>
      <c r="B214" s="1"/>
      <c r="C214" s="1"/>
      <c r="D214" s="1"/>
      <c r="E214" s="1"/>
      <c r="F214" s="1"/>
      <c r="G214" s="1"/>
      <c r="H214" s="1"/>
      <c r="I214" s="1"/>
      <c r="J214" s="2"/>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3"/>
      <c r="AR214" s="3"/>
      <c r="AS214" s="3"/>
      <c r="AT214" s="6"/>
      <c r="AU214" s="3"/>
      <c r="AV214" s="3"/>
      <c r="AW214" s="1"/>
      <c r="AX214" s="1"/>
      <c r="AY214" s="1"/>
      <c r="AZ214" s="1"/>
    </row>
    <row r="215" spans="1:52" ht="14.25" customHeight="1" x14ac:dyDescent="0.25">
      <c r="A215" s="1"/>
      <c r="B215" s="1"/>
      <c r="C215" s="1"/>
      <c r="D215" s="1"/>
      <c r="E215" s="1"/>
      <c r="F215" s="1"/>
      <c r="G215" s="1"/>
      <c r="H215" s="1"/>
      <c r="I215" s="1"/>
      <c r="J215" s="2"/>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3"/>
      <c r="AR215" s="3"/>
      <c r="AS215" s="3"/>
      <c r="AT215" s="6"/>
      <c r="AU215" s="3"/>
      <c r="AV215" s="3"/>
      <c r="AW215" s="1"/>
      <c r="AX215" s="1"/>
      <c r="AY215" s="1"/>
      <c r="AZ215" s="1"/>
    </row>
    <row r="216" spans="1:52" ht="14.25" customHeight="1" x14ac:dyDescent="0.25">
      <c r="A216" s="1"/>
      <c r="B216" s="1"/>
      <c r="C216" s="1"/>
      <c r="D216" s="1"/>
      <c r="E216" s="1"/>
      <c r="F216" s="1"/>
      <c r="G216" s="1"/>
      <c r="H216" s="1"/>
      <c r="I216" s="1"/>
      <c r="J216" s="2"/>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3"/>
      <c r="AR216" s="3"/>
      <c r="AS216" s="3"/>
      <c r="AT216" s="6"/>
      <c r="AU216" s="3"/>
      <c r="AV216" s="3"/>
      <c r="AW216" s="1"/>
      <c r="AX216" s="1"/>
      <c r="AY216" s="1"/>
      <c r="AZ216" s="1"/>
    </row>
    <row r="217" spans="1:52" ht="14.25" customHeight="1" x14ac:dyDescent="0.25">
      <c r="A217" s="1"/>
      <c r="B217" s="1"/>
      <c r="C217" s="1"/>
      <c r="D217" s="1"/>
      <c r="E217" s="1"/>
      <c r="F217" s="1"/>
      <c r="G217" s="1"/>
      <c r="H217" s="1"/>
      <c r="I217" s="1"/>
      <c r="J217" s="2"/>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3"/>
      <c r="AR217" s="3"/>
      <c r="AS217" s="3"/>
      <c r="AT217" s="6"/>
      <c r="AU217" s="3"/>
      <c r="AV217" s="3"/>
      <c r="AW217" s="1"/>
      <c r="AX217" s="1"/>
      <c r="AY217" s="1"/>
      <c r="AZ217" s="1"/>
    </row>
    <row r="218" spans="1:52" ht="14.25" customHeight="1" x14ac:dyDescent="0.25">
      <c r="A218" s="1"/>
      <c r="B218" s="1"/>
      <c r="C218" s="1"/>
      <c r="D218" s="1"/>
      <c r="E218" s="1"/>
      <c r="F218" s="1"/>
      <c r="G218" s="1"/>
      <c r="H218" s="1"/>
      <c r="I218" s="1"/>
      <c r="J218" s="2"/>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3"/>
      <c r="AR218" s="3"/>
      <c r="AS218" s="3"/>
      <c r="AT218" s="6"/>
      <c r="AU218" s="3"/>
      <c r="AV218" s="3"/>
      <c r="AW218" s="1"/>
      <c r="AX218" s="1"/>
      <c r="AY218" s="1"/>
      <c r="AZ218" s="1"/>
    </row>
    <row r="219" spans="1:52" ht="14.25" customHeight="1" x14ac:dyDescent="0.25">
      <c r="A219" s="1"/>
      <c r="B219" s="1"/>
      <c r="C219" s="1"/>
      <c r="D219" s="1"/>
      <c r="E219" s="1"/>
      <c r="F219" s="1"/>
      <c r="G219" s="1"/>
      <c r="H219" s="1"/>
      <c r="I219" s="1"/>
      <c r="J219" s="2"/>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3"/>
      <c r="AR219" s="3"/>
      <c r="AS219" s="3"/>
      <c r="AT219" s="6"/>
      <c r="AU219" s="3"/>
      <c r="AV219" s="3"/>
      <c r="AW219" s="1"/>
      <c r="AX219" s="1"/>
      <c r="AY219" s="1"/>
      <c r="AZ219" s="1"/>
    </row>
    <row r="220" spans="1:52" ht="14.25" customHeight="1" x14ac:dyDescent="0.25">
      <c r="A220" s="1"/>
      <c r="B220" s="1"/>
      <c r="C220" s="1"/>
      <c r="D220" s="1"/>
      <c r="E220" s="1"/>
      <c r="F220" s="1"/>
      <c r="G220" s="1"/>
      <c r="H220" s="1"/>
      <c r="I220" s="1"/>
      <c r="J220" s="2"/>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3"/>
      <c r="AR220" s="3"/>
      <c r="AS220" s="3"/>
      <c r="AT220" s="6"/>
      <c r="AU220" s="3"/>
      <c r="AV220" s="3"/>
      <c r="AW220" s="1"/>
      <c r="AX220" s="1"/>
      <c r="AY220" s="1"/>
      <c r="AZ220" s="1"/>
    </row>
    <row r="221" spans="1:52" ht="14.25" customHeight="1" x14ac:dyDescent="0.25">
      <c r="A221" s="1"/>
      <c r="B221" s="1"/>
      <c r="C221" s="1"/>
      <c r="D221" s="1"/>
      <c r="E221" s="1"/>
      <c r="F221" s="1"/>
      <c r="G221" s="1"/>
      <c r="H221" s="1"/>
      <c r="I221" s="1"/>
      <c r="J221" s="2"/>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3"/>
      <c r="AR221" s="3"/>
      <c r="AS221" s="3"/>
      <c r="AT221" s="6"/>
      <c r="AU221" s="3"/>
      <c r="AV221" s="3"/>
      <c r="AW221" s="1"/>
      <c r="AX221" s="1"/>
      <c r="AY221" s="1"/>
      <c r="AZ221" s="1"/>
    </row>
    <row r="222" spans="1:52" ht="14.25" customHeight="1" x14ac:dyDescent="0.25">
      <c r="A222" s="1"/>
      <c r="B222" s="1"/>
      <c r="C222" s="1"/>
      <c r="D222" s="1"/>
      <c r="E222" s="1"/>
      <c r="F222" s="1"/>
      <c r="G222" s="1"/>
      <c r="H222" s="1"/>
      <c r="I222" s="1"/>
      <c r="J222" s="2"/>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3"/>
      <c r="AR222" s="3"/>
      <c r="AS222" s="3"/>
      <c r="AT222" s="6"/>
      <c r="AU222" s="3"/>
      <c r="AV222" s="3"/>
      <c r="AW222" s="1"/>
      <c r="AX222" s="1"/>
      <c r="AY222" s="1"/>
      <c r="AZ222" s="1"/>
    </row>
    <row r="223" spans="1:52" ht="14.25" customHeight="1" x14ac:dyDescent="0.25">
      <c r="A223" s="1"/>
      <c r="B223" s="1"/>
      <c r="C223" s="1"/>
      <c r="D223" s="1"/>
      <c r="E223" s="1"/>
      <c r="F223" s="1"/>
      <c r="G223" s="1"/>
      <c r="H223" s="1"/>
      <c r="I223" s="1"/>
      <c r="J223" s="2"/>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3"/>
      <c r="AR223" s="3"/>
      <c r="AS223" s="3"/>
      <c r="AT223" s="6"/>
      <c r="AU223" s="3"/>
      <c r="AV223" s="3"/>
      <c r="AW223" s="1"/>
      <c r="AX223" s="1"/>
      <c r="AY223" s="1"/>
      <c r="AZ223" s="1"/>
    </row>
    <row r="224" spans="1:52" ht="14.25" customHeight="1" x14ac:dyDescent="0.25">
      <c r="A224" s="1"/>
      <c r="B224" s="1"/>
      <c r="C224" s="1"/>
      <c r="D224" s="1"/>
      <c r="E224" s="1"/>
      <c r="F224" s="1"/>
      <c r="G224" s="1"/>
      <c r="H224" s="1"/>
      <c r="I224" s="1"/>
      <c r="J224" s="2"/>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3"/>
      <c r="AR224" s="3"/>
      <c r="AS224" s="3"/>
      <c r="AT224" s="6"/>
      <c r="AU224" s="3"/>
      <c r="AV224" s="3"/>
      <c r="AW224" s="1"/>
      <c r="AX224" s="1"/>
      <c r="AY224" s="1"/>
      <c r="AZ224" s="1"/>
    </row>
    <row r="225" spans="1:52" ht="14.25" customHeight="1" x14ac:dyDescent="0.25">
      <c r="A225" s="1"/>
      <c r="B225" s="1"/>
      <c r="C225" s="1"/>
      <c r="D225" s="1"/>
      <c r="E225" s="1"/>
      <c r="F225" s="1"/>
      <c r="G225" s="1"/>
      <c r="H225" s="1"/>
      <c r="I225" s="1"/>
      <c r="J225" s="2"/>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3"/>
      <c r="AR225" s="3"/>
      <c r="AS225" s="3"/>
      <c r="AT225" s="6"/>
      <c r="AU225" s="3"/>
      <c r="AV225" s="3"/>
      <c r="AW225" s="1"/>
      <c r="AX225" s="1"/>
      <c r="AY225" s="1"/>
      <c r="AZ225" s="1"/>
    </row>
    <row r="226" spans="1:52" ht="14.25" customHeight="1" x14ac:dyDescent="0.25">
      <c r="A226" s="1"/>
      <c r="B226" s="1"/>
      <c r="C226" s="1"/>
      <c r="D226" s="1"/>
      <c r="E226" s="1"/>
      <c r="F226" s="1"/>
      <c r="G226" s="1"/>
      <c r="H226" s="1"/>
      <c r="I226" s="1"/>
      <c r="J226" s="2"/>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3"/>
      <c r="AR226" s="3"/>
      <c r="AS226" s="3"/>
      <c r="AT226" s="6"/>
      <c r="AU226" s="3"/>
      <c r="AV226" s="3"/>
      <c r="AW226" s="1"/>
      <c r="AX226" s="1"/>
      <c r="AY226" s="1"/>
      <c r="AZ226" s="1"/>
    </row>
    <row r="227" spans="1:52" ht="14.25" customHeight="1" x14ac:dyDescent="0.25">
      <c r="A227" s="1"/>
      <c r="B227" s="1"/>
      <c r="C227" s="1"/>
      <c r="D227" s="1"/>
      <c r="E227" s="1"/>
      <c r="F227" s="1"/>
      <c r="G227" s="1"/>
      <c r="H227" s="1"/>
      <c r="I227" s="1"/>
      <c r="J227" s="2"/>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3"/>
      <c r="AR227" s="3"/>
      <c r="AS227" s="3"/>
      <c r="AT227" s="6"/>
      <c r="AU227" s="3"/>
      <c r="AV227" s="3"/>
      <c r="AW227" s="1"/>
      <c r="AX227" s="1"/>
      <c r="AY227" s="1"/>
      <c r="AZ227" s="1"/>
    </row>
    <row r="228" spans="1:52" ht="14.25" customHeight="1" x14ac:dyDescent="0.25">
      <c r="A228" s="1"/>
      <c r="B228" s="1"/>
      <c r="C228" s="1"/>
      <c r="D228" s="1"/>
      <c r="E228" s="1"/>
      <c r="F228" s="1"/>
      <c r="G228" s="1"/>
      <c r="H228" s="1"/>
      <c r="I228" s="1"/>
      <c r="J228" s="2"/>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3"/>
      <c r="AR228" s="3"/>
      <c r="AS228" s="3"/>
      <c r="AT228" s="6"/>
      <c r="AU228" s="3"/>
      <c r="AV228" s="3"/>
      <c r="AW228" s="1"/>
      <c r="AX228" s="1"/>
      <c r="AY228" s="1"/>
      <c r="AZ228" s="1"/>
    </row>
    <row r="229" spans="1:52" ht="14.25" customHeight="1" x14ac:dyDescent="0.25">
      <c r="A229" s="1"/>
      <c r="B229" s="1"/>
      <c r="C229" s="1"/>
      <c r="D229" s="1"/>
      <c r="E229" s="1"/>
      <c r="F229" s="1"/>
      <c r="G229" s="1"/>
      <c r="H229" s="1"/>
      <c r="I229" s="1"/>
      <c r="J229" s="2"/>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3"/>
      <c r="AR229" s="3"/>
      <c r="AS229" s="3"/>
      <c r="AT229" s="6"/>
      <c r="AU229" s="3"/>
      <c r="AV229" s="3"/>
      <c r="AW229" s="1"/>
      <c r="AX229" s="1"/>
      <c r="AY229" s="1"/>
      <c r="AZ229" s="1"/>
    </row>
    <row r="230" spans="1:52" ht="14.25" customHeight="1" x14ac:dyDescent="0.25">
      <c r="A230" s="1"/>
      <c r="B230" s="1"/>
      <c r="C230" s="1"/>
      <c r="D230" s="1"/>
      <c r="E230" s="1"/>
      <c r="F230" s="1"/>
      <c r="G230" s="1"/>
      <c r="H230" s="1"/>
      <c r="I230" s="1"/>
      <c r="J230" s="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3"/>
      <c r="AR230" s="3"/>
      <c r="AS230" s="3"/>
      <c r="AT230" s="6"/>
      <c r="AU230" s="3"/>
      <c r="AV230" s="3"/>
      <c r="AW230" s="1"/>
      <c r="AX230" s="1"/>
      <c r="AY230" s="1"/>
      <c r="AZ230" s="1"/>
    </row>
    <row r="231" spans="1:52" ht="14.25" customHeight="1" x14ac:dyDescent="0.25">
      <c r="A231" s="1"/>
      <c r="B231" s="1"/>
      <c r="C231" s="1"/>
      <c r="D231" s="1"/>
      <c r="E231" s="1"/>
      <c r="F231" s="1"/>
      <c r="G231" s="1"/>
      <c r="H231" s="1"/>
      <c r="I231" s="1"/>
      <c r="J231" s="2"/>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3"/>
      <c r="AR231" s="3"/>
      <c r="AS231" s="3"/>
      <c r="AT231" s="6"/>
      <c r="AU231" s="3"/>
      <c r="AV231" s="3"/>
      <c r="AW231" s="1"/>
      <c r="AX231" s="1"/>
      <c r="AY231" s="1"/>
      <c r="AZ231" s="1"/>
    </row>
    <row r="232" spans="1:52" ht="14.25" customHeight="1" x14ac:dyDescent="0.25">
      <c r="A232" s="1"/>
      <c r="B232" s="1"/>
      <c r="C232" s="1"/>
      <c r="D232" s="1"/>
      <c r="E232" s="1"/>
      <c r="F232" s="1"/>
      <c r="G232" s="1"/>
      <c r="H232" s="1"/>
      <c r="I232" s="1"/>
      <c r="J232" s="2"/>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3"/>
      <c r="AR232" s="3"/>
      <c r="AS232" s="3"/>
      <c r="AT232" s="6"/>
      <c r="AU232" s="3"/>
      <c r="AV232" s="3"/>
      <c r="AW232" s="1"/>
      <c r="AX232" s="1"/>
      <c r="AY232" s="1"/>
      <c r="AZ232" s="1"/>
    </row>
    <row r="233" spans="1:52" ht="14.25" customHeight="1" x14ac:dyDescent="0.25">
      <c r="A233" s="1"/>
      <c r="B233" s="1"/>
      <c r="C233" s="1"/>
      <c r="D233" s="1"/>
      <c r="E233" s="1"/>
      <c r="F233" s="1"/>
      <c r="G233" s="1"/>
      <c r="H233" s="1"/>
      <c r="I233" s="1"/>
      <c r="J233" s="2"/>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3"/>
      <c r="AR233" s="3"/>
      <c r="AS233" s="3"/>
      <c r="AT233" s="6"/>
      <c r="AU233" s="3"/>
      <c r="AV233" s="3"/>
      <c r="AW233" s="1"/>
      <c r="AX233" s="1"/>
      <c r="AY233" s="1"/>
      <c r="AZ233" s="1"/>
    </row>
    <row r="234" spans="1:52" ht="14.25" customHeight="1" x14ac:dyDescent="0.25">
      <c r="A234" s="1"/>
      <c r="B234" s="1"/>
      <c r="C234" s="1"/>
      <c r="D234" s="1"/>
      <c r="E234" s="1"/>
      <c r="F234" s="1"/>
      <c r="G234" s="1"/>
      <c r="H234" s="1"/>
      <c r="I234" s="1"/>
      <c r="J234" s="2"/>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3"/>
      <c r="AR234" s="3"/>
      <c r="AS234" s="3"/>
      <c r="AT234" s="6"/>
      <c r="AU234" s="3"/>
      <c r="AV234" s="3"/>
      <c r="AW234" s="1"/>
      <c r="AX234" s="1"/>
      <c r="AY234" s="1"/>
      <c r="AZ234" s="1"/>
    </row>
    <row r="235" spans="1:52" ht="14.25" customHeight="1" x14ac:dyDescent="0.25">
      <c r="A235" s="1"/>
      <c r="B235" s="1"/>
      <c r="C235" s="1"/>
      <c r="D235" s="1"/>
      <c r="E235" s="1"/>
      <c r="F235" s="1"/>
      <c r="G235" s="1"/>
      <c r="H235" s="1"/>
      <c r="I235" s="1"/>
      <c r="J235" s="2"/>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3"/>
      <c r="AR235" s="3"/>
      <c r="AS235" s="3"/>
      <c r="AT235" s="6"/>
      <c r="AU235" s="3"/>
      <c r="AV235" s="3"/>
      <c r="AW235" s="1"/>
      <c r="AX235" s="1"/>
      <c r="AY235" s="1"/>
      <c r="AZ235" s="1"/>
    </row>
    <row r="236" spans="1:52" ht="14.25" customHeight="1" x14ac:dyDescent="0.25">
      <c r="A236" s="1"/>
      <c r="B236" s="1"/>
      <c r="C236" s="1"/>
      <c r="D236" s="1"/>
      <c r="E236" s="1"/>
      <c r="F236" s="1"/>
      <c r="G236" s="1"/>
      <c r="H236" s="1"/>
      <c r="I236" s="1"/>
      <c r="J236" s="2"/>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3"/>
      <c r="AR236" s="3"/>
      <c r="AS236" s="3"/>
      <c r="AT236" s="6"/>
      <c r="AU236" s="3"/>
      <c r="AV236" s="3"/>
      <c r="AW236" s="1"/>
      <c r="AX236" s="1"/>
      <c r="AY236" s="1"/>
      <c r="AZ236" s="1"/>
    </row>
    <row r="237" spans="1:52" ht="14.25" customHeight="1" x14ac:dyDescent="0.25">
      <c r="A237" s="1"/>
      <c r="B237" s="1"/>
      <c r="C237" s="1"/>
      <c r="D237" s="1"/>
      <c r="E237" s="1"/>
      <c r="F237" s="1"/>
      <c r="G237" s="1"/>
      <c r="H237" s="1"/>
      <c r="I237" s="1"/>
      <c r="J237" s="2"/>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3"/>
      <c r="AR237" s="3"/>
      <c r="AS237" s="3"/>
      <c r="AT237" s="6"/>
      <c r="AU237" s="3"/>
      <c r="AV237" s="3"/>
      <c r="AW237" s="1"/>
      <c r="AX237" s="1"/>
      <c r="AY237" s="1"/>
      <c r="AZ237" s="1"/>
    </row>
    <row r="238" spans="1:52" ht="14.25" customHeight="1" x14ac:dyDescent="0.25">
      <c r="A238" s="1"/>
      <c r="B238" s="1"/>
      <c r="C238" s="1"/>
      <c r="D238" s="1"/>
      <c r="E238" s="1"/>
      <c r="F238" s="1"/>
      <c r="G238" s="1"/>
      <c r="H238" s="1"/>
      <c r="I238" s="1"/>
      <c r="J238" s="2"/>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3"/>
      <c r="AR238" s="3"/>
      <c r="AS238" s="3"/>
      <c r="AT238" s="6"/>
      <c r="AU238" s="3"/>
      <c r="AV238" s="3"/>
      <c r="AW238" s="1"/>
      <c r="AX238" s="1"/>
      <c r="AY238" s="1"/>
      <c r="AZ238" s="1"/>
    </row>
    <row r="239" spans="1:52" ht="14.25" customHeight="1" x14ac:dyDescent="0.25">
      <c r="A239" s="1"/>
      <c r="B239" s="1"/>
      <c r="C239" s="1"/>
      <c r="D239" s="1"/>
      <c r="E239" s="1"/>
      <c r="F239" s="1"/>
      <c r="G239" s="1"/>
      <c r="H239" s="1"/>
      <c r="I239" s="1"/>
      <c r="J239" s="2"/>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3"/>
      <c r="AR239" s="3"/>
      <c r="AS239" s="3"/>
      <c r="AT239" s="6"/>
      <c r="AU239" s="3"/>
      <c r="AV239" s="3"/>
      <c r="AW239" s="1"/>
      <c r="AX239" s="1"/>
      <c r="AY239" s="1"/>
      <c r="AZ239" s="1"/>
    </row>
    <row r="240" spans="1:52" ht="14.25" customHeight="1" x14ac:dyDescent="0.25">
      <c r="A240" s="1"/>
      <c r="B240" s="1"/>
      <c r="C240" s="1"/>
      <c r="D240" s="1"/>
      <c r="E240" s="1"/>
      <c r="F240" s="1"/>
      <c r="G240" s="1"/>
      <c r="H240" s="1"/>
      <c r="I240" s="1"/>
      <c r="J240" s="2"/>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3"/>
      <c r="AR240" s="3"/>
      <c r="AS240" s="3"/>
      <c r="AT240" s="6"/>
      <c r="AU240" s="3"/>
      <c r="AV240" s="3"/>
      <c r="AW240" s="1"/>
      <c r="AX240" s="1"/>
      <c r="AY240" s="1"/>
      <c r="AZ240" s="1"/>
    </row>
    <row r="241" spans="1:52" ht="14.25" customHeight="1" x14ac:dyDescent="0.25">
      <c r="A241" s="1"/>
      <c r="B241" s="1"/>
      <c r="C241" s="1"/>
      <c r="D241" s="1"/>
      <c r="E241" s="1"/>
      <c r="F241" s="1"/>
      <c r="G241" s="1"/>
      <c r="H241" s="1"/>
      <c r="I241" s="1"/>
      <c r="J241" s="2"/>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3"/>
      <c r="AR241" s="3"/>
      <c r="AS241" s="3"/>
      <c r="AT241" s="6"/>
      <c r="AU241" s="3"/>
      <c r="AV241" s="3"/>
      <c r="AW241" s="1"/>
      <c r="AX241" s="1"/>
      <c r="AY241" s="1"/>
      <c r="AZ241" s="1"/>
    </row>
    <row r="242" spans="1:52" ht="14.25" customHeight="1" x14ac:dyDescent="0.25">
      <c r="A242" s="1"/>
      <c r="B242" s="1"/>
      <c r="C242" s="1"/>
      <c r="D242" s="1"/>
      <c r="E242" s="1"/>
      <c r="F242" s="1"/>
      <c r="G242" s="1"/>
      <c r="H242" s="1"/>
      <c r="I242" s="1"/>
      <c r="J242" s="2"/>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3"/>
      <c r="AR242" s="3"/>
      <c r="AS242" s="3"/>
      <c r="AT242" s="6"/>
      <c r="AU242" s="3"/>
      <c r="AV242" s="3"/>
      <c r="AW242" s="1"/>
      <c r="AX242" s="1"/>
      <c r="AY242" s="1"/>
      <c r="AZ242" s="1"/>
    </row>
    <row r="243" spans="1:52" ht="14.25" customHeight="1" x14ac:dyDescent="0.25">
      <c r="A243" s="1"/>
      <c r="B243" s="1"/>
      <c r="C243" s="1"/>
      <c r="D243" s="1"/>
      <c r="E243" s="1"/>
      <c r="F243" s="1"/>
      <c r="G243" s="1"/>
      <c r="H243" s="1"/>
      <c r="I243" s="1"/>
      <c r="J243" s="2"/>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3"/>
      <c r="AR243" s="3"/>
      <c r="AS243" s="3"/>
      <c r="AT243" s="6"/>
      <c r="AU243" s="3"/>
      <c r="AV243" s="3"/>
      <c r="AW243" s="1"/>
      <c r="AX243" s="1"/>
      <c r="AY243" s="1"/>
      <c r="AZ243" s="1"/>
    </row>
    <row r="244" spans="1:52" ht="14.25" customHeight="1" x14ac:dyDescent="0.25">
      <c r="A244" s="1"/>
      <c r="B244" s="1"/>
      <c r="C244" s="1"/>
      <c r="D244" s="1"/>
      <c r="E244" s="1"/>
      <c r="F244" s="1"/>
      <c r="G244" s="1"/>
      <c r="H244" s="1"/>
      <c r="I244" s="1"/>
      <c r="J244" s="2"/>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3"/>
      <c r="AR244" s="3"/>
      <c r="AS244" s="3"/>
      <c r="AT244" s="6"/>
      <c r="AU244" s="3"/>
      <c r="AV244" s="3"/>
      <c r="AW244" s="1"/>
      <c r="AX244" s="1"/>
      <c r="AY244" s="1"/>
      <c r="AZ244" s="1"/>
    </row>
    <row r="245" spans="1:52" ht="14.25" customHeight="1" x14ac:dyDescent="0.25">
      <c r="A245" s="1"/>
      <c r="B245" s="1"/>
      <c r="C245" s="1"/>
      <c r="D245" s="1"/>
      <c r="E245" s="1"/>
      <c r="F245" s="1"/>
      <c r="G245" s="1"/>
      <c r="H245" s="1"/>
      <c r="I245" s="1"/>
      <c r="J245" s="2"/>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3"/>
      <c r="AR245" s="3"/>
      <c r="AS245" s="3"/>
      <c r="AT245" s="6"/>
      <c r="AU245" s="3"/>
      <c r="AV245" s="3"/>
      <c r="AW245" s="1"/>
      <c r="AX245" s="1"/>
      <c r="AY245" s="1"/>
      <c r="AZ245" s="1"/>
    </row>
    <row r="246" spans="1:52" ht="14.25" customHeight="1" x14ac:dyDescent="0.25">
      <c r="A246" s="1"/>
      <c r="B246" s="1"/>
      <c r="C246" s="1"/>
      <c r="D246" s="1"/>
      <c r="E246" s="1"/>
      <c r="F246" s="1"/>
      <c r="G246" s="1"/>
      <c r="H246" s="1"/>
      <c r="I246" s="1"/>
      <c r="J246" s="2"/>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3"/>
      <c r="AR246" s="3"/>
      <c r="AS246" s="3"/>
      <c r="AT246" s="6"/>
      <c r="AU246" s="3"/>
      <c r="AV246" s="3"/>
      <c r="AW246" s="1"/>
      <c r="AX246" s="1"/>
      <c r="AY246" s="1"/>
      <c r="AZ246" s="1"/>
    </row>
    <row r="247" spans="1:52" ht="14.25" customHeight="1" x14ac:dyDescent="0.25">
      <c r="A247" s="1"/>
      <c r="B247" s="1"/>
      <c r="C247" s="1"/>
      <c r="D247" s="1"/>
      <c r="E247" s="1"/>
      <c r="F247" s="1"/>
      <c r="G247" s="1"/>
      <c r="H247" s="1"/>
      <c r="I247" s="1"/>
      <c r="J247" s="2"/>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3"/>
      <c r="AR247" s="3"/>
      <c r="AS247" s="3"/>
      <c r="AT247" s="6"/>
      <c r="AU247" s="3"/>
      <c r="AV247" s="3"/>
      <c r="AW247" s="1"/>
      <c r="AX247" s="1"/>
      <c r="AY247" s="1"/>
      <c r="AZ247" s="1"/>
    </row>
    <row r="248" spans="1:52" ht="14.25" customHeight="1" x14ac:dyDescent="0.25">
      <c r="A248" s="1"/>
      <c r="B248" s="1"/>
      <c r="C248" s="1"/>
      <c r="D248" s="1"/>
      <c r="E248" s="1"/>
      <c r="F248" s="1"/>
      <c r="G248" s="1"/>
      <c r="H248" s="1"/>
      <c r="I248" s="1"/>
      <c r="J248" s="2"/>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3"/>
      <c r="AR248" s="3"/>
      <c r="AS248" s="3"/>
      <c r="AT248" s="6"/>
      <c r="AU248" s="3"/>
      <c r="AV248" s="3"/>
      <c r="AW248" s="1"/>
      <c r="AX248" s="1"/>
      <c r="AY248" s="1"/>
      <c r="AZ248" s="1"/>
    </row>
    <row r="249" spans="1:52" ht="14.25" customHeight="1" x14ac:dyDescent="0.25">
      <c r="A249" s="1"/>
      <c r="B249" s="1"/>
      <c r="C249" s="1"/>
      <c r="D249" s="1"/>
      <c r="E249" s="1"/>
      <c r="F249" s="1"/>
      <c r="G249" s="1"/>
      <c r="H249" s="1"/>
      <c r="I249" s="1"/>
      <c r="J249" s="2"/>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3"/>
      <c r="AR249" s="3"/>
      <c r="AS249" s="3"/>
      <c r="AT249" s="6"/>
      <c r="AU249" s="3"/>
      <c r="AV249" s="3"/>
      <c r="AW249" s="1"/>
      <c r="AX249" s="1"/>
      <c r="AY249" s="1"/>
      <c r="AZ249" s="1"/>
    </row>
    <row r="250" spans="1:52" ht="14.25" customHeight="1" x14ac:dyDescent="0.25">
      <c r="A250" s="1"/>
      <c r="B250" s="1"/>
      <c r="C250" s="1"/>
      <c r="D250" s="1"/>
      <c r="E250" s="1"/>
      <c r="F250" s="1"/>
      <c r="G250" s="1"/>
      <c r="H250" s="1"/>
      <c r="I250" s="1"/>
      <c r="J250" s="2"/>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3"/>
      <c r="AR250" s="3"/>
      <c r="AS250" s="3"/>
      <c r="AT250" s="6"/>
      <c r="AU250" s="3"/>
      <c r="AV250" s="3"/>
      <c r="AW250" s="1"/>
      <c r="AX250" s="1"/>
      <c r="AY250" s="1"/>
      <c r="AZ250" s="1"/>
    </row>
    <row r="251" spans="1:52" ht="14.25" customHeight="1" x14ac:dyDescent="0.25">
      <c r="A251" s="1"/>
      <c r="B251" s="1"/>
      <c r="C251" s="1"/>
      <c r="D251" s="1"/>
      <c r="E251" s="1"/>
      <c r="F251" s="1"/>
      <c r="G251" s="1"/>
      <c r="H251" s="1"/>
      <c r="I251" s="1"/>
      <c r="J251" s="2"/>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3"/>
      <c r="AR251" s="3"/>
      <c r="AS251" s="3"/>
      <c r="AT251" s="6"/>
      <c r="AU251" s="3"/>
      <c r="AV251" s="3"/>
      <c r="AW251" s="1"/>
      <c r="AX251" s="1"/>
      <c r="AY251" s="1"/>
      <c r="AZ251" s="1"/>
    </row>
    <row r="252" spans="1:52" ht="14.25" customHeight="1" x14ac:dyDescent="0.25">
      <c r="A252" s="1"/>
      <c r="B252" s="1"/>
      <c r="C252" s="1"/>
      <c r="D252" s="1"/>
      <c r="E252" s="1"/>
      <c r="F252" s="1"/>
      <c r="G252" s="1"/>
      <c r="H252" s="1"/>
      <c r="I252" s="1"/>
      <c r="J252" s="2"/>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3"/>
      <c r="AR252" s="3"/>
      <c r="AS252" s="3"/>
      <c r="AT252" s="6"/>
      <c r="AU252" s="3"/>
      <c r="AV252" s="3"/>
      <c r="AW252" s="1"/>
      <c r="AX252" s="1"/>
      <c r="AY252" s="1"/>
      <c r="AZ252" s="1"/>
    </row>
    <row r="253" spans="1:52" ht="14.25" customHeight="1" x14ac:dyDescent="0.25">
      <c r="A253" s="1"/>
      <c r="B253" s="1"/>
      <c r="C253" s="1"/>
      <c r="D253" s="1"/>
      <c r="E253" s="1"/>
      <c r="F253" s="1"/>
      <c r="G253" s="1"/>
      <c r="H253" s="1"/>
      <c r="I253" s="1"/>
      <c r="J253" s="2"/>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3"/>
      <c r="AR253" s="3"/>
      <c r="AS253" s="3"/>
      <c r="AT253" s="6"/>
      <c r="AU253" s="3"/>
      <c r="AV253" s="3"/>
      <c r="AW253" s="1"/>
      <c r="AX253" s="1"/>
      <c r="AY253" s="1"/>
      <c r="AZ253" s="1"/>
    </row>
    <row r="254" spans="1:52" ht="14.25" customHeight="1" x14ac:dyDescent="0.25">
      <c r="A254" s="1"/>
      <c r="B254" s="1"/>
      <c r="C254" s="1"/>
      <c r="D254" s="1"/>
      <c r="E254" s="1"/>
      <c r="F254" s="1"/>
      <c r="G254" s="1"/>
      <c r="H254" s="1"/>
      <c r="I254" s="1"/>
      <c r="J254" s="2"/>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3"/>
      <c r="AR254" s="3"/>
      <c r="AS254" s="3"/>
      <c r="AT254" s="6"/>
      <c r="AU254" s="3"/>
      <c r="AV254" s="3"/>
      <c r="AW254" s="1"/>
      <c r="AX254" s="1"/>
      <c r="AY254" s="1"/>
      <c r="AZ254" s="1"/>
    </row>
    <row r="255" spans="1:52" ht="14.25" customHeight="1" x14ac:dyDescent="0.25">
      <c r="A255" s="1"/>
      <c r="B255" s="1"/>
      <c r="C255" s="1"/>
      <c r="D255" s="1"/>
      <c r="E255" s="1"/>
      <c r="F255" s="1"/>
      <c r="G255" s="1"/>
      <c r="H255" s="1"/>
      <c r="I255" s="1"/>
      <c r="J255" s="2"/>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3"/>
      <c r="AR255" s="3"/>
      <c r="AS255" s="3"/>
      <c r="AT255" s="6"/>
      <c r="AU255" s="3"/>
      <c r="AV255" s="3"/>
      <c r="AW255" s="1"/>
      <c r="AX255" s="1"/>
      <c r="AY255" s="1"/>
      <c r="AZ255" s="1"/>
    </row>
    <row r="256" spans="1:52" ht="14.25" customHeight="1" x14ac:dyDescent="0.25">
      <c r="A256" s="1"/>
      <c r="B256" s="1"/>
      <c r="C256" s="1"/>
      <c r="D256" s="1"/>
      <c r="E256" s="1"/>
      <c r="F256" s="1"/>
      <c r="G256" s="1"/>
      <c r="H256" s="1"/>
      <c r="I256" s="1"/>
      <c r="J256" s="2"/>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3"/>
      <c r="AR256" s="3"/>
      <c r="AS256" s="3"/>
      <c r="AT256" s="6"/>
      <c r="AU256" s="3"/>
      <c r="AV256" s="3"/>
      <c r="AW256" s="1"/>
      <c r="AX256" s="1"/>
      <c r="AY256" s="1"/>
      <c r="AZ256" s="1"/>
    </row>
    <row r="257" spans="1:52" ht="14.25" customHeight="1" x14ac:dyDescent="0.25">
      <c r="A257" s="1"/>
      <c r="B257" s="1"/>
      <c r="C257" s="1"/>
      <c r="D257" s="1"/>
      <c r="E257" s="1"/>
      <c r="F257" s="1"/>
      <c r="G257" s="1"/>
      <c r="H257" s="1"/>
      <c r="I257" s="1"/>
      <c r="J257" s="2"/>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3"/>
      <c r="AR257" s="3"/>
      <c r="AS257" s="3"/>
      <c r="AT257" s="6"/>
      <c r="AU257" s="3"/>
      <c r="AV257" s="3"/>
      <c r="AW257" s="1"/>
      <c r="AX257" s="1"/>
      <c r="AY257" s="1"/>
      <c r="AZ257" s="1"/>
    </row>
    <row r="258" spans="1:52" ht="14.25" customHeight="1" x14ac:dyDescent="0.25">
      <c r="A258" s="1"/>
      <c r="B258" s="1"/>
      <c r="C258" s="1"/>
      <c r="D258" s="1"/>
      <c r="E258" s="1"/>
      <c r="F258" s="1"/>
      <c r="G258" s="1"/>
      <c r="H258" s="1"/>
      <c r="I258" s="1"/>
      <c r="J258" s="2"/>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3"/>
      <c r="AR258" s="3"/>
      <c r="AS258" s="3"/>
      <c r="AT258" s="6"/>
      <c r="AU258" s="3"/>
      <c r="AV258" s="3"/>
      <c r="AW258" s="1"/>
      <c r="AX258" s="1"/>
      <c r="AY258" s="1"/>
      <c r="AZ258" s="1"/>
    </row>
    <row r="259" spans="1:52" ht="14.25" customHeight="1" x14ac:dyDescent="0.25">
      <c r="A259" s="1"/>
      <c r="B259" s="1"/>
      <c r="C259" s="1"/>
      <c r="D259" s="1"/>
      <c r="E259" s="1"/>
      <c r="F259" s="1"/>
      <c r="G259" s="1"/>
      <c r="H259" s="1"/>
      <c r="I259" s="1"/>
      <c r="J259" s="2"/>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3"/>
      <c r="AR259" s="3"/>
      <c r="AS259" s="3"/>
      <c r="AT259" s="6"/>
      <c r="AU259" s="3"/>
      <c r="AV259" s="3"/>
      <c r="AW259" s="1"/>
      <c r="AX259" s="1"/>
      <c r="AY259" s="1"/>
      <c r="AZ259" s="1"/>
    </row>
    <row r="260" spans="1:52" ht="14.25" customHeight="1" x14ac:dyDescent="0.25">
      <c r="A260" s="1"/>
      <c r="B260" s="1"/>
      <c r="C260" s="1"/>
      <c r="D260" s="1"/>
      <c r="E260" s="1"/>
      <c r="F260" s="1"/>
      <c r="G260" s="1"/>
      <c r="H260" s="1"/>
      <c r="I260" s="1"/>
      <c r="J260" s="2"/>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3"/>
      <c r="AR260" s="3"/>
      <c r="AS260" s="3"/>
      <c r="AT260" s="6"/>
      <c r="AU260" s="3"/>
      <c r="AV260" s="3"/>
      <c r="AW260" s="1"/>
      <c r="AX260" s="1"/>
      <c r="AY260" s="1"/>
      <c r="AZ260" s="1"/>
    </row>
    <row r="261" spans="1:52" ht="14.25" customHeight="1" x14ac:dyDescent="0.25">
      <c r="A261" s="1"/>
      <c r="B261" s="1"/>
      <c r="C261" s="1"/>
      <c r="D261" s="1"/>
      <c r="E261" s="1"/>
      <c r="F261" s="1"/>
      <c r="G261" s="1"/>
      <c r="H261" s="1"/>
      <c r="I261" s="1"/>
      <c r="J261" s="2"/>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3"/>
      <c r="AR261" s="3"/>
      <c r="AS261" s="3"/>
      <c r="AT261" s="6"/>
      <c r="AU261" s="3"/>
      <c r="AV261" s="3"/>
      <c r="AW261" s="1"/>
      <c r="AX261" s="1"/>
      <c r="AY261" s="1"/>
      <c r="AZ261" s="1"/>
    </row>
    <row r="262" spans="1:52" ht="14.25" customHeight="1" x14ac:dyDescent="0.25">
      <c r="A262" s="1"/>
      <c r="B262" s="1"/>
      <c r="C262" s="1"/>
      <c r="D262" s="1"/>
      <c r="E262" s="1"/>
      <c r="F262" s="1"/>
      <c r="G262" s="1"/>
      <c r="H262" s="1"/>
      <c r="I262" s="1"/>
      <c r="J262" s="2"/>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3"/>
      <c r="AR262" s="3"/>
      <c r="AS262" s="3"/>
      <c r="AT262" s="6"/>
      <c r="AU262" s="3"/>
      <c r="AV262" s="3"/>
      <c r="AW262" s="1"/>
      <c r="AX262" s="1"/>
      <c r="AY262" s="1"/>
      <c r="AZ262" s="1"/>
    </row>
    <row r="263" spans="1:52" ht="14.25" customHeight="1" x14ac:dyDescent="0.25">
      <c r="A263" s="1"/>
      <c r="B263" s="1"/>
      <c r="C263" s="1"/>
      <c r="D263" s="1"/>
      <c r="E263" s="1"/>
      <c r="F263" s="1"/>
      <c r="G263" s="1"/>
      <c r="H263" s="1"/>
      <c r="I263" s="1"/>
      <c r="J263" s="2"/>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3"/>
      <c r="AR263" s="3"/>
      <c r="AS263" s="3"/>
      <c r="AT263" s="6"/>
      <c r="AU263" s="3"/>
      <c r="AV263" s="3"/>
      <c r="AW263" s="1"/>
      <c r="AX263" s="1"/>
      <c r="AY263" s="1"/>
      <c r="AZ263" s="1"/>
    </row>
    <row r="264" spans="1:52" ht="14.25" customHeight="1" x14ac:dyDescent="0.25">
      <c r="A264" s="1"/>
      <c r="B264" s="1"/>
      <c r="C264" s="1"/>
      <c r="D264" s="1"/>
      <c r="E264" s="1"/>
      <c r="F264" s="1"/>
      <c r="G264" s="1"/>
      <c r="H264" s="1"/>
      <c r="I264" s="1"/>
      <c r="J264" s="2"/>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3"/>
      <c r="AR264" s="3"/>
      <c r="AS264" s="3"/>
      <c r="AT264" s="6"/>
      <c r="AU264" s="3"/>
      <c r="AV264" s="3"/>
      <c r="AW264" s="1"/>
      <c r="AX264" s="1"/>
      <c r="AY264" s="1"/>
      <c r="AZ264" s="1"/>
    </row>
    <row r="265" spans="1:52" ht="14.25" customHeight="1" x14ac:dyDescent="0.25">
      <c r="A265" s="1"/>
      <c r="B265" s="1"/>
      <c r="C265" s="1"/>
      <c r="D265" s="1"/>
      <c r="E265" s="1"/>
      <c r="F265" s="1"/>
      <c r="G265" s="1"/>
      <c r="H265" s="1"/>
      <c r="I265" s="1"/>
      <c r="J265" s="2"/>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3"/>
      <c r="AR265" s="3"/>
      <c r="AS265" s="3"/>
      <c r="AT265" s="6"/>
      <c r="AU265" s="3"/>
      <c r="AV265" s="3"/>
      <c r="AW265" s="1"/>
      <c r="AX265" s="1"/>
      <c r="AY265" s="1"/>
      <c r="AZ265" s="1"/>
    </row>
    <row r="266" spans="1:52" ht="14.25" customHeight="1" x14ac:dyDescent="0.25">
      <c r="A266" s="1"/>
      <c r="B266" s="1"/>
      <c r="C266" s="1"/>
      <c r="D266" s="1"/>
      <c r="E266" s="1"/>
      <c r="F266" s="1"/>
      <c r="G266" s="1"/>
      <c r="H266" s="1"/>
      <c r="I266" s="1"/>
      <c r="J266" s="2"/>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3"/>
      <c r="AR266" s="3"/>
      <c r="AS266" s="3"/>
      <c r="AT266" s="6"/>
      <c r="AU266" s="3"/>
      <c r="AV266" s="3"/>
      <c r="AW266" s="1"/>
      <c r="AX266" s="1"/>
      <c r="AY266" s="1"/>
      <c r="AZ266" s="1"/>
    </row>
    <row r="267" spans="1:52" ht="14.25" customHeight="1" x14ac:dyDescent="0.25">
      <c r="A267" s="1"/>
      <c r="B267" s="1"/>
      <c r="C267" s="1"/>
      <c r="D267" s="1"/>
      <c r="E267" s="1"/>
      <c r="F267" s="1"/>
      <c r="G267" s="1"/>
      <c r="H267" s="1"/>
      <c r="I267" s="1"/>
      <c r="J267" s="2"/>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3"/>
      <c r="AR267" s="3"/>
      <c r="AS267" s="3"/>
      <c r="AT267" s="6"/>
      <c r="AU267" s="3"/>
      <c r="AV267" s="3"/>
      <c r="AW267" s="1"/>
      <c r="AX267" s="1"/>
      <c r="AY267" s="1"/>
      <c r="AZ267" s="1"/>
    </row>
    <row r="268" spans="1:52" ht="14.25" customHeight="1" x14ac:dyDescent="0.25">
      <c r="A268" s="1"/>
      <c r="B268" s="1"/>
      <c r="C268" s="1"/>
      <c r="D268" s="1"/>
      <c r="E268" s="1"/>
      <c r="F268" s="1"/>
      <c r="G268" s="1"/>
      <c r="H268" s="1"/>
      <c r="I268" s="1"/>
      <c r="J268" s="2"/>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3"/>
      <c r="AR268" s="3"/>
      <c r="AS268" s="3"/>
      <c r="AT268" s="6"/>
      <c r="AU268" s="3"/>
      <c r="AV268" s="3"/>
      <c r="AW268" s="1"/>
      <c r="AX268" s="1"/>
      <c r="AY268" s="1"/>
      <c r="AZ268" s="1"/>
    </row>
    <row r="269" spans="1:52" ht="14.25" customHeight="1" x14ac:dyDescent="0.25">
      <c r="A269" s="1"/>
      <c r="B269" s="1"/>
      <c r="C269" s="1"/>
      <c r="D269" s="1"/>
      <c r="E269" s="1"/>
      <c r="F269" s="1"/>
      <c r="G269" s="1"/>
      <c r="H269" s="1"/>
      <c r="I269" s="1"/>
      <c r="J269" s="2"/>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3"/>
      <c r="AR269" s="3"/>
      <c r="AS269" s="3"/>
      <c r="AT269" s="6"/>
      <c r="AU269" s="3"/>
      <c r="AV269" s="3"/>
      <c r="AW269" s="1"/>
      <c r="AX269" s="1"/>
      <c r="AY269" s="1"/>
      <c r="AZ269" s="1"/>
    </row>
    <row r="270" spans="1:52" ht="14.25" customHeight="1" x14ac:dyDescent="0.25">
      <c r="A270" s="1"/>
      <c r="B270" s="1"/>
      <c r="C270" s="1"/>
      <c r="D270" s="1"/>
      <c r="E270" s="1"/>
      <c r="F270" s="1"/>
      <c r="G270" s="1"/>
      <c r="H270" s="1"/>
      <c r="I270" s="1"/>
      <c r="J270" s="2"/>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3"/>
      <c r="AR270" s="3"/>
      <c r="AS270" s="3"/>
      <c r="AT270" s="6"/>
      <c r="AU270" s="3"/>
      <c r="AV270" s="3"/>
      <c r="AW270" s="1"/>
      <c r="AX270" s="1"/>
      <c r="AY270" s="1"/>
      <c r="AZ270" s="1"/>
    </row>
    <row r="271" spans="1:52" ht="14.25" customHeight="1" x14ac:dyDescent="0.25">
      <c r="A271" s="1"/>
      <c r="B271" s="1"/>
      <c r="C271" s="1"/>
      <c r="D271" s="1"/>
      <c r="E271" s="1"/>
      <c r="F271" s="1"/>
      <c r="G271" s="1"/>
      <c r="H271" s="1"/>
      <c r="I271" s="1"/>
      <c r="J271" s="2"/>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3"/>
      <c r="AR271" s="3"/>
      <c r="AS271" s="3"/>
      <c r="AT271" s="6"/>
      <c r="AU271" s="3"/>
      <c r="AV271" s="3"/>
      <c r="AW271" s="1"/>
      <c r="AX271" s="1"/>
      <c r="AY271" s="1"/>
      <c r="AZ271" s="1"/>
    </row>
    <row r="272" spans="1:52" ht="14.25" customHeight="1" x14ac:dyDescent="0.25">
      <c r="A272" s="1"/>
      <c r="B272" s="1"/>
      <c r="C272" s="1"/>
      <c r="D272" s="1"/>
      <c r="E272" s="1"/>
      <c r="F272" s="1"/>
      <c r="G272" s="1"/>
      <c r="H272" s="1"/>
      <c r="I272" s="1"/>
      <c r="J272" s="2"/>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3"/>
      <c r="AR272" s="3"/>
      <c r="AS272" s="3"/>
      <c r="AT272" s="6"/>
      <c r="AU272" s="3"/>
      <c r="AV272" s="3"/>
      <c r="AW272" s="1"/>
      <c r="AX272" s="1"/>
      <c r="AY272" s="1"/>
      <c r="AZ272" s="1"/>
    </row>
    <row r="273" spans="1:52" ht="14.25" customHeight="1" x14ac:dyDescent="0.25">
      <c r="A273" s="1"/>
      <c r="B273" s="1"/>
      <c r="C273" s="1"/>
      <c r="D273" s="1"/>
      <c r="E273" s="1"/>
      <c r="F273" s="1"/>
      <c r="G273" s="1"/>
      <c r="H273" s="1"/>
      <c r="I273" s="1"/>
      <c r="J273" s="2"/>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3"/>
      <c r="AR273" s="3"/>
      <c r="AS273" s="3"/>
      <c r="AT273" s="6"/>
      <c r="AU273" s="3"/>
      <c r="AV273" s="3"/>
      <c r="AW273" s="1"/>
      <c r="AX273" s="1"/>
      <c r="AY273" s="1"/>
      <c r="AZ273" s="1"/>
    </row>
    <row r="274" spans="1:52" ht="14.25" customHeight="1" x14ac:dyDescent="0.25">
      <c r="A274" s="1"/>
      <c r="B274" s="1"/>
      <c r="C274" s="1"/>
      <c r="D274" s="1"/>
      <c r="E274" s="1"/>
      <c r="F274" s="1"/>
      <c r="G274" s="1"/>
      <c r="H274" s="1"/>
      <c r="I274" s="1"/>
      <c r="J274" s="2"/>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3"/>
      <c r="AR274" s="3"/>
      <c r="AS274" s="3"/>
      <c r="AT274" s="6"/>
      <c r="AU274" s="3"/>
      <c r="AV274" s="3"/>
      <c r="AW274" s="1"/>
      <c r="AX274" s="1"/>
      <c r="AY274" s="1"/>
      <c r="AZ274" s="1"/>
    </row>
    <row r="275" spans="1:52" ht="14.25" customHeight="1" x14ac:dyDescent="0.25">
      <c r="A275" s="1"/>
      <c r="B275" s="1"/>
      <c r="C275" s="1"/>
      <c r="D275" s="1"/>
      <c r="E275" s="1"/>
      <c r="F275" s="1"/>
      <c r="G275" s="1"/>
      <c r="H275" s="1"/>
      <c r="I275" s="1"/>
      <c r="J275" s="2"/>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3"/>
      <c r="AR275" s="3"/>
      <c r="AS275" s="3"/>
      <c r="AT275" s="6"/>
      <c r="AU275" s="3"/>
      <c r="AV275" s="3"/>
      <c r="AW275" s="1"/>
      <c r="AX275" s="1"/>
      <c r="AY275" s="1"/>
      <c r="AZ275" s="1"/>
    </row>
    <row r="276" spans="1:52" ht="14.25" customHeight="1" x14ac:dyDescent="0.25">
      <c r="A276" s="1"/>
      <c r="B276" s="1"/>
      <c r="C276" s="1"/>
      <c r="D276" s="1"/>
      <c r="E276" s="1"/>
      <c r="F276" s="1"/>
      <c r="G276" s="1"/>
      <c r="H276" s="1"/>
      <c r="I276" s="1"/>
      <c r="J276" s="2"/>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3"/>
      <c r="AR276" s="3"/>
      <c r="AS276" s="3"/>
      <c r="AT276" s="6"/>
      <c r="AU276" s="3"/>
      <c r="AV276" s="3"/>
      <c r="AW276" s="1"/>
      <c r="AX276" s="1"/>
      <c r="AY276" s="1"/>
      <c r="AZ276" s="1"/>
    </row>
    <row r="277" spans="1:52" ht="14.25" customHeight="1" x14ac:dyDescent="0.25">
      <c r="A277" s="1"/>
      <c r="B277" s="1"/>
      <c r="C277" s="1"/>
      <c r="D277" s="1"/>
      <c r="E277" s="1"/>
      <c r="F277" s="1"/>
      <c r="G277" s="1"/>
      <c r="H277" s="1"/>
      <c r="I277" s="1"/>
      <c r="J277" s="2"/>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3"/>
      <c r="AR277" s="3"/>
      <c r="AS277" s="3"/>
      <c r="AT277" s="6"/>
      <c r="AU277" s="3"/>
      <c r="AV277" s="3"/>
      <c r="AW277" s="1"/>
      <c r="AX277" s="1"/>
      <c r="AY277" s="1"/>
      <c r="AZ277" s="1"/>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C277"/>
  <sheetViews>
    <sheetView tabSelected="1" topLeftCell="V1" workbookViewId="0">
      <selection activeCell="N11" sqref="N11:V12"/>
    </sheetView>
  </sheetViews>
  <sheetFormatPr defaultRowHeight="14.25" customHeight="1" x14ac:dyDescent="0.25"/>
  <cols>
    <col min="1" max="1" width="6.5703125" style="7" customWidth="1"/>
    <col min="2" max="2" width="4.7109375" style="7" customWidth="1"/>
    <col min="3" max="4" width="9.140625" style="7"/>
    <col min="5" max="5" width="19.7109375" style="7" bestFit="1" customWidth="1"/>
    <col min="6" max="10" width="9.140625" style="7"/>
    <col min="11" max="11" width="9.140625" style="7" customWidth="1"/>
    <col min="12" max="15" width="9.140625" style="7"/>
    <col min="16" max="17" width="5.42578125" style="7" customWidth="1"/>
    <col min="18" max="18" width="6.5703125" style="7" customWidth="1"/>
    <col min="19" max="26" width="9.140625" style="7"/>
    <col min="27" max="27" width="12.140625" style="7" customWidth="1"/>
    <col min="28" max="29" width="9.140625" style="7"/>
    <col min="30" max="30" width="16.140625" style="7" customWidth="1"/>
    <col min="31" max="31" width="9.140625" style="7" customWidth="1"/>
    <col min="32" max="16384" width="9.140625" style="7"/>
  </cols>
  <sheetData>
    <row r="1" spans="1:55"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GDM3</v>
      </c>
      <c r="O1" s="9" t="s">
        <v>72</v>
      </c>
      <c r="P1" s="10" t="s">
        <v>66</v>
      </c>
      <c r="Q1" s="10" t="s">
        <v>375</v>
      </c>
      <c r="R1" s="9" t="s">
        <v>374</v>
      </c>
      <c r="S1" s="5" t="s">
        <v>7</v>
      </c>
      <c r="T1" s="5" t="s">
        <v>8</v>
      </c>
      <c r="U1" s="5"/>
      <c r="V1" s="5"/>
      <c r="W1" s="5" t="s">
        <v>467</v>
      </c>
      <c r="X1" s="5" t="s">
        <v>466</v>
      </c>
      <c r="Y1" s="5" t="s">
        <v>465</v>
      </c>
      <c r="Z1" s="5" t="s">
        <v>464</v>
      </c>
      <c r="AA1" s="5" t="s">
        <v>463</v>
      </c>
      <c r="AB1" s="5" t="s">
        <v>462</v>
      </c>
      <c r="AC1" s="5" t="s">
        <v>461</v>
      </c>
      <c r="AD1" s="5" t="s">
        <v>460</v>
      </c>
      <c r="AE1" s="5" t="s">
        <v>459</v>
      </c>
      <c r="AF1" s="5" t="s">
        <v>458</v>
      </c>
      <c r="AG1" s="5" t="s">
        <v>457</v>
      </c>
      <c r="AH1" s="5" t="s">
        <v>456</v>
      </c>
      <c r="AI1" s="5" t="s">
        <v>455</v>
      </c>
      <c r="AJ1" s="5" t="s">
        <v>454</v>
      </c>
      <c r="AK1" s="5" t="s">
        <v>453</v>
      </c>
      <c r="AL1" s="5" t="s">
        <v>452</v>
      </c>
      <c r="AM1" s="5"/>
      <c r="AN1" s="5"/>
      <c r="AO1" s="5"/>
      <c r="AP1" s="5"/>
      <c r="AQ1" s="5"/>
      <c r="AR1" s="5"/>
      <c r="AS1" s="5"/>
      <c r="AT1" s="5"/>
      <c r="AU1" s="9"/>
      <c r="AV1" s="9"/>
      <c r="AW1" s="5"/>
      <c r="AX1" s="9"/>
      <c r="AY1" s="5"/>
      <c r="AZ1" s="5"/>
      <c r="BA1" s="5"/>
      <c r="BB1" s="5"/>
      <c r="BC1" s="5"/>
    </row>
    <row r="2" spans="1:55" ht="14.25" customHeight="1" x14ac:dyDescent="0.25">
      <c r="A2" s="4"/>
      <c r="B2" s="1"/>
      <c r="C2" s="1"/>
      <c r="D2" s="1" t="s">
        <v>451</v>
      </c>
      <c r="E2" s="1" t="str">
        <f>VLOOKUP($D$2,[1]Tables!$B$1:$D$65510,3,FALSE)</f>
        <v>Document Parameter</v>
      </c>
      <c r="F2" s="1"/>
      <c r="G2" s="1"/>
      <c r="H2" s="1"/>
      <c r="I2" s="1"/>
      <c r="J2" s="2"/>
      <c r="K2" s="3"/>
      <c r="L2" s="3"/>
      <c r="M2" s="3"/>
      <c r="N2" s="3" t="str">
        <f>CONCATENATE("CREATE TABLE ", $D$2, " (")</f>
        <v>CREATE TABLE GDM3 (</v>
      </c>
      <c r="O2" s="7" t="str">
        <f>CONCATENATE("CREATE TABLE ", $D$2, " (")</f>
        <v>CREATE TABLE GDM3 (</v>
      </c>
      <c r="P2" s="8" t="s">
        <v>9</v>
      </c>
      <c r="Q2" s="8"/>
      <c r="R2" s="7" t="str">
        <f>CONCATENATE("     A          R ", D2, "R")</f>
        <v xml:space="preserve">     A          R GDM3R</v>
      </c>
      <c r="S2" s="1" t="s">
        <v>9</v>
      </c>
      <c r="T2" s="1"/>
      <c r="U2" s="1" t="s">
        <v>9</v>
      </c>
      <c r="V2" s="1"/>
      <c r="W2" s="1" t="s">
        <v>361</v>
      </c>
      <c r="X2" s="1" t="s">
        <v>361</v>
      </c>
      <c r="Y2" s="1" t="s">
        <v>361</v>
      </c>
      <c r="Z2" s="1" t="s">
        <v>361</v>
      </c>
      <c r="AA2" s="1" t="s">
        <v>361</v>
      </c>
      <c r="AB2" s="1" t="s">
        <v>362</v>
      </c>
      <c r="AC2" s="1" t="s">
        <v>362</v>
      </c>
      <c r="AD2" s="1" t="s">
        <v>362</v>
      </c>
      <c r="AE2" s="1" t="s">
        <v>362</v>
      </c>
      <c r="AF2" s="1" t="s">
        <v>362</v>
      </c>
      <c r="AG2" s="1" t="s">
        <v>362</v>
      </c>
      <c r="AH2" s="1" t="s">
        <v>362</v>
      </c>
      <c r="AI2" s="1" t="s">
        <v>361</v>
      </c>
      <c r="AJ2" s="1" t="s">
        <v>362</v>
      </c>
      <c r="AK2" s="1" t="s">
        <v>362</v>
      </c>
      <c r="AL2" s="1" t="s">
        <v>361</v>
      </c>
      <c r="AM2" s="1"/>
      <c r="AN2" s="1"/>
      <c r="AO2" s="1"/>
      <c r="AP2" s="1"/>
      <c r="AQ2" s="1"/>
      <c r="AR2" s="1"/>
      <c r="AS2" s="1"/>
      <c r="AT2" s="3"/>
      <c r="AU2" s="3"/>
      <c r="AV2" s="3"/>
      <c r="AW2" s="3"/>
      <c r="AX2" s="6"/>
      <c r="AY2" s="3"/>
      <c r="AZ2" s="3"/>
      <c r="BA2" s="1"/>
      <c r="BB2" s="1"/>
      <c r="BC2" s="1"/>
    </row>
    <row r="3" spans="1:55" ht="14.25" customHeight="1" x14ac:dyDescent="0.25">
      <c r="A3" s="4"/>
      <c r="B3" s="1" t="str">
        <f>VLOOKUP($D$2,[1]Tables!$B$1:$D$65510,2,FALSE)</f>
        <v>D3</v>
      </c>
      <c r="C3" s="1" t="s">
        <v>17</v>
      </c>
      <c r="D3" s="1" t="str">
        <f t="shared" ref="D3:D18" si="0">B3 &amp; C3</f>
        <v>D3CONO</v>
      </c>
      <c r="E3" s="1" t="str">
        <f>VLOOKUP($C3,'[1]Data Dictionary'!$B$1:$I$65599,5,FALSE)</f>
        <v>Company Code</v>
      </c>
      <c r="F3" s="1" t="str">
        <f>VLOOKUP($C3,'[1]Data Dictionary'!$B$1:$I$65599,6,FALSE)</f>
        <v>Company Code</v>
      </c>
      <c r="G3" s="1" t="str">
        <f>VLOOKUP($C3,'[1]Data Dictionary'!$B$1:$I$65599,7,FALSE)</f>
        <v>Company Code</v>
      </c>
      <c r="H3" s="1" t="str">
        <f>VLOOKUP($C3,'[1]Data Dictionary'!$B$1:$I$65599,8,FALSE)</f>
        <v>Company Code</v>
      </c>
      <c r="I3" s="1" t="str">
        <f>VLOOKUP($C3,'[1]Data Dictionary'!$B$1:$I$65599,2,FALSE)</f>
        <v>VARCHAR</v>
      </c>
      <c r="J3" s="2" t="str">
        <f>VLOOKUP($C3,'[1]Data Dictionary'!$B$1:$I$65599,3,FALSE)</f>
        <v>10</v>
      </c>
      <c r="K3" s="3" t="s">
        <v>10</v>
      </c>
      <c r="L3" s="3" t="str">
        <f t="shared" ref="L3:L18" si="1">IF(K3="", " NULL ", " NOT NULL ")</f>
        <v xml:space="preserve"> NOT NULL </v>
      </c>
      <c r="M3" s="3" t="str">
        <f t="shared" ref="M3:M18" si="2">IF(I3="NUMERIC", " DEFAULT(0) ", IF(I3="DATETIME", "", " DEFAULT('') "))</f>
        <v xml:space="preserve"> DEFAULT('') </v>
      </c>
      <c r="N3" s="1" t="str">
        <f t="shared" ref="N3:N18" si="3">CONCATENATE(D3, " ", I3, IF(I3="DATETIME", "",CONCATENATE("(", J3, ") ")), L3, M3,",")</f>
        <v>D3CONO VARCHAR(10)  NOT NULL  DEFAULT('') ,</v>
      </c>
      <c r="O3" s="1" t="str">
        <f t="shared" ref="O3:O18" si="4">CONCATENATE(D3, " ",IF(I3="VARCHAR", "VARCHAR2",IF(I3="NUMERIC", "NUMBER", I3)), IF(I3="DATETIME", "",CONCATENATE("(", J3, ") ")), IF(TRIM(K3)&lt;&gt;"", L3,IF(TRIM(M3)="DEFAULT('')", "DEFAULT(' ')", M3)), ",")</f>
        <v>D3CONO VARCHAR2(10)  NOT NULL ,</v>
      </c>
      <c r="P3" s="2" t="str">
        <f t="shared" ref="P3:P18" si="5">IF(I3="VARCHAR",J3,LEFT(J3,FIND(",",J3)-1))</f>
        <v>10</v>
      </c>
      <c r="Q3" s="2" t="str">
        <f t="shared" ref="Q3:Q18" si="6">IF(I3="VARCHAR","",RIGHT(J3,LEN(J3)-FIND(",",J3)))</f>
        <v/>
      </c>
      <c r="R3" s="1" t="str">
        <f t="shared" ref="R3:R18" si="7">CONCATENATE("     A            ", D3, RIGHT("          "&amp;P3,10),RIGHT("   "&amp;Q3,3),"       COLHDG('", LEFT(E3,20), "')")</f>
        <v xml:space="preserve">     A            D3CONO        10          COLHDG('Company Code')</v>
      </c>
      <c r="S3" s="1" t="s">
        <v>9</v>
      </c>
      <c r="T3" s="1" t="str">
        <f t="shared" ref="T3:T18"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@level1type=N'TABLE',@level1name=N'GDM3', @level2type=N'COLUMN',@level2name=N'D3CONO'</v>
      </c>
      <c r="U3" s="1" t="s">
        <v>9</v>
      </c>
      <c r="V3" s="1"/>
      <c r="W3" s="1" t="s">
        <v>426</v>
      </c>
      <c r="X3" s="1" t="s">
        <v>425</v>
      </c>
      <c r="Y3" s="1" t="s">
        <v>424</v>
      </c>
      <c r="Z3" s="1" t="s">
        <v>423</v>
      </c>
      <c r="AA3" s="1" t="s">
        <v>422</v>
      </c>
      <c r="AB3" s="1" t="s">
        <v>420</v>
      </c>
      <c r="AC3" s="1" t="s">
        <v>421</v>
      </c>
      <c r="AD3" s="1" t="s">
        <v>420</v>
      </c>
      <c r="AE3" s="1" t="s">
        <v>420</v>
      </c>
      <c r="AF3" s="1" t="s">
        <v>420</v>
      </c>
      <c r="AG3" s="6" t="s">
        <v>419</v>
      </c>
      <c r="AH3" s="3" t="s">
        <v>418</v>
      </c>
      <c r="AI3" s="3" t="s">
        <v>417</v>
      </c>
      <c r="AJ3" s="1" t="s">
        <v>416</v>
      </c>
      <c r="AK3" s="1" t="s">
        <v>415</v>
      </c>
      <c r="AL3" s="1" t="s">
        <v>414</v>
      </c>
      <c r="AM3" s="1"/>
      <c r="AN3" s="1"/>
      <c r="AO3" s="1"/>
      <c r="AP3" s="1"/>
      <c r="AQ3" s="1"/>
      <c r="AR3" s="1"/>
      <c r="AS3" s="1"/>
      <c r="AT3" s="3"/>
      <c r="AU3" s="3"/>
      <c r="AV3" s="3"/>
      <c r="AW3" s="3"/>
      <c r="AX3" s="6"/>
      <c r="AY3" s="3"/>
      <c r="AZ3" s="3"/>
      <c r="BA3" s="1"/>
      <c r="BB3" s="1"/>
      <c r="BC3" s="1"/>
    </row>
    <row r="4" spans="1:55" ht="14.25" customHeight="1" x14ac:dyDescent="0.25">
      <c r="A4" s="4"/>
      <c r="B4" s="1" t="str">
        <f>VLOOKUP($D$2,[1]Tables!$B$1:$D$65510,2,FALSE)</f>
        <v>D3</v>
      </c>
      <c r="C4" s="1" t="s">
        <v>69</v>
      </c>
      <c r="D4" s="1" t="str">
        <f t="shared" si="0"/>
        <v>D3BRNO</v>
      </c>
      <c r="E4" s="1" t="str">
        <f>VLOOKUP($C4,'[1]Data Dictionary'!$B$1:$I$65599,5,FALSE)</f>
        <v>Branch Code</v>
      </c>
      <c r="F4" s="1" t="str">
        <f>VLOOKUP($C4,'[1]Data Dictionary'!$B$1:$I$65599,6,FALSE)</f>
        <v>Branch Code</v>
      </c>
      <c r="G4" s="1" t="str">
        <f>VLOOKUP($C4,'[1]Data Dictionary'!$B$1:$I$65599,7,FALSE)</f>
        <v>Branch Code</v>
      </c>
      <c r="H4" s="1" t="str">
        <f>VLOOKUP($C4,'[1]Data Dictionary'!$B$1:$I$65599,8,FALSE)</f>
        <v>Branch Code</v>
      </c>
      <c r="I4" s="1" t="str">
        <f>VLOOKUP($C4,'[1]Data Dictionary'!$B$1:$I$65599,2,FALSE)</f>
        <v>VARCHAR</v>
      </c>
      <c r="J4" s="2" t="str">
        <f>VLOOKUP($C4,'[1]Data Dictionary'!$B$1:$I$65599,3,FALSE)</f>
        <v>10</v>
      </c>
      <c r="K4" s="3" t="s">
        <v>12</v>
      </c>
      <c r="L4" s="3" t="str">
        <f t="shared" si="1"/>
        <v xml:space="preserve"> NOT NULL </v>
      </c>
      <c r="M4" s="3" t="str">
        <f t="shared" si="2"/>
        <v xml:space="preserve"> DEFAULT('') </v>
      </c>
      <c r="N4" s="1" t="str">
        <f t="shared" si="3"/>
        <v>D3BRNO VARCHAR(10)  NOT NULL  DEFAULT('') ,</v>
      </c>
      <c r="O4" s="1" t="str">
        <f t="shared" si="4"/>
        <v>D3BRNO VARCHAR2(10)  NOT NULL ,</v>
      </c>
      <c r="P4" s="2" t="str">
        <f t="shared" si="5"/>
        <v>10</v>
      </c>
      <c r="Q4" s="2" t="str">
        <f t="shared" si="6"/>
        <v/>
      </c>
      <c r="R4" s="1" t="str">
        <f t="shared" si="7"/>
        <v xml:space="preserve">     A            D3BRNO        10          COLHDG('Branch Code')</v>
      </c>
      <c r="S4" s="1" t="s">
        <v>9</v>
      </c>
      <c r="T4" s="1" t="str">
        <f t="shared" si="8"/>
        <v>EXEC sys.sp_addextendedproperty @name=N'MS_Description', @value=N'Branch Code' , @level0type=N'SCHEMA',@level0name=N'dbo', @level1type=N'TABLE',@level1name=N'GDM3', @level2type=N'COLUMN',@level2name=N'D3BRNO'</v>
      </c>
      <c r="U4" s="1" t="s">
        <v>9</v>
      </c>
      <c r="V4" s="1"/>
      <c r="W4" s="1" t="s">
        <v>413</v>
      </c>
      <c r="X4" s="1" t="s">
        <v>412</v>
      </c>
      <c r="Y4" s="1" t="s">
        <v>411</v>
      </c>
      <c r="Z4" s="1" t="s">
        <v>410</v>
      </c>
      <c r="AA4" s="1" t="s">
        <v>409</v>
      </c>
      <c r="AB4" s="1" t="s">
        <v>407</v>
      </c>
      <c r="AC4" s="1" t="s">
        <v>408</v>
      </c>
      <c r="AD4" s="1" t="s">
        <v>407</v>
      </c>
      <c r="AE4" s="1" t="s">
        <v>407</v>
      </c>
      <c r="AF4" s="1" t="s">
        <v>407</v>
      </c>
      <c r="AG4" s="1" t="s">
        <v>406</v>
      </c>
      <c r="AH4" s="1" t="s">
        <v>405</v>
      </c>
      <c r="AI4" s="1" t="s">
        <v>404</v>
      </c>
      <c r="AJ4" s="1" t="s">
        <v>403</v>
      </c>
      <c r="AK4" s="1" t="s">
        <v>402</v>
      </c>
      <c r="AL4" s="1" t="s">
        <v>401</v>
      </c>
      <c r="AM4" s="1"/>
      <c r="AN4" s="1"/>
      <c r="AO4" s="1"/>
      <c r="AP4" s="1"/>
      <c r="AQ4" s="1"/>
      <c r="AR4" s="1"/>
      <c r="AS4" s="1"/>
      <c r="AT4" s="1"/>
      <c r="AU4" s="1"/>
      <c r="AV4" s="1"/>
      <c r="AW4" s="1"/>
      <c r="AX4" s="1"/>
      <c r="AY4" s="1"/>
      <c r="AZ4" s="1"/>
      <c r="BA4" s="1"/>
      <c r="BB4" s="1"/>
      <c r="BC4" s="1"/>
    </row>
    <row r="5" spans="1:55" ht="14.25" customHeight="1" x14ac:dyDescent="0.25">
      <c r="A5" s="4"/>
      <c r="B5" s="1" t="str">
        <f>VLOOKUP($D$2,[1]Tables!$B$1:$D$65510,2,FALSE)</f>
        <v>D3</v>
      </c>
      <c r="C5" s="1" t="s">
        <v>582</v>
      </c>
      <c r="D5" s="1" t="str">
        <f t="shared" si="0"/>
        <v>D3DCTY</v>
      </c>
      <c r="E5" s="1" t="str">
        <f>VLOOKUP($C5,'[1]Data Dictionary'!$B$1:$I$65599,5,FALSE)</f>
        <v>Document Type</v>
      </c>
      <c r="F5" s="1" t="str">
        <f>VLOOKUP($C5,'[1]Data Dictionary'!$B$1:$I$65599,6,FALSE)</f>
        <v>Document Type</v>
      </c>
      <c r="G5" s="1" t="str">
        <f>VLOOKUP($C5,'[1]Data Dictionary'!$B$1:$I$65599,7,FALSE)</f>
        <v>Document Type</v>
      </c>
      <c r="H5" s="1" t="str">
        <f>VLOOKUP($C5,'[1]Data Dictionary'!$B$1:$I$65599,8,FALSE)</f>
        <v>Document Type</v>
      </c>
      <c r="I5" s="1" t="str">
        <f>VLOOKUP($C5,'[1]Data Dictionary'!$B$1:$I$65599,2,FALSE)</f>
        <v>VARCHAR</v>
      </c>
      <c r="J5" s="2" t="str">
        <f>VLOOKUP($C5,'[1]Data Dictionary'!$B$1:$I$65599,3,FALSE)</f>
        <v>10</v>
      </c>
      <c r="K5" s="3" t="s">
        <v>13</v>
      </c>
      <c r="L5" s="3" t="str">
        <f t="shared" si="1"/>
        <v xml:space="preserve"> NOT NULL </v>
      </c>
      <c r="M5" s="3" t="str">
        <f t="shared" si="2"/>
        <v xml:space="preserve"> DEFAULT('') </v>
      </c>
      <c r="N5" s="1" t="str">
        <f t="shared" si="3"/>
        <v>D3DCTY VARCHAR(10)  NOT NULL  DEFAULT('') ,</v>
      </c>
      <c r="O5" s="1" t="str">
        <f t="shared" si="4"/>
        <v>D3DCTY VARCHAR2(10)  NOT NULL ,</v>
      </c>
      <c r="P5" s="2" t="str">
        <f t="shared" si="5"/>
        <v>10</v>
      </c>
      <c r="Q5" s="2" t="str">
        <f t="shared" si="6"/>
        <v/>
      </c>
      <c r="R5" s="1" t="str">
        <f t="shared" si="7"/>
        <v xml:space="preserve">     A            D3DCTY        10          COLHDG('Document Type')</v>
      </c>
      <c r="S5" s="1" t="s">
        <v>9</v>
      </c>
      <c r="T5" s="1" t="str">
        <f t="shared" si="8"/>
        <v>EXEC sys.sp_addextendedproperty @name=N'MS_Description', @value=N'Document Type' , @level0type=N'SCHEMA',@level0name=N'dbo', @level1type=N'TABLE',@level1name=N'GDM3', @level2type=N'COLUMN',@level2name=N'D3DCTY'</v>
      </c>
      <c r="U5" s="1" t="s">
        <v>9</v>
      </c>
      <c r="V5" s="1"/>
      <c r="W5" s="1" t="str">
        <f t="shared" ref="W5:AL5" si="9">IF(W2="VARCHAR", CONCATENATE("""'"", ", W4, ", ""'"" "),W4)</f>
        <v xml:space="preserve">"'", AH8, "'" </v>
      </c>
      <c r="X5" s="1" t="str">
        <f t="shared" si="9"/>
        <v xml:space="preserve">"'", AI8, "'" </v>
      </c>
      <c r="Y5" s="1" t="str">
        <f t="shared" si="9"/>
        <v xml:space="preserve">"'", AJ8, "'" </v>
      </c>
      <c r="Z5" s="1" t="str">
        <f t="shared" si="9"/>
        <v xml:space="preserve">"'", AK8, "'" </v>
      </c>
      <c r="AA5" s="1" t="str">
        <f t="shared" si="9"/>
        <v xml:space="preserve">"'", AL8, "'" </v>
      </c>
      <c r="AB5" s="1" t="str">
        <f t="shared" si="9"/>
        <v>AN8</v>
      </c>
      <c r="AC5" s="1" t="str">
        <f t="shared" si="9"/>
        <v>AM8</v>
      </c>
      <c r="AD5" s="1" t="str">
        <f t="shared" si="9"/>
        <v>AN8</v>
      </c>
      <c r="AE5" s="1" t="str">
        <f t="shared" si="9"/>
        <v>AN8</v>
      </c>
      <c r="AF5" s="1" t="str">
        <f t="shared" si="9"/>
        <v>AN8</v>
      </c>
      <c r="AG5" s="1" t="str">
        <f t="shared" si="9"/>
        <v>AO8</v>
      </c>
      <c r="AH5" s="1" t="str">
        <f t="shared" si="9"/>
        <v>AP8</v>
      </c>
      <c r="AI5" s="1" t="str">
        <f t="shared" si="9"/>
        <v xml:space="preserve">"'", AQ8, "'" </v>
      </c>
      <c r="AJ5" s="1" t="str">
        <f t="shared" si="9"/>
        <v>AR8</v>
      </c>
      <c r="AK5" s="1" t="str">
        <f t="shared" si="9"/>
        <v>AS8</v>
      </c>
      <c r="AL5" s="1" t="str">
        <f t="shared" si="9"/>
        <v xml:space="preserve">"'", AT8, "'" </v>
      </c>
      <c r="AM5" s="1"/>
      <c r="AN5" s="1"/>
      <c r="AO5" s="1"/>
      <c r="AP5" s="1"/>
      <c r="AQ5" s="1"/>
      <c r="AR5" s="1"/>
      <c r="AS5" s="1"/>
      <c r="AT5" s="1"/>
      <c r="AU5" s="1"/>
      <c r="AV5" s="1"/>
      <c r="AW5" s="1"/>
      <c r="AX5" s="1"/>
      <c r="AY5" s="1"/>
      <c r="AZ5" s="1"/>
      <c r="BA5" s="1"/>
      <c r="BB5" s="1"/>
      <c r="BC5" s="1"/>
    </row>
    <row r="6" spans="1:55" ht="14.25" customHeight="1" x14ac:dyDescent="0.25">
      <c r="A6" s="4"/>
      <c r="B6" s="1" t="str">
        <f>VLOOKUP($D$2,[1]Tables!$B$1:$D$65510,2,FALSE)</f>
        <v>D3</v>
      </c>
      <c r="C6" s="1" t="s">
        <v>450</v>
      </c>
      <c r="D6" s="1" t="str">
        <f t="shared" si="0"/>
        <v>D3DFCC</v>
      </c>
      <c r="E6" s="1" t="str">
        <f>VLOOKUP($C6,'[1]Data Dictionary'!$B$1:$I$65599,5,FALSE)</f>
        <v>Component Code</v>
      </c>
      <c r="F6" s="1" t="str">
        <f>VLOOKUP($C6,'[1]Data Dictionary'!$B$1:$I$65599,6,FALSE)</f>
        <v>Component Code</v>
      </c>
      <c r="G6" s="1" t="str">
        <f>VLOOKUP($C6,'[1]Data Dictionary'!$B$1:$I$65599,7,FALSE)</f>
        <v>Component Code</v>
      </c>
      <c r="H6" s="1" t="str">
        <f>VLOOKUP($C6,'[1]Data Dictionary'!$B$1:$I$65599,8,FALSE)</f>
        <v>Component Code</v>
      </c>
      <c r="I6" s="1" t="str">
        <f>VLOOKUP($C6,'[1]Data Dictionary'!$B$1:$I$65599,2,FALSE)</f>
        <v>VARCHAR</v>
      </c>
      <c r="J6" s="2" t="str">
        <f>VLOOKUP($C6,'[1]Data Dictionary'!$B$1:$I$65599,3,FALSE)</f>
        <v>10</v>
      </c>
      <c r="K6" s="3" t="s">
        <v>14</v>
      </c>
      <c r="L6" s="3" t="str">
        <f t="shared" si="1"/>
        <v xml:space="preserve"> NOT NULL </v>
      </c>
      <c r="M6" s="3" t="str">
        <f t="shared" si="2"/>
        <v xml:space="preserve"> DEFAULT('') </v>
      </c>
      <c r="N6" s="1" t="str">
        <f t="shared" si="3"/>
        <v>D3DFCC VARCHAR(10)  NOT NULL  DEFAULT('') ,</v>
      </c>
      <c r="O6" s="1" t="str">
        <f t="shared" si="4"/>
        <v>D3DFCC VARCHAR2(10)  NOT NULL ,</v>
      </c>
      <c r="P6" s="2" t="str">
        <f t="shared" si="5"/>
        <v>10</v>
      </c>
      <c r="Q6" s="2" t="str">
        <f t="shared" si="6"/>
        <v/>
      </c>
      <c r="R6" s="1" t="str">
        <f t="shared" si="7"/>
        <v xml:space="preserve">     A            D3DFCC        10          COLHDG('Component Code')</v>
      </c>
      <c r="S6" s="1" t="s">
        <v>9</v>
      </c>
      <c r="T6" s="1" t="str">
        <f t="shared" si="8"/>
        <v>EXEC sys.sp_addextendedproperty @name=N'MS_Description', @value=N'Component Code' , @level0type=N'SCHEMA',@level0name=N'dbo', @level1type=N'TABLE',@level1name=N'GDM3', @level2type=N'COLUMN',@level2name=N'D3DFCC'</v>
      </c>
      <c r="U6" s="1" t="s">
        <v>9</v>
      </c>
      <c r="V6" s="1"/>
      <c r="W6" s="1" t="str">
        <f>CONCATENATE(V6,", "","", ", W5)</f>
        <v xml:space="preserve">, ",", "'", AH8, "'" </v>
      </c>
      <c r="X6" s="1" t="str">
        <f>CONCATENATE(W6,", "","", ", X5)</f>
        <v xml:space="preserve">, ",", "'", AH8, "'" , ",", "'", AI8, "'" </v>
      </c>
      <c r="Y6" s="1" t="str">
        <f>CONCATENATE(X6,", "","", ", Y5)</f>
        <v xml:space="preserve">, ",", "'", AH8, "'" , ",", "'", AI8, "'" , ",", "'", AJ8, "'" </v>
      </c>
      <c r="Z6" s="1" t="str">
        <f>CONCATENATE(Y6,", "","", ", Z5)</f>
        <v xml:space="preserve">, ",", "'", AH8, "'" , ",", "'", AI8, "'" , ",", "'", AJ8, "'" , ",", "'", AK8, "'" </v>
      </c>
      <c r="AA6" s="1" t="str">
        <f>CONCATENATE(Z6,", "","", ", AA5)</f>
        <v xml:space="preserve">, ",", "'", AH8, "'" , ",", "'", AI8, "'" , ",", "'", AJ8, "'" , ",", "'", AK8, "'" , ",", "'", AL8, "'" </v>
      </c>
      <c r="AB6" s="1" t="str">
        <f>CONCATENATE(X6,", "","", ", AB5)</f>
        <v>, ",", "'", AH8, "'" , ",", "'", AI8, "'" , ",", AN8</v>
      </c>
      <c r="AC6" s="1" t="str">
        <f>CONCATENATE(AA6,", "","", ", AC5)</f>
        <v>, ",", "'", AH8, "'" , ",", "'", AI8, "'" , ",", "'", AJ8, "'" , ",", "'", AK8, "'" , ",", "'", AL8, "'" , ",", AM8</v>
      </c>
      <c r="AD6" s="1" t="str">
        <f>CONCATENATE(Z6,", "","", ", AD5)</f>
        <v>, ",", "'", AH8, "'" , ",", "'", AI8, "'" , ",", "'", AJ8, "'" , ",", "'", AK8, "'" , ",", AN8</v>
      </c>
      <c r="AE6" s="1" t="str">
        <f>CONCATENATE(AA6,", "","", ", AE5)</f>
        <v>, ",", "'", AH8, "'" , ",", "'", AI8, "'" , ",", "'", AJ8, "'" , ",", "'", AK8, "'" , ",", "'", AL8, "'" , ",", AN8</v>
      </c>
      <c r="AF6" s="1" t="str">
        <f>CONCATENATE(AC6,", "","", ", AF5)</f>
        <v>, ",", "'", AH8, "'" , ",", "'", AI8, "'" , ",", "'", AJ8, "'" , ",", "'", AK8, "'" , ",", "'", AL8, "'" , ",", AM8, ",", AN8</v>
      </c>
      <c r="AG6" s="1" t="str">
        <f t="shared" ref="AG6:AL6" si="10">CONCATENATE(AF6,", "","", ", AG5)</f>
        <v>, ",", "'", AH8, "'" , ",", "'", AI8, "'" , ",", "'", AJ8, "'" , ",", "'", AK8, "'" , ",", "'", AL8, "'" , ",", AM8, ",", AN8, ",", AO8</v>
      </c>
      <c r="AH6" s="1" t="str">
        <f t="shared" si="10"/>
        <v>, ",", "'", AH8, "'" , ",", "'", AI8, "'" , ",", "'", AJ8, "'" , ",", "'", AK8, "'" , ",", "'", AL8, "'" , ",", AM8, ",", AN8, ",", AO8, ",", AP8</v>
      </c>
      <c r="AI6" s="1" t="str">
        <f t="shared" si="10"/>
        <v xml:space="preserve">, ",", "'", AH8, "'" , ",", "'", AI8, "'" , ",", "'", AJ8, "'" , ",", "'", AK8, "'" , ",", "'", AL8, "'" , ",", AM8, ",", AN8, ",", AO8, ",", AP8, ",", "'", AQ8, "'" </v>
      </c>
      <c r="AJ6" s="1" t="str">
        <f t="shared" si="10"/>
        <v>, ",", "'", AH8, "'" , ",", "'", AI8, "'" , ",", "'", AJ8, "'" , ",", "'", AK8, "'" , ",", "'", AL8, "'" , ",", AM8, ",", AN8, ",", AO8, ",", AP8, ",", "'", AQ8, "'" , ",", AR8</v>
      </c>
      <c r="AK6" s="1" t="str">
        <f t="shared" si="10"/>
        <v>, ",", "'", AH8, "'" , ",", "'", AI8, "'" , ",", "'", AJ8, "'" , ",", "'", AK8, "'" , ",", "'", AL8, "'" , ",", AM8, ",", AN8, ",", AO8, ",", AP8, ",", "'", AQ8, "'" , ",", AR8, ",", AS8</v>
      </c>
      <c r="AL6" s="1" t="str">
        <f t="shared" si="10"/>
        <v xml:space="preserve">, ",", "'", AH8, "'" , ",", "'", AI8, "'" , ",", "'", AJ8, "'" , ",", "'", AK8, "'" , ",", "'", AL8, "'" , ",", AM8, ",", AN8, ",", AO8, ",", AP8, ",", "'", AQ8, "'" , ",", AR8, ",", AS8, ",", "'", AT8, "'" </v>
      </c>
      <c r="AM6" s="1"/>
      <c r="AN6" s="1"/>
      <c r="AO6" s="1"/>
      <c r="AP6" s="1"/>
      <c r="AQ6" s="1"/>
      <c r="AR6" s="1"/>
      <c r="AS6" s="1"/>
      <c r="AT6" s="1"/>
      <c r="AU6" s="1"/>
      <c r="AV6" s="1"/>
      <c r="AW6" s="1"/>
      <c r="AX6" s="1"/>
      <c r="AY6" s="1"/>
      <c r="AZ6" s="1"/>
      <c r="BA6" s="1"/>
      <c r="BB6" s="1"/>
      <c r="BC6" s="1"/>
    </row>
    <row r="7" spans="1:55" ht="14.25" customHeight="1" x14ac:dyDescent="0.25">
      <c r="A7" s="4"/>
      <c r="B7" s="1" t="str">
        <f>VLOOKUP($D$2,[1]Tables!$B$1:$D$65510,2,FALSE)</f>
        <v>D3</v>
      </c>
      <c r="C7" s="1" t="s">
        <v>449</v>
      </c>
      <c r="D7" s="1" t="str">
        <f t="shared" si="0"/>
        <v>D3DFCA</v>
      </c>
      <c r="E7" s="1" t="str">
        <f>VLOOKUP($C7,'[1]Data Dictionary'!$B$1:$I$65599,5,FALSE)</f>
        <v>Component Name</v>
      </c>
      <c r="F7" s="1" t="str">
        <f>VLOOKUP($C7,'[1]Data Dictionary'!$B$1:$I$65599,6,FALSE)</f>
        <v>Component Name</v>
      </c>
      <c r="G7" s="1" t="str">
        <f>VLOOKUP($C7,'[1]Data Dictionary'!$B$1:$I$65599,7,FALSE)</f>
        <v>Component Name</v>
      </c>
      <c r="H7" s="1" t="str">
        <f>VLOOKUP($C7,'[1]Data Dictionary'!$B$1:$I$65599,8,FALSE)</f>
        <v>Component Name</v>
      </c>
      <c r="I7" s="1" t="str">
        <f>VLOOKUP($C7,'[1]Data Dictionary'!$B$1:$I$65599,2,FALSE)</f>
        <v>VARCHAR</v>
      </c>
      <c r="J7" s="2" t="str">
        <f>VLOOKUP($C7,'[1]Data Dictionary'!$B$1:$I$65599,3,FALSE)</f>
        <v>100</v>
      </c>
      <c r="K7" s="3"/>
      <c r="L7" s="3" t="str">
        <f t="shared" si="1"/>
        <v xml:space="preserve"> NULL </v>
      </c>
      <c r="M7" s="3" t="str">
        <f t="shared" si="2"/>
        <v xml:space="preserve"> DEFAULT('') </v>
      </c>
      <c r="N7" s="1" t="str">
        <f t="shared" si="3"/>
        <v>D3DFCA VARCHAR(100)  NULL  DEFAULT('') ,</v>
      </c>
      <c r="O7" s="1" t="str">
        <f t="shared" si="4"/>
        <v>D3DFCA VARCHAR2(100) DEFAULT(' '),</v>
      </c>
      <c r="P7" s="2" t="str">
        <f t="shared" si="5"/>
        <v>100</v>
      </c>
      <c r="Q7" s="2" t="str">
        <f t="shared" si="6"/>
        <v/>
      </c>
      <c r="R7" s="1" t="str">
        <f t="shared" si="7"/>
        <v xml:space="preserve">     A            D3DFCA       100          COLHDG('Component Name')</v>
      </c>
      <c r="S7" s="1" t="s">
        <v>9</v>
      </c>
      <c r="T7" s="1" t="str">
        <f t="shared" si="8"/>
        <v>EXEC sys.sp_addextendedproperty @name=N'MS_Description', @value=N'Component Name' , @level0type=N'SCHEMA',@level0name=N'dbo', @level1type=N'TABLE',@level1name=N'GDM3', @level2type=N'COLUMN',@level2name=N'D3DFCA'</v>
      </c>
      <c r="U7" s="1" t="s">
        <v>9</v>
      </c>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row>
    <row r="8" spans="1:55" ht="14.25" customHeight="1" x14ac:dyDescent="0.25">
      <c r="A8" s="4"/>
      <c r="B8" s="1" t="str">
        <f>VLOOKUP($D$2,[1]Tables!$B$1:$D$65510,2,FALSE)</f>
        <v>D3</v>
      </c>
      <c r="C8" s="1" t="s">
        <v>448</v>
      </c>
      <c r="D8" s="1" t="str">
        <f t="shared" si="0"/>
        <v>D3DFUT</v>
      </c>
      <c r="E8" s="1" t="str">
        <f>VLOOKUP($C8,'[1]Data Dictionary'!$B$1:$I$65599,5,FALSE)</f>
        <v>Use Table</v>
      </c>
      <c r="F8" s="1" t="str">
        <f>VLOOKUP($C8,'[1]Data Dictionary'!$B$1:$I$65599,6,FALSE)</f>
        <v>Use Table</v>
      </c>
      <c r="G8" s="1" t="str">
        <f>VLOOKUP($C8,'[1]Data Dictionary'!$B$1:$I$65599,7,FALSE)</f>
        <v>Use Table</v>
      </c>
      <c r="H8" s="1" t="str">
        <f>VLOOKUP($C8,'[1]Data Dictionary'!$B$1:$I$65599,8,FALSE)</f>
        <v>Use Table</v>
      </c>
      <c r="I8" s="1" t="str">
        <f>VLOOKUP($C8,'[1]Data Dictionary'!$B$1:$I$65599,2,FALSE)</f>
        <v>NUMERIC</v>
      </c>
      <c r="J8" s="2" t="str">
        <f>VLOOKUP($C8,'[1]Data Dictionary'!$B$1:$I$65599,3,FALSE)</f>
        <v>1, 0</v>
      </c>
      <c r="K8" s="3"/>
      <c r="L8" s="3" t="str">
        <f t="shared" si="1"/>
        <v xml:space="preserve"> NULL </v>
      </c>
      <c r="M8" s="3" t="str">
        <f t="shared" si="2"/>
        <v xml:space="preserve"> DEFAULT(0) </v>
      </c>
      <c r="N8" s="1" t="str">
        <f t="shared" si="3"/>
        <v>D3DFUT NUMERIC(1, 0)  NULL  DEFAULT(0) ,</v>
      </c>
      <c r="O8" s="1" t="str">
        <f t="shared" si="4"/>
        <v>D3DFUT NUMBER(1, 0)  DEFAULT(0) ,</v>
      </c>
      <c r="P8" s="2" t="str">
        <f t="shared" si="5"/>
        <v>1</v>
      </c>
      <c r="Q8" s="2" t="str">
        <f t="shared" si="6"/>
        <v xml:space="preserve"> 0</v>
      </c>
      <c r="R8" s="1" t="str">
        <f t="shared" si="7"/>
        <v xml:space="preserve">     A            D3DFUT         1  0       COLHDG('Use Table')</v>
      </c>
      <c r="S8" s="1" t="s">
        <v>9</v>
      </c>
      <c r="T8" s="1" t="str">
        <f t="shared" si="8"/>
        <v>EXEC sys.sp_addextendedproperty @name=N'MS_Description', @value=N'Use Table' , @level0type=N'SCHEMA',@level0name=N'dbo', @level1type=N'TABLE',@level1name=N'GDM3', @level2type=N'COLUMN',@level2name=N'D3DFUT'</v>
      </c>
      <c r="U8" s="1" t="s">
        <v>9</v>
      </c>
      <c r="V8" s="1"/>
      <c r="W8" s="1" t="s">
        <v>1311</v>
      </c>
      <c r="X8" s="1"/>
      <c r="Y8" s="3" t="s">
        <v>821</v>
      </c>
      <c r="Z8" s="12" t="s">
        <v>822</v>
      </c>
      <c r="AA8" s="1" t="s">
        <v>803</v>
      </c>
      <c r="AB8" s="3">
        <v>1</v>
      </c>
      <c r="AC8" s="1" t="s">
        <v>472</v>
      </c>
      <c r="AD8" s="3" t="s">
        <v>483</v>
      </c>
      <c r="AE8" s="3" t="s">
        <v>483</v>
      </c>
      <c r="AF8" s="3">
        <v>1</v>
      </c>
      <c r="AG8" s="6">
        <f ca="1">YEAR(NOW())*10000+MONTH(NOW())*100+DAY(NOW())</f>
        <v>20141204</v>
      </c>
      <c r="AH8" s="3">
        <f ca="1">HOUR(NOW())*10000+MINUTE(NOW())*100+SECOND(NOW())</f>
        <v>144109</v>
      </c>
      <c r="AI8" s="3" t="s">
        <v>88</v>
      </c>
      <c r="AJ8" s="1">
        <v>0</v>
      </c>
      <c r="AK8" s="1">
        <v>0</v>
      </c>
      <c r="AL8" s="1"/>
      <c r="AM8" s="1" t="str">
        <f t="shared" ref="AM8:AM24" ca="1" si="11">CONCATENATE("insert into ", $D$2, " values('", W8, "'", ",", "'", X8, "'", ",", "'", Y8, "'", ",", "'", Z8, "'", ",", "'", AA8, "'", ",", "'", AB8, "'", ",", "'", AC8, "'", ",", "'", AD8, "'", ",", "'", AE8,  "'",",", AF8, ",", AG8, ",", AH8, ",", "'", AI8, "'", ",", AJ8, ",", AK8, ",", "'", AL8, "')")</f>
        <v>insert into GDM3 values('DJB','','OIF','@DI1','Division','1','GDIV','GCDINO','GCDINO',1,20141204,144109,'SQL',0,0,'')</v>
      </c>
      <c r="AN8" s="1"/>
      <c r="AO8" s="1"/>
      <c r="AP8" s="1"/>
      <c r="AQ8" s="1"/>
      <c r="AR8" s="1"/>
      <c r="AS8" s="1"/>
      <c r="AT8" s="1"/>
      <c r="AU8" s="1"/>
      <c r="AV8" s="1"/>
      <c r="AW8" s="1"/>
      <c r="AX8" s="1"/>
      <c r="AY8" s="1"/>
      <c r="AZ8" s="1"/>
      <c r="BA8" s="1"/>
      <c r="BB8" s="1"/>
      <c r="BC8" s="1"/>
    </row>
    <row r="9" spans="1:55" ht="14.25" customHeight="1" x14ac:dyDescent="0.25">
      <c r="A9" s="4"/>
      <c r="B9" s="1" t="str">
        <f>VLOOKUP($D$2,[1]Tables!$B$1:$D$65510,2,FALSE)</f>
        <v>D3</v>
      </c>
      <c r="C9" s="1" t="s">
        <v>447</v>
      </c>
      <c r="D9" s="1" t="str">
        <f t="shared" si="0"/>
        <v>D3DFTN</v>
      </c>
      <c r="E9" s="1" t="str">
        <f>VLOOKUP($C9,'[1]Data Dictionary'!$B$1:$I$65599,5,FALSE)</f>
        <v>Table Name</v>
      </c>
      <c r="F9" s="1" t="str">
        <f>VLOOKUP($C9,'[1]Data Dictionary'!$B$1:$I$65599,6,FALSE)</f>
        <v>Table Name</v>
      </c>
      <c r="G9" s="1" t="str">
        <f>VLOOKUP($C9,'[1]Data Dictionary'!$B$1:$I$65599,7,FALSE)</f>
        <v>Table Name</v>
      </c>
      <c r="H9" s="1" t="str">
        <f>VLOOKUP($C9,'[1]Data Dictionary'!$B$1:$I$65599,8,FALSE)</f>
        <v>Table Name</v>
      </c>
      <c r="I9" s="1" t="str">
        <f>VLOOKUP($C9,'[1]Data Dictionary'!$B$1:$I$65599,2,FALSE)</f>
        <v>VARCHAR</v>
      </c>
      <c r="J9" s="2" t="str">
        <f>VLOOKUP($C9,'[1]Data Dictionary'!$B$1:$I$65599,3,FALSE)</f>
        <v>100</v>
      </c>
      <c r="K9" s="3"/>
      <c r="L9" s="3" t="str">
        <f t="shared" si="1"/>
        <v xml:space="preserve"> NULL </v>
      </c>
      <c r="M9" s="3" t="str">
        <f t="shared" si="2"/>
        <v xml:space="preserve"> DEFAULT('') </v>
      </c>
      <c r="N9" s="1" t="str">
        <f t="shared" si="3"/>
        <v>D3DFTN VARCHAR(100)  NULL  DEFAULT('') ,</v>
      </c>
      <c r="O9" s="1" t="str">
        <f t="shared" si="4"/>
        <v>D3DFTN VARCHAR2(100) DEFAULT(' '),</v>
      </c>
      <c r="P9" s="2" t="str">
        <f t="shared" si="5"/>
        <v>100</v>
      </c>
      <c r="Q9" s="2" t="str">
        <f t="shared" si="6"/>
        <v/>
      </c>
      <c r="R9" s="1" t="str">
        <f t="shared" si="7"/>
        <v xml:space="preserve">     A            D3DFTN       100          COLHDG('Table Name')</v>
      </c>
      <c r="S9" s="1" t="s">
        <v>9</v>
      </c>
      <c r="T9" s="1" t="str">
        <f t="shared" si="8"/>
        <v>EXEC sys.sp_addextendedproperty @name=N'MS_Description', @value=N'Table Name' , @level0type=N'SCHEMA',@level0name=N'dbo', @level1type=N'TABLE',@level1name=N'GDM3', @level2type=N'COLUMN',@level2name=N'D3DFTN'</v>
      </c>
      <c r="U9" s="1" t="s">
        <v>9</v>
      </c>
      <c r="V9" s="1"/>
      <c r="W9" s="1" t="s">
        <v>1311</v>
      </c>
      <c r="X9" s="1"/>
      <c r="Y9" s="3" t="s">
        <v>896</v>
      </c>
      <c r="Z9" s="12" t="s">
        <v>822</v>
      </c>
      <c r="AA9" s="1" t="s">
        <v>803</v>
      </c>
      <c r="AB9" s="3">
        <v>1</v>
      </c>
      <c r="AC9" s="1" t="s">
        <v>472</v>
      </c>
      <c r="AD9" s="3" t="s">
        <v>483</v>
      </c>
      <c r="AE9" s="3" t="s">
        <v>483</v>
      </c>
      <c r="AF9" s="3">
        <v>1</v>
      </c>
      <c r="AG9" s="6">
        <f ca="1">YEAR(NOW())*10000+MONTH(NOW())*100+DAY(NOW())</f>
        <v>20141204</v>
      </c>
      <c r="AH9" s="3">
        <f ca="1">HOUR(NOW())*10000+MINUTE(NOW())*100+SECOND(NOW())</f>
        <v>144109</v>
      </c>
      <c r="AI9" s="3" t="s">
        <v>88</v>
      </c>
      <c r="AJ9" s="1">
        <v>0</v>
      </c>
      <c r="AK9" s="1">
        <v>0</v>
      </c>
      <c r="AL9" s="1"/>
      <c r="AM9" s="1" t="str">
        <f t="shared" ca="1" si="11"/>
        <v>insert into GDM3 values('DJB','','OPR','@DI1','Division','1','GDIV','GCDINO','GCDINO',1,20141204,144109,'SQL',0,0,'')</v>
      </c>
      <c r="AN9" s="1"/>
      <c r="AO9" s="1"/>
      <c r="AP9" s="1"/>
      <c r="AQ9" s="1"/>
      <c r="AR9" s="1"/>
      <c r="AS9" s="1"/>
      <c r="AT9" s="13"/>
      <c r="AU9" s="1"/>
      <c r="AV9" s="3"/>
      <c r="AW9" s="6"/>
      <c r="AX9" s="3"/>
      <c r="AY9" s="3"/>
      <c r="AZ9" s="1"/>
      <c r="BA9" s="1"/>
      <c r="BB9" s="1"/>
      <c r="BC9" s="1"/>
    </row>
    <row r="10" spans="1:55" ht="14.25" customHeight="1" x14ac:dyDescent="0.25">
      <c r="A10" s="4"/>
      <c r="B10" s="1" t="str">
        <f>VLOOKUP($D$2,[1]Tables!$B$1:$D$65510,2,FALSE)</f>
        <v>D3</v>
      </c>
      <c r="C10" s="1" t="s">
        <v>446</v>
      </c>
      <c r="D10" s="1" t="str">
        <f t="shared" si="0"/>
        <v>D3DFFK</v>
      </c>
      <c r="E10" s="1" t="str">
        <f>VLOOKUP($C10,'[1]Data Dictionary'!$B$1:$I$65599,5,FALSE)</f>
        <v>Field Key</v>
      </c>
      <c r="F10" s="1" t="str">
        <f>VLOOKUP($C10,'[1]Data Dictionary'!$B$1:$I$65599,6,FALSE)</f>
        <v>Field Key</v>
      </c>
      <c r="G10" s="1" t="str">
        <f>VLOOKUP($C10,'[1]Data Dictionary'!$B$1:$I$65599,7,FALSE)</f>
        <v>Field Key</v>
      </c>
      <c r="H10" s="1" t="str">
        <f>VLOOKUP($C10,'[1]Data Dictionary'!$B$1:$I$65599,8,FALSE)</f>
        <v>Field Key</v>
      </c>
      <c r="I10" s="1" t="str">
        <f>VLOOKUP($C10,'[1]Data Dictionary'!$B$1:$I$65599,2,FALSE)</f>
        <v>VARCHAR</v>
      </c>
      <c r="J10" s="2" t="str">
        <f>VLOOKUP($C10,'[1]Data Dictionary'!$B$1:$I$65599,3,FALSE)</f>
        <v>100</v>
      </c>
      <c r="K10" s="3"/>
      <c r="L10" s="3" t="str">
        <f t="shared" si="1"/>
        <v xml:space="preserve"> NULL </v>
      </c>
      <c r="M10" s="3" t="str">
        <f t="shared" si="2"/>
        <v xml:space="preserve"> DEFAULT('') </v>
      </c>
      <c r="N10" s="1" t="str">
        <f t="shared" si="3"/>
        <v>D3DFFK VARCHAR(100)  NULL  DEFAULT('') ,</v>
      </c>
      <c r="O10" s="1" t="str">
        <f t="shared" si="4"/>
        <v>D3DFFK VARCHAR2(100) DEFAULT(' '),</v>
      </c>
      <c r="P10" s="2" t="str">
        <f t="shared" si="5"/>
        <v>100</v>
      </c>
      <c r="Q10" s="2" t="str">
        <f t="shared" si="6"/>
        <v/>
      </c>
      <c r="R10" s="1" t="str">
        <f t="shared" si="7"/>
        <v xml:space="preserve">     A            D3DFFK       100          COLHDG('Field Key')</v>
      </c>
      <c r="S10" s="1" t="s">
        <v>9</v>
      </c>
      <c r="T10" s="1" t="str">
        <f t="shared" si="8"/>
        <v>EXEC sys.sp_addextendedproperty @name=N'MS_Description', @value=N'Field Key' , @level0type=N'SCHEMA',@level0name=N'dbo', @level1type=N'TABLE',@level1name=N'GDM3', @level2type=N'COLUMN',@level2name=N'D3DFFK'</v>
      </c>
      <c r="U10" s="1" t="s">
        <v>9</v>
      </c>
      <c r="V10" s="1"/>
      <c r="W10" s="1" t="s">
        <v>1311</v>
      </c>
      <c r="X10" s="1"/>
      <c r="Y10" s="3" t="s">
        <v>914</v>
      </c>
      <c r="Z10" s="12" t="s">
        <v>822</v>
      </c>
      <c r="AA10" s="1" t="s">
        <v>803</v>
      </c>
      <c r="AB10" s="3">
        <v>1</v>
      </c>
      <c r="AC10" s="1" t="s">
        <v>472</v>
      </c>
      <c r="AD10" s="3" t="s">
        <v>483</v>
      </c>
      <c r="AE10" s="3" t="s">
        <v>483</v>
      </c>
      <c r="AF10" s="3">
        <v>1</v>
      </c>
      <c r="AG10" s="6">
        <f ca="1">YEAR(NOW())*10000+MONTH(NOW())*100+DAY(NOW())</f>
        <v>20141204</v>
      </c>
      <c r="AH10" s="3">
        <f ca="1">HOUR(NOW())*10000+MINUTE(NOW())*100+SECOND(NOW())</f>
        <v>144109</v>
      </c>
      <c r="AI10" s="3" t="s">
        <v>88</v>
      </c>
      <c r="AJ10" s="1">
        <v>0</v>
      </c>
      <c r="AK10" s="1">
        <v>0</v>
      </c>
      <c r="AL10" s="1"/>
      <c r="AM10" s="1" t="str">
        <f t="shared" ref="AM10" ca="1" si="12">CONCATENATE("insert into ", $D$2, " values('", W10, "'", ",", "'", X10, "'", ",", "'", Y10, "'", ",", "'", Z10, "'", ",", "'", AA10, "'", ",", "'", AB10, "'", ",", "'", AC10, "'", ",", "'", AD10, "'", ",", "'", AE10,  "'",",", AF10, ",", AG10, ",", AH10, ",", "'", AI10, "'", ",", AJ10, ",", AK10, ",", "'", AL10, "')")</f>
        <v>insert into GDM3 values('DJB','','YCO','@DI1','Division','1','GDIV','GCDINO','GCDINO',1,20141204,144109,'SQL',0,0,'')</v>
      </c>
      <c r="AN10" s="1"/>
      <c r="AO10" s="1"/>
      <c r="AP10" s="1"/>
      <c r="AQ10" s="1"/>
      <c r="AR10" s="1"/>
      <c r="AS10" s="1"/>
      <c r="AT10" s="13"/>
      <c r="AU10" s="1"/>
      <c r="AV10" s="3"/>
      <c r="AW10" s="6"/>
      <c r="AX10" s="3"/>
      <c r="AY10" s="3"/>
      <c r="AZ10" s="1"/>
      <c r="BA10" s="1"/>
      <c r="BB10" s="1"/>
      <c r="BC10" s="1"/>
    </row>
    <row r="11" spans="1:55" ht="14.25" customHeight="1" x14ac:dyDescent="0.25">
      <c r="A11" s="4"/>
      <c r="B11" s="1" t="str">
        <f>VLOOKUP($D$2,[1]Tables!$B$1:$D$65510,2,FALSE)</f>
        <v>D3</v>
      </c>
      <c r="C11" s="1" t="s">
        <v>445</v>
      </c>
      <c r="D11" s="1" t="str">
        <f t="shared" si="0"/>
        <v>D3DFFS</v>
      </c>
      <c r="E11" s="1" t="str">
        <f>VLOOKUP($C11,'[1]Data Dictionary'!$B$1:$I$65599,5,FALSE)</f>
        <v>Field Source</v>
      </c>
      <c r="F11" s="1" t="str">
        <f>VLOOKUP($C11,'[1]Data Dictionary'!$B$1:$I$65599,6,FALSE)</f>
        <v>Field Source</v>
      </c>
      <c r="G11" s="1" t="str">
        <f>VLOOKUP($C11,'[1]Data Dictionary'!$B$1:$I$65599,7,FALSE)</f>
        <v>Field Source</v>
      </c>
      <c r="H11" s="1" t="str">
        <f>VLOOKUP($C11,'[1]Data Dictionary'!$B$1:$I$65599,8,FALSE)</f>
        <v>Field Source</v>
      </c>
      <c r="I11" s="1" t="str">
        <f>VLOOKUP($C11,'[1]Data Dictionary'!$B$1:$I$65599,2,FALSE)</f>
        <v>VARCHAR</v>
      </c>
      <c r="J11" s="2" t="str">
        <f>VLOOKUP($C11,'[1]Data Dictionary'!$B$1:$I$65599,3,FALSE)</f>
        <v>100</v>
      </c>
      <c r="K11" s="3"/>
      <c r="L11" s="3" t="str">
        <f t="shared" si="1"/>
        <v xml:space="preserve"> NULL </v>
      </c>
      <c r="M11" s="3" t="str">
        <f t="shared" si="2"/>
        <v xml:space="preserve"> DEFAULT('') </v>
      </c>
      <c r="N11" s="1" t="str">
        <f t="shared" si="3"/>
        <v>D3DFFS VARCHAR(100)  NULL  DEFAULT('') ,</v>
      </c>
      <c r="O11" s="1" t="str">
        <f t="shared" si="4"/>
        <v>D3DFFS VARCHAR2(100) DEFAULT(' '),</v>
      </c>
      <c r="P11" s="2" t="str">
        <f t="shared" si="5"/>
        <v>100</v>
      </c>
      <c r="Q11" s="2" t="str">
        <f t="shared" si="6"/>
        <v/>
      </c>
      <c r="R11" s="1" t="str">
        <f t="shared" si="7"/>
        <v xml:space="preserve">     A            D3DFFS       100          COLHDG('Field Source')</v>
      </c>
      <c r="S11" s="1" t="s">
        <v>9</v>
      </c>
      <c r="T11" s="1" t="str">
        <f t="shared" si="8"/>
        <v>EXEC sys.sp_addextendedproperty @name=N'MS_Description', @value=N'Field Source' , @level0type=N'SCHEMA',@level0name=N'dbo', @level1type=N'TABLE',@level1name=N'GDM3', @level2type=N'COLUMN',@level2name=N'D3DFFS'</v>
      </c>
      <c r="U11" s="1" t="s">
        <v>9</v>
      </c>
      <c r="V11" s="1"/>
      <c r="W11" s="1" t="s">
        <v>1311</v>
      </c>
      <c r="X11" s="1"/>
      <c r="Y11" s="3" t="s">
        <v>584</v>
      </c>
      <c r="Z11" s="12" t="s">
        <v>822</v>
      </c>
      <c r="AA11" s="1" t="s">
        <v>803</v>
      </c>
      <c r="AB11" s="3">
        <v>1</v>
      </c>
      <c r="AC11" s="1" t="s">
        <v>472</v>
      </c>
      <c r="AD11" s="3" t="s">
        <v>483</v>
      </c>
      <c r="AE11" s="3" t="s">
        <v>483</v>
      </c>
      <c r="AF11" s="3">
        <v>1</v>
      </c>
      <c r="AG11" s="6">
        <f ca="1">YEAR(NOW())*10000+MONTH(NOW())*100+DAY(NOW())</f>
        <v>20141204</v>
      </c>
      <c r="AH11" s="3">
        <f ca="1">HOUR(NOW())*10000+MINUTE(NOW())*100+SECOND(NOW())</f>
        <v>144109</v>
      </c>
      <c r="AI11" s="3" t="s">
        <v>88</v>
      </c>
      <c r="AJ11" s="1">
        <v>0</v>
      </c>
      <c r="AK11" s="1">
        <v>0</v>
      </c>
      <c r="AL11" s="1"/>
      <c r="AM11" s="1" t="str">
        <f t="shared" ca="1" si="11"/>
        <v>insert into GDM3 values('DJB','','PPO','@DI1','Division','1','GDIV','GCDINO','GCDINO',1,20141204,144109,'SQL',0,0,'')</v>
      </c>
      <c r="AN11" s="1"/>
      <c r="AO11" s="1"/>
      <c r="AP11" s="1"/>
      <c r="AQ11" s="1"/>
      <c r="AR11" s="1"/>
      <c r="AS11" s="1"/>
      <c r="AT11" s="13"/>
      <c r="AU11" s="1"/>
      <c r="AV11" s="3"/>
      <c r="AW11" s="6"/>
      <c r="AX11" s="3"/>
      <c r="AY11" s="3"/>
      <c r="AZ11" s="1"/>
      <c r="BA11" s="1"/>
      <c r="BB11" s="1"/>
      <c r="BC11" s="1"/>
    </row>
    <row r="12" spans="1:55" ht="14.25" customHeight="1" x14ac:dyDescent="0.25">
      <c r="A12" s="4"/>
      <c r="B12" s="1" t="str">
        <f>VLOOKUP($D$2,[1]Tables!$B$1:$D$65510,2,FALSE)</f>
        <v>D3</v>
      </c>
      <c r="C12" s="1" t="s">
        <v>33</v>
      </c>
      <c r="D12" s="1" t="str">
        <f t="shared" si="0"/>
        <v>D3RCST</v>
      </c>
      <c r="E12" s="1" t="str">
        <f>VLOOKUP($C12,'[1]Data Dictionary'!$B$1:$I$65599,5,FALSE)</f>
        <v>Record Status</v>
      </c>
      <c r="F12" s="1" t="str">
        <f>VLOOKUP($C12,'[1]Data Dictionary'!$B$1:$I$65599,6,FALSE)</f>
        <v>Record Status</v>
      </c>
      <c r="G12" s="1" t="str">
        <f>VLOOKUP($C12,'[1]Data Dictionary'!$B$1:$I$65599,7,FALSE)</f>
        <v>Record Status</v>
      </c>
      <c r="H12" s="1" t="str">
        <f>VLOOKUP($C12,'[1]Data Dictionary'!$B$1:$I$65599,8,FALSE)</f>
        <v>Record Status</v>
      </c>
      <c r="I12" s="1" t="str">
        <f>VLOOKUP($C12,'[1]Data Dictionary'!$B$1:$I$65599,2,FALSE)</f>
        <v>NUMERIC</v>
      </c>
      <c r="J12" s="2" t="str">
        <f>VLOOKUP($C12,'[1]Data Dictionary'!$B$1:$I$65599,3,FALSE)</f>
        <v>1, 0</v>
      </c>
      <c r="K12" s="3"/>
      <c r="L12" s="3" t="str">
        <f t="shared" si="1"/>
        <v xml:space="preserve"> NULL </v>
      </c>
      <c r="M12" s="3" t="str">
        <f t="shared" si="2"/>
        <v xml:space="preserve"> DEFAULT(0) </v>
      </c>
      <c r="N12" s="1" t="str">
        <f t="shared" si="3"/>
        <v>D3RCST NUMERIC(1, 0)  NULL  DEFAULT(0) ,</v>
      </c>
      <c r="O12" s="1" t="str">
        <f t="shared" si="4"/>
        <v>D3RCST NUMBER(1, 0)  DEFAULT(0) ,</v>
      </c>
      <c r="P12" s="2" t="str">
        <f t="shared" si="5"/>
        <v>1</v>
      </c>
      <c r="Q12" s="2" t="str">
        <f t="shared" si="6"/>
        <v xml:space="preserve"> 0</v>
      </c>
      <c r="R12" s="1" t="str">
        <f t="shared" si="7"/>
        <v xml:space="preserve">     A            D3RCST         1  0       COLHDG('Record Status')</v>
      </c>
      <c r="S12" s="1" t="s">
        <v>9</v>
      </c>
      <c r="T12" s="1" t="str">
        <f t="shared" si="8"/>
        <v>EXEC sys.sp_addextendedproperty @name=N'MS_Description', @value=N'Record Status' , @level0type=N'SCHEMA',@level0name=N'dbo', @level1type=N'TABLE',@level1name=N'GDM3', @level2type=N'COLUMN',@level2name=N'D3RCST'</v>
      </c>
      <c r="U12" s="1" t="s">
        <v>9</v>
      </c>
      <c r="V12" s="1"/>
      <c r="W12" s="48" t="s">
        <v>1311</v>
      </c>
      <c r="X12" s="48"/>
      <c r="Y12" s="3" t="s">
        <v>584</v>
      </c>
      <c r="Z12" s="12" t="s">
        <v>1456</v>
      </c>
      <c r="AA12" s="48" t="s">
        <v>1457</v>
      </c>
      <c r="AB12" s="3">
        <v>1</v>
      </c>
      <c r="AC12" s="48" t="s">
        <v>60</v>
      </c>
      <c r="AD12" s="3" t="s">
        <v>151</v>
      </c>
      <c r="AE12" s="3" t="s">
        <v>151</v>
      </c>
      <c r="AF12" s="3">
        <v>1</v>
      </c>
      <c r="AG12" s="6">
        <f ca="1">YEAR(NOW())*10000+MONTH(NOW())*100+DAY(NOW())</f>
        <v>20141204</v>
      </c>
      <c r="AH12" s="3">
        <f ca="1">HOUR(NOW())*10000+MINUTE(NOW())*100+SECOND(NOW())</f>
        <v>144109</v>
      </c>
      <c r="AI12" s="3" t="s">
        <v>88</v>
      </c>
      <c r="AJ12" s="48">
        <v>0</v>
      </c>
      <c r="AK12" s="48">
        <v>0</v>
      </c>
      <c r="AL12" s="48"/>
      <c r="AM12" s="48" t="str">
        <f t="shared" ref="AM12" ca="1" si="13">CONCATENATE("insert into ", $D$2, " values('", W12, "'", ",", "'", X12, "'", ",", "'", Y12, "'", ",", "'", Z12, "'", ",", "'", AA12, "'", ",", "'", AB12, "'", ",", "'", AC12, "'", ",", "'", AD12, "'", ",", "'", AE12,  "'",",", AF12, ",", AG12, ",", AH12, ",", "'", AI12, "'", ",", AJ12, ",", AK12, ",", "'", AL12, "')")</f>
        <v>insert into GDM3 values('DJB','','PPO','@RF1','Reference Type','1','ZVAR','ZRVAVL','ZRVAVL',1,20141204,144109,'SQL',0,0,'')</v>
      </c>
      <c r="AN12" s="1"/>
      <c r="AO12" s="1"/>
      <c r="AP12" s="1"/>
      <c r="AQ12" s="1"/>
      <c r="AR12" s="1"/>
      <c r="AS12" s="1"/>
      <c r="AT12" s="13"/>
      <c r="AU12" s="3"/>
      <c r="AV12" s="3"/>
      <c r="AW12" s="6"/>
      <c r="AX12" s="3"/>
      <c r="AY12" s="3"/>
      <c r="AZ12" s="1"/>
      <c r="BA12" s="1"/>
      <c r="BB12" s="1"/>
      <c r="BC12" s="1"/>
    </row>
    <row r="13" spans="1:55" ht="14.25" customHeight="1" x14ac:dyDescent="0.25">
      <c r="A13" s="4"/>
      <c r="B13" s="1" t="str">
        <f>VLOOKUP($D$2,[1]Tables!$B$1:$D$65510,2,FALSE)</f>
        <v>D3</v>
      </c>
      <c r="C13" s="1" t="s">
        <v>23</v>
      </c>
      <c r="D13" s="1" t="str">
        <f t="shared" si="0"/>
        <v>D3CRDT</v>
      </c>
      <c r="E13" s="1" t="str">
        <f>VLOOKUP($C13,'[1]Data Dictionary'!$B$1:$I$65599,5,FALSE)</f>
        <v>Create Date</v>
      </c>
      <c r="F13" s="1" t="str">
        <f>VLOOKUP($C13,'[1]Data Dictionary'!$B$1:$I$65599,6,FALSE)</f>
        <v>Create Date</v>
      </c>
      <c r="G13" s="1" t="str">
        <f>VLOOKUP($C13,'[1]Data Dictionary'!$B$1:$I$65599,7,FALSE)</f>
        <v>Create Date</v>
      </c>
      <c r="H13" s="1" t="str">
        <f>VLOOKUP($C13,'[1]Data Dictionary'!$B$1:$I$65599,8,FALSE)</f>
        <v>Create Date</v>
      </c>
      <c r="I13" s="1" t="str">
        <f>VLOOKUP($C13,'[1]Data Dictionary'!$B$1:$I$65599,2,FALSE)</f>
        <v>NUMERIC</v>
      </c>
      <c r="J13" s="2" t="str">
        <f>VLOOKUP($C13,'[1]Data Dictionary'!$B$1:$I$65599,3,FALSE)</f>
        <v>8, 0</v>
      </c>
      <c r="K13" s="3"/>
      <c r="L13" s="3" t="str">
        <f t="shared" si="1"/>
        <v xml:space="preserve"> NULL </v>
      </c>
      <c r="M13" s="3" t="str">
        <f t="shared" si="2"/>
        <v xml:space="preserve"> DEFAULT(0) </v>
      </c>
      <c r="N13" s="1" t="str">
        <f t="shared" si="3"/>
        <v>D3CRDT NUMERIC(8, 0)  NULL  DEFAULT(0) ,</v>
      </c>
      <c r="O13" s="1" t="str">
        <f t="shared" si="4"/>
        <v>D3CRDT NUMBER(8, 0)  DEFAULT(0) ,</v>
      </c>
      <c r="P13" s="2" t="str">
        <f t="shared" si="5"/>
        <v>8</v>
      </c>
      <c r="Q13" s="2" t="str">
        <f t="shared" si="6"/>
        <v xml:space="preserve"> 0</v>
      </c>
      <c r="R13" s="1" t="str">
        <f t="shared" si="7"/>
        <v xml:space="preserve">     A            D3CRDT         8  0       COLHDG('Create Date')</v>
      </c>
      <c r="S13" s="1" t="s">
        <v>9</v>
      </c>
      <c r="T13" s="1" t="str">
        <f t="shared" si="8"/>
        <v>EXEC sys.sp_addextendedproperty @name=N'MS_Description', @value=N'Create Date' , @level0type=N'SCHEMA',@level0name=N'dbo', @level1type=N'TABLE',@level1name=N'GDM3', @level2type=N'COLUMN',@level2name=N'D3CRDT'</v>
      </c>
      <c r="U13" s="1" t="s">
        <v>9</v>
      </c>
      <c r="V13" s="1"/>
      <c r="W13" s="48" t="s">
        <v>1311</v>
      </c>
      <c r="X13" s="48"/>
      <c r="Y13" s="3" t="s">
        <v>1265</v>
      </c>
      <c r="Z13" s="12" t="s">
        <v>1724</v>
      </c>
      <c r="AA13" s="1" t="s">
        <v>1047</v>
      </c>
      <c r="AB13" s="3">
        <v>1</v>
      </c>
      <c r="AC13" s="48" t="s">
        <v>1725</v>
      </c>
      <c r="AD13" s="3" t="s">
        <v>1726</v>
      </c>
      <c r="AE13" s="3" t="s">
        <v>1726</v>
      </c>
      <c r="AF13" s="3">
        <v>1</v>
      </c>
      <c r="AG13" s="6">
        <f t="shared" ref="AG13:AG19" ca="1" si="14">YEAR(NOW())*10000+MONTH(NOW())*100+DAY(NOW())</f>
        <v>20141204</v>
      </c>
      <c r="AH13" s="3">
        <f t="shared" ref="AH13:AH19" ca="1" si="15">HOUR(NOW())*10000+MINUTE(NOW())*100+SECOND(NOW())</f>
        <v>144109</v>
      </c>
      <c r="AI13" s="3" t="s">
        <v>88</v>
      </c>
      <c r="AJ13" s="48">
        <v>0</v>
      </c>
      <c r="AK13" s="48">
        <v>0</v>
      </c>
      <c r="AL13" s="48"/>
      <c r="AM13" s="48" t="str">
        <f t="shared" ref="AM13:AM15" ca="1" si="16">CONCATENATE("insert into ", $D$2, " values('", W13, "'", ",", "'", X13, "'", ",", "'", Y13, "'", ",", "'", Z13, "'", ",", "'", AA13, "'", ",", "'", AB13, "'", ",", "'", AC13, "'", ",", "'", AD13, "'", ",", "'", AE13,  "'",",", AF13, ",", AG13, ",", AH13, ",", "'", AI13, "'", ",", AJ13, ",", AK13, ",", "'", AL13, "')")</f>
        <v>insert into GDM3 values('DJB','','TRQ','@WH4','Warehouse','1','IWHS','HWWHNO','HWWHNO',1,20141204,144109,'SQL',0,0,'')</v>
      </c>
      <c r="AN13" s="48"/>
      <c r="AO13" s="1"/>
      <c r="AP13" s="1"/>
      <c r="AQ13" s="1"/>
      <c r="AR13" s="1"/>
      <c r="AS13" s="1"/>
      <c r="AT13" s="13"/>
      <c r="AU13" s="3"/>
      <c r="AV13" s="3"/>
      <c r="AW13" s="6"/>
      <c r="AX13" s="3"/>
      <c r="AY13" s="3"/>
      <c r="AZ13" s="1"/>
      <c r="BA13" s="1"/>
      <c r="BB13" s="1"/>
      <c r="BC13" s="1"/>
    </row>
    <row r="14" spans="1:55" ht="14.25" customHeight="1" x14ac:dyDescent="0.25">
      <c r="A14" s="4"/>
      <c r="B14" s="1" t="str">
        <f>VLOOKUP($D$2,[1]Tables!$B$1:$D$65510,2,FALSE)</f>
        <v>D3</v>
      </c>
      <c r="C14" s="1" t="s">
        <v>24</v>
      </c>
      <c r="D14" s="1" t="str">
        <f t="shared" si="0"/>
        <v>D3CRTM</v>
      </c>
      <c r="E14" s="1" t="str">
        <f>VLOOKUP($C14,'[1]Data Dictionary'!$B$1:$I$65599,5,FALSE)</f>
        <v>Create Time</v>
      </c>
      <c r="F14" s="1" t="str">
        <f>VLOOKUP($C14,'[1]Data Dictionary'!$B$1:$I$65599,6,FALSE)</f>
        <v>Create Time</v>
      </c>
      <c r="G14" s="1" t="str">
        <f>VLOOKUP($C14,'[1]Data Dictionary'!$B$1:$I$65599,7,FALSE)</f>
        <v>Create Time</v>
      </c>
      <c r="H14" s="1" t="str">
        <f>VLOOKUP($C14,'[1]Data Dictionary'!$B$1:$I$65599,8,FALSE)</f>
        <v>Create Time</v>
      </c>
      <c r="I14" s="1" t="str">
        <f>VLOOKUP($C14,'[1]Data Dictionary'!$B$1:$I$65599,2,FALSE)</f>
        <v>NUMERIC</v>
      </c>
      <c r="J14" s="2" t="str">
        <f>VLOOKUP($C14,'[1]Data Dictionary'!$B$1:$I$65599,3,FALSE)</f>
        <v>6, 0</v>
      </c>
      <c r="K14" s="3"/>
      <c r="L14" s="3" t="str">
        <f t="shared" si="1"/>
        <v xml:space="preserve"> NULL </v>
      </c>
      <c r="M14" s="3" t="str">
        <f t="shared" si="2"/>
        <v xml:space="preserve"> DEFAULT(0) </v>
      </c>
      <c r="N14" s="1" t="str">
        <f t="shared" si="3"/>
        <v>D3CRTM NUMERIC(6, 0)  NULL  DEFAULT(0) ,</v>
      </c>
      <c r="O14" s="1" t="str">
        <f t="shared" si="4"/>
        <v>D3CRTM NUMBER(6, 0)  DEFAULT(0) ,</v>
      </c>
      <c r="P14" s="2" t="str">
        <f t="shared" si="5"/>
        <v>6</v>
      </c>
      <c r="Q14" s="2" t="str">
        <f t="shared" si="6"/>
        <v xml:space="preserve"> 0</v>
      </c>
      <c r="R14" s="1" t="str">
        <f t="shared" si="7"/>
        <v xml:space="preserve">     A            D3CRTM         6  0       COLHDG('Create Time')</v>
      </c>
      <c r="S14" s="1" t="s">
        <v>9</v>
      </c>
      <c r="T14" s="1" t="str">
        <f t="shared" si="8"/>
        <v>EXEC sys.sp_addextendedproperty @name=N'MS_Description', @value=N'Create Time' , @level0type=N'SCHEMA',@level0name=N'dbo', @level1type=N'TABLE',@level1name=N'GDM3', @level2type=N'COLUMN',@level2name=N'D3CRTM'</v>
      </c>
      <c r="U14" s="1" t="s">
        <v>9</v>
      </c>
      <c r="V14" s="1"/>
      <c r="W14" s="48" t="s">
        <v>1311</v>
      </c>
      <c r="X14" s="48"/>
      <c r="Y14" s="3" t="s">
        <v>1266</v>
      </c>
      <c r="Z14" s="12" t="s">
        <v>1724</v>
      </c>
      <c r="AA14" s="48" t="s">
        <v>1047</v>
      </c>
      <c r="AB14" s="3">
        <v>1</v>
      </c>
      <c r="AC14" s="48" t="s">
        <v>1725</v>
      </c>
      <c r="AD14" s="3" t="s">
        <v>1726</v>
      </c>
      <c r="AE14" s="3" t="s">
        <v>1726</v>
      </c>
      <c r="AF14" s="3">
        <v>1</v>
      </c>
      <c r="AG14" s="6">
        <f t="shared" ca="1" si="14"/>
        <v>20141204</v>
      </c>
      <c r="AH14" s="3">
        <f t="shared" ca="1" si="15"/>
        <v>144109</v>
      </c>
      <c r="AI14" s="3" t="s">
        <v>88</v>
      </c>
      <c r="AJ14" s="48">
        <v>0</v>
      </c>
      <c r="AK14" s="48">
        <v>0</v>
      </c>
      <c r="AL14" s="48"/>
      <c r="AM14" s="48" t="str">
        <f t="shared" ca="1" si="16"/>
        <v>insert into GDM3 values('DJB','','TRI','@WH4','Warehouse','1','IWHS','HWWHNO','HWWHNO',1,20141204,144109,'SQL',0,0,'')</v>
      </c>
      <c r="AN14" s="48"/>
      <c r="AO14" s="1"/>
      <c r="AP14" s="1"/>
      <c r="AQ14" s="1"/>
      <c r="AR14" s="1"/>
      <c r="AS14" s="1"/>
      <c r="AT14" s="13"/>
      <c r="AU14" s="3"/>
      <c r="AV14" s="3"/>
      <c r="AW14" s="6"/>
      <c r="AX14" s="3"/>
      <c r="AY14" s="3"/>
      <c r="AZ14" s="1"/>
      <c r="BA14" s="1"/>
      <c r="BB14" s="1"/>
      <c r="BC14" s="1"/>
    </row>
    <row r="15" spans="1:55" ht="14.25" customHeight="1" x14ac:dyDescent="0.25">
      <c r="A15" s="4"/>
      <c r="B15" s="1" t="str">
        <f>VLOOKUP($D$2,[1]Tables!$B$1:$D$65510,2,FALSE)</f>
        <v>D3</v>
      </c>
      <c r="C15" s="1" t="s">
        <v>25</v>
      </c>
      <c r="D15" s="1" t="str">
        <f t="shared" si="0"/>
        <v>D3CRUS</v>
      </c>
      <c r="E15" s="1" t="str">
        <f>VLOOKUP($C15,'[1]Data Dictionary'!$B$1:$I$65599,5,FALSE)</f>
        <v>Create User</v>
      </c>
      <c r="F15" s="1" t="str">
        <f>VLOOKUP($C15,'[1]Data Dictionary'!$B$1:$I$65599,6,FALSE)</f>
        <v>Create User</v>
      </c>
      <c r="G15" s="1" t="str">
        <f>VLOOKUP($C15,'[1]Data Dictionary'!$B$1:$I$65599,7,FALSE)</f>
        <v>Create User</v>
      </c>
      <c r="H15" s="1" t="str">
        <f>VLOOKUP($C15,'[1]Data Dictionary'!$B$1:$I$65599,8,FALSE)</f>
        <v>Create User</v>
      </c>
      <c r="I15" s="1" t="str">
        <f>VLOOKUP($C15,'[1]Data Dictionary'!$B$1:$I$65599,2,FALSE)</f>
        <v>VARCHAR</v>
      </c>
      <c r="J15" s="2" t="str">
        <f>VLOOKUP($C15,'[1]Data Dictionary'!$B$1:$I$65599,3,FALSE)</f>
        <v>20</v>
      </c>
      <c r="K15" s="3"/>
      <c r="L15" s="3" t="str">
        <f t="shared" si="1"/>
        <v xml:space="preserve"> NULL </v>
      </c>
      <c r="M15" s="3" t="str">
        <f t="shared" si="2"/>
        <v xml:space="preserve"> DEFAULT('') </v>
      </c>
      <c r="N15" s="1" t="str">
        <f t="shared" si="3"/>
        <v>D3CRUS VARCHAR(20)  NULL  DEFAULT('') ,</v>
      </c>
      <c r="O15" s="1" t="str">
        <f t="shared" si="4"/>
        <v>D3CRUS VARCHAR2(20) DEFAULT(' '),</v>
      </c>
      <c r="P15" s="2" t="str">
        <f t="shared" si="5"/>
        <v>20</v>
      </c>
      <c r="Q15" s="2" t="str">
        <f t="shared" si="6"/>
        <v/>
      </c>
      <c r="R15" s="1" t="str">
        <f t="shared" si="7"/>
        <v xml:space="preserve">     A            D3CRUS        20          COLHDG('Create User')</v>
      </c>
      <c r="S15" s="1" t="s">
        <v>9</v>
      </c>
      <c r="T15" s="1" t="str">
        <f t="shared" si="8"/>
        <v>EXEC sys.sp_addextendedproperty @name=N'MS_Description', @value=N'Create User' , @level0type=N'SCHEMA',@level0name=N'dbo', @level1type=N'TABLE',@level1name=N'GDM3', @level2type=N'COLUMN',@level2name=N'D3CRUS'</v>
      </c>
      <c r="U15" s="1" t="s">
        <v>9</v>
      </c>
      <c r="V15" s="1"/>
      <c r="W15" s="48" t="s">
        <v>1311</v>
      </c>
      <c r="X15" s="48"/>
      <c r="Y15" s="3" t="s">
        <v>1267</v>
      </c>
      <c r="Z15" s="12" t="s">
        <v>1724</v>
      </c>
      <c r="AA15" s="48" t="s">
        <v>1047</v>
      </c>
      <c r="AB15" s="3">
        <v>1</v>
      </c>
      <c r="AC15" s="48" t="s">
        <v>1725</v>
      </c>
      <c r="AD15" s="3" t="s">
        <v>1726</v>
      </c>
      <c r="AE15" s="3" t="s">
        <v>1726</v>
      </c>
      <c r="AF15" s="3">
        <v>1</v>
      </c>
      <c r="AG15" s="6">
        <f t="shared" ca="1" si="14"/>
        <v>20141204</v>
      </c>
      <c r="AH15" s="3">
        <f t="shared" ca="1" si="15"/>
        <v>144109</v>
      </c>
      <c r="AI15" s="3" t="s">
        <v>88</v>
      </c>
      <c r="AJ15" s="48">
        <v>0</v>
      </c>
      <c r="AK15" s="48">
        <v>0</v>
      </c>
      <c r="AL15" s="48"/>
      <c r="AM15" s="48" t="str">
        <f t="shared" ca="1" si="16"/>
        <v>insert into GDM3 values('DJB','','TRO','@WH4','Warehouse','1','IWHS','HWWHNO','HWWHNO',1,20141204,144109,'SQL',0,0,'')</v>
      </c>
      <c r="AN15" s="48"/>
      <c r="AO15" s="1"/>
      <c r="AP15" s="1"/>
      <c r="AQ15" s="1"/>
      <c r="AR15" s="1"/>
      <c r="AS15" s="1"/>
      <c r="AT15" s="13"/>
      <c r="AU15" s="3"/>
      <c r="AV15" s="3"/>
      <c r="AW15" s="6"/>
      <c r="AX15" s="3"/>
      <c r="AY15" s="3"/>
      <c r="AZ15" s="1"/>
      <c r="BA15" s="1"/>
      <c r="BB15" s="1"/>
      <c r="BC15" s="1"/>
    </row>
    <row r="16" spans="1:55" ht="14.25" customHeight="1" x14ac:dyDescent="0.25">
      <c r="A16" s="4"/>
      <c r="B16" s="1" t="str">
        <f>VLOOKUP($D$2,[1]Tables!$B$1:$D$65510,2,FALSE)</f>
        <v>D3</v>
      </c>
      <c r="C16" s="1" t="s">
        <v>26</v>
      </c>
      <c r="D16" s="1" t="str">
        <f t="shared" si="0"/>
        <v>D3CHDT</v>
      </c>
      <c r="E16" s="1" t="str">
        <f>VLOOKUP($C16,'[1]Data Dictionary'!$B$1:$I$65599,5,FALSE)</f>
        <v>Change Date</v>
      </c>
      <c r="F16" s="1" t="str">
        <f>VLOOKUP($C16,'[1]Data Dictionary'!$B$1:$I$65599,6,FALSE)</f>
        <v>Change Date</v>
      </c>
      <c r="G16" s="1" t="str">
        <f>VLOOKUP($C16,'[1]Data Dictionary'!$B$1:$I$65599,7,FALSE)</f>
        <v>Change Date</v>
      </c>
      <c r="H16" s="1" t="str">
        <f>VLOOKUP($C16,'[1]Data Dictionary'!$B$1:$I$65599,8,FALSE)</f>
        <v>Change Date</v>
      </c>
      <c r="I16" s="1" t="str">
        <f>VLOOKUP($C16,'[1]Data Dictionary'!$B$1:$I$65599,2,FALSE)</f>
        <v>NUMERIC</v>
      </c>
      <c r="J16" s="2" t="str">
        <f>VLOOKUP($C16,'[1]Data Dictionary'!$B$1:$I$65599,3,FALSE)</f>
        <v>8, 0</v>
      </c>
      <c r="K16" s="3"/>
      <c r="L16" s="3" t="str">
        <f t="shared" si="1"/>
        <v xml:space="preserve"> NULL </v>
      </c>
      <c r="M16" s="3" t="str">
        <f t="shared" si="2"/>
        <v xml:space="preserve"> DEFAULT(0) </v>
      </c>
      <c r="N16" s="1" t="str">
        <f t="shared" si="3"/>
        <v>D3CHDT NUMERIC(8, 0)  NULL  DEFAULT(0) ,</v>
      </c>
      <c r="O16" s="1" t="str">
        <f t="shared" si="4"/>
        <v>D3CHDT NUMBER(8, 0)  DEFAULT(0) ,</v>
      </c>
      <c r="P16" s="2" t="str">
        <f t="shared" si="5"/>
        <v>8</v>
      </c>
      <c r="Q16" s="2" t="str">
        <f t="shared" si="6"/>
        <v xml:space="preserve"> 0</v>
      </c>
      <c r="R16" s="1" t="str">
        <f t="shared" si="7"/>
        <v xml:space="preserve">     A            D3CHDT         8  0       COLHDG('Change Date')</v>
      </c>
      <c r="S16" s="1" t="s">
        <v>9</v>
      </c>
      <c r="T16" s="1" t="str">
        <f t="shared" si="8"/>
        <v>EXEC sys.sp_addextendedproperty @name=N'MS_Description', @value=N'Change Date' , @level0type=N'SCHEMA',@level0name=N'dbo', @level1type=N'TABLE',@level1name=N'GDM3', @level2type=N'COLUMN',@level2name=N'D3CHDT'</v>
      </c>
      <c r="U16" s="1" t="s">
        <v>9</v>
      </c>
      <c r="V16" s="1"/>
      <c r="W16" s="48" t="s">
        <v>1311</v>
      </c>
      <c r="X16" s="48"/>
      <c r="Y16" s="3" t="s">
        <v>1741</v>
      </c>
      <c r="Z16" s="12" t="s">
        <v>1724</v>
      </c>
      <c r="AA16" s="48" t="s">
        <v>1047</v>
      </c>
      <c r="AB16" s="3">
        <v>1</v>
      </c>
      <c r="AC16" s="48" t="s">
        <v>1725</v>
      </c>
      <c r="AD16" s="3" t="s">
        <v>1726</v>
      </c>
      <c r="AE16" s="3" t="s">
        <v>1726</v>
      </c>
      <c r="AF16" s="3">
        <v>1</v>
      </c>
      <c r="AG16" s="6">
        <f t="shared" ca="1" si="14"/>
        <v>20141204</v>
      </c>
      <c r="AH16" s="3">
        <f t="shared" ca="1" si="15"/>
        <v>144109</v>
      </c>
      <c r="AI16" s="3" t="s">
        <v>88</v>
      </c>
      <c r="AJ16" s="48">
        <v>0</v>
      </c>
      <c r="AK16" s="48">
        <v>0</v>
      </c>
      <c r="AL16" s="48"/>
      <c r="AM16" s="48" t="str">
        <f t="shared" ref="AM16:AM18" ca="1" si="17">CONCATENATE("insert into ", $D$2, " values('", W16, "'", ",", "'", X16, "'", ",", "'", Y16, "'", ",", "'", Z16, "'", ",", "'", AA16, "'", ",", "'", AB16, "'", ",", "'", AC16, "'", ",", "'", AD16, "'", ",", "'", AE16,  "'",",", AF16, ",", AG16, ",", AH16, ",", "'", AI16, "'", ",", AJ16, ",", AK16, ",", "'", AL16, "')")</f>
        <v>insert into GDM3 values('DJB','','TQH','@WH4','Warehouse','1','IWHS','HWWHNO','HWWHNO',1,20141204,144109,'SQL',0,0,'')</v>
      </c>
      <c r="AN16" s="48"/>
      <c r="AO16" s="48"/>
      <c r="AP16" s="1"/>
      <c r="AQ16" s="1"/>
      <c r="AR16" s="1"/>
      <c r="AS16" s="1"/>
      <c r="AT16" s="13"/>
      <c r="AU16" s="1"/>
      <c r="AV16" s="3"/>
      <c r="AW16" s="6"/>
      <c r="AX16" s="3"/>
      <c r="AY16" s="3"/>
      <c r="AZ16" s="1"/>
      <c r="BA16" s="1"/>
      <c r="BB16" s="1"/>
      <c r="BC16" s="1"/>
    </row>
    <row r="17" spans="1:55" ht="14.25" customHeight="1" x14ac:dyDescent="0.25">
      <c r="A17" s="4"/>
      <c r="B17" s="1" t="str">
        <f>VLOOKUP($D$2,[1]Tables!$B$1:$D$65510,2,FALSE)</f>
        <v>D3</v>
      </c>
      <c r="C17" s="1" t="s">
        <v>27</v>
      </c>
      <c r="D17" s="1" t="str">
        <f t="shared" si="0"/>
        <v>D3CHTM</v>
      </c>
      <c r="E17" s="1" t="str">
        <f>VLOOKUP($C17,'[1]Data Dictionary'!$B$1:$I$65599,5,FALSE)</f>
        <v>Change Time</v>
      </c>
      <c r="F17" s="1" t="str">
        <f>VLOOKUP($C17,'[1]Data Dictionary'!$B$1:$I$65599,6,FALSE)</f>
        <v>Change Time</v>
      </c>
      <c r="G17" s="1" t="str">
        <f>VLOOKUP($C17,'[1]Data Dictionary'!$B$1:$I$65599,7,FALSE)</f>
        <v>Change Time</v>
      </c>
      <c r="H17" s="1" t="str">
        <f>VLOOKUP($C17,'[1]Data Dictionary'!$B$1:$I$65599,8,FALSE)</f>
        <v>Change Time</v>
      </c>
      <c r="I17" s="1" t="str">
        <f>VLOOKUP($C17,'[1]Data Dictionary'!$B$1:$I$65599,2,FALSE)</f>
        <v>NUMERIC</v>
      </c>
      <c r="J17" s="2" t="str">
        <f>VLOOKUP($C17,'[1]Data Dictionary'!$B$1:$I$65599,3,FALSE)</f>
        <v>6, 0</v>
      </c>
      <c r="K17" s="3"/>
      <c r="L17" s="3" t="str">
        <f t="shared" si="1"/>
        <v xml:space="preserve"> NULL </v>
      </c>
      <c r="M17" s="3" t="str">
        <f t="shared" si="2"/>
        <v xml:space="preserve"> DEFAULT(0) </v>
      </c>
      <c r="N17" s="1" t="str">
        <f t="shared" si="3"/>
        <v>D3CHTM NUMERIC(6, 0)  NULL  DEFAULT(0) ,</v>
      </c>
      <c r="O17" s="1" t="str">
        <f t="shared" si="4"/>
        <v>D3CHTM NUMBER(6, 0)  DEFAULT(0) ,</v>
      </c>
      <c r="P17" s="2" t="str">
        <f t="shared" si="5"/>
        <v>6</v>
      </c>
      <c r="Q17" s="2" t="str">
        <f t="shared" si="6"/>
        <v xml:space="preserve"> 0</v>
      </c>
      <c r="R17" s="1" t="str">
        <f t="shared" si="7"/>
        <v xml:space="preserve">     A            D3CHTM         6  0       COLHDG('Change Time')</v>
      </c>
      <c r="S17" s="1" t="s">
        <v>9</v>
      </c>
      <c r="T17" s="1" t="str">
        <f t="shared" si="8"/>
        <v>EXEC sys.sp_addextendedproperty @name=N'MS_Description', @value=N'Change Time' , @level0type=N'SCHEMA',@level0name=N'dbo', @level1type=N'TABLE',@level1name=N'GDM3', @level2type=N'COLUMN',@level2name=N'D3CHTM'</v>
      </c>
      <c r="U17" s="1" t="s">
        <v>9</v>
      </c>
      <c r="V17" s="1"/>
      <c r="W17" s="48" t="s">
        <v>1311</v>
      </c>
      <c r="X17" s="48"/>
      <c r="Y17" s="3" t="s">
        <v>1742</v>
      </c>
      <c r="Z17" s="12" t="s">
        <v>1724</v>
      </c>
      <c r="AA17" s="48" t="s">
        <v>1047</v>
      </c>
      <c r="AB17" s="3">
        <v>1</v>
      </c>
      <c r="AC17" s="48" t="s">
        <v>1725</v>
      </c>
      <c r="AD17" s="3" t="s">
        <v>1726</v>
      </c>
      <c r="AE17" s="3" t="s">
        <v>1726</v>
      </c>
      <c r="AF17" s="3">
        <v>1</v>
      </c>
      <c r="AG17" s="6">
        <f t="shared" ca="1" si="14"/>
        <v>20141204</v>
      </c>
      <c r="AH17" s="3">
        <f t="shared" ca="1" si="15"/>
        <v>144109</v>
      </c>
      <c r="AI17" s="3" t="s">
        <v>88</v>
      </c>
      <c r="AJ17" s="48">
        <v>0</v>
      </c>
      <c r="AK17" s="48">
        <v>0</v>
      </c>
      <c r="AL17" s="48"/>
      <c r="AM17" s="48" t="str">
        <f t="shared" ca="1" si="17"/>
        <v>insert into GDM3 values('DJB','','TIH','@WH4','Warehouse','1','IWHS','HWWHNO','HWWHNO',1,20141204,144109,'SQL',0,0,'')</v>
      </c>
      <c r="AN17" s="48"/>
      <c r="AO17" s="48"/>
      <c r="AP17" s="1"/>
      <c r="AQ17" s="1"/>
      <c r="AR17" s="1"/>
      <c r="AS17" s="1"/>
      <c r="AT17" s="13"/>
      <c r="AU17" s="1"/>
      <c r="AV17" s="3"/>
      <c r="AW17" s="6"/>
      <c r="AX17" s="3"/>
      <c r="AY17" s="3"/>
      <c r="AZ17" s="1"/>
      <c r="BA17" s="1"/>
      <c r="BB17" s="1"/>
      <c r="BC17" s="1"/>
    </row>
    <row r="18" spans="1:55" ht="14.25" customHeight="1" x14ac:dyDescent="0.25">
      <c r="A18" s="4"/>
      <c r="B18" s="1" t="str">
        <f>VLOOKUP($D$2,[1]Tables!$B$1:$D$65510,2,FALSE)</f>
        <v>D3</v>
      </c>
      <c r="C18" s="1" t="s">
        <v>28</v>
      </c>
      <c r="D18" s="1" t="str">
        <f t="shared" si="0"/>
        <v>D3CHUS</v>
      </c>
      <c r="E18" s="1" t="str">
        <f>VLOOKUP($C18,'[1]Data Dictionary'!$B$1:$I$65599,5,FALSE)</f>
        <v>Change User</v>
      </c>
      <c r="F18" s="1" t="str">
        <f>VLOOKUP($C18,'[1]Data Dictionary'!$B$1:$I$65599,6,FALSE)</f>
        <v>Change User</v>
      </c>
      <c r="G18" s="1" t="str">
        <f>VLOOKUP($C18,'[1]Data Dictionary'!$B$1:$I$65599,7,FALSE)</f>
        <v>Change User</v>
      </c>
      <c r="H18" s="1" t="str">
        <f>VLOOKUP($C18,'[1]Data Dictionary'!$B$1:$I$65599,8,FALSE)</f>
        <v>Change User</v>
      </c>
      <c r="I18" s="1" t="str">
        <f>VLOOKUP($C18,'[1]Data Dictionary'!$B$1:$I$65599,2,FALSE)</f>
        <v>VARCHAR</v>
      </c>
      <c r="J18" s="2" t="str">
        <f>VLOOKUP($C18,'[1]Data Dictionary'!$B$1:$I$65599,3,FALSE)</f>
        <v>20</v>
      </c>
      <c r="K18" s="3"/>
      <c r="L18" s="3" t="str">
        <f t="shared" si="1"/>
        <v xml:space="preserve"> NULL </v>
      </c>
      <c r="M18" s="3" t="str">
        <f t="shared" si="2"/>
        <v xml:space="preserve"> DEFAULT('') </v>
      </c>
      <c r="N18" s="1" t="str">
        <f t="shared" si="3"/>
        <v>D3CHUS VARCHAR(20)  NULL  DEFAULT('') ,</v>
      </c>
      <c r="O18" s="1" t="str">
        <f t="shared" si="4"/>
        <v>D3CHUS VARCHAR2(20) DEFAULT(' '),</v>
      </c>
      <c r="P18" s="2" t="str">
        <f t="shared" si="5"/>
        <v>20</v>
      </c>
      <c r="Q18" s="2" t="str">
        <f t="shared" si="6"/>
        <v/>
      </c>
      <c r="R18" s="1" t="str">
        <f t="shared" si="7"/>
        <v xml:space="preserve">     A            D3CHUS        20          COLHDG('Change User')</v>
      </c>
      <c r="S18" s="1" t="s">
        <v>9</v>
      </c>
      <c r="T18" s="1" t="str">
        <f t="shared" si="8"/>
        <v>EXEC sys.sp_addextendedproperty @name=N'MS_Description', @value=N'Change User' , @level0type=N'SCHEMA',@level0name=N'dbo', @level1type=N'TABLE',@level1name=N'GDM3', @level2type=N'COLUMN',@level2name=N'D3CHUS'</v>
      </c>
      <c r="U18" s="1" t="s">
        <v>9</v>
      </c>
      <c r="V18" s="1"/>
      <c r="W18" s="48" t="s">
        <v>1311</v>
      </c>
      <c r="X18" s="48"/>
      <c r="Y18" s="3" t="s">
        <v>1743</v>
      </c>
      <c r="Z18" s="12" t="s">
        <v>1724</v>
      </c>
      <c r="AA18" s="48" t="s">
        <v>1047</v>
      </c>
      <c r="AB18" s="3">
        <v>1</v>
      </c>
      <c r="AC18" s="48" t="s">
        <v>1725</v>
      </c>
      <c r="AD18" s="3" t="s">
        <v>1726</v>
      </c>
      <c r="AE18" s="3" t="s">
        <v>1726</v>
      </c>
      <c r="AF18" s="3">
        <v>1</v>
      </c>
      <c r="AG18" s="6">
        <f t="shared" ca="1" si="14"/>
        <v>20141204</v>
      </c>
      <c r="AH18" s="3">
        <f t="shared" ca="1" si="15"/>
        <v>144109</v>
      </c>
      <c r="AI18" s="3" t="s">
        <v>88</v>
      </c>
      <c r="AJ18" s="48">
        <v>0</v>
      </c>
      <c r="AK18" s="48">
        <v>0</v>
      </c>
      <c r="AL18" s="48"/>
      <c r="AM18" s="48" t="str">
        <f t="shared" ca="1" si="17"/>
        <v>insert into GDM3 values('DJB','','TOH','@WH4','Warehouse','1','IWHS','HWWHNO','HWWHNO',1,20141204,144109,'SQL',0,0,'')</v>
      </c>
      <c r="AN18" s="48"/>
      <c r="AO18" s="48"/>
      <c r="AP18" s="1"/>
      <c r="AQ18" s="1"/>
      <c r="AR18" s="1"/>
      <c r="AS18" s="1"/>
      <c r="AT18" s="13"/>
      <c r="AU18" s="3"/>
      <c r="AV18" s="3"/>
      <c r="AW18" s="6"/>
      <c r="AX18" s="3"/>
      <c r="AY18" s="3"/>
      <c r="AZ18" s="1"/>
      <c r="BA18" s="1"/>
      <c r="BB18" s="1"/>
      <c r="BC18" s="1"/>
    </row>
    <row r="19" spans="1:55" ht="14.25" customHeight="1" x14ac:dyDescent="0.25">
      <c r="A19" s="4"/>
      <c r="B19" s="4"/>
      <c r="C19" s="4"/>
      <c r="D19" s="5"/>
      <c r="E19" s="1"/>
      <c r="F19" s="1"/>
      <c r="G19" s="1"/>
      <c r="H19" s="1"/>
      <c r="I19" s="1"/>
      <c r="J19" s="2"/>
      <c r="K19" s="3"/>
      <c r="L19" s="3"/>
      <c r="M19" s="3"/>
      <c r="N19" s="1" t="str">
        <f>CONCATENATE(" CONSTRAINT PK_",$D$2, " PRIMARY KEY CLUSTERED (")</f>
        <v xml:space="preserve"> CONSTRAINT PK_GDM3 PRIMARY KEY CLUSTERED (</v>
      </c>
      <c r="O19" s="1" t="str">
        <f>CONCATENATE(" CONSTRAINT PK_",$D$2, " PRIMARY KEY (")</f>
        <v xml:space="preserve"> CONSTRAINT PK_GDM3 PRIMARY KEY (</v>
      </c>
      <c r="P19" s="1" t="s">
        <v>9</v>
      </c>
      <c r="Q19" s="1" t="s">
        <v>9</v>
      </c>
      <c r="R19" s="1" t="s">
        <v>370</v>
      </c>
      <c r="S19" s="1" t="s">
        <v>9</v>
      </c>
      <c r="T19" s="1"/>
      <c r="U19" s="1"/>
      <c r="V19" s="1"/>
      <c r="W19" s="1" t="s">
        <v>1311</v>
      </c>
      <c r="X19" s="1"/>
      <c r="Y19" s="1" t="s">
        <v>1782</v>
      </c>
      <c r="Z19" s="12" t="s">
        <v>1796</v>
      </c>
      <c r="AA19" s="1" t="s">
        <v>1797</v>
      </c>
      <c r="AB19" s="3">
        <v>1</v>
      </c>
      <c r="AC19" s="1" t="s">
        <v>86</v>
      </c>
      <c r="AD19" s="3" t="s">
        <v>114</v>
      </c>
      <c r="AE19" s="3" t="s">
        <v>114</v>
      </c>
      <c r="AF19" s="3">
        <v>1</v>
      </c>
      <c r="AG19" s="6">
        <f t="shared" ca="1" si="14"/>
        <v>20141204</v>
      </c>
      <c r="AH19" s="3">
        <f t="shared" ca="1" si="15"/>
        <v>144109</v>
      </c>
      <c r="AI19" s="3" t="s">
        <v>88</v>
      </c>
      <c r="AJ19" s="48">
        <v>0</v>
      </c>
      <c r="AK19" s="48">
        <v>0</v>
      </c>
      <c r="AL19" s="48"/>
      <c r="AM19" s="48" t="str">
        <f t="shared" ref="AM19" ca="1" si="18">CONCATENATE("insert into ", $D$2, " values('", W19, "'", ",", "'", X19, "'", ",", "'", Y19, "'", ",", "'", Z19, "'", ",", "'", AA19, "'", ",", "'", AB19, "'", ",", "'", AC19, "'", ",", "'", AD19, "'", ",", "'", AE19,  "'",",", AF19, ",", AG19, ",", AH19, ",", "'", AI19, "'", ",", AJ19, ",", AK19, ",", "'", AL19, "')")</f>
        <v>insert into GDM3 values('DJB','','FGL','@GL3','Doc Type','1','GCT2','CBKYNO','CBKYNO',1,20141204,144109,'SQL',0,0,'')</v>
      </c>
      <c r="AN19" s="1"/>
      <c r="AO19" s="1"/>
      <c r="AP19" s="1"/>
      <c r="AQ19" s="1"/>
      <c r="AR19" s="1"/>
      <c r="AS19" s="1"/>
      <c r="AT19" s="13"/>
      <c r="AU19" s="3"/>
      <c r="AV19" s="3"/>
      <c r="AW19" s="6"/>
      <c r="AX19" s="3"/>
      <c r="AY19" s="3"/>
      <c r="AZ19" s="1"/>
      <c r="BA19" s="1"/>
      <c r="BB19" s="1"/>
      <c r="BC19" s="1"/>
    </row>
    <row r="20" spans="1:55" ht="14.25" customHeight="1" x14ac:dyDescent="0.25">
      <c r="A20" s="4"/>
      <c r="B20" s="4"/>
      <c r="C20" s="4"/>
      <c r="D20" s="1"/>
      <c r="E20" s="1"/>
      <c r="F20" s="1"/>
      <c r="G20" s="1"/>
      <c r="H20" s="1"/>
      <c r="I20" s="1"/>
      <c r="J20" s="2"/>
      <c r="K20" s="3"/>
      <c r="L20" s="3"/>
      <c r="M20" s="3"/>
      <c r="N20" s="1" t="str">
        <f>$D$3</f>
        <v>D3CONO</v>
      </c>
      <c r="O20" s="1" t="str">
        <f>$D$3</f>
        <v>D3CONO</v>
      </c>
      <c r="P20" s="1"/>
      <c r="Q20" s="1"/>
      <c r="R20" s="1" t="str">
        <f>CONCATENATE("     A          K ", RIGHT(N20,6))</f>
        <v xml:space="preserve">     A          K D3CONO</v>
      </c>
      <c r="S20" s="1" t="s">
        <v>9</v>
      </c>
      <c r="T20" s="1"/>
      <c r="U20" s="1"/>
      <c r="V20" s="1"/>
      <c r="W20" s="1"/>
      <c r="X20" s="1"/>
      <c r="Y20" s="1"/>
      <c r="Z20" s="12"/>
      <c r="AA20" s="1"/>
      <c r="AB20" s="3"/>
      <c r="AC20" s="1"/>
      <c r="AD20" s="3"/>
      <c r="AE20" s="3"/>
      <c r="AF20" s="3"/>
      <c r="AG20" s="6"/>
      <c r="AH20" s="3"/>
      <c r="AI20" s="3"/>
      <c r="AJ20" s="1"/>
      <c r="AK20" s="1"/>
      <c r="AL20" s="1"/>
      <c r="AM20" s="1" t="str">
        <f t="shared" si="11"/>
        <v>insert into GDM3 values('','','','','','','','','',,,,'',,,'')</v>
      </c>
      <c r="AN20" s="1"/>
      <c r="AO20" s="1"/>
      <c r="AP20" s="1"/>
      <c r="AQ20" s="1"/>
      <c r="AR20" s="1"/>
      <c r="AS20" s="1"/>
      <c r="AT20" s="13"/>
      <c r="AU20" s="3"/>
      <c r="AV20" s="3"/>
      <c r="AW20" s="6"/>
      <c r="AX20" s="3"/>
      <c r="AY20" s="3"/>
      <c r="AZ20" s="1"/>
      <c r="BA20" s="1"/>
      <c r="BB20" s="1"/>
      <c r="BC20" s="1"/>
    </row>
    <row r="21" spans="1:55" ht="14.25" customHeight="1" x14ac:dyDescent="0.25">
      <c r="A21" s="4"/>
      <c r="B21" s="4"/>
      <c r="C21" s="4"/>
      <c r="D21" s="1"/>
      <c r="E21" s="1"/>
      <c r="F21" s="1"/>
      <c r="G21" s="1"/>
      <c r="H21" s="1"/>
      <c r="I21" s="1"/>
      <c r="J21" s="2"/>
      <c r="K21" s="3"/>
      <c r="L21" s="3"/>
      <c r="M21" s="3"/>
      <c r="N21" s="1" t="str">
        <f t="shared" ref="N21:O23" si="19" xml:space="preserve"> ", " &amp; $D4</f>
        <v>, D3BRNO</v>
      </c>
      <c r="O21" s="1" t="str">
        <f t="shared" si="19"/>
        <v>, D3BRNO</v>
      </c>
      <c r="P21" s="1"/>
      <c r="Q21" s="1"/>
      <c r="R21" s="1" t="str">
        <f>CONCATENATE("     A          K ", RIGHT(N21,6))</f>
        <v xml:space="preserve">     A          K D3BRNO</v>
      </c>
      <c r="S21" s="1" t="s">
        <v>9</v>
      </c>
      <c r="T21" s="1"/>
      <c r="U21" s="1"/>
      <c r="V21" s="1"/>
      <c r="W21" s="1"/>
      <c r="X21" s="1"/>
      <c r="Y21" s="1"/>
      <c r="Z21" s="12"/>
      <c r="AA21" s="1"/>
      <c r="AB21" s="3"/>
      <c r="AC21" s="1"/>
      <c r="AD21" s="3"/>
      <c r="AE21" s="3"/>
      <c r="AF21" s="3"/>
      <c r="AG21" s="6"/>
      <c r="AH21" s="3"/>
      <c r="AI21" s="3"/>
      <c r="AJ21" s="1"/>
      <c r="AK21" s="1"/>
      <c r="AL21" s="1"/>
      <c r="AM21" s="1" t="str">
        <f t="shared" si="11"/>
        <v>insert into GDM3 values('','','','','','','','','',,,,'',,,'')</v>
      </c>
      <c r="AN21" s="1"/>
      <c r="AO21" s="1"/>
      <c r="AP21" s="1"/>
      <c r="AQ21" s="1"/>
      <c r="AR21" s="1"/>
      <c r="AS21" s="1"/>
      <c r="AT21" s="13"/>
      <c r="AU21" s="3"/>
      <c r="AV21" s="3"/>
      <c r="AW21" s="6"/>
      <c r="AX21" s="3"/>
      <c r="AY21" s="3"/>
      <c r="AZ21" s="1"/>
      <c r="BA21" s="1"/>
      <c r="BB21" s="1"/>
      <c r="BC21" s="1"/>
    </row>
    <row r="22" spans="1:55" ht="14.25" customHeight="1" x14ac:dyDescent="0.25">
      <c r="A22" s="4"/>
      <c r="B22" s="4"/>
      <c r="C22" s="4"/>
      <c r="D22" s="1"/>
      <c r="E22" s="1"/>
      <c r="F22" s="1"/>
      <c r="G22" s="1"/>
      <c r="H22" s="1"/>
      <c r="I22" s="1"/>
      <c r="J22" s="2"/>
      <c r="K22" s="3"/>
      <c r="L22" s="3"/>
      <c r="M22" s="3"/>
      <c r="N22" s="1" t="str">
        <f t="shared" si="19"/>
        <v>, D3DCTY</v>
      </c>
      <c r="O22" s="1" t="str">
        <f t="shared" si="19"/>
        <v>, D3DCTY</v>
      </c>
      <c r="P22" s="1"/>
      <c r="Q22" s="1"/>
      <c r="R22" s="1" t="str">
        <f>CONCATENATE("     A          K ", RIGHT(N22,6))</f>
        <v xml:space="preserve">     A          K D3DCTY</v>
      </c>
      <c r="S22" s="1" t="s">
        <v>9</v>
      </c>
      <c r="T22" s="1"/>
      <c r="U22" s="1"/>
      <c r="V22" s="1"/>
      <c r="W22" s="1"/>
      <c r="X22" s="1"/>
      <c r="Y22" s="1"/>
      <c r="Z22" s="12"/>
      <c r="AA22" s="1"/>
      <c r="AB22" s="3"/>
      <c r="AC22" s="1"/>
      <c r="AD22" s="3"/>
      <c r="AE22" s="3"/>
      <c r="AF22" s="3"/>
      <c r="AG22" s="6"/>
      <c r="AH22" s="3"/>
      <c r="AI22" s="3"/>
      <c r="AJ22" s="1"/>
      <c r="AK22" s="1"/>
      <c r="AL22" s="1"/>
      <c r="AM22" s="1" t="str">
        <f t="shared" si="11"/>
        <v>insert into GDM3 values('','','','','','','','','',,,,'',,,'')</v>
      </c>
      <c r="AN22" s="1"/>
      <c r="AO22" s="1"/>
      <c r="AP22" s="1"/>
      <c r="AQ22" s="1"/>
      <c r="AR22" s="1"/>
      <c r="AS22" s="1"/>
      <c r="AT22" s="13"/>
      <c r="AU22" s="3"/>
      <c r="AV22" s="3"/>
      <c r="AW22" s="6"/>
      <c r="AX22" s="3"/>
      <c r="AY22" s="3"/>
      <c r="AZ22" s="1"/>
      <c r="BA22" s="1"/>
      <c r="BB22" s="1"/>
      <c r="BC22" s="1"/>
    </row>
    <row r="23" spans="1:55" ht="14.25" customHeight="1" x14ac:dyDescent="0.25">
      <c r="A23" s="4"/>
      <c r="B23" s="4"/>
      <c r="C23" s="4"/>
      <c r="D23" s="1"/>
      <c r="E23" s="1"/>
      <c r="F23" s="1"/>
      <c r="G23" s="1"/>
      <c r="H23" s="1"/>
      <c r="I23" s="1"/>
      <c r="J23" s="2"/>
      <c r="K23" s="3"/>
      <c r="L23" s="3"/>
      <c r="M23" s="3"/>
      <c r="N23" s="1" t="str">
        <f t="shared" si="19"/>
        <v>, D3DFCC</v>
      </c>
      <c r="O23" s="1" t="str">
        <f t="shared" si="19"/>
        <v>, D3DFCC</v>
      </c>
      <c r="P23" s="1"/>
      <c r="Q23" s="1"/>
      <c r="R23" s="1" t="str">
        <f>CONCATENATE("     A          K ", RIGHT(N23,6))</f>
        <v xml:space="preserve">     A          K D3DFCC</v>
      </c>
      <c r="S23" s="1"/>
      <c r="T23" s="1"/>
      <c r="U23" s="1"/>
      <c r="V23" s="1"/>
      <c r="W23" s="1"/>
      <c r="X23" s="1"/>
      <c r="Y23" s="1"/>
      <c r="Z23" s="12"/>
      <c r="AA23" s="1"/>
      <c r="AB23" s="3"/>
      <c r="AC23" s="1"/>
      <c r="AD23" s="3"/>
      <c r="AE23" s="3"/>
      <c r="AF23" s="3"/>
      <c r="AG23" s="6"/>
      <c r="AH23" s="3"/>
      <c r="AI23" s="3"/>
      <c r="AJ23" s="1"/>
      <c r="AK23" s="1"/>
      <c r="AL23" s="1"/>
      <c r="AM23" s="1" t="str">
        <f t="shared" si="11"/>
        <v>insert into GDM3 values('','','','','','','','','',,,,'',,,'')</v>
      </c>
      <c r="AN23" s="1"/>
      <c r="AO23" s="1"/>
      <c r="AP23" s="1"/>
      <c r="AQ23" s="1"/>
      <c r="AR23" s="1"/>
      <c r="AS23" s="1"/>
      <c r="AT23" s="13"/>
      <c r="AU23" s="3"/>
      <c r="AV23" s="3"/>
      <c r="AW23" s="6"/>
      <c r="AX23" s="3"/>
      <c r="AY23" s="3"/>
      <c r="AZ23" s="1"/>
      <c r="BA23" s="1"/>
      <c r="BB23" s="1"/>
      <c r="BC23" s="1"/>
    </row>
    <row r="24" spans="1:55" ht="14.25" customHeight="1" x14ac:dyDescent="0.25">
      <c r="A24" s="1"/>
      <c r="B24" s="1"/>
      <c r="C24" s="1"/>
      <c r="D24" s="1"/>
      <c r="E24" s="1"/>
      <c r="F24" s="1"/>
      <c r="G24" s="1"/>
      <c r="H24" s="1"/>
      <c r="I24" s="1"/>
      <c r="J24" s="2"/>
      <c r="K24" s="1"/>
      <c r="L24" s="1"/>
      <c r="M24" s="1"/>
      <c r="N24" s="1" t="s">
        <v>11</v>
      </c>
      <c r="O24" s="1" t="s">
        <v>11</v>
      </c>
      <c r="P24" s="1"/>
      <c r="Q24" s="1"/>
      <c r="R24" s="1"/>
      <c r="S24" s="1" t="s">
        <v>9</v>
      </c>
      <c r="T24" s="1"/>
      <c r="U24" s="1"/>
      <c r="V24" s="1"/>
      <c r="W24" s="1"/>
      <c r="X24" s="1"/>
      <c r="Y24" s="1"/>
      <c r="Z24" s="12"/>
      <c r="AA24" s="1"/>
      <c r="AB24" s="3"/>
      <c r="AC24" s="1"/>
      <c r="AD24" s="3"/>
      <c r="AE24" s="3"/>
      <c r="AF24" s="3"/>
      <c r="AG24" s="6"/>
      <c r="AH24" s="3"/>
      <c r="AI24" s="3"/>
      <c r="AJ24" s="1"/>
      <c r="AK24" s="1"/>
      <c r="AL24" s="1"/>
      <c r="AM24" s="1" t="str">
        <f t="shared" si="11"/>
        <v>insert into GDM3 values('','','','','','','','','',,,,'',,,'')</v>
      </c>
      <c r="AN24" s="1"/>
      <c r="AO24" s="1"/>
      <c r="AP24" s="1"/>
      <c r="AQ24" s="1"/>
      <c r="AR24" s="1"/>
      <c r="AS24" s="1"/>
      <c r="AT24" s="13"/>
      <c r="AU24" s="3"/>
      <c r="AV24" s="3"/>
      <c r="AW24" s="6"/>
      <c r="AX24" s="3"/>
      <c r="AY24" s="3"/>
      <c r="AZ24" s="1"/>
      <c r="BA24" s="1"/>
      <c r="BB24" s="1"/>
      <c r="BC24" s="1"/>
    </row>
    <row r="25" spans="1:55" ht="14.25" customHeight="1" x14ac:dyDescent="0.25">
      <c r="A25" s="1"/>
      <c r="B25" s="1"/>
      <c r="C25" s="1"/>
      <c r="D25" s="1"/>
      <c r="E25" s="1"/>
      <c r="F25" s="1"/>
      <c r="G25" s="1"/>
      <c r="H25" s="1"/>
      <c r="I25" s="1"/>
      <c r="J25" s="2"/>
      <c r="K25" s="1"/>
      <c r="L25" s="1"/>
      <c r="M25" s="1"/>
      <c r="N25" s="1"/>
      <c r="O25" s="1"/>
      <c r="P25" s="1"/>
      <c r="Q25" s="1"/>
      <c r="R25" s="1"/>
      <c r="S25" s="1" t="s">
        <v>9</v>
      </c>
      <c r="T25" s="1"/>
      <c r="U25" s="1"/>
      <c r="V25" s="1"/>
      <c r="W25" s="1"/>
      <c r="X25" s="1"/>
      <c r="Y25" s="1"/>
      <c r="Z25" s="12"/>
      <c r="AA25" s="1"/>
      <c r="AB25" s="3"/>
      <c r="AC25" s="1"/>
      <c r="AD25" s="3"/>
      <c r="AE25" s="3"/>
      <c r="AF25" s="3"/>
      <c r="AG25" s="6"/>
      <c r="AH25" s="3"/>
      <c r="AI25" s="3"/>
      <c r="AJ25" s="1"/>
      <c r="AK25" s="1"/>
      <c r="AL25" s="1"/>
      <c r="AM25" s="1"/>
      <c r="AN25" s="1"/>
      <c r="AO25" s="1"/>
      <c r="AP25" s="1"/>
      <c r="AQ25" s="1"/>
      <c r="AR25" s="1"/>
      <c r="AS25" s="1"/>
      <c r="AT25" s="13"/>
      <c r="AU25" s="3"/>
      <c r="AV25" s="3"/>
      <c r="AW25" s="6"/>
      <c r="AX25" s="3"/>
      <c r="AY25" s="3"/>
      <c r="AZ25" s="1"/>
      <c r="BA25" s="1"/>
      <c r="BB25" s="1"/>
      <c r="BC25" s="1"/>
    </row>
    <row r="26" spans="1:55" ht="14.25" customHeight="1" x14ac:dyDescent="0.25">
      <c r="A26" s="1"/>
      <c r="B26" s="1"/>
      <c r="C26" s="1"/>
      <c r="D26" s="1"/>
      <c r="E26" s="1"/>
      <c r="F26" s="1"/>
      <c r="G26" s="1"/>
      <c r="H26" s="1"/>
      <c r="I26" s="1"/>
      <c r="J26" s="2"/>
      <c r="K26" s="1"/>
      <c r="L26" s="1"/>
      <c r="M26" s="1"/>
      <c r="N26" s="1"/>
      <c r="O26" s="1"/>
      <c r="P26" s="1"/>
      <c r="Q26" s="1"/>
      <c r="R26" s="1"/>
      <c r="S26" s="1" t="s">
        <v>9</v>
      </c>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3"/>
      <c r="AU26" s="3"/>
      <c r="AV26" s="3"/>
      <c r="AW26" s="6"/>
      <c r="AX26" s="3"/>
      <c r="AY26" s="3"/>
      <c r="AZ26" s="1"/>
      <c r="BA26" s="1"/>
      <c r="BB26" s="1"/>
      <c r="BC26" s="1"/>
    </row>
    <row r="27" spans="1:55" ht="14.25" customHeight="1" x14ac:dyDescent="0.25">
      <c r="A27" s="1"/>
      <c r="B27" s="1"/>
      <c r="C27" s="1"/>
      <c r="D27" s="1"/>
      <c r="E27" s="1"/>
      <c r="F27" s="1"/>
      <c r="G27" s="1"/>
      <c r="H27" s="1"/>
      <c r="I27" s="1"/>
      <c r="J27" s="2"/>
      <c r="K27" s="1"/>
      <c r="L27" s="1"/>
      <c r="M27" s="1"/>
      <c r="N27" s="1"/>
      <c r="O27" s="1"/>
      <c r="P27" s="1"/>
      <c r="Q27" s="1"/>
      <c r="R27" s="1"/>
      <c r="S27" s="1" t="s">
        <v>9</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3"/>
      <c r="AU27" s="3"/>
      <c r="AV27" s="3"/>
      <c r="AW27" s="6"/>
      <c r="AX27" s="3"/>
      <c r="AY27" s="3"/>
      <c r="AZ27" s="1"/>
      <c r="BA27" s="1"/>
      <c r="BB27" s="1"/>
      <c r="BC27" s="1"/>
    </row>
    <row r="28" spans="1:55" ht="14.25" customHeight="1" x14ac:dyDescent="0.25">
      <c r="A28" s="1"/>
      <c r="B28" s="1"/>
      <c r="C28" s="1"/>
      <c r="D28" s="1"/>
      <c r="E28" s="1"/>
      <c r="F28" s="1"/>
      <c r="G28" s="1"/>
      <c r="H28" s="1"/>
      <c r="I28" s="1"/>
      <c r="J28" s="2"/>
      <c r="K28" s="1"/>
      <c r="L28" s="1"/>
      <c r="M28" s="1"/>
      <c r="N28" s="1"/>
      <c r="O28" s="1"/>
      <c r="P28" s="1"/>
      <c r="Q28" s="1"/>
      <c r="R28" s="1"/>
      <c r="S28" s="1" t="s">
        <v>9</v>
      </c>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3"/>
      <c r="AU28" s="3"/>
      <c r="AV28" s="3"/>
      <c r="AW28" s="6"/>
      <c r="AX28" s="3"/>
      <c r="AY28" s="3"/>
      <c r="AZ28" s="1"/>
      <c r="BA28" s="1"/>
      <c r="BB28" s="1"/>
      <c r="BC28" s="1"/>
    </row>
    <row r="29" spans="1:55" ht="14.25" customHeight="1" x14ac:dyDescent="0.25">
      <c r="A29" s="1"/>
      <c r="B29" s="1"/>
      <c r="C29" s="1"/>
      <c r="D29" s="1"/>
      <c r="E29" s="1"/>
      <c r="F29" s="1"/>
      <c r="G29" s="1"/>
      <c r="H29" s="1"/>
      <c r="I29" s="1"/>
      <c r="J29" s="2"/>
      <c r="K29" s="1"/>
      <c r="L29" s="1"/>
      <c r="M29" s="1"/>
      <c r="N29" s="1"/>
      <c r="O29" s="1"/>
      <c r="P29" s="1"/>
      <c r="Q29" s="1"/>
      <c r="R29" s="1"/>
      <c r="S29" s="1" t="s">
        <v>9</v>
      </c>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3"/>
      <c r="AU29" s="3"/>
      <c r="AV29" s="3"/>
      <c r="AW29" s="6"/>
      <c r="AX29" s="3"/>
      <c r="AY29" s="3"/>
      <c r="AZ29" s="1"/>
      <c r="BA29" s="1"/>
      <c r="BB29" s="1"/>
      <c r="BC29" s="1"/>
    </row>
    <row r="30" spans="1:55" ht="14.25" customHeight="1" x14ac:dyDescent="0.25">
      <c r="A30" s="1"/>
      <c r="B30" s="1"/>
      <c r="C30" s="1"/>
      <c r="D30" s="1"/>
      <c r="E30" s="1"/>
      <c r="F30" s="1"/>
      <c r="G30" s="1"/>
      <c r="H30" s="1"/>
      <c r="I30" s="1"/>
      <c r="J30" s="2"/>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3"/>
      <c r="AU30" s="3"/>
      <c r="AV30" s="3"/>
      <c r="AW30" s="6"/>
      <c r="AX30" s="3"/>
      <c r="AY30" s="3"/>
      <c r="AZ30" s="1"/>
      <c r="BA30" s="1"/>
      <c r="BB30" s="1"/>
      <c r="BC30" s="1"/>
    </row>
    <row r="31" spans="1:55" ht="14.25" customHeight="1" x14ac:dyDescent="0.25">
      <c r="A31" s="1"/>
      <c r="B31" s="1"/>
      <c r="C31" s="1"/>
      <c r="D31" s="1"/>
      <c r="E31" s="1"/>
      <c r="F31" s="1"/>
      <c r="G31" s="1"/>
      <c r="H31" s="1"/>
      <c r="I31" s="1"/>
      <c r="J31" s="2"/>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3"/>
      <c r="AU31" s="3"/>
      <c r="AV31" s="3"/>
      <c r="AW31" s="6"/>
      <c r="AX31" s="3"/>
      <c r="AY31" s="3"/>
      <c r="AZ31" s="1"/>
      <c r="BA31" s="1"/>
      <c r="BB31" s="1"/>
      <c r="BC31" s="1"/>
    </row>
    <row r="32" spans="1:55" ht="14.25" customHeight="1" x14ac:dyDescent="0.25">
      <c r="A32" s="1"/>
      <c r="B32" s="1"/>
      <c r="C32" s="1"/>
      <c r="D32" s="1"/>
      <c r="E32" s="1"/>
      <c r="F32" s="1"/>
      <c r="G32" s="1"/>
      <c r="H32" s="1"/>
      <c r="I32" s="1"/>
      <c r="J32" s="2"/>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3"/>
      <c r="AU32" s="3"/>
      <c r="AV32" s="3"/>
      <c r="AW32" s="6"/>
      <c r="AX32" s="3"/>
      <c r="AY32" s="3"/>
      <c r="AZ32" s="1"/>
      <c r="BA32" s="1"/>
      <c r="BB32" s="1"/>
      <c r="BC32" s="1"/>
    </row>
    <row r="33" spans="1:55" ht="14.25" customHeight="1" x14ac:dyDescent="0.25">
      <c r="A33" s="1"/>
      <c r="B33" s="1"/>
      <c r="C33" s="1"/>
      <c r="D33" s="1"/>
      <c r="E33" s="1"/>
      <c r="F33" s="1"/>
      <c r="G33" s="1"/>
      <c r="H33" s="1"/>
      <c r="I33" s="1"/>
      <c r="J33" s="2"/>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3"/>
      <c r="AU33" s="3"/>
      <c r="AV33" s="3"/>
      <c r="AW33" s="6"/>
      <c r="AX33" s="3"/>
      <c r="AY33" s="3"/>
      <c r="AZ33" s="1"/>
      <c r="BA33" s="1"/>
      <c r="BB33" s="1"/>
      <c r="BC33" s="1"/>
    </row>
    <row r="34" spans="1:55" ht="14.25" customHeight="1" x14ac:dyDescent="0.25">
      <c r="A34" s="1"/>
      <c r="B34" s="1"/>
      <c r="C34" s="1"/>
      <c r="D34" s="1"/>
      <c r="E34" s="1"/>
      <c r="F34" s="1"/>
      <c r="G34" s="1"/>
      <c r="H34" s="1"/>
      <c r="I34" s="1"/>
      <c r="J34" s="2"/>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3"/>
      <c r="AU34" s="3"/>
      <c r="AV34" s="3"/>
      <c r="AW34" s="6"/>
      <c r="AX34" s="3"/>
      <c r="AY34" s="3"/>
      <c r="AZ34" s="1"/>
      <c r="BA34" s="1"/>
      <c r="BB34" s="1"/>
      <c r="BC34" s="1"/>
    </row>
    <row r="35" spans="1:55" ht="14.25" customHeight="1" x14ac:dyDescent="0.25">
      <c r="A35" s="1"/>
      <c r="B35" s="1"/>
      <c r="C35" s="1"/>
      <c r="D35" s="1"/>
      <c r="E35" s="1"/>
      <c r="F35" s="1"/>
      <c r="G35" s="1"/>
      <c r="H35" s="1"/>
      <c r="I35" s="1"/>
      <c r="J35" s="2"/>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3"/>
      <c r="AU35" s="3"/>
      <c r="AV35" s="3"/>
      <c r="AW35" s="6"/>
      <c r="AX35" s="3"/>
      <c r="AY35" s="3"/>
      <c r="AZ35" s="1"/>
      <c r="BA35" s="1"/>
      <c r="BB35" s="1"/>
      <c r="BC35" s="1"/>
    </row>
    <row r="36" spans="1:55" ht="14.25" customHeight="1" x14ac:dyDescent="0.25">
      <c r="A36" s="1"/>
      <c r="B36" s="1"/>
      <c r="C36" s="1"/>
      <c r="D36" s="1"/>
      <c r="E36" s="1"/>
      <c r="F36" s="1"/>
      <c r="G36" s="1"/>
      <c r="H36" s="1"/>
      <c r="I36" s="1"/>
      <c r="J36" s="2"/>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3"/>
      <c r="AU36" s="3"/>
      <c r="AV36" s="3"/>
      <c r="AW36" s="6"/>
      <c r="AX36" s="3"/>
      <c r="AY36" s="3"/>
      <c r="AZ36" s="1"/>
      <c r="BA36" s="1"/>
      <c r="BB36" s="1"/>
      <c r="BC36" s="1"/>
    </row>
    <row r="37" spans="1:55" ht="14.25" customHeight="1" x14ac:dyDescent="0.25">
      <c r="A37" s="1"/>
      <c r="B37" s="1"/>
      <c r="C37" s="1"/>
      <c r="D37" s="1"/>
      <c r="E37" s="1"/>
      <c r="F37" s="1"/>
      <c r="G37" s="1"/>
      <c r="H37" s="1"/>
      <c r="I37" s="1"/>
      <c r="J37" s="2"/>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3"/>
      <c r="AU37" s="3"/>
      <c r="AV37" s="3"/>
      <c r="AW37" s="6"/>
      <c r="AX37" s="3"/>
      <c r="AY37" s="3"/>
      <c r="AZ37" s="1"/>
      <c r="BA37" s="1"/>
      <c r="BB37" s="1"/>
      <c r="BC37" s="1"/>
    </row>
    <row r="38" spans="1:55" ht="14.25" customHeight="1" x14ac:dyDescent="0.25">
      <c r="A38" s="1"/>
      <c r="B38" s="1"/>
      <c r="C38" s="1"/>
      <c r="D38" s="1"/>
      <c r="E38" s="1"/>
      <c r="F38" s="1"/>
      <c r="G38" s="1"/>
      <c r="H38" s="1"/>
      <c r="I38" s="1"/>
      <c r="J38" s="2"/>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3"/>
      <c r="AU38" s="3"/>
      <c r="AV38" s="3"/>
      <c r="AW38" s="6"/>
      <c r="AX38" s="3"/>
      <c r="AY38" s="3"/>
      <c r="AZ38" s="1"/>
      <c r="BA38" s="1"/>
      <c r="BB38" s="1"/>
      <c r="BC38" s="1"/>
    </row>
    <row r="39" spans="1:55" ht="14.25" customHeight="1" x14ac:dyDescent="0.25">
      <c r="A39" s="1"/>
      <c r="B39" s="1"/>
      <c r="C39" s="1"/>
      <c r="D39" s="1"/>
      <c r="E39" s="1"/>
      <c r="F39" s="1"/>
      <c r="G39" s="1"/>
      <c r="H39" s="1"/>
      <c r="I39" s="1"/>
      <c r="J39" s="2"/>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3"/>
      <c r="AU39" s="3"/>
      <c r="AV39" s="3"/>
      <c r="AW39" s="6"/>
      <c r="AX39" s="3"/>
      <c r="AY39" s="3"/>
      <c r="AZ39" s="1"/>
      <c r="BA39" s="1"/>
      <c r="BB39" s="1"/>
      <c r="BC39" s="1"/>
    </row>
    <row r="40" spans="1:55" ht="14.25" customHeight="1" x14ac:dyDescent="0.25">
      <c r="A40" s="1"/>
      <c r="B40" s="1"/>
      <c r="C40" s="1"/>
      <c r="D40" s="1"/>
      <c r="E40" s="1"/>
      <c r="F40" s="1"/>
      <c r="G40" s="1"/>
      <c r="H40" s="1"/>
      <c r="I40" s="1"/>
      <c r="J40" s="2"/>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3"/>
      <c r="AU40" s="3"/>
      <c r="AV40" s="3"/>
      <c r="AW40" s="6"/>
      <c r="AX40" s="3"/>
      <c r="AY40" s="3"/>
      <c r="AZ40" s="1"/>
      <c r="BA40" s="1"/>
      <c r="BB40" s="1"/>
      <c r="BC40" s="1"/>
    </row>
    <row r="41" spans="1:55" ht="14.25" customHeight="1" x14ac:dyDescent="0.25">
      <c r="A41" s="1"/>
      <c r="B41" s="1"/>
      <c r="C41" s="1"/>
      <c r="D41" s="1"/>
      <c r="E41" s="1"/>
      <c r="F41" s="1"/>
      <c r="G41" s="1"/>
      <c r="H41" s="1"/>
      <c r="I41" s="1"/>
      <c r="J41" s="2"/>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3"/>
      <c r="AU41" s="3"/>
      <c r="AV41" s="3"/>
      <c r="AW41" s="6"/>
      <c r="AX41" s="3"/>
      <c r="AY41" s="3"/>
      <c r="AZ41" s="1"/>
      <c r="BA41" s="1"/>
      <c r="BB41" s="1"/>
      <c r="BC41" s="1"/>
    </row>
    <row r="42" spans="1:55" ht="14.25" customHeight="1" x14ac:dyDescent="0.25">
      <c r="A42" s="1"/>
      <c r="B42" s="1"/>
      <c r="C42" s="1"/>
      <c r="D42" s="1"/>
      <c r="E42" s="1"/>
      <c r="F42" s="1"/>
      <c r="G42" s="1"/>
      <c r="H42" s="1"/>
      <c r="I42" s="1"/>
      <c r="J42" s="2"/>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3"/>
      <c r="AU42" s="3"/>
      <c r="AV42" s="3"/>
      <c r="AW42" s="6"/>
      <c r="AX42" s="3"/>
      <c r="AY42" s="3"/>
      <c r="AZ42" s="1"/>
      <c r="BA42" s="1"/>
      <c r="BB42" s="1"/>
      <c r="BC42" s="1"/>
    </row>
    <row r="43" spans="1:55" ht="14.25" customHeight="1" x14ac:dyDescent="0.25">
      <c r="A43" s="1"/>
      <c r="B43" s="1"/>
      <c r="C43" s="1"/>
      <c r="D43" s="1"/>
      <c r="E43" s="1"/>
      <c r="F43" s="1"/>
      <c r="G43" s="1"/>
      <c r="H43" s="1"/>
      <c r="I43" s="1"/>
      <c r="J43" s="2"/>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3"/>
      <c r="AU43" s="3"/>
      <c r="AV43" s="3"/>
      <c r="AW43" s="6"/>
      <c r="AX43" s="3"/>
      <c r="AY43" s="3"/>
      <c r="AZ43" s="1"/>
      <c r="BA43" s="1"/>
      <c r="BB43" s="1"/>
      <c r="BC43" s="1"/>
    </row>
    <row r="44" spans="1:55" ht="14.25" customHeight="1" x14ac:dyDescent="0.25">
      <c r="A44" s="1"/>
      <c r="B44" s="1"/>
      <c r="C44" s="1"/>
      <c r="D44" s="1"/>
      <c r="E44" s="1"/>
      <c r="F44" s="1"/>
      <c r="G44" s="1"/>
      <c r="H44" s="1"/>
      <c r="I44" s="1"/>
      <c r="J44" s="2"/>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3"/>
      <c r="AU44" s="3"/>
      <c r="AV44" s="3"/>
      <c r="AW44" s="6"/>
      <c r="AX44" s="3"/>
      <c r="AY44" s="3"/>
      <c r="AZ44" s="1"/>
      <c r="BA44" s="1"/>
      <c r="BB44" s="1"/>
      <c r="BC44" s="1"/>
    </row>
    <row r="45" spans="1:55" ht="14.25" customHeight="1" x14ac:dyDescent="0.25">
      <c r="A45" s="1"/>
      <c r="B45" s="1"/>
      <c r="C45" s="1"/>
      <c r="D45" s="1"/>
      <c r="E45" s="1"/>
      <c r="F45" s="1"/>
      <c r="G45" s="1"/>
      <c r="H45" s="1"/>
      <c r="I45" s="1"/>
      <c r="J45" s="2"/>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3"/>
      <c r="AU45" s="3"/>
      <c r="AV45" s="3"/>
      <c r="AW45" s="6"/>
      <c r="AX45" s="3"/>
      <c r="AY45" s="3"/>
      <c r="AZ45" s="1"/>
      <c r="BA45" s="1"/>
      <c r="BB45" s="1"/>
      <c r="BC45" s="1"/>
    </row>
    <row r="46" spans="1:55" ht="14.25" customHeight="1" x14ac:dyDescent="0.25">
      <c r="A46" s="1"/>
      <c r="B46" s="1"/>
      <c r="C46" s="1"/>
      <c r="D46" s="1"/>
      <c r="E46" s="1"/>
      <c r="F46" s="1"/>
      <c r="G46" s="1"/>
      <c r="H46" s="1"/>
      <c r="I46" s="1"/>
      <c r="J46" s="2"/>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3"/>
      <c r="AU46" s="3"/>
      <c r="AV46" s="3"/>
      <c r="AW46" s="6"/>
      <c r="AX46" s="3"/>
      <c r="AY46" s="3"/>
      <c r="AZ46" s="1"/>
      <c r="BA46" s="1"/>
      <c r="BB46" s="1"/>
      <c r="BC46" s="1"/>
    </row>
    <row r="47" spans="1:55" ht="14.25" customHeight="1" x14ac:dyDescent="0.25">
      <c r="A47" s="1"/>
      <c r="B47" s="1"/>
      <c r="C47" s="1"/>
      <c r="D47" s="1"/>
      <c r="E47" s="1"/>
      <c r="F47" s="1"/>
      <c r="G47" s="1"/>
      <c r="H47" s="1"/>
      <c r="I47" s="1"/>
      <c r="J47" s="2"/>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3"/>
      <c r="AU47" s="3"/>
      <c r="AV47" s="3"/>
      <c r="AW47" s="6"/>
      <c r="AX47" s="3"/>
      <c r="AY47" s="3"/>
      <c r="AZ47" s="1"/>
      <c r="BA47" s="1"/>
      <c r="BB47" s="1"/>
      <c r="BC47" s="1"/>
    </row>
    <row r="48" spans="1:55" ht="14.25" customHeight="1" x14ac:dyDescent="0.25">
      <c r="A48" s="1"/>
      <c r="B48" s="1"/>
      <c r="C48" s="1"/>
      <c r="D48" s="1"/>
      <c r="E48" s="1"/>
      <c r="F48" s="1"/>
      <c r="G48" s="1"/>
      <c r="H48" s="1"/>
      <c r="I48" s="1"/>
      <c r="J48" s="2"/>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3"/>
      <c r="AU48" s="3"/>
      <c r="AV48" s="3"/>
      <c r="AW48" s="6"/>
      <c r="AX48" s="3"/>
      <c r="AY48" s="3"/>
      <c r="AZ48" s="1"/>
      <c r="BA48" s="1"/>
      <c r="BB48" s="1"/>
      <c r="BC48" s="1"/>
    </row>
    <row r="49" spans="1:55" ht="14.25" customHeight="1" x14ac:dyDescent="0.25">
      <c r="A49" s="1"/>
      <c r="B49" s="1"/>
      <c r="C49" s="1"/>
      <c r="D49" s="1"/>
      <c r="E49" s="1"/>
      <c r="F49" s="1"/>
      <c r="G49" s="1"/>
      <c r="H49" s="1"/>
      <c r="I49" s="1"/>
      <c r="J49" s="2"/>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3"/>
      <c r="AU49" s="3"/>
      <c r="AV49" s="3"/>
      <c r="AW49" s="6"/>
      <c r="AX49" s="3"/>
      <c r="AY49" s="3"/>
      <c r="AZ49" s="1"/>
      <c r="BA49" s="1"/>
      <c r="BB49" s="1"/>
      <c r="BC49" s="1"/>
    </row>
    <row r="50" spans="1:55" ht="14.25" customHeight="1" x14ac:dyDescent="0.25">
      <c r="A50" s="1"/>
      <c r="B50" s="1"/>
      <c r="C50" s="1"/>
      <c r="D50" s="1"/>
      <c r="E50" s="1"/>
      <c r="F50" s="1"/>
      <c r="G50" s="1"/>
      <c r="H50" s="1"/>
      <c r="I50" s="1"/>
      <c r="J50" s="2"/>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3"/>
      <c r="AU50" s="3"/>
      <c r="AV50" s="3"/>
      <c r="AW50" s="6"/>
      <c r="AX50" s="3"/>
      <c r="AY50" s="3"/>
      <c r="AZ50" s="1"/>
      <c r="BA50" s="1"/>
      <c r="BB50" s="1"/>
      <c r="BC50" s="1"/>
    </row>
    <row r="51" spans="1:55" ht="14.25" customHeight="1" x14ac:dyDescent="0.25">
      <c r="A51" s="1"/>
      <c r="B51" s="1"/>
      <c r="C51" s="1"/>
      <c r="D51" s="1"/>
      <c r="E51" s="1"/>
      <c r="F51" s="1"/>
      <c r="G51" s="1"/>
      <c r="H51" s="1"/>
      <c r="I51" s="1"/>
      <c r="J51" s="2"/>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3"/>
      <c r="AU51" s="3"/>
      <c r="AV51" s="3"/>
      <c r="AW51" s="6"/>
      <c r="AX51" s="3"/>
      <c r="AY51" s="3"/>
      <c r="AZ51" s="1"/>
      <c r="BA51" s="1"/>
      <c r="BB51" s="1"/>
      <c r="BC51" s="1"/>
    </row>
    <row r="52" spans="1:55" ht="14.25" customHeight="1" x14ac:dyDescent="0.25">
      <c r="A52" s="1"/>
      <c r="B52" s="1"/>
      <c r="C52" s="1"/>
      <c r="D52" s="1"/>
      <c r="E52" s="1"/>
      <c r="F52" s="1"/>
      <c r="G52" s="1"/>
      <c r="H52" s="1"/>
      <c r="I52" s="1"/>
      <c r="J52" s="2"/>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3"/>
      <c r="AU52" s="3"/>
      <c r="AV52" s="3"/>
      <c r="AW52" s="6"/>
      <c r="AX52" s="3"/>
      <c r="AY52" s="3"/>
      <c r="AZ52" s="1"/>
      <c r="BA52" s="1"/>
      <c r="BB52" s="1"/>
      <c r="BC52" s="1"/>
    </row>
    <row r="53" spans="1:55" ht="14.25" customHeight="1" x14ac:dyDescent="0.25">
      <c r="A53" s="1"/>
      <c r="B53" s="1"/>
      <c r="C53" s="1"/>
      <c r="D53" s="1"/>
      <c r="E53" s="1"/>
      <c r="F53" s="1"/>
      <c r="G53" s="1"/>
      <c r="H53" s="1"/>
      <c r="I53" s="1"/>
      <c r="J53" s="2"/>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3"/>
      <c r="AU53" s="3"/>
      <c r="AV53" s="3"/>
      <c r="AW53" s="6"/>
      <c r="AX53" s="3"/>
      <c r="AY53" s="3"/>
      <c r="AZ53" s="1"/>
      <c r="BA53" s="1"/>
      <c r="BB53" s="1"/>
      <c r="BC53" s="1"/>
    </row>
    <row r="54" spans="1:55" ht="14.25" customHeight="1" x14ac:dyDescent="0.25">
      <c r="A54" s="1"/>
      <c r="B54" s="1"/>
      <c r="C54" s="1"/>
      <c r="D54" s="1"/>
      <c r="E54" s="1"/>
      <c r="F54" s="1"/>
      <c r="G54" s="1"/>
      <c r="H54" s="1"/>
      <c r="I54" s="1"/>
      <c r="J54" s="2"/>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3"/>
      <c r="AU54" s="3"/>
      <c r="AV54" s="3"/>
      <c r="AW54" s="6"/>
      <c r="AX54" s="3"/>
      <c r="AY54" s="3"/>
      <c r="AZ54" s="1"/>
      <c r="BA54" s="1"/>
      <c r="BB54" s="1"/>
      <c r="BC54" s="1"/>
    </row>
    <row r="55" spans="1:55" ht="14.25" customHeight="1" x14ac:dyDescent="0.25">
      <c r="A55" s="1"/>
      <c r="B55" s="1"/>
      <c r="C55" s="1"/>
      <c r="D55" s="1"/>
      <c r="E55" s="1"/>
      <c r="F55" s="1"/>
      <c r="G55" s="1"/>
      <c r="H55" s="1"/>
      <c r="I55" s="1"/>
      <c r="J55" s="2"/>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3"/>
      <c r="AU55" s="3"/>
      <c r="AV55" s="3"/>
      <c r="AW55" s="6"/>
      <c r="AX55" s="3"/>
      <c r="AY55" s="3"/>
      <c r="AZ55" s="1"/>
      <c r="BA55" s="1"/>
      <c r="BB55" s="1"/>
      <c r="BC55" s="1"/>
    </row>
    <row r="56" spans="1:55" ht="14.25" customHeight="1" x14ac:dyDescent="0.25">
      <c r="A56" s="1"/>
      <c r="B56" s="1"/>
      <c r="C56" s="1"/>
      <c r="D56" s="1"/>
      <c r="E56" s="1"/>
      <c r="F56" s="1"/>
      <c r="G56" s="1"/>
      <c r="H56" s="1"/>
      <c r="I56" s="1"/>
      <c r="J56" s="2"/>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3"/>
      <c r="AU56" s="3"/>
      <c r="AV56" s="3"/>
      <c r="AW56" s="6"/>
      <c r="AX56" s="3"/>
      <c r="AY56" s="3"/>
      <c r="AZ56" s="1"/>
      <c r="BA56" s="1"/>
      <c r="BB56" s="1"/>
      <c r="BC56" s="1"/>
    </row>
    <row r="57" spans="1:55" ht="14.25" customHeight="1" x14ac:dyDescent="0.25">
      <c r="A57" s="1"/>
      <c r="B57" s="1"/>
      <c r="C57" s="1"/>
      <c r="D57" s="1"/>
      <c r="E57" s="1"/>
      <c r="F57" s="1"/>
      <c r="G57" s="1"/>
      <c r="H57" s="1"/>
      <c r="I57" s="1"/>
      <c r="J57" s="2"/>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3"/>
      <c r="AU57" s="3"/>
      <c r="AV57" s="3"/>
      <c r="AW57" s="6"/>
      <c r="AX57" s="3"/>
      <c r="AY57" s="3"/>
      <c r="AZ57" s="1"/>
      <c r="BA57" s="1"/>
      <c r="BB57" s="1"/>
      <c r="BC57" s="1"/>
    </row>
    <row r="58" spans="1:55" ht="14.25" customHeight="1" x14ac:dyDescent="0.25">
      <c r="A58" s="1"/>
      <c r="B58" s="1"/>
      <c r="C58" s="1"/>
      <c r="D58" s="1"/>
      <c r="E58" s="1"/>
      <c r="F58" s="1"/>
      <c r="G58" s="1"/>
      <c r="H58" s="1"/>
      <c r="I58" s="1"/>
      <c r="J58" s="2"/>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3"/>
      <c r="AU58" s="3"/>
      <c r="AV58" s="3"/>
      <c r="AW58" s="6"/>
      <c r="AX58" s="3"/>
      <c r="AY58" s="3"/>
      <c r="AZ58" s="1"/>
      <c r="BA58" s="1"/>
      <c r="BB58" s="1"/>
      <c r="BC58" s="1"/>
    </row>
    <row r="59" spans="1:55" ht="14.25" customHeight="1" x14ac:dyDescent="0.25">
      <c r="A59" s="1"/>
      <c r="B59" s="1"/>
      <c r="C59" s="1"/>
      <c r="D59" s="1"/>
      <c r="E59" s="1"/>
      <c r="F59" s="1"/>
      <c r="G59" s="1"/>
      <c r="H59" s="1"/>
      <c r="I59" s="1"/>
      <c r="J59" s="2"/>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3"/>
      <c r="AU59" s="3"/>
      <c r="AV59" s="3"/>
      <c r="AW59" s="6"/>
      <c r="AX59" s="3"/>
      <c r="AY59" s="3"/>
      <c r="AZ59" s="1"/>
      <c r="BA59" s="1"/>
      <c r="BB59" s="1"/>
      <c r="BC59" s="1"/>
    </row>
    <row r="60" spans="1:55" ht="14.25" customHeight="1" x14ac:dyDescent="0.25">
      <c r="A60" s="1"/>
      <c r="B60" s="1"/>
      <c r="C60" s="1"/>
      <c r="D60" s="1"/>
      <c r="E60" s="1"/>
      <c r="F60" s="1"/>
      <c r="G60" s="1"/>
      <c r="H60" s="1"/>
      <c r="I60" s="1"/>
      <c r="J60" s="2"/>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3"/>
      <c r="AU60" s="3"/>
      <c r="AV60" s="3"/>
      <c r="AW60" s="6"/>
      <c r="AX60" s="3"/>
      <c r="AY60" s="3"/>
      <c r="AZ60" s="1"/>
      <c r="BA60" s="1"/>
      <c r="BB60" s="1"/>
      <c r="BC60" s="1"/>
    </row>
    <row r="61" spans="1:55" ht="14.25" customHeight="1" x14ac:dyDescent="0.25">
      <c r="A61" s="1"/>
      <c r="B61" s="1"/>
      <c r="C61" s="1"/>
      <c r="D61" s="1"/>
      <c r="E61" s="1"/>
      <c r="F61" s="1"/>
      <c r="G61" s="1"/>
      <c r="H61" s="1"/>
      <c r="I61" s="1"/>
      <c r="J61" s="2"/>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3"/>
      <c r="AU61" s="3"/>
      <c r="AV61" s="3"/>
      <c r="AW61" s="6"/>
      <c r="AX61" s="3"/>
      <c r="AY61" s="3"/>
      <c r="AZ61" s="1"/>
      <c r="BA61" s="1"/>
      <c r="BB61" s="1"/>
      <c r="BC61" s="1"/>
    </row>
    <row r="62" spans="1:55" ht="14.25" customHeight="1" x14ac:dyDescent="0.25">
      <c r="A62" s="1"/>
      <c r="B62" s="1"/>
      <c r="C62" s="1"/>
      <c r="D62" s="1"/>
      <c r="E62" s="1"/>
      <c r="F62" s="1"/>
      <c r="G62" s="1"/>
      <c r="H62" s="1"/>
      <c r="I62" s="1"/>
      <c r="J62" s="2"/>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3"/>
      <c r="AU62" s="3"/>
      <c r="AV62" s="3"/>
      <c r="AW62" s="6"/>
      <c r="AX62" s="3"/>
      <c r="AY62" s="3"/>
      <c r="AZ62" s="1"/>
      <c r="BA62" s="1"/>
      <c r="BB62" s="1"/>
      <c r="BC62" s="1"/>
    </row>
    <row r="63" spans="1:55" ht="14.25" customHeight="1" x14ac:dyDescent="0.25">
      <c r="A63" s="1"/>
      <c r="B63" s="1"/>
      <c r="C63" s="1"/>
      <c r="D63" s="1"/>
      <c r="E63" s="1"/>
      <c r="F63" s="1"/>
      <c r="G63" s="1"/>
      <c r="H63" s="1"/>
      <c r="I63" s="1"/>
      <c r="J63" s="2"/>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3"/>
      <c r="AU63" s="3"/>
      <c r="AV63" s="3"/>
      <c r="AW63" s="6"/>
      <c r="AX63" s="3"/>
      <c r="AY63" s="3"/>
      <c r="AZ63" s="1"/>
      <c r="BA63" s="1"/>
      <c r="BB63" s="1"/>
      <c r="BC63" s="1"/>
    </row>
    <row r="64" spans="1:55" ht="14.25" customHeight="1" x14ac:dyDescent="0.25">
      <c r="A64" s="1"/>
      <c r="B64" s="1"/>
      <c r="C64" s="1"/>
      <c r="D64" s="1"/>
      <c r="E64" s="1"/>
      <c r="F64" s="1"/>
      <c r="G64" s="1"/>
      <c r="H64" s="1"/>
      <c r="I64" s="1"/>
      <c r="J64" s="2"/>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3"/>
      <c r="AU64" s="3"/>
      <c r="AV64" s="3"/>
      <c r="AW64" s="6"/>
      <c r="AX64" s="3"/>
      <c r="AY64" s="3"/>
      <c r="AZ64" s="1"/>
      <c r="BA64" s="1"/>
      <c r="BB64" s="1"/>
      <c r="BC64" s="1"/>
    </row>
    <row r="65" spans="1:55" ht="14.25" customHeight="1" x14ac:dyDescent="0.25">
      <c r="A65" s="1"/>
      <c r="B65" s="1"/>
      <c r="C65" s="1"/>
      <c r="D65" s="1"/>
      <c r="E65" s="1"/>
      <c r="F65" s="1"/>
      <c r="G65" s="1"/>
      <c r="H65" s="1"/>
      <c r="I65" s="1"/>
      <c r="J65" s="2"/>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3"/>
      <c r="AU65" s="3"/>
      <c r="AV65" s="3"/>
      <c r="AW65" s="6"/>
      <c r="AX65" s="3"/>
      <c r="AY65" s="3"/>
      <c r="AZ65" s="1"/>
      <c r="BA65" s="1"/>
      <c r="BB65" s="1"/>
      <c r="BC65" s="1"/>
    </row>
    <row r="66" spans="1:55" ht="14.25" customHeight="1" x14ac:dyDescent="0.25">
      <c r="A66" s="1"/>
      <c r="B66" s="1"/>
      <c r="C66" s="1"/>
      <c r="D66" s="1"/>
      <c r="E66" s="1"/>
      <c r="F66" s="1"/>
      <c r="G66" s="1"/>
      <c r="H66" s="1"/>
      <c r="I66" s="1"/>
      <c r="J66" s="2"/>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3"/>
      <c r="AU66" s="3"/>
      <c r="AV66" s="3"/>
      <c r="AW66" s="6"/>
      <c r="AX66" s="3"/>
      <c r="AY66" s="3"/>
      <c r="AZ66" s="1"/>
      <c r="BA66" s="1"/>
      <c r="BB66" s="1"/>
      <c r="BC66" s="1"/>
    </row>
    <row r="67" spans="1:55" ht="14.25" customHeight="1" x14ac:dyDescent="0.25">
      <c r="A67" s="1"/>
      <c r="B67" s="1"/>
      <c r="C67" s="1"/>
      <c r="D67" s="1"/>
      <c r="E67" s="1"/>
      <c r="F67" s="1"/>
      <c r="G67" s="1"/>
      <c r="H67" s="1"/>
      <c r="I67" s="1"/>
      <c r="J67" s="2"/>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3"/>
      <c r="AU67" s="3"/>
      <c r="AV67" s="3"/>
      <c r="AW67" s="6"/>
      <c r="AX67" s="3"/>
      <c r="AY67" s="3"/>
      <c r="AZ67" s="1"/>
      <c r="BA67" s="1"/>
      <c r="BB67" s="1"/>
      <c r="BC67" s="1"/>
    </row>
    <row r="68" spans="1:55" ht="14.25" customHeight="1" x14ac:dyDescent="0.25">
      <c r="A68" s="1"/>
      <c r="B68" s="1"/>
      <c r="C68" s="1"/>
      <c r="D68" s="1"/>
      <c r="E68" s="1"/>
      <c r="F68" s="1"/>
      <c r="G68" s="1"/>
      <c r="H68" s="1"/>
      <c r="I68" s="1"/>
      <c r="J68" s="2"/>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3"/>
      <c r="AU68" s="3"/>
      <c r="AV68" s="3"/>
      <c r="AW68" s="6"/>
      <c r="AX68" s="3"/>
      <c r="AY68" s="3"/>
      <c r="AZ68" s="1"/>
      <c r="BA68" s="1"/>
      <c r="BB68" s="1"/>
      <c r="BC68" s="1"/>
    </row>
    <row r="69" spans="1:55" ht="14.25" customHeight="1" x14ac:dyDescent="0.25">
      <c r="A69" s="1"/>
      <c r="B69" s="1"/>
      <c r="C69" s="1"/>
      <c r="D69" s="1"/>
      <c r="E69" s="1"/>
      <c r="F69" s="1"/>
      <c r="G69" s="1"/>
      <c r="H69" s="1"/>
      <c r="I69" s="1"/>
      <c r="J69" s="2"/>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3"/>
      <c r="AU69" s="3"/>
      <c r="AV69" s="3"/>
      <c r="AW69" s="6"/>
      <c r="AX69" s="3"/>
      <c r="AY69" s="3"/>
      <c r="AZ69" s="1"/>
      <c r="BA69" s="1"/>
      <c r="BB69" s="1"/>
      <c r="BC69" s="1"/>
    </row>
    <row r="70" spans="1:55" ht="14.25" customHeight="1" x14ac:dyDescent="0.25">
      <c r="A70" s="1"/>
      <c r="B70" s="1"/>
      <c r="C70" s="1"/>
      <c r="D70" s="1"/>
      <c r="E70" s="1"/>
      <c r="F70" s="1"/>
      <c r="G70" s="1"/>
      <c r="H70" s="1"/>
      <c r="I70" s="1"/>
      <c r="J70" s="2"/>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3"/>
      <c r="AU70" s="3"/>
      <c r="AV70" s="3"/>
      <c r="AW70" s="6"/>
      <c r="AX70" s="3"/>
      <c r="AY70" s="3"/>
      <c r="AZ70" s="1"/>
      <c r="BA70" s="1"/>
      <c r="BB70" s="1"/>
      <c r="BC70" s="1"/>
    </row>
    <row r="71" spans="1:55" ht="14.25" customHeight="1" x14ac:dyDescent="0.25">
      <c r="A71" s="1"/>
      <c r="B71" s="1"/>
      <c r="C71" s="1"/>
      <c r="D71" s="1"/>
      <c r="E71" s="1"/>
      <c r="F71" s="1"/>
      <c r="G71" s="1"/>
      <c r="H71" s="1"/>
      <c r="I71" s="1"/>
      <c r="J71" s="2"/>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3"/>
      <c r="AU71" s="3"/>
      <c r="AV71" s="3"/>
      <c r="AW71" s="6"/>
      <c r="AX71" s="3"/>
      <c r="AY71" s="3"/>
      <c r="AZ71" s="1"/>
      <c r="BA71" s="1"/>
      <c r="BB71" s="1"/>
      <c r="BC71" s="1"/>
    </row>
    <row r="72" spans="1:55" ht="14.25" customHeight="1" x14ac:dyDescent="0.25">
      <c r="A72" s="1"/>
      <c r="B72" s="1"/>
      <c r="C72" s="1"/>
      <c r="D72" s="1"/>
      <c r="E72" s="1"/>
      <c r="F72" s="1"/>
      <c r="G72" s="1"/>
      <c r="H72" s="1"/>
      <c r="I72" s="1"/>
      <c r="J72" s="2"/>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3"/>
      <c r="AU72" s="3"/>
      <c r="AV72" s="3"/>
      <c r="AW72" s="6"/>
      <c r="AX72" s="3"/>
      <c r="AY72" s="3"/>
      <c r="AZ72" s="1"/>
      <c r="BA72" s="1"/>
      <c r="BB72" s="1"/>
      <c r="BC72" s="1"/>
    </row>
    <row r="73" spans="1:55" ht="14.25" customHeight="1" x14ac:dyDescent="0.25">
      <c r="A73" s="1"/>
      <c r="B73" s="1"/>
      <c r="C73" s="1"/>
      <c r="D73" s="1"/>
      <c r="E73" s="1"/>
      <c r="F73" s="1"/>
      <c r="G73" s="1"/>
      <c r="H73" s="1"/>
      <c r="I73" s="1"/>
      <c r="J73" s="2"/>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3"/>
      <c r="AU73" s="3"/>
      <c r="AV73" s="3"/>
      <c r="AW73" s="6"/>
      <c r="AX73" s="3"/>
      <c r="AY73" s="3"/>
      <c r="AZ73" s="1"/>
      <c r="BA73" s="1"/>
      <c r="BB73" s="1"/>
      <c r="BC73" s="1"/>
    </row>
    <row r="74" spans="1:55" ht="14.25" customHeight="1" x14ac:dyDescent="0.25">
      <c r="A74" s="1"/>
      <c r="B74" s="1"/>
      <c r="C74" s="1"/>
      <c r="D74" s="1"/>
      <c r="E74" s="1"/>
      <c r="F74" s="1"/>
      <c r="G74" s="1"/>
      <c r="H74" s="1"/>
      <c r="I74" s="1"/>
      <c r="J74" s="2"/>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3"/>
      <c r="AU74" s="3"/>
      <c r="AV74" s="3"/>
      <c r="AW74" s="6"/>
      <c r="AX74" s="3"/>
      <c r="AY74" s="3"/>
      <c r="AZ74" s="1"/>
      <c r="BA74" s="1"/>
      <c r="BB74" s="1"/>
      <c r="BC74" s="1"/>
    </row>
    <row r="75" spans="1:55" ht="14.25" customHeight="1" x14ac:dyDescent="0.25">
      <c r="A75" s="1"/>
      <c r="B75" s="1"/>
      <c r="C75" s="1"/>
      <c r="D75" s="1"/>
      <c r="E75" s="1"/>
      <c r="F75" s="1"/>
      <c r="G75" s="1"/>
      <c r="H75" s="1"/>
      <c r="I75" s="1"/>
      <c r="J75" s="2"/>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3"/>
      <c r="AU75" s="3"/>
      <c r="AV75" s="3"/>
      <c r="AW75" s="6"/>
      <c r="AX75" s="3"/>
      <c r="AY75" s="3"/>
      <c r="AZ75" s="1"/>
      <c r="BA75" s="1"/>
      <c r="BB75" s="1"/>
      <c r="BC75" s="1"/>
    </row>
    <row r="76" spans="1:55" ht="14.25" customHeight="1" x14ac:dyDescent="0.25">
      <c r="A76" s="1"/>
      <c r="B76" s="1"/>
      <c r="C76" s="1"/>
      <c r="D76" s="1"/>
      <c r="E76" s="1"/>
      <c r="F76" s="1"/>
      <c r="G76" s="1"/>
      <c r="H76" s="1"/>
      <c r="I76" s="1"/>
      <c r="J76" s="2"/>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3"/>
      <c r="AU76" s="3"/>
      <c r="AV76" s="3"/>
      <c r="AW76" s="6"/>
      <c r="AX76" s="3"/>
      <c r="AY76" s="3"/>
      <c r="AZ76" s="1"/>
      <c r="BA76" s="1"/>
      <c r="BB76" s="1"/>
      <c r="BC76" s="1"/>
    </row>
    <row r="77" spans="1:55" ht="14.25" customHeight="1" x14ac:dyDescent="0.25">
      <c r="A77" s="1"/>
      <c r="B77" s="1"/>
      <c r="C77" s="1"/>
      <c r="D77" s="1"/>
      <c r="E77" s="1"/>
      <c r="F77" s="1"/>
      <c r="G77" s="1"/>
      <c r="H77" s="1"/>
      <c r="I77" s="1"/>
      <c r="J77" s="2"/>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3"/>
      <c r="AU77" s="3"/>
      <c r="AV77" s="3"/>
      <c r="AW77" s="6"/>
      <c r="AX77" s="3"/>
      <c r="AY77" s="3"/>
      <c r="AZ77" s="1"/>
      <c r="BA77" s="1"/>
      <c r="BB77" s="1"/>
      <c r="BC77" s="1"/>
    </row>
    <row r="78" spans="1:55" ht="14.25" customHeight="1" x14ac:dyDescent="0.25">
      <c r="A78" s="1"/>
      <c r="B78" s="1"/>
      <c r="C78" s="1"/>
      <c r="D78" s="1"/>
      <c r="E78" s="1"/>
      <c r="F78" s="1"/>
      <c r="G78" s="1"/>
      <c r="H78" s="1"/>
      <c r="I78" s="1"/>
      <c r="J78" s="2"/>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3"/>
      <c r="AU78" s="3"/>
      <c r="AV78" s="3"/>
      <c r="AW78" s="6"/>
      <c r="AX78" s="3"/>
      <c r="AY78" s="3"/>
      <c r="AZ78" s="1"/>
      <c r="BA78" s="1"/>
      <c r="BB78" s="1"/>
      <c r="BC78" s="1"/>
    </row>
    <row r="79" spans="1:55" ht="14.25" customHeight="1" x14ac:dyDescent="0.25">
      <c r="A79" s="1"/>
      <c r="B79" s="1"/>
      <c r="C79" s="1"/>
      <c r="D79" s="1"/>
      <c r="E79" s="1"/>
      <c r="F79" s="1"/>
      <c r="G79" s="1"/>
      <c r="H79" s="1"/>
      <c r="I79" s="1"/>
      <c r="J79" s="2"/>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3"/>
      <c r="AU79" s="3"/>
      <c r="AV79" s="3"/>
      <c r="AW79" s="6"/>
      <c r="AX79" s="3"/>
      <c r="AY79" s="3"/>
      <c r="AZ79" s="1"/>
      <c r="BA79" s="1"/>
      <c r="BB79" s="1"/>
      <c r="BC79" s="1"/>
    </row>
    <row r="80" spans="1:55" ht="14.25" customHeight="1" x14ac:dyDescent="0.25">
      <c r="A80" s="1"/>
      <c r="B80" s="1"/>
      <c r="C80" s="1"/>
      <c r="D80" s="1"/>
      <c r="E80" s="1"/>
      <c r="F80" s="1"/>
      <c r="G80" s="1"/>
      <c r="H80" s="1"/>
      <c r="I80" s="1"/>
      <c r="J80" s="2"/>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3"/>
      <c r="AU80" s="3"/>
      <c r="AV80" s="3"/>
      <c r="AW80" s="6"/>
      <c r="AX80" s="3"/>
      <c r="AY80" s="3"/>
      <c r="AZ80" s="1"/>
      <c r="BA80" s="1"/>
      <c r="BB80" s="1"/>
      <c r="BC80" s="1"/>
    </row>
    <row r="81" spans="1:55" ht="14.25" customHeight="1" x14ac:dyDescent="0.25">
      <c r="A81" s="1"/>
      <c r="B81" s="1"/>
      <c r="C81" s="1"/>
      <c r="D81" s="1"/>
      <c r="E81" s="1"/>
      <c r="F81" s="1"/>
      <c r="G81" s="1"/>
      <c r="H81" s="1"/>
      <c r="I81" s="1"/>
      <c r="J81" s="2"/>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3"/>
      <c r="AU81" s="3"/>
      <c r="AV81" s="3"/>
      <c r="AW81" s="6"/>
      <c r="AX81" s="3"/>
      <c r="AY81" s="3"/>
      <c r="AZ81" s="1"/>
      <c r="BA81" s="1"/>
      <c r="BB81" s="1"/>
      <c r="BC81" s="1"/>
    </row>
    <row r="82" spans="1:55" ht="14.25" customHeight="1" x14ac:dyDescent="0.25">
      <c r="A82" s="1"/>
      <c r="B82" s="1"/>
      <c r="C82" s="1"/>
      <c r="D82" s="1"/>
      <c r="E82" s="1"/>
      <c r="F82" s="1"/>
      <c r="G82" s="1"/>
      <c r="H82" s="1"/>
      <c r="I82" s="1"/>
      <c r="J82" s="2"/>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3"/>
      <c r="AU82" s="3"/>
      <c r="AV82" s="3"/>
      <c r="AW82" s="6"/>
      <c r="AX82" s="3"/>
      <c r="AY82" s="3"/>
      <c r="AZ82" s="1"/>
      <c r="BA82" s="1"/>
      <c r="BB82" s="1"/>
      <c r="BC82" s="1"/>
    </row>
    <row r="83" spans="1:55" ht="14.25" customHeight="1" x14ac:dyDescent="0.25">
      <c r="A83" s="1"/>
      <c r="B83" s="1"/>
      <c r="C83" s="1"/>
      <c r="D83" s="1"/>
      <c r="E83" s="1"/>
      <c r="F83" s="1"/>
      <c r="G83" s="1"/>
      <c r="H83" s="1"/>
      <c r="I83" s="1"/>
      <c r="J83" s="2"/>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3"/>
      <c r="AU83" s="3"/>
      <c r="AV83" s="3"/>
      <c r="AW83" s="6"/>
      <c r="AX83" s="3"/>
      <c r="AY83" s="3"/>
      <c r="AZ83" s="1"/>
      <c r="BA83" s="1"/>
      <c r="BB83" s="1"/>
      <c r="BC83" s="1"/>
    </row>
    <row r="84" spans="1:55" ht="14.25" customHeight="1" x14ac:dyDescent="0.25">
      <c r="A84" s="1"/>
      <c r="B84" s="1"/>
      <c r="C84" s="1"/>
      <c r="D84" s="1"/>
      <c r="E84" s="1"/>
      <c r="F84" s="1"/>
      <c r="G84" s="1"/>
      <c r="H84" s="1"/>
      <c r="I84" s="1"/>
      <c r="J84" s="2"/>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3"/>
      <c r="AU84" s="3"/>
      <c r="AV84" s="3"/>
      <c r="AW84" s="6"/>
      <c r="AX84" s="3"/>
      <c r="AY84" s="3"/>
      <c r="AZ84" s="1"/>
      <c r="BA84" s="1"/>
      <c r="BB84" s="1"/>
      <c r="BC84" s="1"/>
    </row>
    <row r="85" spans="1:55" ht="14.25" customHeight="1" x14ac:dyDescent="0.25">
      <c r="A85" s="1"/>
      <c r="B85" s="1"/>
      <c r="C85" s="1"/>
      <c r="D85" s="1"/>
      <c r="E85" s="1"/>
      <c r="F85" s="1"/>
      <c r="G85" s="1"/>
      <c r="H85" s="1"/>
      <c r="I85" s="1"/>
      <c r="J85" s="2"/>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3"/>
      <c r="AU85" s="3"/>
      <c r="AV85" s="3"/>
      <c r="AW85" s="6"/>
      <c r="AX85" s="3"/>
      <c r="AY85" s="3"/>
      <c r="AZ85" s="1"/>
      <c r="BA85" s="1"/>
      <c r="BB85" s="1"/>
      <c r="BC85" s="1"/>
    </row>
    <row r="86" spans="1:55" ht="14.25" customHeight="1" x14ac:dyDescent="0.25">
      <c r="A86" s="1"/>
      <c r="B86" s="1"/>
      <c r="C86" s="1"/>
      <c r="D86" s="1"/>
      <c r="E86" s="1"/>
      <c r="F86" s="1"/>
      <c r="G86" s="1"/>
      <c r="H86" s="1"/>
      <c r="I86" s="1"/>
      <c r="J86" s="2"/>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3"/>
      <c r="AU86" s="3"/>
      <c r="AV86" s="3"/>
      <c r="AW86" s="6"/>
      <c r="AX86" s="3"/>
      <c r="AY86" s="3"/>
      <c r="AZ86" s="1"/>
      <c r="BA86" s="1"/>
      <c r="BB86" s="1"/>
      <c r="BC86" s="1"/>
    </row>
    <row r="87" spans="1:55" ht="14.25" customHeight="1" x14ac:dyDescent="0.25">
      <c r="A87" s="1"/>
      <c r="B87" s="1"/>
      <c r="C87" s="1"/>
      <c r="D87" s="1"/>
      <c r="E87" s="1"/>
      <c r="F87" s="1"/>
      <c r="G87" s="1"/>
      <c r="H87" s="1"/>
      <c r="I87" s="1"/>
      <c r="J87" s="2"/>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3"/>
      <c r="AU87" s="3"/>
      <c r="AV87" s="3"/>
      <c r="AW87" s="6"/>
      <c r="AX87" s="3"/>
      <c r="AY87" s="3"/>
      <c r="AZ87" s="1"/>
      <c r="BA87" s="1"/>
      <c r="BB87" s="1"/>
      <c r="BC87" s="1"/>
    </row>
    <row r="88" spans="1:55" ht="14.25" customHeight="1" x14ac:dyDescent="0.25">
      <c r="A88" s="1"/>
      <c r="B88" s="1"/>
      <c r="C88" s="1"/>
      <c r="D88" s="1"/>
      <c r="E88" s="1"/>
      <c r="F88" s="1"/>
      <c r="G88" s="1"/>
      <c r="H88" s="1"/>
      <c r="I88" s="1"/>
      <c r="J88" s="2"/>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3"/>
      <c r="AU88" s="3"/>
      <c r="AV88" s="3"/>
      <c r="AW88" s="6"/>
      <c r="AX88" s="3"/>
      <c r="AY88" s="3"/>
      <c r="AZ88" s="1"/>
      <c r="BA88" s="1"/>
      <c r="BB88" s="1"/>
      <c r="BC88" s="1"/>
    </row>
    <row r="89" spans="1:55" ht="14.25" customHeight="1" x14ac:dyDescent="0.25">
      <c r="A89" s="1"/>
      <c r="B89" s="1"/>
      <c r="C89" s="1"/>
      <c r="D89" s="1"/>
      <c r="E89" s="1"/>
      <c r="F89" s="1"/>
      <c r="G89" s="1"/>
      <c r="H89" s="1"/>
      <c r="I89" s="1"/>
      <c r="J89" s="2"/>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3"/>
      <c r="AU89" s="3"/>
      <c r="AV89" s="3"/>
      <c r="AW89" s="6"/>
      <c r="AX89" s="3"/>
      <c r="AY89" s="3"/>
      <c r="AZ89" s="1"/>
      <c r="BA89" s="1"/>
      <c r="BB89" s="1"/>
      <c r="BC89" s="1"/>
    </row>
    <row r="90" spans="1:55" ht="14.25" customHeight="1" x14ac:dyDescent="0.25">
      <c r="A90" s="1"/>
      <c r="B90" s="1"/>
      <c r="C90" s="1"/>
      <c r="D90" s="1"/>
      <c r="E90" s="1"/>
      <c r="F90" s="1"/>
      <c r="G90" s="1"/>
      <c r="H90" s="1"/>
      <c r="I90" s="1"/>
      <c r="J90" s="2"/>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3"/>
      <c r="AU90" s="3"/>
      <c r="AV90" s="3"/>
      <c r="AW90" s="6"/>
      <c r="AX90" s="3"/>
      <c r="AY90" s="3"/>
      <c r="AZ90" s="1"/>
      <c r="BA90" s="1"/>
      <c r="BB90" s="1"/>
      <c r="BC90" s="1"/>
    </row>
    <row r="91" spans="1:55" ht="14.25" customHeight="1" x14ac:dyDescent="0.25">
      <c r="A91" s="1"/>
      <c r="B91" s="1"/>
      <c r="C91" s="1"/>
      <c r="D91" s="1"/>
      <c r="E91" s="1"/>
      <c r="F91" s="1"/>
      <c r="G91" s="1"/>
      <c r="H91" s="1"/>
      <c r="I91" s="1"/>
      <c r="J91" s="2"/>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3"/>
      <c r="AU91" s="3"/>
      <c r="AV91" s="3"/>
      <c r="AW91" s="6"/>
      <c r="AX91" s="3"/>
      <c r="AY91" s="3"/>
      <c r="AZ91" s="1"/>
      <c r="BA91" s="1"/>
      <c r="BB91" s="1"/>
      <c r="BC91" s="1"/>
    </row>
    <row r="92" spans="1:55" ht="14.25" customHeight="1" x14ac:dyDescent="0.25">
      <c r="A92" s="1"/>
      <c r="B92" s="1"/>
      <c r="C92" s="1"/>
      <c r="D92" s="1"/>
      <c r="E92" s="1"/>
      <c r="F92" s="1"/>
      <c r="G92" s="1"/>
      <c r="H92" s="1"/>
      <c r="I92" s="1"/>
      <c r="J92" s="2"/>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3"/>
      <c r="AU92" s="3"/>
      <c r="AV92" s="3"/>
      <c r="AW92" s="6"/>
      <c r="AX92" s="3"/>
      <c r="AY92" s="3"/>
      <c r="AZ92" s="1"/>
      <c r="BA92" s="1"/>
      <c r="BB92" s="1"/>
      <c r="BC92" s="1"/>
    </row>
    <row r="93" spans="1:55" ht="14.25" customHeight="1" x14ac:dyDescent="0.25">
      <c r="A93" s="1"/>
      <c r="B93" s="1"/>
      <c r="C93" s="1"/>
      <c r="D93" s="1"/>
      <c r="E93" s="1"/>
      <c r="F93" s="1"/>
      <c r="G93" s="1"/>
      <c r="H93" s="1"/>
      <c r="I93" s="1"/>
      <c r="J93" s="2"/>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3"/>
      <c r="AU93" s="3"/>
      <c r="AV93" s="3"/>
      <c r="AW93" s="6"/>
      <c r="AX93" s="3"/>
      <c r="AY93" s="3"/>
      <c r="AZ93" s="1"/>
      <c r="BA93" s="1"/>
      <c r="BB93" s="1"/>
      <c r="BC93" s="1"/>
    </row>
    <row r="94" spans="1:55" ht="14.25" customHeight="1" x14ac:dyDescent="0.25">
      <c r="A94" s="1"/>
      <c r="B94" s="1"/>
      <c r="C94" s="1"/>
      <c r="D94" s="1"/>
      <c r="E94" s="1"/>
      <c r="F94" s="1"/>
      <c r="G94" s="1"/>
      <c r="H94" s="1"/>
      <c r="I94" s="1"/>
      <c r="J94" s="2"/>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3"/>
      <c r="AU94" s="3"/>
      <c r="AV94" s="3"/>
      <c r="AW94" s="6"/>
      <c r="AX94" s="3"/>
      <c r="AY94" s="3"/>
      <c r="AZ94" s="1"/>
      <c r="BA94" s="1"/>
      <c r="BB94" s="1"/>
      <c r="BC94" s="1"/>
    </row>
    <row r="95" spans="1:55" ht="14.25" customHeight="1" x14ac:dyDescent="0.25">
      <c r="A95" s="1"/>
      <c r="B95" s="1"/>
      <c r="C95" s="1"/>
      <c r="D95" s="1"/>
      <c r="E95" s="1"/>
      <c r="F95" s="1"/>
      <c r="G95" s="1"/>
      <c r="H95" s="1"/>
      <c r="I95" s="1"/>
      <c r="J95" s="2"/>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3"/>
      <c r="AU95" s="3"/>
      <c r="AV95" s="3"/>
      <c r="AW95" s="6"/>
      <c r="AX95" s="3"/>
      <c r="AY95" s="3"/>
      <c r="AZ95" s="1"/>
      <c r="BA95" s="1"/>
      <c r="BB95" s="1"/>
      <c r="BC95" s="1"/>
    </row>
    <row r="96" spans="1:55" ht="14.25" customHeight="1" x14ac:dyDescent="0.25">
      <c r="A96" s="1"/>
      <c r="B96" s="1"/>
      <c r="C96" s="1"/>
      <c r="D96" s="1"/>
      <c r="E96" s="1"/>
      <c r="F96" s="1"/>
      <c r="G96" s="1"/>
      <c r="H96" s="1"/>
      <c r="I96" s="1"/>
      <c r="J96" s="2"/>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3"/>
      <c r="AU96" s="3"/>
      <c r="AV96" s="3"/>
      <c r="AW96" s="6"/>
      <c r="AX96" s="3"/>
      <c r="AY96" s="3"/>
      <c r="AZ96" s="1"/>
      <c r="BA96" s="1"/>
      <c r="BB96" s="1"/>
      <c r="BC96" s="1"/>
    </row>
    <row r="97" spans="1:55" ht="14.25" customHeight="1" x14ac:dyDescent="0.25">
      <c r="A97" s="1"/>
      <c r="B97" s="1"/>
      <c r="C97" s="1"/>
      <c r="D97" s="1"/>
      <c r="E97" s="1"/>
      <c r="F97" s="1"/>
      <c r="G97" s="1"/>
      <c r="H97" s="1"/>
      <c r="I97" s="1"/>
      <c r="J97" s="2"/>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3"/>
      <c r="AU97" s="3"/>
      <c r="AV97" s="3"/>
      <c r="AW97" s="6"/>
      <c r="AX97" s="3"/>
      <c r="AY97" s="3"/>
      <c r="AZ97" s="1"/>
      <c r="BA97" s="1"/>
      <c r="BB97" s="1"/>
      <c r="BC97" s="1"/>
    </row>
    <row r="98" spans="1:55" ht="14.25" customHeight="1" x14ac:dyDescent="0.25">
      <c r="A98" s="1"/>
      <c r="B98" s="1"/>
      <c r="C98" s="1"/>
      <c r="D98" s="1"/>
      <c r="E98" s="1"/>
      <c r="F98" s="1"/>
      <c r="G98" s="1"/>
      <c r="H98" s="1"/>
      <c r="I98" s="1"/>
      <c r="J98" s="2"/>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3"/>
      <c r="AU98" s="3"/>
      <c r="AV98" s="3"/>
      <c r="AW98" s="6"/>
      <c r="AX98" s="3"/>
      <c r="AY98" s="3"/>
      <c r="AZ98" s="1"/>
      <c r="BA98" s="1"/>
      <c r="BB98" s="1"/>
      <c r="BC98" s="1"/>
    </row>
    <row r="99" spans="1:55" ht="14.25" customHeight="1" x14ac:dyDescent="0.25">
      <c r="A99" s="1"/>
      <c r="B99" s="1"/>
      <c r="C99" s="1"/>
      <c r="D99" s="1"/>
      <c r="E99" s="1"/>
      <c r="F99" s="1"/>
      <c r="G99" s="1"/>
      <c r="H99" s="1"/>
      <c r="I99" s="1"/>
      <c r="J99" s="2"/>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3"/>
      <c r="AU99" s="3"/>
      <c r="AV99" s="3"/>
      <c r="AW99" s="6"/>
      <c r="AX99" s="3"/>
      <c r="AY99" s="3"/>
      <c r="AZ99" s="1"/>
      <c r="BA99" s="1"/>
      <c r="BB99" s="1"/>
      <c r="BC99" s="1"/>
    </row>
    <row r="100" spans="1:55" ht="14.25" customHeight="1" x14ac:dyDescent="0.25">
      <c r="A100" s="1"/>
      <c r="B100" s="1"/>
      <c r="C100" s="1"/>
      <c r="D100" s="1"/>
      <c r="E100" s="1"/>
      <c r="F100" s="1"/>
      <c r="G100" s="1"/>
      <c r="H100" s="1"/>
      <c r="I100" s="1"/>
      <c r="J100" s="2"/>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3"/>
      <c r="AU100" s="3"/>
      <c r="AV100" s="3"/>
      <c r="AW100" s="6"/>
      <c r="AX100" s="3"/>
      <c r="AY100" s="3"/>
      <c r="AZ100" s="1"/>
      <c r="BA100" s="1"/>
      <c r="BB100" s="1"/>
      <c r="BC100" s="1"/>
    </row>
    <row r="101" spans="1:55" ht="14.25" customHeight="1" x14ac:dyDescent="0.25">
      <c r="A101" s="1"/>
      <c r="B101" s="1"/>
      <c r="C101" s="1"/>
      <c r="D101" s="1"/>
      <c r="E101" s="1"/>
      <c r="F101" s="1"/>
      <c r="G101" s="1"/>
      <c r="H101" s="1"/>
      <c r="I101" s="1"/>
      <c r="J101" s="2"/>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3"/>
      <c r="AU101" s="3"/>
      <c r="AV101" s="3"/>
      <c r="AW101" s="6"/>
      <c r="AX101" s="3"/>
      <c r="AY101" s="3"/>
      <c r="AZ101" s="1"/>
      <c r="BA101" s="1"/>
      <c r="BB101" s="1"/>
      <c r="BC101" s="1"/>
    </row>
    <row r="102" spans="1:55" ht="14.25" customHeight="1" x14ac:dyDescent="0.25">
      <c r="A102" s="1"/>
      <c r="B102" s="1"/>
      <c r="C102" s="1"/>
      <c r="D102" s="1"/>
      <c r="E102" s="1"/>
      <c r="F102" s="1"/>
      <c r="G102" s="1"/>
      <c r="H102" s="1"/>
      <c r="I102" s="1"/>
      <c r="J102" s="2"/>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3"/>
      <c r="AU102" s="3"/>
      <c r="AV102" s="3"/>
      <c r="AW102" s="6"/>
      <c r="AX102" s="3"/>
      <c r="AY102" s="3"/>
      <c r="AZ102" s="1"/>
      <c r="BA102" s="1"/>
      <c r="BB102" s="1"/>
      <c r="BC102" s="1"/>
    </row>
    <row r="103" spans="1:55" ht="14.25" customHeight="1" x14ac:dyDescent="0.25">
      <c r="A103" s="1"/>
      <c r="B103" s="1"/>
      <c r="C103" s="1"/>
      <c r="D103" s="1"/>
      <c r="E103" s="1"/>
      <c r="F103" s="1"/>
      <c r="G103" s="1"/>
      <c r="H103" s="1"/>
      <c r="I103" s="1"/>
      <c r="J103" s="2"/>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3"/>
      <c r="AU103" s="3"/>
      <c r="AV103" s="3"/>
      <c r="AW103" s="6"/>
      <c r="AX103" s="3"/>
      <c r="AY103" s="3"/>
      <c r="AZ103" s="1"/>
      <c r="BA103" s="1"/>
      <c r="BB103" s="1"/>
      <c r="BC103" s="1"/>
    </row>
    <row r="104" spans="1:55" ht="14.25" customHeight="1" x14ac:dyDescent="0.25">
      <c r="A104" s="1"/>
      <c r="B104" s="1"/>
      <c r="C104" s="1"/>
      <c r="D104" s="1"/>
      <c r="E104" s="1"/>
      <c r="F104" s="1"/>
      <c r="G104" s="1"/>
      <c r="H104" s="1"/>
      <c r="I104" s="1"/>
      <c r="J104" s="2"/>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3"/>
      <c r="AU104" s="3"/>
      <c r="AV104" s="3"/>
      <c r="AW104" s="6"/>
      <c r="AX104" s="3"/>
      <c r="AY104" s="3"/>
      <c r="AZ104" s="1"/>
      <c r="BA104" s="1"/>
      <c r="BB104" s="1"/>
      <c r="BC104" s="1"/>
    </row>
    <row r="105" spans="1:55" ht="14.25" customHeight="1" x14ac:dyDescent="0.25">
      <c r="A105" s="1"/>
      <c r="B105" s="1"/>
      <c r="C105" s="1"/>
      <c r="D105" s="1"/>
      <c r="E105" s="1"/>
      <c r="F105" s="1"/>
      <c r="G105" s="1"/>
      <c r="H105" s="1"/>
      <c r="I105" s="1"/>
      <c r="J105" s="2"/>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3"/>
      <c r="AU105" s="3"/>
      <c r="AV105" s="3"/>
      <c r="AW105" s="6"/>
      <c r="AX105" s="3"/>
      <c r="AY105" s="3"/>
      <c r="AZ105" s="1"/>
      <c r="BA105" s="1"/>
      <c r="BB105" s="1"/>
      <c r="BC105" s="1"/>
    </row>
    <row r="106" spans="1:55" ht="14.25" customHeight="1" x14ac:dyDescent="0.25">
      <c r="A106" s="1"/>
      <c r="B106" s="1"/>
      <c r="C106" s="1"/>
      <c r="D106" s="1"/>
      <c r="E106" s="1"/>
      <c r="F106" s="1"/>
      <c r="G106" s="1"/>
      <c r="H106" s="1"/>
      <c r="I106" s="1"/>
      <c r="J106" s="2"/>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3"/>
      <c r="AU106" s="3"/>
      <c r="AV106" s="3"/>
      <c r="AW106" s="6"/>
      <c r="AX106" s="3"/>
      <c r="AY106" s="3"/>
      <c r="AZ106" s="1"/>
      <c r="BA106" s="1"/>
      <c r="BB106" s="1"/>
      <c r="BC106" s="1"/>
    </row>
    <row r="107" spans="1:55" ht="14.25" customHeight="1" x14ac:dyDescent="0.25">
      <c r="A107" s="1"/>
      <c r="B107" s="1"/>
      <c r="C107" s="1"/>
      <c r="D107" s="1"/>
      <c r="E107" s="1"/>
      <c r="F107" s="1"/>
      <c r="G107" s="1"/>
      <c r="H107" s="1"/>
      <c r="I107" s="1"/>
      <c r="J107" s="2"/>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3"/>
      <c r="AU107" s="3"/>
      <c r="AV107" s="3"/>
      <c r="AW107" s="6"/>
      <c r="AX107" s="3"/>
      <c r="AY107" s="3"/>
      <c r="AZ107" s="1"/>
      <c r="BA107" s="1"/>
      <c r="BB107" s="1"/>
      <c r="BC107" s="1"/>
    </row>
    <row r="108" spans="1:55" ht="14.25" customHeight="1" x14ac:dyDescent="0.25">
      <c r="A108" s="1"/>
      <c r="B108" s="1"/>
      <c r="C108" s="1"/>
      <c r="D108" s="1"/>
      <c r="E108" s="1"/>
      <c r="F108" s="1"/>
      <c r="G108" s="1"/>
      <c r="H108" s="1"/>
      <c r="I108" s="1"/>
      <c r="J108" s="2"/>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3"/>
      <c r="AU108" s="3"/>
      <c r="AV108" s="3"/>
      <c r="AW108" s="6"/>
      <c r="AX108" s="3"/>
      <c r="AY108" s="3"/>
      <c r="AZ108" s="1"/>
      <c r="BA108" s="1"/>
      <c r="BB108" s="1"/>
      <c r="BC108" s="1"/>
    </row>
    <row r="109" spans="1:55" ht="14.25" customHeight="1" x14ac:dyDescent="0.25">
      <c r="A109" s="1"/>
      <c r="B109" s="1"/>
      <c r="C109" s="1"/>
      <c r="D109" s="1"/>
      <c r="E109" s="1"/>
      <c r="F109" s="1"/>
      <c r="G109" s="1"/>
      <c r="H109" s="1"/>
      <c r="I109" s="1"/>
      <c r="J109" s="2"/>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3"/>
      <c r="AU109" s="3"/>
      <c r="AV109" s="3"/>
      <c r="AW109" s="6"/>
      <c r="AX109" s="3"/>
      <c r="AY109" s="3"/>
      <c r="AZ109" s="1"/>
      <c r="BA109" s="1"/>
      <c r="BB109" s="1"/>
      <c r="BC109" s="1"/>
    </row>
    <row r="110" spans="1:55" ht="14.25" customHeight="1" x14ac:dyDescent="0.25">
      <c r="A110" s="1"/>
      <c r="B110" s="1"/>
      <c r="C110" s="1"/>
      <c r="D110" s="1"/>
      <c r="E110" s="1"/>
      <c r="F110" s="1"/>
      <c r="G110" s="1"/>
      <c r="H110" s="1"/>
      <c r="I110" s="1"/>
      <c r="J110" s="2"/>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3"/>
      <c r="AU110" s="3"/>
      <c r="AV110" s="3"/>
      <c r="AW110" s="6"/>
      <c r="AX110" s="3"/>
      <c r="AY110" s="3"/>
      <c r="AZ110" s="1"/>
      <c r="BA110" s="1"/>
      <c r="BB110" s="1"/>
      <c r="BC110" s="1"/>
    </row>
    <row r="111" spans="1:55" ht="14.25" customHeight="1" x14ac:dyDescent="0.25">
      <c r="A111" s="1"/>
      <c r="B111" s="1"/>
      <c r="C111" s="1"/>
      <c r="D111" s="1"/>
      <c r="E111" s="1"/>
      <c r="F111" s="1"/>
      <c r="G111" s="1"/>
      <c r="H111" s="1"/>
      <c r="I111" s="1"/>
      <c r="J111" s="2"/>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3"/>
      <c r="AU111" s="3"/>
      <c r="AV111" s="3"/>
      <c r="AW111" s="6"/>
      <c r="AX111" s="3"/>
      <c r="AY111" s="3"/>
      <c r="AZ111" s="1"/>
      <c r="BA111" s="1"/>
      <c r="BB111" s="1"/>
      <c r="BC111" s="1"/>
    </row>
    <row r="112" spans="1:55" ht="14.25" customHeight="1" x14ac:dyDescent="0.25">
      <c r="A112" s="1"/>
      <c r="B112" s="1"/>
      <c r="C112" s="1"/>
      <c r="D112" s="1"/>
      <c r="E112" s="1"/>
      <c r="F112" s="1"/>
      <c r="G112" s="1"/>
      <c r="H112" s="1"/>
      <c r="I112" s="1"/>
      <c r="J112" s="2"/>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3"/>
      <c r="AU112" s="3"/>
      <c r="AV112" s="3"/>
      <c r="AW112" s="6"/>
      <c r="AX112" s="3"/>
      <c r="AY112" s="3"/>
      <c r="AZ112" s="1"/>
      <c r="BA112" s="1"/>
      <c r="BB112" s="1"/>
      <c r="BC112" s="1"/>
    </row>
    <row r="113" spans="1:55" ht="14.25" customHeight="1" x14ac:dyDescent="0.25">
      <c r="A113" s="1"/>
      <c r="B113" s="1"/>
      <c r="C113" s="1"/>
      <c r="D113" s="1"/>
      <c r="E113" s="1"/>
      <c r="F113" s="1"/>
      <c r="G113" s="1"/>
      <c r="H113" s="1"/>
      <c r="I113" s="1"/>
      <c r="J113" s="2"/>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3"/>
      <c r="AU113" s="3"/>
      <c r="AV113" s="3"/>
      <c r="AW113" s="6"/>
      <c r="AX113" s="3"/>
      <c r="AY113" s="3"/>
      <c r="AZ113" s="1"/>
      <c r="BA113" s="1"/>
      <c r="BB113" s="1"/>
      <c r="BC113" s="1"/>
    </row>
    <row r="114" spans="1:55" ht="14.25" customHeight="1" x14ac:dyDescent="0.25">
      <c r="A114" s="1"/>
      <c r="B114" s="1"/>
      <c r="C114" s="1"/>
      <c r="D114" s="1"/>
      <c r="E114" s="1"/>
      <c r="F114" s="1"/>
      <c r="G114" s="1"/>
      <c r="H114" s="1"/>
      <c r="I114" s="1"/>
      <c r="J114" s="2"/>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3"/>
      <c r="AU114" s="3"/>
      <c r="AV114" s="3"/>
      <c r="AW114" s="6"/>
      <c r="AX114" s="3"/>
      <c r="AY114" s="3"/>
      <c r="AZ114" s="1"/>
      <c r="BA114" s="1"/>
      <c r="BB114" s="1"/>
      <c r="BC114" s="1"/>
    </row>
    <row r="115" spans="1:55" ht="14.25" customHeight="1" x14ac:dyDescent="0.25">
      <c r="A115" s="1"/>
      <c r="B115" s="1"/>
      <c r="C115" s="1"/>
      <c r="D115" s="1"/>
      <c r="E115" s="1"/>
      <c r="F115" s="1"/>
      <c r="G115" s="1"/>
      <c r="H115" s="1"/>
      <c r="I115" s="1"/>
      <c r="J115" s="2"/>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3"/>
      <c r="AU115" s="3"/>
      <c r="AV115" s="3"/>
      <c r="AW115" s="6"/>
      <c r="AX115" s="3"/>
      <c r="AY115" s="3"/>
      <c r="AZ115" s="1"/>
      <c r="BA115" s="1"/>
      <c r="BB115" s="1"/>
      <c r="BC115" s="1"/>
    </row>
    <row r="116" spans="1:55" ht="14.25" customHeight="1" x14ac:dyDescent="0.25">
      <c r="A116" s="1"/>
      <c r="B116" s="1"/>
      <c r="C116" s="1"/>
      <c r="D116" s="1"/>
      <c r="E116" s="1"/>
      <c r="F116" s="1"/>
      <c r="G116" s="1"/>
      <c r="H116" s="1"/>
      <c r="I116" s="1"/>
      <c r="J116" s="2"/>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3"/>
      <c r="AU116" s="3"/>
      <c r="AV116" s="3"/>
      <c r="AW116" s="6"/>
      <c r="AX116" s="3"/>
      <c r="AY116" s="3"/>
      <c r="AZ116" s="1"/>
      <c r="BA116" s="1"/>
      <c r="BB116" s="1"/>
      <c r="BC116" s="1"/>
    </row>
    <row r="117" spans="1:55" ht="14.25" customHeight="1" x14ac:dyDescent="0.25">
      <c r="A117" s="1"/>
      <c r="B117" s="1"/>
      <c r="C117" s="1"/>
      <c r="D117" s="1"/>
      <c r="E117" s="1"/>
      <c r="F117" s="1"/>
      <c r="G117" s="1"/>
      <c r="H117" s="1"/>
      <c r="I117" s="1"/>
      <c r="J117" s="2"/>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3"/>
      <c r="AU117" s="3"/>
      <c r="AV117" s="3"/>
      <c r="AW117" s="6"/>
      <c r="AX117" s="3"/>
      <c r="AY117" s="3"/>
      <c r="AZ117" s="1"/>
      <c r="BA117" s="1"/>
      <c r="BB117" s="1"/>
      <c r="BC117" s="1"/>
    </row>
    <row r="118" spans="1:55" ht="14.25" customHeight="1" x14ac:dyDescent="0.25">
      <c r="A118" s="1"/>
      <c r="B118" s="1"/>
      <c r="C118" s="1"/>
      <c r="D118" s="1"/>
      <c r="E118" s="1"/>
      <c r="F118" s="1"/>
      <c r="G118" s="1"/>
      <c r="H118" s="1"/>
      <c r="I118" s="1"/>
      <c r="J118" s="2"/>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3"/>
      <c r="AU118" s="3"/>
      <c r="AV118" s="3"/>
      <c r="AW118" s="6"/>
      <c r="AX118" s="3"/>
      <c r="AY118" s="3"/>
      <c r="AZ118" s="1"/>
      <c r="BA118" s="1"/>
      <c r="BB118" s="1"/>
      <c r="BC118" s="1"/>
    </row>
    <row r="119" spans="1:55" ht="14.25" customHeight="1" x14ac:dyDescent="0.25">
      <c r="A119" s="1"/>
      <c r="B119" s="1"/>
      <c r="C119" s="1"/>
      <c r="D119" s="1"/>
      <c r="E119" s="1"/>
      <c r="F119" s="1"/>
      <c r="G119" s="1"/>
      <c r="H119" s="1"/>
      <c r="I119" s="1"/>
      <c r="J119" s="2"/>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3"/>
      <c r="AU119" s="3"/>
      <c r="AV119" s="3"/>
      <c r="AW119" s="6"/>
      <c r="AX119" s="3"/>
      <c r="AY119" s="3"/>
      <c r="AZ119" s="1"/>
      <c r="BA119" s="1"/>
      <c r="BB119" s="1"/>
      <c r="BC119" s="1"/>
    </row>
    <row r="120" spans="1:55" ht="14.25" customHeight="1" x14ac:dyDescent="0.25">
      <c r="A120" s="1"/>
      <c r="B120" s="1"/>
      <c r="C120" s="1"/>
      <c r="D120" s="1"/>
      <c r="E120" s="1"/>
      <c r="F120" s="1"/>
      <c r="G120" s="1"/>
      <c r="H120" s="1"/>
      <c r="I120" s="1"/>
      <c r="J120" s="2"/>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3"/>
      <c r="AU120" s="3"/>
      <c r="AV120" s="3"/>
      <c r="AW120" s="6"/>
      <c r="AX120" s="3"/>
      <c r="AY120" s="3"/>
      <c r="AZ120" s="1"/>
      <c r="BA120" s="1"/>
      <c r="BB120" s="1"/>
      <c r="BC120" s="1"/>
    </row>
    <row r="121" spans="1:55" ht="14.25" customHeight="1" x14ac:dyDescent="0.25">
      <c r="A121" s="1"/>
      <c r="B121" s="1"/>
      <c r="C121" s="1"/>
      <c r="D121" s="1"/>
      <c r="E121" s="1"/>
      <c r="F121" s="1"/>
      <c r="G121" s="1"/>
      <c r="H121" s="1"/>
      <c r="I121" s="1"/>
      <c r="J121" s="2"/>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3"/>
      <c r="AU121" s="3"/>
      <c r="AV121" s="3"/>
      <c r="AW121" s="6"/>
      <c r="AX121" s="3"/>
      <c r="AY121" s="3"/>
      <c r="AZ121" s="1"/>
      <c r="BA121" s="1"/>
      <c r="BB121" s="1"/>
      <c r="BC121" s="1"/>
    </row>
    <row r="122" spans="1:55" ht="14.25" customHeight="1" x14ac:dyDescent="0.25">
      <c r="A122" s="1"/>
      <c r="B122" s="1"/>
      <c r="C122" s="1"/>
      <c r="D122" s="1"/>
      <c r="E122" s="1"/>
      <c r="F122" s="1"/>
      <c r="G122" s="1"/>
      <c r="H122" s="1"/>
      <c r="I122" s="1"/>
      <c r="J122" s="2"/>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3"/>
      <c r="AU122" s="3"/>
      <c r="AV122" s="3"/>
      <c r="AW122" s="6"/>
      <c r="AX122" s="3"/>
      <c r="AY122" s="3"/>
      <c r="AZ122" s="1"/>
      <c r="BA122" s="1"/>
      <c r="BB122" s="1"/>
      <c r="BC122" s="1"/>
    </row>
    <row r="123" spans="1:55" ht="14.25" customHeight="1" x14ac:dyDescent="0.25">
      <c r="A123" s="1"/>
      <c r="B123" s="1"/>
      <c r="C123" s="1"/>
      <c r="D123" s="1"/>
      <c r="E123" s="1"/>
      <c r="F123" s="1"/>
      <c r="G123" s="1"/>
      <c r="H123" s="1"/>
      <c r="I123" s="1"/>
      <c r="J123" s="2"/>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3"/>
      <c r="AU123" s="3"/>
      <c r="AV123" s="3"/>
      <c r="AW123" s="6"/>
      <c r="AX123" s="3"/>
      <c r="AY123" s="3"/>
      <c r="AZ123" s="1"/>
      <c r="BA123" s="1"/>
      <c r="BB123" s="1"/>
      <c r="BC123" s="1"/>
    </row>
    <row r="124" spans="1:55" ht="14.25" customHeight="1" x14ac:dyDescent="0.25">
      <c r="A124" s="1"/>
      <c r="B124" s="1"/>
      <c r="C124" s="1"/>
      <c r="D124" s="1"/>
      <c r="E124" s="1"/>
      <c r="F124" s="1"/>
      <c r="G124" s="1"/>
      <c r="H124" s="1"/>
      <c r="I124" s="1"/>
      <c r="J124" s="2"/>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3"/>
      <c r="AU124" s="3"/>
      <c r="AV124" s="3"/>
      <c r="AW124" s="6"/>
      <c r="AX124" s="3"/>
      <c r="AY124" s="3"/>
      <c r="AZ124" s="1"/>
      <c r="BA124" s="1"/>
      <c r="BB124" s="1"/>
      <c r="BC124" s="1"/>
    </row>
    <row r="125" spans="1:55" ht="14.25" customHeight="1" x14ac:dyDescent="0.25">
      <c r="A125" s="1"/>
      <c r="B125" s="1"/>
      <c r="C125" s="1"/>
      <c r="D125" s="1"/>
      <c r="E125" s="1"/>
      <c r="F125" s="1"/>
      <c r="G125" s="1"/>
      <c r="H125" s="1"/>
      <c r="I125" s="1"/>
      <c r="J125" s="2"/>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3"/>
      <c r="AU125" s="3"/>
      <c r="AV125" s="3"/>
      <c r="AW125" s="6"/>
      <c r="AX125" s="3"/>
      <c r="AY125" s="3"/>
      <c r="AZ125" s="1"/>
      <c r="BA125" s="1"/>
      <c r="BB125" s="1"/>
      <c r="BC125" s="1"/>
    </row>
    <row r="126" spans="1:55" ht="14.25" customHeight="1" x14ac:dyDescent="0.25">
      <c r="A126" s="1"/>
      <c r="B126" s="1"/>
      <c r="C126" s="1"/>
      <c r="D126" s="1"/>
      <c r="E126" s="1"/>
      <c r="F126" s="1"/>
      <c r="G126" s="1"/>
      <c r="H126" s="1"/>
      <c r="I126" s="1"/>
      <c r="J126" s="2"/>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3"/>
      <c r="AU126" s="3"/>
      <c r="AV126" s="3"/>
      <c r="AW126" s="6"/>
      <c r="AX126" s="3"/>
      <c r="AY126" s="3"/>
      <c r="AZ126" s="1"/>
      <c r="BA126" s="1"/>
      <c r="BB126" s="1"/>
      <c r="BC126" s="1"/>
    </row>
    <row r="127" spans="1:55" ht="14.25" customHeight="1" x14ac:dyDescent="0.25">
      <c r="A127" s="1"/>
      <c r="B127" s="1"/>
      <c r="C127" s="1"/>
      <c r="D127" s="1"/>
      <c r="E127" s="1"/>
      <c r="F127" s="1"/>
      <c r="G127" s="1"/>
      <c r="H127" s="1"/>
      <c r="I127" s="1"/>
      <c r="J127" s="2"/>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3"/>
      <c r="AU127" s="3"/>
      <c r="AV127" s="3"/>
      <c r="AW127" s="6"/>
      <c r="AX127" s="3"/>
      <c r="AY127" s="3"/>
      <c r="AZ127" s="1"/>
      <c r="BA127" s="1"/>
      <c r="BB127" s="1"/>
      <c r="BC127" s="1"/>
    </row>
    <row r="128" spans="1:55" ht="14.25" customHeight="1" x14ac:dyDescent="0.25">
      <c r="A128" s="1"/>
      <c r="B128" s="1"/>
      <c r="C128" s="1"/>
      <c r="D128" s="1"/>
      <c r="E128" s="1"/>
      <c r="F128" s="1"/>
      <c r="G128" s="1"/>
      <c r="H128" s="1"/>
      <c r="I128" s="1"/>
      <c r="J128" s="2"/>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3"/>
      <c r="AU128" s="3"/>
      <c r="AV128" s="3"/>
      <c r="AW128" s="6"/>
      <c r="AX128" s="3"/>
      <c r="AY128" s="3"/>
      <c r="AZ128" s="1"/>
      <c r="BA128" s="1"/>
      <c r="BB128" s="1"/>
      <c r="BC128" s="1"/>
    </row>
    <row r="129" spans="1:55" ht="14.25" customHeight="1" x14ac:dyDescent="0.25">
      <c r="A129" s="1"/>
      <c r="B129" s="1"/>
      <c r="C129" s="1"/>
      <c r="D129" s="1"/>
      <c r="E129" s="1"/>
      <c r="F129" s="1"/>
      <c r="G129" s="1"/>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3"/>
      <c r="AU129" s="3"/>
      <c r="AV129" s="3"/>
      <c r="AW129" s="6"/>
      <c r="AX129" s="3"/>
      <c r="AY129" s="3"/>
      <c r="AZ129" s="1"/>
      <c r="BA129" s="1"/>
      <c r="BB129" s="1"/>
      <c r="BC129" s="1"/>
    </row>
    <row r="130" spans="1:55" ht="14.25" customHeight="1" x14ac:dyDescent="0.25">
      <c r="A130" s="1"/>
      <c r="B130" s="1"/>
      <c r="C130" s="1"/>
      <c r="D130" s="1"/>
      <c r="E130" s="1"/>
      <c r="F130" s="1"/>
      <c r="G130" s="1"/>
      <c r="H130" s="1"/>
      <c r="I130" s="1"/>
      <c r="J130" s="2"/>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3"/>
      <c r="AU130" s="3"/>
      <c r="AV130" s="3"/>
      <c r="AW130" s="6"/>
      <c r="AX130" s="3"/>
      <c r="AY130" s="3"/>
      <c r="AZ130" s="1"/>
      <c r="BA130" s="1"/>
      <c r="BB130" s="1"/>
      <c r="BC130" s="1"/>
    </row>
    <row r="131" spans="1:55" ht="14.25" customHeight="1" x14ac:dyDescent="0.25">
      <c r="A131" s="1"/>
      <c r="B131" s="1"/>
      <c r="C131" s="1"/>
      <c r="D131" s="1"/>
      <c r="E131" s="1"/>
      <c r="F131" s="1"/>
      <c r="G131" s="1"/>
      <c r="H131" s="1"/>
      <c r="I131" s="1"/>
      <c r="J131" s="2"/>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3"/>
      <c r="AU131" s="3"/>
      <c r="AV131" s="3"/>
      <c r="AW131" s="6"/>
      <c r="AX131" s="3"/>
      <c r="AY131" s="3"/>
      <c r="AZ131" s="1"/>
      <c r="BA131" s="1"/>
      <c r="BB131" s="1"/>
      <c r="BC131" s="1"/>
    </row>
    <row r="132" spans="1:55" ht="14.25" customHeight="1" x14ac:dyDescent="0.25">
      <c r="A132" s="1"/>
      <c r="B132" s="1"/>
      <c r="C132" s="1"/>
      <c r="D132" s="1"/>
      <c r="E132" s="1"/>
      <c r="F132" s="1"/>
      <c r="G132" s="1"/>
      <c r="H132" s="1"/>
      <c r="I132" s="1"/>
      <c r="J132" s="2"/>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3"/>
      <c r="AU132" s="3"/>
      <c r="AV132" s="3"/>
      <c r="AW132" s="6"/>
      <c r="AX132" s="3"/>
      <c r="AY132" s="3"/>
      <c r="AZ132" s="1"/>
      <c r="BA132" s="1"/>
      <c r="BB132" s="1"/>
      <c r="BC132" s="1"/>
    </row>
    <row r="133" spans="1:55" ht="14.25" customHeight="1" x14ac:dyDescent="0.25">
      <c r="A133" s="1"/>
      <c r="B133" s="1"/>
      <c r="C133" s="1"/>
      <c r="D133" s="1"/>
      <c r="E133" s="1"/>
      <c r="F133" s="1"/>
      <c r="G133" s="1"/>
      <c r="H133" s="1"/>
      <c r="I133" s="1"/>
      <c r="J133" s="2"/>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3"/>
      <c r="AU133" s="3"/>
      <c r="AV133" s="3"/>
      <c r="AW133" s="6"/>
      <c r="AX133" s="3"/>
      <c r="AY133" s="3"/>
      <c r="AZ133" s="1"/>
      <c r="BA133" s="1"/>
      <c r="BB133" s="1"/>
      <c r="BC133" s="1"/>
    </row>
    <row r="134" spans="1:55" ht="14.25" customHeight="1" x14ac:dyDescent="0.25">
      <c r="A134" s="1"/>
      <c r="B134" s="1"/>
      <c r="C134" s="1"/>
      <c r="D134" s="1"/>
      <c r="E134" s="1"/>
      <c r="F134" s="1"/>
      <c r="G134" s="1"/>
      <c r="H134" s="1"/>
      <c r="I134" s="1"/>
      <c r="J134" s="2"/>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3"/>
      <c r="AU134" s="3"/>
      <c r="AV134" s="3"/>
      <c r="AW134" s="6"/>
      <c r="AX134" s="3"/>
      <c r="AY134" s="3"/>
      <c r="AZ134" s="1"/>
      <c r="BA134" s="1"/>
      <c r="BB134" s="1"/>
      <c r="BC134" s="1"/>
    </row>
    <row r="135" spans="1:55" ht="14.25" customHeight="1" x14ac:dyDescent="0.25">
      <c r="A135" s="1"/>
      <c r="B135" s="1"/>
      <c r="C135" s="1"/>
      <c r="D135" s="1"/>
      <c r="E135" s="1"/>
      <c r="F135" s="1"/>
      <c r="G135" s="1"/>
      <c r="H135" s="1"/>
      <c r="I135" s="1"/>
      <c r="J135" s="2"/>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3"/>
      <c r="AU135" s="3"/>
      <c r="AV135" s="3"/>
      <c r="AW135" s="6"/>
      <c r="AX135" s="3"/>
      <c r="AY135" s="3"/>
      <c r="AZ135" s="1"/>
      <c r="BA135" s="1"/>
      <c r="BB135" s="1"/>
      <c r="BC135" s="1"/>
    </row>
    <row r="136" spans="1:55" ht="14.25" customHeight="1" x14ac:dyDescent="0.25">
      <c r="A136" s="1"/>
      <c r="B136" s="1"/>
      <c r="C136" s="1"/>
      <c r="D136" s="1"/>
      <c r="E136" s="1"/>
      <c r="F136" s="1"/>
      <c r="G136" s="1"/>
      <c r="H136" s="1"/>
      <c r="I136" s="1"/>
      <c r="J136" s="2"/>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3"/>
      <c r="AU136" s="3"/>
      <c r="AV136" s="3"/>
      <c r="AW136" s="6"/>
      <c r="AX136" s="3"/>
      <c r="AY136" s="3"/>
      <c r="AZ136" s="1"/>
      <c r="BA136" s="1"/>
      <c r="BB136" s="1"/>
      <c r="BC136" s="1"/>
    </row>
    <row r="137" spans="1:55" ht="14.25" customHeight="1" x14ac:dyDescent="0.25">
      <c r="A137" s="1"/>
      <c r="B137" s="1"/>
      <c r="C137" s="1"/>
      <c r="D137" s="1"/>
      <c r="E137" s="1"/>
      <c r="F137" s="1"/>
      <c r="G137" s="1"/>
      <c r="H137" s="1"/>
      <c r="I137" s="1"/>
      <c r="J137" s="2"/>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3"/>
      <c r="AU137" s="3"/>
      <c r="AV137" s="3"/>
      <c r="AW137" s="6"/>
      <c r="AX137" s="3"/>
      <c r="AY137" s="3"/>
      <c r="AZ137" s="1"/>
      <c r="BA137" s="1"/>
      <c r="BB137" s="1"/>
      <c r="BC137" s="1"/>
    </row>
    <row r="138" spans="1:55" ht="14.25" customHeight="1" x14ac:dyDescent="0.25">
      <c r="A138" s="1"/>
      <c r="B138" s="1"/>
      <c r="C138" s="1"/>
      <c r="D138" s="1"/>
      <c r="E138" s="1"/>
      <c r="F138" s="1"/>
      <c r="G138" s="1"/>
      <c r="H138" s="1"/>
      <c r="I138" s="1"/>
      <c r="J138" s="2"/>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3"/>
      <c r="AU138" s="3"/>
      <c r="AV138" s="3"/>
      <c r="AW138" s="6"/>
      <c r="AX138" s="3"/>
      <c r="AY138" s="3"/>
      <c r="AZ138" s="1"/>
      <c r="BA138" s="1"/>
      <c r="BB138" s="1"/>
      <c r="BC138" s="1"/>
    </row>
    <row r="139" spans="1:55" ht="14.25" customHeight="1" x14ac:dyDescent="0.25">
      <c r="A139" s="1"/>
      <c r="B139" s="1"/>
      <c r="C139" s="1"/>
      <c r="D139" s="1"/>
      <c r="E139" s="1"/>
      <c r="F139" s="1"/>
      <c r="G139" s="1"/>
      <c r="H139" s="1"/>
      <c r="I139" s="1"/>
      <c r="J139" s="2"/>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3"/>
      <c r="AU139" s="3"/>
      <c r="AV139" s="3"/>
      <c r="AW139" s="6"/>
      <c r="AX139" s="3"/>
      <c r="AY139" s="3"/>
      <c r="AZ139" s="1"/>
      <c r="BA139" s="1"/>
      <c r="BB139" s="1"/>
      <c r="BC139" s="1"/>
    </row>
    <row r="140" spans="1:55" ht="14.25" customHeight="1" x14ac:dyDescent="0.25">
      <c r="A140" s="1"/>
      <c r="B140" s="1"/>
      <c r="C140" s="1"/>
      <c r="D140" s="1"/>
      <c r="E140" s="1"/>
      <c r="F140" s="1"/>
      <c r="G140" s="1"/>
      <c r="H140" s="1"/>
      <c r="I140" s="1"/>
      <c r="J140" s="2"/>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3"/>
      <c r="AU140" s="3"/>
      <c r="AV140" s="3"/>
      <c r="AW140" s="6"/>
      <c r="AX140" s="3"/>
      <c r="AY140" s="3"/>
      <c r="AZ140" s="1"/>
      <c r="BA140" s="1"/>
      <c r="BB140" s="1"/>
      <c r="BC140" s="1"/>
    </row>
    <row r="141" spans="1:55" ht="14.25" customHeight="1" x14ac:dyDescent="0.25">
      <c r="A141" s="1"/>
      <c r="B141" s="1"/>
      <c r="C141" s="1"/>
      <c r="D141" s="1"/>
      <c r="E141" s="1"/>
      <c r="F141" s="1"/>
      <c r="G141" s="1"/>
      <c r="H141" s="1"/>
      <c r="I141" s="1"/>
      <c r="J141" s="2"/>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3"/>
      <c r="AU141" s="3"/>
      <c r="AV141" s="3"/>
      <c r="AW141" s="6"/>
      <c r="AX141" s="3"/>
      <c r="AY141" s="3"/>
      <c r="AZ141" s="1"/>
      <c r="BA141" s="1"/>
      <c r="BB141" s="1"/>
      <c r="BC141" s="1"/>
    </row>
    <row r="142" spans="1:55" ht="14.25" customHeight="1" x14ac:dyDescent="0.25">
      <c r="A142" s="1"/>
      <c r="B142" s="1"/>
      <c r="C142" s="1"/>
      <c r="D142" s="1"/>
      <c r="E142" s="1"/>
      <c r="F142" s="1"/>
      <c r="G142" s="1"/>
      <c r="H142" s="1"/>
      <c r="I142" s="1"/>
      <c r="J142" s="2"/>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3"/>
      <c r="AU142" s="3"/>
      <c r="AV142" s="3"/>
      <c r="AW142" s="6"/>
      <c r="AX142" s="3"/>
      <c r="AY142" s="3"/>
      <c r="AZ142" s="1"/>
      <c r="BA142" s="1"/>
      <c r="BB142" s="1"/>
      <c r="BC142" s="1"/>
    </row>
    <row r="143" spans="1:55" ht="14.25" customHeight="1" x14ac:dyDescent="0.25">
      <c r="A143" s="1"/>
      <c r="B143" s="1"/>
      <c r="C143" s="1"/>
      <c r="D143" s="1"/>
      <c r="E143" s="1"/>
      <c r="F143" s="1"/>
      <c r="G143" s="1"/>
      <c r="H143" s="1"/>
      <c r="I143" s="1"/>
      <c r="J143" s="2"/>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3"/>
      <c r="AU143" s="3"/>
      <c r="AV143" s="3"/>
      <c r="AW143" s="6"/>
      <c r="AX143" s="3"/>
      <c r="AY143" s="3"/>
      <c r="AZ143" s="1"/>
      <c r="BA143" s="1"/>
      <c r="BB143" s="1"/>
      <c r="BC143" s="1"/>
    </row>
    <row r="144" spans="1:55" ht="14.25" customHeight="1" x14ac:dyDescent="0.25">
      <c r="A144" s="1"/>
      <c r="B144" s="1"/>
      <c r="C144" s="1"/>
      <c r="D144" s="1"/>
      <c r="E144" s="1"/>
      <c r="F144" s="1"/>
      <c r="G144" s="1"/>
      <c r="H144" s="1"/>
      <c r="I144" s="1"/>
      <c r="J144" s="2"/>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3"/>
      <c r="AU144" s="3"/>
      <c r="AV144" s="3"/>
      <c r="AW144" s="6"/>
      <c r="AX144" s="3"/>
      <c r="AY144" s="3"/>
      <c r="AZ144" s="1"/>
      <c r="BA144" s="1"/>
      <c r="BB144" s="1"/>
      <c r="BC144" s="1"/>
    </row>
    <row r="145" spans="1:55" ht="14.25" customHeight="1" x14ac:dyDescent="0.25">
      <c r="A145" s="1"/>
      <c r="B145" s="1"/>
      <c r="C145" s="1"/>
      <c r="D145" s="1"/>
      <c r="E145" s="1"/>
      <c r="F145" s="1"/>
      <c r="G145" s="1"/>
      <c r="H145" s="1"/>
      <c r="I145" s="1"/>
      <c r="J145" s="2"/>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3"/>
      <c r="AU145" s="3"/>
      <c r="AV145" s="3"/>
      <c r="AW145" s="6"/>
      <c r="AX145" s="3"/>
      <c r="AY145" s="3"/>
      <c r="AZ145" s="1"/>
      <c r="BA145" s="1"/>
      <c r="BB145" s="1"/>
      <c r="BC145" s="1"/>
    </row>
    <row r="146" spans="1:55" ht="14.25" customHeight="1" x14ac:dyDescent="0.25">
      <c r="A146" s="1"/>
      <c r="B146" s="1"/>
      <c r="C146" s="1"/>
      <c r="D146" s="1"/>
      <c r="E146" s="1"/>
      <c r="F146" s="1"/>
      <c r="G146" s="1"/>
      <c r="H146" s="1"/>
      <c r="I146" s="1"/>
      <c r="J146" s="2"/>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3"/>
      <c r="AU146" s="3"/>
      <c r="AV146" s="3"/>
      <c r="AW146" s="6"/>
      <c r="AX146" s="3"/>
      <c r="AY146" s="3"/>
      <c r="AZ146" s="1"/>
      <c r="BA146" s="1"/>
      <c r="BB146" s="1"/>
      <c r="BC146" s="1"/>
    </row>
    <row r="147" spans="1:55" ht="14.25" customHeight="1" x14ac:dyDescent="0.25">
      <c r="A147" s="1"/>
      <c r="B147" s="1"/>
      <c r="C147" s="1"/>
      <c r="D147" s="1"/>
      <c r="E147" s="1"/>
      <c r="F147" s="1"/>
      <c r="G147" s="1"/>
      <c r="H147" s="1"/>
      <c r="I147" s="1"/>
      <c r="J147" s="2"/>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3"/>
      <c r="AU147" s="3"/>
      <c r="AV147" s="3"/>
      <c r="AW147" s="6"/>
      <c r="AX147" s="3"/>
      <c r="AY147" s="3"/>
      <c r="AZ147" s="1"/>
      <c r="BA147" s="1"/>
      <c r="BB147" s="1"/>
      <c r="BC147" s="1"/>
    </row>
    <row r="148" spans="1:55" ht="14.25" customHeight="1" x14ac:dyDescent="0.25">
      <c r="A148" s="1"/>
      <c r="B148" s="1"/>
      <c r="C148" s="1"/>
      <c r="D148" s="1"/>
      <c r="E148" s="1"/>
      <c r="F148" s="1"/>
      <c r="G148" s="1"/>
      <c r="H148" s="1"/>
      <c r="I148" s="1"/>
      <c r="J148" s="2"/>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3"/>
      <c r="AU148" s="3"/>
      <c r="AV148" s="3"/>
      <c r="AW148" s="6"/>
      <c r="AX148" s="3"/>
      <c r="AY148" s="3"/>
      <c r="AZ148" s="1"/>
      <c r="BA148" s="1"/>
      <c r="BB148" s="1"/>
      <c r="BC148" s="1"/>
    </row>
    <row r="149" spans="1:55" ht="14.25" customHeight="1" x14ac:dyDescent="0.25">
      <c r="A149" s="1"/>
      <c r="B149" s="1"/>
      <c r="C149" s="1"/>
      <c r="D149" s="1"/>
      <c r="E149" s="1"/>
      <c r="F149" s="1"/>
      <c r="G149" s="1"/>
      <c r="H149" s="1"/>
      <c r="I149" s="1"/>
      <c r="J149" s="2"/>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3"/>
      <c r="AU149" s="3"/>
      <c r="AV149" s="3"/>
      <c r="AW149" s="6"/>
      <c r="AX149" s="3"/>
      <c r="AY149" s="3"/>
      <c r="AZ149" s="1"/>
      <c r="BA149" s="1"/>
      <c r="BB149" s="1"/>
      <c r="BC149" s="1"/>
    </row>
    <row r="150" spans="1:55" ht="14.25" customHeight="1" x14ac:dyDescent="0.25">
      <c r="A150" s="1"/>
      <c r="B150" s="1"/>
      <c r="C150" s="1"/>
      <c r="D150" s="1"/>
      <c r="E150" s="1"/>
      <c r="F150" s="1"/>
      <c r="G150" s="1"/>
      <c r="H150" s="1"/>
      <c r="I150" s="1"/>
      <c r="J150" s="2"/>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3"/>
      <c r="AU150" s="3"/>
      <c r="AV150" s="3"/>
      <c r="AW150" s="6"/>
      <c r="AX150" s="3"/>
      <c r="AY150" s="3"/>
      <c r="AZ150" s="1"/>
      <c r="BA150" s="1"/>
      <c r="BB150" s="1"/>
      <c r="BC150" s="1"/>
    </row>
    <row r="151" spans="1:55" ht="14.25" customHeight="1" x14ac:dyDescent="0.25">
      <c r="A151" s="1"/>
      <c r="B151" s="1"/>
      <c r="C151" s="1"/>
      <c r="D151" s="1"/>
      <c r="E151" s="1"/>
      <c r="F151" s="1"/>
      <c r="G151" s="1"/>
      <c r="H151" s="1"/>
      <c r="I151" s="1"/>
      <c r="J151" s="2"/>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3"/>
      <c r="AU151" s="3"/>
      <c r="AV151" s="3"/>
      <c r="AW151" s="6"/>
      <c r="AX151" s="3"/>
      <c r="AY151" s="3"/>
      <c r="AZ151" s="1"/>
      <c r="BA151" s="1"/>
      <c r="BB151" s="1"/>
      <c r="BC151" s="1"/>
    </row>
    <row r="152" spans="1:55" ht="14.25" customHeight="1" x14ac:dyDescent="0.25">
      <c r="A152" s="1"/>
      <c r="B152" s="1"/>
      <c r="C152" s="1"/>
      <c r="D152" s="1"/>
      <c r="E152" s="1"/>
      <c r="F152" s="1"/>
      <c r="G152" s="1"/>
      <c r="H152" s="1"/>
      <c r="I152" s="1"/>
      <c r="J152" s="2"/>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3"/>
      <c r="AU152" s="3"/>
      <c r="AV152" s="3"/>
      <c r="AW152" s="6"/>
      <c r="AX152" s="3"/>
      <c r="AY152" s="3"/>
      <c r="AZ152" s="1"/>
      <c r="BA152" s="1"/>
      <c r="BB152" s="1"/>
      <c r="BC152" s="1"/>
    </row>
    <row r="153" spans="1:55" ht="14.25" customHeight="1" x14ac:dyDescent="0.25">
      <c r="A153" s="1"/>
      <c r="B153" s="1"/>
      <c r="C153" s="1"/>
      <c r="D153" s="1"/>
      <c r="E153" s="1"/>
      <c r="F153" s="1"/>
      <c r="G153" s="1"/>
      <c r="H153" s="1"/>
      <c r="I153" s="1"/>
      <c r="J153" s="2"/>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3"/>
      <c r="AU153" s="3"/>
      <c r="AV153" s="3"/>
      <c r="AW153" s="6"/>
      <c r="AX153" s="3"/>
      <c r="AY153" s="3"/>
      <c r="AZ153" s="1"/>
      <c r="BA153" s="1"/>
      <c r="BB153" s="1"/>
      <c r="BC153" s="1"/>
    </row>
    <row r="154" spans="1:55" ht="14.25" customHeight="1" x14ac:dyDescent="0.25">
      <c r="A154" s="1"/>
      <c r="B154" s="1"/>
      <c r="C154" s="1"/>
      <c r="D154" s="1"/>
      <c r="E154" s="1"/>
      <c r="F154" s="1"/>
      <c r="G154" s="1"/>
      <c r="H154" s="1"/>
      <c r="I154" s="1"/>
      <c r="J154" s="2"/>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3"/>
      <c r="AU154" s="3"/>
      <c r="AV154" s="3"/>
      <c r="AW154" s="6"/>
      <c r="AX154" s="3"/>
      <c r="AY154" s="3"/>
      <c r="AZ154" s="1"/>
      <c r="BA154" s="1"/>
      <c r="BB154" s="1"/>
      <c r="BC154" s="1"/>
    </row>
    <row r="155" spans="1:55" ht="14.25" customHeight="1" x14ac:dyDescent="0.25">
      <c r="A155" s="1"/>
      <c r="B155" s="1"/>
      <c r="C155" s="1"/>
      <c r="D155" s="1"/>
      <c r="E155" s="1"/>
      <c r="F155" s="1"/>
      <c r="G155" s="1"/>
      <c r="H155" s="1"/>
      <c r="I155" s="1"/>
      <c r="J155" s="2"/>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3"/>
      <c r="AU155" s="3"/>
      <c r="AV155" s="3"/>
      <c r="AW155" s="6"/>
      <c r="AX155" s="3"/>
      <c r="AY155" s="3"/>
      <c r="AZ155" s="1"/>
      <c r="BA155" s="1"/>
      <c r="BB155" s="1"/>
      <c r="BC155" s="1"/>
    </row>
    <row r="156" spans="1:55" ht="14.25" customHeight="1" x14ac:dyDescent="0.25">
      <c r="A156" s="1"/>
      <c r="B156" s="1"/>
      <c r="C156" s="1"/>
      <c r="D156" s="1"/>
      <c r="E156" s="1"/>
      <c r="F156" s="1"/>
      <c r="G156" s="1"/>
      <c r="H156" s="1"/>
      <c r="I156" s="1"/>
      <c r="J156" s="2"/>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3"/>
      <c r="AU156" s="3"/>
      <c r="AV156" s="3"/>
      <c r="AW156" s="6"/>
      <c r="AX156" s="3"/>
      <c r="AY156" s="3"/>
      <c r="AZ156" s="1"/>
      <c r="BA156" s="1"/>
      <c r="BB156" s="1"/>
      <c r="BC156" s="1"/>
    </row>
    <row r="157" spans="1:55" ht="14.25" customHeight="1" x14ac:dyDescent="0.25">
      <c r="A157" s="1"/>
      <c r="B157" s="1"/>
      <c r="C157" s="1"/>
      <c r="D157" s="1"/>
      <c r="E157" s="1"/>
      <c r="F157" s="1"/>
      <c r="G157" s="1"/>
      <c r="H157" s="1"/>
      <c r="I157" s="1"/>
      <c r="J157" s="2"/>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3"/>
      <c r="AU157" s="3"/>
      <c r="AV157" s="3"/>
      <c r="AW157" s="6"/>
      <c r="AX157" s="3"/>
      <c r="AY157" s="3"/>
      <c r="AZ157" s="1"/>
      <c r="BA157" s="1"/>
      <c r="BB157" s="1"/>
      <c r="BC157" s="1"/>
    </row>
    <row r="158" spans="1:55" ht="14.25" customHeight="1" x14ac:dyDescent="0.25">
      <c r="A158" s="1"/>
      <c r="B158" s="1"/>
      <c r="C158" s="1"/>
      <c r="D158" s="1"/>
      <c r="E158" s="1"/>
      <c r="F158" s="1"/>
      <c r="G158" s="1"/>
      <c r="H158" s="1"/>
      <c r="I158" s="1"/>
      <c r="J158" s="2"/>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3"/>
      <c r="AU158" s="3"/>
      <c r="AV158" s="3"/>
      <c r="AW158" s="6"/>
      <c r="AX158" s="3"/>
      <c r="AY158" s="3"/>
      <c r="AZ158" s="1"/>
      <c r="BA158" s="1"/>
      <c r="BB158" s="1"/>
      <c r="BC158" s="1"/>
    </row>
    <row r="159" spans="1:55" ht="14.25" customHeight="1" x14ac:dyDescent="0.25">
      <c r="A159" s="1"/>
      <c r="B159" s="1"/>
      <c r="C159" s="1"/>
      <c r="D159" s="1"/>
      <c r="E159" s="1"/>
      <c r="F159" s="1"/>
      <c r="G159" s="1"/>
      <c r="H159" s="1"/>
      <c r="I159" s="1"/>
      <c r="J159" s="2"/>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3"/>
      <c r="AU159" s="3"/>
      <c r="AV159" s="3"/>
      <c r="AW159" s="6"/>
      <c r="AX159" s="3"/>
      <c r="AY159" s="3"/>
      <c r="AZ159" s="1"/>
      <c r="BA159" s="1"/>
      <c r="BB159" s="1"/>
      <c r="BC159" s="1"/>
    </row>
    <row r="160" spans="1:55" ht="14.25" customHeight="1" x14ac:dyDescent="0.25">
      <c r="A160" s="1"/>
      <c r="B160" s="1"/>
      <c r="C160" s="1"/>
      <c r="D160" s="1"/>
      <c r="E160" s="1"/>
      <c r="F160" s="1"/>
      <c r="G160" s="1"/>
      <c r="H160" s="1"/>
      <c r="I160" s="1"/>
      <c r="J160" s="2"/>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3"/>
      <c r="AU160" s="3"/>
      <c r="AV160" s="3"/>
      <c r="AW160" s="6"/>
      <c r="AX160" s="3"/>
      <c r="AY160" s="3"/>
      <c r="AZ160" s="1"/>
      <c r="BA160" s="1"/>
      <c r="BB160" s="1"/>
      <c r="BC160" s="1"/>
    </row>
    <row r="161" spans="1:55" ht="14.25" customHeight="1" x14ac:dyDescent="0.25">
      <c r="A161" s="1"/>
      <c r="B161" s="1"/>
      <c r="C161" s="1"/>
      <c r="D161" s="1"/>
      <c r="E161" s="1"/>
      <c r="F161" s="1"/>
      <c r="G161" s="1"/>
      <c r="H161" s="1"/>
      <c r="I161" s="1"/>
      <c r="J161" s="2"/>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3"/>
      <c r="AU161" s="3"/>
      <c r="AV161" s="3"/>
      <c r="AW161" s="6"/>
      <c r="AX161" s="3"/>
      <c r="AY161" s="3"/>
      <c r="AZ161" s="1"/>
      <c r="BA161" s="1"/>
      <c r="BB161" s="1"/>
      <c r="BC161" s="1"/>
    </row>
    <row r="162" spans="1:55" ht="14.25" customHeight="1" x14ac:dyDescent="0.25">
      <c r="A162" s="1"/>
      <c r="B162" s="1"/>
      <c r="C162" s="1"/>
      <c r="D162" s="1"/>
      <c r="E162" s="1"/>
      <c r="F162" s="1"/>
      <c r="G162" s="1"/>
      <c r="H162" s="1"/>
      <c r="I162" s="1"/>
      <c r="J162" s="2"/>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3"/>
      <c r="AU162" s="3"/>
      <c r="AV162" s="3"/>
      <c r="AW162" s="6"/>
      <c r="AX162" s="3"/>
      <c r="AY162" s="3"/>
      <c r="AZ162" s="1"/>
      <c r="BA162" s="1"/>
      <c r="BB162" s="1"/>
      <c r="BC162" s="1"/>
    </row>
    <row r="163" spans="1:55" ht="14.25" customHeight="1" x14ac:dyDescent="0.25">
      <c r="A163" s="1"/>
      <c r="B163" s="1"/>
      <c r="C163" s="1"/>
      <c r="D163" s="1"/>
      <c r="E163" s="1"/>
      <c r="F163" s="1"/>
      <c r="G163" s="1"/>
      <c r="H163" s="1"/>
      <c r="I163" s="1"/>
      <c r="J163" s="2"/>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3"/>
      <c r="AU163" s="3"/>
      <c r="AV163" s="3"/>
      <c r="AW163" s="6"/>
      <c r="AX163" s="3"/>
      <c r="AY163" s="3"/>
      <c r="AZ163" s="1"/>
      <c r="BA163" s="1"/>
      <c r="BB163" s="1"/>
      <c r="BC163" s="1"/>
    </row>
    <row r="164" spans="1:55" ht="14.25" customHeight="1" x14ac:dyDescent="0.25">
      <c r="A164" s="1"/>
      <c r="B164" s="1"/>
      <c r="C164" s="1"/>
      <c r="D164" s="1"/>
      <c r="E164" s="1"/>
      <c r="F164" s="1"/>
      <c r="G164" s="1"/>
      <c r="H164" s="1"/>
      <c r="I164" s="1"/>
      <c r="J164" s="2"/>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3"/>
      <c r="AU164" s="3"/>
      <c r="AV164" s="3"/>
      <c r="AW164" s="6"/>
      <c r="AX164" s="3"/>
      <c r="AY164" s="3"/>
      <c r="AZ164" s="1"/>
      <c r="BA164" s="1"/>
      <c r="BB164" s="1"/>
      <c r="BC164" s="1"/>
    </row>
    <row r="165" spans="1:55" ht="14.25" customHeight="1" x14ac:dyDescent="0.25">
      <c r="A165" s="1"/>
      <c r="B165" s="1"/>
      <c r="C165" s="1"/>
      <c r="D165" s="1"/>
      <c r="E165" s="1"/>
      <c r="F165" s="1"/>
      <c r="G165" s="1"/>
      <c r="H165" s="1"/>
      <c r="I165" s="1"/>
      <c r="J165" s="2"/>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3"/>
      <c r="AU165" s="3"/>
      <c r="AV165" s="3"/>
      <c r="AW165" s="6"/>
      <c r="AX165" s="3"/>
      <c r="AY165" s="3"/>
      <c r="AZ165" s="1"/>
      <c r="BA165" s="1"/>
      <c r="BB165" s="1"/>
      <c r="BC165" s="1"/>
    </row>
    <row r="166" spans="1:55" ht="14.25" customHeight="1" x14ac:dyDescent="0.25">
      <c r="A166" s="1"/>
      <c r="B166" s="1"/>
      <c r="C166" s="1"/>
      <c r="D166" s="1"/>
      <c r="E166" s="1"/>
      <c r="F166" s="1"/>
      <c r="G166" s="1"/>
      <c r="H166" s="1"/>
      <c r="I166" s="1"/>
      <c r="J166" s="2"/>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3"/>
      <c r="AU166" s="3"/>
      <c r="AV166" s="3"/>
      <c r="AW166" s="6"/>
      <c r="AX166" s="3"/>
      <c r="AY166" s="3"/>
      <c r="AZ166" s="1"/>
      <c r="BA166" s="1"/>
      <c r="BB166" s="1"/>
      <c r="BC166" s="1"/>
    </row>
    <row r="167" spans="1:55" ht="14.25" customHeight="1" x14ac:dyDescent="0.25">
      <c r="A167" s="1"/>
      <c r="B167" s="1"/>
      <c r="C167" s="1"/>
      <c r="D167" s="1"/>
      <c r="E167" s="1"/>
      <c r="F167" s="1"/>
      <c r="G167" s="1"/>
      <c r="H167" s="1"/>
      <c r="I167" s="1"/>
      <c r="J167" s="2"/>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3"/>
      <c r="AU167" s="3"/>
      <c r="AV167" s="3"/>
      <c r="AW167" s="6"/>
      <c r="AX167" s="3"/>
      <c r="AY167" s="3"/>
      <c r="AZ167" s="1"/>
      <c r="BA167" s="1"/>
      <c r="BB167" s="1"/>
      <c r="BC167" s="1"/>
    </row>
    <row r="168" spans="1:55" ht="14.25" customHeight="1" x14ac:dyDescent="0.25">
      <c r="A168" s="1"/>
      <c r="B168" s="1"/>
      <c r="C168" s="1"/>
      <c r="D168" s="1"/>
      <c r="E168" s="1"/>
      <c r="F168" s="1"/>
      <c r="G168" s="1"/>
      <c r="H168" s="1"/>
      <c r="I168" s="1"/>
      <c r="J168" s="2"/>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3"/>
      <c r="AU168" s="3"/>
      <c r="AV168" s="3"/>
      <c r="AW168" s="6"/>
      <c r="AX168" s="3"/>
      <c r="AY168" s="3"/>
      <c r="AZ168" s="1"/>
      <c r="BA168" s="1"/>
      <c r="BB168" s="1"/>
      <c r="BC168" s="1"/>
    </row>
    <row r="169" spans="1:55" ht="14.25" customHeight="1" x14ac:dyDescent="0.25">
      <c r="A169" s="1"/>
      <c r="B169" s="1"/>
      <c r="C169" s="1"/>
      <c r="D169" s="1"/>
      <c r="E169" s="1"/>
      <c r="F169" s="1"/>
      <c r="G169" s="1"/>
      <c r="H169" s="1"/>
      <c r="I169" s="1"/>
      <c r="J169" s="2"/>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3"/>
      <c r="AU169" s="3"/>
      <c r="AV169" s="3"/>
      <c r="AW169" s="6"/>
      <c r="AX169" s="3"/>
      <c r="AY169" s="3"/>
      <c r="AZ169" s="1"/>
      <c r="BA169" s="1"/>
      <c r="BB169" s="1"/>
      <c r="BC169" s="1"/>
    </row>
    <row r="170" spans="1:55" ht="14.25" customHeight="1" x14ac:dyDescent="0.25">
      <c r="A170" s="1"/>
      <c r="B170" s="1"/>
      <c r="C170" s="1"/>
      <c r="D170" s="1"/>
      <c r="E170" s="1"/>
      <c r="F170" s="1"/>
      <c r="G170" s="1"/>
      <c r="H170" s="1"/>
      <c r="I170" s="1"/>
      <c r="J170" s="2"/>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3"/>
      <c r="AU170" s="3"/>
      <c r="AV170" s="3"/>
      <c r="AW170" s="6"/>
      <c r="AX170" s="3"/>
      <c r="AY170" s="3"/>
      <c r="AZ170" s="1"/>
      <c r="BA170" s="1"/>
      <c r="BB170" s="1"/>
      <c r="BC170" s="1"/>
    </row>
    <row r="171" spans="1:55" ht="14.25" customHeight="1" x14ac:dyDescent="0.25">
      <c r="A171" s="1"/>
      <c r="B171" s="1"/>
      <c r="C171" s="1"/>
      <c r="D171" s="1"/>
      <c r="E171" s="1"/>
      <c r="F171" s="1"/>
      <c r="G171" s="1"/>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3"/>
      <c r="AU171" s="3"/>
      <c r="AV171" s="3"/>
      <c r="AW171" s="6"/>
      <c r="AX171" s="3"/>
      <c r="AY171" s="3"/>
      <c r="AZ171" s="1"/>
      <c r="BA171" s="1"/>
      <c r="BB171" s="1"/>
      <c r="BC171" s="1"/>
    </row>
    <row r="172" spans="1:55" ht="14.25" customHeight="1" x14ac:dyDescent="0.25">
      <c r="A172" s="1"/>
      <c r="B172" s="1"/>
      <c r="C172" s="1"/>
      <c r="D172" s="1"/>
      <c r="E172" s="1"/>
      <c r="F172" s="1"/>
      <c r="G172" s="1"/>
      <c r="H172" s="1"/>
      <c r="I172" s="1"/>
      <c r="J172" s="2"/>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3"/>
      <c r="AU172" s="3"/>
      <c r="AV172" s="3"/>
      <c r="AW172" s="6"/>
      <c r="AX172" s="3"/>
      <c r="AY172" s="3"/>
      <c r="AZ172" s="1"/>
      <c r="BA172" s="1"/>
      <c r="BB172" s="1"/>
      <c r="BC172" s="1"/>
    </row>
    <row r="173" spans="1:55" ht="14.25" customHeight="1" x14ac:dyDescent="0.25">
      <c r="A173" s="1"/>
      <c r="B173" s="1"/>
      <c r="C173" s="1"/>
      <c r="D173" s="1"/>
      <c r="E173" s="1"/>
      <c r="F173" s="1"/>
      <c r="G173" s="1"/>
      <c r="H173" s="1"/>
      <c r="I173" s="1"/>
      <c r="J173" s="2"/>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3"/>
      <c r="AU173" s="3"/>
      <c r="AV173" s="3"/>
      <c r="AW173" s="6"/>
      <c r="AX173" s="3"/>
      <c r="AY173" s="3"/>
      <c r="AZ173" s="1"/>
      <c r="BA173" s="1"/>
      <c r="BB173" s="1"/>
      <c r="BC173" s="1"/>
    </row>
    <row r="174" spans="1:55" ht="14.25" customHeight="1" x14ac:dyDescent="0.25">
      <c r="A174" s="1"/>
      <c r="B174" s="1"/>
      <c r="C174" s="1"/>
      <c r="D174" s="1"/>
      <c r="E174" s="1"/>
      <c r="F174" s="1"/>
      <c r="G174" s="1"/>
      <c r="H174" s="1"/>
      <c r="I174" s="1"/>
      <c r="J174" s="2"/>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3"/>
      <c r="AU174" s="3"/>
      <c r="AV174" s="3"/>
      <c r="AW174" s="6"/>
      <c r="AX174" s="3"/>
      <c r="AY174" s="3"/>
      <c r="AZ174" s="1"/>
      <c r="BA174" s="1"/>
      <c r="BB174" s="1"/>
      <c r="BC174" s="1"/>
    </row>
    <row r="175" spans="1:55" ht="14.25" customHeight="1" x14ac:dyDescent="0.25">
      <c r="A175" s="1"/>
      <c r="B175" s="1"/>
      <c r="C175" s="1"/>
      <c r="D175" s="1"/>
      <c r="E175" s="1"/>
      <c r="F175" s="1"/>
      <c r="G175" s="1"/>
      <c r="H175" s="1"/>
      <c r="I175" s="1"/>
      <c r="J175" s="2"/>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3"/>
      <c r="AU175" s="3"/>
      <c r="AV175" s="3"/>
      <c r="AW175" s="6"/>
      <c r="AX175" s="3"/>
      <c r="AY175" s="3"/>
      <c r="AZ175" s="1"/>
      <c r="BA175" s="1"/>
      <c r="BB175" s="1"/>
      <c r="BC175" s="1"/>
    </row>
    <row r="176" spans="1:55" ht="14.25" customHeight="1" x14ac:dyDescent="0.25">
      <c r="A176" s="1"/>
      <c r="B176" s="1"/>
      <c r="C176" s="1"/>
      <c r="D176" s="1"/>
      <c r="E176" s="1"/>
      <c r="F176" s="1"/>
      <c r="G176" s="1"/>
      <c r="H176" s="1"/>
      <c r="I176" s="1"/>
      <c r="J176" s="2"/>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3"/>
      <c r="AU176" s="3"/>
      <c r="AV176" s="3"/>
      <c r="AW176" s="6"/>
      <c r="AX176" s="3"/>
      <c r="AY176" s="3"/>
      <c r="AZ176" s="1"/>
      <c r="BA176" s="1"/>
      <c r="BB176" s="1"/>
      <c r="BC176" s="1"/>
    </row>
    <row r="177" spans="1:55" ht="14.25" customHeight="1" x14ac:dyDescent="0.25">
      <c r="A177" s="1"/>
      <c r="B177" s="1"/>
      <c r="C177" s="1"/>
      <c r="D177" s="1"/>
      <c r="E177" s="1"/>
      <c r="F177" s="1"/>
      <c r="G177" s="1"/>
      <c r="H177" s="1"/>
      <c r="I177" s="1"/>
      <c r="J177" s="2"/>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3"/>
      <c r="AU177" s="3"/>
      <c r="AV177" s="3"/>
      <c r="AW177" s="6"/>
      <c r="AX177" s="3"/>
      <c r="AY177" s="3"/>
      <c r="AZ177" s="1"/>
      <c r="BA177" s="1"/>
      <c r="BB177" s="1"/>
      <c r="BC177" s="1"/>
    </row>
    <row r="178" spans="1:55" ht="14.25" customHeight="1" x14ac:dyDescent="0.25">
      <c r="A178" s="1"/>
      <c r="B178" s="1"/>
      <c r="C178" s="1"/>
      <c r="D178" s="1"/>
      <c r="E178" s="1"/>
      <c r="F178" s="1"/>
      <c r="G178" s="1"/>
      <c r="H178" s="1"/>
      <c r="I178" s="1"/>
      <c r="J178" s="2"/>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3"/>
      <c r="AU178" s="3"/>
      <c r="AV178" s="3"/>
      <c r="AW178" s="6"/>
      <c r="AX178" s="3"/>
      <c r="AY178" s="3"/>
      <c r="AZ178" s="1"/>
      <c r="BA178" s="1"/>
      <c r="BB178" s="1"/>
      <c r="BC178" s="1"/>
    </row>
    <row r="179" spans="1:55" ht="14.25" customHeight="1" x14ac:dyDescent="0.25">
      <c r="A179" s="1"/>
      <c r="B179" s="1"/>
      <c r="C179" s="1"/>
      <c r="D179" s="1"/>
      <c r="E179" s="1"/>
      <c r="F179" s="1"/>
      <c r="G179" s="1"/>
      <c r="H179" s="1"/>
      <c r="I179" s="1"/>
      <c r="J179" s="2"/>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3"/>
      <c r="AU179" s="3"/>
      <c r="AV179" s="3"/>
      <c r="AW179" s="6"/>
      <c r="AX179" s="3"/>
      <c r="AY179" s="3"/>
      <c r="AZ179" s="1"/>
      <c r="BA179" s="1"/>
      <c r="BB179" s="1"/>
      <c r="BC179" s="1"/>
    </row>
    <row r="180" spans="1:55" ht="14.25" customHeight="1" x14ac:dyDescent="0.25">
      <c r="A180" s="1"/>
      <c r="B180" s="1"/>
      <c r="C180" s="1"/>
      <c r="D180" s="1"/>
      <c r="E180" s="1"/>
      <c r="F180" s="1"/>
      <c r="G180" s="1"/>
      <c r="H180" s="1"/>
      <c r="I180" s="1"/>
      <c r="J180" s="2"/>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3"/>
      <c r="AU180" s="3"/>
      <c r="AV180" s="3"/>
      <c r="AW180" s="6"/>
      <c r="AX180" s="3"/>
      <c r="AY180" s="3"/>
      <c r="AZ180" s="1"/>
      <c r="BA180" s="1"/>
      <c r="BB180" s="1"/>
      <c r="BC180" s="1"/>
    </row>
    <row r="181" spans="1:55" ht="14.25" customHeight="1" x14ac:dyDescent="0.25">
      <c r="A181" s="1"/>
      <c r="B181" s="1"/>
      <c r="C181" s="1"/>
      <c r="D181" s="1"/>
      <c r="E181" s="1"/>
      <c r="F181" s="1"/>
      <c r="G181" s="1"/>
      <c r="H181" s="1"/>
      <c r="I181" s="1"/>
      <c r="J181" s="2"/>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3"/>
      <c r="AU181" s="3"/>
      <c r="AV181" s="3"/>
      <c r="AW181" s="6"/>
      <c r="AX181" s="3"/>
      <c r="AY181" s="3"/>
      <c r="AZ181" s="1"/>
      <c r="BA181" s="1"/>
      <c r="BB181" s="1"/>
      <c r="BC181" s="1"/>
    </row>
    <row r="182" spans="1:55" ht="14.25" customHeight="1" x14ac:dyDescent="0.25">
      <c r="A182" s="1"/>
      <c r="B182" s="1"/>
      <c r="C182" s="1"/>
      <c r="D182" s="1"/>
      <c r="E182" s="1"/>
      <c r="F182" s="1"/>
      <c r="G182" s="1"/>
      <c r="H182" s="1"/>
      <c r="I182" s="1"/>
      <c r="J182" s="2"/>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3"/>
      <c r="AU182" s="3"/>
      <c r="AV182" s="3"/>
      <c r="AW182" s="6"/>
      <c r="AX182" s="3"/>
      <c r="AY182" s="3"/>
      <c r="AZ182" s="1"/>
      <c r="BA182" s="1"/>
      <c r="BB182" s="1"/>
      <c r="BC182" s="1"/>
    </row>
    <row r="183" spans="1:55" ht="14.25" customHeight="1" x14ac:dyDescent="0.25">
      <c r="A183" s="1"/>
      <c r="B183" s="1"/>
      <c r="C183" s="1"/>
      <c r="D183" s="1"/>
      <c r="E183" s="1"/>
      <c r="F183" s="1"/>
      <c r="G183" s="1"/>
      <c r="H183" s="1"/>
      <c r="I183" s="1"/>
      <c r="J183" s="2"/>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3"/>
      <c r="AU183" s="3"/>
      <c r="AV183" s="3"/>
      <c r="AW183" s="6"/>
      <c r="AX183" s="3"/>
      <c r="AY183" s="3"/>
      <c r="AZ183" s="1"/>
      <c r="BA183" s="1"/>
      <c r="BB183" s="1"/>
      <c r="BC183" s="1"/>
    </row>
    <row r="184" spans="1:55" ht="14.25" customHeight="1" x14ac:dyDescent="0.25">
      <c r="A184" s="1"/>
      <c r="B184" s="1"/>
      <c r="C184" s="1"/>
      <c r="D184" s="1"/>
      <c r="E184" s="1"/>
      <c r="F184" s="1"/>
      <c r="G184" s="1"/>
      <c r="H184" s="1"/>
      <c r="I184" s="1"/>
      <c r="J184" s="2"/>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3"/>
      <c r="AU184" s="3"/>
      <c r="AV184" s="3"/>
      <c r="AW184" s="6"/>
      <c r="AX184" s="3"/>
      <c r="AY184" s="3"/>
      <c r="AZ184" s="1"/>
      <c r="BA184" s="1"/>
      <c r="BB184" s="1"/>
      <c r="BC184" s="1"/>
    </row>
    <row r="185" spans="1:55" ht="14.25" customHeight="1" x14ac:dyDescent="0.25">
      <c r="A185" s="1"/>
      <c r="B185" s="1"/>
      <c r="C185" s="1"/>
      <c r="D185" s="1"/>
      <c r="E185" s="1"/>
      <c r="F185" s="1"/>
      <c r="G185" s="1"/>
      <c r="H185" s="1"/>
      <c r="I185" s="1"/>
      <c r="J185" s="2"/>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3"/>
      <c r="AU185" s="3"/>
      <c r="AV185" s="3"/>
      <c r="AW185" s="6"/>
      <c r="AX185" s="3"/>
      <c r="AY185" s="3"/>
      <c r="AZ185" s="1"/>
      <c r="BA185" s="1"/>
      <c r="BB185" s="1"/>
      <c r="BC185" s="1"/>
    </row>
    <row r="186" spans="1:55" ht="14.25" customHeight="1" x14ac:dyDescent="0.25">
      <c r="A186" s="1"/>
      <c r="B186" s="1"/>
      <c r="C186" s="1"/>
      <c r="D186" s="1"/>
      <c r="E186" s="1"/>
      <c r="F186" s="1"/>
      <c r="G186" s="1"/>
      <c r="H186" s="1"/>
      <c r="I186" s="1"/>
      <c r="J186" s="2"/>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3"/>
      <c r="AU186" s="3"/>
      <c r="AV186" s="3"/>
      <c r="AW186" s="6"/>
      <c r="AX186" s="3"/>
      <c r="AY186" s="3"/>
      <c r="AZ186" s="1"/>
      <c r="BA186" s="1"/>
      <c r="BB186" s="1"/>
      <c r="BC186" s="1"/>
    </row>
    <row r="187" spans="1:55" ht="14.25" customHeight="1" x14ac:dyDescent="0.25">
      <c r="A187" s="1"/>
      <c r="B187" s="1"/>
      <c r="C187" s="1"/>
      <c r="D187" s="1"/>
      <c r="E187" s="1"/>
      <c r="F187" s="1"/>
      <c r="G187" s="1"/>
      <c r="H187" s="1"/>
      <c r="I187" s="1"/>
      <c r="J187" s="2"/>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3"/>
      <c r="AU187" s="3"/>
      <c r="AV187" s="3"/>
      <c r="AW187" s="6"/>
      <c r="AX187" s="3"/>
      <c r="AY187" s="3"/>
      <c r="AZ187" s="1"/>
      <c r="BA187" s="1"/>
      <c r="BB187" s="1"/>
      <c r="BC187" s="1"/>
    </row>
    <row r="188" spans="1:55" ht="14.25" customHeight="1" x14ac:dyDescent="0.25">
      <c r="A188" s="1"/>
      <c r="B188" s="1"/>
      <c r="C188" s="1"/>
      <c r="D188" s="1"/>
      <c r="E188" s="1"/>
      <c r="F188" s="1"/>
      <c r="G188" s="1"/>
      <c r="H188" s="1"/>
      <c r="I188" s="1"/>
      <c r="J188" s="2"/>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3"/>
      <c r="AU188" s="3"/>
      <c r="AV188" s="3"/>
      <c r="AW188" s="6"/>
      <c r="AX188" s="3"/>
      <c r="AY188" s="3"/>
      <c r="AZ188" s="1"/>
      <c r="BA188" s="1"/>
      <c r="BB188" s="1"/>
      <c r="BC188" s="1"/>
    </row>
    <row r="189" spans="1:55" ht="14.25" customHeight="1" x14ac:dyDescent="0.25">
      <c r="A189" s="1"/>
      <c r="B189" s="1"/>
      <c r="C189" s="1"/>
      <c r="D189" s="1"/>
      <c r="E189" s="1"/>
      <c r="F189" s="1"/>
      <c r="G189" s="1"/>
      <c r="H189" s="1"/>
      <c r="I189" s="1"/>
      <c r="J189" s="2"/>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3"/>
      <c r="AU189" s="3"/>
      <c r="AV189" s="3"/>
      <c r="AW189" s="6"/>
      <c r="AX189" s="3"/>
      <c r="AY189" s="3"/>
      <c r="AZ189" s="1"/>
      <c r="BA189" s="1"/>
      <c r="BB189" s="1"/>
      <c r="BC189" s="1"/>
    </row>
    <row r="190" spans="1:55" ht="14.25" customHeight="1" x14ac:dyDescent="0.25">
      <c r="A190" s="1"/>
      <c r="B190" s="1"/>
      <c r="C190" s="1"/>
      <c r="D190" s="1"/>
      <c r="E190" s="1"/>
      <c r="F190" s="1"/>
      <c r="G190" s="1"/>
      <c r="H190" s="1"/>
      <c r="I190" s="1"/>
      <c r="J190" s="2"/>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3"/>
      <c r="AU190" s="3"/>
      <c r="AV190" s="3"/>
      <c r="AW190" s="6"/>
      <c r="AX190" s="3"/>
      <c r="AY190" s="3"/>
      <c r="AZ190" s="1"/>
      <c r="BA190" s="1"/>
      <c r="BB190" s="1"/>
      <c r="BC190" s="1"/>
    </row>
    <row r="191" spans="1:55" ht="14.25" customHeight="1" x14ac:dyDescent="0.25">
      <c r="A191" s="1"/>
      <c r="B191" s="1"/>
      <c r="C191" s="1"/>
      <c r="D191" s="1"/>
      <c r="E191" s="1"/>
      <c r="F191" s="1"/>
      <c r="G191" s="1"/>
      <c r="H191" s="1"/>
      <c r="I191" s="1"/>
      <c r="J191" s="2"/>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3"/>
      <c r="AU191" s="3"/>
      <c r="AV191" s="3"/>
      <c r="AW191" s="6"/>
      <c r="AX191" s="3"/>
      <c r="AY191" s="3"/>
      <c r="AZ191" s="1"/>
      <c r="BA191" s="1"/>
      <c r="BB191" s="1"/>
      <c r="BC191" s="1"/>
    </row>
    <row r="192" spans="1:55" ht="14.25" customHeight="1" x14ac:dyDescent="0.25">
      <c r="A192" s="1"/>
      <c r="B192" s="1"/>
      <c r="C192" s="1"/>
      <c r="D192" s="1"/>
      <c r="E192" s="1"/>
      <c r="F192" s="1"/>
      <c r="G192" s="1"/>
      <c r="H192" s="1"/>
      <c r="I192" s="1"/>
      <c r="J192" s="2"/>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3"/>
      <c r="AU192" s="3"/>
      <c r="AV192" s="3"/>
      <c r="AW192" s="6"/>
      <c r="AX192" s="3"/>
      <c r="AY192" s="3"/>
      <c r="AZ192" s="1"/>
      <c r="BA192" s="1"/>
      <c r="BB192" s="1"/>
      <c r="BC192" s="1"/>
    </row>
    <row r="193" spans="1:55" ht="14.25" customHeight="1" x14ac:dyDescent="0.25">
      <c r="A193" s="1"/>
      <c r="B193" s="1"/>
      <c r="C193" s="1"/>
      <c r="D193" s="1"/>
      <c r="E193" s="1"/>
      <c r="F193" s="1"/>
      <c r="G193" s="1"/>
      <c r="H193" s="1"/>
      <c r="I193" s="1"/>
      <c r="J193" s="2"/>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3"/>
      <c r="AU193" s="3"/>
      <c r="AV193" s="3"/>
      <c r="AW193" s="6"/>
      <c r="AX193" s="3"/>
      <c r="AY193" s="3"/>
      <c r="AZ193" s="1"/>
      <c r="BA193" s="1"/>
      <c r="BB193" s="1"/>
      <c r="BC193" s="1"/>
    </row>
    <row r="194" spans="1:55" ht="14.25" customHeight="1" x14ac:dyDescent="0.25">
      <c r="A194" s="1"/>
      <c r="B194" s="1"/>
      <c r="C194" s="1"/>
      <c r="D194" s="1"/>
      <c r="E194" s="1"/>
      <c r="F194" s="1"/>
      <c r="G194" s="1"/>
      <c r="H194" s="1"/>
      <c r="I194" s="1"/>
      <c r="J194" s="2"/>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3"/>
      <c r="AU194" s="3"/>
      <c r="AV194" s="3"/>
      <c r="AW194" s="6"/>
      <c r="AX194" s="3"/>
      <c r="AY194" s="3"/>
      <c r="AZ194" s="1"/>
      <c r="BA194" s="1"/>
      <c r="BB194" s="1"/>
      <c r="BC194" s="1"/>
    </row>
    <row r="195" spans="1:55" ht="14.25" customHeight="1" x14ac:dyDescent="0.25">
      <c r="A195" s="1"/>
      <c r="B195" s="1"/>
      <c r="C195" s="1"/>
      <c r="D195" s="1"/>
      <c r="E195" s="1"/>
      <c r="F195" s="1"/>
      <c r="G195" s="1"/>
      <c r="H195" s="1"/>
      <c r="I195" s="1"/>
      <c r="J195" s="2"/>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3"/>
      <c r="AU195" s="3"/>
      <c r="AV195" s="3"/>
      <c r="AW195" s="6"/>
      <c r="AX195" s="3"/>
      <c r="AY195" s="3"/>
      <c r="AZ195" s="1"/>
      <c r="BA195" s="1"/>
      <c r="BB195" s="1"/>
      <c r="BC195" s="1"/>
    </row>
    <row r="196" spans="1:55" ht="14.25" customHeight="1" x14ac:dyDescent="0.25">
      <c r="A196" s="1"/>
      <c r="B196" s="1"/>
      <c r="C196" s="1"/>
      <c r="D196" s="1"/>
      <c r="E196" s="1"/>
      <c r="F196" s="1"/>
      <c r="G196" s="1"/>
      <c r="H196" s="1"/>
      <c r="I196" s="1"/>
      <c r="J196" s="2"/>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3"/>
      <c r="AU196" s="3"/>
      <c r="AV196" s="3"/>
      <c r="AW196" s="6"/>
      <c r="AX196" s="3"/>
      <c r="AY196" s="3"/>
      <c r="AZ196" s="1"/>
      <c r="BA196" s="1"/>
      <c r="BB196" s="1"/>
      <c r="BC196" s="1"/>
    </row>
    <row r="197" spans="1:55" ht="14.25" customHeight="1" x14ac:dyDescent="0.25">
      <c r="A197" s="1"/>
      <c r="B197" s="1"/>
      <c r="C197" s="1"/>
      <c r="D197" s="1"/>
      <c r="E197" s="1"/>
      <c r="F197" s="1"/>
      <c r="G197" s="1"/>
      <c r="H197" s="1"/>
      <c r="I197" s="1"/>
      <c r="J197" s="2"/>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3"/>
      <c r="AU197" s="3"/>
      <c r="AV197" s="3"/>
      <c r="AW197" s="6"/>
      <c r="AX197" s="3"/>
      <c r="AY197" s="3"/>
      <c r="AZ197" s="1"/>
      <c r="BA197" s="1"/>
      <c r="BB197" s="1"/>
      <c r="BC197" s="1"/>
    </row>
    <row r="198" spans="1:55" ht="14.25" customHeight="1" x14ac:dyDescent="0.25">
      <c r="A198" s="1"/>
      <c r="B198" s="1"/>
      <c r="C198" s="1"/>
      <c r="D198" s="1"/>
      <c r="E198" s="1"/>
      <c r="F198" s="1"/>
      <c r="G198" s="1"/>
      <c r="H198" s="1"/>
      <c r="I198" s="1"/>
      <c r="J198" s="2"/>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3"/>
      <c r="AU198" s="3"/>
      <c r="AV198" s="3"/>
      <c r="AW198" s="6"/>
      <c r="AX198" s="3"/>
      <c r="AY198" s="3"/>
      <c r="AZ198" s="1"/>
      <c r="BA198" s="1"/>
      <c r="BB198" s="1"/>
      <c r="BC198" s="1"/>
    </row>
    <row r="199" spans="1:55" ht="14.25" customHeight="1" x14ac:dyDescent="0.25">
      <c r="A199" s="1"/>
      <c r="B199" s="1"/>
      <c r="C199" s="1"/>
      <c r="D199" s="1"/>
      <c r="E199" s="1"/>
      <c r="F199" s="1"/>
      <c r="G199" s="1"/>
      <c r="H199" s="1"/>
      <c r="I199" s="1"/>
      <c r="J199" s="2"/>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3"/>
      <c r="AU199" s="3"/>
      <c r="AV199" s="3"/>
      <c r="AW199" s="6"/>
      <c r="AX199" s="3"/>
      <c r="AY199" s="3"/>
      <c r="AZ199" s="1"/>
      <c r="BA199" s="1"/>
      <c r="BB199" s="1"/>
      <c r="BC199" s="1"/>
    </row>
    <row r="200" spans="1:55" ht="14.25" customHeight="1" x14ac:dyDescent="0.25">
      <c r="A200" s="1"/>
      <c r="B200" s="1"/>
      <c r="C200" s="1"/>
      <c r="D200" s="1"/>
      <c r="E200" s="1"/>
      <c r="F200" s="1"/>
      <c r="G200" s="1"/>
      <c r="H200" s="1"/>
      <c r="I200" s="1"/>
      <c r="J200" s="2"/>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3"/>
      <c r="AU200" s="3"/>
      <c r="AV200" s="3"/>
      <c r="AW200" s="6"/>
      <c r="AX200" s="3"/>
      <c r="AY200" s="3"/>
      <c r="AZ200" s="1"/>
      <c r="BA200" s="1"/>
      <c r="BB200" s="1"/>
      <c r="BC200" s="1"/>
    </row>
    <row r="201" spans="1:55" ht="14.25" customHeight="1" x14ac:dyDescent="0.25">
      <c r="A201" s="1"/>
      <c r="B201" s="1"/>
      <c r="C201" s="1"/>
      <c r="D201" s="1"/>
      <c r="E201" s="1"/>
      <c r="F201" s="1"/>
      <c r="G201" s="1"/>
      <c r="H201" s="1"/>
      <c r="I201" s="1"/>
      <c r="J201" s="2"/>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3"/>
      <c r="AU201" s="3"/>
      <c r="AV201" s="3"/>
      <c r="AW201" s="6"/>
      <c r="AX201" s="3"/>
      <c r="AY201" s="3"/>
      <c r="AZ201" s="1"/>
      <c r="BA201" s="1"/>
      <c r="BB201" s="1"/>
      <c r="BC201" s="1"/>
    </row>
    <row r="202" spans="1:55" ht="14.25" customHeight="1" x14ac:dyDescent="0.25">
      <c r="A202" s="1"/>
      <c r="B202" s="1"/>
      <c r="C202" s="1"/>
      <c r="D202" s="1"/>
      <c r="E202" s="1"/>
      <c r="F202" s="1"/>
      <c r="G202" s="1"/>
      <c r="H202" s="1"/>
      <c r="I202" s="1"/>
      <c r="J202" s="2"/>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3"/>
      <c r="AU202" s="3"/>
      <c r="AV202" s="3"/>
      <c r="AW202" s="6"/>
      <c r="AX202" s="3"/>
      <c r="AY202" s="3"/>
      <c r="AZ202" s="1"/>
      <c r="BA202" s="1"/>
      <c r="BB202" s="1"/>
      <c r="BC202" s="1"/>
    </row>
    <row r="203" spans="1:55" ht="14.25" customHeight="1" x14ac:dyDescent="0.25">
      <c r="A203" s="1"/>
      <c r="B203" s="1"/>
      <c r="C203" s="1"/>
      <c r="D203" s="1"/>
      <c r="E203" s="1"/>
      <c r="F203" s="1"/>
      <c r="G203" s="1"/>
      <c r="H203" s="1"/>
      <c r="I203" s="1"/>
      <c r="J203" s="2"/>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3"/>
      <c r="AU203" s="3"/>
      <c r="AV203" s="3"/>
      <c r="AW203" s="6"/>
      <c r="AX203" s="3"/>
      <c r="AY203" s="3"/>
      <c r="AZ203" s="1"/>
      <c r="BA203" s="1"/>
      <c r="BB203" s="1"/>
      <c r="BC203" s="1"/>
    </row>
    <row r="204" spans="1:55" ht="14.25" customHeight="1" x14ac:dyDescent="0.25">
      <c r="A204" s="1"/>
      <c r="B204" s="1"/>
      <c r="C204" s="1"/>
      <c r="D204" s="1"/>
      <c r="E204" s="1"/>
      <c r="F204" s="1"/>
      <c r="G204" s="1"/>
      <c r="H204" s="1"/>
      <c r="I204" s="1"/>
      <c r="J204" s="2"/>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3"/>
      <c r="AU204" s="3"/>
      <c r="AV204" s="3"/>
      <c r="AW204" s="6"/>
      <c r="AX204" s="3"/>
      <c r="AY204" s="3"/>
      <c r="AZ204" s="1"/>
      <c r="BA204" s="1"/>
      <c r="BB204" s="1"/>
      <c r="BC204" s="1"/>
    </row>
    <row r="205" spans="1:55" ht="14.25" customHeight="1" x14ac:dyDescent="0.25">
      <c r="A205" s="1"/>
      <c r="B205" s="1"/>
      <c r="C205" s="1"/>
      <c r="D205" s="1"/>
      <c r="E205" s="1"/>
      <c r="F205" s="1"/>
      <c r="G205" s="1"/>
      <c r="H205" s="1"/>
      <c r="I205" s="1"/>
      <c r="J205" s="2"/>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3"/>
      <c r="AU205" s="3"/>
      <c r="AV205" s="3"/>
      <c r="AW205" s="6"/>
      <c r="AX205" s="3"/>
      <c r="AY205" s="3"/>
      <c r="AZ205" s="1"/>
      <c r="BA205" s="1"/>
      <c r="BB205" s="1"/>
      <c r="BC205" s="1"/>
    </row>
    <row r="206" spans="1:55" ht="14.25" customHeight="1" x14ac:dyDescent="0.25">
      <c r="A206" s="1"/>
      <c r="B206" s="1"/>
      <c r="C206" s="1"/>
      <c r="D206" s="1"/>
      <c r="E206" s="1"/>
      <c r="F206" s="1"/>
      <c r="G206" s="1"/>
      <c r="H206" s="1"/>
      <c r="I206" s="1"/>
      <c r="J206" s="2"/>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3"/>
      <c r="AU206" s="3"/>
      <c r="AV206" s="3"/>
      <c r="AW206" s="6"/>
      <c r="AX206" s="3"/>
      <c r="AY206" s="3"/>
      <c r="AZ206" s="1"/>
      <c r="BA206" s="1"/>
      <c r="BB206" s="1"/>
      <c r="BC206" s="1"/>
    </row>
    <row r="207" spans="1:55" ht="14.25" customHeight="1" x14ac:dyDescent="0.25">
      <c r="A207" s="1"/>
      <c r="B207" s="1"/>
      <c r="C207" s="1"/>
      <c r="D207" s="1"/>
      <c r="E207" s="1"/>
      <c r="F207" s="1"/>
      <c r="G207" s="1"/>
      <c r="H207" s="1"/>
      <c r="I207" s="1"/>
      <c r="J207" s="2"/>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3"/>
      <c r="AU207" s="3"/>
      <c r="AV207" s="3"/>
      <c r="AW207" s="6"/>
      <c r="AX207" s="3"/>
      <c r="AY207" s="3"/>
      <c r="AZ207" s="1"/>
      <c r="BA207" s="1"/>
      <c r="BB207" s="1"/>
      <c r="BC207" s="1"/>
    </row>
    <row r="208" spans="1:55" ht="14.25" customHeight="1" x14ac:dyDescent="0.25">
      <c r="A208" s="1"/>
      <c r="B208" s="1"/>
      <c r="C208" s="1"/>
      <c r="D208" s="1"/>
      <c r="E208" s="1"/>
      <c r="F208" s="1"/>
      <c r="G208" s="1"/>
      <c r="H208" s="1"/>
      <c r="I208" s="1"/>
      <c r="J208" s="2"/>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3"/>
      <c r="AU208" s="3"/>
      <c r="AV208" s="3"/>
      <c r="AW208" s="6"/>
      <c r="AX208" s="3"/>
      <c r="AY208" s="3"/>
      <c r="AZ208" s="1"/>
      <c r="BA208" s="1"/>
      <c r="BB208" s="1"/>
      <c r="BC208" s="1"/>
    </row>
    <row r="209" spans="1:55" ht="14.25" customHeight="1" x14ac:dyDescent="0.25">
      <c r="A209" s="1"/>
      <c r="B209" s="1"/>
      <c r="C209" s="1"/>
      <c r="D209" s="1"/>
      <c r="E209" s="1"/>
      <c r="F209" s="1"/>
      <c r="G209" s="1"/>
      <c r="H209" s="1"/>
      <c r="I209" s="1"/>
      <c r="J209" s="2"/>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3"/>
      <c r="AU209" s="3"/>
      <c r="AV209" s="3"/>
      <c r="AW209" s="6"/>
      <c r="AX209" s="3"/>
      <c r="AY209" s="3"/>
      <c r="AZ209" s="1"/>
      <c r="BA209" s="1"/>
      <c r="BB209" s="1"/>
      <c r="BC209" s="1"/>
    </row>
    <row r="210" spans="1:55" ht="14.25" customHeight="1" x14ac:dyDescent="0.25">
      <c r="A210" s="1"/>
      <c r="B210" s="1"/>
      <c r="C210" s="1"/>
      <c r="D210" s="1"/>
      <c r="E210" s="1"/>
      <c r="F210" s="1"/>
      <c r="G210" s="1"/>
      <c r="H210" s="1"/>
      <c r="I210" s="1"/>
      <c r="J210" s="2"/>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3"/>
      <c r="AU210" s="3"/>
      <c r="AV210" s="3"/>
      <c r="AW210" s="6"/>
      <c r="AX210" s="3"/>
      <c r="AY210" s="3"/>
      <c r="AZ210" s="1"/>
      <c r="BA210" s="1"/>
      <c r="BB210" s="1"/>
      <c r="BC210" s="1"/>
    </row>
    <row r="211" spans="1:55" ht="14.25" customHeight="1" x14ac:dyDescent="0.25">
      <c r="A211" s="1"/>
      <c r="B211" s="1"/>
      <c r="C211" s="1"/>
      <c r="D211" s="1"/>
      <c r="E211" s="1"/>
      <c r="F211" s="1"/>
      <c r="G211" s="1"/>
      <c r="H211" s="1"/>
      <c r="I211" s="1"/>
      <c r="J211" s="2"/>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3"/>
      <c r="AU211" s="3"/>
      <c r="AV211" s="3"/>
      <c r="AW211" s="6"/>
      <c r="AX211" s="3"/>
      <c r="AY211" s="3"/>
      <c r="AZ211" s="1"/>
      <c r="BA211" s="1"/>
      <c r="BB211" s="1"/>
      <c r="BC211" s="1"/>
    </row>
    <row r="212" spans="1:55" ht="14.25" customHeight="1" x14ac:dyDescent="0.25">
      <c r="A212" s="1"/>
      <c r="B212" s="1"/>
      <c r="C212" s="1"/>
      <c r="D212" s="1"/>
      <c r="E212" s="1"/>
      <c r="F212" s="1"/>
      <c r="G212" s="1"/>
      <c r="H212" s="1"/>
      <c r="I212" s="1"/>
      <c r="J212" s="2"/>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3"/>
      <c r="AU212" s="3"/>
      <c r="AV212" s="3"/>
      <c r="AW212" s="6"/>
      <c r="AX212" s="3"/>
      <c r="AY212" s="3"/>
      <c r="AZ212" s="1"/>
      <c r="BA212" s="1"/>
      <c r="BB212" s="1"/>
      <c r="BC212" s="1"/>
    </row>
    <row r="213" spans="1:55" ht="14.25" customHeight="1" x14ac:dyDescent="0.25">
      <c r="A213" s="1"/>
      <c r="B213" s="1"/>
      <c r="C213" s="1"/>
      <c r="D213" s="1"/>
      <c r="E213" s="1"/>
      <c r="F213" s="1"/>
      <c r="G213" s="1"/>
      <c r="H213" s="1"/>
      <c r="I213" s="1"/>
      <c r="J213" s="2"/>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3"/>
      <c r="AU213" s="3"/>
      <c r="AV213" s="3"/>
      <c r="AW213" s="6"/>
      <c r="AX213" s="3"/>
      <c r="AY213" s="3"/>
      <c r="AZ213" s="1"/>
      <c r="BA213" s="1"/>
      <c r="BB213" s="1"/>
      <c r="BC213" s="1"/>
    </row>
    <row r="214" spans="1:55" ht="14.25" customHeight="1" x14ac:dyDescent="0.25">
      <c r="A214" s="1"/>
      <c r="B214" s="1"/>
      <c r="C214" s="1"/>
      <c r="D214" s="1"/>
      <c r="E214" s="1"/>
      <c r="F214" s="1"/>
      <c r="G214" s="1"/>
      <c r="H214" s="1"/>
      <c r="I214" s="1"/>
      <c r="J214" s="2"/>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3"/>
      <c r="AU214" s="3"/>
      <c r="AV214" s="3"/>
      <c r="AW214" s="6"/>
      <c r="AX214" s="3"/>
      <c r="AY214" s="3"/>
      <c r="AZ214" s="1"/>
      <c r="BA214" s="1"/>
      <c r="BB214" s="1"/>
      <c r="BC214" s="1"/>
    </row>
    <row r="215" spans="1:55" ht="14.25" customHeight="1" x14ac:dyDescent="0.25">
      <c r="A215" s="1"/>
      <c r="B215" s="1"/>
      <c r="C215" s="1"/>
      <c r="D215" s="1"/>
      <c r="E215" s="1"/>
      <c r="F215" s="1"/>
      <c r="G215" s="1"/>
      <c r="H215" s="1"/>
      <c r="I215" s="1"/>
      <c r="J215" s="2"/>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3"/>
      <c r="AU215" s="3"/>
      <c r="AV215" s="3"/>
      <c r="AW215" s="6"/>
      <c r="AX215" s="3"/>
      <c r="AY215" s="3"/>
      <c r="AZ215" s="1"/>
      <c r="BA215" s="1"/>
      <c r="BB215" s="1"/>
      <c r="BC215" s="1"/>
    </row>
    <row r="216" spans="1:55" ht="14.25" customHeight="1" x14ac:dyDescent="0.25">
      <c r="A216" s="1"/>
      <c r="B216" s="1"/>
      <c r="C216" s="1"/>
      <c r="D216" s="1"/>
      <c r="E216" s="1"/>
      <c r="F216" s="1"/>
      <c r="G216" s="1"/>
      <c r="H216" s="1"/>
      <c r="I216" s="1"/>
      <c r="J216" s="2"/>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3"/>
      <c r="AU216" s="3"/>
      <c r="AV216" s="3"/>
      <c r="AW216" s="6"/>
      <c r="AX216" s="3"/>
      <c r="AY216" s="3"/>
      <c r="AZ216" s="1"/>
      <c r="BA216" s="1"/>
      <c r="BB216" s="1"/>
      <c r="BC216" s="1"/>
    </row>
    <row r="217" spans="1:55" ht="14.25" customHeight="1" x14ac:dyDescent="0.25">
      <c r="A217" s="1"/>
      <c r="B217" s="1"/>
      <c r="C217" s="1"/>
      <c r="D217" s="1"/>
      <c r="E217" s="1"/>
      <c r="F217" s="1"/>
      <c r="G217" s="1"/>
      <c r="H217" s="1"/>
      <c r="I217" s="1"/>
      <c r="J217" s="2"/>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3"/>
      <c r="AU217" s="3"/>
      <c r="AV217" s="3"/>
      <c r="AW217" s="6"/>
      <c r="AX217" s="3"/>
      <c r="AY217" s="3"/>
      <c r="AZ217" s="1"/>
      <c r="BA217" s="1"/>
      <c r="BB217" s="1"/>
      <c r="BC217" s="1"/>
    </row>
    <row r="218" spans="1:55" ht="14.25" customHeight="1" x14ac:dyDescent="0.25">
      <c r="A218" s="1"/>
      <c r="B218" s="1"/>
      <c r="C218" s="1"/>
      <c r="D218" s="1"/>
      <c r="E218" s="1"/>
      <c r="F218" s="1"/>
      <c r="G218" s="1"/>
      <c r="H218" s="1"/>
      <c r="I218" s="1"/>
      <c r="J218" s="2"/>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3"/>
      <c r="AU218" s="3"/>
      <c r="AV218" s="3"/>
      <c r="AW218" s="6"/>
      <c r="AX218" s="3"/>
      <c r="AY218" s="3"/>
      <c r="AZ218" s="1"/>
      <c r="BA218" s="1"/>
      <c r="BB218" s="1"/>
      <c r="BC218" s="1"/>
    </row>
    <row r="219" spans="1:55" ht="14.25" customHeight="1" x14ac:dyDescent="0.25">
      <c r="A219" s="1"/>
      <c r="B219" s="1"/>
      <c r="C219" s="1"/>
      <c r="D219" s="1"/>
      <c r="E219" s="1"/>
      <c r="F219" s="1"/>
      <c r="G219" s="1"/>
      <c r="H219" s="1"/>
      <c r="I219" s="1"/>
      <c r="J219" s="2"/>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3"/>
      <c r="AU219" s="3"/>
      <c r="AV219" s="3"/>
      <c r="AW219" s="6"/>
      <c r="AX219" s="3"/>
      <c r="AY219" s="3"/>
      <c r="AZ219" s="1"/>
      <c r="BA219" s="1"/>
      <c r="BB219" s="1"/>
      <c r="BC219" s="1"/>
    </row>
    <row r="220" spans="1:55" ht="14.25" customHeight="1" x14ac:dyDescent="0.25">
      <c r="A220" s="1"/>
      <c r="B220" s="1"/>
      <c r="C220" s="1"/>
      <c r="D220" s="1"/>
      <c r="E220" s="1"/>
      <c r="F220" s="1"/>
      <c r="G220" s="1"/>
      <c r="H220" s="1"/>
      <c r="I220" s="1"/>
      <c r="J220" s="2"/>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3"/>
      <c r="AU220" s="3"/>
      <c r="AV220" s="3"/>
      <c r="AW220" s="6"/>
      <c r="AX220" s="3"/>
      <c r="AY220" s="3"/>
      <c r="AZ220" s="1"/>
      <c r="BA220" s="1"/>
      <c r="BB220" s="1"/>
      <c r="BC220" s="1"/>
    </row>
    <row r="221" spans="1:55" ht="14.25" customHeight="1" x14ac:dyDescent="0.25">
      <c r="A221" s="1"/>
      <c r="B221" s="1"/>
      <c r="C221" s="1"/>
      <c r="D221" s="1"/>
      <c r="E221" s="1"/>
      <c r="F221" s="1"/>
      <c r="G221" s="1"/>
      <c r="H221" s="1"/>
      <c r="I221" s="1"/>
      <c r="J221" s="2"/>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3"/>
      <c r="AU221" s="3"/>
      <c r="AV221" s="3"/>
      <c r="AW221" s="6"/>
      <c r="AX221" s="3"/>
      <c r="AY221" s="3"/>
      <c r="AZ221" s="1"/>
      <c r="BA221" s="1"/>
      <c r="BB221" s="1"/>
      <c r="BC221" s="1"/>
    </row>
    <row r="222" spans="1:55" ht="14.25" customHeight="1" x14ac:dyDescent="0.25">
      <c r="A222" s="1"/>
      <c r="B222" s="1"/>
      <c r="C222" s="1"/>
      <c r="D222" s="1"/>
      <c r="E222" s="1"/>
      <c r="F222" s="1"/>
      <c r="G222" s="1"/>
      <c r="H222" s="1"/>
      <c r="I222" s="1"/>
      <c r="J222" s="2"/>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3"/>
      <c r="AU222" s="3"/>
      <c r="AV222" s="3"/>
      <c r="AW222" s="6"/>
      <c r="AX222" s="3"/>
      <c r="AY222" s="3"/>
      <c r="AZ222" s="1"/>
      <c r="BA222" s="1"/>
      <c r="BB222" s="1"/>
      <c r="BC222" s="1"/>
    </row>
    <row r="223" spans="1:55" ht="14.25" customHeight="1" x14ac:dyDescent="0.25">
      <c r="A223" s="1"/>
      <c r="B223" s="1"/>
      <c r="C223" s="1"/>
      <c r="D223" s="1"/>
      <c r="E223" s="1"/>
      <c r="F223" s="1"/>
      <c r="G223" s="1"/>
      <c r="H223" s="1"/>
      <c r="I223" s="1"/>
      <c r="J223" s="2"/>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3"/>
      <c r="AU223" s="3"/>
      <c r="AV223" s="3"/>
      <c r="AW223" s="6"/>
      <c r="AX223" s="3"/>
      <c r="AY223" s="3"/>
      <c r="AZ223" s="1"/>
      <c r="BA223" s="1"/>
      <c r="BB223" s="1"/>
      <c r="BC223" s="1"/>
    </row>
    <row r="224" spans="1:55" ht="14.25" customHeight="1" x14ac:dyDescent="0.25">
      <c r="A224" s="1"/>
      <c r="B224" s="1"/>
      <c r="C224" s="1"/>
      <c r="D224" s="1"/>
      <c r="E224" s="1"/>
      <c r="F224" s="1"/>
      <c r="G224" s="1"/>
      <c r="H224" s="1"/>
      <c r="I224" s="1"/>
      <c r="J224" s="2"/>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3"/>
      <c r="AU224" s="3"/>
      <c r="AV224" s="3"/>
      <c r="AW224" s="6"/>
      <c r="AX224" s="3"/>
      <c r="AY224" s="3"/>
      <c r="AZ224" s="1"/>
      <c r="BA224" s="1"/>
      <c r="BB224" s="1"/>
      <c r="BC224" s="1"/>
    </row>
    <row r="225" spans="1:55" ht="14.25" customHeight="1" x14ac:dyDescent="0.25">
      <c r="A225" s="1"/>
      <c r="B225" s="1"/>
      <c r="C225" s="1"/>
      <c r="D225" s="1"/>
      <c r="E225" s="1"/>
      <c r="F225" s="1"/>
      <c r="G225" s="1"/>
      <c r="H225" s="1"/>
      <c r="I225" s="1"/>
      <c r="J225" s="2"/>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3"/>
      <c r="AU225" s="3"/>
      <c r="AV225" s="3"/>
      <c r="AW225" s="6"/>
      <c r="AX225" s="3"/>
      <c r="AY225" s="3"/>
      <c r="AZ225" s="1"/>
      <c r="BA225" s="1"/>
      <c r="BB225" s="1"/>
      <c r="BC225" s="1"/>
    </row>
    <row r="226" spans="1:55" ht="14.25" customHeight="1" x14ac:dyDescent="0.25">
      <c r="A226" s="1"/>
      <c r="B226" s="1"/>
      <c r="C226" s="1"/>
      <c r="D226" s="1"/>
      <c r="E226" s="1"/>
      <c r="F226" s="1"/>
      <c r="G226" s="1"/>
      <c r="H226" s="1"/>
      <c r="I226" s="1"/>
      <c r="J226" s="2"/>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3"/>
      <c r="AU226" s="3"/>
      <c r="AV226" s="3"/>
      <c r="AW226" s="6"/>
      <c r="AX226" s="3"/>
      <c r="AY226" s="3"/>
      <c r="AZ226" s="1"/>
      <c r="BA226" s="1"/>
      <c r="BB226" s="1"/>
      <c r="BC226" s="1"/>
    </row>
    <row r="227" spans="1:55" ht="14.25" customHeight="1" x14ac:dyDescent="0.25">
      <c r="A227" s="1"/>
      <c r="B227" s="1"/>
      <c r="C227" s="1"/>
      <c r="D227" s="1"/>
      <c r="E227" s="1"/>
      <c r="F227" s="1"/>
      <c r="G227" s="1"/>
      <c r="H227" s="1"/>
      <c r="I227" s="1"/>
      <c r="J227" s="2"/>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3"/>
      <c r="AU227" s="3"/>
      <c r="AV227" s="3"/>
      <c r="AW227" s="6"/>
      <c r="AX227" s="3"/>
      <c r="AY227" s="3"/>
      <c r="AZ227" s="1"/>
      <c r="BA227" s="1"/>
      <c r="BB227" s="1"/>
      <c r="BC227" s="1"/>
    </row>
    <row r="228" spans="1:55" ht="14.25" customHeight="1" x14ac:dyDescent="0.25">
      <c r="A228" s="1"/>
      <c r="B228" s="1"/>
      <c r="C228" s="1"/>
      <c r="D228" s="1"/>
      <c r="E228" s="1"/>
      <c r="F228" s="1"/>
      <c r="G228" s="1"/>
      <c r="H228" s="1"/>
      <c r="I228" s="1"/>
      <c r="J228" s="2"/>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3"/>
      <c r="AU228" s="3"/>
      <c r="AV228" s="3"/>
      <c r="AW228" s="6"/>
      <c r="AX228" s="3"/>
      <c r="AY228" s="3"/>
      <c r="AZ228" s="1"/>
      <c r="BA228" s="1"/>
      <c r="BB228" s="1"/>
      <c r="BC228" s="1"/>
    </row>
    <row r="229" spans="1:55" ht="14.25" customHeight="1" x14ac:dyDescent="0.25">
      <c r="A229" s="1"/>
      <c r="B229" s="1"/>
      <c r="C229" s="1"/>
      <c r="D229" s="1"/>
      <c r="E229" s="1"/>
      <c r="F229" s="1"/>
      <c r="G229" s="1"/>
      <c r="H229" s="1"/>
      <c r="I229" s="1"/>
      <c r="J229" s="2"/>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3"/>
      <c r="AU229" s="3"/>
      <c r="AV229" s="3"/>
      <c r="AW229" s="6"/>
      <c r="AX229" s="3"/>
      <c r="AY229" s="3"/>
      <c r="AZ229" s="1"/>
      <c r="BA229" s="1"/>
      <c r="BB229" s="1"/>
      <c r="BC229" s="1"/>
    </row>
    <row r="230" spans="1:55" ht="14.25" customHeight="1" x14ac:dyDescent="0.25">
      <c r="A230" s="1"/>
      <c r="B230" s="1"/>
      <c r="C230" s="1"/>
      <c r="D230" s="1"/>
      <c r="E230" s="1"/>
      <c r="F230" s="1"/>
      <c r="G230" s="1"/>
      <c r="H230" s="1"/>
      <c r="I230" s="1"/>
      <c r="J230" s="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3"/>
      <c r="AU230" s="3"/>
      <c r="AV230" s="3"/>
      <c r="AW230" s="6"/>
      <c r="AX230" s="3"/>
      <c r="AY230" s="3"/>
      <c r="AZ230" s="1"/>
      <c r="BA230" s="1"/>
      <c r="BB230" s="1"/>
      <c r="BC230" s="1"/>
    </row>
    <row r="231" spans="1:55" ht="14.25" customHeight="1" x14ac:dyDescent="0.25">
      <c r="A231" s="1"/>
      <c r="B231" s="1"/>
      <c r="C231" s="1"/>
      <c r="D231" s="1"/>
      <c r="E231" s="1"/>
      <c r="F231" s="1"/>
      <c r="G231" s="1"/>
      <c r="H231" s="1"/>
      <c r="I231" s="1"/>
      <c r="J231" s="2"/>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3"/>
      <c r="AU231" s="3"/>
      <c r="AV231" s="3"/>
      <c r="AW231" s="6"/>
      <c r="AX231" s="3"/>
      <c r="AY231" s="3"/>
      <c r="AZ231" s="1"/>
      <c r="BA231" s="1"/>
      <c r="BB231" s="1"/>
      <c r="BC231" s="1"/>
    </row>
    <row r="232" spans="1:55" ht="14.25" customHeight="1" x14ac:dyDescent="0.25">
      <c r="A232" s="1"/>
      <c r="B232" s="1"/>
      <c r="C232" s="1"/>
      <c r="D232" s="1"/>
      <c r="E232" s="1"/>
      <c r="F232" s="1"/>
      <c r="G232" s="1"/>
      <c r="H232" s="1"/>
      <c r="I232" s="1"/>
      <c r="J232" s="2"/>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3"/>
      <c r="AU232" s="3"/>
      <c r="AV232" s="3"/>
      <c r="AW232" s="6"/>
      <c r="AX232" s="3"/>
      <c r="AY232" s="3"/>
      <c r="AZ232" s="1"/>
      <c r="BA232" s="1"/>
      <c r="BB232" s="1"/>
      <c r="BC232" s="1"/>
    </row>
    <row r="233" spans="1:55" ht="14.25" customHeight="1" x14ac:dyDescent="0.25">
      <c r="A233" s="1"/>
      <c r="B233" s="1"/>
      <c r="C233" s="1"/>
      <c r="D233" s="1"/>
      <c r="E233" s="1"/>
      <c r="F233" s="1"/>
      <c r="G233" s="1"/>
      <c r="H233" s="1"/>
      <c r="I233" s="1"/>
      <c r="J233" s="2"/>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3"/>
      <c r="AU233" s="3"/>
      <c r="AV233" s="3"/>
      <c r="AW233" s="6"/>
      <c r="AX233" s="3"/>
      <c r="AY233" s="3"/>
      <c r="AZ233" s="1"/>
      <c r="BA233" s="1"/>
      <c r="BB233" s="1"/>
      <c r="BC233" s="1"/>
    </row>
    <row r="234" spans="1:55" ht="14.25" customHeight="1" x14ac:dyDescent="0.25">
      <c r="A234" s="1"/>
      <c r="B234" s="1"/>
      <c r="C234" s="1"/>
      <c r="D234" s="1"/>
      <c r="E234" s="1"/>
      <c r="F234" s="1"/>
      <c r="G234" s="1"/>
      <c r="H234" s="1"/>
      <c r="I234" s="1"/>
      <c r="J234" s="2"/>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3"/>
      <c r="AU234" s="3"/>
      <c r="AV234" s="3"/>
      <c r="AW234" s="6"/>
      <c r="AX234" s="3"/>
      <c r="AY234" s="3"/>
      <c r="AZ234" s="1"/>
      <c r="BA234" s="1"/>
      <c r="BB234" s="1"/>
      <c r="BC234" s="1"/>
    </row>
    <row r="235" spans="1:55" ht="14.25" customHeight="1" x14ac:dyDescent="0.25">
      <c r="A235" s="1"/>
      <c r="B235" s="1"/>
      <c r="C235" s="1"/>
      <c r="D235" s="1"/>
      <c r="E235" s="1"/>
      <c r="F235" s="1"/>
      <c r="G235" s="1"/>
      <c r="H235" s="1"/>
      <c r="I235" s="1"/>
      <c r="J235" s="2"/>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3"/>
      <c r="AU235" s="3"/>
      <c r="AV235" s="3"/>
      <c r="AW235" s="6"/>
      <c r="AX235" s="3"/>
      <c r="AY235" s="3"/>
      <c r="AZ235" s="1"/>
      <c r="BA235" s="1"/>
      <c r="BB235" s="1"/>
      <c r="BC235" s="1"/>
    </row>
    <row r="236" spans="1:55" ht="14.25" customHeight="1" x14ac:dyDescent="0.25">
      <c r="A236" s="1"/>
      <c r="B236" s="1"/>
      <c r="C236" s="1"/>
      <c r="D236" s="1"/>
      <c r="E236" s="1"/>
      <c r="F236" s="1"/>
      <c r="G236" s="1"/>
      <c r="H236" s="1"/>
      <c r="I236" s="1"/>
      <c r="J236" s="2"/>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3"/>
      <c r="AU236" s="3"/>
      <c r="AV236" s="3"/>
      <c r="AW236" s="6"/>
      <c r="AX236" s="3"/>
      <c r="AY236" s="3"/>
      <c r="AZ236" s="1"/>
      <c r="BA236" s="1"/>
      <c r="BB236" s="1"/>
      <c r="BC236" s="1"/>
    </row>
    <row r="237" spans="1:55" ht="14.25" customHeight="1" x14ac:dyDescent="0.25">
      <c r="A237" s="1"/>
      <c r="B237" s="1"/>
      <c r="C237" s="1"/>
      <c r="D237" s="1"/>
      <c r="E237" s="1"/>
      <c r="F237" s="1"/>
      <c r="G237" s="1"/>
      <c r="H237" s="1"/>
      <c r="I237" s="1"/>
      <c r="J237" s="2"/>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3"/>
      <c r="AU237" s="3"/>
      <c r="AV237" s="3"/>
      <c r="AW237" s="6"/>
      <c r="AX237" s="3"/>
      <c r="AY237" s="3"/>
      <c r="AZ237" s="1"/>
      <c r="BA237" s="1"/>
      <c r="BB237" s="1"/>
      <c r="BC237" s="1"/>
    </row>
    <row r="238" spans="1:55" ht="14.25" customHeight="1" x14ac:dyDescent="0.25">
      <c r="A238" s="1"/>
      <c r="B238" s="1"/>
      <c r="C238" s="1"/>
      <c r="D238" s="1"/>
      <c r="E238" s="1"/>
      <c r="F238" s="1"/>
      <c r="G238" s="1"/>
      <c r="H238" s="1"/>
      <c r="I238" s="1"/>
      <c r="J238" s="2"/>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3"/>
      <c r="AU238" s="3"/>
      <c r="AV238" s="3"/>
      <c r="AW238" s="6"/>
      <c r="AX238" s="3"/>
      <c r="AY238" s="3"/>
      <c r="AZ238" s="1"/>
      <c r="BA238" s="1"/>
      <c r="BB238" s="1"/>
      <c r="BC238" s="1"/>
    </row>
    <row r="239" spans="1:55" ht="14.25" customHeight="1" x14ac:dyDescent="0.25">
      <c r="A239" s="1"/>
      <c r="B239" s="1"/>
      <c r="C239" s="1"/>
      <c r="D239" s="1"/>
      <c r="E239" s="1"/>
      <c r="F239" s="1"/>
      <c r="G239" s="1"/>
      <c r="H239" s="1"/>
      <c r="I239" s="1"/>
      <c r="J239" s="2"/>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3"/>
      <c r="AU239" s="3"/>
      <c r="AV239" s="3"/>
      <c r="AW239" s="6"/>
      <c r="AX239" s="3"/>
      <c r="AY239" s="3"/>
      <c r="AZ239" s="1"/>
      <c r="BA239" s="1"/>
      <c r="BB239" s="1"/>
      <c r="BC239" s="1"/>
    </row>
    <row r="240" spans="1:55" ht="14.25" customHeight="1" x14ac:dyDescent="0.25">
      <c r="A240" s="1"/>
      <c r="B240" s="1"/>
      <c r="C240" s="1"/>
      <c r="D240" s="1"/>
      <c r="E240" s="1"/>
      <c r="F240" s="1"/>
      <c r="G240" s="1"/>
      <c r="H240" s="1"/>
      <c r="I240" s="1"/>
      <c r="J240" s="2"/>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3"/>
      <c r="AU240" s="3"/>
      <c r="AV240" s="3"/>
      <c r="AW240" s="6"/>
      <c r="AX240" s="3"/>
      <c r="AY240" s="3"/>
      <c r="AZ240" s="1"/>
      <c r="BA240" s="1"/>
      <c r="BB240" s="1"/>
      <c r="BC240" s="1"/>
    </row>
    <row r="241" spans="1:55" ht="14.25" customHeight="1" x14ac:dyDescent="0.25">
      <c r="A241" s="1"/>
      <c r="B241" s="1"/>
      <c r="C241" s="1"/>
      <c r="D241" s="1"/>
      <c r="E241" s="1"/>
      <c r="F241" s="1"/>
      <c r="G241" s="1"/>
      <c r="H241" s="1"/>
      <c r="I241" s="1"/>
      <c r="J241" s="2"/>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3"/>
      <c r="AU241" s="3"/>
      <c r="AV241" s="3"/>
      <c r="AW241" s="6"/>
      <c r="AX241" s="3"/>
      <c r="AY241" s="3"/>
      <c r="AZ241" s="1"/>
      <c r="BA241" s="1"/>
      <c r="BB241" s="1"/>
      <c r="BC241" s="1"/>
    </row>
    <row r="242" spans="1:55" ht="14.25" customHeight="1" x14ac:dyDescent="0.25">
      <c r="A242" s="1"/>
      <c r="B242" s="1"/>
      <c r="C242" s="1"/>
      <c r="D242" s="1"/>
      <c r="E242" s="1"/>
      <c r="F242" s="1"/>
      <c r="G242" s="1"/>
      <c r="H242" s="1"/>
      <c r="I242" s="1"/>
      <c r="J242" s="2"/>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3"/>
      <c r="AU242" s="3"/>
      <c r="AV242" s="3"/>
      <c r="AW242" s="6"/>
      <c r="AX242" s="3"/>
      <c r="AY242" s="3"/>
      <c r="AZ242" s="1"/>
      <c r="BA242" s="1"/>
      <c r="BB242" s="1"/>
      <c r="BC242" s="1"/>
    </row>
    <row r="243" spans="1:55" ht="14.25" customHeight="1" x14ac:dyDescent="0.25">
      <c r="A243" s="1"/>
      <c r="B243" s="1"/>
      <c r="C243" s="1"/>
      <c r="D243" s="1"/>
      <c r="E243" s="1"/>
      <c r="F243" s="1"/>
      <c r="G243" s="1"/>
      <c r="H243" s="1"/>
      <c r="I243" s="1"/>
      <c r="J243" s="2"/>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3"/>
      <c r="AU243" s="3"/>
      <c r="AV243" s="3"/>
      <c r="AW243" s="6"/>
      <c r="AX243" s="3"/>
      <c r="AY243" s="3"/>
      <c r="AZ243" s="1"/>
      <c r="BA243" s="1"/>
      <c r="BB243" s="1"/>
      <c r="BC243" s="1"/>
    </row>
    <row r="244" spans="1:55" ht="14.25" customHeight="1" x14ac:dyDescent="0.25">
      <c r="A244" s="1"/>
      <c r="B244" s="1"/>
      <c r="C244" s="1"/>
      <c r="D244" s="1"/>
      <c r="E244" s="1"/>
      <c r="F244" s="1"/>
      <c r="G244" s="1"/>
      <c r="H244" s="1"/>
      <c r="I244" s="1"/>
      <c r="J244" s="2"/>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3"/>
      <c r="AU244" s="3"/>
      <c r="AV244" s="3"/>
      <c r="AW244" s="6"/>
      <c r="AX244" s="3"/>
      <c r="AY244" s="3"/>
      <c r="AZ244" s="1"/>
      <c r="BA244" s="1"/>
      <c r="BB244" s="1"/>
      <c r="BC244" s="1"/>
    </row>
    <row r="245" spans="1:55" ht="14.25" customHeight="1" x14ac:dyDescent="0.25">
      <c r="A245" s="1"/>
      <c r="B245" s="1"/>
      <c r="C245" s="1"/>
      <c r="D245" s="1"/>
      <c r="E245" s="1"/>
      <c r="F245" s="1"/>
      <c r="G245" s="1"/>
      <c r="H245" s="1"/>
      <c r="I245" s="1"/>
      <c r="J245" s="2"/>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3"/>
      <c r="AU245" s="3"/>
      <c r="AV245" s="3"/>
      <c r="AW245" s="6"/>
      <c r="AX245" s="3"/>
      <c r="AY245" s="3"/>
      <c r="AZ245" s="1"/>
      <c r="BA245" s="1"/>
      <c r="BB245" s="1"/>
      <c r="BC245" s="1"/>
    </row>
    <row r="246" spans="1:55" ht="14.25" customHeight="1" x14ac:dyDescent="0.25">
      <c r="A246" s="1"/>
      <c r="B246" s="1"/>
      <c r="C246" s="1"/>
      <c r="D246" s="1"/>
      <c r="E246" s="1"/>
      <c r="F246" s="1"/>
      <c r="G246" s="1"/>
      <c r="H246" s="1"/>
      <c r="I246" s="1"/>
      <c r="J246" s="2"/>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3"/>
      <c r="AU246" s="3"/>
      <c r="AV246" s="3"/>
      <c r="AW246" s="6"/>
      <c r="AX246" s="3"/>
      <c r="AY246" s="3"/>
      <c r="AZ246" s="1"/>
      <c r="BA246" s="1"/>
      <c r="BB246" s="1"/>
      <c r="BC246" s="1"/>
    </row>
    <row r="247" spans="1:55" ht="14.25" customHeight="1" x14ac:dyDescent="0.25">
      <c r="A247" s="1"/>
      <c r="B247" s="1"/>
      <c r="C247" s="1"/>
      <c r="D247" s="1"/>
      <c r="E247" s="1"/>
      <c r="F247" s="1"/>
      <c r="G247" s="1"/>
      <c r="H247" s="1"/>
      <c r="I247" s="1"/>
      <c r="J247" s="2"/>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3"/>
      <c r="AU247" s="3"/>
      <c r="AV247" s="3"/>
      <c r="AW247" s="6"/>
      <c r="AX247" s="3"/>
      <c r="AY247" s="3"/>
      <c r="AZ247" s="1"/>
      <c r="BA247" s="1"/>
      <c r="BB247" s="1"/>
      <c r="BC247" s="1"/>
    </row>
    <row r="248" spans="1:55" ht="14.25" customHeight="1" x14ac:dyDescent="0.25">
      <c r="A248" s="1"/>
      <c r="B248" s="1"/>
      <c r="C248" s="1"/>
      <c r="D248" s="1"/>
      <c r="E248" s="1"/>
      <c r="F248" s="1"/>
      <c r="G248" s="1"/>
      <c r="H248" s="1"/>
      <c r="I248" s="1"/>
      <c r="J248" s="2"/>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3"/>
      <c r="AU248" s="3"/>
      <c r="AV248" s="3"/>
      <c r="AW248" s="6"/>
      <c r="AX248" s="3"/>
      <c r="AY248" s="3"/>
      <c r="AZ248" s="1"/>
      <c r="BA248" s="1"/>
      <c r="BB248" s="1"/>
      <c r="BC248" s="1"/>
    </row>
    <row r="249" spans="1:55" ht="14.25" customHeight="1" x14ac:dyDescent="0.25">
      <c r="A249" s="1"/>
      <c r="B249" s="1"/>
      <c r="C249" s="1"/>
      <c r="D249" s="1"/>
      <c r="E249" s="1"/>
      <c r="F249" s="1"/>
      <c r="G249" s="1"/>
      <c r="H249" s="1"/>
      <c r="I249" s="1"/>
      <c r="J249" s="2"/>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3"/>
      <c r="AU249" s="3"/>
      <c r="AV249" s="3"/>
      <c r="AW249" s="6"/>
      <c r="AX249" s="3"/>
      <c r="AY249" s="3"/>
      <c r="AZ249" s="1"/>
      <c r="BA249" s="1"/>
      <c r="BB249" s="1"/>
      <c r="BC249" s="1"/>
    </row>
    <row r="250" spans="1:55" ht="14.25" customHeight="1" x14ac:dyDescent="0.25">
      <c r="A250" s="1"/>
      <c r="B250" s="1"/>
      <c r="C250" s="1"/>
      <c r="D250" s="1"/>
      <c r="E250" s="1"/>
      <c r="F250" s="1"/>
      <c r="G250" s="1"/>
      <c r="H250" s="1"/>
      <c r="I250" s="1"/>
      <c r="J250" s="2"/>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3"/>
      <c r="AU250" s="3"/>
      <c r="AV250" s="3"/>
      <c r="AW250" s="6"/>
      <c r="AX250" s="3"/>
      <c r="AY250" s="3"/>
      <c r="AZ250" s="1"/>
      <c r="BA250" s="1"/>
      <c r="BB250" s="1"/>
      <c r="BC250" s="1"/>
    </row>
    <row r="251" spans="1:55" ht="14.25" customHeight="1" x14ac:dyDescent="0.25">
      <c r="A251" s="1"/>
      <c r="B251" s="1"/>
      <c r="C251" s="1"/>
      <c r="D251" s="1"/>
      <c r="E251" s="1"/>
      <c r="F251" s="1"/>
      <c r="G251" s="1"/>
      <c r="H251" s="1"/>
      <c r="I251" s="1"/>
      <c r="J251" s="2"/>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3"/>
      <c r="AU251" s="3"/>
      <c r="AV251" s="3"/>
      <c r="AW251" s="6"/>
      <c r="AX251" s="3"/>
      <c r="AY251" s="3"/>
      <c r="AZ251" s="1"/>
      <c r="BA251" s="1"/>
      <c r="BB251" s="1"/>
      <c r="BC251" s="1"/>
    </row>
    <row r="252" spans="1:55" ht="14.25" customHeight="1" x14ac:dyDescent="0.25">
      <c r="A252" s="1"/>
      <c r="B252" s="1"/>
      <c r="C252" s="1"/>
      <c r="D252" s="1"/>
      <c r="E252" s="1"/>
      <c r="F252" s="1"/>
      <c r="G252" s="1"/>
      <c r="H252" s="1"/>
      <c r="I252" s="1"/>
      <c r="J252" s="2"/>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3"/>
      <c r="AU252" s="3"/>
      <c r="AV252" s="3"/>
      <c r="AW252" s="6"/>
      <c r="AX252" s="3"/>
      <c r="AY252" s="3"/>
      <c r="AZ252" s="1"/>
      <c r="BA252" s="1"/>
      <c r="BB252" s="1"/>
      <c r="BC252" s="1"/>
    </row>
    <row r="253" spans="1:55" ht="14.25" customHeight="1" x14ac:dyDescent="0.25">
      <c r="A253" s="1"/>
      <c r="B253" s="1"/>
      <c r="C253" s="1"/>
      <c r="D253" s="1"/>
      <c r="E253" s="1"/>
      <c r="F253" s="1"/>
      <c r="G253" s="1"/>
      <c r="H253" s="1"/>
      <c r="I253" s="1"/>
      <c r="J253" s="2"/>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3"/>
      <c r="AU253" s="3"/>
      <c r="AV253" s="3"/>
      <c r="AW253" s="6"/>
      <c r="AX253" s="3"/>
      <c r="AY253" s="3"/>
      <c r="AZ253" s="1"/>
      <c r="BA253" s="1"/>
      <c r="BB253" s="1"/>
      <c r="BC253" s="1"/>
    </row>
    <row r="254" spans="1:55" ht="14.25" customHeight="1" x14ac:dyDescent="0.25">
      <c r="A254" s="1"/>
      <c r="B254" s="1"/>
      <c r="C254" s="1"/>
      <c r="D254" s="1"/>
      <c r="E254" s="1"/>
      <c r="F254" s="1"/>
      <c r="G254" s="1"/>
      <c r="H254" s="1"/>
      <c r="I254" s="1"/>
      <c r="J254" s="2"/>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3"/>
      <c r="AU254" s="3"/>
      <c r="AV254" s="3"/>
      <c r="AW254" s="6"/>
      <c r="AX254" s="3"/>
      <c r="AY254" s="3"/>
      <c r="AZ254" s="1"/>
      <c r="BA254" s="1"/>
      <c r="BB254" s="1"/>
      <c r="BC254" s="1"/>
    </row>
    <row r="255" spans="1:55" ht="14.25" customHeight="1" x14ac:dyDescent="0.25">
      <c r="A255" s="1"/>
      <c r="B255" s="1"/>
      <c r="C255" s="1"/>
      <c r="D255" s="1"/>
      <c r="E255" s="1"/>
      <c r="F255" s="1"/>
      <c r="G255" s="1"/>
      <c r="H255" s="1"/>
      <c r="I255" s="1"/>
      <c r="J255" s="2"/>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3"/>
      <c r="AU255" s="3"/>
      <c r="AV255" s="3"/>
      <c r="AW255" s="6"/>
      <c r="AX255" s="3"/>
      <c r="AY255" s="3"/>
      <c r="AZ255" s="1"/>
      <c r="BA255" s="1"/>
      <c r="BB255" s="1"/>
      <c r="BC255" s="1"/>
    </row>
    <row r="256" spans="1:55" ht="14.25" customHeight="1" x14ac:dyDescent="0.25">
      <c r="A256" s="1"/>
      <c r="B256" s="1"/>
      <c r="C256" s="1"/>
      <c r="D256" s="1"/>
      <c r="E256" s="1"/>
      <c r="F256" s="1"/>
      <c r="G256" s="1"/>
      <c r="H256" s="1"/>
      <c r="I256" s="1"/>
      <c r="J256" s="2"/>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3"/>
      <c r="AU256" s="3"/>
      <c r="AV256" s="3"/>
      <c r="AW256" s="6"/>
      <c r="AX256" s="3"/>
      <c r="AY256" s="3"/>
      <c r="AZ256" s="1"/>
      <c r="BA256" s="1"/>
      <c r="BB256" s="1"/>
      <c r="BC256" s="1"/>
    </row>
    <row r="257" spans="1:55" ht="14.25" customHeight="1" x14ac:dyDescent="0.25">
      <c r="A257" s="1"/>
      <c r="B257" s="1"/>
      <c r="C257" s="1"/>
      <c r="D257" s="1"/>
      <c r="E257" s="1"/>
      <c r="F257" s="1"/>
      <c r="G257" s="1"/>
      <c r="H257" s="1"/>
      <c r="I257" s="1"/>
      <c r="J257" s="2"/>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3"/>
      <c r="AU257" s="3"/>
      <c r="AV257" s="3"/>
      <c r="AW257" s="6"/>
      <c r="AX257" s="3"/>
      <c r="AY257" s="3"/>
      <c r="AZ257" s="1"/>
      <c r="BA257" s="1"/>
      <c r="BB257" s="1"/>
      <c r="BC257" s="1"/>
    </row>
    <row r="258" spans="1:55" ht="14.25" customHeight="1" x14ac:dyDescent="0.25">
      <c r="A258" s="1"/>
      <c r="B258" s="1"/>
      <c r="C258" s="1"/>
      <c r="D258" s="1"/>
      <c r="E258" s="1"/>
      <c r="F258" s="1"/>
      <c r="G258" s="1"/>
      <c r="H258" s="1"/>
      <c r="I258" s="1"/>
      <c r="J258" s="2"/>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3"/>
      <c r="AU258" s="3"/>
      <c r="AV258" s="3"/>
      <c r="AW258" s="6"/>
      <c r="AX258" s="3"/>
      <c r="AY258" s="3"/>
      <c r="AZ258" s="1"/>
      <c r="BA258" s="1"/>
      <c r="BB258" s="1"/>
      <c r="BC258" s="1"/>
    </row>
    <row r="259" spans="1:55" ht="14.25" customHeight="1" x14ac:dyDescent="0.25">
      <c r="A259" s="1"/>
      <c r="B259" s="1"/>
      <c r="C259" s="1"/>
      <c r="D259" s="1"/>
      <c r="E259" s="1"/>
      <c r="F259" s="1"/>
      <c r="G259" s="1"/>
      <c r="H259" s="1"/>
      <c r="I259" s="1"/>
      <c r="J259" s="2"/>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3"/>
      <c r="AU259" s="3"/>
      <c r="AV259" s="3"/>
      <c r="AW259" s="6"/>
      <c r="AX259" s="3"/>
      <c r="AY259" s="3"/>
      <c r="AZ259" s="1"/>
      <c r="BA259" s="1"/>
      <c r="BB259" s="1"/>
      <c r="BC259" s="1"/>
    </row>
    <row r="260" spans="1:55" ht="14.25" customHeight="1" x14ac:dyDescent="0.25">
      <c r="A260" s="1"/>
      <c r="B260" s="1"/>
      <c r="C260" s="1"/>
      <c r="D260" s="1"/>
      <c r="E260" s="1"/>
      <c r="F260" s="1"/>
      <c r="G260" s="1"/>
      <c r="H260" s="1"/>
      <c r="I260" s="1"/>
      <c r="J260" s="2"/>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3"/>
      <c r="AU260" s="3"/>
      <c r="AV260" s="3"/>
      <c r="AW260" s="6"/>
      <c r="AX260" s="3"/>
      <c r="AY260" s="3"/>
      <c r="AZ260" s="1"/>
      <c r="BA260" s="1"/>
      <c r="BB260" s="1"/>
      <c r="BC260" s="1"/>
    </row>
    <row r="261" spans="1:55" ht="14.25" customHeight="1" x14ac:dyDescent="0.25">
      <c r="A261" s="1"/>
      <c r="B261" s="1"/>
      <c r="C261" s="1"/>
      <c r="D261" s="1"/>
      <c r="E261" s="1"/>
      <c r="F261" s="1"/>
      <c r="G261" s="1"/>
      <c r="H261" s="1"/>
      <c r="I261" s="1"/>
      <c r="J261" s="2"/>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3"/>
      <c r="AU261" s="3"/>
      <c r="AV261" s="3"/>
      <c r="AW261" s="6"/>
      <c r="AX261" s="3"/>
      <c r="AY261" s="3"/>
      <c r="AZ261" s="1"/>
      <c r="BA261" s="1"/>
      <c r="BB261" s="1"/>
      <c r="BC261" s="1"/>
    </row>
    <row r="262" spans="1:55" ht="14.25" customHeight="1" x14ac:dyDescent="0.25">
      <c r="A262" s="1"/>
      <c r="B262" s="1"/>
      <c r="C262" s="1"/>
      <c r="D262" s="1"/>
      <c r="E262" s="1"/>
      <c r="F262" s="1"/>
      <c r="G262" s="1"/>
      <c r="H262" s="1"/>
      <c r="I262" s="1"/>
      <c r="J262" s="2"/>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3"/>
      <c r="AU262" s="3"/>
      <c r="AV262" s="3"/>
      <c r="AW262" s="6"/>
      <c r="AX262" s="3"/>
      <c r="AY262" s="3"/>
      <c r="AZ262" s="1"/>
      <c r="BA262" s="1"/>
      <c r="BB262" s="1"/>
      <c r="BC262" s="1"/>
    </row>
    <row r="263" spans="1:55" ht="14.25" customHeight="1" x14ac:dyDescent="0.25">
      <c r="A263" s="1"/>
      <c r="B263" s="1"/>
      <c r="C263" s="1"/>
      <c r="D263" s="1"/>
      <c r="E263" s="1"/>
      <c r="F263" s="1"/>
      <c r="G263" s="1"/>
      <c r="H263" s="1"/>
      <c r="I263" s="1"/>
      <c r="J263" s="2"/>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3"/>
      <c r="AU263" s="3"/>
      <c r="AV263" s="3"/>
      <c r="AW263" s="6"/>
      <c r="AX263" s="3"/>
      <c r="AY263" s="3"/>
      <c r="AZ263" s="1"/>
      <c r="BA263" s="1"/>
      <c r="BB263" s="1"/>
      <c r="BC263" s="1"/>
    </row>
    <row r="264" spans="1:55" ht="14.25" customHeight="1" x14ac:dyDescent="0.25">
      <c r="A264" s="1"/>
      <c r="B264" s="1"/>
      <c r="C264" s="1"/>
      <c r="D264" s="1"/>
      <c r="E264" s="1"/>
      <c r="F264" s="1"/>
      <c r="G264" s="1"/>
      <c r="H264" s="1"/>
      <c r="I264" s="1"/>
      <c r="J264" s="2"/>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3"/>
      <c r="AU264" s="3"/>
      <c r="AV264" s="3"/>
      <c r="AW264" s="6"/>
      <c r="AX264" s="3"/>
      <c r="AY264" s="3"/>
      <c r="AZ264" s="1"/>
      <c r="BA264" s="1"/>
      <c r="BB264" s="1"/>
      <c r="BC264" s="1"/>
    </row>
    <row r="265" spans="1:55" ht="14.25" customHeight="1" x14ac:dyDescent="0.25">
      <c r="A265" s="1"/>
      <c r="B265" s="1"/>
      <c r="C265" s="1"/>
      <c r="D265" s="1"/>
      <c r="E265" s="1"/>
      <c r="F265" s="1"/>
      <c r="G265" s="1"/>
      <c r="H265" s="1"/>
      <c r="I265" s="1"/>
      <c r="J265" s="2"/>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3"/>
      <c r="AU265" s="3"/>
      <c r="AV265" s="3"/>
      <c r="AW265" s="6"/>
      <c r="AX265" s="3"/>
      <c r="AY265" s="3"/>
      <c r="AZ265" s="1"/>
      <c r="BA265" s="1"/>
      <c r="BB265" s="1"/>
      <c r="BC265" s="1"/>
    </row>
    <row r="266" spans="1:55" ht="14.25" customHeight="1" x14ac:dyDescent="0.25">
      <c r="A266" s="1"/>
      <c r="B266" s="1"/>
      <c r="C266" s="1"/>
      <c r="D266" s="1"/>
      <c r="E266" s="1"/>
      <c r="F266" s="1"/>
      <c r="G266" s="1"/>
      <c r="H266" s="1"/>
      <c r="I266" s="1"/>
      <c r="J266" s="2"/>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3"/>
      <c r="AU266" s="3"/>
      <c r="AV266" s="3"/>
      <c r="AW266" s="6"/>
      <c r="AX266" s="3"/>
      <c r="AY266" s="3"/>
      <c r="AZ266" s="1"/>
      <c r="BA266" s="1"/>
      <c r="BB266" s="1"/>
      <c r="BC266" s="1"/>
    </row>
    <row r="267" spans="1:55" ht="14.25" customHeight="1" x14ac:dyDescent="0.25">
      <c r="A267" s="1"/>
      <c r="B267" s="1"/>
      <c r="C267" s="1"/>
      <c r="D267" s="1"/>
      <c r="E267" s="1"/>
      <c r="F267" s="1"/>
      <c r="G267" s="1"/>
      <c r="H267" s="1"/>
      <c r="I267" s="1"/>
      <c r="J267" s="2"/>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3"/>
      <c r="AU267" s="3"/>
      <c r="AV267" s="3"/>
      <c r="AW267" s="6"/>
      <c r="AX267" s="3"/>
      <c r="AY267" s="3"/>
      <c r="AZ267" s="1"/>
      <c r="BA267" s="1"/>
      <c r="BB267" s="1"/>
      <c r="BC267" s="1"/>
    </row>
    <row r="268" spans="1:55" ht="14.25" customHeight="1" x14ac:dyDescent="0.25">
      <c r="A268" s="1"/>
      <c r="B268" s="1"/>
      <c r="C268" s="1"/>
      <c r="D268" s="1"/>
      <c r="E268" s="1"/>
      <c r="F268" s="1"/>
      <c r="G268" s="1"/>
      <c r="H268" s="1"/>
      <c r="I268" s="1"/>
      <c r="J268" s="2"/>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3"/>
      <c r="AU268" s="3"/>
      <c r="AV268" s="3"/>
      <c r="AW268" s="6"/>
      <c r="AX268" s="3"/>
      <c r="AY268" s="3"/>
      <c r="AZ268" s="1"/>
      <c r="BA268" s="1"/>
      <c r="BB268" s="1"/>
      <c r="BC268" s="1"/>
    </row>
    <row r="269" spans="1:55" ht="14.25" customHeight="1" x14ac:dyDescent="0.25">
      <c r="A269" s="1"/>
      <c r="B269" s="1"/>
      <c r="C269" s="1"/>
      <c r="D269" s="1"/>
      <c r="E269" s="1"/>
      <c r="F269" s="1"/>
      <c r="G269" s="1"/>
      <c r="H269" s="1"/>
      <c r="I269" s="1"/>
      <c r="J269" s="2"/>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3"/>
      <c r="AU269" s="3"/>
      <c r="AV269" s="3"/>
      <c r="AW269" s="6"/>
      <c r="AX269" s="3"/>
      <c r="AY269" s="3"/>
      <c r="AZ269" s="1"/>
      <c r="BA269" s="1"/>
      <c r="BB269" s="1"/>
      <c r="BC269" s="1"/>
    </row>
    <row r="270" spans="1:55" ht="14.25" customHeight="1" x14ac:dyDescent="0.25">
      <c r="A270" s="1"/>
      <c r="B270" s="1"/>
      <c r="C270" s="1"/>
      <c r="D270" s="1"/>
      <c r="E270" s="1"/>
      <c r="F270" s="1"/>
      <c r="G270" s="1"/>
      <c r="H270" s="1"/>
      <c r="I270" s="1"/>
      <c r="J270" s="2"/>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3"/>
      <c r="AU270" s="3"/>
      <c r="AV270" s="3"/>
      <c r="AW270" s="6"/>
      <c r="AX270" s="3"/>
      <c r="AY270" s="3"/>
      <c r="AZ270" s="1"/>
      <c r="BA270" s="1"/>
      <c r="BB270" s="1"/>
      <c r="BC270" s="1"/>
    </row>
    <row r="271" spans="1:55" ht="14.25" customHeight="1" x14ac:dyDescent="0.25">
      <c r="A271" s="1"/>
      <c r="B271" s="1"/>
      <c r="C271" s="1"/>
      <c r="D271" s="1"/>
      <c r="E271" s="1"/>
      <c r="F271" s="1"/>
      <c r="G271" s="1"/>
      <c r="H271" s="1"/>
      <c r="I271" s="1"/>
      <c r="J271" s="2"/>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3"/>
      <c r="AU271" s="3"/>
      <c r="AV271" s="3"/>
      <c r="AW271" s="6"/>
      <c r="AX271" s="3"/>
      <c r="AY271" s="3"/>
      <c r="AZ271" s="1"/>
      <c r="BA271" s="1"/>
      <c r="BB271" s="1"/>
      <c r="BC271" s="1"/>
    </row>
    <row r="272" spans="1:55" ht="14.25" customHeight="1" x14ac:dyDescent="0.25">
      <c r="A272" s="1"/>
      <c r="B272" s="1"/>
      <c r="C272" s="1"/>
      <c r="D272" s="1"/>
      <c r="E272" s="1"/>
      <c r="F272" s="1"/>
      <c r="G272" s="1"/>
      <c r="H272" s="1"/>
      <c r="I272" s="1"/>
      <c r="J272" s="2"/>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3"/>
      <c r="AU272" s="3"/>
      <c r="AV272" s="3"/>
      <c r="AW272" s="6"/>
      <c r="AX272" s="3"/>
      <c r="AY272" s="3"/>
      <c r="AZ272" s="1"/>
      <c r="BA272" s="1"/>
      <c r="BB272" s="1"/>
      <c r="BC272" s="1"/>
    </row>
    <row r="273" spans="1:55" ht="14.25" customHeight="1" x14ac:dyDescent="0.25">
      <c r="A273" s="1"/>
      <c r="B273" s="1"/>
      <c r="C273" s="1"/>
      <c r="D273" s="1"/>
      <c r="E273" s="1"/>
      <c r="F273" s="1"/>
      <c r="G273" s="1"/>
      <c r="H273" s="1"/>
      <c r="I273" s="1"/>
      <c r="J273" s="2"/>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3"/>
      <c r="AU273" s="3"/>
      <c r="AV273" s="3"/>
      <c r="AW273" s="6"/>
      <c r="AX273" s="3"/>
      <c r="AY273" s="3"/>
      <c r="AZ273" s="1"/>
      <c r="BA273" s="1"/>
      <c r="BB273" s="1"/>
      <c r="BC273" s="1"/>
    </row>
    <row r="274" spans="1:55" ht="14.25" customHeight="1" x14ac:dyDescent="0.25">
      <c r="A274" s="1"/>
      <c r="B274" s="1"/>
      <c r="C274" s="1"/>
      <c r="D274" s="1"/>
      <c r="E274" s="1"/>
      <c r="F274" s="1"/>
      <c r="G274" s="1"/>
      <c r="H274" s="1"/>
      <c r="I274" s="1"/>
      <c r="J274" s="2"/>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3"/>
      <c r="AU274" s="3"/>
      <c r="AV274" s="3"/>
      <c r="AW274" s="6"/>
      <c r="AX274" s="3"/>
      <c r="AY274" s="3"/>
      <c r="AZ274" s="1"/>
      <c r="BA274" s="1"/>
      <c r="BB274" s="1"/>
      <c r="BC274" s="1"/>
    </row>
    <row r="275" spans="1:55" ht="14.25" customHeight="1" x14ac:dyDescent="0.25">
      <c r="A275" s="1"/>
      <c r="B275" s="1"/>
      <c r="C275" s="1"/>
      <c r="D275" s="1"/>
      <c r="E275" s="1"/>
      <c r="F275" s="1"/>
      <c r="G275" s="1"/>
      <c r="H275" s="1"/>
      <c r="I275" s="1"/>
      <c r="J275" s="2"/>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3"/>
      <c r="AU275" s="3"/>
      <c r="AV275" s="3"/>
      <c r="AW275" s="6"/>
      <c r="AX275" s="3"/>
      <c r="AY275" s="3"/>
      <c r="AZ275" s="1"/>
      <c r="BA275" s="1"/>
      <c r="BB275" s="1"/>
      <c r="BC275" s="1"/>
    </row>
    <row r="276" spans="1:55" ht="14.25" customHeight="1" x14ac:dyDescent="0.25">
      <c r="A276" s="1"/>
      <c r="B276" s="1"/>
      <c r="C276" s="1"/>
      <c r="D276" s="1"/>
      <c r="E276" s="1"/>
      <c r="F276" s="1"/>
      <c r="G276" s="1"/>
      <c r="H276" s="1"/>
      <c r="I276" s="1"/>
      <c r="J276" s="2"/>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3"/>
      <c r="AU276" s="3"/>
      <c r="AV276" s="3"/>
      <c r="AW276" s="6"/>
      <c r="AX276" s="3"/>
      <c r="AY276" s="3"/>
      <c r="AZ276" s="1"/>
      <c r="BA276" s="1"/>
      <c r="BB276" s="1"/>
      <c r="BC276" s="1"/>
    </row>
    <row r="277" spans="1:55" ht="14.25" customHeight="1" x14ac:dyDescent="0.25">
      <c r="A277" s="1"/>
      <c r="B277" s="1"/>
      <c r="C277" s="1"/>
      <c r="D277" s="1"/>
      <c r="E277" s="1"/>
      <c r="F277" s="1"/>
      <c r="G277" s="1"/>
      <c r="H277" s="1"/>
      <c r="I277" s="1"/>
      <c r="J277" s="2"/>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3"/>
      <c r="AU277" s="3"/>
      <c r="AV277" s="3"/>
      <c r="AW277" s="6"/>
      <c r="AX277" s="3"/>
      <c r="AY277" s="3"/>
      <c r="AZ277" s="1"/>
      <c r="BA277" s="1"/>
      <c r="BB277" s="1"/>
      <c r="BC277" s="1"/>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A94"/>
  <sheetViews>
    <sheetView topLeftCell="AI1" workbookViewId="0">
      <selection activeCell="AK3" sqref="AK3:AK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2" width="9.5703125" style="3" customWidth="1"/>
    <col min="43" max="43" width="9.5703125" style="1" customWidth="1"/>
    <col min="44" max="45" width="9.5703125" style="3" customWidth="1"/>
    <col min="46" max="58" width="9.5703125" style="1" customWidth="1"/>
    <col min="59" max="16384" width="9.140625" style="1"/>
  </cols>
  <sheetData>
    <row r="1" spans="1:53"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GDEP</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501</v>
      </c>
      <c r="AL1" s="5" t="s">
        <v>500</v>
      </c>
      <c r="AM1" s="5" t="s">
        <v>499</v>
      </c>
      <c r="AN1" s="5" t="s">
        <v>498</v>
      </c>
      <c r="AO1" s="9" t="s">
        <v>497</v>
      </c>
      <c r="AP1" s="9" t="s">
        <v>496</v>
      </c>
      <c r="AQ1" s="5" t="s">
        <v>495</v>
      </c>
      <c r="AR1" s="9" t="s">
        <v>494</v>
      </c>
      <c r="AS1" s="9" t="s">
        <v>493</v>
      </c>
      <c r="AT1" s="5" t="s">
        <v>492</v>
      </c>
      <c r="AU1" s="5" t="s">
        <v>491</v>
      </c>
      <c r="AV1" s="5" t="s">
        <v>490</v>
      </c>
      <c r="AW1" s="5" t="s">
        <v>489</v>
      </c>
    </row>
    <row r="2" spans="1:53" ht="14.25" customHeight="1" x14ac:dyDescent="0.25">
      <c r="A2" s="4"/>
      <c r="D2" s="1" t="s">
        <v>488</v>
      </c>
      <c r="E2" s="1" t="str">
        <f>VLOOKUP($D$2,[1]Tables!$B$1:$D$65509,3,FALSE)</f>
        <v>Department Master</v>
      </c>
      <c r="K2" s="3"/>
      <c r="L2" s="3"/>
      <c r="M2" s="3"/>
      <c r="N2" s="3" t="str">
        <f>CONCATENATE("CREATE TABLE ", $D$2, " (")</f>
        <v>CREATE TABLE GDEP (</v>
      </c>
      <c r="O2" s="7" t="str">
        <f>CONCATENATE("CREATE TABLE ", $D$2, " (")</f>
        <v>CREATE TABLE GDEP (</v>
      </c>
      <c r="P2" s="8" t="s">
        <v>9</v>
      </c>
      <c r="Q2" s="8"/>
      <c r="R2" s="7" t="str">
        <f>CONCATENATE("     A          R ", D2, "R")</f>
        <v xml:space="preserve">     A          R GDEPR</v>
      </c>
      <c r="S2" s="1" t="s">
        <v>9</v>
      </c>
      <c r="AJ2" s="5" t="s">
        <v>9</v>
      </c>
      <c r="AK2" s="1" t="s">
        <v>361</v>
      </c>
      <c r="AL2" s="1" t="s">
        <v>361</v>
      </c>
      <c r="AM2" s="1" t="s">
        <v>361</v>
      </c>
      <c r="AN2" s="1" t="s">
        <v>361</v>
      </c>
      <c r="AO2" s="3" t="s">
        <v>361</v>
      </c>
      <c r="AP2" s="3" t="s">
        <v>361</v>
      </c>
      <c r="AQ2" s="3" t="s">
        <v>362</v>
      </c>
      <c r="AR2" s="3" t="s">
        <v>362</v>
      </c>
      <c r="AS2" s="3" t="s">
        <v>362</v>
      </c>
      <c r="AT2" s="3" t="s">
        <v>361</v>
      </c>
      <c r="AU2" s="3" t="s">
        <v>362</v>
      </c>
      <c r="AV2" s="1" t="s">
        <v>362</v>
      </c>
      <c r="AW2" s="1" t="s">
        <v>361</v>
      </c>
    </row>
    <row r="3" spans="1:53" ht="14.25" customHeight="1" x14ac:dyDescent="0.25">
      <c r="A3" s="4"/>
      <c r="B3" s="1" t="str">
        <f>VLOOKUP($D$2,[1]Tables!$B$1:$D$65509,2,FALSE)</f>
        <v>GD</v>
      </c>
      <c r="C3" s="1" t="s">
        <v>17</v>
      </c>
      <c r="D3" s="1" t="str">
        <f t="shared" ref="D3:D15" si="0">B3 &amp; C3</f>
        <v>GDCONO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5" si="1">IF(K3="", " NULL ", " NOT NULL ")</f>
        <v xml:space="preserve"> NOT NULL </v>
      </c>
      <c r="M3" s="3" t="str">
        <f t="shared" ref="M3:M15" si="2">IF(I3="NUMERIC", " DEFAULT(0) ", IF(I3="DATETIME", "", " DEFAULT('') "))</f>
        <v xml:space="preserve"> DEFAULT('') </v>
      </c>
      <c r="N3" s="1" t="str">
        <f t="shared" ref="N3:N15" si="3">CONCATENATE(D3, " ", I3, IF(I3="DATETIME", "",CONCATENATE("(", J3, ") ")), L3, M3,",")</f>
        <v>GDCONO VARCHAR(10)  NOT NULL  DEFAULT('') ,</v>
      </c>
      <c r="O3" s="1" t="str">
        <f t="shared" ref="O3:O15" si="4">CONCATENATE(D3, " ",IF(I3="VARCHAR", "VARCHAR2",IF(I3="NUMERIC", "NUMBER", I3)), IF(I3="DATETIME", "",CONCATENATE("(", J3, ") ")), IF(TRIM(K3)&lt;&gt;"", L3,IF(TRIM(M3)="DEFAULT('')", "DEFAULT(' ')", M3)), ",")</f>
        <v>GDCONO VARCHAR2(10)  NOT NULL ,</v>
      </c>
      <c r="P3" s="2" t="str">
        <f t="shared" ref="P3:P15" si="5">IF(I3="VARCHAR",J3,LEFT(J3,FIND(",",J3)-1))</f>
        <v>10</v>
      </c>
      <c r="Q3" s="2" t="str">
        <f t="shared" ref="Q3:Q15" si="6">IF(I3="VARCHAR","",RIGHT(J3,LEN(J3)-FIND(",",J3)))</f>
        <v/>
      </c>
      <c r="R3" s="1" t="str">
        <f t="shared" ref="R3:R15" si="7">CONCATENATE("     A            ", D3, RIGHT("          "&amp;P3,10),RIGHT("   "&amp;Q3,3),"       COLHDG('", LEFT(E3,20), "')")</f>
        <v xml:space="preserve">     A            GDCONO        10          COLHDG('Company Code')</v>
      </c>
      <c r="S3" s="1" t="s">
        <v>9</v>
      </c>
      <c r="T3" s="1" t="str">
        <f t="shared" ref="T3:T15"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@level1type=N'TABLE',@level1name=N'GDEP', @level2type=N'COLUMN',@level2name=N'GDCONO'</v>
      </c>
      <c r="U3" s="1" t="s">
        <v>1311</v>
      </c>
      <c r="W3" s="1" t="s">
        <v>16</v>
      </c>
      <c r="X3" s="1" t="s">
        <v>15</v>
      </c>
      <c r="Y3" s="1" t="str">
        <f t="shared" ref="Y3:Y15" si="9">D3</f>
        <v>GDCONO</v>
      </c>
      <c r="Z3" s="1" t="str">
        <f t="shared" ref="Z3:Z15" si="10">IF(AND(W3="EN",X3="S"),E3, IF(AND(W3="ID", X3="S"),F3, IF(AND(W3="EN", X3="R"),G3,H3)))</f>
        <v>Company Code</v>
      </c>
      <c r="AB3" s="1">
        <v>1</v>
      </c>
      <c r="AC3" s="6">
        <f t="shared" ref="AC3:AC15" ca="1" si="11">YEAR(NOW())*10000+MONTH(NOW())*100+DAY(NOW())</f>
        <v>20141204</v>
      </c>
      <c r="AD3" s="3">
        <f t="shared" ref="AD3:AD15" ca="1" si="12">HOUR(NOW())*10000+MINUTE(NOW())*100+SECOND(NOW())</f>
        <v>144109</v>
      </c>
      <c r="AE3" s="3" t="s">
        <v>88</v>
      </c>
      <c r="AF3" s="1">
        <v>0</v>
      </c>
      <c r="AG3" s="1">
        <v>0</v>
      </c>
      <c r="AI3" s="1" t="str">
        <f t="shared" ref="AI3:AI15" ca="1" si="13">CONCATENATE("insert into ZDIC values('",U3, "', '",V3, "', '",W3, "', '",X3, "', '",Y3, "', '",Z3, "', '",AA3, "', '",AB3, "', '",AC3, "', '",AD3, "', '",AE3, "', '",AF3, "', '",AG3, "', '",AH3, "')")</f>
        <v>insert into ZDIC values('DJB', '', 'EN', 'S', 'GDCONO', 'Company Code', '', '1', '20141204', '144109', 'SQL', '0', '0', '')</v>
      </c>
      <c r="AJ3" s="5" t="s">
        <v>9</v>
      </c>
      <c r="AK3" s="1" t="str">
        <f ca="1">IF(UPPER(AK2)="VARCHAR",CONCATENATE(","",'"",",SUBSTITUTE(CELL("address",AK6),"$",""),",""'"""),CONCATENATE(","","",",SUBSTITUTE(CELL("address",AK6),"$",""),","))</f>
        <v>,",'",AK6,"'"</v>
      </c>
      <c r="AL3" s="1" t="str">
        <f t="shared" ref="AL3:AW3" ca="1" si="14">IF(UPPER(AL2)="VARCHAR",CONCATENATE(","",'"",",SUBSTITUTE(CELL("address",AL6),"$",""),",""'"""),CONCATENATE(","","",",SUBSTITUTE(CELL("address",AL6),"$",""),","))</f>
        <v>,",'",AL6,"'"</v>
      </c>
      <c r="AM3" s="1" t="str">
        <f t="shared" ca="1" si="14"/>
        <v>,",'",AM6,"'"</v>
      </c>
      <c r="AN3" s="1" t="str">
        <f t="shared" ca="1" si="14"/>
        <v>,",'",AN6,"'"</v>
      </c>
      <c r="AO3" s="1" t="str">
        <f t="shared" ca="1" si="14"/>
        <v>,",'",AO6,"'"</v>
      </c>
      <c r="AP3" s="1" t="str">
        <f t="shared" ca="1" si="14"/>
        <v>,",'",AP6,"'"</v>
      </c>
      <c r="AQ3" s="1" t="str">
        <f t="shared" ca="1" si="14"/>
        <v>,",",AQ6,</v>
      </c>
      <c r="AR3" s="1" t="str">
        <f t="shared" ca="1" si="14"/>
        <v>,",",AR6,</v>
      </c>
      <c r="AS3" s="1" t="str">
        <f t="shared" ca="1" si="14"/>
        <v>,",",AS6,</v>
      </c>
      <c r="AT3" s="1" t="str">
        <f t="shared" ca="1" si="14"/>
        <v>,",'",AT6,"'"</v>
      </c>
      <c r="AU3" s="1" t="str">
        <f t="shared" ca="1" si="14"/>
        <v>,",",AU6,</v>
      </c>
      <c r="AV3" s="1" t="str">
        <f t="shared" ca="1" si="14"/>
        <v>,",",AV6,</v>
      </c>
      <c r="AW3" s="1" t="str">
        <f t="shared" ca="1" si="14"/>
        <v>,",'",AW6,"'"</v>
      </c>
    </row>
    <row r="4" spans="1:53" ht="14.25" customHeight="1" x14ac:dyDescent="0.25">
      <c r="A4" s="4"/>
      <c r="B4" s="1" t="str">
        <f>VLOOKUP($D$2,[1]Tables!$B$1:$D$65509,2,FALSE)</f>
        <v>GD</v>
      </c>
      <c r="C4" s="1" t="s">
        <v>69</v>
      </c>
      <c r="D4" s="1" t="str">
        <f t="shared" si="0"/>
        <v>GDBRNO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GDBRNO VARCHAR(10)  NOT NULL  DEFAULT('') ,</v>
      </c>
      <c r="O4" s="1" t="str">
        <f t="shared" si="4"/>
        <v>GDBRNO VARCHAR2(10)  NOT NULL ,</v>
      </c>
      <c r="P4" s="2" t="str">
        <f t="shared" si="5"/>
        <v>10</v>
      </c>
      <c r="Q4" s="2" t="str">
        <f t="shared" si="6"/>
        <v/>
      </c>
      <c r="R4" s="1" t="str">
        <f t="shared" si="7"/>
        <v xml:space="preserve">     A            GDBRNO        10          COLHDG('Branch Code')</v>
      </c>
      <c r="S4" s="1" t="s">
        <v>9</v>
      </c>
      <c r="T4" s="1" t="str">
        <f t="shared" si="8"/>
        <v>EXEC sys.sp_addextendedproperty @name=N'MS_Description', @value=N'Branch Code' , @level0type=N'SCHEMA',@level0name=N'dbo', @level1type=N'TABLE',@level1name=N'GDEP', @level2type=N'COLUMN',@level2name=N'GDBRNO'</v>
      </c>
      <c r="U4" s="1" t="s">
        <v>1311</v>
      </c>
      <c r="W4" s="1" t="s">
        <v>16</v>
      </c>
      <c r="X4" s="1" t="s">
        <v>15</v>
      </c>
      <c r="Y4" s="1" t="str">
        <f t="shared" si="9"/>
        <v>GDBRNO</v>
      </c>
      <c r="Z4" s="1" t="str">
        <f t="shared" si="10"/>
        <v>Branch Code</v>
      </c>
      <c r="AB4" s="1">
        <v>1</v>
      </c>
      <c r="AC4" s="6">
        <f t="shared" ca="1" si="11"/>
        <v>20141204</v>
      </c>
      <c r="AD4" s="3">
        <f t="shared" ca="1" si="12"/>
        <v>144109</v>
      </c>
      <c r="AE4" s="3" t="s">
        <v>88</v>
      </c>
      <c r="AF4" s="1">
        <v>0</v>
      </c>
      <c r="AG4" s="1">
        <v>0</v>
      </c>
      <c r="AI4" s="1" t="str">
        <f t="shared" ca="1" si="13"/>
        <v>insert into ZDIC values('DJB', '', 'EN', 'S', 'GDBRNO', 'Branch Code', '', '1', '20141204', '144109', 'SQL', '0', '0', '')</v>
      </c>
      <c r="AJ4" s="5" t="s">
        <v>9</v>
      </c>
      <c r="AK4" s="1" t="str">
        <f ca="1">IF(RIGHT(AK1,4)="CHUS",CONCATENATE("=CONCATENATE(""INSERT INTO "",",CELL("address",$D$2),","" VALUES(""",CONCATENATE(AJ4,AK3),","")"")"),IF(RIGHT(AK1,4)="CONO",CONCATENATE(AJ4,SUBSTITUTE(AK3,",'","'")),CONCATENATE(AJ4,AK3)))</f>
        <v xml:space="preserve"> ,"'",AK6,"'"</v>
      </c>
      <c r="AL4" s="1" t="str">
        <f t="shared" ref="AL4:AW4" ca="1" si="15">IF(RIGHT(AL1,4)="CHUS",CONCATENATE("=CONCATENATE(""INSERT INTO "",",CELL("address",$D$2),","" VALUES(""",CONCATENATE(AK4,AL3),","")"")"),IF(RIGHT(AL1,4)="CONO",CONCATENATE(AK4,SUBSTITUTE(AL3,",'","'")),CONCATENATE(AK4,AL3)))</f>
        <v xml:space="preserve"> ,"'",AK6,"'",",'",AL6,"'"</v>
      </c>
      <c r="AM4" s="1" t="str">
        <f t="shared" ca="1" si="15"/>
        <v xml:space="preserve"> ,"'",AK6,"'",",'",AL6,"'",",'",AM6,"'"</v>
      </c>
      <c r="AN4" s="1" t="str">
        <f t="shared" ca="1" si="15"/>
        <v xml:space="preserve"> ,"'",AK6,"'",",'",AL6,"'",",'",AM6,"'",",'",AN6,"'"</v>
      </c>
      <c r="AO4" s="1" t="str">
        <f t="shared" ca="1" si="15"/>
        <v xml:space="preserve"> ,"'",AK6,"'",",'",AL6,"'",",'",AM6,"'",",'",AN6,"'",",'",AO6,"'"</v>
      </c>
      <c r="AP4" s="1" t="str">
        <f t="shared" ca="1" si="15"/>
        <v xml:space="preserve"> ,"'",AK6,"'",",'",AL6,"'",",'",AM6,"'",",'",AN6,"'",",'",AO6,"'",",'",AP6,"'"</v>
      </c>
      <c r="AQ4" s="1" t="str">
        <f t="shared" ca="1" si="15"/>
        <v xml:space="preserve"> ,"'",AK6,"'",",'",AL6,"'",",'",AM6,"'",",'",AN6,"'",",'",AO6,"'",",'",AP6,"'",",",AQ6,</v>
      </c>
      <c r="AR4" s="1" t="str">
        <f t="shared" ca="1" si="15"/>
        <v xml:space="preserve"> ,"'",AK6,"'",",'",AL6,"'",",'",AM6,"'",",'",AN6,"'",",'",AO6,"'",",'",AP6,"'",",",AQ6,,",",AR6,</v>
      </c>
      <c r="AS4" s="1" t="str">
        <f t="shared" ca="1" si="15"/>
        <v xml:space="preserve"> ,"'",AK6,"'",",'",AL6,"'",",'",AM6,"'",",'",AN6,"'",",'",AO6,"'",",'",AP6,"'",",",AQ6,,",",AR6,,",",AS6,</v>
      </c>
      <c r="AT4" s="1" t="str">
        <f t="shared" ca="1" si="15"/>
        <v xml:space="preserve"> ,"'",AK6,"'",",'",AL6,"'",",'",AM6,"'",",'",AN6,"'",",'",AO6,"'",",'",AP6,"'",",",AQ6,,",",AR6,,",",AS6,,",'",AT6,"'"</v>
      </c>
      <c r="AU4" s="1" t="str">
        <f t="shared" ca="1" si="15"/>
        <v xml:space="preserve"> ,"'",AK6,"'",",'",AL6,"'",",'",AM6,"'",",'",AN6,"'",",'",AO6,"'",",'",AP6,"'",",",AQ6,,",",AR6,,",",AS6,,",'",AT6,"'",",",AU6,</v>
      </c>
      <c r="AV4" s="1" t="str">
        <f t="shared" ca="1" si="15"/>
        <v xml:space="preserve"> ,"'",AK6,"'",",'",AL6,"'",",'",AM6,"'",",'",AN6,"'",",'",AO6,"'",",'",AP6,"'",",",AQ6,,",",AR6,,",",AS6,,",'",AT6,"'",",",AU6,,",",AV6,</v>
      </c>
      <c r="AW4" s="1" t="str">
        <f t="shared" ca="1" si="15"/>
        <v>=CONCATENATE("INSERT INTO ",$D$2," VALUES(" ,"'",AK6,"'",",'",AL6,"'",",'",AM6,"'",",'",AN6,"'",",'",AO6,"'",",'",AP6,"'",",",AQ6,,",",AR6,,",",AS6,,",'",AT6,"'",",",AU6,,",",AV6,,",'",AW6,"'",")")</v>
      </c>
    </row>
    <row r="5" spans="1:53" ht="14.25" customHeight="1" x14ac:dyDescent="0.25">
      <c r="A5" s="4"/>
      <c r="B5" s="1" t="str">
        <f>VLOOKUP($D$2,[1]Tables!$B$1:$D$65509,2,FALSE)</f>
        <v>GD</v>
      </c>
      <c r="C5" s="1" t="s">
        <v>487</v>
      </c>
      <c r="D5" s="1" t="str">
        <f t="shared" si="0"/>
        <v>GDDENO</v>
      </c>
      <c r="E5" s="1" t="str">
        <f>VLOOKUP($C5,'[1]Data Dictionary'!$B$1:$I$65600,5,FALSE)</f>
        <v>Department Code</v>
      </c>
      <c r="F5" s="1" t="str">
        <f>VLOOKUP($C5,'[1]Data Dictionary'!$B$1:$I$65600,6,FALSE)</f>
        <v>Department Code</v>
      </c>
      <c r="G5" s="1" t="str">
        <f>VLOOKUP($C5,'[1]Data Dictionary'!$B$1:$I$65600,7,FALSE)</f>
        <v>Department Code</v>
      </c>
      <c r="H5" s="1" t="str">
        <f>VLOOKUP($C5,'[1]Data Dictionary'!$B$1:$I$65600,8,FALSE)</f>
        <v>Department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GDDENO VARCHAR(10)  NOT NULL  DEFAULT('') ,</v>
      </c>
      <c r="O5" s="1" t="str">
        <f t="shared" si="4"/>
        <v>GDDENO VARCHAR2(10)  NOT NULL ,</v>
      </c>
      <c r="P5" s="2" t="str">
        <f t="shared" si="5"/>
        <v>10</v>
      </c>
      <c r="Q5" s="2" t="str">
        <f t="shared" si="6"/>
        <v/>
      </c>
      <c r="R5" s="1" t="str">
        <f t="shared" si="7"/>
        <v xml:space="preserve">     A            GDDENO        10          COLHDG('Department Code')</v>
      </c>
      <c r="S5" s="1" t="s">
        <v>9</v>
      </c>
      <c r="T5" s="1" t="str">
        <f t="shared" si="8"/>
        <v>EXEC sys.sp_addextendedproperty @name=N'MS_Description', @value=N'Department Code' , @level0type=N'SCHEMA',@level0name=N'dbo', @level1type=N'TABLE',@level1name=N'GDEP', @level2type=N'COLUMN',@level2name=N'GDDENO'</v>
      </c>
      <c r="U5" s="1" t="s">
        <v>1311</v>
      </c>
      <c r="W5" s="1" t="s">
        <v>16</v>
      </c>
      <c r="X5" s="1" t="s">
        <v>15</v>
      </c>
      <c r="Y5" s="1" t="str">
        <f t="shared" si="9"/>
        <v>GDDENO</v>
      </c>
      <c r="Z5" s="1" t="str">
        <f t="shared" si="10"/>
        <v>Department Code</v>
      </c>
      <c r="AB5" s="1">
        <v>1</v>
      </c>
      <c r="AC5" s="6">
        <f t="shared" ca="1" si="11"/>
        <v>20141204</v>
      </c>
      <c r="AD5" s="3">
        <f t="shared" ca="1" si="12"/>
        <v>144109</v>
      </c>
      <c r="AE5" s="3" t="s">
        <v>88</v>
      </c>
      <c r="AF5" s="1">
        <v>0</v>
      </c>
      <c r="AG5" s="1">
        <v>0</v>
      </c>
      <c r="AI5" s="1" t="str">
        <f t="shared" ca="1" si="13"/>
        <v>insert into ZDIC values('DJB', '', 'EN', 'S', 'GDDENO', 'Department Code', '', '1', '20141204', '144109', 'SQL', '0', '0', '')</v>
      </c>
      <c r="AJ5" s="5" t="s">
        <v>9</v>
      </c>
      <c r="AR5" s="1"/>
      <c r="AS5" s="1"/>
    </row>
    <row r="6" spans="1:53" ht="14.25" customHeight="1" x14ac:dyDescent="0.25">
      <c r="A6" s="4"/>
      <c r="B6" s="1" t="str">
        <f>VLOOKUP($D$2,[1]Tables!$B$1:$D$65509,2,FALSE)</f>
        <v>GD</v>
      </c>
      <c r="C6" s="1" t="s">
        <v>486</v>
      </c>
      <c r="D6" s="1" t="str">
        <f t="shared" si="0"/>
        <v>GDDENA</v>
      </c>
      <c r="E6" s="1" t="str">
        <f>VLOOKUP($C6,'[1]Data Dictionary'!$B$1:$I$65600,5,FALSE)</f>
        <v>Department Name</v>
      </c>
      <c r="F6" s="1" t="str">
        <f>VLOOKUP($C6,'[1]Data Dictionary'!$B$1:$I$65600,6,FALSE)</f>
        <v>Department Name</v>
      </c>
      <c r="G6" s="1" t="str">
        <f>VLOOKUP($C6,'[1]Data Dictionary'!$B$1:$I$65600,7,FALSE)</f>
        <v>Department Name</v>
      </c>
      <c r="H6" s="1" t="str">
        <f>VLOOKUP($C6,'[1]Data Dictionary'!$B$1:$I$65600,8,FALSE)</f>
        <v>Department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GDDENA VARCHAR(100)  NULL  DEFAULT('') ,</v>
      </c>
      <c r="O6" s="1" t="str">
        <f t="shared" si="4"/>
        <v>GDDENA VARCHAR2(100) DEFAULT(' '),</v>
      </c>
      <c r="P6" s="2" t="str">
        <f t="shared" si="5"/>
        <v>100</v>
      </c>
      <c r="Q6" s="2" t="str">
        <f t="shared" si="6"/>
        <v/>
      </c>
      <c r="R6" s="1" t="str">
        <f t="shared" si="7"/>
        <v xml:space="preserve">     A            GDDENA       100          COLHDG('Department Name')</v>
      </c>
      <c r="S6" s="1" t="s">
        <v>9</v>
      </c>
      <c r="T6" s="1" t="str">
        <f t="shared" si="8"/>
        <v>EXEC sys.sp_addextendedproperty @name=N'MS_Description', @value=N'Department Name' , @level0type=N'SCHEMA',@level0name=N'dbo', @level1type=N'TABLE',@level1name=N'GDEP', @level2type=N'COLUMN',@level2name=N'GDDENA'</v>
      </c>
      <c r="U6" s="1" t="s">
        <v>1311</v>
      </c>
      <c r="W6" s="1" t="s">
        <v>16</v>
      </c>
      <c r="X6" s="1" t="s">
        <v>15</v>
      </c>
      <c r="Y6" s="1" t="str">
        <f t="shared" si="9"/>
        <v>GDDENA</v>
      </c>
      <c r="Z6" s="1" t="str">
        <f t="shared" si="10"/>
        <v>Department Name</v>
      </c>
      <c r="AB6" s="1">
        <v>1</v>
      </c>
      <c r="AC6" s="6">
        <f t="shared" ca="1" si="11"/>
        <v>20141204</v>
      </c>
      <c r="AD6" s="3">
        <f t="shared" ca="1" si="12"/>
        <v>144109</v>
      </c>
      <c r="AE6" s="3" t="s">
        <v>88</v>
      </c>
      <c r="AF6" s="1">
        <v>0</v>
      </c>
      <c r="AG6" s="1">
        <v>0</v>
      </c>
      <c r="AI6" s="1" t="str">
        <f t="shared" ca="1" si="13"/>
        <v>insert into ZDIC values('DJB', '', 'EN', 'S', 'GDDENA', 'Department Name', '', '1', '20141204', '144109', 'SQL', '0', '0', '')</v>
      </c>
      <c r="AJ6" s="5" t="s">
        <v>9</v>
      </c>
      <c r="AK6" s="48" t="s">
        <v>1311</v>
      </c>
      <c r="AL6" s="48"/>
      <c r="AM6" s="48" t="s">
        <v>1328</v>
      </c>
      <c r="AN6" s="48" t="s">
        <v>1645</v>
      </c>
      <c r="AQ6" s="3">
        <v>1</v>
      </c>
      <c r="AR6" s="6">
        <f t="shared" ref="AR6:AR9" ca="1" si="16">YEAR(NOW())*10000+MONTH(NOW())*100+DAY(NOW())</f>
        <v>20141204</v>
      </c>
      <c r="AS6" s="3">
        <f t="shared" ref="AS6:AS9" ca="1" si="17">HOUR(NOW())*10000+MINUTE(NOW())*100+SECOND(NOW())</f>
        <v>144109</v>
      </c>
      <c r="AT6" s="3" t="s">
        <v>88</v>
      </c>
      <c r="AU6" s="48">
        <v>0</v>
      </c>
      <c r="AV6" s="48">
        <v>0</v>
      </c>
      <c r="AW6" s="48"/>
      <c r="AX6" s="48" t="str">
        <f t="shared" ref="AX6:AX9" ca="1" si="18">CONCATENATE("INSERT INTO ",$D$2," VALUES(","'",AK6,"'",",'",AL6,"'",",'",AM6,"'",",'",AN6,"'",",'",AO6,"'",",'",AP6,"'",",",AQ6,,",",AR6,,",",AS6,,",'",AT6,"'",",",AU6,,",",AV6,,",'",AW6,"'",")")</f>
        <v>INSERT INTO GDEP VALUES('DJB','','BD01','SECRETARY ','','',1,20141204,144109,'SQL',0,0,'')</v>
      </c>
      <c r="AY6" s="3"/>
      <c r="AZ6" s="48"/>
      <c r="BA6" s="48"/>
    </row>
    <row r="7" spans="1:53" ht="14.25" customHeight="1" x14ac:dyDescent="0.25">
      <c r="A7" s="4" t="s">
        <v>469</v>
      </c>
      <c r="B7" s="1" t="str">
        <f>VLOOKUP($D$2,[1]Tables!$B$1:$D$65509,2,FALSE)</f>
        <v>GD</v>
      </c>
      <c r="C7" s="1" t="s">
        <v>468</v>
      </c>
      <c r="D7" s="1" t="str">
        <f t="shared" si="0"/>
        <v>GDCCNO</v>
      </c>
      <c r="E7" s="1" t="str">
        <f>VLOOKUP($C7,'[1]Data Dictionary'!$B$1:$I$65600,5,FALSE)</f>
        <v>Cost Center Code</v>
      </c>
      <c r="F7" s="1" t="str">
        <f>VLOOKUP($C7,'[1]Data Dictionary'!$B$1:$I$65600,6,FALSE)</f>
        <v>Cost Center Code</v>
      </c>
      <c r="G7" s="1" t="str">
        <f>VLOOKUP($C7,'[1]Data Dictionary'!$B$1:$I$65600,7,FALSE)</f>
        <v>Cost Center Code</v>
      </c>
      <c r="H7" s="1" t="str">
        <f>VLOOKUP($C7,'[1]Data Dictionary'!$B$1:$I$65600,8,FALSE)</f>
        <v>Cost Center Code</v>
      </c>
      <c r="I7" s="1" t="str">
        <f>VLOOKUP($C7,'[1]Data Dictionary'!$B$1:$I$65600,2,FALSE)</f>
        <v>VARCHAR</v>
      </c>
      <c r="J7" s="2" t="str">
        <f>VLOOKUP($C7,'[1]Data Dictionary'!$B$1:$I$65600,3,FALSE)</f>
        <v>10</v>
      </c>
      <c r="K7" s="3"/>
      <c r="L7" s="3" t="str">
        <f t="shared" si="1"/>
        <v xml:space="preserve"> NULL </v>
      </c>
      <c r="M7" s="3" t="str">
        <f t="shared" si="2"/>
        <v xml:space="preserve"> DEFAULT('') </v>
      </c>
      <c r="N7" s="1" t="str">
        <f t="shared" si="3"/>
        <v>GDCCNO VARCHAR(10)  NULL  DEFAULT('') ,</v>
      </c>
      <c r="O7" s="1" t="str">
        <f t="shared" si="4"/>
        <v>GDCCNO VARCHAR2(10) DEFAULT(' '),</v>
      </c>
      <c r="P7" s="2" t="str">
        <f t="shared" si="5"/>
        <v>10</v>
      </c>
      <c r="Q7" s="2" t="str">
        <f t="shared" si="6"/>
        <v/>
      </c>
      <c r="R7" s="1" t="str">
        <f t="shared" si="7"/>
        <v xml:space="preserve">     A            GDCCNO        10          COLHDG('Cost Center Code')</v>
      </c>
      <c r="S7" s="1" t="s">
        <v>9</v>
      </c>
      <c r="T7" s="1" t="str">
        <f t="shared" si="8"/>
        <v>EXEC sys.sp_addextendedproperty @name=N'MS_Description', @value=N'Cost Center Code' , @level0type=N'SCHEMA',@level0name=N'dbo', @level1type=N'TABLE',@level1name=N'GDEP', @level2type=N'COLUMN',@level2name=N'GDCCNO'</v>
      </c>
      <c r="U7" s="1" t="s">
        <v>1311</v>
      </c>
      <c r="W7" s="1" t="s">
        <v>16</v>
      </c>
      <c r="X7" s="1" t="s">
        <v>15</v>
      </c>
      <c r="Y7" s="1" t="str">
        <f t="shared" si="9"/>
        <v>GDCCNO</v>
      </c>
      <c r="Z7" s="1" t="str">
        <f t="shared" si="10"/>
        <v>Cost Center Code</v>
      </c>
      <c r="AB7" s="1">
        <v>1</v>
      </c>
      <c r="AC7" s="6">
        <f t="shared" ca="1" si="11"/>
        <v>20141204</v>
      </c>
      <c r="AD7" s="3">
        <f t="shared" ca="1" si="12"/>
        <v>144109</v>
      </c>
      <c r="AE7" s="3" t="s">
        <v>88</v>
      </c>
      <c r="AF7" s="1">
        <v>0</v>
      </c>
      <c r="AG7" s="1">
        <v>0</v>
      </c>
      <c r="AI7" s="1" t="str">
        <f t="shared" ca="1" si="13"/>
        <v>insert into ZDIC values('DJB', '', 'EN', 'S', 'GDCCNO', 'Cost Center Code', '', '1', '20141204', '144109', 'SQL', '0', '0', '')</v>
      </c>
      <c r="AJ7" s="5" t="s">
        <v>9</v>
      </c>
      <c r="AK7" s="48" t="s">
        <v>1311</v>
      </c>
      <c r="AL7" s="48"/>
      <c r="AM7" s="48" t="s">
        <v>1329</v>
      </c>
      <c r="AN7" s="48" t="s">
        <v>1646</v>
      </c>
      <c r="AQ7" s="3">
        <v>1</v>
      </c>
      <c r="AR7" s="6">
        <f t="shared" ca="1" si="16"/>
        <v>20141204</v>
      </c>
      <c r="AS7" s="3">
        <f t="shared" ca="1" si="17"/>
        <v>144109</v>
      </c>
      <c r="AT7" s="3" t="s">
        <v>88</v>
      </c>
      <c r="AU7" s="48">
        <v>0</v>
      </c>
      <c r="AV7" s="48">
        <v>0</v>
      </c>
      <c r="AW7" s="48"/>
      <c r="AX7" s="48" t="str">
        <f t="shared" ca="1" si="18"/>
        <v>INSERT INTO GDEP VALUES('DJB','','BD02','MARKETING ','','',1,20141204,144109,'SQL',0,0,'')</v>
      </c>
      <c r="AY7" s="3"/>
      <c r="AZ7" s="48"/>
      <c r="BA7" s="48"/>
    </row>
    <row r="8" spans="1:53" ht="14.25" customHeight="1" x14ac:dyDescent="0.25">
      <c r="A8" s="4"/>
      <c r="B8" s="1" t="str">
        <f>VLOOKUP($D$2,[1]Tables!$B$1:$D$65509,2,FALSE)</f>
        <v>GD</v>
      </c>
      <c r="C8" s="1" t="s">
        <v>32</v>
      </c>
      <c r="D8" s="1" t="str">
        <f t="shared" si="0"/>
        <v>GDREMA</v>
      </c>
      <c r="E8" s="1" t="str">
        <f>VLOOKUP($C8,'[1]Data Dictionary'!$B$1:$I$65600,5,FALSE)</f>
        <v>Remark</v>
      </c>
      <c r="F8" s="1" t="str">
        <f>VLOOKUP($C8,'[1]Data Dictionary'!$B$1:$I$65600,6,FALSE)</f>
        <v>Remark</v>
      </c>
      <c r="G8" s="1" t="str">
        <f>VLOOKUP($C8,'[1]Data Dictionary'!$B$1:$I$65600,7,FALSE)</f>
        <v>Remark</v>
      </c>
      <c r="H8" s="1" t="str">
        <f>VLOOKUP($C8,'[1]Data Dictionary'!$B$1:$I$65600,8,FALSE)</f>
        <v>Remark</v>
      </c>
      <c r="I8" s="1" t="str">
        <f>VLOOKUP($C8,'[1]Data Dictionary'!$B$1:$I$65600,2,FALSE)</f>
        <v>VARCHAR</v>
      </c>
      <c r="J8" s="2" t="str">
        <f>VLOOKUP($C8,'[1]Data Dictionary'!$B$1:$I$65600,3,FALSE)</f>
        <v>100</v>
      </c>
      <c r="K8" s="3"/>
      <c r="L8" s="3" t="str">
        <f t="shared" si="1"/>
        <v xml:space="preserve"> NULL </v>
      </c>
      <c r="M8" s="3" t="str">
        <f t="shared" si="2"/>
        <v xml:space="preserve"> DEFAULT('') </v>
      </c>
      <c r="N8" s="1" t="str">
        <f t="shared" si="3"/>
        <v>GDREMA VARCHAR(100)  NULL  DEFAULT('') ,</v>
      </c>
      <c r="O8" s="1" t="str">
        <f t="shared" si="4"/>
        <v>GDREMA VARCHAR2(100) DEFAULT(' '),</v>
      </c>
      <c r="P8" s="2" t="str">
        <f t="shared" si="5"/>
        <v>100</v>
      </c>
      <c r="Q8" s="2" t="str">
        <f t="shared" si="6"/>
        <v/>
      </c>
      <c r="R8" s="1" t="str">
        <f t="shared" si="7"/>
        <v xml:space="preserve">     A            GDREMA       100          COLHDG('Remark')</v>
      </c>
      <c r="S8" s="1" t="s">
        <v>9</v>
      </c>
      <c r="T8" s="1" t="str">
        <f t="shared" si="8"/>
        <v>EXEC sys.sp_addextendedproperty @name=N'MS_Description', @value=N'Remark' , @level0type=N'SCHEMA',@level0name=N'dbo', @level1type=N'TABLE',@level1name=N'GDEP', @level2type=N'COLUMN',@level2name=N'GDREMA'</v>
      </c>
      <c r="U8" s="1" t="s">
        <v>1311</v>
      </c>
      <c r="W8" s="1" t="s">
        <v>16</v>
      </c>
      <c r="X8" s="1" t="s">
        <v>15</v>
      </c>
      <c r="Y8" s="1" t="str">
        <f t="shared" si="9"/>
        <v>GDREMA</v>
      </c>
      <c r="Z8" s="1" t="str">
        <f t="shared" si="10"/>
        <v>Remark</v>
      </c>
      <c r="AB8" s="1">
        <v>1</v>
      </c>
      <c r="AC8" s="6">
        <f t="shared" ca="1" si="11"/>
        <v>20141204</v>
      </c>
      <c r="AD8" s="3">
        <f t="shared" ca="1" si="12"/>
        <v>144109</v>
      </c>
      <c r="AE8" s="3" t="s">
        <v>88</v>
      </c>
      <c r="AF8" s="1">
        <v>0</v>
      </c>
      <c r="AG8" s="1">
        <v>0</v>
      </c>
      <c r="AI8" s="1" t="str">
        <f t="shared" ca="1" si="13"/>
        <v>insert into ZDIC values('DJB', '', 'EN', 'S', 'GDREMA', 'Remark', '', '1', '20141204', '144109', 'SQL', '0', '0', '')</v>
      </c>
      <c r="AJ8" s="5" t="s">
        <v>9</v>
      </c>
      <c r="AK8" s="48" t="s">
        <v>1311</v>
      </c>
      <c r="AL8" s="48"/>
      <c r="AM8" s="48" t="s">
        <v>1330</v>
      </c>
      <c r="AN8" s="48" t="s">
        <v>1647</v>
      </c>
      <c r="AQ8" s="3">
        <v>1</v>
      </c>
      <c r="AR8" s="6">
        <f t="shared" ca="1" si="16"/>
        <v>20141204</v>
      </c>
      <c r="AS8" s="3">
        <f t="shared" ca="1" si="17"/>
        <v>144109</v>
      </c>
      <c r="AT8" s="3" t="s">
        <v>88</v>
      </c>
      <c r="AU8" s="48">
        <v>0</v>
      </c>
      <c r="AV8" s="48">
        <v>0</v>
      </c>
      <c r="AW8" s="48"/>
      <c r="AX8" s="48" t="str">
        <f t="shared" ca="1" si="18"/>
        <v>INSERT INTO GDEP VALUES('DJB','','BD03','STOCK CONTROL ','','',1,20141204,144109,'SQL',0,0,'')</v>
      </c>
      <c r="AY8" s="3"/>
      <c r="AZ8" s="48"/>
      <c r="BA8" s="48"/>
    </row>
    <row r="9" spans="1:53" ht="14.25" customHeight="1" x14ac:dyDescent="0.25">
      <c r="A9" s="4"/>
      <c r="B9" s="1" t="str">
        <f>VLOOKUP($D$2,[1]Tables!$B$1:$D$65509,2,FALSE)</f>
        <v>GD</v>
      </c>
      <c r="C9" s="1" t="s">
        <v>33</v>
      </c>
      <c r="D9" s="1" t="str">
        <f t="shared" si="0"/>
        <v>GDRCST</v>
      </c>
      <c r="E9" s="1" t="str">
        <f>VLOOKUP($C9,'[1]Data Dictionary'!$B$1:$I$65600,5,FALSE)</f>
        <v>Record Status</v>
      </c>
      <c r="F9" s="1" t="str">
        <f>VLOOKUP($C9,'[1]Data Dictionary'!$B$1:$I$65600,6,FALSE)</f>
        <v>Record Status</v>
      </c>
      <c r="G9" s="1" t="str">
        <f>VLOOKUP($C9,'[1]Data Dictionary'!$B$1:$I$65600,7,FALSE)</f>
        <v>Record Status</v>
      </c>
      <c r="H9" s="1" t="str">
        <f>VLOOKUP($C9,'[1]Data Dictionary'!$B$1:$I$65600,8,FALSE)</f>
        <v>Record Status</v>
      </c>
      <c r="I9" s="1" t="str">
        <f>VLOOKUP($C9,'[1]Data Dictionary'!$B$1:$I$65600,2,FALSE)</f>
        <v>NUMERIC</v>
      </c>
      <c r="J9" s="2" t="str">
        <f>VLOOKUP($C9,'[1]Data Dictionary'!$B$1:$I$65600,3,FALSE)</f>
        <v>1, 0</v>
      </c>
      <c r="K9" s="3"/>
      <c r="L9" s="3" t="str">
        <f t="shared" si="1"/>
        <v xml:space="preserve"> NULL </v>
      </c>
      <c r="M9" s="3" t="str">
        <f t="shared" si="2"/>
        <v xml:space="preserve"> DEFAULT(0) </v>
      </c>
      <c r="N9" s="1" t="str">
        <f t="shared" si="3"/>
        <v>GDRCST NUMERIC(1, 0)  NULL  DEFAULT(0) ,</v>
      </c>
      <c r="O9" s="1" t="str">
        <f t="shared" si="4"/>
        <v>GDRCST NUMBER(1, 0)  DEFAULT(0) ,</v>
      </c>
      <c r="P9" s="2" t="str">
        <f t="shared" si="5"/>
        <v>1</v>
      </c>
      <c r="Q9" s="2" t="str">
        <f t="shared" si="6"/>
        <v xml:space="preserve"> 0</v>
      </c>
      <c r="R9" s="1" t="str">
        <f t="shared" si="7"/>
        <v xml:space="preserve">     A            GDRCST         1  0       COLHDG('Record Status')</v>
      </c>
      <c r="S9" s="1" t="s">
        <v>9</v>
      </c>
      <c r="T9" s="1" t="str">
        <f t="shared" si="8"/>
        <v>EXEC sys.sp_addextendedproperty @name=N'MS_Description', @value=N'Record Status' , @level0type=N'SCHEMA',@level0name=N'dbo', @level1type=N'TABLE',@level1name=N'GDEP', @level2type=N'COLUMN',@level2name=N'GDRCST'</v>
      </c>
      <c r="U9" s="1" t="s">
        <v>1311</v>
      </c>
      <c r="W9" s="1" t="s">
        <v>16</v>
      </c>
      <c r="X9" s="1" t="s">
        <v>15</v>
      </c>
      <c r="Y9" s="1" t="str">
        <f t="shared" si="9"/>
        <v>GDRCST</v>
      </c>
      <c r="Z9" s="1" t="str">
        <f t="shared" si="10"/>
        <v>Record Status</v>
      </c>
      <c r="AB9" s="1">
        <v>1</v>
      </c>
      <c r="AC9" s="6">
        <f t="shared" ca="1" si="11"/>
        <v>20141204</v>
      </c>
      <c r="AD9" s="3">
        <f t="shared" ca="1" si="12"/>
        <v>144109</v>
      </c>
      <c r="AE9" s="3" t="s">
        <v>88</v>
      </c>
      <c r="AF9" s="1">
        <v>0</v>
      </c>
      <c r="AG9" s="1">
        <v>0</v>
      </c>
      <c r="AI9" s="1" t="str">
        <f t="shared" ca="1" si="13"/>
        <v>insert into ZDIC values('DJB', '', 'EN', 'S', 'GDRCST', 'Record Status', '', '1', '20141204', '144109', 'SQL', '0', '0', '')</v>
      </c>
      <c r="AJ9" s="5" t="s">
        <v>9</v>
      </c>
      <c r="AK9" s="48" t="s">
        <v>1311</v>
      </c>
      <c r="AL9" s="48"/>
      <c r="AM9" s="48" t="s">
        <v>1331</v>
      </c>
      <c r="AN9" s="48" t="s">
        <v>1648</v>
      </c>
      <c r="AQ9" s="3">
        <v>1</v>
      </c>
      <c r="AR9" s="6">
        <f t="shared" ca="1" si="16"/>
        <v>20141204</v>
      </c>
      <c r="AS9" s="3">
        <f t="shared" ca="1" si="17"/>
        <v>144109</v>
      </c>
      <c r="AT9" s="3" t="s">
        <v>88</v>
      </c>
      <c r="AU9" s="48">
        <v>0</v>
      </c>
      <c r="AV9" s="48">
        <v>0</v>
      </c>
      <c r="AW9" s="48"/>
      <c r="AX9" s="48" t="str">
        <f t="shared" ca="1" si="18"/>
        <v>INSERT INTO GDEP VALUES('DJB','','BD04','ADMIN PENJUALAN ','','',1,20141204,144109,'SQL',0,0,'')</v>
      </c>
      <c r="AY9" s="3"/>
      <c r="AZ9" s="48"/>
      <c r="BA9" s="48"/>
    </row>
    <row r="10" spans="1:53" ht="14.25" customHeight="1" x14ac:dyDescent="0.25">
      <c r="A10" s="4"/>
      <c r="B10" s="1" t="str">
        <f>VLOOKUP($D$2,[1]Tables!$B$1:$D$65509,2,FALSE)</f>
        <v>GD</v>
      </c>
      <c r="C10" s="1" t="s">
        <v>23</v>
      </c>
      <c r="D10" s="1" t="str">
        <f t="shared" si="0"/>
        <v>GDCRDT</v>
      </c>
      <c r="E10" s="1" t="str">
        <f>VLOOKUP($C10,'[1]Data Dictionary'!$B$1:$I$65600,5,FALSE)</f>
        <v>Create Date</v>
      </c>
      <c r="F10" s="1" t="str">
        <f>VLOOKUP($C10,'[1]Data Dictionary'!$B$1:$I$65600,6,FALSE)</f>
        <v>Create Date</v>
      </c>
      <c r="G10" s="1" t="str">
        <f>VLOOKUP($C10,'[1]Data Dictionary'!$B$1:$I$65600,7,FALSE)</f>
        <v>Create Date</v>
      </c>
      <c r="H10" s="1" t="str">
        <f>VLOOKUP($C10,'[1]Data Dictionary'!$B$1:$I$65600,8,FALSE)</f>
        <v>Create Date</v>
      </c>
      <c r="I10" s="1" t="str">
        <f>VLOOKUP($C10,'[1]Data Dictionary'!$B$1:$I$65600,2,FALSE)</f>
        <v>NUMERIC</v>
      </c>
      <c r="J10" s="2" t="str">
        <f>VLOOKUP($C10,'[1]Data Dictionary'!$B$1:$I$65600,3,FALSE)</f>
        <v>8, 0</v>
      </c>
      <c r="K10" s="3"/>
      <c r="L10" s="3" t="str">
        <f t="shared" si="1"/>
        <v xml:space="preserve"> NULL </v>
      </c>
      <c r="M10" s="3" t="str">
        <f t="shared" si="2"/>
        <v xml:space="preserve"> DEFAULT(0) </v>
      </c>
      <c r="N10" s="1" t="str">
        <f t="shared" si="3"/>
        <v>GDCRDT NUMERIC(8, 0)  NULL  DEFAULT(0) ,</v>
      </c>
      <c r="O10" s="1" t="str">
        <f t="shared" si="4"/>
        <v>GDCRDT NUMBER(8, 0)  DEFAULT(0) ,</v>
      </c>
      <c r="P10" s="2" t="str">
        <f t="shared" si="5"/>
        <v>8</v>
      </c>
      <c r="Q10" s="2" t="str">
        <f t="shared" si="6"/>
        <v xml:space="preserve"> 0</v>
      </c>
      <c r="R10" s="1" t="str">
        <f t="shared" si="7"/>
        <v xml:space="preserve">     A            GDCRDT         8  0       COLHDG('Create Date')</v>
      </c>
      <c r="S10" s="1" t="s">
        <v>9</v>
      </c>
      <c r="T10" s="1" t="str">
        <f t="shared" si="8"/>
        <v>EXEC sys.sp_addextendedproperty @name=N'MS_Description', @value=N'Create Date' , @level0type=N'SCHEMA',@level0name=N'dbo', @level1type=N'TABLE',@level1name=N'GDEP', @level2type=N'COLUMN',@level2name=N'GDCRDT'</v>
      </c>
      <c r="U10" s="1" t="s">
        <v>1311</v>
      </c>
      <c r="W10" s="1" t="s">
        <v>16</v>
      </c>
      <c r="X10" s="1" t="s">
        <v>15</v>
      </c>
      <c r="Y10" s="1" t="str">
        <f t="shared" si="9"/>
        <v>GDCRDT</v>
      </c>
      <c r="Z10" s="1" t="str">
        <f t="shared" si="10"/>
        <v>Create Date</v>
      </c>
      <c r="AB10" s="1">
        <v>1</v>
      </c>
      <c r="AC10" s="6">
        <f t="shared" ca="1" si="11"/>
        <v>20141204</v>
      </c>
      <c r="AD10" s="3">
        <f t="shared" ca="1" si="12"/>
        <v>144109</v>
      </c>
      <c r="AE10" s="3" t="s">
        <v>88</v>
      </c>
      <c r="AF10" s="1">
        <v>0</v>
      </c>
      <c r="AG10" s="1">
        <v>0</v>
      </c>
      <c r="AI10" s="1" t="str">
        <f t="shared" ca="1" si="13"/>
        <v>insert into ZDIC values('DJB', '', 'EN', 'S', 'GDCRDT', 'Create Date', '', '1', '20141204', '144109', 'SQL', '0', '0', '')</v>
      </c>
      <c r="AJ10" s="5" t="s">
        <v>9</v>
      </c>
      <c r="AK10" s="48" t="s">
        <v>1311</v>
      </c>
      <c r="AL10" s="48"/>
      <c r="AM10" s="48" t="s">
        <v>1332</v>
      </c>
      <c r="AN10" s="48" t="s">
        <v>1649</v>
      </c>
      <c r="AQ10" s="3">
        <v>1</v>
      </c>
      <c r="AR10" s="6">
        <f t="shared" ref="AR10:AR17" ca="1" si="19">YEAR(NOW())*10000+MONTH(NOW())*100+DAY(NOW())</f>
        <v>20141204</v>
      </c>
      <c r="AS10" s="3">
        <f t="shared" ref="AS10:AS17" ca="1" si="20">HOUR(NOW())*10000+MINUTE(NOW())*100+SECOND(NOW())</f>
        <v>144109</v>
      </c>
      <c r="AT10" s="3" t="s">
        <v>88</v>
      </c>
      <c r="AU10" s="48">
        <v>0</v>
      </c>
      <c r="AV10" s="48">
        <v>0</v>
      </c>
      <c r="AW10" s="48"/>
      <c r="AX10" s="48" t="str">
        <f t="shared" ref="AX10:AX17" ca="1" si="21">CONCATENATE("INSERT INTO ",$D$2," VALUES(","'",AK10,"'",",'",AL10,"'",",'",AM10,"'",",'",AN10,"'",",'",AO10,"'",",'",AP10,"'",",",AQ10,,",",AR10,,",",AS10,,",'",AT10,"'",",",AU10,,",",AV10,,",'",AW10,"'",")")</f>
        <v>INSERT INTO GDEP VALUES('DJB','','BD05','GENERAL MANAGER ','','',1,20141204,144109,'SQL',0,0,'')</v>
      </c>
      <c r="AY10" s="3"/>
      <c r="AZ10" s="48"/>
      <c r="BA10" s="48"/>
    </row>
    <row r="11" spans="1:53" ht="14.25" customHeight="1" x14ac:dyDescent="0.25">
      <c r="A11" s="4"/>
      <c r="B11" s="1" t="str">
        <f>VLOOKUP($D$2,[1]Tables!$B$1:$D$65509,2,FALSE)</f>
        <v>GD</v>
      </c>
      <c r="C11" s="1" t="s">
        <v>24</v>
      </c>
      <c r="D11" s="1" t="str">
        <f t="shared" si="0"/>
        <v>GDCRTM</v>
      </c>
      <c r="E11" s="1" t="str">
        <f>VLOOKUP($C11,'[1]Data Dictionary'!$B$1:$I$65600,5,FALSE)</f>
        <v>Create Time</v>
      </c>
      <c r="F11" s="1" t="str">
        <f>VLOOKUP($C11,'[1]Data Dictionary'!$B$1:$I$65600,6,FALSE)</f>
        <v>Create Time</v>
      </c>
      <c r="G11" s="1" t="str">
        <f>VLOOKUP($C11,'[1]Data Dictionary'!$B$1:$I$65600,7,FALSE)</f>
        <v>Create Time</v>
      </c>
      <c r="H11" s="1" t="str">
        <f>VLOOKUP($C11,'[1]Data Dictionary'!$B$1:$I$65600,8,FALSE)</f>
        <v>Create Time</v>
      </c>
      <c r="I11" s="1" t="str">
        <f>VLOOKUP($C11,'[1]Data Dictionary'!$B$1:$I$65600,2,FALSE)</f>
        <v>NUMERIC</v>
      </c>
      <c r="J11" s="2" t="str">
        <f>VLOOKUP($C11,'[1]Data Dictionary'!$B$1:$I$65600,3,FALSE)</f>
        <v>6, 0</v>
      </c>
      <c r="K11" s="3"/>
      <c r="L11" s="3" t="str">
        <f t="shared" si="1"/>
        <v xml:space="preserve"> NULL </v>
      </c>
      <c r="M11" s="3" t="str">
        <f t="shared" si="2"/>
        <v xml:space="preserve"> DEFAULT(0) </v>
      </c>
      <c r="N11" s="1" t="str">
        <f t="shared" si="3"/>
        <v>GDCRTM NUMERIC(6, 0)  NULL  DEFAULT(0) ,</v>
      </c>
      <c r="O11" s="1" t="str">
        <f t="shared" si="4"/>
        <v>GDCRTM NUMBER(6, 0)  DEFAULT(0) ,</v>
      </c>
      <c r="P11" s="2" t="str">
        <f t="shared" si="5"/>
        <v>6</v>
      </c>
      <c r="Q11" s="2" t="str">
        <f t="shared" si="6"/>
        <v xml:space="preserve"> 0</v>
      </c>
      <c r="R11" s="1" t="str">
        <f t="shared" si="7"/>
        <v xml:space="preserve">     A            GDCRTM         6  0       COLHDG('Create Time')</v>
      </c>
      <c r="S11" s="1" t="s">
        <v>9</v>
      </c>
      <c r="T11" s="1" t="str">
        <f t="shared" si="8"/>
        <v>EXEC sys.sp_addextendedproperty @name=N'MS_Description', @value=N'Create Time' , @level0type=N'SCHEMA',@level0name=N'dbo', @level1type=N'TABLE',@level1name=N'GDEP', @level2type=N'COLUMN',@level2name=N'GDCRTM'</v>
      </c>
      <c r="U11" s="1" t="s">
        <v>1311</v>
      </c>
      <c r="W11" s="1" t="s">
        <v>16</v>
      </c>
      <c r="X11" s="1" t="s">
        <v>15</v>
      </c>
      <c r="Y11" s="1" t="str">
        <f t="shared" si="9"/>
        <v>GDCRTM</v>
      </c>
      <c r="Z11" s="1" t="str">
        <f t="shared" si="10"/>
        <v>Create Time</v>
      </c>
      <c r="AB11" s="1">
        <v>1</v>
      </c>
      <c r="AC11" s="6">
        <f t="shared" ca="1" si="11"/>
        <v>20141204</v>
      </c>
      <c r="AD11" s="3">
        <f t="shared" ca="1" si="12"/>
        <v>144109</v>
      </c>
      <c r="AE11" s="3" t="s">
        <v>88</v>
      </c>
      <c r="AF11" s="1">
        <v>0</v>
      </c>
      <c r="AG11" s="1">
        <v>0</v>
      </c>
      <c r="AI11" s="1" t="str">
        <f t="shared" ca="1" si="13"/>
        <v>insert into ZDIC values('DJB', '', 'EN', 'S', 'GDCRTM', 'Create Time', '', '1', '20141204', '144109', 'SQL', '0', '0', '')</v>
      </c>
      <c r="AJ11" s="5" t="s">
        <v>9</v>
      </c>
      <c r="AK11" s="48" t="s">
        <v>1311</v>
      </c>
      <c r="AL11" s="48"/>
      <c r="AM11" s="48" t="s">
        <v>1333</v>
      </c>
      <c r="AN11" s="48" t="s">
        <v>1650</v>
      </c>
      <c r="AQ11" s="3">
        <v>1</v>
      </c>
      <c r="AR11" s="6">
        <f t="shared" ca="1" si="19"/>
        <v>20141204</v>
      </c>
      <c r="AS11" s="3">
        <f t="shared" ca="1" si="20"/>
        <v>144109</v>
      </c>
      <c r="AT11" s="3" t="s">
        <v>88</v>
      </c>
      <c r="AU11" s="48">
        <v>0</v>
      </c>
      <c r="AV11" s="48">
        <v>0</v>
      </c>
      <c r="AW11" s="48"/>
      <c r="AX11" s="48" t="str">
        <f t="shared" ca="1" si="21"/>
        <v>INSERT INTO GDEP VALUES('DJB','','BD06','DESIGNER ','','',1,20141204,144109,'SQL',0,0,'')</v>
      </c>
      <c r="AY11" s="3"/>
      <c r="AZ11" s="48"/>
      <c r="BA11" s="48"/>
    </row>
    <row r="12" spans="1:53" ht="14.25" customHeight="1" x14ac:dyDescent="0.25">
      <c r="A12" s="4"/>
      <c r="B12" s="1" t="str">
        <f>VLOOKUP($D$2,[1]Tables!$B$1:$D$65509,2,FALSE)</f>
        <v>GD</v>
      </c>
      <c r="C12" s="1" t="s">
        <v>25</v>
      </c>
      <c r="D12" s="1" t="str">
        <f t="shared" si="0"/>
        <v>GDCRUS</v>
      </c>
      <c r="E12" s="1" t="str">
        <f>VLOOKUP($C12,'[1]Data Dictionary'!$B$1:$I$65600,5,FALSE)</f>
        <v>Create User</v>
      </c>
      <c r="F12" s="1" t="str">
        <f>VLOOKUP($C12,'[1]Data Dictionary'!$B$1:$I$65600,6,FALSE)</f>
        <v>Create User</v>
      </c>
      <c r="G12" s="1" t="str">
        <f>VLOOKUP($C12,'[1]Data Dictionary'!$B$1:$I$65600,7,FALSE)</f>
        <v>Create User</v>
      </c>
      <c r="H12" s="1" t="str">
        <f>VLOOKUP($C12,'[1]Data Dictionary'!$B$1:$I$65600,8,FALSE)</f>
        <v>Create User</v>
      </c>
      <c r="I12" s="1" t="str">
        <f>VLOOKUP($C12,'[1]Data Dictionary'!$B$1:$I$65600,2,FALSE)</f>
        <v>VARCHAR</v>
      </c>
      <c r="J12" s="2" t="str">
        <f>VLOOKUP($C12,'[1]Data Dictionary'!$B$1:$I$65600,3,FALSE)</f>
        <v>20</v>
      </c>
      <c r="K12" s="3"/>
      <c r="L12" s="3" t="str">
        <f t="shared" si="1"/>
        <v xml:space="preserve"> NULL </v>
      </c>
      <c r="M12" s="3" t="str">
        <f t="shared" si="2"/>
        <v xml:space="preserve"> DEFAULT('') </v>
      </c>
      <c r="N12" s="1" t="str">
        <f t="shared" si="3"/>
        <v>GDCRUS VARCHAR(20)  NULL  DEFAULT('') ,</v>
      </c>
      <c r="O12" s="1" t="str">
        <f t="shared" si="4"/>
        <v>GDCRUS VARCHAR2(20) DEFAULT(' '),</v>
      </c>
      <c r="P12" s="2" t="str">
        <f t="shared" si="5"/>
        <v>20</v>
      </c>
      <c r="Q12" s="2" t="str">
        <f t="shared" si="6"/>
        <v/>
      </c>
      <c r="R12" s="1" t="str">
        <f t="shared" si="7"/>
        <v xml:space="preserve">     A            GDCRUS        20          COLHDG('Create User')</v>
      </c>
      <c r="S12" s="1" t="s">
        <v>9</v>
      </c>
      <c r="T12" s="1" t="str">
        <f t="shared" si="8"/>
        <v>EXEC sys.sp_addextendedproperty @name=N'MS_Description', @value=N'Create User' , @level0type=N'SCHEMA',@level0name=N'dbo', @level1type=N'TABLE',@level1name=N'GDEP', @level2type=N'COLUMN',@level2name=N'GDCRUS'</v>
      </c>
      <c r="U12" s="1" t="s">
        <v>1311</v>
      </c>
      <c r="W12" s="1" t="s">
        <v>16</v>
      </c>
      <c r="X12" s="1" t="s">
        <v>15</v>
      </c>
      <c r="Y12" s="1" t="str">
        <f t="shared" si="9"/>
        <v>GDCRUS</v>
      </c>
      <c r="Z12" s="1" t="str">
        <f t="shared" si="10"/>
        <v>Create User</v>
      </c>
      <c r="AB12" s="1">
        <v>1</v>
      </c>
      <c r="AC12" s="6">
        <f t="shared" ca="1" si="11"/>
        <v>20141204</v>
      </c>
      <c r="AD12" s="3">
        <f t="shared" ca="1" si="12"/>
        <v>144109</v>
      </c>
      <c r="AE12" s="3" t="s">
        <v>88</v>
      </c>
      <c r="AF12" s="1">
        <v>0</v>
      </c>
      <c r="AG12" s="1">
        <v>0</v>
      </c>
      <c r="AI12" s="1" t="str">
        <f t="shared" ca="1" si="13"/>
        <v>insert into ZDIC values('DJB', '', 'EN', 'S', 'GDCRUS', 'Create User', '', '1', '20141204', '144109', 'SQL', '0', '0', '')</v>
      </c>
      <c r="AJ12" s="5" t="s">
        <v>9</v>
      </c>
      <c r="AK12" s="48" t="s">
        <v>1311</v>
      </c>
      <c r="AL12" s="48"/>
      <c r="AM12" s="48" t="s">
        <v>1334</v>
      </c>
      <c r="AN12" s="48" t="s">
        <v>1651</v>
      </c>
      <c r="AQ12" s="3">
        <v>1</v>
      </c>
      <c r="AR12" s="6">
        <f t="shared" ca="1" si="19"/>
        <v>20141204</v>
      </c>
      <c r="AS12" s="3">
        <f t="shared" ca="1" si="20"/>
        <v>144109</v>
      </c>
      <c r="AT12" s="3" t="s">
        <v>88</v>
      </c>
      <c r="AU12" s="48">
        <v>0</v>
      </c>
      <c r="AV12" s="48">
        <v>0</v>
      </c>
      <c r="AW12" s="48"/>
      <c r="AX12" s="48" t="str">
        <f t="shared" ca="1" si="21"/>
        <v>INSERT INTO GDEP VALUES('DJB','','BD07','ASISTEN GM ','','',1,20141204,144109,'SQL',0,0,'')</v>
      </c>
      <c r="AY12" s="3"/>
      <c r="AZ12" s="48"/>
      <c r="BA12" s="48"/>
    </row>
    <row r="13" spans="1:53" ht="14.25" customHeight="1" x14ac:dyDescent="0.25">
      <c r="A13" s="4"/>
      <c r="B13" s="1" t="str">
        <f>VLOOKUP($D$2,[1]Tables!$B$1:$D$65509,2,FALSE)</f>
        <v>GD</v>
      </c>
      <c r="C13" s="1" t="s">
        <v>26</v>
      </c>
      <c r="D13" s="1" t="str">
        <f t="shared" si="0"/>
        <v>GDCHDT</v>
      </c>
      <c r="E13" s="1" t="str">
        <f>VLOOKUP($C13,'[1]Data Dictionary'!$B$1:$I$65600,5,FALSE)</f>
        <v>Change Date</v>
      </c>
      <c r="F13" s="1" t="str">
        <f>VLOOKUP($C13,'[1]Data Dictionary'!$B$1:$I$65600,6,FALSE)</f>
        <v>Change Date</v>
      </c>
      <c r="G13" s="1" t="str">
        <f>VLOOKUP($C13,'[1]Data Dictionary'!$B$1:$I$65600,7,FALSE)</f>
        <v>Change Date</v>
      </c>
      <c r="H13" s="1" t="str">
        <f>VLOOKUP($C13,'[1]Data Dictionary'!$B$1:$I$65600,8,FALSE)</f>
        <v>Change Date</v>
      </c>
      <c r="I13" s="1" t="str">
        <f>VLOOKUP($C13,'[1]Data Dictionary'!$B$1:$I$65600,2,FALSE)</f>
        <v>NUMERIC</v>
      </c>
      <c r="J13" s="2" t="str">
        <f>VLOOKUP($C13,'[1]Data Dictionary'!$B$1:$I$65600,3,FALSE)</f>
        <v>8, 0</v>
      </c>
      <c r="K13" s="3"/>
      <c r="L13" s="3" t="str">
        <f t="shared" si="1"/>
        <v xml:space="preserve"> NULL </v>
      </c>
      <c r="M13" s="3" t="str">
        <f t="shared" si="2"/>
        <v xml:space="preserve"> DEFAULT(0) </v>
      </c>
      <c r="N13" s="1" t="str">
        <f t="shared" si="3"/>
        <v>GDCHDT NUMERIC(8, 0)  NULL  DEFAULT(0) ,</v>
      </c>
      <c r="O13" s="1" t="str">
        <f t="shared" si="4"/>
        <v>GDCHDT NUMBER(8, 0)  DEFAULT(0) ,</v>
      </c>
      <c r="P13" s="2" t="str">
        <f t="shared" si="5"/>
        <v>8</v>
      </c>
      <c r="Q13" s="2" t="str">
        <f t="shared" si="6"/>
        <v xml:space="preserve"> 0</v>
      </c>
      <c r="R13" s="1" t="str">
        <f t="shared" si="7"/>
        <v xml:space="preserve">     A            GDCHDT         8  0       COLHDG('Change Date')</v>
      </c>
      <c r="S13" s="1" t="s">
        <v>9</v>
      </c>
      <c r="T13" s="1" t="str">
        <f t="shared" si="8"/>
        <v>EXEC sys.sp_addextendedproperty @name=N'MS_Description', @value=N'Change Date' , @level0type=N'SCHEMA',@level0name=N'dbo', @level1type=N'TABLE',@level1name=N'GDEP', @level2type=N'COLUMN',@level2name=N'GDCHDT'</v>
      </c>
      <c r="U13" s="1" t="s">
        <v>1311</v>
      </c>
      <c r="W13" s="1" t="s">
        <v>16</v>
      </c>
      <c r="X13" s="1" t="s">
        <v>15</v>
      </c>
      <c r="Y13" s="1" t="str">
        <f t="shared" si="9"/>
        <v>GDCHDT</v>
      </c>
      <c r="Z13" s="1" t="str">
        <f t="shared" si="10"/>
        <v>Change Date</v>
      </c>
      <c r="AB13" s="1">
        <v>1</v>
      </c>
      <c r="AC13" s="6">
        <f t="shared" ca="1" si="11"/>
        <v>20141204</v>
      </c>
      <c r="AD13" s="3">
        <f t="shared" ca="1" si="12"/>
        <v>144109</v>
      </c>
      <c r="AE13" s="3" t="s">
        <v>88</v>
      </c>
      <c r="AF13" s="1">
        <v>0</v>
      </c>
      <c r="AG13" s="1">
        <v>0</v>
      </c>
      <c r="AI13" s="1" t="str">
        <f t="shared" ca="1" si="13"/>
        <v>insert into ZDIC values('DJB', '', 'EN', 'S', 'GDCHDT', 'Change Date', '', '1', '20141204', '144109', 'SQL', '0', '0', '')</v>
      </c>
      <c r="AJ13" s="5" t="s">
        <v>9</v>
      </c>
      <c r="AK13" s="48" t="s">
        <v>1311</v>
      </c>
      <c r="AL13" s="48"/>
      <c r="AM13" s="48" t="s">
        <v>1335</v>
      </c>
      <c r="AN13" s="48" t="s">
        <v>1652</v>
      </c>
      <c r="AQ13" s="3">
        <v>1</v>
      </c>
      <c r="AR13" s="6">
        <f t="shared" ca="1" si="19"/>
        <v>20141204</v>
      </c>
      <c r="AS13" s="3">
        <f t="shared" ca="1" si="20"/>
        <v>144109</v>
      </c>
      <c r="AT13" s="3" t="s">
        <v>88</v>
      </c>
      <c r="AU13" s="48">
        <v>0</v>
      </c>
      <c r="AV13" s="48">
        <v>0</v>
      </c>
      <c r="AW13" s="48"/>
      <c r="AX13" s="48" t="str">
        <f t="shared" ca="1" si="21"/>
        <v>INSERT INTO GDEP VALUES('DJB','','BD08','HRD ','','',1,20141204,144109,'SQL',0,0,'')</v>
      </c>
      <c r="AY13" s="3"/>
      <c r="AZ13" s="48"/>
      <c r="BA13" s="48"/>
    </row>
    <row r="14" spans="1:53" ht="14.25" customHeight="1" x14ac:dyDescent="0.25">
      <c r="A14" s="4"/>
      <c r="B14" s="1" t="str">
        <f>VLOOKUP($D$2,[1]Tables!$B$1:$D$65509,2,FALSE)</f>
        <v>GD</v>
      </c>
      <c r="C14" s="1" t="s">
        <v>27</v>
      </c>
      <c r="D14" s="1" t="str">
        <f t="shared" si="0"/>
        <v>GDCHTM</v>
      </c>
      <c r="E14" s="1" t="str">
        <f>VLOOKUP($C14,'[1]Data Dictionary'!$B$1:$I$65600,5,FALSE)</f>
        <v>Change Time</v>
      </c>
      <c r="F14" s="1" t="str">
        <f>VLOOKUP($C14,'[1]Data Dictionary'!$B$1:$I$65600,6,FALSE)</f>
        <v>Change Time</v>
      </c>
      <c r="G14" s="1" t="str">
        <f>VLOOKUP($C14,'[1]Data Dictionary'!$B$1:$I$65600,7,FALSE)</f>
        <v>Change Time</v>
      </c>
      <c r="H14" s="1" t="str">
        <f>VLOOKUP($C14,'[1]Data Dictionary'!$B$1:$I$65600,8,FALSE)</f>
        <v>Change Time</v>
      </c>
      <c r="I14" s="1" t="str">
        <f>VLOOKUP($C14,'[1]Data Dictionary'!$B$1:$I$65600,2,FALSE)</f>
        <v>NUMERIC</v>
      </c>
      <c r="J14" s="2" t="str">
        <f>VLOOKUP($C14,'[1]Data Dictionary'!$B$1:$I$65600,3,FALSE)</f>
        <v>6, 0</v>
      </c>
      <c r="K14" s="3"/>
      <c r="L14" s="3" t="str">
        <f t="shared" si="1"/>
        <v xml:space="preserve"> NULL </v>
      </c>
      <c r="M14" s="3" t="str">
        <f t="shared" si="2"/>
        <v xml:space="preserve"> DEFAULT(0) </v>
      </c>
      <c r="N14" s="1" t="str">
        <f t="shared" si="3"/>
        <v>GDCHTM NUMERIC(6, 0)  NULL  DEFAULT(0) ,</v>
      </c>
      <c r="O14" s="1" t="str">
        <f t="shared" si="4"/>
        <v>GDCHTM NUMBER(6, 0)  DEFAULT(0) ,</v>
      </c>
      <c r="P14" s="2" t="str">
        <f t="shared" si="5"/>
        <v>6</v>
      </c>
      <c r="Q14" s="2" t="str">
        <f t="shared" si="6"/>
        <v xml:space="preserve"> 0</v>
      </c>
      <c r="R14" s="1" t="str">
        <f t="shared" si="7"/>
        <v xml:space="preserve">     A            GDCHTM         6  0       COLHDG('Change Time')</v>
      </c>
      <c r="S14" s="1" t="s">
        <v>9</v>
      </c>
      <c r="T14" s="1" t="str">
        <f t="shared" si="8"/>
        <v>EXEC sys.sp_addextendedproperty @name=N'MS_Description', @value=N'Change Time' , @level0type=N'SCHEMA',@level0name=N'dbo', @level1type=N'TABLE',@level1name=N'GDEP', @level2type=N'COLUMN',@level2name=N'GDCHTM'</v>
      </c>
      <c r="U14" s="1" t="s">
        <v>1311</v>
      </c>
      <c r="W14" s="1" t="s">
        <v>16</v>
      </c>
      <c r="X14" s="1" t="s">
        <v>15</v>
      </c>
      <c r="Y14" s="1" t="str">
        <f t="shared" si="9"/>
        <v>GDCHTM</v>
      </c>
      <c r="Z14" s="1" t="str">
        <f t="shared" si="10"/>
        <v>Change Time</v>
      </c>
      <c r="AB14" s="1">
        <v>1</v>
      </c>
      <c r="AC14" s="6">
        <f t="shared" ca="1" si="11"/>
        <v>20141204</v>
      </c>
      <c r="AD14" s="3">
        <f t="shared" ca="1" si="12"/>
        <v>144109</v>
      </c>
      <c r="AE14" s="3" t="s">
        <v>88</v>
      </c>
      <c r="AF14" s="1">
        <v>0</v>
      </c>
      <c r="AG14" s="1">
        <v>0</v>
      </c>
      <c r="AI14" s="1" t="str">
        <f t="shared" ca="1" si="13"/>
        <v>insert into ZDIC values('DJB', '', 'EN', 'S', 'GDCHTM', 'Change Time', '', '1', '20141204', '144109', 'SQL', '0', '0', '')</v>
      </c>
      <c r="AJ14" s="5" t="s">
        <v>9</v>
      </c>
      <c r="AK14" s="48" t="s">
        <v>1311</v>
      </c>
      <c r="AL14" s="48"/>
      <c r="AM14" s="48" t="s">
        <v>1336</v>
      </c>
      <c r="AN14" s="48" t="s">
        <v>1653</v>
      </c>
      <c r="AQ14" s="3">
        <v>1</v>
      </c>
      <c r="AR14" s="6">
        <f t="shared" ca="1" si="19"/>
        <v>20141204</v>
      </c>
      <c r="AS14" s="3">
        <f t="shared" ca="1" si="20"/>
        <v>144109</v>
      </c>
      <c r="AT14" s="3" t="s">
        <v>88</v>
      </c>
      <c r="AU14" s="48">
        <v>0</v>
      </c>
      <c r="AV14" s="48">
        <v>0</v>
      </c>
      <c r="AW14" s="48"/>
      <c r="AX14" s="48" t="str">
        <f t="shared" ca="1" si="21"/>
        <v>INSERT INTO GDEP VALUES('DJB','','BD09','UMUM ','','',1,20141204,144109,'SQL',0,0,'')</v>
      </c>
      <c r="AY14" s="3"/>
      <c r="AZ14" s="48"/>
      <c r="BA14" s="48"/>
    </row>
    <row r="15" spans="1:53" ht="14.25" customHeight="1" x14ac:dyDescent="0.25">
      <c r="A15" s="4"/>
      <c r="B15" s="1" t="str">
        <f>VLOOKUP($D$2,[1]Tables!$B$1:$D$65509,2,FALSE)</f>
        <v>GD</v>
      </c>
      <c r="C15" s="1" t="s">
        <v>28</v>
      </c>
      <c r="D15" s="1" t="str">
        <f t="shared" si="0"/>
        <v>GDCHUS</v>
      </c>
      <c r="E15" s="1" t="str">
        <f>VLOOKUP($C15,'[1]Data Dictionary'!$B$1:$I$65600,5,FALSE)</f>
        <v>Change User</v>
      </c>
      <c r="F15" s="1" t="str">
        <f>VLOOKUP($C15,'[1]Data Dictionary'!$B$1:$I$65600,6,FALSE)</f>
        <v>Change User</v>
      </c>
      <c r="G15" s="1" t="str">
        <f>VLOOKUP($C15,'[1]Data Dictionary'!$B$1:$I$65600,7,FALSE)</f>
        <v>Change User</v>
      </c>
      <c r="H15" s="1" t="str">
        <f>VLOOKUP($C15,'[1]Data Dictionary'!$B$1:$I$65600,8,FALSE)</f>
        <v>Change User</v>
      </c>
      <c r="I15" s="1" t="str">
        <f>VLOOKUP($C15,'[1]Data Dictionary'!$B$1:$I$65600,2,FALSE)</f>
        <v>VARCHAR</v>
      </c>
      <c r="J15" s="2" t="str">
        <f>VLOOKUP($C15,'[1]Data Dictionary'!$B$1:$I$65600,3,FALSE)</f>
        <v>20</v>
      </c>
      <c r="K15" s="3"/>
      <c r="L15" s="3" t="str">
        <f t="shared" si="1"/>
        <v xml:space="preserve"> NULL </v>
      </c>
      <c r="M15" s="3" t="str">
        <f t="shared" si="2"/>
        <v xml:space="preserve"> DEFAULT('') </v>
      </c>
      <c r="N15" s="1" t="str">
        <f t="shared" si="3"/>
        <v>GDCHUS VARCHAR(20)  NULL  DEFAULT('') ,</v>
      </c>
      <c r="O15" s="1" t="str">
        <f t="shared" si="4"/>
        <v>GDCHUS VARCHAR2(20) DEFAULT(' '),</v>
      </c>
      <c r="P15" s="2" t="str">
        <f t="shared" si="5"/>
        <v>20</v>
      </c>
      <c r="Q15" s="2" t="str">
        <f t="shared" si="6"/>
        <v/>
      </c>
      <c r="R15" s="1" t="str">
        <f t="shared" si="7"/>
        <v xml:space="preserve">     A            GDCHUS        20          COLHDG('Change User')</v>
      </c>
      <c r="S15" s="1" t="s">
        <v>9</v>
      </c>
      <c r="T15" s="1" t="str">
        <f t="shared" si="8"/>
        <v>EXEC sys.sp_addextendedproperty @name=N'MS_Description', @value=N'Change User' , @level0type=N'SCHEMA',@level0name=N'dbo', @level1type=N'TABLE',@level1name=N'GDEP', @level2type=N'COLUMN',@level2name=N'GDCHUS'</v>
      </c>
      <c r="U15" s="1" t="s">
        <v>1311</v>
      </c>
      <c r="W15" s="1" t="s">
        <v>16</v>
      </c>
      <c r="X15" s="1" t="s">
        <v>15</v>
      </c>
      <c r="Y15" s="1" t="str">
        <f t="shared" si="9"/>
        <v>GDCHUS</v>
      </c>
      <c r="Z15" s="1" t="str">
        <f t="shared" si="10"/>
        <v>Change User</v>
      </c>
      <c r="AB15" s="1">
        <v>1</v>
      </c>
      <c r="AC15" s="6">
        <f t="shared" ca="1" si="11"/>
        <v>20141204</v>
      </c>
      <c r="AD15" s="3">
        <f t="shared" ca="1" si="12"/>
        <v>144109</v>
      </c>
      <c r="AE15" s="3" t="s">
        <v>88</v>
      </c>
      <c r="AF15" s="1">
        <v>0</v>
      </c>
      <c r="AG15" s="1">
        <v>0</v>
      </c>
      <c r="AI15" s="1" t="str">
        <f t="shared" ca="1" si="13"/>
        <v>insert into ZDIC values('DJB', '', 'EN', 'S', 'GDCHUS', 'Change User', '', '1', '20141204', '144109', 'SQL', '0', '0', '')</v>
      </c>
      <c r="AJ15" s="5" t="s">
        <v>9</v>
      </c>
      <c r="AK15" s="48" t="s">
        <v>1311</v>
      </c>
      <c r="AL15" s="48"/>
      <c r="AM15" s="48" t="s">
        <v>1654</v>
      </c>
      <c r="AN15" s="48" t="s">
        <v>1655</v>
      </c>
      <c r="AQ15" s="3">
        <v>1</v>
      </c>
      <c r="AR15" s="6">
        <f t="shared" ca="1" si="19"/>
        <v>20141204</v>
      </c>
      <c r="AS15" s="3">
        <f t="shared" ca="1" si="20"/>
        <v>144109</v>
      </c>
      <c r="AT15" s="3" t="s">
        <v>88</v>
      </c>
      <c r="AU15" s="48">
        <v>0</v>
      </c>
      <c r="AV15" s="48">
        <v>0</v>
      </c>
      <c r="AW15" s="48"/>
      <c r="AX15" s="48" t="str">
        <f t="shared" ca="1" si="21"/>
        <v>INSERT INTO GDEP VALUES('DJB','','BD10','GUDANG','','',1,20141204,144109,'SQL',0,0,'')</v>
      </c>
      <c r="AY15" s="3"/>
      <c r="AZ15" s="48"/>
      <c r="BA15" s="48"/>
    </row>
    <row r="16" spans="1:53" ht="14.25" customHeight="1" x14ac:dyDescent="0.25">
      <c r="A16" s="4"/>
      <c r="B16" s="4"/>
      <c r="C16" s="4"/>
      <c r="D16" s="5"/>
      <c r="K16" s="3"/>
      <c r="L16" s="3"/>
      <c r="M16" s="3"/>
      <c r="N16" s="1" t="str">
        <f>CONCATENATE(" CONSTRAINT PK_",$D$2, " PRIMARY KEY CLUSTERED (")</f>
        <v xml:space="preserve"> CONSTRAINT PK_GDEP PRIMARY KEY CLUSTERED (</v>
      </c>
      <c r="O16" s="1" t="str">
        <f>CONCATENATE(" CONSTRAINT PK_",$D$2, " PRIMARY KEY (")</f>
        <v xml:space="preserve"> CONSTRAINT PK_GDEP PRIMARY KEY (</v>
      </c>
      <c r="P16" s="1" t="s">
        <v>9</v>
      </c>
      <c r="Q16" s="1" t="s">
        <v>9</v>
      </c>
      <c r="R16" s="1" t="s">
        <v>370</v>
      </c>
      <c r="S16" s="1" t="s">
        <v>9</v>
      </c>
      <c r="AK16" s="48" t="s">
        <v>1311</v>
      </c>
      <c r="AL16" s="48"/>
      <c r="AM16" s="48" t="s">
        <v>1656</v>
      </c>
      <c r="AN16" s="48" t="s">
        <v>1657</v>
      </c>
      <c r="AQ16" s="3">
        <v>1</v>
      </c>
      <c r="AR16" s="6">
        <f t="shared" ca="1" si="19"/>
        <v>20141204</v>
      </c>
      <c r="AS16" s="3">
        <f t="shared" ca="1" si="20"/>
        <v>144109</v>
      </c>
      <c r="AT16" s="3" t="s">
        <v>88</v>
      </c>
      <c r="AU16" s="48">
        <v>0</v>
      </c>
      <c r="AV16" s="48">
        <v>0</v>
      </c>
      <c r="AW16" s="48"/>
      <c r="AX16" s="48" t="str">
        <f t="shared" ca="1" si="21"/>
        <v>INSERT INTO GDEP VALUES('DJB','','BD11','FINANCE &amp; ACCOUNTING','','',1,20141204,144109,'SQL',0,0,'')</v>
      </c>
      <c r="AY16" s="3"/>
      <c r="AZ16" s="48"/>
      <c r="BA16" s="48"/>
    </row>
    <row r="17" spans="1:53" ht="14.25" customHeight="1" x14ac:dyDescent="0.25">
      <c r="A17" s="4"/>
      <c r="B17" s="4"/>
      <c r="C17" s="4"/>
      <c r="K17" s="3"/>
      <c r="L17" s="3"/>
      <c r="M17" s="3"/>
      <c r="N17" s="1" t="str">
        <f>$D$3</f>
        <v>GDCONO</v>
      </c>
      <c r="O17" s="1" t="str">
        <f>$D$3</f>
        <v>GDCONO</v>
      </c>
      <c r="R17" s="1" t="str">
        <f>CONCATENATE("     A          K ", RIGHT(N17,6))</f>
        <v xml:space="preserve">     A          K GDCONO</v>
      </c>
      <c r="S17" s="1" t="s">
        <v>9</v>
      </c>
      <c r="AK17" s="48" t="s">
        <v>1311</v>
      </c>
      <c r="AL17" s="48"/>
      <c r="AM17" s="48" t="s">
        <v>1658</v>
      </c>
      <c r="AN17" s="48" t="s">
        <v>569</v>
      </c>
      <c r="AQ17" s="3">
        <v>1</v>
      </c>
      <c r="AR17" s="6">
        <f t="shared" ca="1" si="19"/>
        <v>20141204</v>
      </c>
      <c r="AS17" s="3">
        <f t="shared" ca="1" si="20"/>
        <v>144109</v>
      </c>
      <c r="AT17" s="3" t="s">
        <v>88</v>
      </c>
      <c r="AU17" s="48">
        <v>0</v>
      </c>
      <c r="AV17" s="48">
        <v>0</v>
      </c>
      <c r="AW17" s="48"/>
      <c r="AX17" s="48" t="str">
        <f t="shared" ca="1" si="21"/>
        <v>INSERT INTO GDEP VALUES('DJB','','BD12','PURCHASE','','',1,20141204,144109,'SQL',0,0,'')</v>
      </c>
      <c r="AY17" s="3"/>
      <c r="AZ17" s="48"/>
      <c r="BA17" s="48"/>
    </row>
    <row r="18" spans="1:53" ht="14.25" customHeight="1" x14ac:dyDescent="0.25">
      <c r="A18" s="4"/>
      <c r="B18" s="4"/>
      <c r="C18" s="4"/>
      <c r="K18" s="3"/>
      <c r="L18" s="3"/>
      <c r="M18" s="3"/>
      <c r="N18" s="1" t="str">
        <f xml:space="preserve"> ", " &amp; $D4</f>
        <v>, GDBRNO</v>
      </c>
      <c r="O18" s="1" t="str">
        <f xml:space="preserve"> ", " &amp; $D4</f>
        <v>, GDBRNO</v>
      </c>
      <c r="R18" s="1" t="str">
        <f>CONCATENATE("     A          K ", RIGHT(N18,6))</f>
        <v xml:space="preserve">     A          K GDBRNO</v>
      </c>
      <c r="S18" s="1" t="s">
        <v>9</v>
      </c>
      <c r="AK18" s="48"/>
      <c r="AL18" s="48"/>
      <c r="AM18" s="48"/>
      <c r="AN18" s="48"/>
      <c r="AQ18" s="3"/>
      <c r="AR18" s="6"/>
      <c r="AT18" s="3"/>
      <c r="AU18" s="48"/>
      <c r="AV18" s="48"/>
      <c r="AW18" s="48"/>
      <c r="AX18" s="6"/>
      <c r="AY18" s="3"/>
      <c r="AZ18" s="48"/>
      <c r="BA18" s="48"/>
    </row>
    <row r="19" spans="1:53" ht="14.25" customHeight="1" x14ac:dyDescent="0.25">
      <c r="B19" s="4"/>
      <c r="C19" s="4"/>
      <c r="K19" s="3"/>
      <c r="L19" s="3"/>
      <c r="M19" s="3"/>
      <c r="N19" s="1" t="str">
        <f xml:space="preserve"> ", " &amp; $D5</f>
        <v>, GDDENO</v>
      </c>
      <c r="O19" s="1" t="str">
        <f xml:space="preserve"> ", " &amp; $D5</f>
        <v>, GDDENO</v>
      </c>
      <c r="R19" s="1" t="str">
        <f>CONCATENATE("     A          K ", RIGHT(N19,6))</f>
        <v xml:space="preserve">     A          K GDDENO</v>
      </c>
      <c r="S19" s="1" t="s">
        <v>9</v>
      </c>
      <c r="AK19" s="48"/>
      <c r="AL19" s="48"/>
      <c r="AM19" s="48"/>
      <c r="AN19" s="48"/>
      <c r="AQ19" s="3"/>
      <c r="AR19" s="6"/>
      <c r="AT19" s="3"/>
      <c r="AU19" s="48"/>
      <c r="AV19" s="48"/>
      <c r="AW19" s="48"/>
      <c r="AX19" s="6"/>
      <c r="AY19" s="3"/>
      <c r="AZ19" s="48"/>
      <c r="BA19" s="48"/>
    </row>
    <row r="20" spans="1:53" ht="14.25" customHeight="1" x14ac:dyDescent="0.25">
      <c r="B20" s="4"/>
      <c r="C20" s="4"/>
      <c r="K20" s="3"/>
      <c r="L20" s="3"/>
      <c r="M20" s="3"/>
      <c r="N20" s="1" t="s">
        <v>11</v>
      </c>
      <c r="O20" s="1" t="s">
        <v>11</v>
      </c>
      <c r="S20" s="1" t="s">
        <v>9</v>
      </c>
      <c r="AK20" s="48"/>
      <c r="AL20" s="48"/>
      <c r="AM20" s="48"/>
      <c r="AN20" s="48"/>
      <c r="AQ20" s="3"/>
      <c r="AR20" s="6"/>
      <c r="AT20" s="3"/>
      <c r="AU20" s="48"/>
      <c r="AV20" s="48"/>
      <c r="AW20" s="48"/>
      <c r="AX20" s="6"/>
      <c r="AY20" s="3"/>
      <c r="AZ20" s="48"/>
      <c r="BA20" s="48"/>
    </row>
    <row r="21" spans="1:53" ht="14.25" customHeight="1" x14ac:dyDescent="0.25">
      <c r="S21" s="1" t="s">
        <v>9</v>
      </c>
      <c r="AK21" s="48"/>
      <c r="AL21" s="48"/>
      <c r="AM21" s="48"/>
      <c r="AN21" s="48"/>
      <c r="AQ21" s="3"/>
      <c r="AR21" s="6"/>
      <c r="AT21" s="3"/>
      <c r="AU21" s="48"/>
      <c r="AV21" s="48"/>
      <c r="AW21" s="48"/>
      <c r="AX21" s="6"/>
      <c r="AY21" s="3"/>
      <c r="AZ21" s="48"/>
      <c r="BA21" s="48"/>
    </row>
    <row r="22" spans="1:53" ht="14.25" customHeight="1" x14ac:dyDescent="0.25">
      <c r="S22" s="1" t="s">
        <v>9</v>
      </c>
      <c r="AK22" s="48"/>
      <c r="AL22" s="48"/>
      <c r="AM22" s="48"/>
      <c r="AN22" s="48"/>
      <c r="AQ22" s="3"/>
      <c r="AR22" s="6"/>
      <c r="AT22" s="3"/>
      <c r="AU22" s="48"/>
      <c r="AV22" s="48"/>
      <c r="AW22" s="48"/>
      <c r="AX22" s="6"/>
      <c r="AY22" s="3"/>
      <c r="AZ22" s="48"/>
      <c r="BA22" s="48"/>
    </row>
    <row r="23" spans="1:53" ht="14.25" customHeight="1" x14ac:dyDescent="0.25">
      <c r="S23" s="1" t="s">
        <v>9</v>
      </c>
      <c r="AK23" s="48"/>
      <c r="AL23" s="48"/>
      <c r="AM23" s="48"/>
      <c r="AN23" s="48"/>
      <c r="AQ23" s="3"/>
      <c r="AR23" s="6"/>
      <c r="AT23" s="3"/>
      <c r="AU23" s="48"/>
      <c r="AV23" s="48"/>
      <c r="AW23" s="48"/>
      <c r="AX23" s="6"/>
      <c r="AY23" s="3"/>
      <c r="AZ23" s="48"/>
      <c r="BA23" s="48"/>
    </row>
    <row r="24" spans="1:53" ht="14.25" customHeight="1" x14ac:dyDescent="0.25">
      <c r="S24" s="1" t="s">
        <v>9</v>
      </c>
      <c r="AK24" s="48"/>
      <c r="AL24" s="48"/>
      <c r="AM24" s="48"/>
      <c r="AN24" s="48"/>
      <c r="AQ24" s="3"/>
      <c r="AR24" s="6"/>
      <c r="AT24" s="3"/>
      <c r="AU24" s="48"/>
      <c r="AV24" s="48"/>
      <c r="AW24" s="48"/>
      <c r="AX24" s="6"/>
      <c r="AY24" s="3"/>
      <c r="AZ24" s="48"/>
      <c r="BA24" s="48"/>
    </row>
    <row r="25" spans="1:53" ht="14.25" customHeight="1" x14ac:dyDescent="0.25">
      <c r="S25" s="1" t="s">
        <v>9</v>
      </c>
      <c r="AK25" s="48"/>
      <c r="AL25" s="48"/>
      <c r="AM25" s="48"/>
      <c r="AN25" s="48"/>
      <c r="AQ25" s="3"/>
      <c r="AR25" s="6"/>
      <c r="AT25" s="3"/>
      <c r="AU25" s="48"/>
      <c r="AV25" s="48"/>
      <c r="AW25" s="48"/>
      <c r="AX25" s="6"/>
      <c r="AY25" s="3"/>
      <c r="AZ25" s="48"/>
      <c r="BA25" s="48"/>
    </row>
    <row r="26" spans="1:53" ht="14.25" customHeight="1" x14ac:dyDescent="0.25">
      <c r="S26" s="1" t="s">
        <v>9</v>
      </c>
      <c r="AK26" s="48"/>
      <c r="AL26" s="48"/>
      <c r="AM26" s="48"/>
      <c r="AN26" s="48"/>
      <c r="AQ26" s="3"/>
      <c r="AR26" s="6"/>
      <c r="AT26" s="3"/>
      <c r="AU26" s="48"/>
      <c r="AV26" s="48"/>
      <c r="AW26" s="48"/>
      <c r="AX26" s="6"/>
      <c r="AY26" s="3"/>
      <c r="AZ26" s="48"/>
      <c r="BA26" s="48"/>
    </row>
    <row r="27" spans="1:53" ht="14.25" customHeight="1" x14ac:dyDescent="0.25">
      <c r="AK27" s="48"/>
      <c r="AL27" s="48"/>
      <c r="AM27" s="48"/>
      <c r="AN27" s="48"/>
      <c r="AQ27" s="3"/>
      <c r="AR27" s="6"/>
      <c r="AT27" s="3"/>
      <c r="AU27" s="48"/>
      <c r="AV27" s="48"/>
      <c r="AW27" s="48"/>
      <c r="AX27" s="6"/>
      <c r="AY27" s="3"/>
      <c r="AZ27" s="48"/>
      <c r="BA27" s="48"/>
    </row>
    <row r="28" spans="1:53" ht="14.25" customHeight="1" x14ac:dyDescent="0.25">
      <c r="AK28" s="48"/>
      <c r="AL28" s="48"/>
      <c r="AM28" s="48"/>
      <c r="AN28" s="48"/>
      <c r="AQ28" s="3"/>
      <c r="AR28" s="6"/>
      <c r="AT28" s="3"/>
      <c r="AU28" s="48"/>
      <c r="AV28" s="48"/>
      <c r="AW28" s="48"/>
      <c r="AX28" s="6"/>
      <c r="AY28" s="3"/>
      <c r="AZ28" s="48"/>
      <c r="BA28" s="48"/>
    </row>
    <row r="29" spans="1:53" ht="14.25" customHeight="1" x14ac:dyDescent="0.25">
      <c r="AK29" s="48"/>
      <c r="AL29" s="48"/>
      <c r="AM29" s="48"/>
      <c r="AN29" s="48"/>
      <c r="AQ29" s="3"/>
      <c r="AR29" s="6"/>
      <c r="AT29" s="3"/>
      <c r="AU29" s="48"/>
      <c r="AV29" s="48"/>
      <c r="AW29" s="48"/>
      <c r="AX29" s="6"/>
      <c r="AY29" s="3"/>
      <c r="AZ29" s="48"/>
      <c r="BA29" s="48"/>
    </row>
    <row r="30" spans="1:53" ht="14.25" customHeight="1" x14ac:dyDescent="0.25">
      <c r="AK30" s="48"/>
      <c r="AL30" s="48"/>
      <c r="AM30" s="48"/>
      <c r="AN30" s="48"/>
      <c r="AQ30" s="3"/>
      <c r="AR30" s="6"/>
      <c r="AT30" s="3"/>
      <c r="AU30" s="48"/>
      <c r="AV30" s="48"/>
      <c r="AW30" s="48"/>
      <c r="AX30" s="6"/>
      <c r="AY30" s="3"/>
      <c r="AZ30" s="48"/>
      <c r="BA30" s="48"/>
    </row>
    <row r="31" spans="1:53" ht="14.25" customHeight="1" x14ac:dyDescent="0.25">
      <c r="AK31" s="48"/>
      <c r="AL31" s="48"/>
      <c r="AM31" s="48"/>
      <c r="AN31" s="48"/>
      <c r="AQ31" s="3"/>
      <c r="AR31" s="6"/>
      <c r="AT31" s="3"/>
      <c r="AU31" s="48"/>
      <c r="AV31" s="48"/>
      <c r="AW31" s="48"/>
      <c r="AX31" s="6"/>
      <c r="AY31" s="3"/>
      <c r="AZ31" s="48"/>
      <c r="BA31" s="48"/>
    </row>
    <row r="32" spans="1:53" ht="14.25" customHeight="1" x14ac:dyDescent="0.25">
      <c r="J32" s="1"/>
      <c r="AK32" s="48"/>
      <c r="AL32" s="48"/>
      <c r="AM32" s="48"/>
      <c r="AN32" s="48"/>
      <c r="AQ32" s="3"/>
      <c r="AR32" s="6"/>
      <c r="AT32" s="3"/>
      <c r="AU32" s="48"/>
      <c r="AV32" s="48"/>
      <c r="AW32" s="48"/>
      <c r="AX32" s="6"/>
      <c r="AY32" s="3"/>
      <c r="AZ32" s="48"/>
      <c r="BA32" s="48"/>
    </row>
    <row r="33" spans="10:53" ht="14.25" customHeight="1" x14ac:dyDescent="0.25">
      <c r="J33" s="1"/>
      <c r="AK33" s="48"/>
      <c r="AL33" s="48"/>
      <c r="AM33" s="48"/>
      <c r="AN33" s="48"/>
      <c r="AQ33" s="3"/>
      <c r="AR33" s="6"/>
      <c r="AT33" s="3"/>
      <c r="AU33" s="48"/>
      <c r="AV33" s="48"/>
      <c r="AW33" s="48"/>
      <c r="AX33" s="6"/>
      <c r="AY33" s="3"/>
      <c r="AZ33" s="48"/>
      <c r="BA33" s="48"/>
    </row>
    <row r="34" spans="10:53" ht="14.25" customHeight="1" x14ac:dyDescent="0.25">
      <c r="J34" s="1"/>
      <c r="AK34" s="48"/>
      <c r="AL34" s="48"/>
      <c r="AM34" s="48"/>
      <c r="AN34" s="48"/>
      <c r="AQ34" s="3"/>
      <c r="AR34" s="6"/>
      <c r="AT34" s="3"/>
      <c r="AU34" s="48"/>
      <c r="AV34" s="48"/>
      <c r="AW34" s="48"/>
      <c r="AX34" s="6"/>
      <c r="AY34" s="3"/>
      <c r="AZ34" s="48"/>
      <c r="BA34" s="48"/>
    </row>
    <row r="35" spans="10:53" ht="14.25" customHeight="1" x14ac:dyDescent="0.25">
      <c r="J35" s="1"/>
      <c r="AK35" s="48"/>
      <c r="AL35" s="48"/>
      <c r="AM35" s="48"/>
      <c r="AN35" s="48"/>
      <c r="AQ35" s="3"/>
      <c r="AR35" s="6"/>
      <c r="AT35" s="3"/>
      <c r="AU35" s="48"/>
      <c r="AV35" s="48"/>
      <c r="AW35" s="48"/>
      <c r="AX35" s="6"/>
      <c r="AY35" s="3"/>
      <c r="AZ35" s="48"/>
      <c r="BA35" s="48"/>
    </row>
    <row r="36" spans="10:53" ht="14.25" customHeight="1" x14ac:dyDescent="0.25">
      <c r="J36" s="1"/>
      <c r="AK36" s="48"/>
      <c r="AL36" s="48"/>
      <c r="AM36" s="48"/>
      <c r="AN36" s="48"/>
      <c r="AQ36" s="48"/>
      <c r="AT36" s="48"/>
      <c r="AU36" s="48"/>
      <c r="AV36" s="48"/>
      <c r="AW36" s="48"/>
      <c r="AX36" s="48"/>
      <c r="AY36" s="48"/>
      <c r="AZ36" s="48"/>
      <c r="BA36" s="48"/>
    </row>
    <row r="37" spans="10:53" ht="14.25" customHeight="1" x14ac:dyDescent="0.25">
      <c r="J37" s="1"/>
      <c r="AK37" s="48"/>
      <c r="AL37" s="48"/>
      <c r="AM37" s="48"/>
      <c r="AN37" s="48"/>
      <c r="AQ37" s="48"/>
      <c r="AT37" s="48"/>
      <c r="AU37" s="48"/>
      <c r="AV37" s="48"/>
      <c r="AW37" s="48"/>
      <c r="AX37" s="48"/>
      <c r="AY37" s="48"/>
      <c r="AZ37" s="48"/>
      <c r="BA37" s="48"/>
    </row>
    <row r="38" spans="10:53" ht="14.25" customHeight="1" x14ac:dyDescent="0.25">
      <c r="J38" s="1"/>
      <c r="AK38" s="48"/>
      <c r="AL38" s="48"/>
      <c r="AM38" s="48"/>
      <c r="AN38" s="48"/>
      <c r="AQ38" s="48"/>
      <c r="AT38" s="48"/>
      <c r="AU38" s="48"/>
      <c r="AV38" s="48"/>
      <c r="AW38" s="48"/>
      <c r="AX38" s="48"/>
      <c r="AY38" s="48"/>
      <c r="AZ38" s="48"/>
      <c r="BA38" s="48"/>
    </row>
    <row r="39" spans="10:53" ht="14.25" customHeight="1" x14ac:dyDescent="0.25">
      <c r="J39" s="1"/>
      <c r="AK39" s="48"/>
      <c r="AL39" s="48"/>
      <c r="AM39" s="48"/>
      <c r="AN39" s="48"/>
      <c r="AQ39" s="3"/>
      <c r="AR39" s="6"/>
      <c r="AT39" s="3"/>
      <c r="AU39" s="48"/>
      <c r="AV39" s="48"/>
      <c r="AW39" s="48"/>
      <c r="AX39" s="6"/>
      <c r="AY39" s="3"/>
      <c r="AZ39" s="48"/>
      <c r="BA39" s="48"/>
    </row>
    <row r="40" spans="10:53" ht="14.25" customHeight="1" x14ac:dyDescent="0.25">
      <c r="J40" s="1"/>
      <c r="AQ40" s="3"/>
      <c r="AR40" s="6"/>
      <c r="AT40" s="3"/>
      <c r="AX40" s="6"/>
      <c r="AY40" s="3"/>
    </row>
    <row r="41" spans="10:53" ht="14.25" customHeight="1" x14ac:dyDescent="0.25">
      <c r="J41" s="1"/>
      <c r="AQ41" s="3"/>
      <c r="AR41" s="6"/>
      <c r="AT41" s="3"/>
      <c r="AX41" s="6"/>
      <c r="AY41" s="3"/>
    </row>
    <row r="42" spans="10:53" ht="14.25" customHeight="1" x14ac:dyDescent="0.25">
      <c r="J42" s="1"/>
      <c r="AQ42" s="3"/>
      <c r="AR42" s="6"/>
      <c r="AT42" s="3"/>
      <c r="AX42" s="6"/>
      <c r="AY42" s="3"/>
    </row>
    <row r="43" spans="10:53" ht="14.25" customHeight="1" x14ac:dyDescent="0.25">
      <c r="J43" s="1"/>
      <c r="AQ43" s="3"/>
      <c r="AR43" s="6"/>
      <c r="AT43" s="3"/>
      <c r="AX43" s="6"/>
      <c r="AY43" s="3"/>
    </row>
    <row r="44" spans="10:53" ht="14.25" customHeight="1" x14ac:dyDescent="0.25">
      <c r="J44" s="1"/>
      <c r="AQ44" s="3"/>
      <c r="AR44" s="6"/>
      <c r="AT44" s="3"/>
      <c r="AX44" s="6"/>
      <c r="AY44" s="3"/>
    </row>
    <row r="45" spans="10:53" ht="14.25" customHeight="1" x14ac:dyDescent="0.25">
      <c r="J45" s="1"/>
      <c r="AQ45" s="3"/>
      <c r="AR45" s="6"/>
      <c r="AT45" s="3"/>
      <c r="AX45" s="6"/>
      <c r="AY45" s="3"/>
    </row>
    <row r="46" spans="10:53" ht="14.25" customHeight="1" x14ac:dyDescent="0.25">
      <c r="J46" s="1"/>
    </row>
    <row r="47" spans="10:53" ht="14.25" customHeight="1" x14ac:dyDescent="0.25">
      <c r="J47" s="1"/>
    </row>
    <row r="48" spans="10:53" ht="14.25" customHeight="1" x14ac:dyDescent="0.25">
      <c r="J48" s="1"/>
    </row>
    <row r="49" spans="10:51" ht="14.25" customHeight="1" x14ac:dyDescent="0.25">
      <c r="J49" s="1"/>
      <c r="AQ49" s="3"/>
      <c r="AR49" s="6"/>
      <c r="AT49" s="3"/>
      <c r="AX49" s="6"/>
      <c r="AY49" s="3"/>
    </row>
    <row r="50" spans="10:51" ht="14.25" customHeight="1" x14ac:dyDescent="0.25">
      <c r="J50" s="1"/>
      <c r="AQ50" s="3"/>
      <c r="AR50" s="6"/>
      <c r="AT50" s="3"/>
      <c r="AX50" s="6"/>
      <c r="AY50" s="3"/>
    </row>
    <row r="51" spans="10:51" ht="14.25" customHeight="1" x14ac:dyDescent="0.25">
      <c r="J51" s="1"/>
      <c r="AQ51" s="3"/>
      <c r="AR51" s="6"/>
      <c r="AT51" s="3"/>
      <c r="AX51" s="6"/>
      <c r="AY51" s="3"/>
    </row>
    <row r="52" spans="10:51" ht="14.25" customHeight="1" x14ac:dyDescent="0.25">
      <c r="J52" s="1"/>
      <c r="AQ52" s="3"/>
      <c r="AR52" s="6"/>
      <c r="AT52" s="3"/>
      <c r="AX52" s="6"/>
      <c r="AY52" s="3"/>
    </row>
    <row r="53" spans="10:51" ht="14.25" customHeight="1" x14ac:dyDescent="0.25">
      <c r="AQ53" s="3"/>
      <c r="AR53" s="6"/>
      <c r="AT53" s="3"/>
      <c r="AX53" s="6"/>
      <c r="AY53" s="3"/>
    </row>
    <row r="54" spans="10:51" ht="14.25" customHeight="1" x14ac:dyDescent="0.25">
      <c r="AQ54" s="3"/>
      <c r="AR54" s="6"/>
      <c r="AT54" s="3"/>
      <c r="AX54" s="6"/>
      <c r="AY54" s="3"/>
    </row>
    <row r="55" spans="10:51" ht="14.25" customHeight="1" x14ac:dyDescent="0.25">
      <c r="AQ55" s="3"/>
      <c r="AR55" s="6"/>
      <c r="AT55" s="3"/>
      <c r="AX55" s="6"/>
      <c r="AY55" s="3"/>
    </row>
    <row r="56" spans="10:51" ht="14.25" customHeight="1" x14ac:dyDescent="0.25">
      <c r="AQ56" s="3"/>
      <c r="AR56" s="6"/>
      <c r="AT56" s="3"/>
      <c r="AX56" s="6"/>
      <c r="AY56" s="3"/>
    </row>
    <row r="57" spans="10:51" ht="14.25" customHeight="1" x14ac:dyDescent="0.25">
      <c r="AQ57" s="3"/>
      <c r="AR57" s="6"/>
      <c r="AT57" s="3"/>
      <c r="AX57" s="6"/>
      <c r="AY57" s="3"/>
    </row>
    <row r="58" spans="10:51" ht="14.25" customHeight="1" x14ac:dyDescent="0.25">
      <c r="AQ58" s="3"/>
      <c r="AR58" s="6"/>
      <c r="AT58" s="3"/>
      <c r="AX58" s="6"/>
      <c r="AY58" s="3"/>
    </row>
    <row r="59" spans="10:51" ht="14.25" customHeight="1" x14ac:dyDescent="0.25">
      <c r="AQ59" s="3"/>
      <c r="AR59" s="6"/>
      <c r="AT59" s="3"/>
      <c r="AX59" s="6"/>
      <c r="AY59" s="3"/>
    </row>
    <row r="60" spans="10:51" ht="14.25" customHeight="1" x14ac:dyDescent="0.25">
      <c r="AQ60" s="3"/>
      <c r="AR60" s="6"/>
      <c r="AT60" s="3"/>
      <c r="AX60" s="6"/>
      <c r="AY60" s="3"/>
    </row>
    <row r="61" spans="10:51" ht="14.25" customHeight="1" x14ac:dyDescent="0.25">
      <c r="AQ61" s="3"/>
      <c r="AR61" s="6"/>
      <c r="AT61" s="3"/>
      <c r="AX61" s="6"/>
      <c r="AY61" s="3"/>
    </row>
    <row r="62" spans="10:51" ht="14.25" customHeight="1" x14ac:dyDescent="0.25">
      <c r="AQ62" s="3"/>
      <c r="AR62" s="6"/>
      <c r="AT62" s="3"/>
      <c r="AX62" s="6"/>
      <c r="AY62" s="3"/>
    </row>
    <row r="63" spans="10:51" ht="14.25" customHeight="1" x14ac:dyDescent="0.25">
      <c r="AQ63" s="3"/>
      <c r="AR63" s="6"/>
      <c r="AT63" s="3"/>
      <c r="AX63" s="6"/>
      <c r="AY63" s="3"/>
    </row>
    <row r="64" spans="10:51" ht="14.25" customHeight="1" x14ac:dyDescent="0.25">
      <c r="AQ64" s="3"/>
      <c r="AR64" s="6"/>
      <c r="AT64" s="3"/>
      <c r="AX64" s="6"/>
      <c r="AY64" s="3"/>
    </row>
    <row r="65" spans="43:51" ht="14.25" customHeight="1" x14ac:dyDescent="0.25">
      <c r="AQ65" s="3"/>
      <c r="AR65" s="6"/>
      <c r="AT65" s="3"/>
      <c r="AX65" s="6"/>
      <c r="AY65" s="3"/>
    </row>
    <row r="66" spans="43:51" ht="14.25" customHeight="1" x14ac:dyDescent="0.25">
      <c r="AQ66" s="3"/>
      <c r="AR66" s="6"/>
      <c r="AT66" s="3"/>
      <c r="AX66" s="6"/>
      <c r="AY66" s="3"/>
    </row>
    <row r="67" spans="43:51" ht="14.25" customHeight="1" x14ac:dyDescent="0.25">
      <c r="AQ67" s="3"/>
      <c r="AR67" s="6"/>
      <c r="AT67" s="3"/>
      <c r="AX67" s="6"/>
      <c r="AY67" s="3"/>
    </row>
    <row r="68" spans="43:51" ht="14.25" customHeight="1" x14ac:dyDescent="0.25">
      <c r="AQ68" s="3"/>
      <c r="AR68" s="6"/>
      <c r="AT68" s="3"/>
      <c r="AX68" s="6"/>
      <c r="AY68" s="3"/>
    </row>
    <row r="69" spans="43:51" ht="14.25" customHeight="1" x14ac:dyDescent="0.25">
      <c r="AQ69" s="3"/>
      <c r="AR69" s="6"/>
      <c r="AT69" s="3"/>
      <c r="AX69" s="6"/>
      <c r="AY69" s="3"/>
    </row>
    <row r="70" spans="43:51" ht="14.25" customHeight="1" x14ac:dyDescent="0.25">
      <c r="AQ70" s="3"/>
      <c r="AR70" s="6"/>
      <c r="AT70" s="3"/>
      <c r="AX70" s="6"/>
      <c r="AY70" s="3"/>
    </row>
    <row r="71" spans="43:51" ht="14.25" customHeight="1" x14ac:dyDescent="0.25">
      <c r="AQ71" s="3"/>
      <c r="AR71" s="6"/>
      <c r="AT71" s="3"/>
      <c r="AX71" s="6"/>
      <c r="AY71" s="3"/>
    </row>
    <row r="72" spans="43:51" ht="14.25" customHeight="1" x14ac:dyDescent="0.25">
      <c r="AQ72" s="3"/>
      <c r="AR72" s="6"/>
      <c r="AT72" s="3"/>
      <c r="AX72" s="6"/>
      <c r="AY72" s="3"/>
    </row>
    <row r="73" spans="43:51" ht="14.25" customHeight="1" x14ac:dyDescent="0.25">
      <c r="AQ73" s="3"/>
      <c r="AR73" s="6"/>
      <c r="AT73" s="3"/>
      <c r="AX73" s="6"/>
      <c r="AY73" s="3"/>
    </row>
    <row r="74" spans="43:51" ht="14.25" customHeight="1" x14ac:dyDescent="0.25">
      <c r="AQ74" s="3"/>
      <c r="AR74" s="6"/>
      <c r="AT74" s="3"/>
      <c r="AX74" s="6"/>
      <c r="AY74" s="3"/>
    </row>
    <row r="75" spans="43:51" ht="14.25" customHeight="1" x14ac:dyDescent="0.25">
      <c r="AQ75" s="3"/>
      <c r="AR75" s="6"/>
      <c r="AT75" s="3"/>
      <c r="AX75" s="6"/>
      <c r="AY75" s="3"/>
    </row>
    <row r="76" spans="43:51" ht="14.25" customHeight="1" x14ac:dyDescent="0.25">
      <c r="AQ76" s="3"/>
      <c r="AR76" s="6"/>
      <c r="AT76" s="3"/>
      <c r="AX76" s="6"/>
      <c r="AY76" s="3"/>
    </row>
    <row r="77" spans="43:51" ht="14.25" customHeight="1" x14ac:dyDescent="0.25">
      <c r="AQ77" s="3"/>
      <c r="AR77" s="6"/>
      <c r="AT77" s="3"/>
      <c r="AX77" s="6"/>
      <c r="AY77" s="3"/>
    </row>
    <row r="78" spans="43:51" ht="14.25" customHeight="1" x14ac:dyDescent="0.25">
      <c r="AQ78" s="3"/>
      <c r="AR78" s="6"/>
      <c r="AT78" s="3"/>
      <c r="AX78" s="6"/>
      <c r="AY78" s="3"/>
    </row>
    <row r="79" spans="43:51" ht="14.25" customHeight="1" x14ac:dyDescent="0.25">
      <c r="AQ79" s="3"/>
      <c r="AR79" s="6"/>
      <c r="AT79" s="3"/>
      <c r="AX79" s="6"/>
      <c r="AY79" s="3"/>
    </row>
    <row r="80" spans="43:51" ht="14.25" customHeight="1" x14ac:dyDescent="0.25">
      <c r="AQ80" s="3"/>
      <c r="AR80" s="6"/>
      <c r="AT80" s="3"/>
      <c r="AX80" s="6"/>
      <c r="AY80" s="3"/>
    </row>
    <row r="81" spans="43:51" ht="14.25" customHeight="1" x14ac:dyDescent="0.25">
      <c r="AQ81" s="3"/>
      <c r="AR81" s="6"/>
      <c r="AT81" s="3"/>
      <c r="AX81" s="6"/>
      <c r="AY81" s="3"/>
    </row>
    <row r="82" spans="43:51" ht="14.25" customHeight="1" x14ac:dyDescent="0.25">
      <c r="AQ82" s="3"/>
      <c r="AR82" s="6"/>
      <c r="AT82" s="3"/>
      <c r="AX82" s="6"/>
      <c r="AY82" s="3"/>
    </row>
    <row r="83" spans="43:51" ht="14.25" customHeight="1" x14ac:dyDescent="0.25">
      <c r="AQ83" s="3"/>
      <c r="AR83" s="6"/>
      <c r="AT83" s="3"/>
      <c r="AX83" s="6"/>
      <c r="AY83" s="3"/>
    </row>
    <row r="84" spans="43:51" ht="14.25" customHeight="1" x14ac:dyDescent="0.25">
      <c r="AQ84" s="3"/>
      <c r="AR84" s="6"/>
      <c r="AT84" s="3"/>
      <c r="AX84" s="6"/>
      <c r="AY84" s="3"/>
    </row>
    <row r="85" spans="43:51" ht="14.25" customHeight="1" x14ac:dyDescent="0.25">
      <c r="AQ85" s="3"/>
      <c r="AR85" s="6"/>
      <c r="AT85" s="3"/>
      <c r="AX85" s="6"/>
      <c r="AY85" s="3"/>
    </row>
    <row r="86" spans="43:51" ht="14.25" customHeight="1" x14ac:dyDescent="0.25">
      <c r="AQ86" s="3"/>
      <c r="AR86" s="6"/>
      <c r="AT86" s="3"/>
      <c r="AX86" s="6"/>
      <c r="AY86" s="3"/>
    </row>
    <row r="87" spans="43:51" ht="14.25" customHeight="1" x14ac:dyDescent="0.25">
      <c r="AQ87" s="3"/>
      <c r="AR87" s="6"/>
      <c r="AT87" s="3"/>
      <c r="AX87" s="6"/>
      <c r="AY87" s="3"/>
    </row>
    <row r="88" spans="43:51" ht="14.25" customHeight="1" x14ac:dyDescent="0.25">
      <c r="AQ88" s="3"/>
      <c r="AR88" s="6"/>
      <c r="AT88" s="3"/>
      <c r="AX88" s="6"/>
      <c r="AY88" s="3"/>
    </row>
    <row r="89" spans="43:51" ht="14.25" customHeight="1" x14ac:dyDescent="0.25">
      <c r="AQ89" s="3"/>
      <c r="AR89" s="6"/>
      <c r="AT89" s="3"/>
      <c r="AX89" s="6"/>
      <c r="AY89" s="3"/>
    </row>
    <row r="90" spans="43:51" ht="14.25" customHeight="1" x14ac:dyDescent="0.25">
      <c r="AQ90" s="3"/>
      <c r="AR90" s="6"/>
      <c r="AT90" s="3"/>
      <c r="AX90" s="6"/>
      <c r="AY90" s="3"/>
    </row>
    <row r="91" spans="43:51" ht="14.25" customHeight="1" x14ac:dyDescent="0.25">
      <c r="AQ91" s="3"/>
      <c r="AR91" s="6"/>
      <c r="AT91" s="3"/>
      <c r="AX91" s="6"/>
      <c r="AY91" s="3"/>
    </row>
    <row r="92" spans="43:51" ht="14.25" customHeight="1" x14ac:dyDescent="0.25">
      <c r="AQ92" s="3"/>
      <c r="AR92" s="6"/>
      <c r="AT92" s="3"/>
      <c r="AX92" s="6"/>
      <c r="AY92" s="3"/>
    </row>
    <row r="93" spans="43:51" ht="14.25" customHeight="1" x14ac:dyDescent="0.25">
      <c r="AQ93" s="3"/>
      <c r="AR93" s="6"/>
      <c r="AT93" s="3"/>
      <c r="AX93" s="6"/>
      <c r="AY93" s="3"/>
    </row>
    <row r="94" spans="43:51" ht="14.25" customHeight="1" x14ac:dyDescent="0.25">
      <c r="AQ94" s="3"/>
      <c r="AR94" s="6"/>
      <c r="AT94" s="3"/>
      <c r="AX94" s="6"/>
      <c r="AY94" s="3"/>
    </row>
  </sheetData>
  <sortState ref="AK8:AY95">
    <sortCondition ref="AL8:AL95"/>
    <sortCondition ref="AM8:AM95"/>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Z46"/>
  <sheetViews>
    <sheetView topLeftCell="AI1" workbookViewId="0">
      <selection activeCell="AK7" sqref="AK7"/>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1" width="13.28515625" style="1" customWidth="1"/>
    <col min="42" max="42" width="9.5703125" style="3" customWidth="1"/>
    <col min="43" max="44" width="9.5703125" style="1" customWidth="1"/>
    <col min="45" max="46" width="9.5703125" style="3" customWidth="1"/>
    <col min="47" max="59" width="9.5703125" style="1" customWidth="1"/>
    <col min="60" max="16384" width="9.140625" style="1"/>
  </cols>
  <sheetData>
    <row r="1" spans="1:52"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GDIV</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485</v>
      </c>
      <c r="AL1" s="5" t="s">
        <v>484</v>
      </c>
      <c r="AM1" s="5" t="s">
        <v>483</v>
      </c>
      <c r="AN1" s="5" t="s">
        <v>482</v>
      </c>
      <c r="AO1" s="5" t="s">
        <v>1292</v>
      </c>
      <c r="AP1" s="9" t="s">
        <v>481</v>
      </c>
      <c r="AQ1" s="5" t="s">
        <v>480</v>
      </c>
      <c r="AR1" s="5" t="s">
        <v>479</v>
      </c>
      <c r="AS1" s="9" t="s">
        <v>478</v>
      </c>
      <c r="AT1" s="9" t="s">
        <v>477</v>
      </c>
      <c r="AU1" s="5" t="s">
        <v>476</v>
      </c>
      <c r="AV1" s="5" t="s">
        <v>475</v>
      </c>
      <c r="AW1" s="5" t="s">
        <v>474</v>
      </c>
      <c r="AX1" s="5" t="s">
        <v>473</v>
      </c>
    </row>
    <row r="2" spans="1:52" ht="14.25" customHeight="1" x14ac:dyDescent="0.25">
      <c r="A2" s="4"/>
      <c r="D2" s="1" t="s">
        <v>472</v>
      </c>
      <c r="E2" s="1" t="str">
        <f>VLOOKUP($D$2,[1]Tables!$B$1:$D$65509,3,FALSE)</f>
        <v>Division Master</v>
      </c>
      <c r="K2" s="3"/>
      <c r="L2" s="3"/>
      <c r="M2" s="3"/>
      <c r="N2" s="3" t="str">
        <f>CONCATENATE("CREATE TABLE ", $D$2, " (")</f>
        <v>CREATE TABLE GDIV (</v>
      </c>
      <c r="O2" s="7" t="str">
        <f>CONCATENATE("CREATE TABLE ", $D$2, " (")</f>
        <v>CREATE TABLE GDIV (</v>
      </c>
      <c r="P2" s="8" t="s">
        <v>9</v>
      </c>
      <c r="Q2" s="8"/>
      <c r="R2" s="7" t="str">
        <f>CONCATENATE("     A          R ", D2, "R")</f>
        <v xml:space="preserve">     A          R GDIVR</v>
      </c>
      <c r="S2" s="1" t="s">
        <v>9</v>
      </c>
      <c r="AJ2" s="5" t="s">
        <v>9</v>
      </c>
      <c r="AK2" s="1" t="s">
        <v>361</v>
      </c>
      <c r="AL2" s="1" t="s">
        <v>361</v>
      </c>
      <c r="AM2" s="1" t="s">
        <v>361</v>
      </c>
      <c r="AN2" s="1" t="s">
        <v>361</v>
      </c>
      <c r="AO2" s="1" t="s">
        <v>361</v>
      </c>
      <c r="AP2" s="3" t="s">
        <v>361</v>
      </c>
      <c r="AQ2" s="1" t="s">
        <v>361</v>
      </c>
      <c r="AR2" s="3" t="s">
        <v>362</v>
      </c>
      <c r="AS2" s="3" t="s">
        <v>362</v>
      </c>
      <c r="AT2" s="3" t="s">
        <v>362</v>
      </c>
      <c r="AU2" s="3" t="s">
        <v>361</v>
      </c>
      <c r="AV2" s="3" t="s">
        <v>362</v>
      </c>
      <c r="AW2" s="1" t="s">
        <v>362</v>
      </c>
      <c r="AX2" s="1" t="s">
        <v>361</v>
      </c>
    </row>
    <row r="3" spans="1:52" ht="14.25" customHeight="1" x14ac:dyDescent="0.25">
      <c r="A3" s="4"/>
      <c r="B3" s="1" t="str">
        <f>VLOOKUP($D$2,[1]Tables!$B$1:$D$65509,2,FALSE)</f>
        <v>GC</v>
      </c>
      <c r="C3" s="1" t="s">
        <v>17</v>
      </c>
      <c r="D3" s="1" t="str">
        <f t="shared" ref="D3:D16" si="0">B3 &amp; C3</f>
        <v>GCCONO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6" si="1">IF(K3="", " NULL ", " NOT NULL ")</f>
        <v xml:space="preserve"> NOT NULL </v>
      </c>
      <c r="M3" s="3" t="str">
        <f t="shared" ref="M3:M16" si="2">IF(I3="NUMERIC", " DEFAULT(0) ", IF(I3="DATETIME", "", " DEFAULT('') "))</f>
        <v xml:space="preserve"> DEFAULT('') </v>
      </c>
      <c r="N3" s="1" t="str">
        <f t="shared" ref="N3:N16" si="3">CONCATENATE(D3, " ", I3, IF(I3="DATETIME", "",CONCATENATE("(", J3, ") ")), L3, M3,",")</f>
        <v>GCCONO VARCHAR(10)  NOT NULL  DEFAULT('') ,</v>
      </c>
      <c r="O3" s="1" t="str">
        <f t="shared" ref="O3:O16" si="4">CONCATENATE(D3, " ",IF(I3="VARCHAR", "VARCHAR2",IF(I3="NUMERIC", "NUMBER", I3)), IF(I3="DATETIME", "",CONCATENATE("(", J3, ") ")), IF(TRIM(K3)&lt;&gt;"", L3,IF(TRIM(M3)="DEFAULT('')", "DEFAULT(' ')", M3)), ",")</f>
        <v>GCCONO VARCHAR2(10)  NOT NULL ,</v>
      </c>
      <c r="P3" s="2" t="str">
        <f t="shared" ref="P3:P16" si="5">IF(I3="VARCHAR",J3,LEFT(J3,FIND(",",J3)-1))</f>
        <v>10</v>
      </c>
      <c r="Q3" s="2" t="str">
        <f t="shared" ref="Q3:Q16" si="6">IF(I3="VARCHAR","",RIGHT(J3,LEN(J3)-FIND(",",J3)))</f>
        <v/>
      </c>
      <c r="R3" s="1" t="str">
        <f t="shared" ref="R3:R16" si="7">CONCATENATE("     A            ", D3, RIGHT("          "&amp;P3,10),RIGHT("   "&amp;Q3,3),"       COLHDG('", LEFT(E3,20), "')")</f>
        <v xml:space="preserve">     A            GCCONO        10          COLHDG('Company Code')</v>
      </c>
      <c r="S3" s="1" t="s">
        <v>9</v>
      </c>
      <c r="T3" s="1" t="str">
        <f t="shared" ref="T3:T16"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@level1type=N'TABLE',@level1name=N'GDIV', @level2type=N'COLUMN',@level2name=N'GCCONO'</v>
      </c>
      <c r="U3" s="1" t="s">
        <v>1311</v>
      </c>
      <c r="W3" s="1" t="s">
        <v>16</v>
      </c>
      <c r="X3" s="1" t="s">
        <v>15</v>
      </c>
      <c r="Y3" s="1" t="str">
        <f t="shared" ref="Y3:Y16" si="9">D3</f>
        <v>GCCONO</v>
      </c>
      <c r="Z3" s="1" t="str">
        <f t="shared" ref="Z3:Z16" si="10">IF(AND(W3="EN",X3="S"),E3, IF(AND(W3="ID", X3="S"),F3, IF(AND(W3="EN", X3="R"),G3,H3)))</f>
        <v>Company Code</v>
      </c>
      <c r="AB3" s="1">
        <v>1</v>
      </c>
      <c r="AC3" s="6">
        <f t="shared" ref="AC3:AC16" ca="1" si="11">YEAR(NOW())*10000+MONTH(NOW())*100+DAY(NOW())</f>
        <v>20141204</v>
      </c>
      <c r="AD3" s="3">
        <f t="shared" ref="AD3:AD16" ca="1" si="12">HOUR(NOW())*10000+MINUTE(NOW())*100+SECOND(NOW())</f>
        <v>144109</v>
      </c>
      <c r="AE3" s="3" t="s">
        <v>88</v>
      </c>
      <c r="AF3" s="1">
        <v>0</v>
      </c>
      <c r="AG3" s="1">
        <v>0</v>
      </c>
      <c r="AI3" s="1" t="str">
        <f t="shared" ref="AI3:AI16" ca="1" si="13">CONCATENATE("insert into ZDIC values('",U3, "', '",V3, "', '",W3, "', '",X3, "', '",Y3, "', '",Z3, "', '",AA3, "', '",AB3, "', '",AC3, "', '",AD3, "', '",AE3, "', '",AF3, "', '",AG3, "', '",AH3, "')")</f>
        <v>insert into ZDIC values('DJB', '', 'EN', 'S', 'GCCONO', 'Company Code', '', '1', '20141204', '144109', 'SQL', '0', '0', '')</v>
      </c>
      <c r="AJ3" s="5" t="s">
        <v>9</v>
      </c>
      <c r="AK3" s="1" t="str">
        <f ca="1">IF(UPPER(AK2)="VARCHAR",CONCATENATE(","",'"",",SUBSTITUTE(CELL("address",AK6),"$",""),",""'"""),CONCATENATE(","","",",SUBSTITUTE(CELL("address",AK6),"$",""),","))</f>
        <v>,",'",AK6,"'"</v>
      </c>
      <c r="AL3" s="1" t="str">
        <f t="shared" ref="AL3:AX3" ca="1" si="14">IF(UPPER(AL2)="VARCHAR",CONCATENATE(","",'"",",SUBSTITUTE(CELL("address",AL6),"$",""),",""'"""),CONCATENATE(","","",",SUBSTITUTE(CELL("address",AL6),"$",""),","))</f>
        <v>,",'",AL6,"'"</v>
      </c>
      <c r="AM3" s="1" t="str">
        <f t="shared" ca="1" si="14"/>
        <v>,",'",AM6,"'"</v>
      </c>
      <c r="AN3" s="1" t="str">
        <f t="shared" ca="1" si="14"/>
        <v>,",'",AN6,"'"</v>
      </c>
      <c r="AO3" s="1" t="str">
        <f t="shared" ca="1" si="14"/>
        <v>,",'",AO6,"'"</v>
      </c>
      <c r="AP3" s="1" t="str">
        <f t="shared" ca="1" si="14"/>
        <v>,",'",AP6,"'"</v>
      </c>
      <c r="AQ3" s="1" t="str">
        <f t="shared" ca="1" si="14"/>
        <v>,",'",AQ6,"'"</v>
      </c>
      <c r="AR3" s="1" t="str">
        <f t="shared" ca="1" si="14"/>
        <v>,",",AR6,</v>
      </c>
      <c r="AS3" s="1" t="str">
        <f t="shared" ca="1" si="14"/>
        <v>,",",AS6,</v>
      </c>
      <c r="AT3" s="1" t="str">
        <f t="shared" ca="1" si="14"/>
        <v>,",",AT6,</v>
      </c>
      <c r="AU3" s="1" t="str">
        <f t="shared" ca="1" si="14"/>
        <v>,",'",AU6,"'"</v>
      </c>
      <c r="AV3" s="1" t="str">
        <f t="shared" ca="1" si="14"/>
        <v>,",",AV6,</v>
      </c>
      <c r="AW3" s="1" t="str">
        <f t="shared" ca="1" si="14"/>
        <v>,",",AW6,</v>
      </c>
      <c r="AX3" s="1" t="str">
        <f t="shared" ca="1" si="14"/>
        <v>,",'",AX6,"'"</v>
      </c>
    </row>
    <row r="4" spans="1:52" ht="14.25" customHeight="1" x14ac:dyDescent="0.25">
      <c r="A4" s="4"/>
      <c r="B4" s="1" t="str">
        <f>VLOOKUP($D$2,[1]Tables!$B$1:$D$65509,2,FALSE)</f>
        <v>GC</v>
      </c>
      <c r="C4" s="1" t="s">
        <v>69</v>
      </c>
      <c r="D4" s="1" t="str">
        <f t="shared" si="0"/>
        <v>GCBRNO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GCBRNO VARCHAR(10)  NOT NULL  DEFAULT('') ,</v>
      </c>
      <c r="O4" s="1" t="str">
        <f t="shared" si="4"/>
        <v>GCBRNO VARCHAR2(10)  NOT NULL ,</v>
      </c>
      <c r="P4" s="2" t="str">
        <f t="shared" si="5"/>
        <v>10</v>
      </c>
      <c r="Q4" s="2" t="str">
        <f t="shared" si="6"/>
        <v/>
      </c>
      <c r="R4" s="1" t="str">
        <f t="shared" si="7"/>
        <v xml:space="preserve">     A            GCBRNO        10          COLHDG('Branch Code')</v>
      </c>
      <c r="S4" s="1" t="s">
        <v>9</v>
      </c>
      <c r="T4" s="1" t="str">
        <f t="shared" si="8"/>
        <v>EXEC sys.sp_addextendedproperty @name=N'MS_Description', @value=N'Branch Code' , @level0type=N'SCHEMA',@level0name=N'dbo', @level1type=N'TABLE',@level1name=N'GDIV', @level2type=N'COLUMN',@level2name=N'GCBRNO'</v>
      </c>
      <c r="U4" s="1" t="s">
        <v>1311</v>
      </c>
      <c r="W4" s="1" t="s">
        <v>16</v>
      </c>
      <c r="X4" s="1" t="s">
        <v>15</v>
      </c>
      <c r="Y4" s="1" t="str">
        <f t="shared" si="9"/>
        <v>GCBRNO</v>
      </c>
      <c r="Z4" s="1" t="str">
        <f t="shared" si="10"/>
        <v>Branch Code</v>
      </c>
      <c r="AB4" s="1">
        <v>1</v>
      </c>
      <c r="AC4" s="6">
        <f t="shared" ca="1" si="11"/>
        <v>20141204</v>
      </c>
      <c r="AD4" s="3">
        <f t="shared" ca="1" si="12"/>
        <v>144109</v>
      </c>
      <c r="AE4" s="3" t="s">
        <v>88</v>
      </c>
      <c r="AF4" s="1">
        <v>0</v>
      </c>
      <c r="AG4" s="1">
        <v>0</v>
      </c>
      <c r="AI4" s="1" t="str">
        <f t="shared" ca="1" si="13"/>
        <v>insert into ZDIC values('DJB', '', 'EN', 'S', 'GCBRNO', 'Branch Code', '', '1', '20141204', '144109', 'SQL', '0', '0', '')</v>
      </c>
      <c r="AJ4" s="5" t="s">
        <v>9</v>
      </c>
      <c r="AK4" s="1" t="str">
        <f ca="1">IF(RIGHT(AK1,4)="CHUS",CONCATENATE("=CONCATENATE(""INSERT INTO "",",CELL("address",$D$2),","" VALUES(""",CONCATENATE(AJ4,AK3),","")"")"),IF(RIGHT(AK1,4)="CONO",CONCATENATE(AJ4,SUBSTITUTE(AK3,",'","'")),CONCATENATE(AJ4,AK3)))</f>
        <v xml:space="preserve"> ,"'",AK6,"'"</v>
      </c>
      <c r="AL4" s="1" t="str">
        <f t="shared" ref="AL4:AX4" ca="1" si="15">IF(RIGHT(AL1,4)="CHUS",CONCATENATE("=CONCATENATE(""INSERT INTO "",",CELL("address",$D$2),","" VALUES(""",CONCATENATE(AK4,AL3),","")"")"),IF(RIGHT(AL1,4)="CONO",CONCATENATE(AK4,SUBSTITUTE(AL3,",'","'")),CONCATENATE(AK4,AL3)))</f>
        <v xml:space="preserve"> ,"'",AK6,"'",",'",AL6,"'"</v>
      </c>
      <c r="AM4" s="1" t="str">
        <f t="shared" ca="1" si="15"/>
        <v xml:space="preserve"> ,"'",AK6,"'",",'",AL6,"'",",'",AM6,"'"</v>
      </c>
      <c r="AN4" s="1" t="str">
        <f t="shared" ca="1" si="15"/>
        <v xml:space="preserve"> ,"'",AK6,"'",",'",AL6,"'",",'",AM6,"'",",'",AN6,"'"</v>
      </c>
      <c r="AO4" s="1" t="str">
        <f t="shared" ca="1" si="15"/>
        <v xml:space="preserve"> ,"'",AK6,"'",",'",AL6,"'",",'",AM6,"'",",'",AN6,"'",",'",AO6,"'"</v>
      </c>
      <c r="AP4" s="1" t="str">
        <f t="shared" ca="1" si="15"/>
        <v xml:space="preserve"> ,"'",AK6,"'",",'",AL6,"'",",'",AM6,"'",",'",AN6,"'",",'",AO6,"'",",'",AP6,"'"</v>
      </c>
      <c r="AQ4" s="1" t="str">
        <f t="shared" ca="1" si="15"/>
        <v xml:space="preserve"> ,"'",AK6,"'",",'",AL6,"'",",'",AM6,"'",",'",AN6,"'",",'",AO6,"'",",'",AP6,"'",",'",AQ6,"'"</v>
      </c>
      <c r="AR4" s="1" t="str">
        <f t="shared" ca="1" si="15"/>
        <v xml:space="preserve"> ,"'",AK6,"'",",'",AL6,"'",",'",AM6,"'",",'",AN6,"'",",'",AO6,"'",",'",AP6,"'",",'",AQ6,"'",",",AR6,</v>
      </c>
      <c r="AS4" s="1" t="str">
        <f t="shared" ca="1" si="15"/>
        <v xml:space="preserve"> ,"'",AK6,"'",",'",AL6,"'",",'",AM6,"'",",'",AN6,"'",",'",AO6,"'",",'",AP6,"'",",'",AQ6,"'",",",AR6,,",",AS6,</v>
      </c>
      <c r="AT4" s="1" t="str">
        <f t="shared" ca="1" si="15"/>
        <v xml:space="preserve"> ,"'",AK6,"'",",'",AL6,"'",",'",AM6,"'",",'",AN6,"'",",'",AO6,"'",",'",AP6,"'",",'",AQ6,"'",",",AR6,,",",AS6,,",",AT6,</v>
      </c>
      <c r="AU4" s="1" t="str">
        <f t="shared" ca="1" si="15"/>
        <v xml:space="preserve"> ,"'",AK6,"'",",'",AL6,"'",",'",AM6,"'",",'",AN6,"'",",'",AO6,"'",",'",AP6,"'",",'",AQ6,"'",",",AR6,,",",AS6,,",",AT6,,",'",AU6,"'"</v>
      </c>
      <c r="AV4" s="1" t="str">
        <f t="shared" ca="1" si="15"/>
        <v xml:space="preserve"> ,"'",AK6,"'",",'",AL6,"'",",'",AM6,"'",",'",AN6,"'",",'",AO6,"'",",'",AP6,"'",",'",AQ6,"'",",",AR6,,",",AS6,,",",AT6,,",'",AU6,"'",",",AV6,</v>
      </c>
      <c r="AW4" s="1" t="str">
        <f t="shared" ca="1" si="15"/>
        <v xml:space="preserve"> ,"'",AK6,"'",",'",AL6,"'",",'",AM6,"'",",'",AN6,"'",",'",AO6,"'",",'",AP6,"'",",'",AQ6,"'",",",AR6,,",",AS6,,",",AT6,,",'",AU6,"'",",",AV6,,",",AW6,</v>
      </c>
      <c r="AX4" s="1" t="str">
        <f t="shared" ca="1" si="15"/>
        <v>=CONCATENATE("INSERT INTO ",$D$2," VALUES(" ,"'",AK6,"'",",'",AL6,"'",",'",AM6,"'",",'",AN6,"'",",'",AO6,"'",",'",AP6,"'",",'",AQ6,"'",",",AR6,,",",AS6,,",",AT6,,",'",AU6,"'",",",AV6,,",",AW6,,",'",AX6,"'",")")</v>
      </c>
    </row>
    <row r="5" spans="1:52" ht="14.25" customHeight="1" x14ac:dyDescent="0.25">
      <c r="A5" s="4"/>
      <c r="B5" s="1" t="str">
        <f>VLOOKUP($D$2,[1]Tables!$B$1:$D$65509,2,FALSE)</f>
        <v>GC</v>
      </c>
      <c r="C5" s="1" t="s">
        <v>471</v>
      </c>
      <c r="D5" s="1" t="str">
        <f t="shared" si="0"/>
        <v>GCDINO</v>
      </c>
      <c r="E5" s="1" t="str">
        <f>VLOOKUP($C5,'[1]Data Dictionary'!$B$1:$I$65600,5,FALSE)</f>
        <v>Division Code</v>
      </c>
      <c r="F5" s="1" t="str">
        <f>VLOOKUP($C5,'[1]Data Dictionary'!$B$1:$I$65600,6,FALSE)</f>
        <v>Division Code</v>
      </c>
      <c r="G5" s="1" t="str">
        <f>VLOOKUP($C5,'[1]Data Dictionary'!$B$1:$I$65600,7,FALSE)</f>
        <v>Division Code</v>
      </c>
      <c r="H5" s="1" t="str">
        <f>VLOOKUP($C5,'[1]Data Dictionary'!$B$1:$I$65600,8,FALSE)</f>
        <v>Division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GCDINO VARCHAR(10)  NOT NULL  DEFAULT('') ,</v>
      </c>
      <c r="O5" s="1" t="str">
        <f t="shared" si="4"/>
        <v>GCDINO VARCHAR2(10)  NOT NULL ,</v>
      </c>
      <c r="P5" s="2" t="str">
        <f t="shared" si="5"/>
        <v>10</v>
      </c>
      <c r="Q5" s="2" t="str">
        <f t="shared" si="6"/>
        <v/>
      </c>
      <c r="R5" s="1" t="str">
        <f t="shared" si="7"/>
        <v xml:space="preserve">     A            GCDINO        10          COLHDG('Division Code')</v>
      </c>
      <c r="S5" s="1" t="s">
        <v>9</v>
      </c>
      <c r="T5" s="1" t="str">
        <f t="shared" si="8"/>
        <v>EXEC sys.sp_addextendedproperty @name=N'MS_Description', @value=N'Division Code' , @level0type=N'SCHEMA',@level0name=N'dbo', @level1type=N'TABLE',@level1name=N'GDIV', @level2type=N'COLUMN',@level2name=N'GCDINO'</v>
      </c>
      <c r="U5" s="1" t="s">
        <v>1311</v>
      </c>
      <c r="W5" s="1" t="s">
        <v>16</v>
      </c>
      <c r="X5" s="1" t="s">
        <v>15</v>
      </c>
      <c r="Y5" s="1" t="str">
        <f t="shared" si="9"/>
        <v>GCDINO</v>
      </c>
      <c r="Z5" s="1" t="str">
        <f t="shared" si="10"/>
        <v>Division Code</v>
      </c>
      <c r="AB5" s="1">
        <v>1</v>
      </c>
      <c r="AC5" s="6">
        <f t="shared" ca="1" si="11"/>
        <v>20141204</v>
      </c>
      <c r="AD5" s="3">
        <f t="shared" ca="1" si="12"/>
        <v>144109</v>
      </c>
      <c r="AE5" s="3" t="s">
        <v>88</v>
      </c>
      <c r="AF5" s="1">
        <v>0</v>
      </c>
      <c r="AG5" s="1">
        <v>0</v>
      </c>
      <c r="AI5" s="1" t="str">
        <f t="shared" ca="1" si="13"/>
        <v>insert into ZDIC values('DJB', '', 'EN', 'S', 'GCDINO', 'Division Code', '', '1', '20141204', '144109', 'SQL', '0', '0', '')</v>
      </c>
      <c r="AJ5" s="5" t="s">
        <v>9</v>
      </c>
      <c r="AS5" s="1"/>
      <c r="AT5" s="1"/>
    </row>
    <row r="6" spans="1:52" ht="14.25" customHeight="1" x14ac:dyDescent="0.25">
      <c r="A6" s="4"/>
      <c r="B6" s="1" t="str">
        <f>VLOOKUP($D$2,[1]Tables!$B$1:$D$65509,2,FALSE)</f>
        <v>GC</v>
      </c>
      <c r="C6" s="1" t="s">
        <v>470</v>
      </c>
      <c r="D6" s="1" t="str">
        <f t="shared" si="0"/>
        <v>GCDINA</v>
      </c>
      <c r="E6" s="1" t="str">
        <f>VLOOKUP($C6,'[1]Data Dictionary'!$B$1:$I$65600,5,FALSE)</f>
        <v>Division Name</v>
      </c>
      <c r="F6" s="1" t="str">
        <f>VLOOKUP($C6,'[1]Data Dictionary'!$B$1:$I$65600,6,FALSE)</f>
        <v>Division Name</v>
      </c>
      <c r="G6" s="1" t="str">
        <f>VLOOKUP($C6,'[1]Data Dictionary'!$B$1:$I$65600,7,FALSE)</f>
        <v>Division Name</v>
      </c>
      <c r="H6" s="1" t="str">
        <f>VLOOKUP($C6,'[1]Data Dictionary'!$B$1:$I$65600,8,FALSE)</f>
        <v>Division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GCDINA VARCHAR(100)  NULL  DEFAULT('') ,</v>
      </c>
      <c r="O6" s="1" t="str">
        <f t="shared" si="4"/>
        <v>GCDINA VARCHAR2(100) DEFAULT(' '),</v>
      </c>
      <c r="P6" s="2" t="str">
        <f t="shared" si="5"/>
        <v>100</v>
      </c>
      <c r="Q6" s="2" t="str">
        <f t="shared" si="6"/>
        <v/>
      </c>
      <c r="R6" s="1" t="str">
        <f t="shared" si="7"/>
        <v xml:space="preserve">     A            GCDINA       100          COLHDG('Division Name')</v>
      </c>
      <c r="S6" s="1" t="s">
        <v>9</v>
      </c>
      <c r="T6" s="1" t="str">
        <f t="shared" si="8"/>
        <v>EXEC sys.sp_addextendedproperty @name=N'MS_Description', @value=N'Division Name' , @level0type=N'SCHEMA',@level0name=N'dbo', @level1type=N'TABLE',@level1name=N'GDIV', @level2type=N'COLUMN',@level2name=N'GCDINA'</v>
      </c>
      <c r="U6" s="1" t="s">
        <v>1311</v>
      </c>
      <c r="W6" s="1" t="s">
        <v>16</v>
      </c>
      <c r="X6" s="1" t="s">
        <v>15</v>
      </c>
      <c r="Y6" s="1" t="str">
        <f t="shared" si="9"/>
        <v>GCDINA</v>
      </c>
      <c r="Z6" s="1" t="str">
        <f t="shared" si="10"/>
        <v>Division Name</v>
      </c>
      <c r="AB6" s="1">
        <v>1</v>
      </c>
      <c r="AC6" s="6">
        <f t="shared" ca="1" si="11"/>
        <v>20141204</v>
      </c>
      <c r="AD6" s="3">
        <f t="shared" ca="1" si="12"/>
        <v>144109</v>
      </c>
      <c r="AE6" s="3" t="s">
        <v>88</v>
      </c>
      <c r="AF6" s="1">
        <v>0</v>
      </c>
      <c r="AG6" s="1">
        <v>0</v>
      </c>
      <c r="AI6" s="1" t="str">
        <f t="shared" ca="1" si="13"/>
        <v>insert into ZDIC values('DJB', '', 'EN', 'S', 'GCDINA', 'Division Name', '', '1', '20141204', '144109', 'SQL', '0', '0', '')</v>
      </c>
      <c r="AJ6" s="5" t="s">
        <v>9</v>
      </c>
      <c r="AK6" s="1" t="s">
        <v>1311</v>
      </c>
      <c r="AM6" s="1" t="s">
        <v>862</v>
      </c>
      <c r="AN6" s="1" t="s">
        <v>863</v>
      </c>
      <c r="AO6" s="48" t="s">
        <v>1327</v>
      </c>
      <c r="AR6" s="3">
        <v>1</v>
      </c>
      <c r="AS6" s="6">
        <f t="shared" ref="AS6:AS7" ca="1" si="16">YEAR(NOW())*10000+MONTH(NOW())*100+DAY(NOW())</f>
        <v>20141204</v>
      </c>
      <c r="AT6" s="3">
        <f t="shared" ref="AT6:AT7" ca="1" si="17">HOUR(NOW())*10000+MINUTE(NOW())*100+SECOND(NOW())</f>
        <v>144109</v>
      </c>
      <c r="AU6" s="3" t="s">
        <v>88</v>
      </c>
      <c r="AV6" s="1">
        <v>0</v>
      </c>
      <c r="AW6" s="1">
        <v>0</v>
      </c>
      <c r="AX6" s="6"/>
      <c r="AY6" s="1" t="str">
        <f ca="1">CONCATENATE("INSERT INTO ",$D$2," VALUES(","'",AK6,"'",",'",AL6,"'",",'",AM6,"'",",'",AN6,"'",",'",AO6,"'",",'",AP6,"'",",'",AQ6,"'",",",AR6,,",",AS6,,",",AT6,,",'",AU6,"'",",",AV6,,",",AW6,,",'",AX6,"'",")")</f>
        <v>INSERT INTO GDIV VALUES('DJB','','G','Garment','GD01','','',1,20141204,144109,'SQL',0,0,'')</v>
      </c>
    </row>
    <row r="7" spans="1:52" ht="14.25" customHeight="1" x14ac:dyDescent="0.25">
      <c r="A7" s="4"/>
      <c r="B7" s="1" t="str">
        <f>VLOOKUP($D$2,[1]Tables!$B$1:$D$65509,2,FALSE)</f>
        <v>GC</v>
      </c>
      <c r="C7" s="1" t="s">
        <v>487</v>
      </c>
      <c r="D7" s="1" t="str">
        <f t="shared" ref="D7" si="18">B7 &amp; C7</f>
        <v>GCDENO</v>
      </c>
      <c r="E7" s="1" t="str">
        <f>VLOOKUP($C7,'[1]Data Dictionary'!$B$1:$I$65600,5,FALSE)</f>
        <v>Department Code</v>
      </c>
      <c r="F7" s="1" t="str">
        <f>VLOOKUP($C7,'[1]Data Dictionary'!$B$1:$I$65600,6,FALSE)</f>
        <v>Department Code</v>
      </c>
      <c r="G7" s="1" t="str">
        <f>VLOOKUP($C7,'[1]Data Dictionary'!$B$1:$I$65600,7,FALSE)</f>
        <v>Department Code</v>
      </c>
      <c r="H7" s="1" t="str">
        <f>VLOOKUP($C7,'[1]Data Dictionary'!$B$1:$I$65600,8,FALSE)</f>
        <v>Department Code</v>
      </c>
      <c r="I7" s="1" t="str">
        <f>VLOOKUP($C7,'[1]Data Dictionary'!$B$1:$I$65600,2,FALSE)</f>
        <v>VARCHAR</v>
      </c>
      <c r="J7" s="2" t="str">
        <f>VLOOKUP($C7,'[1]Data Dictionary'!$B$1:$I$65600,3,FALSE)</f>
        <v>10</v>
      </c>
      <c r="K7" s="3"/>
      <c r="L7" s="3" t="str">
        <f t="shared" ref="L7" si="19">IF(K7="", " NULL ", " NOT NULL ")</f>
        <v xml:space="preserve"> NULL </v>
      </c>
      <c r="M7" s="3" t="str">
        <f t="shared" ref="M7" si="20">IF(I7="NUMERIC", " DEFAULT(0) ", IF(I7="DATETIME", "", " DEFAULT('') "))</f>
        <v xml:space="preserve"> DEFAULT('') </v>
      </c>
      <c r="N7" s="1" t="str">
        <f t="shared" ref="N7" si="21">CONCATENATE(D7, " ", I7, IF(I7="DATETIME", "",CONCATENATE("(", J7, ") ")), L7, M7,",")</f>
        <v>GCDENO VARCHAR(10)  NULL  DEFAULT('') ,</v>
      </c>
      <c r="O7" s="1" t="str">
        <f t="shared" ref="O7" si="22">CONCATENATE(D7, " ",IF(I7="VARCHAR", "VARCHAR2",IF(I7="NUMERIC", "NUMBER", I7)), IF(I7="DATETIME", "",CONCATENATE("(", J7, ") ")), IF(TRIM(K7)&lt;&gt;"", L7,IF(TRIM(M7)="DEFAULT('')", "DEFAULT(' ')", M7)), ",")</f>
        <v>GCDENO VARCHAR2(10) DEFAULT(' '),</v>
      </c>
      <c r="P7" s="2" t="str">
        <f t="shared" ref="P7" si="23">IF(I7="VARCHAR",J7,LEFT(J7,FIND(",",J7)-1))</f>
        <v>10</v>
      </c>
      <c r="Q7" s="2" t="str">
        <f t="shared" ref="Q7" si="24">IF(I7="VARCHAR","",RIGHT(J7,LEN(J7)-FIND(",",J7)))</f>
        <v/>
      </c>
      <c r="R7" s="1" t="str">
        <f t="shared" ref="R7" si="25">CONCATENATE("     A            ", D7, RIGHT("          "&amp;P7,10),RIGHT("   "&amp;Q7,3),"       COLHDG('", LEFT(E7,20), "')")</f>
        <v xml:space="preserve">     A            GCDENO        10          COLHDG('Department Code')</v>
      </c>
      <c r="S7" s="1" t="s">
        <v>9</v>
      </c>
      <c r="T7" s="1" t="str">
        <f t="shared" ref="T7" si="26">CONCATENATE("EXEC sys.sp_addextendedproperty @name=N'MS_Description', @value=N'", E7, "' , @level0type=N'SCHEMA',@level0name=N'dbo', @level1type=N'TABLE',@level1name=N'", $D$2, "', @level2type=N'COLUMN',@level2name=N'", D7, "'")</f>
        <v>EXEC sys.sp_addextendedproperty @name=N'MS_Description', @value=N'Department Code' , @level0type=N'SCHEMA',@level0name=N'dbo', @level1type=N'TABLE',@level1name=N'GDIV', @level2type=N'COLUMN',@level2name=N'GCDENO'</v>
      </c>
      <c r="U7" s="1" t="s">
        <v>1311</v>
      </c>
      <c r="W7" s="1" t="s">
        <v>16</v>
      </c>
      <c r="X7" s="1" t="s">
        <v>15</v>
      </c>
      <c r="Y7" s="1" t="str">
        <f t="shared" ref="Y7" si="27">D7</f>
        <v>GCDENO</v>
      </c>
      <c r="Z7" s="1" t="str">
        <f t="shared" ref="Z7" si="28">IF(AND(W7="EN",X7="S"),E7, IF(AND(W7="ID", X7="S"),F7, IF(AND(W7="EN", X7="R"),G7,H7)))</f>
        <v>Department Code</v>
      </c>
      <c r="AB7" s="1">
        <v>1</v>
      </c>
      <c r="AC7" s="6">
        <f t="shared" ca="1" si="11"/>
        <v>20141204</v>
      </c>
      <c r="AD7" s="3">
        <f t="shared" ca="1" si="12"/>
        <v>144109</v>
      </c>
      <c r="AE7" s="3" t="s">
        <v>88</v>
      </c>
      <c r="AF7" s="1">
        <v>0</v>
      </c>
      <c r="AG7" s="1">
        <v>0</v>
      </c>
      <c r="AI7" s="1" t="str">
        <f t="shared" ref="AI7" ca="1" si="29">CONCATENATE("insert into ZDIC values('",U7, "', '",V7, "', '",W7, "', '",X7, "', '",Y7, "', '",Z7, "', '",AA7, "', '",AB7, "', '",AC7, "', '",AD7, "', '",AE7, "', '",AF7, "', '",AG7, "', '",AH7, "')")</f>
        <v>insert into ZDIC values('DJB', '', 'EN', 'S', 'GCDENO', 'Department Code', '', '1', '20141204', '144109', 'SQL', '0', '0', '')</v>
      </c>
      <c r="AJ7" s="5" t="s">
        <v>9</v>
      </c>
      <c r="AK7" s="1" t="s">
        <v>1311</v>
      </c>
      <c r="AM7" s="1" t="s">
        <v>15</v>
      </c>
      <c r="AN7" s="1" t="s">
        <v>864</v>
      </c>
      <c r="AO7" s="48" t="s">
        <v>1327</v>
      </c>
      <c r="AR7" s="3">
        <v>1</v>
      </c>
      <c r="AS7" s="6">
        <f t="shared" ca="1" si="16"/>
        <v>20141204</v>
      </c>
      <c r="AT7" s="3">
        <f t="shared" ca="1" si="17"/>
        <v>144109</v>
      </c>
      <c r="AU7" s="3" t="s">
        <v>88</v>
      </c>
      <c r="AV7" s="1">
        <v>0</v>
      </c>
      <c r="AW7" s="1">
        <v>0</v>
      </c>
      <c r="AX7" s="6"/>
      <c r="AY7" s="1" t="str">
        <f t="shared" ref="AY7" ca="1" si="30">CONCATENATE("INSERT INTO ",$D$2," VALUES(","'",AK7,"'",",'",AL7,"'",",'",AM7,"'",",'",AN7,"'",",'",AO7,"'",",'",AP7,"'",",'",AQ7,"'",",",AR7,,",",AS7,,",",AT7,,",'",AU7,"'",",",AV7,,",",AW7,,",'",AX7,"'",")")</f>
        <v>INSERT INTO GDIV VALUES('DJB','','S','Sweater','GD01','','',1,20141204,144109,'SQL',0,0,'')</v>
      </c>
    </row>
    <row r="8" spans="1:52" ht="14.25" customHeight="1" x14ac:dyDescent="0.25">
      <c r="A8" s="4" t="s">
        <v>469</v>
      </c>
      <c r="B8" s="1" t="str">
        <f>VLOOKUP($D$2,[1]Tables!$B$1:$D$65509,2,FALSE)</f>
        <v>GC</v>
      </c>
      <c r="C8" s="1" t="s">
        <v>468</v>
      </c>
      <c r="D8" s="1" t="str">
        <f t="shared" si="0"/>
        <v>GCCCNO</v>
      </c>
      <c r="E8" s="1" t="str">
        <f>VLOOKUP($C8,'[1]Data Dictionary'!$B$1:$I$65600,5,FALSE)</f>
        <v>Cost Center Code</v>
      </c>
      <c r="F8" s="1" t="str">
        <f>VLOOKUP($C8,'[1]Data Dictionary'!$B$1:$I$65600,6,FALSE)</f>
        <v>Cost Center Code</v>
      </c>
      <c r="G8" s="1" t="str">
        <f>VLOOKUP($C8,'[1]Data Dictionary'!$B$1:$I$65600,7,FALSE)</f>
        <v>Cost Center Code</v>
      </c>
      <c r="H8" s="1" t="str">
        <f>VLOOKUP($C8,'[1]Data Dictionary'!$B$1:$I$65600,8,FALSE)</f>
        <v>Cost Center Code</v>
      </c>
      <c r="I8" s="1" t="str">
        <f>VLOOKUP($C8,'[1]Data Dictionary'!$B$1:$I$65600,2,FALSE)</f>
        <v>VARCHAR</v>
      </c>
      <c r="J8" s="2" t="str">
        <f>VLOOKUP($C8,'[1]Data Dictionary'!$B$1:$I$65600,3,FALSE)</f>
        <v>10</v>
      </c>
      <c r="K8" s="3"/>
      <c r="L8" s="3" t="str">
        <f t="shared" si="1"/>
        <v xml:space="preserve"> NULL </v>
      </c>
      <c r="M8" s="3" t="str">
        <f t="shared" si="2"/>
        <v xml:space="preserve"> DEFAULT('') </v>
      </c>
      <c r="N8" s="1" t="str">
        <f t="shared" si="3"/>
        <v>GCCCNO VARCHAR(10)  NULL  DEFAULT('') ,</v>
      </c>
      <c r="O8" s="1" t="str">
        <f t="shared" si="4"/>
        <v>GCCCNO VARCHAR2(10) DEFAULT(' '),</v>
      </c>
      <c r="P8" s="2" t="str">
        <f t="shared" si="5"/>
        <v>10</v>
      </c>
      <c r="Q8" s="2" t="str">
        <f t="shared" si="6"/>
        <v/>
      </c>
      <c r="R8" s="1" t="str">
        <f t="shared" si="7"/>
        <v xml:space="preserve">     A            GCCCNO        10          COLHDG('Cost Center Code')</v>
      </c>
      <c r="S8" s="1" t="s">
        <v>9</v>
      </c>
      <c r="T8" s="1" t="str">
        <f t="shared" si="8"/>
        <v>EXEC sys.sp_addextendedproperty @name=N'MS_Description', @value=N'Cost Center Code' , @level0type=N'SCHEMA',@level0name=N'dbo', @level1type=N'TABLE',@level1name=N'GDIV', @level2type=N'COLUMN',@level2name=N'GCCCNO'</v>
      </c>
      <c r="U8" s="1" t="s">
        <v>1311</v>
      </c>
      <c r="W8" s="1" t="s">
        <v>16</v>
      </c>
      <c r="X8" s="1" t="s">
        <v>15</v>
      </c>
      <c r="Y8" s="1" t="str">
        <f t="shared" si="9"/>
        <v>GCCCNO</v>
      </c>
      <c r="Z8" s="1" t="str">
        <f t="shared" si="10"/>
        <v>Cost Center Code</v>
      </c>
      <c r="AB8" s="1">
        <v>1</v>
      </c>
      <c r="AC8" s="6">
        <f t="shared" ca="1" si="11"/>
        <v>20141204</v>
      </c>
      <c r="AD8" s="3">
        <f t="shared" ca="1" si="12"/>
        <v>144109</v>
      </c>
      <c r="AE8" s="3" t="s">
        <v>88</v>
      </c>
      <c r="AF8" s="1">
        <v>0</v>
      </c>
      <c r="AG8" s="1">
        <v>0</v>
      </c>
      <c r="AI8" s="1" t="str">
        <f t="shared" ca="1" si="13"/>
        <v>insert into ZDIC values('DJB', '', 'EN', 'S', 'GCCCNO', 'Cost Center Code', '', '1', '20141204', '144109', 'SQL', '0', '0', '')</v>
      </c>
      <c r="AJ8" s="5" t="s">
        <v>9</v>
      </c>
      <c r="AS8" s="1"/>
      <c r="AT8" s="1"/>
    </row>
    <row r="9" spans="1:52" ht="14.25" customHeight="1" x14ac:dyDescent="0.25">
      <c r="A9" s="4"/>
      <c r="B9" s="1" t="str">
        <f>VLOOKUP($D$2,[1]Tables!$B$1:$D$65509,2,FALSE)</f>
        <v>GC</v>
      </c>
      <c r="C9" s="1" t="s">
        <v>32</v>
      </c>
      <c r="D9" s="1" t="str">
        <f t="shared" si="0"/>
        <v>GCREMA</v>
      </c>
      <c r="E9" s="1" t="str">
        <f>VLOOKUP($C9,'[1]Data Dictionary'!$B$1:$I$65600,5,FALSE)</f>
        <v>Remark</v>
      </c>
      <c r="F9" s="1" t="str">
        <f>VLOOKUP($C9,'[1]Data Dictionary'!$B$1:$I$65600,6,FALSE)</f>
        <v>Remark</v>
      </c>
      <c r="G9" s="1" t="str">
        <f>VLOOKUP($C9,'[1]Data Dictionary'!$B$1:$I$65600,7,FALSE)</f>
        <v>Remark</v>
      </c>
      <c r="H9" s="1" t="str">
        <f>VLOOKUP($C9,'[1]Data Dictionary'!$B$1:$I$65600,8,FALSE)</f>
        <v>Remark</v>
      </c>
      <c r="I9" s="1" t="str">
        <f>VLOOKUP($C9,'[1]Data Dictionary'!$B$1:$I$65600,2,FALSE)</f>
        <v>VARCHAR</v>
      </c>
      <c r="J9" s="2" t="str">
        <f>VLOOKUP($C9,'[1]Data Dictionary'!$B$1:$I$65600,3,FALSE)</f>
        <v>100</v>
      </c>
      <c r="K9" s="3"/>
      <c r="L9" s="3" t="str">
        <f t="shared" si="1"/>
        <v xml:space="preserve"> NULL </v>
      </c>
      <c r="M9" s="3" t="str">
        <f t="shared" si="2"/>
        <v xml:space="preserve"> DEFAULT('') </v>
      </c>
      <c r="N9" s="1" t="str">
        <f t="shared" si="3"/>
        <v>GCREMA VARCHAR(100)  NULL  DEFAULT('') ,</v>
      </c>
      <c r="O9" s="1" t="str">
        <f t="shared" si="4"/>
        <v>GCREMA VARCHAR2(100) DEFAULT(' '),</v>
      </c>
      <c r="P9" s="2" t="str">
        <f t="shared" si="5"/>
        <v>100</v>
      </c>
      <c r="Q9" s="2" t="str">
        <f t="shared" si="6"/>
        <v/>
      </c>
      <c r="R9" s="1" t="str">
        <f t="shared" si="7"/>
        <v xml:space="preserve">     A            GCREMA       100          COLHDG('Remark')</v>
      </c>
      <c r="S9" s="1" t="s">
        <v>9</v>
      </c>
      <c r="T9" s="1" t="str">
        <f t="shared" si="8"/>
        <v>EXEC sys.sp_addextendedproperty @name=N'MS_Description', @value=N'Remark' , @level0type=N'SCHEMA',@level0name=N'dbo', @level1type=N'TABLE',@level1name=N'GDIV', @level2type=N'COLUMN',@level2name=N'GCREMA'</v>
      </c>
      <c r="U9" s="1" t="s">
        <v>1311</v>
      </c>
      <c r="W9" s="1" t="s">
        <v>16</v>
      </c>
      <c r="X9" s="1" t="s">
        <v>15</v>
      </c>
      <c r="Y9" s="1" t="str">
        <f t="shared" si="9"/>
        <v>GCREMA</v>
      </c>
      <c r="Z9" s="1" t="str">
        <f t="shared" si="10"/>
        <v>Remark</v>
      </c>
      <c r="AB9" s="1">
        <v>1</v>
      </c>
      <c r="AC9" s="6">
        <f t="shared" ca="1" si="11"/>
        <v>20141204</v>
      </c>
      <c r="AD9" s="3">
        <f t="shared" ca="1" si="12"/>
        <v>144109</v>
      </c>
      <c r="AE9" s="3" t="s">
        <v>88</v>
      </c>
      <c r="AF9" s="1">
        <v>0</v>
      </c>
      <c r="AG9" s="1">
        <v>0</v>
      </c>
      <c r="AI9" s="1" t="str">
        <f t="shared" ca="1" si="13"/>
        <v>insert into ZDIC values('DJB', '', 'EN', 'S', 'GCREMA', 'Remark', '', '1', '20141204', '144109', 'SQL', '0', '0', '')</v>
      </c>
      <c r="AJ9" s="5" t="s">
        <v>9</v>
      </c>
      <c r="AR9" s="3"/>
      <c r="AS9" s="6"/>
      <c r="AU9" s="3"/>
      <c r="AX9" s="6"/>
      <c r="AZ9" s="3"/>
    </row>
    <row r="10" spans="1:52" ht="14.25" customHeight="1" x14ac:dyDescent="0.25">
      <c r="A10" s="4"/>
      <c r="B10" s="1" t="str">
        <f>VLOOKUP($D$2,[1]Tables!$B$1:$D$65509,2,FALSE)</f>
        <v>GC</v>
      </c>
      <c r="C10" s="1" t="s">
        <v>33</v>
      </c>
      <c r="D10" s="1" t="str">
        <f t="shared" si="0"/>
        <v>GCRCST</v>
      </c>
      <c r="E10" s="1" t="str">
        <f>VLOOKUP($C10,'[1]Data Dictionary'!$B$1:$I$65600,5,FALSE)</f>
        <v>Record Status</v>
      </c>
      <c r="F10" s="1" t="str">
        <f>VLOOKUP($C10,'[1]Data Dictionary'!$B$1:$I$65600,6,FALSE)</f>
        <v>Record Status</v>
      </c>
      <c r="G10" s="1" t="str">
        <f>VLOOKUP($C10,'[1]Data Dictionary'!$B$1:$I$65600,7,FALSE)</f>
        <v>Record Status</v>
      </c>
      <c r="H10" s="1" t="str">
        <f>VLOOKUP($C10,'[1]Data Dictionary'!$B$1:$I$65600,8,FALSE)</f>
        <v>Record Status</v>
      </c>
      <c r="I10" s="1" t="str">
        <f>VLOOKUP($C10,'[1]Data Dictionary'!$B$1:$I$65600,2,FALSE)</f>
        <v>NUMERIC</v>
      </c>
      <c r="J10" s="2" t="str">
        <f>VLOOKUP($C10,'[1]Data Dictionary'!$B$1:$I$65600,3,FALSE)</f>
        <v>1, 0</v>
      </c>
      <c r="K10" s="3"/>
      <c r="L10" s="3" t="str">
        <f t="shared" si="1"/>
        <v xml:space="preserve"> NULL </v>
      </c>
      <c r="M10" s="3" t="str">
        <f t="shared" si="2"/>
        <v xml:space="preserve"> DEFAULT(0) </v>
      </c>
      <c r="N10" s="1" t="str">
        <f t="shared" si="3"/>
        <v>GCRCST NUMERIC(1, 0)  NULL  DEFAULT(0) ,</v>
      </c>
      <c r="O10" s="1" t="str">
        <f t="shared" si="4"/>
        <v>GCRCST NUMBER(1, 0)  DEFAULT(0) ,</v>
      </c>
      <c r="P10" s="2" t="str">
        <f t="shared" si="5"/>
        <v>1</v>
      </c>
      <c r="Q10" s="2" t="str">
        <f t="shared" si="6"/>
        <v xml:space="preserve"> 0</v>
      </c>
      <c r="R10" s="1" t="str">
        <f t="shared" si="7"/>
        <v xml:space="preserve">     A            GCRCST         1  0       COLHDG('Record Status')</v>
      </c>
      <c r="S10" s="1" t="s">
        <v>9</v>
      </c>
      <c r="T10" s="1" t="str">
        <f t="shared" si="8"/>
        <v>EXEC sys.sp_addextendedproperty @name=N'MS_Description', @value=N'Record Status' , @level0type=N'SCHEMA',@level0name=N'dbo', @level1type=N'TABLE',@level1name=N'GDIV', @level2type=N'COLUMN',@level2name=N'GCRCST'</v>
      </c>
      <c r="U10" s="1" t="s">
        <v>1311</v>
      </c>
      <c r="W10" s="1" t="s">
        <v>16</v>
      </c>
      <c r="X10" s="1" t="s">
        <v>15</v>
      </c>
      <c r="Y10" s="1" t="str">
        <f t="shared" si="9"/>
        <v>GCRCST</v>
      </c>
      <c r="Z10" s="1" t="str">
        <f t="shared" si="10"/>
        <v>Record Status</v>
      </c>
      <c r="AB10" s="1">
        <v>1</v>
      </c>
      <c r="AC10" s="6">
        <f t="shared" ca="1" si="11"/>
        <v>20141204</v>
      </c>
      <c r="AD10" s="3">
        <f t="shared" ca="1" si="12"/>
        <v>144109</v>
      </c>
      <c r="AE10" s="3" t="s">
        <v>88</v>
      </c>
      <c r="AF10" s="1">
        <v>0</v>
      </c>
      <c r="AG10" s="1">
        <v>0</v>
      </c>
      <c r="AI10" s="1" t="str">
        <f t="shared" ca="1" si="13"/>
        <v>insert into ZDIC values('DJB', '', 'EN', 'S', 'GCRCST', 'Record Status', '', '1', '20141204', '144109', 'SQL', '0', '0', '')</v>
      </c>
      <c r="AJ10" s="5" t="s">
        <v>9</v>
      </c>
      <c r="AR10" s="3"/>
      <c r="AS10" s="6"/>
      <c r="AU10" s="3"/>
      <c r="AX10" s="6"/>
      <c r="AZ10" s="3"/>
    </row>
    <row r="11" spans="1:52" ht="14.25" customHeight="1" x14ac:dyDescent="0.25">
      <c r="A11" s="4"/>
      <c r="B11" s="1" t="str">
        <f>VLOOKUP($D$2,[1]Tables!$B$1:$D$65509,2,FALSE)</f>
        <v>GC</v>
      </c>
      <c r="C11" s="1" t="s">
        <v>23</v>
      </c>
      <c r="D11" s="1" t="str">
        <f t="shared" si="0"/>
        <v>GCCRDT</v>
      </c>
      <c r="E11" s="1" t="str">
        <f>VLOOKUP($C11,'[1]Data Dictionary'!$B$1:$I$65600,5,FALSE)</f>
        <v>Create Date</v>
      </c>
      <c r="F11" s="1" t="str">
        <f>VLOOKUP($C11,'[1]Data Dictionary'!$B$1:$I$65600,6,FALSE)</f>
        <v>Create Date</v>
      </c>
      <c r="G11" s="1" t="str">
        <f>VLOOKUP($C11,'[1]Data Dictionary'!$B$1:$I$65600,7,FALSE)</f>
        <v>Create Date</v>
      </c>
      <c r="H11" s="1" t="str">
        <f>VLOOKUP($C11,'[1]Data Dictionary'!$B$1:$I$65600,8,FALSE)</f>
        <v>Create Date</v>
      </c>
      <c r="I11" s="1" t="str">
        <f>VLOOKUP($C11,'[1]Data Dictionary'!$B$1:$I$65600,2,FALSE)</f>
        <v>NUMERIC</v>
      </c>
      <c r="J11" s="2" t="str">
        <f>VLOOKUP($C11,'[1]Data Dictionary'!$B$1:$I$65600,3,FALSE)</f>
        <v>8, 0</v>
      </c>
      <c r="K11" s="3"/>
      <c r="L11" s="3" t="str">
        <f t="shared" si="1"/>
        <v xml:space="preserve"> NULL </v>
      </c>
      <c r="M11" s="3" t="str">
        <f t="shared" si="2"/>
        <v xml:space="preserve"> DEFAULT(0) </v>
      </c>
      <c r="N11" s="1" t="str">
        <f t="shared" si="3"/>
        <v>GCCRDT NUMERIC(8, 0)  NULL  DEFAULT(0) ,</v>
      </c>
      <c r="O11" s="1" t="str">
        <f t="shared" si="4"/>
        <v>GCCRDT NUMBER(8, 0)  DEFAULT(0) ,</v>
      </c>
      <c r="P11" s="2" t="str">
        <f t="shared" si="5"/>
        <v>8</v>
      </c>
      <c r="Q11" s="2" t="str">
        <f t="shared" si="6"/>
        <v xml:space="preserve"> 0</v>
      </c>
      <c r="R11" s="1" t="str">
        <f t="shared" si="7"/>
        <v xml:space="preserve">     A            GCCRDT         8  0       COLHDG('Create Date')</v>
      </c>
      <c r="S11" s="1" t="s">
        <v>9</v>
      </c>
      <c r="T11" s="1" t="str">
        <f t="shared" si="8"/>
        <v>EXEC sys.sp_addextendedproperty @name=N'MS_Description', @value=N'Create Date' , @level0type=N'SCHEMA',@level0name=N'dbo', @level1type=N'TABLE',@level1name=N'GDIV', @level2type=N'COLUMN',@level2name=N'GCCRDT'</v>
      </c>
      <c r="U11" s="1" t="s">
        <v>1311</v>
      </c>
      <c r="W11" s="1" t="s">
        <v>16</v>
      </c>
      <c r="X11" s="1" t="s">
        <v>15</v>
      </c>
      <c r="Y11" s="1" t="str">
        <f t="shared" si="9"/>
        <v>GCCRDT</v>
      </c>
      <c r="Z11" s="1" t="str">
        <f t="shared" si="10"/>
        <v>Create Date</v>
      </c>
      <c r="AB11" s="1">
        <v>1</v>
      </c>
      <c r="AC11" s="6">
        <f t="shared" ca="1" si="11"/>
        <v>20141204</v>
      </c>
      <c r="AD11" s="3">
        <f t="shared" ca="1" si="12"/>
        <v>144109</v>
      </c>
      <c r="AE11" s="3" t="s">
        <v>88</v>
      </c>
      <c r="AF11" s="1">
        <v>0</v>
      </c>
      <c r="AG11" s="1">
        <v>0</v>
      </c>
      <c r="AI11" s="1" t="str">
        <f t="shared" ca="1" si="13"/>
        <v>insert into ZDIC values('DJB', '', 'EN', 'S', 'GCCRDT', 'Create Date', '', '1', '20141204', '144109', 'SQL', '0', '0', '')</v>
      </c>
      <c r="AJ11" s="5" t="s">
        <v>9</v>
      </c>
      <c r="AR11" s="3"/>
      <c r="AS11" s="6"/>
      <c r="AU11" s="3"/>
      <c r="AX11" s="6"/>
      <c r="AZ11" s="3"/>
    </row>
    <row r="12" spans="1:52" ht="14.25" customHeight="1" x14ac:dyDescent="0.25">
      <c r="A12" s="4"/>
      <c r="B12" s="1" t="str">
        <f>VLOOKUP($D$2,[1]Tables!$B$1:$D$65509,2,FALSE)</f>
        <v>GC</v>
      </c>
      <c r="C12" s="1" t="s">
        <v>24</v>
      </c>
      <c r="D12" s="1" t="str">
        <f t="shared" si="0"/>
        <v>GCCRTM</v>
      </c>
      <c r="E12" s="1" t="str">
        <f>VLOOKUP($C12,'[1]Data Dictionary'!$B$1:$I$65600,5,FALSE)</f>
        <v>Create Time</v>
      </c>
      <c r="F12" s="1" t="str">
        <f>VLOOKUP($C12,'[1]Data Dictionary'!$B$1:$I$65600,6,FALSE)</f>
        <v>Create Time</v>
      </c>
      <c r="G12" s="1" t="str">
        <f>VLOOKUP($C12,'[1]Data Dictionary'!$B$1:$I$65600,7,FALSE)</f>
        <v>Create Time</v>
      </c>
      <c r="H12" s="1" t="str">
        <f>VLOOKUP($C12,'[1]Data Dictionary'!$B$1:$I$65600,8,FALSE)</f>
        <v>Create Time</v>
      </c>
      <c r="I12" s="1" t="str">
        <f>VLOOKUP($C12,'[1]Data Dictionary'!$B$1:$I$65600,2,FALSE)</f>
        <v>NUMERIC</v>
      </c>
      <c r="J12" s="2" t="str">
        <f>VLOOKUP($C12,'[1]Data Dictionary'!$B$1:$I$65600,3,FALSE)</f>
        <v>6, 0</v>
      </c>
      <c r="K12" s="3"/>
      <c r="L12" s="3" t="str">
        <f t="shared" si="1"/>
        <v xml:space="preserve"> NULL </v>
      </c>
      <c r="M12" s="3" t="str">
        <f t="shared" si="2"/>
        <v xml:space="preserve"> DEFAULT(0) </v>
      </c>
      <c r="N12" s="1" t="str">
        <f t="shared" si="3"/>
        <v>GCCRTM NUMERIC(6, 0)  NULL  DEFAULT(0) ,</v>
      </c>
      <c r="O12" s="1" t="str">
        <f t="shared" si="4"/>
        <v>GCCRTM NUMBER(6, 0)  DEFAULT(0) ,</v>
      </c>
      <c r="P12" s="2" t="str">
        <f t="shared" si="5"/>
        <v>6</v>
      </c>
      <c r="Q12" s="2" t="str">
        <f t="shared" si="6"/>
        <v xml:space="preserve"> 0</v>
      </c>
      <c r="R12" s="1" t="str">
        <f t="shared" si="7"/>
        <v xml:space="preserve">     A            GCCRTM         6  0       COLHDG('Create Time')</v>
      </c>
      <c r="S12" s="1" t="s">
        <v>9</v>
      </c>
      <c r="T12" s="1" t="str">
        <f t="shared" si="8"/>
        <v>EXEC sys.sp_addextendedproperty @name=N'MS_Description', @value=N'Create Time' , @level0type=N'SCHEMA',@level0name=N'dbo', @level1type=N'TABLE',@level1name=N'GDIV', @level2type=N'COLUMN',@level2name=N'GCCRTM'</v>
      </c>
      <c r="U12" s="1" t="s">
        <v>1311</v>
      </c>
      <c r="W12" s="1" t="s">
        <v>16</v>
      </c>
      <c r="X12" s="1" t="s">
        <v>15</v>
      </c>
      <c r="Y12" s="1" t="str">
        <f t="shared" si="9"/>
        <v>GCCRTM</v>
      </c>
      <c r="Z12" s="1" t="str">
        <f t="shared" si="10"/>
        <v>Create Time</v>
      </c>
      <c r="AB12" s="1">
        <v>1</v>
      </c>
      <c r="AC12" s="6">
        <f t="shared" ca="1" si="11"/>
        <v>20141204</v>
      </c>
      <c r="AD12" s="3">
        <f t="shared" ca="1" si="12"/>
        <v>144109</v>
      </c>
      <c r="AE12" s="3" t="s">
        <v>88</v>
      </c>
      <c r="AF12" s="1">
        <v>0</v>
      </c>
      <c r="AG12" s="1">
        <v>0</v>
      </c>
      <c r="AI12" s="1" t="str">
        <f t="shared" ca="1" si="13"/>
        <v>insert into ZDIC values('DJB', '', 'EN', 'S', 'GCCRTM', 'Create Time', '', '1', '20141204', '144109', 'SQL', '0', '0', '')</v>
      </c>
      <c r="AJ12" s="5" t="s">
        <v>9</v>
      </c>
      <c r="AR12" s="3"/>
      <c r="AS12" s="6"/>
      <c r="AU12" s="3"/>
      <c r="AX12" s="6"/>
      <c r="AZ12" s="3"/>
    </row>
    <row r="13" spans="1:52" ht="14.25" customHeight="1" x14ac:dyDescent="0.25">
      <c r="A13" s="4"/>
      <c r="B13" s="1" t="str">
        <f>VLOOKUP($D$2,[1]Tables!$B$1:$D$65509,2,FALSE)</f>
        <v>GC</v>
      </c>
      <c r="C13" s="1" t="s">
        <v>25</v>
      </c>
      <c r="D13" s="1" t="str">
        <f t="shared" si="0"/>
        <v>GCCRUS</v>
      </c>
      <c r="E13" s="1" t="str">
        <f>VLOOKUP($C13,'[1]Data Dictionary'!$B$1:$I$65600,5,FALSE)</f>
        <v>Create User</v>
      </c>
      <c r="F13" s="1" t="str">
        <f>VLOOKUP($C13,'[1]Data Dictionary'!$B$1:$I$65600,6,FALSE)</f>
        <v>Create User</v>
      </c>
      <c r="G13" s="1" t="str">
        <f>VLOOKUP($C13,'[1]Data Dictionary'!$B$1:$I$65600,7,FALSE)</f>
        <v>Create User</v>
      </c>
      <c r="H13" s="1" t="str">
        <f>VLOOKUP($C13,'[1]Data Dictionary'!$B$1:$I$65600,8,FALSE)</f>
        <v>Create User</v>
      </c>
      <c r="I13" s="1" t="str">
        <f>VLOOKUP($C13,'[1]Data Dictionary'!$B$1:$I$65600,2,FALSE)</f>
        <v>VARCHAR</v>
      </c>
      <c r="J13" s="2" t="str">
        <f>VLOOKUP($C13,'[1]Data Dictionary'!$B$1:$I$65600,3,FALSE)</f>
        <v>20</v>
      </c>
      <c r="K13" s="3"/>
      <c r="L13" s="3" t="str">
        <f t="shared" si="1"/>
        <v xml:space="preserve"> NULL </v>
      </c>
      <c r="M13" s="3" t="str">
        <f t="shared" si="2"/>
        <v xml:space="preserve"> DEFAULT('') </v>
      </c>
      <c r="N13" s="1" t="str">
        <f t="shared" si="3"/>
        <v>GCCRUS VARCHAR(20)  NULL  DEFAULT('') ,</v>
      </c>
      <c r="O13" s="1" t="str">
        <f t="shared" si="4"/>
        <v>GCCRUS VARCHAR2(20) DEFAULT(' '),</v>
      </c>
      <c r="P13" s="2" t="str">
        <f t="shared" si="5"/>
        <v>20</v>
      </c>
      <c r="Q13" s="2" t="str">
        <f t="shared" si="6"/>
        <v/>
      </c>
      <c r="R13" s="1" t="str">
        <f t="shared" si="7"/>
        <v xml:space="preserve">     A            GCCRUS        20          COLHDG('Create User')</v>
      </c>
      <c r="S13" s="1" t="s">
        <v>9</v>
      </c>
      <c r="T13" s="1" t="str">
        <f t="shared" si="8"/>
        <v>EXEC sys.sp_addextendedproperty @name=N'MS_Description', @value=N'Create User' , @level0type=N'SCHEMA',@level0name=N'dbo', @level1type=N'TABLE',@level1name=N'GDIV', @level2type=N'COLUMN',@level2name=N'GCCRUS'</v>
      </c>
      <c r="U13" s="1" t="s">
        <v>1311</v>
      </c>
      <c r="W13" s="1" t="s">
        <v>16</v>
      </c>
      <c r="X13" s="1" t="s">
        <v>15</v>
      </c>
      <c r="Y13" s="1" t="str">
        <f t="shared" si="9"/>
        <v>GCCRUS</v>
      </c>
      <c r="Z13" s="1" t="str">
        <f t="shared" si="10"/>
        <v>Create User</v>
      </c>
      <c r="AB13" s="1">
        <v>1</v>
      </c>
      <c r="AC13" s="6">
        <f t="shared" ca="1" si="11"/>
        <v>20141204</v>
      </c>
      <c r="AD13" s="3">
        <f t="shared" ca="1" si="12"/>
        <v>144109</v>
      </c>
      <c r="AE13" s="3" t="s">
        <v>88</v>
      </c>
      <c r="AF13" s="1">
        <v>0</v>
      </c>
      <c r="AG13" s="1">
        <v>0</v>
      </c>
      <c r="AI13" s="1" t="str">
        <f t="shared" ca="1" si="13"/>
        <v>insert into ZDIC values('DJB', '', 'EN', 'S', 'GCCRUS', 'Create User', '', '1', '20141204', '144109', 'SQL', '0', '0', '')</v>
      </c>
      <c r="AJ13" s="5" t="s">
        <v>9</v>
      </c>
      <c r="AR13" s="3"/>
      <c r="AS13" s="6"/>
      <c r="AU13" s="3"/>
      <c r="AX13" s="6"/>
      <c r="AZ13" s="3"/>
    </row>
    <row r="14" spans="1:52" ht="14.25" customHeight="1" x14ac:dyDescent="0.25">
      <c r="A14" s="4"/>
      <c r="B14" s="1" t="str">
        <f>VLOOKUP($D$2,[1]Tables!$B$1:$D$65509,2,FALSE)</f>
        <v>GC</v>
      </c>
      <c r="C14" s="1" t="s">
        <v>26</v>
      </c>
      <c r="D14" s="1" t="str">
        <f t="shared" si="0"/>
        <v>GCCHDT</v>
      </c>
      <c r="E14" s="1" t="str">
        <f>VLOOKUP($C14,'[1]Data Dictionary'!$B$1:$I$65600,5,FALSE)</f>
        <v>Change Date</v>
      </c>
      <c r="F14" s="1" t="str">
        <f>VLOOKUP($C14,'[1]Data Dictionary'!$B$1:$I$65600,6,FALSE)</f>
        <v>Change Date</v>
      </c>
      <c r="G14" s="1" t="str">
        <f>VLOOKUP($C14,'[1]Data Dictionary'!$B$1:$I$65600,7,FALSE)</f>
        <v>Change Date</v>
      </c>
      <c r="H14" s="1" t="str">
        <f>VLOOKUP($C14,'[1]Data Dictionary'!$B$1:$I$65600,8,FALSE)</f>
        <v>Change Date</v>
      </c>
      <c r="I14" s="1" t="str">
        <f>VLOOKUP($C14,'[1]Data Dictionary'!$B$1:$I$65600,2,FALSE)</f>
        <v>NUMERIC</v>
      </c>
      <c r="J14" s="2" t="str">
        <f>VLOOKUP($C14,'[1]Data Dictionary'!$B$1:$I$65600,3,FALSE)</f>
        <v>8, 0</v>
      </c>
      <c r="K14" s="3"/>
      <c r="L14" s="3" t="str">
        <f t="shared" si="1"/>
        <v xml:space="preserve"> NULL </v>
      </c>
      <c r="M14" s="3" t="str">
        <f t="shared" si="2"/>
        <v xml:space="preserve"> DEFAULT(0) </v>
      </c>
      <c r="N14" s="1" t="str">
        <f t="shared" si="3"/>
        <v>GCCHDT NUMERIC(8, 0)  NULL  DEFAULT(0) ,</v>
      </c>
      <c r="O14" s="1" t="str">
        <f t="shared" si="4"/>
        <v>GCCHDT NUMBER(8, 0)  DEFAULT(0) ,</v>
      </c>
      <c r="P14" s="2" t="str">
        <f t="shared" si="5"/>
        <v>8</v>
      </c>
      <c r="Q14" s="2" t="str">
        <f t="shared" si="6"/>
        <v xml:space="preserve"> 0</v>
      </c>
      <c r="R14" s="1" t="str">
        <f t="shared" si="7"/>
        <v xml:space="preserve">     A            GCCHDT         8  0       COLHDG('Change Date')</v>
      </c>
      <c r="S14" s="1" t="s">
        <v>9</v>
      </c>
      <c r="T14" s="1" t="str">
        <f t="shared" si="8"/>
        <v>EXEC sys.sp_addextendedproperty @name=N'MS_Description', @value=N'Change Date' , @level0type=N'SCHEMA',@level0name=N'dbo', @level1type=N'TABLE',@level1name=N'GDIV', @level2type=N'COLUMN',@level2name=N'GCCHDT'</v>
      </c>
      <c r="U14" s="1" t="s">
        <v>1311</v>
      </c>
      <c r="W14" s="1" t="s">
        <v>16</v>
      </c>
      <c r="X14" s="1" t="s">
        <v>15</v>
      </c>
      <c r="Y14" s="1" t="str">
        <f t="shared" si="9"/>
        <v>GCCHDT</v>
      </c>
      <c r="Z14" s="1" t="str">
        <f t="shared" si="10"/>
        <v>Change Date</v>
      </c>
      <c r="AB14" s="1">
        <v>1</v>
      </c>
      <c r="AC14" s="6">
        <f t="shared" ca="1" si="11"/>
        <v>20141204</v>
      </c>
      <c r="AD14" s="3">
        <f t="shared" ca="1" si="12"/>
        <v>144109</v>
      </c>
      <c r="AE14" s="3" t="s">
        <v>88</v>
      </c>
      <c r="AF14" s="1">
        <v>0</v>
      </c>
      <c r="AG14" s="1">
        <v>0</v>
      </c>
      <c r="AI14" s="1" t="str">
        <f t="shared" ca="1" si="13"/>
        <v>insert into ZDIC values('DJB', '', 'EN', 'S', 'GCCHDT', 'Change Date', '', '1', '20141204', '144109', 'SQL', '0', '0', '')</v>
      </c>
      <c r="AJ14" s="5" t="s">
        <v>9</v>
      </c>
      <c r="AR14" s="3"/>
      <c r="AS14" s="6"/>
      <c r="AU14" s="3"/>
      <c r="AX14" s="6"/>
      <c r="AZ14" s="3"/>
    </row>
    <row r="15" spans="1:52" ht="14.25" customHeight="1" x14ac:dyDescent="0.25">
      <c r="A15" s="4"/>
      <c r="B15" s="1" t="str">
        <f>VLOOKUP($D$2,[1]Tables!$B$1:$D$65509,2,FALSE)</f>
        <v>GC</v>
      </c>
      <c r="C15" s="1" t="s">
        <v>27</v>
      </c>
      <c r="D15" s="1" t="str">
        <f t="shared" si="0"/>
        <v>GCCHTM</v>
      </c>
      <c r="E15" s="1" t="str">
        <f>VLOOKUP($C15,'[1]Data Dictionary'!$B$1:$I$65600,5,FALSE)</f>
        <v>Change Time</v>
      </c>
      <c r="F15" s="1" t="str">
        <f>VLOOKUP($C15,'[1]Data Dictionary'!$B$1:$I$65600,6,FALSE)</f>
        <v>Change Time</v>
      </c>
      <c r="G15" s="1" t="str">
        <f>VLOOKUP($C15,'[1]Data Dictionary'!$B$1:$I$65600,7,FALSE)</f>
        <v>Change Time</v>
      </c>
      <c r="H15" s="1" t="str">
        <f>VLOOKUP($C15,'[1]Data Dictionary'!$B$1:$I$65600,8,FALSE)</f>
        <v>Change Time</v>
      </c>
      <c r="I15" s="1" t="str">
        <f>VLOOKUP($C15,'[1]Data Dictionary'!$B$1:$I$65600,2,FALSE)</f>
        <v>NUMERIC</v>
      </c>
      <c r="J15" s="2" t="str">
        <f>VLOOKUP($C15,'[1]Data Dictionary'!$B$1:$I$65600,3,FALSE)</f>
        <v>6, 0</v>
      </c>
      <c r="K15" s="3"/>
      <c r="L15" s="3" t="str">
        <f t="shared" si="1"/>
        <v xml:space="preserve"> NULL </v>
      </c>
      <c r="M15" s="3" t="str">
        <f t="shared" si="2"/>
        <v xml:space="preserve"> DEFAULT(0) </v>
      </c>
      <c r="N15" s="1" t="str">
        <f t="shared" si="3"/>
        <v>GCCHTM NUMERIC(6, 0)  NULL  DEFAULT(0) ,</v>
      </c>
      <c r="O15" s="1" t="str">
        <f t="shared" si="4"/>
        <v>GCCHTM NUMBER(6, 0)  DEFAULT(0) ,</v>
      </c>
      <c r="P15" s="2" t="str">
        <f t="shared" si="5"/>
        <v>6</v>
      </c>
      <c r="Q15" s="2" t="str">
        <f t="shared" si="6"/>
        <v xml:space="preserve"> 0</v>
      </c>
      <c r="R15" s="1" t="str">
        <f t="shared" si="7"/>
        <v xml:space="preserve">     A            GCCHTM         6  0       COLHDG('Change Time')</v>
      </c>
      <c r="S15" s="1" t="s">
        <v>9</v>
      </c>
      <c r="T15" s="1" t="str">
        <f t="shared" si="8"/>
        <v>EXEC sys.sp_addextendedproperty @name=N'MS_Description', @value=N'Change Time' , @level0type=N'SCHEMA',@level0name=N'dbo', @level1type=N'TABLE',@level1name=N'GDIV', @level2type=N'COLUMN',@level2name=N'GCCHTM'</v>
      </c>
      <c r="U15" s="1" t="s">
        <v>1311</v>
      </c>
      <c r="W15" s="1" t="s">
        <v>16</v>
      </c>
      <c r="X15" s="1" t="s">
        <v>15</v>
      </c>
      <c r="Y15" s="1" t="str">
        <f t="shared" si="9"/>
        <v>GCCHTM</v>
      </c>
      <c r="Z15" s="1" t="str">
        <f t="shared" si="10"/>
        <v>Change Time</v>
      </c>
      <c r="AB15" s="1">
        <v>1</v>
      </c>
      <c r="AC15" s="6">
        <f t="shared" ca="1" si="11"/>
        <v>20141204</v>
      </c>
      <c r="AD15" s="3">
        <f t="shared" ca="1" si="12"/>
        <v>144109</v>
      </c>
      <c r="AE15" s="3" t="s">
        <v>88</v>
      </c>
      <c r="AF15" s="1">
        <v>0</v>
      </c>
      <c r="AG15" s="1">
        <v>0</v>
      </c>
      <c r="AI15" s="1" t="str">
        <f t="shared" ca="1" si="13"/>
        <v>insert into ZDIC values('DJB', '', 'EN', 'S', 'GCCHTM', 'Change Time', '', '1', '20141204', '144109', 'SQL', '0', '0', '')</v>
      </c>
      <c r="AJ15" s="5" t="s">
        <v>9</v>
      </c>
      <c r="AR15" s="3"/>
      <c r="AS15" s="6"/>
      <c r="AU15" s="3"/>
      <c r="AX15" s="6"/>
      <c r="AZ15" s="3"/>
    </row>
    <row r="16" spans="1:52" ht="14.25" customHeight="1" x14ac:dyDescent="0.25">
      <c r="A16" s="4"/>
      <c r="B16" s="1" t="str">
        <f>VLOOKUP($D$2,[1]Tables!$B$1:$D$65509,2,FALSE)</f>
        <v>GC</v>
      </c>
      <c r="C16" s="1" t="s">
        <v>28</v>
      </c>
      <c r="D16" s="1" t="str">
        <f t="shared" si="0"/>
        <v>GCCHUS</v>
      </c>
      <c r="E16" s="1" t="str">
        <f>VLOOKUP($C16,'[1]Data Dictionary'!$B$1:$I$65600,5,FALSE)</f>
        <v>Change User</v>
      </c>
      <c r="F16" s="1" t="str">
        <f>VLOOKUP($C16,'[1]Data Dictionary'!$B$1:$I$65600,6,FALSE)</f>
        <v>Change User</v>
      </c>
      <c r="G16" s="1" t="str">
        <f>VLOOKUP($C16,'[1]Data Dictionary'!$B$1:$I$65600,7,FALSE)</f>
        <v>Change User</v>
      </c>
      <c r="H16" s="1" t="str">
        <f>VLOOKUP($C16,'[1]Data Dictionary'!$B$1:$I$65600,8,FALSE)</f>
        <v>Change User</v>
      </c>
      <c r="I16" s="1" t="str">
        <f>VLOOKUP($C16,'[1]Data Dictionary'!$B$1:$I$65600,2,FALSE)</f>
        <v>VARCHAR</v>
      </c>
      <c r="J16" s="2" t="str">
        <f>VLOOKUP($C16,'[1]Data Dictionary'!$B$1:$I$65600,3,FALSE)</f>
        <v>20</v>
      </c>
      <c r="K16" s="3"/>
      <c r="L16" s="3" t="str">
        <f t="shared" si="1"/>
        <v xml:space="preserve"> NULL </v>
      </c>
      <c r="M16" s="3" t="str">
        <f t="shared" si="2"/>
        <v xml:space="preserve"> DEFAULT('') </v>
      </c>
      <c r="N16" s="1" t="str">
        <f t="shared" si="3"/>
        <v>GCCHUS VARCHAR(20)  NULL  DEFAULT('') ,</v>
      </c>
      <c r="O16" s="1" t="str">
        <f t="shared" si="4"/>
        <v>GCCHUS VARCHAR2(20) DEFAULT(' '),</v>
      </c>
      <c r="P16" s="2" t="str">
        <f t="shared" si="5"/>
        <v>20</v>
      </c>
      <c r="Q16" s="2" t="str">
        <f t="shared" si="6"/>
        <v/>
      </c>
      <c r="R16" s="1" t="str">
        <f t="shared" si="7"/>
        <v xml:space="preserve">     A            GCCHUS        20          COLHDG('Change User')</v>
      </c>
      <c r="S16" s="1" t="s">
        <v>9</v>
      </c>
      <c r="T16" s="1" t="str">
        <f t="shared" si="8"/>
        <v>EXEC sys.sp_addextendedproperty @name=N'MS_Description', @value=N'Change User' , @level0type=N'SCHEMA',@level0name=N'dbo', @level1type=N'TABLE',@level1name=N'GDIV', @level2type=N'COLUMN',@level2name=N'GCCHUS'</v>
      </c>
      <c r="U16" s="1" t="s">
        <v>1311</v>
      </c>
      <c r="W16" s="1" t="s">
        <v>16</v>
      </c>
      <c r="X16" s="1" t="s">
        <v>15</v>
      </c>
      <c r="Y16" s="1" t="str">
        <f t="shared" si="9"/>
        <v>GCCHUS</v>
      </c>
      <c r="Z16" s="1" t="str">
        <f t="shared" si="10"/>
        <v>Change User</v>
      </c>
      <c r="AB16" s="1">
        <v>1</v>
      </c>
      <c r="AC16" s="6">
        <f t="shared" ca="1" si="11"/>
        <v>20141204</v>
      </c>
      <c r="AD16" s="3">
        <f t="shared" ca="1" si="12"/>
        <v>144109</v>
      </c>
      <c r="AE16" s="3" t="s">
        <v>88</v>
      </c>
      <c r="AF16" s="1">
        <v>0</v>
      </c>
      <c r="AG16" s="1">
        <v>0</v>
      </c>
      <c r="AI16" s="1" t="str">
        <f t="shared" ca="1" si="13"/>
        <v>insert into ZDIC values('DJB', '', 'EN', 'S', 'GCCHUS', 'Change User', '', '1', '20141204', '144109', 'SQL', '0', '0', '')</v>
      </c>
      <c r="AJ16" s="5" t="s">
        <v>9</v>
      </c>
      <c r="AR16" s="3"/>
      <c r="AS16" s="6"/>
      <c r="AU16" s="3"/>
      <c r="AX16" s="6"/>
      <c r="AZ16" s="3"/>
    </row>
    <row r="17" spans="1:52" ht="14.25" customHeight="1" x14ac:dyDescent="0.25">
      <c r="A17" s="4"/>
      <c r="B17" s="4"/>
      <c r="C17" s="4"/>
      <c r="D17" s="5"/>
      <c r="K17" s="3"/>
      <c r="L17" s="3"/>
      <c r="M17" s="3"/>
      <c r="N17" s="1" t="str">
        <f>CONCATENATE(" CONSTRAINT PK_",$D$2, " PRIMARY KEY CLUSTERED (")</f>
        <v xml:space="preserve"> CONSTRAINT PK_GDIV PRIMARY KEY CLUSTERED (</v>
      </c>
      <c r="O17" s="1" t="str">
        <f>CONCATENATE(" CONSTRAINT PK_",$D$2, " PRIMARY KEY (")</f>
        <v xml:space="preserve"> CONSTRAINT PK_GDIV PRIMARY KEY (</v>
      </c>
      <c r="P17" s="1" t="s">
        <v>9</v>
      </c>
      <c r="Q17" s="1" t="s">
        <v>9</v>
      </c>
      <c r="R17" s="1" t="s">
        <v>370</v>
      </c>
      <c r="S17" s="1" t="s">
        <v>9</v>
      </c>
      <c r="AR17" s="3"/>
      <c r="AS17" s="6"/>
      <c r="AU17" s="3"/>
      <c r="AX17" s="6"/>
      <c r="AZ17" s="3"/>
    </row>
    <row r="18" spans="1:52" ht="14.25" customHeight="1" x14ac:dyDescent="0.25">
      <c r="A18" s="4"/>
      <c r="B18" s="4"/>
      <c r="C18" s="4"/>
      <c r="K18" s="3"/>
      <c r="L18" s="3"/>
      <c r="M18" s="3"/>
      <c r="N18" s="1" t="str">
        <f>$D$3</f>
        <v>GCCONO</v>
      </c>
      <c r="O18" s="1" t="str">
        <f>$D$3</f>
        <v>GCCONO</v>
      </c>
      <c r="R18" s="1" t="str">
        <f>CONCATENATE("     A          K ", RIGHT(N18,6))</f>
        <v xml:space="preserve">     A          K GCCONO</v>
      </c>
      <c r="S18" s="1" t="s">
        <v>9</v>
      </c>
      <c r="AR18" s="3"/>
      <c r="AS18" s="6"/>
      <c r="AU18" s="3"/>
      <c r="AX18" s="6"/>
      <c r="AZ18" s="3"/>
    </row>
    <row r="19" spans="1:52" ht="14.25" customHeight="1" x14ac:dyDescent="0.25">
      <c r="A19" s="4"/>
      <c r="B19" s="4"/>
      <c r="C19" s="4"/>
      <c r="K19" s="3"/>
      <c r="L19" s="3"/>
      <c r="M19" s="3"/>
      <c r="N19" s="1" t="str">
        <f xml:space="preserve"> ", " &amp; $D4</f>
        <v>, GCBRNO</v>
      </c>
      <c r="O19" s="1" t="str">
        <f xml:space="preserve"> ", " &amp; $D4</f>
        <v>, GCBRNO</v>
      </c>
      <c r="R19" s="1" t="str">
        <f>CONCATENATE("     A          K ", RIGHT(N19,6))</f>
        <v xml:space="preserve">     A          K GCBRNO</v>
      </c>
      <c r="S19" s="1" t="s">
        <v>9</v>
      </c>
      <c r="AR19" s="3"/>
      <c r="AS19" s="6"/>
      <c r="AU19" s="3"/>
      <c r="AX19" s="6"/>
      <c r="AZ19" s="3"/>
    </row>
    <row r="20" spans="1:52" ht="14.25" customHeight="1" x14ac:dyDescent="0.25">
      <c r="A20" s="4"/>
      <c r="B20" s="4"/>
      <c r="C20" s="4"/>
      <c r="K20" s="3"/>
      <c r="L20" s="3"/>
      <c r="M20" s="3"/>
      <c r="N20" s="1" t="str">
        <f xml:space="preserve"> ", " &amp; $D5</f>
        <v>, GCDINO</v>
      </c>
      <c r="O20" s="1" t="str">
        <f xml:space="preserve"> ", " &amp; $D5</f>
        <v>, GCDINO</v>
      </c>
      <c r="R20" s="1" t="str">
        <f>CONCATENATE("     A          K ", RIGHT(N20,6))</f>
        <v xml:space="preserve">     A          K GCDINO</v>
      </c>
      <c r="S20" s="1" t="s">
        <v>9</v>
      </c>
      <c r="AR20" s="3"/>
      <c r="AS20" s="6"/>
      <c r="AU20" s="3"/>
      <c r="AX20" s="6"/>
      <c r="AZ20" s="3"/>
    </row>
    <row r="21" spans="1:52" ht="14.25" customHeight="1" x14ac:dyDescent="0.25">
      <c r="B21" s="4"/>
      <c r="C21" s="4"/>
      <c r="K21" s="3"/>
      <c r="L21" s="3"/>
      <c r="M21" s="3"/>
      <c r="N21" s="1" t="s">
        <v>11</v>
      </c>
      <c r="O21" s="1" t="s">
        <v>11</v>
      </c>
      <c r="S21" s="1" t="s">
        <v>9</v>
      </c>
      <c r="AR21" s="3"/>
      <c r="AS21" s="6"/>
      <c r="AU21" s="3"/>
      <c r="AX21" s="6"/>
      <c r="AZ21" s="3"/>
    </row>
    <row r="22" spans="1:52" ht="14.25" customHeight="1" x14ac:dyDescent="0.25">
      <c r="S22" s="1" t="s">
        <v>9</v>
      </c>
      <c r="AR22" s="3"/>
      <c r="AS22" s="6"/>
      <c r="AU22" s="3"/>
      <c r="AX22" s="6"/>
      <c r="AZ22" s="3"/>
    </row>
    <row r="23" spans="1:52" ht="14.25" customHeight="1" x14ac:dyDescent="0.25">
      <c r="S23" s="1" t="s">
        <v>9</v>
      </c>
      <c r="AR23" s="3"/>
      <c r="AS23" s="6"/>
      <c r="AU23" s="3"/>
      <c r="AX23" s="6"/>
      <c r="AZ23" s="3"/>
    </row>
    <row r="24" spans="1:52" ht="14.25" customHeight="1" x14ac:dyDescent="0.25">
      <c r="S24" s="1" t="s">
        <v>9</v>
      </c>
      <c r="AR24" s="3"/>
      <c r="AS24" s="6"/>
      <c r="AU24" s="3"/>
      <c r="AX24" s="6"/>
      <c r="AZ24" s="3"/>
    </row>
    <row r="25" spans="1:52" ht="14.25" customHeight="1" x14ac:dyDescent="0.25">
      <c r="S25" s="1" t="s">
        <v>9</v>
      </c>
      <c r="AR25" s="3"/>
      <c r="AS25" s="6"/>
      <c r="AU25" s="3"/>
      <c r="AX25" s="6"/>
      <c r="AZ25" s="3"/>
    </row>
    <row r="26" spans="1:52" ht="14.25" customHeight="1" x14ac:dyDescent="0.25">
      <c r="S26" s="1" t="s">
        <v>9</v>
      </c>
      <c r="AR26" s="3"/>
      <c r="AS26" s="6"/>
      <c r="AU26" s="3"/>
      <c r="AX26" s="6"/>
      <c r="AZ26" s="3"/>
    </row>
    <row r="27" spans="1:52" ht="14.25" customHeight="1" x14ac:dyDescent="0.25">
      <c r="AR27" s="3"/>
      <c r="AS27" s="6"/>
      <c r="AU27" s="3"/>
      <c r="AX27" s="6"/>
      <c r="AZ27" s="3"/>
    </row>
    <row r="28" spans="1:52" ht="14.25" customHeight="1" x14ac:dyDescent="0.25">
      <c r="AR28" s="3"/>
      <c r="AS28" s="6"/>
      <c r="AU28" s="3"/>
      <c r="AX28" s="6"/>
      <c r="AZ28" s="3"/>
    </row>
    <row r="29" spans="1:52" ht="14.25" customHeight="1" x14ac:dyDescent="0.25">
      <c r="AR29" s="3"/>
      <c r="AS29" s="6"/>
      <c r="AU29" s="3"/>
      <c r="AX29" s="6"/>
      <c r="AZ29" s="3"/>
    </row>
    <row r="30" spans="1:52" ht="14.25" customHeight="1" x14ac:dyDescent="0.25">
      <c r="AR30" s="3"/>
      <c r="AS30" s="6"/>
      <c r="AU30" s="3"/>
      <c r="AX30" s="6"/>
      <c r="AZ30" s="3"/>
    </row>
    <row r="31" spans="1:52" ht="14.25" customHeight="1" x14ac:dyDescent="0.25">
      <c r="AR31" s="3"/>
      <c r="AS31" s="6"/>
      <c r="AU31" s="3"/>
      <c r="AX31" s="6"/>
      <c r="AZ31" s="3"/>
    </row>
    <row r="32" spans="1:52" ht="14.25" customHeight="1" x14ac:dyDescent="0.25">
      <c r="AR32" s="3"/>
      <c r="AS32" s="6"/>
      <c r="AU32" s="3"/>
      <c r="AX32" s="6"/>
      <c r="AZ32" s="3"/>
    </row>
    <row r="33" spans="10:52" ht="14.25" customHeight="1" x14ac:dyDescent="0.25">
      <c r="AR33" s="3"/>
      <c r="AS33" s="6"/>
      <c r="AU33" s="3"/>
      <c r="AX33" s="6"/>
      <c r="AZ33" s="3"/>
    </row>
    <row r="34" spans="10:52" ht="14.25" customHeight="1" x14ac:dyDescent="0.25">
      <c r="J34" s="1"/>
      <c r="AR34" s="3"/>
      <c r="AS34" s="6"/>
      <c r="AU34" s="3"/>
      <c r="AX34" s="6"/>
      <c r="AZ34" s="3"/>
    </row>
    <row r="35" spans="10:52" ht="14.25" customHeight="1" x14ac:dyDescent="0.25">
      <c r="J35" s="1"/>
      <c r="AR35" s="3"/>
      <c r="AS35" s="6"/>
      <c r="AU35" s="3"/>
      <c r="AX35" s="6"/>
      <c r="AZ35" s="3"/>
    </row>
    <row r="36" spans="10:52" ht="14.25" customHeight="1" x14ac:dyDescent="0.25">
      <c r="J36" s="1"/>
      <c r="AR36" s="3"/>
      <c r="AS36" s="6"/>
      <c r="AU36" s="3"/>
      <c r="AX36" s="6"/>
      <c r="AZ36" s="3"/>
    </row>
    <row r="37" spans="10:52" ht="14.25" customHeight="1" x14ac:dyDescent="0.25">
      <c r="J37" s="1"/>
      <c r="AR37" s="3"/>
      <c r="AS37" s="6"/>
      <c r="AU37" s="3"/>
      <c r="AX37" s="6"/>
      <c r="AZ37" s="3"/>
    </row>
    <row r="38" spans="10:52" ht="14.25" customHeight="1" x14ac:dyDescent="0.25">
      <c r="J38" s="1"/>
      <c r="AR38" s="3"/>
      <c r="AS38" s="6"/>
      <c r="AU38" s="3"/>
      <c r="AX38" s="6"/>
      <c r="AZ38" s="3"/>
    </row>
    <row r="39" spans="10:52" ht="14.25" customHeight="1" x14ac:dyDescent="0.25">
      <c r="J39" s="1"/>
      <c r="AR39" s="3"/>
      <c r="AS39" s="6"/>
      <c r="AU39" s="3"/>
      <c r="AX39" s="6"/>
      <c r="AZ39" s="3"/>
    </row>
    <row r="40" spans="10:52" ht="14.25" customHeight="1" x14ac:dyDescent="0.25">
      <c r="J40" s="1"/>
      <c r="AR40" s="3"/>
      <c r="AS40" s="6"/>
      <c r="AU40" s="3"/>
      <c r="AX40" s="6"/>
      <c r="AZ40" s="3"/>
    </row>
    <row r="41" spans="10:52" ht="14.25" customHeight="1" x14ac:dyDescent="0.25">
      <c r="J41" s="1"/>
      <c r="AR41" s="3"/>
      <c r="AS41" s="6"/>
      <c r="AU41" s="3"/>
      <c r="AX41" s="6"/>
      <c r="AZ41" s="3"/>
    </row>
    <row r="42" spans="10:52" ht="14.25" customHeight="1" x14ac:dyDescent="0.25">
      <c r="J42" s="1"/>
      <c r="AR42" s="3"/>
      <c r="AS42" s="6"/>
      <c r="AU42" s="3"/>
      <c r="AX42" s="6"/>
      <c r="AZ42" s="3"/>
    </row>
    <row r="43" spans="10:52" ht="14.25" customHeight="1" x14ac:dyDescent="0.25">
      <c r="J43" s="1"/>
      <c r="AR43" s="3"/>
      <c r="AS43" s="6"/>
      <c r="AU43" s="3"/>
      <c r="AX43" s="6"/>
      <c r="AZ43" s="3"/>
    </row>
    <row r="44" spans="10:52" ht="14.25" customHeight="1" x14ac:dyDescent="0.25">
      <c r="J44" s="1"/>
      <c r="AR44" s="3"/>
      <c r="AU44" s="3"/>
      <c r="AV44" s="3"/>
      <c r="AW44" s="3"/>
      <c r="AX44" s="6"/>
      <c r="AY44" s="3"/>
      <c r="AZ44" s="3"/>
    </row>
    <row r="45" spans="10:52" ht="14.25" customHeight="1" x14ac:dyDescent="0.25">
      <c r="J45" s="1"/>
      <c r="AR45" s="3"/>
      <c r="AU45" s="3"/>
      <c r="AV45" s="3"/>
      <c r="AW45" s="3"/>
      <c r="AX45" s="6"/>
      <c r="AY45" s="3"/>
      <c r="AZ45" s="3"/>
    </row>
    <row r="46" spans="10:52" ht="14.25" customHeight="1" x14ac:dyDescent="0.25">
      <c r="J46" s="1"/>
      <c r="AR46" s="3"/>
      <c r="AU46" s="3"/>
      <c r="AV46" s="3"/>
      <c r="AW46" s="3"/>
      <c r="AX46" s="6"/>
      <c r="AY46" s="3"/>
      <c r="AZ46" s="3"/>
    </row>
  </sheetData>
  <sortState ref="AK8:AX42">
    <sortCondition ref="AL8:AL42"/>
    <sortCondition ref="AM8:AM42"/>
  </sortState>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Y27"/>
  <sheetViews>
    <sheetView topLeftCell="AJ1" workbookViewId="0">
      <selection activeCell="AK3" sqref="AK3:AK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9" width="9.140625" style="1"/>
    <col min="40" max="40" width="39" style="1" bestFit="1" customWidth="1"/>
    <col min="41"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GOG1</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554</v>
      </c>
      <c r="AL1" s="5" t="s">
        <v>555</v>
      </c>
      <c r="AM1" s="5" t="s">
        <v>556</v>
      </c>
      <c r="AN1" s="5" t="s">
        <v>557</v>
      </c>
      <c r="AO1" s="5" t="s">
        <v>559</v>
      </c>
      <c r="AP1" s="5" t="s">
        <v>558</v>
      </c>
      <c r="AQ1" s="5" t="s">
        <v>560</v>
      </c>
      <c r="AR1" s="5" t="s">
        <v>561</v>
      </c>
      <c r="AS1" s="5" t="s">
        <v>562</v>
      </c>
      <c r="AT1" s="5" t="s">
        <v>563</v>
      </c>
      <c r="AU1" s="5" t="s">
        <v>564</v>
      </c>
      <c r="AV1" s="5" t="s">
        <v>565</v>
      </c>
      <c r="AW1" s="5" t="s">
        <v>566</v>
      </c>
      <c r="AX1" s="5" t="s">
        <v>567</v>
      </c>
    </row>
    <row r="2" spans="1:51" ht="14.25" customHeight="1" x14ac:dyDescent="0.25">
      <c r="A2" s="4"/>
      <c r="D2" s="1" t="s">
        <v>695</v>
      </c>
      <c r="E2" s="1" t="str">
        <f>VLOOKUP($D$2,[1]Tables!$B$2:$D$1048576,3,FALSE)</f>
        <v>Organization Structure</v>
      </c>
      <c r="K2" s="3"/>
      <c r="L2" s="3"/>
      <c r="M2" s="3"/>
      <c r="N2" s="3" t="str">
        <f>CONCATENATE("CREATE TABLE ", $D$2, " (")</f>
        <v>CREATE TABLE GOG1 (</v>
      </c>
      <c r="O2" s="7" t="str">
        <f>CONCATENATE("CREATE TABLE ", $D$2, " (")</f>
        <v>CREATE TABLE GOG1 (</v>
      </c>
      <c r="P2" s="8" t="s">
        <v>9</v>
      </c>
      <c r="Q2" s="8"/>
      <c r="R2" s="7" t="str">
        <f>CONCATENATE("     A          R ", D2, "R")</f>
        <v xml:space="preserve">     A          R GOG1R</v>
      </c>
      <c r="S2" s="1" t="s">
        <v>9</v>
      </c>
      <c r="AJ2" s="5" t="s">
        <v>9</v>
      </c>
      <c r="AK2" s="1" t="s">
        <v>361</v>
      </c>
      <c r="AL2" s="1" t="s">
        <v>361</v>
      </c>
      <c r="AM2" s="1" t="s">
        <v>361</v>
      </c>
      <c r="AN2" s="1" t="s">
        <v>361</v>
      </c>
      <c r="AO2" s="1" t="s">
        <v>361</v>
      </c>
      <c r="AP2" s="1" t="s">
        <v>362</v>
      </c>
      <c r="AQ2" s="1" t="s">
        <v>361</v>
      </c>
      <c r="AR2" s="1" t="s">
        <v>362</v>
      </c>
      <c r="AS2" s="1" t="s">
        <v>362</v>
      </c>
      <c r="AT2" s="1" t="s">
        <v>362</v>
      </c>
      <c r="AU2" s="1" t="s">
        <v>361</v>
      </c>
      <c r="AV2" s="1" t="s">
        <v>362</v>
      </c>
      <c r="AW2" s="1" t="s">
        <v>362</v>
      </c>
      <c r="AX2" s="1" t="s">
        <v>361</v>
      </c>
    </row>
    <row r="3" spans="1:51" ht="14.25" customHeight="1" x14ac:dyDescent="0.25">
      <c r="A3" s="4"/>
      <c r="B3" s="1" t="str">
        <f>VLOOKUP($D$2,[1]Tables!$B$2:$D$1048576,2,FALSE)</f>
        <v>GO</v>
      </c>
      <c r="C3" s="1" t="s">
        <v>17</v>
      </c>
      <c r="D3" s="1" t="str">
        <f>B3 &amp; C3</f>
        <v>GOCONO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 t="shared" ref="L3:L16" si="0">IF(K3="", " NULL ", " NOT NULL ")</f>
        <v xml:space="preserve"> NOT NULL </v>
      </c>
      <c r="M3" s="3" t="str">
        <f>IF(I3="NUMERIC", " DEFAULT(0) ", IF(I3="DATETIME", "", " DEFAULT('') "))</f>
        <v xml:space="preserve"> DEFAULT('') </v>
      </c>
      <c r="N3" s="1" t="str">
        <f t="shared" ref="N3:N16" si="1">CONCATENATE(D3, " ", I3, IF(I3="DATETIME", "",CONCATENATE("(", J3, ") ")), L3, M3,",")</f>
        <v>GOCONO VARCHAR(10)  NOT NULL  DEFAULT('') ,</v>
      </c>
      <c r="O3" s="1" t="str">
        <f>CONCATENATE(D3, " ",IF(I3="VARCHAR", "VARCHAR2",IF(I3="NUMERIC", "NUMBER", I3)), IF(I3="DATETIME", "",CONCATENATE("(", J3, ") ")), IF(TRIM(K3)&lt;&gt;"", L3,IF(TRIM(M3)="DEFAULT('')", "DEFAULT(' ')", M3)), ",")</f>
        <v>GOCONO VARCHAR2(10)  NOT NULL ,</v>
      </c>
      <c r="P3" s="2" t="str">
        <f t="shared" ref="P3:P16" si="2">IF(I3="VARCHAR",J3,LEFT(J3,FIND(",",J3)-1))</f>
        <v>10</v>
      </c>
      <c r="Q3" s="2" t="str">
        <f t="shared" ref="Q3:Q16" si="3">IF(I3="VARCHAR","",RIGHT(J3,LEN(J3)-FIND(",",J3)))</f>
        <v/>
      </c>
      <c r="R3" s="1" t="str">
        <f t="shared" ref="R3:R16" si="4">CONCATENATE("     A            ", D3, RIGHT("          "&amp;P3,10),RIGHT("   "&amp;Q3,3),"       COLHDG('", LEFT(E3,20), "')")</f>
        <v xml:space="preserve">     A            GOCONO        10          COLHDG('Company Code')</v>
      </c>
      <c r="S3" s="1" t="s">
        <v>9</v>
      </c>
      <c r="T3" s="1" t="str">
        <f t="shared" ref="T3:T16" si="5">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@level1type=N'TABLE',@level1name=N'GOG1', @level2type=N'COLUMN',@level2name=N'GOCONO'</v>
      </c>
      <c r="U3" s="1" t="s">
        <v>1311</v>
      </c>
      <c r="W3" s="1" t="s">
        <v>16</v>
      </c>
      <c r="X3" s="1" t="s">
        <v>15</v>
      </c>
      <c r="Y3" s="1" t="str">
        <f>D3</f>
        <v>GOCONO</v>
      </c>
      <c r="Z3" s="1" t="str">
        <f t="shared" ref="Z3:Z16" si="6">IF(AND(W3="EN",X3="S"),E3, IF(AND(W3="ID", X3="S"),F3, IF(AND(W3="EN", X3="R"),G3,H3)))</f>
        <v>Company Code</v>
      </c>
      <c r="AB3" s="1">
        <v>1</v>
      </c>
      <c r="AC3" s="6">
        <f ca="1">YEAR(NOW())*10000+MONTH(NOW())*100+DAY(NOW())</f>
        <v>20141204</v>
      </c>
      <c r="AD3" s="3">
        <f ca="1">HOUR(NOW())*10000+MINUTE(NOW())*100+SECOND(NOW())</f>
        <v>144109</v>
      </c>
      <c r="AE3" s="3" t="s">
        <v>88</v>
      </c>
      <c r="AF3" s="1">
        <v>0</v>
      </c>
      <c r="AG3" s="1">
        <v>0</v>
      </c>
      <c r="AI3" s="1" t="str">
        <f t="shared" ref="AI3:AI16" ca="1" si="7">CONCATENATE("insert into ZDIC values('",U3, "', '",V3, "', '",W3, "', '",X3, "', '",Y3, "', '",Z3, "', '",AA3, "', '",AB3, "', '",AC3, "', '",AD3, "', '",AE3, "', '",AF3, "', '",AG3, "', '",AH3, "')")</f>
        <v>insert into ZDIC values('DJB', '', 'EN', 'S', 'GOCONO', 'Company Code', '', '1', '20141204', '144109', 'SQL', '0', '0', '')</v>
      </c>
      <c r="AJ3" s="5" t="s">
        <v>9</v>
      </c>
      <c r="AK3" s="1" t="str">
        <f ca="1">IF(UPPER(AK2)="VARCHAR",CONCATENATE(","",'"",",SUBSTITUTE(CELL("address",AK6),"$",""),",""'"""),CONCATENATE(","","",",SUBSTITUTE(CELL("address",AK6),"$",""),","))</f>
        <v>,",'",AK6,"'"</v>
      </c>
      <c r="AL3" s="1" t="str">
        <f t="shared" ref="AL3:AX3" ca="1" si="8">IF(UPPER(AL2)="VARCHAR",CONCATENATE(","",'"",",SUBSTITUTE(CELL("address",AL6),"$",""),",""'"""),CONCATENATE(","","",",SUBSTITUTE(CELL("address",AL6),"$",""),","))</f>
        <v>,",'",AL6,"'"</v>
      </c>
      <c r="AM3" s="1" t="str">
        <f t="shared" ca="1" si="8"/>
        <v>,",'",AM6,"'"</v>
      </c>
      <c r="AN3" s="1" t="str">
        <f t="shared" ca="1" si="8"/>
        <v>,",'",AN6,"'"</v>
      </c>
      <c r="AO3" s="1" t="str">
        <f t="shared" ca="1" si="8"/>
        <v>,",'",AO6,"'"</v>
      </c>
      <c r="AP3" s="1" t="str">
        <f t="shared" ca="1" si="8"/>
        <v>,",",AP6,</v>
      </c>
      <c r="AQ3" s="1" t="str">
        <f t="shared" ca="1" si="8"/>
        <v>,",'",AQ6,"'"</v>
      </c>
      <c r="AR3" s="1" t="str">
        <f t="shared" ca="1" si="8"/>
        <v>,",",AR6,</v>
      </c>
      <c r="AS3" s="1" t="str">
        <f t="shared" ca="1" si="8"/>
        <v>,",",AS6,</v>
      </c>
      <c r="AT3" s="1" t="str">
        <f t="shared" ca="1" si="8"/>
        <v>,",",AT6,</v>
      </c>
      <c r="AU3" s="1" t="str">
        <f t="shared" ca="1" si="8"/>
        <v>,",'",AU6,"'"</v>
      </c>
      <c r="AV3" s="1" t="str">
        <f t="shared" ca="1" si="8"/>
        <v>,",",AV6,</v>
      </c>
      <c r="AW3" s="1" t="str">
        <f t="shared" ca="1" si="8"/>
        <v>,",",AW6,</v>
      </c>
      <c r="AX3" s="1" t="str">
        <f t="shared" ca="1" si="8"/>
        <v>,",'",AX6,"'"</v>
      </c>
    </row>
    <row r="4" spans="1:51" ht="14.25" customHeight="1" x14ac:dyDescent="0.25">
      <c r="A4" s="4"/>
      <c r="B4" s="1" t="str">
        <f>VLOOKUP($D$2,[1]Tables!$B$2:$D$1048576,2,FALSE)</f>
        <v>GO</v>
      </c>
      <c r="C4" s="1" t="s">
        <v>69</v>
      </c>
      <c r="D4" s="1" t="str">
        <f>B4 &amp; C4</f>
        <v>GOBRNO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 t="shared" si="0"/>
        <v xml:space="preserve"> NOT NULL </v>
      </c>
      <c r="M4" s="3" t="str">
        <f t="shared" ref="M4:M16" si="9">IF(I4="NUMERIC", " DEFAULT(0) ", IF(I4="DATETIME", "", " DEFAULT('') "))</f>
        <v xml:space="preserve"> DEFAULT('') </v>
      </c>
      <c r="N4" s="1" t="str">
        <f t="shared" si="1"/>
        <v>GOBRNO VARCHAR(10)  NOT NULL  DEFAULT('') ,</v>
      </c>
      <c r="O4" s="1" t="str">
        <f t="shared" ref="O4:O16" si="10">CONCATENATE(D4, " ",IF(I4="VARCHAR", "VARCHAR2",IF(I4="NUMERIC", "NUMBER", I4)), IF(I4="DATETIME", "",CONCATENATE("(", J4, ") ")), IF(TRIM(K4)&lt;&gt;"", L4,IF(TRIM(M4)="DEFAULT('')", "DEFAULT(' ')", M4)), ",")</f>
        <v>GOBRNO VARCHAR2(10)  NOT NULL ,</v>
      </c>
      <c r="P4" s="2" t="str">
        <f t="shared" si="2"/>
        <v>10</v>
      </c>
      <c r="Q4" s="2" t="str">
        <f t="shared" si="3"/>
        <v/>
      </c>
      <c r="R4" s="1" t="str">
        <f t="shared" si="4"/>
        <v xml:space="preserve">     A            GOBRNO        10          COLHDG('Branch Code')</v>
      </c>
      <c r="S4" s="1" t="s">
        <v>9</v>
      </c>
      <c r="T4" s="1" t="str">
        <f t="shared" si="5"/>
        <v>EXEC sys.sp_addextendedproperty @name=N'MS_Description', @value=N'Branch Code' , @level0type=N'SCHEMA',@level0name=N'dbo', @level1type=N'TABLE',@level1name=N'GOG1', @level2type=N'COLUMN',@level2name=N'GOBRNO'</v>
      </c>
      <c r="U4" s="1" t="s">
        <v>1311</v>
      </c>
      <c r="W4" s="1" t="s">
        <v>16</v>
      </c>
      <c r="X4" s="1" t="s">
        <v>15</v>
      </c>
      <c r="Y4" s="1" t="str">
        <f t="shared" ref="Y4:Y16" si="11">D4</f>
        <v>GOBRNO</v>
      </c>
      <c r="Z4" s="1" t="str">
        <f t="shared" si="6"/>
        <v>Branch Code</v>
      </c>
      <c r="AB4" s="1">
        <v>1</v>
      </c>
      <c r="AC4" s="6">
        <f t="shared" ref="AC4:AC16" ca="1" si="12">YEAR(NOW())*10000+MONTH(NOW())*100+DAY(NOW())</f>
        <v>20141204</v>
      </c>
      <c r="AD4" s="3">
        <f t="shared" ref="AD4:AD16" ca="1" si="13">HOUR(NOW())*10000+MINUTE(NOW())*100+SECOND(NOW())</f>
        <v>144109</v>
      </c>
      <c r="AE4" s="3" t="s">
        <v>88</v>
      </c>
      <c r="AF4" s="1">
        <v>0</v>
      </c>
      <c r="AG4" s="1">
        <v>0</v>
      </c>
      <c r="AI4" s="1" t="str">
        <f t="shared" ca="1" si="7"/>
        <v>insert into ZDIC values('DJB', '', 'EN', 'S', 'GOBRNO', 'Branch Code', '', '1', '20141204', '144109', 'SQL', '0', '0', '')</v>
      </c>
      <c r="AJ4" s="5" t="s">
        <v>9</v>
      </c>
      <c r="AK4" s="1" t="str">
        <f ca="1">IF(RIGHT(AK1,4)="CHUS",CONCATENATE("=CONCATENATE(""INSERT INTO "",",CELL("address",$D$2),","" VALUES(""",CONCATENATE(AJ4,AK3),","")"")"),IF(RIGHT(AK1,4)="CONO",CONCATENATE(AJ4,SUBSTITUTE(AK3,",'","'")),CONCATENATE(AJ4,AK3)))</f>
        <v xml:space="preserve"> ,"'",AK6,"'"</v>
      </c>
      <c r="AL4" s="1" t="str">
        <f t="shared" ref="AL4:AX4" ca="1" si="14">IF(RIGHT(AL1,4)="CHUS",CONCATENATE("=CONCATENATE(""INSERT INTO "",",CELL("address",$D$2),","" VALUES(""",CONCATENATE(AK4,AL3),","")"")"),IF(RIGHT(AL1,4)="CONO",CONCATENATE(AK4,SUBSTITUTE(AL3,",'","'")),CONCATENATE(AK4,AL3)))</f>
        <v xml:space="preserve"> ,"'",AK6,"'",",'",AL6,"'"</v>
      </c>
      <c r="AM4" s="1" t="str">
        <f t="shared" ca="1" si="14"/>
        <v xml:space="preserve"> ,"'",AK6,"'",",'",AL6,"'",",'",AM6,"'"</v>
      </c>
      <c r="AN4" s="1" t="str">
        <f t="shared" ca="1" si="14"/>
        <v xml:space="preserve"> ,"'",AK6,"'",",'",AL6,"'",",'",AM6,"'",",'",AN6,"'"</v>
      </c>
      <c r="AO4" s="1" t="str">
        <f t="shared" ca="1" si="14"/>
        <v xml:space="preserve"> ,"'",AK6,"'",",'",AL6,"'",",'",AM6,"'",",'",AN6,"'",",'",AO6,"'"</v>
      </c>
      <c r="AP4" s="1" t="str">
        <f t="shared" ca="1" si="14"/>
        <v xml:space="preserve"> ,"'",AK6,"'",",'",AL6,"'",",'",AM6,"'",",'",AN6,"'",",'",AO6,"'",",",AP6,</v>
      </c>
      <c r="AQ4" s="1" t="str">
        <f t="shared" ca="1" si="14"/>
        <v xml:space="preserve"> ,"'",AK6,"'",",'",AL6,"'",",'",AM6,"'",",'",AN6,"'",",'",AO6,"'",",",AP6,,",'",AQ6,"'"</v>
      </c>
      <c r="AR4" s="1" t="str">
        <f t="shared" ca="1" si="14"/>
        <v xml:space="preserve"> ,"'",AK6,"'",",'",AL6,"'",",'",AM6,"'",",'",AN6,"'",",'",AO6,"'",",",AP6,,",'",AQ6,"'",",",AR6,</v>
      </c>
      <c r="AS4" s="1" t="str">
        <f t="shared" ca="1" si="14"/>
        <v xml:space="preserve"> ,"'",AK6,"'",",'",AL6,"'",",'",AM6,"'",",'",AN6,"'",",'",AO6,"'",",",AP6,,",'",AQ6,"'",",",AR6,,",",AS6,</v>
      </c>
      <c r="AT4" s="1" t="str">
        <f t="shared" ca="1" si="14"/>
        <v xml:space="preserve"> ,"'",AK6,"'",",'",AL6,"'",",'",AM6,"'",",'",AN6,"'",",'",AO6,"'",",",AP6,,",'",AQ6,"'",",",AR6,,",",AS6,,",",AT6,</v>
      </c>
      <c r="AU4" s="1" t="str">
        <f t="shared" ca="1" si="14"/>
        <v xml:space="preserve"> ,"'",AK6,"'",",'",AL6,"'",",'",AM6,"'",",'",AN6,"'",",'",AO6,"'",",",AP6,,",'",AQ6,"'",",",AR6,,",",AS6,,",",AT6,,",'",AU6,"'"</v>
      </c>
      <c r="AV4" s="1" t="str">
        <f t="shared" ca="1" si="14"/>
        <v xml:space="preserve"> ,"'",AK6,"'",",'",AL6,"'",",'",AM6,"'",",'",AN6,"'",",'",AO6,"'",",",AP6,,",'",AQ6,"'",",",AR6,,",",AS6,,",",AT6,,",'",AU6,"'",",",AV6,</v>
      </c>
      <c r="AW4" s="1" t="str">
        <f t="shared" ca="1" si="14"/>
        <v xml:space="preserve"> ,"'",AK6,"'",",'",AL6,"'",",'",AM6,"'",",'",AN6,"'",",'",AO6,"'",",",AP6,,",'",AQ6,"'",",",AR6,,",",AS6,,",",AT6,,",'",AU6,"'",",",AV6,,",",AW6,</v>
      </c>
      <c r="AX4" s="1" t="str">
        <f t="shared" ca="1" si="14"/>
        <v>=CONCATENATE("INSERT INTO ",$D$2," VALUES(" ,"'",AK6,"'",",'",AL6,"'",",'",AM6,"'",",'",AN6,"'",",'",AO6,"'",",",AP6,,",'",AQ6,"'",",",AR6,,",",AS6,,",",AT6,,",'",AU6,"'",",",AV6,,",",AW6,,",'",AX6,"'",")")</v>
      </c>
    </row>
    <row r="5" spans="1:51" ht="14.25" customHeight="1" x14ac:dyDescent="0.25">
      <c r="A5" s="4"/>
      <c r="B5" s="1" t="str">
        <f>VLOOKUP($D$2,[1]Tables!$B$2:$D$1048576,2,FALSE)</f>
        <v>GO</v>
      </c>
      <c r="C5" s="1" t="s">
        <v>550</v>
      </c>
      <c r="D5" s="1" t="str">
        <f t="shared" ref="D5:D16" si="15">B5 &amp; C5</f>
        <v>GOOGNO</v>
      </c>
      <c r="E5" s="1" t="str">
        <f>VLOOKUP($C5,'[1]Data Dictionary'!$B$2:$I$1048576,5,FALSE)</f>
        <v>Organization Code</v>
      </c>
      <c r="F5" s="1" t="str">
        <f>VLOOKUP($C5,'[1]Data Dictionary'!$B$2:$I$1048576,6,FALSE)</f>
        <v>Organization Code</v>
      </c>
      <c r="G5" s="1" t="str">
        <f>VLOOKUP($C5,'[1]Data Dictionary'!$B$2:$I$1048576,7,FALSE)</f>
        <v>Organization Code</v>
      </c>
      <c r="H5" s="1" t="str">
        <f>VLOOKUP($C5,'[1]Data Dictionary'!$B$2:$I$1048576,8,FALSE)</f>
        <v>Organization Code</v>
      </c>
      <c r="I5" s="1" t="str">
        <f>VLOOKUP($C5,'[1]Data Dictionary'!$B$2:$I$1048576,2,FALSE)</f>
        <v>VARCHAR</v>
      </c>
      <c r="J5" s="2" t="str">
        <f>VLOOKUP($C5,'[1]Data Dictionary'!$B$2:$I$1048576,3,FALSE)</f>
        <v>10</v>
      </c>
      <c r="K5" s="3" t="s">
        <v>13</v>
      </c>
      <c r="L5" s="3" t="str">
        <f t="shared" si="0"/>
        <v xml:space="preserve"> NOT NULL </v>
      </c>
      <c r="M5" s="3" t="str">
        <f t="shared" si="9"/>
        <v xml:space="preserve"> DEFAULT('') </v>
      </c>
      <c r="N5" s="1" t="str">
        <f t="shared" si="1"/>
        <v>GOOGNO VARCHAR(10)  NOT NULL  DEFAULT('') ,</v>
      </c>
      <c r="O5" s="1" t="str">
        <f t="shared" si="10"/>
        <v>GOOGNO VARCHAR2(10)  NOT NULL ,</v>
      </c>
      <c r="P5" s="2" t="str">
        <f t="shared" si="2"/>
        <v>10</v>
      </c>
      <c r="Q5" s="2" t="str">
        <f t="shared" si="3"/>
        <v/>
      </c>
      <c r="R5" s="1" t="str">
        <f t="shared" si="4"/>
        <v xml:space="preserve">     A            GOOGNO        10          COLHDG('Organization Code')</v>
      </c>
      <c r="S5" s="1" t="s">
        <v>9</v>
      </c>
      <c r="T5" s="1" t="str">
        <f t="shared" si="5"/>
        <v>EXEC sys.sp_addextendedproperty @name=N'MS_Description', @value=N'Organization Code' , @level0type=N'SCHEMA',@level0name=N'dbo', @level1type=N'TABLE',@level1name=N'GOG1', @level2type=N'COLUMN',@level2name=N'GOOGNO'</v>
      </c>
      <c r="U5" s="1" t="s">
        <v>1311</v>
      </c>
      <c r="W5" s="1" t="s">
        <v>16</v>
      </c>
      <c r="X5" s="1" t="s">
        <v>15</v>
      </c>
      <c r="Y5" s="1" t="str">
        <f t="shared" si="11"/>
        <v>GOOGNO</v>
      </c>
      <c r="Z5" s="1" t="str">
        <f t="shared" si="6"/>
        <v>Organization Code</v>
      </c>
      <c r="AB5" s="1">
        <v>1</v>
      </c>
      <c r="AC5" s="6">
        <f t="shared" ca="1" si="12"/>
        <v>20141204</v>
      </c>
      <c r="AD5" s="3">
        <f t="shared" ca="1" si="13"/>
        <v>144109</v>
      </c>
      <c r="AE5" s="3" t="s">
        <v>88</v>
      </c>
      <c r="AF5" s="1">
        <v>0</v>
      </c>
      <c r="AG5" s="1">
        <v>0</v>
      </c>
      <c r="AI5" s="1" t="str">
        <f t="shared" ca="1" si="7"/>
        <v>insert into ZDIC values('DJB', '', 'EN', 'S', 'GOOGNO', 'Organization Code', '', '1', '20141204', '144109', 'SQL', '0', '0', '')</v>
      </c>
      <c r="AJ5" s="5" t="s">
        <v>9</v>
      </c>
    </row>
    <row r="6" spans="1:51" ht="14.25" customHeight="1" x14ac:dyDescent="0.25">
      <c r="A6" s="4"/>
      <c r="B6" s="1" t="str">
        <f>VLOOKUP($D$2,[1]Tables!$B$2:$D$1048576,2,FALSE)</f>
        <v>GO</v>
      </c>
      <c r="C6" s="1" t="s">
        <v>551</v>
      </c>
      <c r="D6" s="1" t="str">
        <f t="shared" si="15"/>
        <v>GOOGNA</v>
      </c>
      <c r="E6" s="1" t="str">
        <f>VLOOKUP($C6,'[1]Data Dictionary'!$B$2:$I$1048576,5,FALSE)</f>
        <v>Organization Name</v>
      </c>
      <c r="F6" s="1" t="str">
        <f>VLOOKUP($C6,'[1]Data Dictionary'!$B$2:$I$1048576,6,FALSE)</f>
        <v>Organization Name</v>
      </c>
      <c r="G6" s="1" t="str">
        <f>VLOOKUP($C6,'[1]Data Dictionary'!$B$2:$I$1048576,7,FALSE)</f>
        <v>Organization Name</v>
      </c>
      <c r="H6" s="1" t="str">
        <f>VLOOKUP($C6,'[1]Data Dictionary'!$B$2:$I$1048576,8,FALSE)</f>
        <v>Organization Name</v>
      </c>
      <c r="I6" s="1" t="str">
        <f>VLOOKUP($C6,'[1]Data Dictionary'!$B$2:$I$1048576,2,FALSE)</f>
        <v>VARCHAR</v>
      </c>
      <c r="J6" s="2" t="str">
        <f>VLOOKUP($C6,'[1]Data Dictionary'!$B$2:$I$1048576,3,FALSE)</f>
        <v>100</v>
      </c>
      <c r="K6" s="3"/>
      <c r="L6" s="3" t="str">
        <f t="shared" si="0"/>
        <v xml:space="preserve"> NULL </v>
      </c>
      <c r="M6" s="3" t="str">
        <f t="shared" si="9"/>
        <v xml:space="preserve"> DEFAULT('') </v>
      </c>
      <c r="N6" s="1" t="str">
        <f t="shared" si="1"/>
        <v>GOOGNA VARCHAR(100)  NULL  DEFAULT('') ,</v>
      </c>
      <c r="O6" s="1" t="str">
        <f t="shared" si="10"/>
        <v>GOOGNA VARCHAR2(100) DEFAULT(' '),</v>
      </c>
      <c r="P6" s="2" t="str">
        <f t="shared" si="2"/>
        <v>100</v>
      </c>
      <c r="Q6" s="2" t="str">
        <f t="shared" si="3"/>
        <v/>
      </c>
      <c r="R6" s="1" t="str">
        <f t="shared" si="4"/>
        <v xml:space="preserve">     A            GOOGNA       100          COLHDG('Organization Name')</v>
      </c>
      <c r="S6" s="1" t="s">
        <v>9</v>
      </c>
      <c r="T6" s="1" t="str">
        <f t="shared" si="5"/>
        <v>EXEC sys.sp_addextendedproperty @name=N'MS_Description', @value=N'Organization Name' , @level0type=N'SCHEMA',@level0name=N'dbo', @level1type=N'TABLE',@level1name=N'GOG1', @level2type=N'COLUMN',@level2name=N'GOOGNA'</v>
      </c>
      <c r="U6" s="1" t="s">
        <v>1311</v>
      </c>
      <c r="W6" s="1" t="s">
        <v>16</v>
      </c>
      <c r="X6" s="1" t="s">
        <v>15</v>
      </c>
      <c r="Y6" s="1" t="str">
        <f t="shared" si="11"/>
        <v>GOOGNA</v>
      </c>
      <c r="Z6" s="1" t="str">
        <f t="shared" si="6"/>
        <v>Organization Name</v>
      </c>
      <c r="AB6" s="1">
        <v>1</v>
      </c>
      <c r="AC6" s="6">
        <f t="shared" ca="1" si="12"/>
        <v>20141204</v>
      </c>
      <c r="AD6" s="3">
        <f t="shared" ca="1" si="13"/>
        <v>144109</v>
      </c>
      <c r="AE6" s="3" t="s">
        <v>88</v>
      </c>
      <c r="AF6" s="1">
        <v>0</v>
      </c>
      <c r="AG6" s="1">
        <v>0</v>
      </c>
      <c r="AI6" s="1" t="str">
        <f t="shared" ca="1" si="7"/>
        <v>insert into ZDIC values('DJB', '', 'EN', 'S', 'GOOGNA', 'Organization Name', '', '1', '20141204', '144109', 'SQL', '0', '0', '')</v>
      </c>
      <c r="AJ6" s="5" t="s">
        <v>9</v>
      </c>
      <c r="AK6" s="1" t="s">
        <v>1311</v>
      </c>
      <c r="AM6" s="1" t="s">
        <v>976</v>
      </c>
      <c r="AN6" s="1" t="s">
        <v>977</v>
      </c>
      <c r="AO6" s="1" t="s">
        <v>978</v>
      </c>
      <c r="AP6" s="1">
        <v>1</v>
      </c>
      <c r="AR6" s="3">
        <v>1</v>
      </c>
      <c r="AS6" s="6">
        <f t="shared" ref="AS6:AS11" ca="1" si="16">YEAR(NOW())*10000+MONTH(NOW())*100+DAY(NOW())</f>
        <v>20141204</v>
      </c>
      <c r="AT6" s="3">
        <f t="shared" ref="AT6:AT11" ca="1" si="17">HOUR(NOW())*10000+MINUTE(NOW())*100+SECOND(NOW())</f>
        <v>144109</v>
      </c>
      <c r="AU6" s="3" t="s">
        <v>88</v>
      </c>
      <c r="AV6" s="1">
        <v>0</v>
      </c>
      <c r="AW6" s="1">
        <v>0</v>
      </c>
      <c r="AY6" s="1" t="str">
        <f ca="1">CONCATENATE("INSERT INTO ",$D$2," VALUES(","'",AK6,"'",",'",AL6,"'",",'",AM6,"'",",'",AN6,"'",",'",AO6,"'",",",AP6,,",'",AQ6,"'",",",AR6,,",",AS6,,",",AT6,,",'",AU6,"'",",",AV6,,",",AW6,,",'",AX6,"'",")")</f>
        <v>INSERT INTO GOG1 VALUES('DJB','','MCD1','Merchandiser Team 1','MMA1',1,'',1,20141204,144109,'SQL',0,0,'')</v>
      </c>
    </row>
    <row r="7" spans="1:51" ht="14.25" customHeight="1" x14ac:dyDescent="0.25">
      <c r="A7" s="4"/>
      <c r="B7" s="1" t="str">
        <f>VLOOKUP($D$2,[1]Tables!$B$2:$D$1048576,2,FALSE)</f>
        <v>GO</v>
      </c>
      <c r="C7" s="1" t="s">
        <v>553</v>
      </c>
      <c r="D7" s="1" t="str">
        <f t="shared" si="15"/>
        <v>GOOGUP</v>
      </c>
      <c r="E7" s="1" t="str">
        <f>VLOOKUP($C7,'[1]Data Dictionary'!$B$2:$I$1048576,5,FALSE)</f>
        <v>Organization Upline</v>
      </c>
      <c r="F7" s="1" t="str">
        <f>VLOOKUP($C7,'[1]Data Dictionary'!$B$2:$I$1048576,6,FALSE)</f>
        <v>Organization Upline</v>
      </c>
      <c r="G7" s="1" t="str">
        <f>VLOOKUP($C7,'[1]Data Dictionary'!$B$2:$I$1048576,7,FALSE)</f>
        <v>Organization Upline</v>
      </c>
      <c r="H7" s="1" t="str">
        <f>VLOOKUP($C7,'[1]Data Dictionary'!$B$2:$I$1048576,8,FALSE)</f>
        <v>Organization Upline</v>
      </c>
      <c r="I7" s="1" t="str">
        <f>VLOOKUP($C7,'[1]Data Dictionary'!$B$2:$I$1048576,2,FALSE)</f>
        <v>VARCHAR</v>
      </c>
      <c r="J7" s="2" t="str">
        <f>VLOOKUP($C7,'[1]Data Dictionary'!$B$2:$I$1048576,3,FALSE)</f>
        <v>20</v>
      </c>
      <c r="K7" s="3"/>
      <c r="L7" s="3" t="str">
        <f t="shared" si="0"/>
        <v xml:space="preserve"> NULL </v>
      </c>
      <c r="M7" s="3" t="str">
        <f t="shared" si="9"/>
        <v xml:space="preserve"> DEFAULT('') </v>
      </c>
      <c r="N7" s="1" t="str">
        <f t="shared" si="1"/>
        <v>GOOGUP VARCHAR(20)  NULL  DEFAULT('') ,</v>
      </c>
      <c r="O7" s="1" t="str">
        <f t="shared" si="10"/>
        <v>GOOGUP VARCHAR2(20) DEFAULT(' '),</v>
      </c>
      <c r="P7" s="2" t="str">
        <f t="shared" si="2"/>
        <v>20</v>
      </c>
      <c r="Q7" s="2" t="str">
        <f t="shared" si="3"/>
        <v/>
      </c>
      <c r="R7" s="1" t="str">
        <f t="shared" si="4"/>
        <v xml:space="preserve">     A            GOOGUP        20          COLHDG('Organization Upline')</v>
      </c>
      <c r="S7" s="1" t="s">
        <v>9</v>
      </c>
      <c r="T7" s="1" t="str">
        <f t="shared" si="5"/>
        <v>EXEC sys.sp_addextendedproperty @name=N'MS_Description', @value=N'Organization Upline' , @level0type=N'SCHEMA',@level0name=N'dbo', @level1type=N'TABLE',@level1name=N'GOG1', @level2type=N'COLUMN',@level2name=N'GOOGUP'</v>
      </c>
      <c r="U7" s="1" t="s">
        <v>1311</v>
      </c>
      <c r="W7" s="1" t="s">
        <v>16</v>
      </c>
      <c r="X7" s="1" t="s">
        <v>15</v>
      </c>
      <c r="Y7" s="1" t="str">
        <f t="shared" si="11"/>
        <v>GOOGUP</v>
      </c>
      <c r="Z7" s="1" t="str">
        <f t="shared" si="6"/>
        <v>Organization Upline</v>
      </c>
      <c r="AB7" s="1">
        <v>1</v>
      </c>
      <c r="AC7" s="6">
        <f t="shared" ca="1" si="12"/>
        <v>20141204</v>
      </c>
      <c r="AD7" s="3">
        <f t="shared" ca="1" si="13"/>
        <v>144109</v>
      </c>
      <c r="AE7" s="3" t="s">
        <v>88</v>
      </c>
      <c r="AF7" s="1">
        <v>0</v>
      </c>
      <c r="AG7" s="1">
        <v>0</v>
      </c>
      <c r="AI7" s="1" t="str">
        <f t="shared" ca="1" si="7"/>
        <v>insert into ZDIC values('DJB', '', 'EN', 'S', 'GOOGUP', 'Organization Upline', '', '1', '20141204', '144109', 'SQL', '0', '0', '')</v>
      </c>
      <c r="AJ7" s="5" t="s">
        <v>9</v>
      </c>
      <c r="AK7" s="1" t="s">
        <v>1311</v>
      </c>
      <c r="AM7" s="1" t="s">
        <v>978</v>
      </c>
      <c r="AN7" s="1" t="s">
        <v>979</v>
      </c>
      <c r="AO7" s="1" t="s">
        <v>981</v>
      </c>
      <c r="AP7" s="1">
        <v>2</v>
      </c>
      <c r="AR7" s="3">
        <v>1</v>
      </c>
      <c r="AS7" s="6">
        <f t="shared" ca="1" si="16"/>
        <v>20141204</v>
      </c>
      <c r="AT7" s="3">
        <f t="shared" ca="1" si="17"/>
        <v>144109</v>
      </c>
      <c r="AU7" s="3" t="s">
        <v>88</v>
      </c>
      <c r="AV7" s="1">
        <v>0</v>
      </c>
      <c r="AW7" s="1">
        <v>0</v>
      </c>
      <c r="AY7" s="1" t="str">
        <f ca="1">CONCATENATE("INSERT INTO ",$D$2," VALUES(","'",AK7,"'",",'",AL7,"'",",'",AM7,"'",",'",AN7,"'",",'",AO7,"'",",",AP7,,",'",AQ7,"'",",",AR7,,",",AS7,,",",AT7,,",'",AU7,"'",",",AV7,,",",AW7,,",'",AX7,"'",")")</f>
        <v>INSERT INTO GOG1 VALUES('DJB','','MMA1','Marketing Manager Team 1','PDMA',2,'',1,20141204,144109,'SQL',0,0,'')</v>
      </c>
    </row>
    <row r="8" spans="1:51" ht="14.25" customHeight="1" x14ac:dyDescent="0.25">
      <c r="A8" s="4"/>
      <c r="B8" s="1" t="str">
        <f>VLOOKUP($D$2,[1]Tables!$B$2:$D$1048576,2,FALSE)</f>
        <v>GO</v>
      </c>
      <c r="C8" s="1" t="s">
        <v>552</v>
      </c>
      <c r="D8" s="1" t="str">
        <f t="shared" ref="D8" si="18">B8 &amp; C8</f>
        <v>GOOGLV</v>
      </c>
      <c r="E8" s="1" t="str">
        <f>VLOOKUP($C8,'[1]Data Dictionary'!$B$2:$I$1048576,5,FALSE)</f>
        <v>Organization Level</v>
      </c>
      <c r="F8" s="1" t="str">
        <f>VLOOKUP($C8,'[1]Data Dictionary'!$B$2:$I$1048576,6,FALSE)</f>
        <v>Organization Level</v>
      </c>
      <c r="G8" s="1" t="str">
        <f>VLOOKUP($C8,'[1]Data Dictionary'!$B$2:$I$1048576,7,FALSE)</f>
        <v>Organization Level</v>
      </c>
      <c r="H8" s="1" t="str">
        <f>VLOOKUP($C8,'[1]Data Dictionary'!$B$2:$I$1048576,8,FALSE)</f>
        <v>Organization Level</v>
      </c>
      <c r="I8" s="1" t="str">
        <f>VLOOKUP($C8,'[1]Data Dictionary'!$B$2:$I$1048576,2,FALSE)</f>
        <v>NUMERIC</v>
      </c>
      <c r="J8" s="2" t="str">
        <f>VLOOKUP($C8,'[1]Data Dictionary'!$B$2:$I$1048576,3,FALSE)</f>
        <v>2, 0</v>
      </c>
      <c r="K8" s="3"/>
      <c r="L8" s="3" t="str">
        <f t="shared" ref="L8" si="19">IF(K8="", " NULL ", " NOT NULL ")</f>
        <v xml:space="preserve"> NULL </v>
      </c>
      <c r="M8" s="3" t="str">
        <f t="shared" ref="M8" si="20">IF(I8="NUMERIC", " DEFAULT(0) ", IF(I8="DATETIME", "", " DEFAULT('') "))</f>
        <v xml:space="preserve"> DEFAULT(0) </v>
      </c>
      <c r="N8" s="1" t="str">
        <f t="shared" ref="N8" si="21">CONCATENATE(D8, " ", I8, IF(I8="DATETIME", "",CONCATENATE("(", J8, ") ")), L8, M8,",")</f>
        <v>GOOGLV NUMERIC(2, 0)  NULL  DEFAULT(0) ,</v>
      </c>
      <c r="O8" s="1" t="str">
        <f t="shared" ref="O8" si="22">CONCATENATE(D8, " ",IF(I8="VARCHAR", "VARCHAR2",IF(I8="NUMERIC", "NUMBER", I8)), IF(I8="DATETIME", "",CONCATENATE("(", J8, ") ")), IF(TRIM(K8)&lt;&gt;"", L8,IF(TRIM(M8)="DEFAULT('')", "DEFAULT(' ')", M8)), ",")</f>
        <v>GOOGLV NUMBER(2, 0)  DEFAULT(0) ,</v>
      </c>
      <c r="P8" s="2" t="str">
        <f t="shared" ref="P8" si="23">IF(I8="VARCHAR",J8,LEFT(J8,FIND(",",J8)-1))</f>
        <v>2</v>
      </c>
      <c r="Q8" s="2" t="str">
        <f t="shared" ref="Q8" si="24">IF(I8="VARCHAR","",RIGHT(J8,LEN(J8)-FIND(",",J8)))</f>
        <v xml:space="preserve"> 0</v>
      </c>
      <c r="R8" s="1" t="str">
        <f t="shared" ref="R8" si="25">CONCATENATE("     A            ", D8, RIGHT("          "&amp;P8,10),RIGHT("   "&amp;Q8,3),"       COLHDG('", LEFT(E8,20), "')")</f>
        <v xml:space="preserve">     A            GOOGLV         2  0       COLHDG('Organization Level')</v>
      </c>
      <c r="S8" s="1" t="s">
        <v>9</v>
      </c>
      <c r="T8" s="1" t="str">
        <f t="shared" ref="T8" si="26">CONCATENATE("EXEC sys.sp_addextendedproperty @name=N'MS_Description', @value=N'", E8, "' , @level0type=N'SCHEMA',@level0name=N'dbo', @level1type=N'TABLE',@level1name=N'", $D$2, "', @level2type=N'COLUMN',@level2name=N'", D8, "'")</f>
        <v>EXEC sys.sp_addextendedproperty @name=N'MS_Description', @value=N'Organization Level' , @level0type=N'SCHEMA',@level0name=N'dbo', @level1type=N'TABLE',@level1name=N'GOG1', @level2type=N'COLUMN',@level2name=N'GOOGLV'</v>
      </c>
      <c r="U8" s="1" t="s">
        <v>1311</v>
      </c>
      <c r="W8" s="1" t="s">
        <v>16</v>
      </c>
      <c r="X8" s="1" t="s">
        <v>15</v>
      </c>
      <c r="Y8" s="1" t="str">
        <f t="shared" ref="Y8" si="27">D8</f>
        <v>GOOGLV</v>
      </c>
      <c r="Z8" s="1" t="str">
        <f t="shared" ref="Z8" si="28">IF(AND(W8="EN",X8="S"),E8, IF(AND(W8="ID", X8="S"),F8, IF(AND(W8="EN", X8="R"),G8,H8)))</f>
        <v>Organization Level</v>
      </c>
      <c r="AB8" s="1">
        <v>1</v>
      </c>
      <c r="AC8" s="6">
        <f t="shared" ca="1" si="12"/>
        <v>20141204</v>
      </c>
      <c r="AD8" s="3">
        <f t="shared" ca="1" si="13"/>
        <v>144109</v>
      </c>
      <c r="AE8" s="3" t="s">
        <v>88</v>
      </c>
      <c r="AF8" s="1">
        <v>0</v>
      </c>
      <c r="AG8" s="1">
        <v>0</v>
      </c>
      <c r="AI8" s="1" t="str">
        <f t="shared" ref="AI8" ca="1" si="29">CONCATENATE("insert into ZDIC values('",U8, "', '",V8, "', '",W8, "', '",X8, "', '",Y8, "', '",Z8, "', '",AA8, "', '",AB8, "', '",AC8, "', '",AD8, "', '",AE8, "', '",AF8, "', '",AG8, "', '",AH8, "')")</f>
        <v>insert into ZDIC values('DJB', '', 'EN', 'S', 'GOOGLV', 'Organization Level', '', '1', '20141204', '144109', 'SQL', '0', '0', '')</v>
      </c>
      <c r="AJ8" s="5" t="s">
        <v>9</v>
      </c>
      <c r="AK8" s="1" t="s">
        <v>1311</v>
      </c>
      <c r="AM8" s="1" t="s">
        <v>982</v>
      </c>
      <c r="AN8" s="1" t="s">
        <v>984</v>
      </c>
      <c r="AO8" s="1" t="s">
        <v>983</v>
      </c>
      <c r="AP8" s="1">
        <v>1</v>
      </c>
      <c r="AR8" s="3">
        <v>1</v>
      </c>
      <c r="AS8" s="6">
        <f t="shared" ca="1" si="16"/>
        <v>20141204</v>
      </c>
      <c r="AT8" s="3">
        <f t="shared" ca="1" si="17"/>
        <v>144109</v>
      </c>
      <c r="AU8" s="3" t="s">
        <v>88</v>
      </c>
      <c r="AV8" s="1">
        <v>0</v>
      </c>
      <c r="AW8" s="1">
        <v>0</v>
      </c>
      <c r="AY8" s="1" t="str">
        <f t="shared" ref="AY8:AY9" ca="1" si="30">CONCATENATE("INSERT INTO ",$D$2," VALUES(","'",AK8,"'",",'",AL8,"'",",'",AM8,"'",",'",AN8,"'",",'",AO8,"'",",",AP8,,",'",AQ8,"'",",",AR8,,",",AS8,,",",AT8,,",'",AU8,"'",",",AV8,,",",AW8,,",'",AX8,"'",")")</f>
        <v>INSERT INTO GOG1 VALUES('DJB','','MCD2','Merchandiser Team 2','MMA2',1,'',1,20141204,144109,'SQL',0,0,'')</v>
      </c>
    </row>
    <row r="9" spans="1:51" ht="14.25" customHeight="1" x14ac:dyDescent="0.25">
      <c r="A9" s="4"/>
      <c r="B9" s="1" t="str">
        <f>VLOOKUP($D$2,[1]Tables!$B$2:$D$1048576,2,FALSE)</f>
        <v>GO</v>
      </c>
      <c r="C9" s="1" t="s">
        <v>32</v>
      </c>
      <c r="D9" s="1" t="str">
        <f t="shared" si="15"/>
        <v>GOREMA</v>
      </c>
      <c r="E9" s="1" t="str">
        <f>VLOOKUP($C9,'[1]Data Dictionary'!$B$2:$I$1048576,5,FALSE)</f>
        <v>Remark</v>
      </c>
      <c r="F9" s="1" t="str">
        <f>VLOOKUP($C9,'[1]Data Dictionary'!$B$2:$I$1048576,6,FALSE)</f>
        <v>Remark</v>
      </c>
      <c r="G9" s="1" t="str">
        <f>VLOOKUP($C9,'[1]Data Dictionary'!$B$2:$I$1048576,7,FALSE)</f>
        <v>Remark</v>
      </c>
      <c r="H9" s="1" t="str">
        <f>VLOOKUP($C9,'[1]Data Dictionary'!$B$2:$I$1048576,8,FALSE)</f>
        <v>Remark</v>
      </c>
      <c r="I9" s="1" t="str">
        <f>VLOOKUP($C9,'[1]Data Dictionary'!$B$2:$I$1048576,2,FALSE)</f>
        <v>VARCHAR</v>
      </c>
      <c r="J9" s="2" t="str">
        <f>VLOOKUP($C9,'[1]Data Dictionary'!$B$2:$I$1048576,3,FALSE)</f>
        <v>100</v>
      </c>
      <c r="K9" s="3"/>
      <c r="L9" s="3" t="str">
        <f t="shared" si="0"/>
        <v xml:space="preserve"> NULL </v>
      </c>
      <c r="M9" s="3" t="str">
        <f t="shared" si="9"/>
        <v xml:space="preserve"> DEFAULT('') </v>
      </c>
      <c r="N9" s="1" t="str">
        <f t="shared" si="1"/>
        <v>GOREMA VARCHAR(100)  NULL  DEFAULT('') ,</v>
      </c>
      <c r="O9" s="1" t="str">
        <f t="shared" si="10"/>
        <v>GOREMA VARCHAR2(100) DEFAULT(' '),</v>
      </c>
      <c r="P9" s="2" t="str">
        <f t="shared" si="2"/>
        <v>100</v>
      </c>
      <c r="Q9" s="2" t="str">
        <f t="shared" si="3"/>
        <v/>
      </c>
      <c r="R9" s="1" t="str">
        <f t="shared" si="4"/>
        <v xml:space="preserve">     A            GOREMA       100          COLHDG('Remark')</v>
      </c>
      <c r="S9" s="1" t="s">
        <v>9</v>
      </c>
      <c r="T9" s="1" t="str">
        <f t="shared" si="5"/>
        <v>EXEC sys.sp_addextendedproperty @name=N'MS_Description', @value=N'Remark' , @level0type=N'SCHEMA',@level0name=N'dbo', @level1type=N'TABLE',@level1name=N'GOG1', @level2type=N'COLUMN',@level2name=N'GOREMA'</v>
      </c>
      <c r="U9" s="1" t="s">
        <v>1311</v>
      </c>
      <c r="W9" s="1" t="s">
        <v>16</v>
      </c>
      <c r="X9" s="1" t="s">
        <v>15</v>
      </c>
      <c r="Y9" s="1" t="str">
        <f t="shared" si="11"/>
        <v>GOREMA</v>
      </c>
      <c r="Z9" s="1" t="str">
        <f t="shared" si="6"/>
        <v>Remark</v>
      </c>
      <c r="AB9" s="1">
        <v>1</v>
      </c>
      <c r="AC9" s="6">
        <f t="shared" ca="1" si="12"/>
        <v>20141204</v>
      </c>
      <c r="AD9" s="3">
        <f t="shared" ca="1" si="13"/>
        <v>144109</v>
      </c>
      <c r="AE9" s="3" t="s">
        <v>88</v>
      </c>
      <c r="AF9" s="1">
        <v>0</v>
      </c>
      <c r="AG9" s="1">
        <v>0</v>
      </c>
      <c r="AI9" s="1" t="str">
        <f t="shared" ca="1" si="7"/>
        <v>insert into ZDIC values('DJB', '', 'EN', 'S', 'GOREMA', 'Remark', '', '1', '20141204', '144109', 'SQL', '0', '0', '')</v>
      </c>
      <c r="AJ9" s="5" t="s">
        <v>9</v>
      </c>
      <c r="AK9" s="1" t="s">
        <v>1311</v>
      </c>
      <c r="AM9" s="1" t="s">
        <v>983</v>
      </c>
      <c r="AN9" s="1" t="s">
        <v>985</v>
      </c>
      <c r="AO9" s="1" t="s">
        <v>981</v>
      </c>
      <c r="AP9" s="1">
        <v>2</v>
      </c>
      <c r="AR9" s="3">
        <v>1</v>
      </c>
      <c r="AS9" s="6">
        <f t="shared" ca="1" si="16"/>
        <v>20141204</v>
      </c>
      <c r="AT9" s="3">
        <f t="shared" ca="1" si="17"/>
        <v>144109</v>
      </c>
      <c r="AU9" s="3" t="s">
        <v>88</v>
      </c>
      <c r="AV9" s="1">
        <v>0</v>
      </c>
      <c r="AW9" s="1">
        <v>0</v>
      </c>
      <c r="AY9" s="1" t="str">
        <f t="shared" ca="1" si="30"/>
        <v>INSERT INTO GOG1 VALUES('DJB','','MMA2','Marketing Manager Team 2','PDMA',2,'',1,20141204,144109,'SQL',0,0,'')</v>
      </c>
    </row>
    <row r="10" spans="1:51" ht="14.25" customHeight="1" x14ac:dyDescent="0.25">
      <c r="A10" s="4"/>
      <c r="B10" s="1" t="str">
        <f>VLOOKUP($D$2,[1]Tables!$B$2:$D$1048576,2,FALSE)</f>
        <v>GO</v>
      </c>
      <c r="C10" s="1" t="s">
        <v>33</v>
      </c>
      <c r="D10" s="1" t="str">
        <f t="shared" si="15"/>
        <v>GORCST</v>
      </c>
      <c r="E10" s="1" t="str">
        <f>VLOOKUP($C10,'[1]Data Dictionary'!$B$2:$I$1048576,5,FALSE)</f>
        <v>Record Status</v>
      </c>
      <c r="F10" s="1" t="str">
        <f>VLOOKUP($C10,'[1]Data Dictionary'!$B$2:$I$1048576,6,FALSE)</f>
        <v>Record Status</v>
      </c>
      <c r="G10" s="1" t="str">
        <f>VLOOKUP($C10,'[1]Data Dictionary'!$B$2:$I$1048576,7,FALSE)</f>
        <v>Record Status</v>
      </c>
      <c r="H10" s="1" t="str">
        <f>VLOOKUP($C10,'[1]Data Dictionary'!$B$2:$I$1048576,8,FALSE)</f>
        <v>Record Status</v>
      </c>
      <c r="I10" s="1" t="str">
        <f>VLOOKUP($C10,'[1]Data Dictionary'!$B$2:$I$1048576,2,FALSE)</f>
        <v>NUMERIC</v>
      </c>
      <c r="J10" s="2" t="str">
        <f>VLOOKUP($C10,'[1]Data Dictionary'!$B$2:$I$1048576,3,FALSE)</f>
        <v>1, 0</v>
      </c>
      <c r="K10" s="3"/>
      <c r="L10" s="3" t="str">
        <f t="shared" si="0"/>
        <v xml:space="preserve"> NULL </v>
      </c>
      <c r="M10" s="3" t="str">
        <f t="shared" si="9"/>
        <v xml:space="preserve"> DEFAULT(0) </v>
      </c>
      <c r="N10" s="1" t="str">
        <f t="shared" si="1"/>
        <v>GORCST NUMERIC(1, 0)  NULL  DEFAULT(0) ,</v>
      </c>
      <c r="O10" s="1" t="str">
        <f t="shared" si="10"/>
        <v>GORCST NUMBER(1, 0)  DEFAULT(0) ,</v>
      </c>
      <c r="P10" s="2" t="str">
        <f t="shared" si="2"/>
        <v>1</v>
      </c>
      <c r="Q10" s="2" t="str">
        <f t="shared" si="3"/>
        <v xml:space="preserve"> 0</v>
      </c>
      <c r="R10" s="1" t="str">
        <f t="shared" si="4"/>
        <v xml:space="preserve">     A            GORCST         1  0       COLHDG('Record Status')</v>
      </c>
      <c r="S10" s="1" t="s">
        <v>9</v>
      </c>
      <c r="T10" s="1" t="str">
        <f t="shared" si="5"/>
        <v>EXEC sys.sp_addextendedproperty @name=N'MS_Description', @value=N'Record Status' , @level0type=N'SCHEMA',@level0name=N'dbo', @level1type=N'TABLE',@level1name=N'GOG1', @level2type=N'COLUMN',@level2name=N'GORCST'</v>
      </c>
      <c r="U10" s="1" t="s">
        <v>1311</v>
      </c>
      <c r="W10" s="1" t="s">
        <v>16</v>
      </c>
      <c r="X10" s="1" t="s">
        <v>15</v>
      </c>
      <c r="Y10" s="1" t="str">
        <f t="shared" si="11"/>
        <v>GORCST</v>
      </c>
      <c r="Z10" s="1" t="str">
        <f t="shared" si="6"/>
        <v>Record Status</v>
      </c>
      <c r="AB10" s="1">
        <v>1</v>
      </c>
      <c r="AC10" s="6">
        <f t="shared" ca="1" si="12"/>
        <v>20141204</v>
      </c>
      <c r="AD10" s="3">
        <f t="shared" ca="1" si="13"/>
        <v>144109</v>
      </c>
      <c r="AE10" s="3" t="s">
        <v>88</v>
      </c>
      <c r="AF10" s="1">
        <v>0</v>
      </c>
      <c r="AG10" s="1">
        <v>0</v>
      </c>
      <c r="AI10" s="1" t="str">
        <f t="shared" ca="1" si="7"/>
        <v>insert into ZDIC values('DJB', '', 'EN', 'S', 'GORCST', 'Record Status', '', '1', '20141204', '144109', 'SQL', '0', '0', '')</v>
      </c>
      <c r="AJ10" s="5" t="s">
        <v>9</v>
      </c>
      <c r="AK10" s="1" t="s">
        <v>1311</v>
      </c>
      <c r="AM10" s="1" t="s">
        <v>986</v>
      </c>
      <c r="AN10" s="1" t="s">
        <v>988</v>
      </c>
      <c r="AO10" s="1" t="s">
        <v>987</v>
      </c>
      <c r="AP10" s="1">
        <v>1</v>
      </c>
      <c r="AR10" s="3">
        <v>1</v>
      </c>
      <c r="AS10" s="6">
        <f t="shared" ca="1" si="16"/>
        <v>20141204</v>
      </c>
      <c r="AT10" s="3">
        <f t="shared" ca="1" si="17"/>
        <v>144109</v>
      </c>
      <c r="AU10" s="3" t="s">
        <v>88</v>
      </c>
      <c r="AV10" s="1">
        <v>0</v>
      </c>
      <c r="AW10" s="1">
        <v>0</v>
      </c>
      <c r="AY10" s="1" t="str">
        <f t="shared" ref="AY10:AY11" ca="1" si="31">CONCATENATE("INSERT INTO ",$D$2," VALUES(","'",AK10,"'",",'",AL10,"'",",'",AM10,"'",",'",AN10,"'",",'",AO10,"'",",",AP10,,",'",AQ10,"'",",",AR10,,",",AS10,,",",AT10,,",'",AU10,"'",",",AV10,,",",AW10,,",'",AX10,"'",")")</f>
        <v>INSERT INTO GOG1 VALUES('DJB','','MCD3','Merchandiser Team 3','MMA3',1,'',1,20141204,144109,'SQL',0,0,'')</v>
      </c>
    </row>
    <row r="11" spans="1:51" ht="14.25" customHeight="1" x14ac:dyDescent="0.25">
      <c r="A11" s="4"/>
      <c r="B11" s="1" t="str">
        <f>VLOOKUP($D$2,[1]Tables!$B$2:$D$1048576,2,FALSE)</f>
        <v>GO</v>
      </c>
      <c r="C11" s="1" t="s">
        <v>23</v>
      </c>
      <c r="D11" s="1" t="str">
        <f t="shared" si="15"/>
        <v>GOCRDT</v>
      </c>
      <c r="E11" s="1" t="str">
        <f>VLOOKUP($C11,'[1]Data Dictionary'!$B$2:$I$1048576,5,FALSE)</f>
        <v>Create Date</v>
      </c>
      <c r="F11" s="1" t="str">
        <f>VLOOKUP($C11,'[1]Data Dictionary'!$B$2:$I$1048576,6,FALSE)</f>
        <v>Create Date</v>
      </c>
      <c r="G11" s="1" t="str">
        <f>VLOOKUP($C11,'[1]Data Dictionary'!$B$2:$I$1048576,7,FALSE)</f>
        <v>Create Date</v>
      </c>
      <c r="H11" s="1" t="str">
        <f>VLOOKUP($C11,'[1]Data Dictionary'!$B$2:$I$1048576,8,FALSE)</f>
        <v>Create Date</v>
      </c>
      <c r="I11" s="1" t="str">
        <f>VLOOKUP($C11,'[1]Data Dictionary'!$B$2:$I$1048576,2,FALSE)</f>
        <v>NUMERIC</v>
      </c>
      <c r="J11" s="2" t="str">
        <f>VLOOKUP($C11,'[1]Data Dictionary'!$B$2:$I$1048576,3,FALSE)</f>
        <v>8, 0</v>
      </c>
      <c r="K11" s="3"/>
      <c r="L11" s="3" t="str">
        <f t="shared" si="0"/>
        <v xml:space="preserve"> NULL </v>
      </c>
      <c r="M11" s="3" t="str">
        <f t="shared" si="9"/>
        <v xml:space="preserve"> DEFAULT(0) </v>
      </c>
      <c r="N11" s="1" t="str">
        <f t="shared" si="1"/>
        <v>GOCRDT NUMERIC(8, 0)  NULL  DEFAULT(0) ,</v>
      </c>
      <c r="O11" s="1" t="str">
        <f t="shared" si="10"/>
        <v>GOCRDT NUMBER(8, 0)  DEFAULT(0) ,</v>
      </c>
      <c r="P11" s="2" t="str">
        <f t="shared" si="2"/>
        <v>8</v>
      </c>
      <c r="Q11" s="2" t="str">
        <f t="shared" si="3"/>
        <v xml:space="preserve"> 0</v>
      </c>
      <c r="R11" s="1" t="str">
        <f t="shared" si="4"/>
        <v xml:space="preserve">     A            GOCRDT         8  0       COLHDG('Create Date')</v>
      </c>
      <c r="S11" s="1" t="s">
        <v>9</v>
      </c>
      <c r="T11" s="1" t="str">
        <f t="shared" si="5"/>
        <v>EXEC sys.sp_addextendedproperty @name=N'MS_Description', @value=N'Create Date' , @level0type=N'SCHEMA',@level0name=N'dbo', @level1type=N'TABLE',@level1name=N'GOG1', @level2type=N'COLUMN',@level2name=N'GOCRDT'</v>
      </c>
      <c r="U11" s="1" t="s">
        <v>1311</v>
      </c>
      <c r="W11" s="1" t="s">
        <v>16</v>
      </c>
      <c r="X11" s="1" t="s">
        <v>15</v>
      </c>
      <c r="Y11" s="1" t="str">
        <f t="shared" si="11"/>
        <v>GOCRDT</v>
      </c>
      <c r="Z11" s="1" t="str">
        <f t="shared" si="6"/>
        <v>Create Date</v>
      </c>
      <c r="AB11" s="1">
        <v>1</v>
      </c>
      <c r="AC11" s="6">
        <f t="shared" ca="1" si="12"/>
        <v>20141204</v>
      </c>
      <c r="AD11" s="3">
        <f t="shared" ca="1" si="13"/>
        <v>144109</v>
      </c>
      <c r="AE11" s="3" t="s">
        <v>88</v>
      </c>
      <c r="AF11" s="1">
        <v>0</v>
      </c>
      <c r="AG11" s="1">
        <v>0</v>
      </c>
      <c r="AI11" s="1" t="str">
        <f t="shared" ca="1" si="7"/>
        <v>insert into ZDIC values('DJB', '', 'EN', 'S', 'GOCRDT', 'Create Date', '', '1', '20141204', '144109', 'SQL', '0', '0', '')</v>
      </c>
      <c r="AJ11" s="5" t="s">
        <v>9</v>
      </c>
      <c r="AK11" s="1" t="s">
        <v>1311</v>
      </c>
      <c r="AM11" s="1" t="s">
        <v>987</v>
      </c>
      <c r="AN11" s="1" t="s">
        <v>989</v>
      </c>
      <c r="AO11" s="1" t="s">
        <v>981</v>
      </c>
      <c r="AP11" s="1">
        <v>2</v>
      </c>
      <c r="AR11" s="3">
        <v>1</v>
      </c>
      <c r="AS11" s="6">
        <f t="shared" ca="1" si="16"/>
        <v>20141204</v>
      </c>
      <c r="AT11" s="3">
        <f t="shared" ca="1" si="17"/>
        <v>144109</v>
      </c>
      <c r="AU11" s="3" t="s">
        <v>88</v>
      </c>
      <c r="AV11" s="1">
        <v>0</v>
      </c>
      <c r="AW11" s="1">
        <v>0</v>
      </c>
      <c r="AY11" s="1" t="str">
        <f t="shared" ca="1" si="31"/>
        <v>INSERT INTO GOG1 VALUES('DJB','','MMA3','Marketing Manager Team 3','PDMA',2,'',1,20141204,144109,'SQL',0,0,'')</v>
      </c>
    </row>
    <row r="12" spans="1:51" ht="14.25" customHeight="1" x14ac:dyDescent="0.25">
      <c r="A12" s="4"/>
      <c r="B12" s="1" t="str">
        <f>VLOOKUP($D$2,[1]Tables!$B$2:$D$1048576,2,FALSE)</f>
        <v>GO</v>
      </c>
      <c r="C12" s="1" t="s">
        <v>24</v>
      </c>
      <c r="D12" s="1" t="str">
        <f t="shared" si="15"/>
        <v>GOCRTM</v>
      </c>
      <c r="E12" s="1" t="str">
        <f>VLOOKUP($C12,'[1]Data Dictionary'!$B$2:$I$1048576,5,FALSE)</f>
        <v>Create Time</v>
      </c>
      <c r="F12" s="1" t="str">
        <f>VLOOKUP($C12,'[1]Data Dictionary'!$B$2:$I$1048576,6,FALSE)</f>
        <v>Create Time</v>
      </c>
      <c r="G12" s="1" t="str">
        <f>VLOOKUP($C12,'[1]Data Dictionary'!$B$2:$I$1048576,7,FALSE)</f>
        <v>Create Time</v>
      </c>
      <c r="H12" s="1" t="str">
        <f>VLOOKUP($C12,'[1]Data Dictionary'!$B$2:$I$1048576,8,FALSE)</f>
        <v>Create Time</v>
      </c>
      <c r="I12" s="1" t="str">
        <f>VLOOKUP($C12,'[1]Data Dictionary'!$B$2:$I$1048576,2,FALSE)</f>
        <v>NUMERIC</v>
      </c>
      <c r="J12" s="2" t="str">
        <f>VLOOKUP($C12,'[1]Data Dictionary'!$B$2:$I$1048576,3,FALSE)</f>
        <v>6, 0</v>
      </c>
      <c r="K12" s="3"/>
      <c r="L12" s="3" t="str">
        <f t="shared" si="0"/>
        <v xml:space="preserve"> NULL </v>
      </c>
      <c r="M12" s="3" t="str">
        <f t="shared" si="9"/>
        <v xml:space="preserve"> DEFAULT(0) </v>
      </c>
      <c r="N12" s="1" t="str">
        <f t="shared" si="1"/>
        <v>GOCRTM NUMERIC(6, 0)  NULL  DEFAULT(0) ,</v>
      </c>
      <c r="O12" s="1" t="str">
        <f t="shared" si="10"/>
        <v>GOCRTM NUMBER(6, 0)  DEFAULT(0) ,</v>
      </c>
      <c r="P12" s="2" t="str">
        <f t="shared" si="2"/>
        <v>6</v>
      </c>
      <c r="Q12" s="2" t="str">
        <f t="shared" si="3"/>
        <v xml:space="preserve"> 0</v>
      </c>
      <c r="R12" s="1" t="str">
        <f t="shared" si="4"/>
        <v xml:space="preserve">     A            GOCRTM         6  0       COLHDG('Create Time')</v>
      </c>
      <c r="S12" s="1" t="s">
        <v>9</v>
      </c>
      <c r="T12" s="1" t="str">
        <f t="shared" si="5"/>
        <v>EXEC sys.sp_addextendedproperty @name=N'MS_Description', @value=N'Create Time' , @level0type=N'SCHEMA',@level0name=N'dbo', @level1type=N'TABLE',@level1name=N'GOG1', @level2type=N'COLUMN',@level2name=N'GOCRTM'</v>
      </c>
      <c r="U12" s="1" t="s">
        <v>1311</v>
      </c>
      <c r="W12" s="1" t="s">
        <v>16</v>
      </c>
      <c r="X12" s="1" t="s">
        <v>15</v>
      </c>
      <c r="Y12" s="1" t="str">
        <f t="shared" si="11"/>
        <v>GOCRTM</v>
      </c>
      <c r="Z12" s="1" t="str">
        <f t="shared" si="6"/>
        <v>Create Time</v>
      </c>
      <c r="AB12" s="1">
        <v>1</v>
      </c>
      <c r="AC12" s="6">
        <f t="shared" ca="1" si="12"/>
        <v>20141204</v>
      </c>
      <c r="AD12" s="3">
        <f t="shared" ca="1" si="13"/>
        <v>144109</v>
      </c>
      <c r="AE12" s="3" t="s">
        <v>88</v>
      </c>
      <c r="AF12" s="1">
        <v>0</v>
      </c>
      <c r="AG12" s="1">
        <v>0</v>
      </c>
      <c r="AI12" s="1" t="str">
        <f t="shared" ca="1" si="7"/>
        <v>insert into ZDIC values('DJB', '', 'EN', 'S', 'GOCRTM', 'Create Time', '', '1', '20141204', '144109', 'SQL', '0', '0', '')</v>
      </c>
      <c r="AJ12" s="5" t="s">
        <v>9</v>
      </c>
      <c r="AK12" s="1" t="s">
        <v>1311</v>
      </c>
      <c r="AM12" s="1" t="s">
        <v>981</v>
      </c>
      <c r="AN12" s="1" t="s">
        <v>909</v>
      </c>
      <c r="AO12" s="1" t="s">
        <v>980</v>
      </c>
      <c r="AP12" s="1">
        <v>3</v>
      </c>
      <c r="AR12" s="3">
        <v>1</v>
      </c>
      <c r="AS12" s="6">
        <f t="shared" ref="AS12:AS13" ca="1" si="32">YEAR(NOW())*10000+MONTH(NOW())*100+DAY(NOW())</f>
        <v>20141204</v>
      </c>
      <c r="AT12" s="3">
        <f t="shared" ref="AT12:AT13" ca="1" si="33">HOUR(NOW())*10000+MINUTE(NOW())*100+SECOND(NOW())</f>
        <v>144109</v>
      </c>
      <c r="AU12" s="3" t="s">
        <v>88</v>
      </c>
      <c r="AV12" s="1">
        <v>0</v>
      </c>
      <c r="AW12" s="1">
        <v>0</v>
      </c>
      <c r="AY12" s="1" t="str">
        <f t="shared" ref="AY12:AY13" ca="1" si="34">CONCATENATE("INSERT INTO ",$D$2," VALUES(","'",AK12,"'",",'",AL12,"'",",'",AM12,"'",",'",AN12,"'",",'",AO12,"'",",",AP12,,",'",AQ12,"'",",",AR12,,",",AS12,,",",AT12,,",'",AU12,"'",",",AV12,,",",AW12,,",'",AX12,"'",")")</f>
        <v>INSERT INTO GOG1 VALUES('DJB','','PDMA','Production Manager','PRDI',3,'',1,20141204,144109,'SQL',0,0,'')</v>
      </c>
    </row>
    <row r="13" spans="1:51" ht="14.25" customHeight="1" x14ac:dyDescent="0.25">
      <c r="A13" s="4"/>
      <c r="B13" s="1" t="str">
        <f>VLOOKUP($D$2,[1]Tables!$B$2:$D$1048576,2,FALSE)</f>
        <v>GO</v>
      </c>
      <c r="C13" s="1" t="s">
        <v>25</v>
      </c>
      <c r="D13" s="1" t="str">
        <f t="shared" si="15"/>
        <v>GOCRUS</v>
      </c>
      <c r="E13" s="1" t="str">
        <f>VLOOKUP($C13,'[1]Data Dictionary'!$B$2:$I$1048576,5,FALSE)</f>
        <v>Create User</v>
      </c>
      <c r="F13" s="1" t="str">
        <f>VLOOKUP($C13,'[1]Data Dictionary'!$B$2:$I$1048576,6,FALSE)</f>
        <v>Create User</v>
      </c>
      <c r="G13" s="1" t="str">
        <f>VLOOKUP($C13,'[1]Data Dictionary'!$B$2:$I$1048576,7,FALSE)</f>
        <v>Create User</v>
      </c>
      <c r="H13" s="1" t="str">
        <f>VLOOKUP($C13,'[1]Data Dictionary'!$B$2:$I$1048576,8,FALSE)</f>
        <v>Create User</v>
      </c>
      <c r="I13" s="1" t="str">
        <f>VLOOKUP($C13,'[1]Data Dictionary'!$B$2:$I$1048576,2,FALSE)</f>
        <v>VARCHAR</v>
      </c>
      <c r="J13" s="2" t="str">
        <f>VLOOKUP($C13,'[1]Data Dictionary'!$B$2:$I$1048576,3,FALSE)</f>
        <v>20</v>
      </c>
      <c r="K13" s="3"/>
      <c r="L13" s="3" t="str">
        <f t="shared" si="0"/>
        <v xml:space="preserve"> NULL </v>
      </c>
      <c r="M13" s="3" t="str">
        <f t="shared" si="9"/>
        <v xml:space="preserve"> DEFAULT('') </v>
      </c>
      <c r="N13" s="1" t="str">
        <f t="shared" si="1"/>
        <v>GOCRUS VARCHAR(20)  NULL  DEFAULT('') ,</v>
      </c>
      <c r="O13" s="1" t="str">
        <f t="shared" si="10"/>
        <v>GOCRUS VARCHAR2(20) DEFAULT(' '),</v>
      </c>
      <c r="P13" s="2" t="str">
        <f t="shared" si="2"/>
        <v>20</v>
      </c>
      <c r="Q13" s="2" t="str">
        <f t="shared" si="3"/>
        <v/>
      </c>
      <c r="R13" s="1" t="str">
        <f t="shared" si="4"/>
        <v xml:space="preserve">     A            GOCRUS        20          COLHDG('Create User')</v>
      </c>
      <c r="S13" s="1" t="s">
        <v>9</v>
      </c>
      <c r="T13" s="1" t="str">
        <f t="shared" si="5"/>
        <v>EXEC sys.sp_addextendedproperty @name=N'MS_Description', @value=N'Create User' , @level0type=N'SCHEMA',@level0name=N'dbo', @level1type=N'TABLE',@level1name=N'GOG1', @level2type=N'COLUMN',@level2name=N'GOCRUS'</v>
      </c>
      <c r="U13" s="1" t="s">
        <v>1311</v>
      </c>
      <c r="W13" s="1" t="s">
        <v>16</v>
      </c>
      <c r="X13" s="1" t="s">
        <v>15</v>
      </c>
      <c r="Y13" s="1" t="str">
        <f t="shared" si="11"/>
        <v>GOCRUS</v>
      </c>
      <c r="Z13" s="1" t="str">
        <f t="shared" si="6"/>
        <v>Create User</v>
      </c>
      <c r="AB13" s="1">
        <v>1</v>
      </c>
      <c r="AC13" s="6">
        <f t="shared" ca="1" si="12"/>
        <v>20141204</v>
      </c>
      <c r="AD13" s="3">
        <f t="shared" ca="1" si="13"/>
        <v>144109</v>
      </c>
      <c r="AE13" s="3" t="s">
        <v>88</v>
      </c>
      <c r="AF13" s="1">
        <v>0</v>
      </c>
      <c r="AG13" s="1">
        <v>0</v>
      </c>
      <c r="AI13" s="1" t="str">
        <f t="shared" ca="1" si="7"/>
        <v>insert into ZDIC values('DJB', '', 'EN', 'S', 'GOCRUS', 'Create User', '', '1', '20141204', '144109', 'SQL', '0', '0', '')</v>
      </c>
      <c r="AJ13" s="5" t="s">
        <v>9</v>
      </c>
      <c r="AK13" s="1" t="s">
        <v>1311</v>
      </c>
      <c r="AM13" s="1" t="s">
        <v>980</v>
      </c>
      <c r="AN13" s="1" t="s">
        <v>910</v>
      </c>
      <c r="AP13" s="1">
        <v>9</v>
      </c>
      <c r="AR13" s="3">
        <v>1</v>
      </c>
      <c r="AS13" s="6">
        <f t="shared" ca="1" si="32"/>
        <v>20141204</v>
      </c>
      <c r="AT13" s="3">
        <f t="shared" ca="1" si="33"/>
        <v>144109</v>
      </c>
      <c r="AU13" s="3" t="s">
        <v>88</v>
      </c>
      <c r="AV13" s="1">
        <v>0</v>
      </c>
      <c r="AW13" s="1">
        <v>0</v>
      </c>
      <c r="AY13" s="1" t="str">
        <f t="shared" ca="1" si="34"/>
        <v>INSERT INTO GOG1 VALUES('DJB','','PRDI','President Director','',9,'',1,20141204,144109,'SQL',0,0,'')</v>
      </c>
    </row>
    <row r="14" spans="1:51" ht="14.25" customHeight="1" x14ac:dyDescent="0.25">
      <c r="A14" s="4"/>
      <c r="B14" s="1" t="str">
        <f>VLOOKUP($D$2,[1]Tables!$B$2:$D$1048576,2,FALSE)</f>
        <v>GO</v>
      </c>
      <c r="C14" s="1" t="s">
        <v>26</v>
      </c>
      <c r="D14" s="1" t="str">
        <f t="shared" si="15"/>
        <v>GOCHDT</v>
      </c>
      <c r="E14" s="1" t="str">
        <f>VLOOKUP($C14,'[1]Data Dictionary'!$B$2:$I$1048576,5,FALSE)</f>
        <v>Change Date</v>
      </c>
      <c r="F14" s="1" t="str">
        <f>VLOOKUP($C14,'[1]Data Dictionary'!$B$2:$I$1048576,6,FALSE)</f>
        <v>Change Date</v>
      </c>
      <c r="G14" s="1" t="str">
        <f>VLOOKUP($C14,'[1]Data Dictionary'!$B$2:$I$1048576,7,FALSE)</f>
        <v>Change Date</v>
      </c>
      <c r="H14" s="1" t="str">
        <f>VLOOKUP($C14,'[1]Data Dictionary'!$B$2:$I$1048576,8,FALSE)</f>
        <v>Change Date</v>
      </c>
      <c r="I14" s="1" t="str">
        <f>VLOOKUP($C14,'[1]Data Dictionary'!$B$2:$I$1048576,2,FALSE)</f>
        <v>NUMERIC</v>
      </c>
      <c r="J14" s="2" t="str">
        <f>VLOOKUP($C14,'[1]Data Dictionary'!$B$2:$I$1048576,3,FALSE)</f>
        <v>8, 0</v>
      </c>
      <c r="K14" s="3"/>
      <c r="L14" s="3" t="str">
        <f t="shared" si="0"/>
        <v xml:space="preserve"> NULL </v>
      </c>
      <c r="M14" s="3" t="str">
        <f t="shared" si="9"/>
        <v xml:space="preserve"> DEFAULT(0) </v>
      </c>
      <c r="N14" s="1" t="str">
        <f t="shared" si="1"/>
        <v>GOCHDT NUMERIC(8, 0)  NULL  DEFAULT(0) ,</v>
      </c>
      <c r="O14" s="1" t="str">
        <f t="shared" si="10"/>
        <v>GOCHDT NUMBER(8, 0)  DEFAULT(0) ,</v>
      </c>
      <c r="P14" s="2" t="str">
        <f t="shared" si="2"/>
        <v>8</v>
      </c>
      <c r="Q14" s="2" t="str">
        <f t="shared" si="3"/>
        <v xml:space="preserve"> 0</v>
      </c>
      <c r="R14" s="1" t="str">
        <f t="shared" si="4"/>
        <v xml:space="preserve">     A            GOCHDT         8  0       COLHDG('Change Date')</v>
      </c>
      <c r="S14" s="1" t="s">
        <v>9</v>
      </c>
      <c r="T14" s="1" t="str">
        <f t="shared" si="5"/>
        <v>EXEC sys.sp_addextendedproperty @name=N'MS_Description', @value=N'Change Date' , @level0type=N'SCHEMA',@level0name=N'dbo', @level1type=N'TABLE',@level1name=N'GOG1', @level2type=N'COLUMN',@level2name=N'GOCHDT'</v>
      </c>
      <c r="U14" s="1" t="s">
        <v>1311</v>
      </c>
      <c r="W14" s="1" t="s">
        <v>16</v>
      </c>
      <c r="X14" s="1" t="s">
        <v>15</v>
      </c>
      <c r="Y14" s="1" t="str">
        <f t="shared" si="11"/>
        <v>GOCHDT</v>
      </c>
      <c r="Z14" s="1" t="str">
        <f t="shared" si="6"/>
        <v>Change Date</v>
      </c>
      <c r="AB14" s="1">
        <v>1</v>
      </c>
      <c r="AC14" s="6">
        <f t="shared" ca="1" si="12"/>
        <v>20141204</v>
      </c>
      <c r="AD14" s="3">
        <f t="shared" ca="1" si="13"/>
        <v>144109</v>
      </c>
      <c r="AE14" s="3" t="s">
        <v>88</v>
      </c>
      <c r="AF14" s="1">
        <v>0</v>
      </c>
      <c r="AG14" s="1">
        <v>0</v>
      </c>
      <c r="AI14" s="1" t="str">
        <f t="shared" ca="1" si="7"/>
        <v>insert into ZDIC values('DJB', '', 'EN', 'S', 'GOCHDT', 'Change Date', '', '1', '20141204', '144109', 'SQL', '0', '0', '')</v>
      </c>
      <c r="AJ14" s="5" t="s">
        <v>9</v>
      </c>
    </row>
    <row r="15" spans="1:51" ht="14.25" customHeight="1" x14ac:dyDescent="0.25">
      <c r="A15" s="4"/>
      <c r="B15" s="1" t="str">
        <f>VLOOKUP($D$2,[1]Tables!$B$2:$D$1048576,2,FALSE)</f>
        <v>GO</v>
      </c>
      <c r="C15" s="1" t="s">
        <v>27</v>
      </c>
      <c r="D15" s="1" t="str">
        <f t="shared" si="15"/>
        <v>GOCHTM</v>
      </c>
      <c r="E15" s="1" t="str">
        <f>VLOOKUP($C15,'[1]Data Dictionary'!$B$2:$I$1048576,5,FALSE)</f>
        <v>Change Time</v>
      </c>
      <c r="F15" s="1" t="str">
        <f>VLOOKUP($C15,'[1]Data Dictionary'!$B$2:$I$1048576,6,FALSE)</f>
        <v>Change Time</v>
      </c>
      <c r="G15" s="1" t="str">
        <f>VLOOKUP($C15,'[1]Data Dictionary'!$B$2:$I$1048576,7,FALSE)</f>
        <v>Change Time</v>
      </c>
      <c r="H15" s="1" t="str">
        <f>VLOOKUP($C15,'[1]Data Dictionary'!$B$2:$I$1048576,8,FALSE)</f>
        <v>Change Time</v>
      </c>
      <c r="I15" s="1" t="str">
        <f>VLOOKUP($C15,'[1]Data Dictionary'!$B$2:$I$1048576,2,FALSE)</f>
        <v>NUMERIC</v>
      </c>
      <c r="J15" s="2" t="str">
        <f>VLOOKUP($C15,'[1]Data Dictionary'!$B$2:$I$1048576,3,FALSE)</f>
        <v>6, 0</v>
      </c>
      <c r="K15" s="3"/>
      <c r="L15" s="3" t="str">
        <f t="shared" si="0"/>
        <v xml:space="preserve"> NULL </v>
      </c>
      <c r="M15" s="3" t="str">
        <f t="shared" si="9"/>
        <v xml:space="preserve"> DEFAULT(0) </v>
      </c>
      <c r="N15" s="1" t="str">
        <f t="shared" si="1"/>
        <v>GOCHTM NUMERIC(6, 0)  NULL  DEFAULT(0) ,</v>
      </c>
      <c r="O15" s="1" t="str">
        <f t="shared" si="10"/>
        <v>GOCHTM NUMBER(6, 0)  DEFAULT(0) ,</v>
      </c>
      <c r="P15" s="2" t="str">
        <f t="shared" si="2"/>
        <v>6</v>
      </c>
      <c r="Q15" s="2" t="str">
        <f t="shared" si="3"/>
        <v xml:space="preserve"> 0</v>
      </c>
      <c r="R15" s="1" t="str">
        <f t="shared" si="4"/>
        <v xml:space="preserve">     A            GOCHTM         6  0       COLHDG('Change Time')</v>
      </c>
      <c r="S15" s="1" t="s">
        <v>9</v>
      </c>
      <c r="T15" s="1" t="str">
        <f t="shared" si="5"/>
        <v>EXEC sys.sp_addextendedproperty @name=N'MS_Description', @value=N'Change Time' , @level0type=N'SCHEMA',@level0name=N'dbo', @level1type=N'TABLE',@level1name=N'GOG1', @level2type=N'COLUMN',@level2name=N'GOCHTM'</v>
      </c>
      <c r="U15" s="1" t="s">
        <v>1311</v>
      </c>
      <c r="W15" s="1" t="s">
        <v>16</v>
      </c>
      <c r="X15" s="1" t="s">
        <v>15</v>
      </c>
      <c r="Y15" s="1" t="str">
        <f t="shared" si="11"/>
        <v>GOCHTM</v>
      </c>
      <c r="Z15" s="1" t="str">
        <f t="shared" si="6"/>
        <v>Change Time</v>
      </c>
      <c r="AB15" s="1">
        <v>1</v>
      </c>
      <c r="AC15" s="6">
        <f t="shared" ca="1" si="12"/>
        <v>20141204</v>
      </c>
      <c r="AD15" s="3">
        <f t="shared" ca="1" si="13"/>
        <v>144109</v>
      </c>
      <c r="AE15" s="3" t="s">
        <v>88</v>
      </c>
      <c r="AF15" s="1">
        <v>0</v>
      </c>
      <c r="AG15" s="1">
        <v>0</v>
      </c>
      <c r="AI15" s="1" t="str">
        <f t="shared" ca="1" si="7"/>
        <v>insert into ZDIC values('DJB', '', 'EN', 'S', 'GOCHTM', 'Change Time', '', '1', '20141204', '144109', 'SQL', '0', '0', '')</v>
      </c>
      <c r="AJ15" s="5" t="s">
        <v>9</v>
      </c>
    </row>
    <row r="16" spans="1:51" ht="14.25" customHeight="1" x14ac:dyDescent="0.25">
      <c r="A16" s="4"/>
      <c r="B16" s="1" t="str">
        <f>VLOOKUP($D$2,[1]Tables!$B$2:$D$1048576,2,FALSE)</f>
        <v>GO</v>
      </c>
      <c r="C16" s="1" t="s">
        <v>28</v>
      </c>
      <c r="D16" s="1" t="str">
        <f t="shared" si="15"/>
        <v>GOCHUS</v>
      </c>
      <c r="E16" s="1" t="str">
        <f>VLOOKUP($C16,'[1]Data Dictionary'!$B$2:$I$1048576,5,FALSE)</f>
        <v>Change User</v>
      </c>
      <c r="F16" s="1" t="str">
        <f>VLOOKUP($C16,'[1]Data Dictionary'!$B$2:$I$1048576,6,FALSE)</f>
        <v>Change User</v>
      </c>
      <c r="G16" s="1" t="str">
        <f>VLOOKUP($C16,'[1]Data Dictionary'!$B$2:$I$1048576,7,FALSE)</f>
        <v>Change User</v>
      </c>
      <c r="H16" s="1" t="str">
        <f>VLOOKUP($C16,'[1]Data Dictionary'!$B$2:$I$1048576,8,FALSE)</f>
        <v>Change User</v>
      </c>
      <c r="I16" s="1" t="str">
        <f>VLOOKUP($C16,'[1]Data Dictionary'!$B$2:$I$1048576,2,FALSE)</f>
        <v>VARCHAR</v>
      </c>
      <c r="J16" s="2" t="str">
        <f>VLOOKUP($C16,'[1]Data Dictionary'!$B$2:$I$1048576,3,FALSE)</f>
        <v>20</v>
      </c>
      <c r="K16" s="3"/>
      <c r="L16" s="3" t="str">
        <f t="shared" si="0"/>
        <v xml:space="preserve"> NULL </v>
      </c>
      <c r="M16" s="3" t="str">
        <f t="shared" si="9"/>
        <v xml:space="preserve"> DEFAULT('') </v>
      </c>
      <c r="N16" s="1" t="str">
        <f t="shared" si="1"/>
        <v>GOCHUS VARCHAR(20)  NULL  DEFAULT('') ,</v>
      </c>
      <c r="O16" s="1" t="str">
        <f t="shared" si="10"/>
        <v>GOCHUS VARCHAR2(20) DEFAULT(' '),</v>
      </c>
      <c r="P16" s="2" t="str">
        <f t="shared" si="2"/>
        <v>20</v>
      </c>
      <c r="Q16" s="2" t="str">
        <f t="shared" si="3"/>
        <v/>
      </c>
      <c r="R16" s="1" t="str">
        <f t="shared" si="4"/>
        <v xml:space="preserve">     A            GOCHUS        20          COLHDG('Change User')</v>
      </c>
      <c r="S16" s="1" t="s">
        <v>9</v>
      </c>
      <c r="T16" s="1" t="str">
        <f t="shared" si="5"/>
        <v>EXEC sys.sp_addextendedproperty @name=N'MS_Description', @value=N'Change User' , @level0type=N'SCHEMA',@level0name=N'dbo', @level1type=N'TABLE',@level1name=N'GOG1', @level2type=N'COLUMN',@level2name=N'GOCHUS'</v>
      </c>
      <c r="U16" s="1" t="s">
        <v>1311</v>
      </c>
      <c r="W16" s="1" t="s">
        <v>16</v>
      </c>
      <c r="X16" s="1" t="s">
        <v>15</v>
      </c>
      <c r="Y16" s="1" t="str">
        <f t="shared" si="11"/>
        <v>GOCHUS</v>
      </c>
      <c r="Z16" s="1" t="str">
        <f t="shared" si="6"/>
        <v>Change User</v>
      </c>
      <c r="AB16" s="1">
        <v>1</v>
      </c>
      <c r="AC16" s="6">
        <f t="shared" ca="1" si="12"/>
        <v>20141204</v>
      </c>
      <c r="AD16" s="3">
        <f t="shared" ca="1" si="13"/>
        <v>144109</v>
      </c>
      <c r="AE16" s="3" t="s">
        <v>88</v>
      </c>
      <c r="AF16" s="1">
        <v>0</v>
      </c>
      <c r="AG16" s="1">
        <v>0</v>
      </c>
      <c r="AI16" s="1" t="str">
        <f t="shared" ca="1" si="7"/>
        <v>insert into ZDIC values('DJB', '', 'EN', 'S', 'GOCHUS', 'Change User', '', '1', '20141204', '144109', 'SQL', '0', '0', '')</v>
      </c>
      <c r="AJ16" s="5" t="s">
        <v>9</v>
      </c>
    </row>
    <row r="17" spans="1:36" ht="14.25" customHeight="1" x14ac:dyDescent="0.25">
      <c r="A17" s="4"/>
      <c r="B17" s="4"/>
      <c r="C17" s="4"/>
      <c r="D17" s="5"/>
      <c r="K17" s="3"/>
      <c r="L17" s="3"/>
      <c r="M17" s="3"/>
      <c r="N17" s="1" t="str">
        <f>CONCATENATE(" CONSTRAINT PK_",$D$2, " PRIMARY KEY CLUSTERED (")</f>
        <v xml:space="preserve"> CONSTRAINT PK_GOG1 PRIMARY KEY CLUSTERED (</v>
      </c>
      <c r="O17" s="1" t="str">
        <f>CONCATENATE(" CONSTRAINT PK_",$D$2, " PRIMARY KEY (")</f>
        <v xml:space="preserve"> CONSTRAINT PK_GOG1 PRIMARY KEY (</v>
      </c>
      <c r="P17" s="1" t="s">
        <v>9</v>
      </c>
      <c r="Q17" s="1" t="s">
        <v>9</v>
      </c>
      <c r="R17" s="1" t="s">
        <v>370</v>
      </c>
      <c r="S17" s="1" t="s">
        <v>9</v>
      </c>
      <c r="AC17" s="6"/>
      <c r="AD17" s="3"/>
      <c r="AE17" s="3"/>
      <c r="AJ17" s="5" t="s">
        <v>9</v>
      </c>
    </row>
    <row r="18" spans="1:36" ht="14.25" customHeight="1" x14ac:dyDescent="0.25">
      <c r="B18" s="4"/>
      <c r="C18" s="4"/>
      <c r="K18" s="3"/>
      <c r="L18" s="3"/>
      <c r="M18" s="3"/>
      <c r="N18" s="1" t="str">
        <f xml:space="preserve"> "  " &amp; $D3</f>
        <v xml:space="preserve">  GOCONO</v>
      </c>
      <c r="O18" s="1" t="str">
        <f xml:space="preserve"> "  " &amp; $D3</f>
        <v xml:space="preserve">  GOCONO</v>
      </c>
      <c r="R18" s="1" t="str">
        <f>CONCATENATE("     A          K ", RIGHT(N18,6))</f>
        <v xml:space="preserve">     A          K GOCONO</v>
      </c>
      <c r="S18" s="1" t="s">
        <v>9</v>
      </c>
      <c r="AC18" s="6"/>
      <c r="AD18" s="3"/>
      <c r="AE18" s="3"/>
      <c r="AJ18" s="5" t="s">
        <v>9</v>
      </c>
    </row>
    <row r="19" spans="1:36" ht="14.25" customHeight="1" x14ac:dyDescent="0.25">
      <c r="B19" s="4"/>
      <c r="C19" s="4"/>
      <c r="K19" s="3"/>
      <c r="L19" s="3"/>
      <c r="M19" s="3"/>
      <c r="N19" s="1" t="str">
        <f xml:space="preserve"> ", " &amp; $D4</f>
        <v>, GOBRNO</v>
      </c>
      <c r="O19" s="1" t="str">
        <f xml:space="preserve"> ", " &amp; $D4</f>
        <v>, GOBRNO</v>
      </c>
      <c r="R19" s="1" t="str">
        <f>CONCATENATE("     A          K ", RIGHT(N19,6))</f>
        <v xml:space="preserve">     A          K GOBRNO</v>
      </c>
      <c r="S19" s="1" t="s">
        <v>9</v>
      </c>
      <c r="AJ19" s="5" t="s">
        <v>9</v>
      </c>
    </row>
    <row r="20" spans="1:36" ht="14.25" customHeight="1" x14ac:dyDescent="0.25">
      <c r="N20" s="1" t="str">
        <f xml:space="preserve"> ", " &amp; $D5</f>
        <v>, GOOGNO</v>
      </c>
      <c r="O20" s="1" t="str">
        <f xml:space="preserve"> ", " &amp; $D5</f>
        <v>, GOOGNO</v>
      </c>
      <c r="R20" s="1" t="str">
        <f>CONCATENATE("     A          K ", RIGHT(N20,6))</f>
        <v xml:space="preserve">     A          K GOOGNO</v>
      </c>
      <c r="S20" s="1" t="s">
        <v>9</v>
      </c>
    </row>
    <row r="21" spans="1:36" ht="14.25" customHeight="1" x14ac:dyDescent="0.25">
      <c r="N21" s="1" t="s">
        <v>11</v>
      </c>
      <c r="O21" s="1" t="s">
        <v>11</v>
      </c>
      <c r="S21" s="1" t="s">
        <v>9</v>
      </c>
    </row>
    <row r="22" spans="1:36" ht="14.25" customHeight="1" x14ac:dyDescent="0.25">
      <c r="B22" s="4"/>
      <c r="S22" s="1" t="s">
        <v>9</v>
      </c>
    </row>
    <row r="23" spans="1:36" ht="14.25" customHeight="1" x14ac:dyDescent="0.25">
      <c r="S23" s="1" t="s">
        <v>9</v>
      </c>
    </row>
    <row r="24" spans="1:36" ht="14.25" customHeight="1" x14ac:dyDescent="0.25">
      <c r="S24" s="1" t="s">
        <v>9</v>
      </c>
    </row>
    <row r="25" spans="1:36" ht="14.25" customHeight="1" x14ac:dyDescent="0.25">
      <c r="S25" s="1" t="s">
        <v>9</v>
      </c>
    </row>
    <row r="26" spans="1:36" ht="14.25" customHeight="1" x14ac:dyDescent="0.25">
      <c r="S26" s="1" t="s">
        <v>9</v>
      </c>
    </row>
    <row r="27" spans="1:36" ht="14.25" customHeight="1" x14ac:dyDescent="0.25">
      <c r="S27" s="1" t="s">
        <v>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X309"/>
  <sheetViews>
    <sheetView topLeftCell="AE1" workbookViewId="0">
      <selection activeCell="AK3" sqref="AK3:AK4"/>
    </sheetView>
  </sheetViews>
  <sheetFormatPr defaultRowHeight="14.25" customHeight="1" x14ac:dyDescent="0.25"/>
  <cols>
    <col min="1" max="1" width="5.85546875" style="1" bestFit="1" customWidth="1"/>
    <col min="2" max="2" width="3.140625" style="1" bestFit="1" customWidth="1"/>
    <col min="3" max="3" width="9.140625" style="1" customWidth="1"/>
    <col min="4" max="4" width="13.5703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8" width="9.28515625" style="1" customWidth="1"/>
    <col min="39" max="40" width="9.28515625" style="3" customWidth="1"/>
    <col min="41" max="41" width="9.28515625" style="2" customWidth="1"/>
    <col min="42" max="43" width="9.28515625" style="3" customWidth="1"/>
    <col min="44" max="46" width="9.28515625" style="1" customWidth="1"/>
    <col min="47" max="16384" width="9.140625" style="1"/>
  </cols>
  <sheetData>
    <row r="1" spans="1:50"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GOG2</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990</v>
      </c>
      <c r="AL1" s="5" t="s">
        <v>991</v>
      </c>
      <c r="AM1" s="9" t="s">
        <v>992</v>
      </c>
      <c r="AN1" s="9" t="s">
        <v>993</v>
      </c>
      <c r="AO1" s="10" t="s">
        <v>994</v>
      </c>
      <c r="AP1" s="9" t="s">
        <v>995</v>
      </c>
      <c r="AQ1" s="9" t="s">
        <v>996</v>
      </c>
      <c r="AR1" s="5" t="s">
        <v>997</v>
      </c>
      <c r="AS1" s="5" t="s">
        <v>998</v>
      </c>
      <c r="AT1" s="5" t="s">
        <v>999</v>
      </c>
      <c r="AU1" s="5" t="s">
        <v>1000</v>
      </c>
      <c r="AV1" s="5" t="s">
        <v>1001</v>
      </c>
      <c r="AW1" s="5" t="s">
        <v>1002</v>
      </c>
    </row>
    <row r="2" spans="1:50" ht="14.25" customHeight="1" x14ac:dyDescent="0.25">
      <c r="A2" s="4"/>
      <c r="D2" s="1" t="s">
        <v>696</v>
      </c>
      <c r="E2" s="1" t="str">
        <f>VLOOKUP($D$2,[1]Tables!$B$2:$D$1048576,3,FALSE)</f>
        <v>Organization Leader</v>
      </c>
      <c r="K2" s="3"/>
      <c r="L2" s="3"/>
      <c r="M2" s="3"/>
      <c r="N2" s="3" t="str">
        <f>CONCATENATE("CREATE TABLE ", $D$2, " (")</f>
        <v>CREATE TABLE GOG2 (</v>
      </c>
      <c r="O2" s="7" t="str">
        <f>CONCATENATE("CREATE TABLE ", $D$2, " (")</f>
        <v>CREATE TABLE GOG2 (</v>
      </c>
      <c r="P2" s="8" t="s">
        <v>9</v>
      </c>
      <c r="Q2" s="8"/>
      <c r="R2" s="7" t="str">
        <f>CONCATENATE("     A          R ", D2, "R")</f>
        <v xml:space="preserve">     A          R GOG2R</v>
      </c>
      <c r="S2" s="1" t="s">
        <v>9</v>
      </c>
      <c r="AJ2" s="5" t="s">
        <v>9</v>
      </c>
      <c r="AK2" s="1" t="s">
        <v>361</v>
      </c>
      <c r="AL2" s="1" t="s">
        <v>361</v>
      </c>
      <c r="AM2" s="3" t="s">
        <v>361</v>
      </c>
      <c r="AN2" s="3" t="s">
        <v>361</v>
      </c>
      <c r="AO2" s="2" t="s">
        <v>361</v>
      </c>
      <c r="AP2" s="3" t="s">
        <v>361</v>
      </c>
      <c r="AQ2" s="3" t="s">
        <v>362</v>
      </c>
      <c r="AR2" s="1" t="s">
        <v>362</v>
      </c>
      <c r="AS2" s="1" t="s">
        <v>362</v>
      </c>
      <c r="AT2" s="1" t="s">
        <v>361</v>
      </c>
      <c r="AU2" s="1" t="s">
        <v>362</v>
      </c>
      <c r="AV2" s="1" t="s">
        <v>362</v>
      </c>
      <c r="AW2" s="1" t="s">
        <v>361</v>
      </c>
    </row>
    <row r="3" spans="1:50" ht="14.25" customHeight="1" x14ac:dyDescent="0.25">
      <c r="A3" s="4"/>
      <c r="B3" s="1" t="str">
        <f>VLOOKUP($D$2,[1]Tables!$B$2:$D$1048576,2,FALSE)</f>
        <v>GP</v>
      </c>
      <c r="C3" s="1" t="s">
        <v>17</v>
      </c>
      <c r="D3" s="1" t="str">
        <f t="shared" ref="D3:D5" si="0">B3 &amp; C3</f>
        <v>GPCONO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IF(I3="NUMERIC", " DEFAULT(0) ", IF(I3="DATETIME", "", " DEFAULT('') "))</f>
        <v xml:space="preserve"> DEFAULT('') </v>
      </c>
      <c r="N3" s="1" t="str">
        <f>CONCATENATE(D3, " ", I3, IF(I3="DATETIME", "",CONCATENATE("(", J3, ") ")), L3, M3,",")</f>
        <v>GPCONO VARCHAR(10)  NOT NULL  DEFAULT('') ,</v>
      </c>
      <c r="O3" s="1" t="str">
        <f>CONCATENATE(D3, " ",IF(I3="VARCHAR", "VARCHAR2",IF(I3="NUMERIC", "NUMBER", I3)), IF(I3="DATETIME", "",CONCATENATE("(", J3, ") ")), IF(TRIM(K3)&lt;&gt;"", L3,IF(TRIM(M3)="DEFAULT('')", "DEFAULT(' ')", M3)), ",")</f>
        <v>GPCONO VARCHAR2(10)  NOT NULL ,</v>
      </c>
      <c r="P3" s="2" t="str">
        <f t="shared" ref="P3:P5" si="1">IF(I3="VARCHAR",J3,LEFT(J3,FIND(",",J3)-1))</f>
        <v>10</v>
      </c>
      <c r="Q3" s="2" t="str">
        <f t="shared" ref="Q3:Q5" si="2">IF(I3="VARCHAR","",RIGHT(J3,LEN(J3)-FIND(",",J3)))</f>
        <v/>
      </c>
      <c r="R3" s="1" t="str">
        <f t="shared" ref="R3:R5" si="3">CONCATENATE("     A            ", D3, RIGHT("          "&amp;P3,10),RIGHT("   "&amp;Q3,3),"       COLHDG('", LEFT(E3,20), "')")</f>
        <v xml:space="preserve">     A            GPCONO        10          COLHDG('Company Code')</v>
      </c>
      <c r="S3" s="1" t="s">
        <v>9</v>
      </c>
      <c r="T3" s="1" t="str">
        <f>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@level1type=N'TABLE',@level1name=N'GOG2', @level2type=N'COLUMN',@level2name=N'GPCONO'</v>
      </c>
      <c r="U3" s="1" t="s">
        <v>1311</v>
      </c>
      <c r="W3" s="1" t="s">
        <v>16</v>
      </c>
      <c r="X3" s="1" t="s">
        <v>15</v>
      </c>
      <c r="Y3" s="1" t="str">
        <f>D3</f>
        <v>GPCONO</v>
      </c>
      <c r="Z3" s="1" t="str">
        <f t="shared" ref="Z3:Z5" si="4">IF(AND(W3="EN",X3="S"),E3, IF(AND(W3="ID", X3="S"),F3, IF(AND(W3="EN", X3="R"),G3,H3)))</f>
        <v>Company Code</v>
      </c>
      <c r="AB3" s="1">
        <v>1</v>
      </c>
      <c r="AC3" s="6">
        <f t="shared" ref="AC3:AC15" ca="1" si="5">YEAR(NOW())*10000+MONTH(NOW())*100+DAY(NOW())</f>
        <v>20141204</v>
      </c>
      <c r="AD3" s="3">
        <f t="shared" ref="AD3:AD15" ca="1" si="6">HOUR(NOW())*10000+MINUTE(NOW())*100+SECOND(NOW())</f>
        <v>144109</v>
      </c>
      <c r="AE3" s="3" t="s">
        <v>88</v>
      </c>
      <c r="AF3" s="1">
        <v>0</v>
      </c>
      <c r="AG3" s="1">
        <v>0</v>
      </c>
      <c r="AI3" s="1" t="str">
        <f ca="1">CONCATENATE("insert into ZDIC values('",U3, "', '",V3, "', '",W3, "', '",X3, "', '",Y3, "', '",Z3, "', '",AA3, "', '",AB3, "', '",AC3, "', '",AD3, "', '",AE3, "', '",AF3, "', '",AG3, "', '",AH3, "')")</f>
        <v>insert into ZDIC values('DJB', '', 'EN', 'S', 'GPCONO', 'Company Code', '', '1', '20141204', '144109', 'SQL', '0', '0', '')</v>
      </c>
      <c r="AJ3" s="5" t="s">
        <v>9</v>
      </c>
      <c r="AK3" s="1" t="str">
        <f ca="1">IF(UPPER(AK2)="VARCHAR",CONCATENATE(","",'"",",SUBSTITUTE(CELL("address",AK6),"$",""),",""'"""),CONCATENATE(","","",",SUBSTITUTE(CELL("address",AK6),"$",""),","))</f>
        <v>,",'",AK6,"'"</v>
      </c>
      <c r="AL3" s="1" t="str">
        <f t="shared" ref="AL3:AW3" ca="1" si="7">IF(UPPER(AL2)="VARCHAR",CONCATENATE(","",'"",",SUBSTITUTE(CELL("address",AL6),"$",""),",""'"""),CONCATENATE(","","",",SUBSTITUTE(CELL("address",AL6),"$",""),","))</f>
        <v>,",'",AL6,"'"</v>
      </c>
      <c r="AM3" s="1" t="str">
        <f t="shared" ca="1" si="7"/>
        <v>,",'",AM6,"'"</v>
      </c>
      <c r="AN3" s="1" t="str">
        <f t="shared" ca="1" si="7"/>
        <v>,",'",AN6,"'"</v>
      </c>
      <c r="AO3" s="1" t="str">
        <f t="shared" ca="1" si="7"/>
        <v>,",'",AO6,"'"</v>
      </c>
      <c r="AP3" s="1" t="str">
        <f t="shared" ca="1" si="7"/>
        <v>,",'",AP6,"'"</v>
      </c>
      <c r="AQ3" s="1" t="str">
        <f t="shared" ca="1" si="7"/>
        <v>,",",AQ6,</v>
      </c>
      <c r="AR3" s="1" t="str">
        <f t="shared" ca="1" si="7"/>
        <v>,",",AR6,</v>
      </c>
      <c r="AS3" s="1" t="str">
        <f t="shared" ca="1" si="7"/>
        <v>,",",AS6,</v>
      </c>
      <c r="AT3" s="1" t="str">
        <f t="shared" ca="1" si="7"/>
        <v>,",'",AT6,"'"</v>
      </c>
      <c r="AU3" s="1" t="str">
        <f t="shared" ca="1" si="7"/>
        <v>,",",AU6,</v>
      </c>
      <c r="AV3" s="1" t="str">
        <f t="shared" ca="1" si="7"/>
        <v>,",",AV6,</v>
      </c>
      <c r="AW3" s="1" t="str">
        <f t="shared" ca="1" si="7"/>
        <v>,",'",AW6,"'"</v>
      </c>
    </row>
    <row r="4" spans="1:50" ht="14.25" customHeight="1" x14ac:dyDescent="0.25">
      <c r="A4" s="4"/>
      <c r="B4" s="1" t="str">
        <f>VLOOKUP($D$2,[1]Tables!$B$2:$D$1048576,2,FALSE)</f>
        <v>GP</v>
      </c>
      <c r="C4" s="1" t="s">
        <v>69</v>
      </c>
      <c r="D4" s="1" t="str">
        <f t="shared" si="0"/>
        <v>GPBRNO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GPBRNO VARCHAR(10)  NOT NULL  DEFAULT('') ,</v>
      </c>
      <c r="O4" s="1" t="str">
        <f>CONCATENATE(D4, " ",IF(I4="VARCHAR", "VARCHAR2",IF(I4="NUMERIC", "NUMBER", I4)), IF(I4="DATETIME", "",CONCATENATE("(", J4, ") ")), IF(TRIM(K4)&lt;&gt;"", L4,IF(TRIM(M4)="DEFAULT('')", "DEFAULT(' ')", M4)), ",")</f>
        <v>GPBRNO VARCHAR2(10)  NOT NULL ,</v>
      </c>
      <c r="P4" s="2" t="str">
        <f t="shared" si="1"/>
        <v>10</v>
      </c>
      <c r="Q4" s="2" t="str">
        <f t="shared" si="2"/>
        <v/>
      </c>
      <c r="R4" s="1" t="str">
        <f t="shared" si="3"/>
        <v xml:space="preserve">     A            GPBRNO        10          COLHDG('Branch Code')</v>
      </c>
      <c r="S4" s="1" t="s">
        <v>9</v>
      </c>
      <c r="T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@level1type=N'TABLE',@level1name=N'GOG2', @level2type=N'COLUMN',@level2name=N'GPBRNO'</v>
      </c>
      <c r="U4" s="1" t="s">
        <v>1311</v>
      </c>
      <c r="W4" s="1" t="s">
        <v>16</v>
      </c>
      <c r="X4" s="1" t="s">
        <v>15</v>
      </c>
      <c r="Y4" s="1" t="str">
        <f>D4</f>
        <v>GPBRNO</v>
      </c>
      <c r="Z4" s="1" t="str">
        <f t="shared" si="4"/>
        <v>Branch Code</v>
      </c>
      <c r="AB4" s="1">
        <v>1</v>
      </c>
      <c r="AC4" s="6">
        <f t="shared" ca="1" si="5"/>
        <v>20141204</v>
      </c>
      <c r="AD4" s="3">
        <f t="shared" ca="1" si="6"/>
        <v>144109</v>
      </c>
      <c r="AE4" s="3" t="s">
        <v>88</v>
      </c>
      <c r="AF4" s="1">
        <v>0</v>
      </c>
      <c r="AG4" s="1">
        <v>0</v>
      </c>
      <c r="AI4" s="1" t="str">
        <f ca="1">CONCATENATE("insert into ZDIC values('",U4, "', '",V4, "', '",W4, "', '",X4, "', '",Y4, "', '",Z4, "', '",AA4, "', '",AB4, "', '",AC4, "', '",AD4, "', '",AE4, "', '",AF4, "', '",AG4, "', '",AH4, "')")</f>
        <v>insert into ZDIC values('DJB', '', 'EN', 'S', 'GPBRNO', 'Branch Code', '', '1', '20141204', '144109', 'SQL', '0', '0', '')</v>
      </c>
      <c r="AJ4" s="5" t="s">
        <v>9</v>
      </c>
      <c r="AK4" s="1" t="str">
        <f ca="1">IF(RIGHT(AK1,4)="CHUS",CONCATENATE("=CONCATENATE(""INSERT INTO "",",CELL("address",$D$2),","" VALUES(""",CONCATENATE(AJ4,AK3),","")"")"),IF(RIGHT(AK1,4)="CONO",CONCATENATE(AJ4,SUBSTITUTE(AK3,",'","'")),CONCATENATE(AJ4,AK3)))</f>
        <v xml:space="preserve"> ,"'",AK6,"'"</v>
      </c>
      <c r="AL4" s="1" t="str">
        <f t="shared" ref="AL4:AW4" ca="1" si="8">IF(RIGHT(AL1,4)="CHUS",CONCATENATE("=CONCATENATE(""INSERT INTO "",",CELL("address",$D$2),","" VALUES(""",CONCATENATE(AK4,AL3),","")"")"),IF(RIGHT(AL1,4)="CONO",CONCATENATE(AK4,SUBSTITUTE(AL3,",'","'")),CONCATENATE(AK4,AL3)))</f>
        <v xml:space="preserve"> ,"'",AK6,"'",",'",AL6,"'"</v>
      </c>
      <c r="AM4" s="1" t="str">
        <f t="shared" ca="1" si="8"/>
        <v xml:space="preserve"> ,"'",AK6,"'",",'",AL6,"'",",'",AM6,"'"</v>
      </c>
      <c r="AN4" s="1" t="str">
        <f t="shared" ca="1" si="8"/>
        <v xml:space="preserve"> ,"'",AK6,"'",",'",AL6,"'",",'",AM6,"'",",'",AN6,"'"</v>
      </c>
      <c r="AO4" s="1" t="str">
        <f t="shared" ca="1" si="8"/>
        <v xml:space="preserve"> ,"'",AK6,"'",",'",AL6,"'",",'",AM6,"'",",'",AN6,"'",",'",AO6,"'"</v>
      </c>
      <c r="AP4" s="1" t="str">
        <f t="shared" ca="1" si="8"/>
        <v xml:space="preserve"> ,"'",AK6,"'",",'",AL6,"'",",'",AM6,"'",",'",AN6,"'",",'",AO6,"'",",'",AP6,"'"</v>
      </c>
      <c r="AQ4" s="1" t="str">
        <f t="shared" ca="1" si="8"/>
        <v xml:space="preserve"> ,"'",AK6,"'",",'",AL6,"'",",'",AM6,"'",",'",AN6,"'",",'",AO6,"'",",'",AP6,"'",",",AQ6,</v>
      </c>
      <c r="AR4" s="1" t="str">
        <f t="shared" ca="1" si="8"/>
        <v xml:space="preserve"> ,"'",AK6,"'",",'",AL6,"'",",'",AM6,"'",",'",AN6,"'",",'",AO6,"'",",'",AP6,"'",",",AQ6,,",",AR6,</v>
      </c>
      <c r="AS4" s="1" t="str">
        <f t="shared" ca="1" si="8"/>
        <v xml:space="preserve"> ,"'",AK6,"'",",'",AL6,"'",",'",AM6,"'",",'",AN6,"'",",'",AO6,"'",",'",AP6,"'",",",AQ6,,",",AR6,,",",AS6,</v>
      </c>
      <c r="AT4" s="1" t="str">
        <f t="shared" ca="1" si="8"/>
        <v xml:space="preserve"> ,"'",AK6,"'",",'",AL6,"'",",'",AM6,"'",",'",AN6,"'",",'",AO6,"'",",'",AP6,"'",",",AQ6,,",",AR6,,",",AS6,,",'",AT6,"'"</v>
      </c>
      <c r="AU4" s="1" t="str">
        <f t="shared" ca="1" si="8"/>
        <v xml:space="preserve"> ,"'",AK6,"'",",'",AL6,"'",",'",AM6,"'",",'",AN6,"'",",'",AO6,"'",",'",AP6,"'",",",AQ6,,",",AR6,,",",AS6,,",'",AT6,"'",",",AU6,</v>
      </c>
      <c r="AV4" s="1" t="str">
        <f t="shared" ca="1" si="8"/>
        <v xml:space="preserve"> ,"'",AK6,"'",",'",AL6,"'",",'",AM6,"'",",'",AN6,"'",",'",AO6,"'",",'",AP6,"'",",",AQ6,,",",AR6,,",",AS6,,",'",AT6,"'",",",AU6,,",",AV6,</v>
      </c>
      <c r="AW4" s="1" t="str">
        <f t="shared" ca="1" si="8"/>
        <v>=CONCATENATE("INSERT INTO ",$D$2," VALUES(" ,"'",AK6,"'",",'",AL6,"'",",'",AM6,"'",",'",AN6,"'",",'",AO6,"'",",'",AP6,"'",",",AQ6,,",",AR6,,",",AS6,,",'",AT6,"'",",",AU6,,",",AV6,,",'",AW6,"'",")")</v>
      </c>
    </row>
    <row r="5" spans="1:50" ht="14.25" customHeight="1" x14ac:dyDescent="0.25">
      <c r="A5" s="4"/>
      <c r="B5" s="1" t="str">
        <f>VLOOKUP($D$2,[1]Tables!$B$2:$D$1048576,2,FALSE)</f>
        <v>GP</v>
      </c>
      <c r="C5" s="1" t="s">
        <v>550</v>
      </c>
      <c r="D5" s="1" t="str">
        <f t="shared" si="0"/>
        <v>GPOGNO</v>
      </c>
      <c r="E5" s="1" t="str">
        <f>VLOOKUP($C5,'[1]Data Dictionary'!$B$2:$I$1048576,5,FALSE)</f>
        <v>Organization Code</v>
      </c>
      <c r="F5" s="1" t="str">
        <f>VLOOKUP($C5,'[1]Data Dictionary'!$B$2:$I$1048576,6,FALSE)</f>
        <v>Organization Code</v>
      </c>
      <c r="G5" s="1" t="str">
        <f>VLOOKUP($C5,'[1]Data Dictionary'!$B$2:$I$1048576,7,FALSE)</f>
        <v>Organization Code</v>
      </c>
      <c r="H5" s="1" t="str">
        <f>VLOOKUP($C5,'[1]Data Dictionary'!$B$2:$I$1048576,8,FALSE)</f>
        <v>Organization Code</v>
      </c>
      <c r="I5" s="1" t="str">
        <f>VLOOKUP($C5,'[1]Data Dictionary'!$B$2:$I$1048576,2,FALSE)</f>
        <v>VARCHAR</v>
      </c>
      <c r="J5" s="2" t="str">
        <f>VLOOKUP($C5,'[1]Data Dictionary'!$B$2:$I$1048576,3,FALSE)</f>
        <v>10</v>
      </c>
      <c r="K5" s="3" t="s">
        <v>13</v>
      </c>
      <c r="L5" s="3" t="str">
        <f t="shared" ref="L5" si="9">IF(K5="", " NULL ", " NOT NULL ")</f>
        <v xml:space="preserve"> NOT NULL </v>
      </c>
      <c r="M5" s="3" t="str">
        <f t="shared" ref="M5" si="10">IF(I5="NUMERIC", " DEFAULT(0) ", IF(I5="DATETIME", "", " DEFAULT('') "))</f>
        <v xml:space="preserve"> DEFAULT('') </v>
      </c>
      <c r="N5" s="1" t="str">
        <f t="shared" ref="N5" si="11">CONCATENATE(D5, " ", I5, IF(I5="DATETIME", "",CONCATENATE("(", J5, ") ")), L5, M5,",")</f>
        <v>GPOGNO VARCHAR(10)  NOT NULL  DEFAULT('') ,</v>
      </c>
      <c r="O5" s="1" t="str">
        <f t="shared" ref="O5" si="12">CONCATENATE(D5, " ",IF(I5="VARCHAR", "VARCHAR2",IF(I5="NUMERIC", "NUMBER", I5)), IF(I5="DATETIME", "",CONCATENATE("(", J5, ") ")), IF(TRIM(K5)&lt;&gt;"", L5,IF(TRIM(M5)="DEFAULT('')", "DEFAULT(' ')", M5)), ",")</f>
        <v>GPOGNO VARCHAR2(10)  NOT NULL ,</v>
      </c>
      <c r="P5" s="2" t="str">
        <f t="shared" si="1"/>
        <v>10</v>
      </c>
      <c r="Q5" s="2" t="str">
        <f t="shared" si="2"/>
        <v/>
      </c>
      <c r="R5" s="1" t="str">
        <f t="shared" si="3"/>
        <v xml:space="preserve">     A            GPOGNO        10          COLHDG('Organization Code')</v>
      </c>
      <c r="S5" s="1" t="s">
        <v>9</v>
      </c>
      <c r="T5" s="1" t="str">
        <f t="shared" ref="T5" si="13">CONCATENATE("EXEC sys.sp_addextendedproperty @name=N'MS_Description', @value=N'", E5, "' , @level0type=N'SCHEMA',@level0name=N'dbo', @level1type=N'TABLE',@level1name=N'", $D$2, "', @level2type=N'COLUMN',@level2name=N'", D5, "'")</f>
        <v>EXEC sys.sp_addextendedproperty @name=N'MS_Description', @value=N'Organization Code' , @level0type=N'SCHEMA',@level0name=N'dbo', @level1type=N'TABLE',@level1name=N'GOG2', @level2type=N'COLUMN',@level2name=N'GPOGNO'</v>
      </c>
      <c r="U5" s="1" t="s">
        <v>1311</v>
      </c>
      <c r="W5" s="1" t="s">
        <v>16</v>
      </c>
      <c r="X5" s="1" t="s">
        <v>15</v>
      </c>
      <c r="Y5" s="1" t="str">
        <f t="shared" ref="Y5" si="14">D5</f>
        <v>GPOGNO</v>
      </c>
      <c r="Z5" s="1" t="str">
        <f t="shared" si="4"/>
        <v>Organization Code</v>
      </c>
      <c r="AB5" s="1">
        <v>1</v>
      </c>
      <c r="AC5" s="6">
        <f t="shared" ca="1" si="5"/>
        <v>20141204</v>
      </c>
      <c r="AD5" s="3">
        <f t="shared" ca="1" si="6"/>
        <v>144109</v>
      </c>
      <c r="AE5" s="3" t="s">
        <v>88</v>
      </c>
      <c r="AF5" s="1">
        <v>0</v>
      </c>
      <c r="AG5" s="1">
        <v>0</v>
      </c>
      <c r="AI5" s="1" t="str">
        <f t="shared" ref="AI5" ca="1" si="15">CONCATENATE("insert into ZDIC values('",U5, "', '",V5, "', '",W5, "', '",X5, "', '",Y5, "', '",Z5, "', '",AA5, "', '",AB5, "', '",AC5, "', '",AD5, "', '",AE5, "', '",AF5, "', '",AG5, "', '",AH5, "')")</f>
        <v>insert into ZDIC values('DJB', '', 'EN', 'S', 'GPOGNO', 'Organization Code', '', '1', '20141204', '144109', 'SQL', '0', '0', '')</v>
      </c>
      <c r="AJ5" s="5" t="s">
        <v>9</v>
      </c>
      <c r="AM5" s="1"/>
      <c r="AN5" s="1"/>
      <c r="AO5" s="1"/>
      <c r="AP5" s="1"/>
      <c r="AQ5" s="1"/>
    </row>
    <row r="6" spans="1:50" ht="14.25" customHeight="1" x14ac:dyDescent="0.25">
      <c r="A6" s="4"/>
      <c r="B6" s="1" t="str">
        <f>VLOOKUP($D$2,[1]Tables!$B$2:$D$1048576,2,FALSE)</f>
        <v>GP</v>
      </c>
      <c r="C6" s="1" t="s">
        <v>37</v>
      </c>
      <c r="D6" s="1" t="str">
        <f t="shared" ref="D6" si="16">B6 &amp; C6</f>
        <v>GPUSNO</v>
      </c>
      <c r="E6" s="1" t="str">
        <f>VLOOKUP($C6,'[1]Data Dictionary'!$B$2:$I$1048576,5,FALSE)</f>
        <v>User ID</v>
      </c>
      <c r="F6" s="1" t="str">
        <f>VLOOKUP($C6,'[1]Data Dictionary'!$B$2:$I$1048576,6,FALSE)</f>
        <v>User ID</v>
      </c>
      <c r="G6" s="1" t="str">
        <f>VLOOKUP($C6,'[1]Data Dictionary'!$B$2:$I$1048576,7,FALSE)</f>
        <v>User ID</v>
      </c>
      <c r="H6" s="1" t="str">
        <f>VLOOKUP($C6,'[1]Data Dictionary'!$B$2:$I$1048576,8,FALSE)</f>
        <v>User ID</v>
      </c>
      <c r="I6" s="1" t="str">
        <f>VLOOKUP($C6,'[1]Data Dictionary'!$B$2:$I$1048576,2,FALSE)</f>
        <v>VARCHAR</v>
      </c>
      <c r="J6" s="2">
        <f>VLOOKUP($C6,'[1]Data Dictionary'!$B$2:$I$1048576,3,FALSE)</f>
        <v>20</v>
      </c>
      <c r="K6" s="3" t="s">
        <v>14</v>
      </c>
      <c r="L6" s="3" t="str">
        <f t="shared" ref="L6" si="17">IF(K6="", " NULL ", " NOT NULL ")</f>
        <v xml:space="preserve"> NOT NULL </v>
      </c>
      <c r="M6" s="3" t="str">
        <f t="shared" ref="M6" si="18">IF(I6="NUMERIC", " DEFAULT(0) ", IF(I6="DATETIME", "", " DEFAULT('') "))</f>
        <v xml:space="preserve"> DEFAULT('') </v>
      </c>
      <c r="N6" s="1" t="str">
        <f t="shared" ref="N6" si="19">CONCATENATE(D6, " ", I6, IF(I6="DATETIME", "",CONCATENATE("(", J6, ") ")), L6, M6,",")</f>
        <v>GPUSNO VARCHAR(20)  NOT NULL  DEFAULT('') ,</v>
      </c>
      <c r="O6" s="1" t="str">
        <f t="shared" ref="O6" si="20">CONCATENATE(D6, " ",IF(I6="VARCHAR", "VARCHAR2",IF(I6="NUMERIC", "NUMBER", I6)), IF(I6="DATETIME", "",CONCATENATE("(", J6, ") ")), IF(TRIM(K6)&lt;&gt;"", L6,IF(TRIM(M6)="DEFAULT('')", "DEFAULT(' ')", M6)), ",")</f>
        <v>GPUSNO VARCHAR2(20)  NOT NULL ,</v>
      </c>
      <c r="P6" s="2">
        <f t="shared" ref="P6" si="21">IF(I6="VARCHAR",J6,LEFT(J6,FIND(",",J6)-1))</f>
        <v>20</v>
      </c>
      <c r="Q6" s="2" t="str">
        <f t="shared" ref="Q6" si="22">IF(I6="VARCHAR","",RIGHT(J6,LEN(J6)-FIND(",",J6)))</f>
        <v/>
      </c>
      <c r="R6" s="1" t="str">
        <f t="shared" ref="R6" si="23">CONCATENATE("     A            ", D6, RIGHT("          "&amp;P6,10),RIGHT("   "&amp;Q6,3),"       COLHDG('", LEFT(E6,20), "')")</f>
        <v xml:space="preserve">     A            GPUSNO        20          COLHDG('User ID')</v>
      </c>
      <c r="S6" s="1" t="s">
        <v>9</v>
      </c>
      <c r="T6" s="1" t="str">
        <f t="shared" ref="T6" si="24">CONCATENATE("EXEC sys.sp_addextendedproperty @name=N'MS_Description', @value=N'", E6, "' , @level0type=N'SCHEMA',@level0name=N'dbo', @level1type=N'TABLE',@level1name=N'", $D$2, "', @level2type=N'COLUMN',@level2name=N'", D6, "'")</f>
        <v>EXEC sys.sp_addextendedproperty @name=N'MS_Description', @value=N'User ID' , @level0type=N'SCHEMA',@level0name=N'dbo', @level1type=N'TABLE',@level1name=N'GOG2', @level2type=N'COLUMN',@level2name=N'GPUSNO'</v>
      </c>
      <c r="U6" s="1" t="s">
        <v>1311</v>
      </c>
      <c r="W6" s="1" t="s">
        <v>16</v>
      </c>
      <c r="X6" s="1" t="s">
        <v>15</v>
      </c>
      <c r="Y6" s="1" t="str">
        <f t="shared" ref="Y6" si="25">D6</f>
        <v>GPUSNO</v>
      </c>
      <c r="Z6" s="1" t="str">
        <f t="shared" ref="Z6" si="26">IF(AND(W6="EN",X6="S"),E6, IF(AND(W6="ID", X6="S"),F6, IF(AND(W6="EN", X6="R"),G6,H6)))</f>
        <v>User ID</v>
      </c>
      <c r="AB6" s="1">
        <v>1</v>
      </c>
      <c r="AC6" s="6">
        <f t="shared" ca="1" si="5"/>
        <v>20141204</v>
      </c>
      <c r="AD6" s="3">
        <f t="shared" ca="1" si="6"/>
        <v>144109</v>
      </c>
      <c r="AE6" s="3" t="s">
        <v>88</v>
      </c>
      <c r="AF6" s="1">
        <v>0</v>
      </c>
      <c r="AG6" s="1">
        <v>0</v>
      </c>
      <c r="AI6" s="1" t="str">
        <f t="shared" ref="AI6" ca="1" si="27">CONCATENATE("insert into ZDIC values('",U6, "', '",V6, "', '",W6, "', '",X6, "', '",Y6, "', '",Z6, "', '",AA6, "', '",AB6, "', '",AC6, "', '",AD6, "', '",AE6, "', '",AF6, "', '",AG6, "', '",AH6, "')")</f>
        <v>insert into ZDIC values('DJB', '', 'EN', 'S', 'GPUSNO', 'User ID', '', '1', '20141204', '144109', 'SQL', '0', '0', '')</v>
      </c>
      <c r="AJ6" s="5" t="s">
        <v>9</v>
      </c>
      <c r="AK6" s="1" t="s">
        <v>1311</v>
      </c>
      <c r="AM6" s="3" t="s">
        <v>1003</v>
      </c>
      <c r="AN6" s="3" t="s">
        <v>900</v>
      </c>
      <c r="AO6" s="3" t="s">
        <v>15</v>
      </c>
      <c r="AQ6" s="1">
        <v>1</v>
      </c>
      <c r="AR6" s="6">
        <f ca="1">YEAR(NOW())*10000+MONTH(NOW())*100+DAY(NOW())</f>
        <v>20141204</v>
      </c>
      <c r="AS6" s="3">
        <f ca="1">HOUR(NOW())*10000+MINUTE(NOW())*100+SECOND(NOW())</f>
        <v>144109</v>
      </c>
      <c r="AT6" s="3" t="s">
        <v>88</v>
      </c>
      <c r="AU6" s="1">
        <v>0</v>
      </c>
      <c r="AV6" s="1">
        <v>0</v>
      </c>
      <c r="AX6" s="1" t="str">
        <f ca="1">CONCATENATE("INSERT INTO ",$D$2," VALUES(","'",AK6,"'",",'",AL6,"'",",'",AM6,"'",",'",AN6,"'",",'",AO6,"'",",'",AP6,"'",",",AQ6,,",",AR6,,",",AS6,,",'",AT6,"'",",",AU6,,",",AV6,,",'",AW6,"'",")")</f>
        <v>INSERT INTO GOG2 VALUES('DJB','','SMA1','lucky','S','',1,20141204,144109,'SQL',0,0,'')</v>
      </c>
    </row>
    <row r="7" spans="1:50" ht="14.25" customHeight="1" x14ac:dyDescent="0.25">
      <c r="A7" s="4"/>
      <c r="B7" s="1" t="str">
        <f>VLOOKUP($D$2,[1]Tables!$B$2:$D$1048576,2,FALSE)</f>
        <v>GP</v>
      </c>
      <c r="C7" s="1" t="s">
        <v>974</v>
      </c>
      <c r="D7" s="1" t="str">
        <f t="shared" ref="D7" si="28">B7 &amp; C7</f>
        <v>GPAVTY</v>
      </c>
      <c r="E7" s="1" t="str">
        <f>VLOOKUP($C7,'[1]Data Dictionary'!$B$2:$I$1048576,5,FALSE)</f>
        <v>Approval Type</v>
      </c>
      <c r="F7" s="1" t="str">
        <f>VLOOKUP($C7,'[1]Data Dictionary'!$B$2:$I$1048576,6,FALSE)</f>
        <v>Approval Type</v>
      </c>
      <c r="G7" s="1" t="str">
        <f>VLOOKUP($C7,'[1]Data Dictionary'!$B$2:$I$1048576,7,FALSE)</f>
        <v>Approval Type</v>
      </c>
      <c r="H7" s="1" t="str">
        <f>VLOOKUP($C7,'[1]Data Dictionary'!$B$2:$I$1048576,8,FALSE)</f>
        <v>Approval Type</v>
      </c>
      <c r="I7" s="1" t="str">
        <f>VLOOKUP($C7,'[1]Data Dictionary'!$B$2:$I$1048576,2,FALSE)</f>
        <v>VARCHAR</v>
      </c>
      <c r="J7" s="2" t="str">
        <f>VLOOKUP($C7,'[1]Data Dictionary'!$B$2:$I$1048576,3,FALSE)</f>
        <v>10</v>
      </c>
      <c r="K7" s="3"/>
      <c r="L7" s="3" t="str">
        <f t="shared" ref="L7" si="29">IF(K7="", " NULL ", " NOT NULL ")</f>
        <v xml:space="preserve"> NULL </v>
      </c>
      <c r="M7" s="3" t="str">
        <f t="shared" ref="M7" si="30">IF(I7="NUMERIC", " DEFAULT(0) ", IF(I7="DATETIME", "", " DEFAULT('') "))</f>
        <v xml:space="preserve"> DEFAULT('') </v>
      </c>
      <c r="N7" s="1" t="str">
        <f t="shared" ref="N7" si="31">CONCATENATE(D7, " ", I7, IF(I7="DATETIME", "",CONCATENATE("(", J7, ") ")), L7, M7,",")</f>
        <v>GPAVTY VARCHAR(10)  NULL  DEFAULT('') ,</v>
      </c>
      <c r="O7" s="1" t="str">
        <f t="shared" ref="O7" si="32">CONCATENATE(D7, " ",IF(I7="VARCHAR", "VARCHAR2",IF(I7="NUMERIC", "NUMBER", I7)), IF(I7="DATETIME", "",CONCATENATE("(", J7, ") ")), IF(TRIM(K7)&lt;&gt;"", L7,IF(TRIM(M7)="DEFAULT('')", "DEFAULT(' ')", M7)), ",")</f>
        <v>GPAVTY VARCHAR2(10) DEFAULT(' '),</v>
      </c>
      <c r="P7" s="2" t="str">
        <f t="shared" ref="P7" si="33">IF(I7="VARCHAR",J7,LEFT(J7,FIND(",",J7)-1))</f>
        <v>10</v>
      </c>
      <c r="Q7" s="2" t="str">
        <f t="shared" ref="Q7" si="34">IF(I7="VARCHAR","",RIGHT(J7,LEN(J7)-FIND(",",J7)))</f>
        <v/>
      </c>
      <c r="R7" s="1" t="str">
        <f t="shared" ref="R7" si="35">CONCATENATE("     A            ", D7, RIGHT("          "&amp;P7,10),RIGHT("   "&amp;Q7,3),"       COLHDG('", LEFT(E7,20), "')")</f>
        <v xml:space="preserve">     A            GPAVTY        10          COLHDG('Approval Type')</v>
      </c>
      <c r="S7" s="1" t="s">
        <v>9</v>
      </c>
      <c r="T7" s="1" t="str">
        <f t="shared" ref="T7" si="36">CONCATENATE("EXEC sys.sp_addextendedproperty @name=N'MS_Description', @value=N'", E7, "' , @level0type=N'SCHEMA',@level0name=N'dbo', @level1type=N'TABLE',@level1name=N'", $D$2, "', @level2type=N'COLUMN',@level2name=N'", D7, "'")</f>
        <v>EXEC sys.sp_addextendedproperty @name=N'MS_Description', @value=N'Approval Type' , @level0type=N'SCHEMA',@level0name=N'dbo', @level1type=N'TABLE',@level1name=N'GOG2', @level2type=N'COLUMN',@level2name=N'GPAVTY'</v>
      </c>
      <c r="U7" s="1" t="s">
        <v>1311</v>
      </c>
      <c r="W7" s="1" t="s">
        <v>16</v>
      </c>
      <c r="X7" s="1" t="s">
        <v>15</v>
      </c>
      <c r="Y7" s="1" t="str">
        <f t="shared" ref="Y7" si="37">D7</f>
        <v>GPAVTY</v>
      </c>
      <c r="Z7" s="1" t="str">
        <f t="shared" ref="Z7" si="38">IF(AND(W7="EN",X7="S"),E7, IF(AND(W7="ID", X7="S"),F7, IF(AND(W7="EN", X7="R"),G7,H7)))</f>
        <v>Approval Type</v>
      </c>
      <c r="AB7" s="1">
        <v>1</v>
      </c>
      <c r="AC7" s="6">
        <f t="shared" ca="1" si="5"/>
        <v>20141204</v>
      </c>
      <c r="AD7" s="3">
        <f t="shared" ca="1" si="6"/>
        <v>144109</v>
      </c>
      <c r="AE7" s="3" t="s">
        <v>88</v>
      </c>
      <c r="AF7" s="1">
        <v>0</v>
      </c>
      <c r="AG7" s="1">
        <v>0</v>
      </c>
      <c r="AI7" s="1" t="str">
        <f t="shared" ref="AI7" ca="1" si="39">CONCATENATE("insert into ZDIC values('",U7, "', '",V7, "', '",W7, "', '",X7, "', '",Y7, "', '",Z7, "', '",AA7, "', '",AB7, "', '",AC7, "', '",AD7, "', '",AE7, "', '",AF7, "', '",AG7, "', '",AH7, "')")</f>
        <v>insert into ZDIC values('DJB', '', 'EN', 'S', 'GPAVTY', 'Approval Type', '', '1', '20141204', '144109', 'SQL', '0', '0', '')</v>
      </c>
      <c r="AJ7" s="5" t="s">
        <v>9</v>
      </c>
      <c r="AK7" s="1" t="s">
        <v>1311</v>
      </c>
      <c r="AM7" s="3" t="s">
        <v>1003</v>
      </c>
      <c r="AN7" s="3" t="s">
        <v>889</v>
      </c>
      <c r="AO7" s="3" t="s">
        <v>15</v>
      </c>
      <c r="AQ7" s="1">
        <v>1</v>
      </c>
      <c r="AR7" s="6">
        <f ca="1">YEAR(NOW())*10000+MONTH(NOW())*100+DAY(NOW())</f>
        <v>20141204</v>
      </c>
      <c r="AS7" s="3">
        <f ca="1">HOUR(NOW())*10000+MINUTE(NOW())*100+SECOND(NOW())</f>
        <v>144109</v>
      </c>
      <c r="AT7" s="3" t="s">
        <v>88</v>
      </c>
      <c r="AU7" s="1">
        <v>0</v>
      </c>
      <c r="AV7" s="1">
        <v>0</v>
      </c>
      <c r="AX7" s="1" t="str">
        <f t="shared" ref="AX7:AX8" ca="1" si="40">CONCATENATE("INSERT INTO ",$D$2," VALUES(","'",AK7,"'",",'",AL7,"'",",'",AM7,"'",",'",AN7,"'",",'",AO7,"'",",'",AP7,"'",",",AQ7,,",",AR7,,",",AS7,,",'",AT7,"'",",",AU7,,",",AV7,,",'",AW7,"'",")")</f>
        <v>INSERT INTO GOG2 VALUES('DJB','','SMA1','markets','S','',1,20141204,144109,'SQL',0,0,'')</v>
      </c>
    </row>
    <row r="8" spans="1:50" ht="14.25" customHeight="1" x14ac:dyDescent="0.25">
      <c r="A8" s="4"/>
      <c r="B8" s="1" t="str">
        <f>VLOOKUP($D$2,[1]Tables!$B$2:$D$1048576,2,FALSE)</f>
        <v>GP</v>
      </c>
      <c r="C8" s="1" t="s">
        <v>32</v>
      </c>
      <c r="D8" s="1" t="str">
        <f t="shared" ref="D8:D15" si="41">B8 &amp; C8</f>
        <v>GPREMA</v>
      </c>
      <c r="E8" s="1" t="str">
        <f>VLOOKUP($C8,'[1]Data Dictionary'!$B$2:$I$1048576,5,FALSE)</f>
        <v>Remark</v>
      </c>
      <c r="F8" s="1" t="str">
        <f>VLOOKUP($C8,'[1]Data Dictionary'!$B$2:$I$1048576,6,FALSE)</f>
        <v>Remark</v>
      </c>
      <c r="G8" s="1" t="str">
        <f>VLOOKUP($C8,'[1]Data Dictionary'!$B$2:$I$1048576,7,FALSE)</f>
        <v>Remark</v>
      </c>
      <c r="H8" s="1" t="str">
        <f>VLOOKUP($C8,'[1]Data Dictionary'!$B$2:$I$1048576,8,FALSE)</f>
        <v>Remark</v>
      </c>
      <c r="I8" s="1" t="str">
        <f>VLOOKUP($C8,'[1]Data Dictionary'!$B$2:$I$1048576,2,FALSE)</f>
        <v>VARCHAR</v>
      </c>
      <c r="J8" s="2" t="str">
        <f>VLOOKUP($C8,'[1]Data Dictionary'!$B$2:$I$1048576,3,FALSE)</f>
        <v>100</v>
      </c>
      <c r="K8" s="3"/>
      <c r="L8" s="3" t="str">
        <f t="shared" ref="L8:L15" si="42">IF(K8="", " NULL ", " NOT NULL ")</f>
        <v xml:space="preserve"> NULL </v>
      </c>
      <c r="M8" s="3" t="str">
        <f t="shared" ref="M8:M15" si="43">IF(I8="NUMERIC", " DEFAULT(0) ", IF(I8="DATETIME", "", " DEFAULT('') "))</f>
        <v xml:space="preserve"> DEFAULT('') </v>
      </c>
      <c r="N8" s="1" t="str">
        <f t="shared" ref="N8:N15" si="44">CONCATENATE(D8, " ", I8, IF(I8="DATETIME", "",CONCATENATE("(", J8, ") ")), L8, M8,",")</f>
        <v>GPREMA VARCHAR(100)  NULL  DEFAULT('') ,</v>
      </c>
      <c r="O8" s="1" t="str">
        <f t="shared" ref="O8:O15" si="45">CONCATENATE(D8, " ",IF(I8="VARCHAR", "VARCHAR2",IF(I8="NUMERIC", "NUMBER", I8)), IF(I8="DATETIME", "",CONCATENATE("(", J8, ") ")), IF(TRIM(K8)&lt;&gt;"", L8,IF(TRIM(M8)="DEFAULT('')", "DEFAULT(' ')", M8)), ",")</f>
        <v>GPREMA VARCHAR2(100) DEFAULT(' '),</v>
      </c>
      <c r="P8" s="2" t="str">
        <f t="shared" ref="P8:P15" si="46">IF(I8="VARCHAR",J8,LEFT(J8,FIND(",",J8)-1))</f>
        <v>100</v>
      </c>
      <c r="Q8" s="2" t="str">
        <f t="shared" ref="Q8:Q15" si="47">IF(I8="VARCHAR","",RIGHT(J8,LEN(J8)-FIND(",",J8)))</f>
        <v/>
      </c>
      <c r="R8" s="1" t="str">
        <f t="shared" ref="R8:R15" si="48">CONCATENATE("     A            ", D8, RIGHT("          "&amp;P8,10),RIGHT("   "&amp;Q8,3),"       COLHDG('", LEFT(E8,20), "')")</f>
        <v xml:space="preserve">     A            GPREMA       100          COLHDG('Remark')</v>
      </c>
      <c r="S8" s="1" t="s">
        <v>9</v>
      </c>
      <c r="T8" s="1" t="str">
        <f t="shared" ref="T8:T15" si="49">CONCATENATE("EXEC sys.sp_addextendedproperty @name=N'MS_Description', @value=N'", E8, "' , @level0type=N'SCHEMA',@level0name=N'dbo', @level1type=N'TABLE',@level1name=N'", $D$2, "', @level2type=N'COLUMN',@level2name=N'", D8, "'")</f>
        <v>EXEC sys.sp_addextendedproperty @name=N'MS_Description', @value=N'Remark' , @level0type=N'SCHEMA',@level0name=N'dbo', @level1type=N'TABLE',@level1name=N'GOG2', @level2type=N'COLUMN',@level2name=N'GPREMA'</v>
      </c>
      <c r="U8" s="1" t="s">
        <v>1311</v>
      </c>
      <c r="W8" s="1" t="s">
        <v>16</v>
      </c>
      <c r="X8" s="1" t="s">
        <v>15</v>
      </c>
      <c r="Y8" s="1" t="str">
        <f t="shared" ref="Y8:Y15" si="50">D8</f>
        <v>GPREMA</v>
      </c>
      <c r="Z8" s="1" t="str">
        <f t="shared" ref="Z8:Z15" si="51">IF(AND(W8="EN",X8="S"),E8, IF(AND(W8="ID", X8="S"),F8, IF(AND(W8="EN", X8="R"),G8,H8)))</f>
        <v>Remark</v>
      </c>
      <c r="AB8" s="1">
        <v>1</v>
      </c>
      <c r="AC8" s="6">
        <f t="shared" ca="1" si="5"/>
        <v>20141204</v>
      </c>
      <c r="AD8" s="3">
        <f t="shared" ca="1" si="6"/>
        <v>144109</v>
      </c>
      <c r="AE8" s="3" t="s">
        <v>88</v>
      </c>
      <c r="AF8" s="1">
        <v>0</v>
      </c>
      <c r="AG8" s="1">
        <v>0</v>
      </c>
      <c r="AI8" s="1" t="str">
        <f t="shared" ref="AI8:AI15" ca="1" si="52">CONCATENATE("insert into ZDIC values('",U8, "', '",V8, "', '",W8, "', '",X8, "', '",Y8, "', '",Z8, "', '",AA8, "', '",AB8, "', '",AC8, "', '",AD8, "', '",AE8, "', '",AF8, "', '",AG8, "', '",AH8, "')")</f>
        <v>insert into ZDIC values('DJB', '', 'EN', 'S', 'GPREMA', 'Remark', '', '1', '20141204', '144109', 'SQL', '0', '0', '')</v>
      </c>
      <c r="AJ8" s="5" t="s">
        <v>9</v>
      </c>
      <c r="AK8" s="1" t="s">
        <v>1311</v>
      </c>
      <c r="AM8" s="3" t="s">
        <v>1003</v>
      </c>
      <c r="AN8" s="3" t="s">
        <v>948</v>
      </c>
      <c r="AO8" s="3" t="s">
        <v>15</v>
      </c>
      <c r="AQ8" s="1">
        <v>1</v>
      </c>
      <c r="AR8" s="6">
        <f ca="1">YEAR(NOW())*10000+MONTH(NOW())*100+DAY(NOW())</f>
        <v>20141204</v>
      </c>
      <c r="AS8" s="3">
        <f ca="1">HOUR(NOW())*10000+MINUTE(NOW())*100+SECOND(NOW())</f>
        <v>144109</v>
      </c>
      <c r="AT8" s="3" t="s">
        <v>88</v>
      </c>
      <c r="AU8" s="1">
        <v>0</v>
      </c>
      <c r="AV8" s="1">
        <v>0</v>
      </c>
      <c r="AX8" s="1" t="str">
        <f t="shared" ca="1" si="40"/>
        <v>INSERT INTO GOG2 VALUES('DJB','','SMA1','desy','S','',1,20141204,144109,'SQL',0,0,'')</v>
      </c>
    </row>
    <row r="9" spans="1:50" ht="14.25" customHeight="1" x14ac:dyDescent="0.25">
      <c r="A9" s="4"/>
      <c r="B9" s="1" t="str">
        <f>VLOOKUP($D$2,[1]Tables!$B$2:$D$1048576,2,FALSE)</f>
        <v>GP</v>
      </c>
      <c r="C9" s="1" t="s">
        <v>33</v>
      </c>
      <c r="D9" s="1" t="str">
        <f t="shared" si="41"/>
        <v>GPRCST</v>
      </c>
      <c r="E9" s="1" t="str">
        <f>VLOOKUP($C9,'[1]Data Dictionary'!$B$2:$I$1048576,5,FALSE)</f>
        <v>Record Status</v>
      </c>
      <c r="F9" s="1" t="str">
        <f>VLOOKUP($C9,'[1]Data Dictionary'!$B$2:$I$1048576,6,FALSE)</f>
        <v>Record Status</v>
      </c>
      <c r="G9" s="1" t="str">
        <f>VLOOKUP($C9,'[1]Data Dictionary'!$B$2:$I$1048576,7,FALSE)</f>
        <v>Record Status</v>
      </c>
      <c r="H9" s="1" t="str">
        <f>VLOOKUP($C9,'[1]Data Dictionary'!$B$2:$I$1048576,8,FALSE)</f>
        <v>Record Status</v>
      </c>
      <c r="I9" s="1" t="str">
        <f>VLOOKUP($C9,'[1]Data Dictionary'!$B$2:$I$1048576,2,FALSE)</f>
        <v>NUMERIC</v>
      </c>
      <c r="J9" s="2" t="str">
        <f>VLOOKUP($C9,'[1]Data Dictionary'!$B$2:$I$1048576,3,FALSE)</f>
        <v>1, 0</v>
      </c>
      <c r="K9" s="3"/>
      <c r="L9" s="3" t="str">
        <f t="shared" si="42"/>
        <v xml:space="preserve"> NULL </v>
      </c>
      <c r="M9" s="3" t="str">
        <f t="shared" si="43"/>
        <v xml:space="preserve"> DEFAULT(0) </v>
      </c>
      <c r="N9" s="1" t="str">
        <f t="shared" si="44"/>
        <v>GPRCST NUMERIC(1, 0)  NULL  DEFAULT(0) ,</v>
      </c>
      <c r="O9" s="1" t="str">
        <f t="shared" si="45"/>
        <v>GPRCST NUMBER(1, 0)  DEFAULT(0) ,</v>
      </c>
      <c r="P9" s="2" t="str">
        <f t="shared" si="46"/>
        <v>1</v>
      </c>
      <c r="Q9" s="2" t="str">
        <f t="shared" si="47"/>
        <v xml:space="preserve"> 0</v>
      </c>
      <c r="R9" s="1" t="str">
        <f t="shared" si="48"/>
        <v xml:space="preserve">     A            GPRCST         1  0       COLHDG('Record Status')</v>
      </c>
      <c r="S9" s="1" t="s">
        <v>9</v>
      </c>
      <c r="T9" s="1" t="str">
        <f t="shared" si="49"/>
        <v>EXEC sys.sp_addextendedproperty @name=N'MS_Description', @value=N'Record Status' , @level0type=N'SCHEMA',@level0name=N'dbo', @level1type=N'TABLE',@level1name=N'GOG2', @level2type=N'COLUMN',@level2name=N'GPRCST'</v>
      </c>
      <c r="U9" s="1" t="s">
        <v>1311</v>
      </c>
      <c r="W9" s="1" t="s">
        <v>16</v>
      </c>
      <c r="X9" s="1" t="s">
        <v>15</v>
      </c>
      <c r="Y9" s="1" t="str">
        <f t="shared" si="50"/>
        <v>GPRCST</v>
      </c>
      <c r="Z9" s="1" t="str">
        <f t="shared" si="51"/>
        <v>Record Status</v>
      </c>
      <c r="AB9" s="1">
        <v>1</v>
      </c>
      <c r="AC9" s="6">
        <f t="shared" ca="1" si="5"/>
        <v>20141204</v>
      </c>
      <c r="AD9" s="3">
        <f t="shared" ca="1" si="6"/>
        <v>144109</v>
      </c>
      <c r="AE9" s="3" t="s">
        <v>88</v>
      </c>
      <c r="AF9" s="1">
        <v>0</v>
      </c>
      <c r="AG9" s="1">
        <v>0</v>
      </c>
      <c r="AI9" s="1" t="str">
        <f t="shared" ca="1" si="52"/>
        <v>insert into ZDIC values('DJB', '', 'EN', 'S', 'GPRCST', 'Record Status', '', '1', '20141204', '144109', 'SQL', '0', '0', '')</v>
      </c>
      <c r="AJ9" s="5" t="s">
        <v>9</v>
      </c>
      <c r="AS9" s="6"/>
      <c r="AT9" s="3"/>
      <c r="AU9" s="3"/>
    </row>
    <row r="10" spans="1:50" ht="14.25" customHeight="1" x14ac:dyDescent="0.25">
      <c r="A10" s="4"/>
      <c r="B10" s="1" t="str">
        <f>VLOOKUP($D$2,[1]Tables!$B$2:$D$1048576,2,FALSE)</f>
        <v>GP</v>
      </c>
      <c r="C10" s="1" t="s">
        <v>23</v>
      </c>
      <c r="D10" s="1" t="str">
        <f t="shared" si="41"/>
        <v>GPCRDT</v>
      </c>
      <c r="E10" s="1" t="str">
        <f>VLOOKUP($C10,'[1]Data Dictionary'!$B$2:$I$1048576,5,FALSE)</f>
        <v>Create Date</v>
      </c>
      <c r="F10" s="1" t="str">
        <f>VLOOKUP($C10,'[1]Data Dictionary'!$B$2:$I$1048576,6,FALSE)</f>
        <v>Create Date</v>
      </c>
      <c r="G10" s="1" t="str">
        <f>VLOOKUP($C10,'[1]Data Dictionary'!$B$2:$I$1048576,7,FALSE)</f>
        <v>Create Date</v>
      </c>
      <c r="H10" s="1" t="str">
        <f>VLOOKUP($C10,'[1]Data Dictionary'!$B$2:$I$1048576,8,FALSE)</f>
        <v>Create Date</v>
      </c>
      <c r="I10" s="1" t="str">
        <f>VLOOKUP($C10,'[1]Data Dictionary'!$B$2:$I$1048576,2,FALSE)</f>
        <v>NUMERIC</v>
      </c>
      <c r="J10" s="2" t="str">
        <f>VLOOKUP($C10,'[1]Data Dictionary'!$B$2:$I$1048576,3,FALSE)</f>
        <v>8, 0</v>
      </c>
      <c r="K10" s="3"/>
      <c r="L10" s="3" t="str">
        <f t="shared" si="42"/>
        <v xml:space="preserve"> NULL </v>
      </c>
      <c r="M10" s="3" t="str">
        <f t="shared" si="43"/>
        <v xml:space="preserve"> DEFAULT(0) </v>
      </c>
      <c r="N10" s="1" t="str">
        <f t="shared" si="44"/>
        <v>GPCRDT NUMERIC(8, 0)  NULL  DEFAULT(0) ,</v>
      </c>
      <c r="O10" s="1" t="str">
        <f t="shared" si="45"/>
        <v>GPCRDT NUMBER(8, 0)  DEFAULT(0) ,</v>
      </c>
      <c r="P10" s="2" t="str">
        <f t="shared" si="46"/>
        <v>8</v>
      </c>
      <c r="Q10" s="2" t="str">
        <f t="shared" si="47"/>
        <v xml:space="preserve"> 0</v>
      </c>
      <c r="R10" s="1" t="str">
        <f t="shared" si="48"/>
        <v xml:space="preserve">     A            GPCRDT         8  0       COLHDG('Create Date')</v>
      </c>
      <c r="S10" s="1" t="s">
        <v>9</v>
      </c>
      <c r="T10" s="1" t="str">
        <f t="shared" si="49"/>
        <v>EXEC sys.sp_addextendedproperty @name=N'MS_Description', @value=N'Create Date' , @level0type=N'SCHEMA',@level0name=N'dbo', @level1type=N'TABLE',@level1name=N'GOG2', @level2type=N'COLUMN',@level2name=N'GPCRDT'</v>
      </c>
      <c r="U10" s="1" t="s">
        <v>1311</v>
      </c>
      <c r="W10" s="1" t="s">
        <v>16</v>
      </c>
      <c r="X10" s="1" t="s">
        <v>15</v>
      </c>
      <c r="Y10" s="1" t="str">
        <f t="shared" si="50"/>
        <v>GPCRDT</v>
      </c>
      <c r="Z10" s="1" t="str">
        <f t="shared" si="51"/>
        <v>Create Date</v>
      </c>
      <c r="AB10" s="1">
        <v>1</v>
      </c>
      <c r="AC10" s="6">
        <f t="shared" ca="1" si="5"/>
        <v>20141204</v>
      </c>
      <c r="AD10" s="3">
        <f t="shared" ca="1" si="6"/>
        <v>144109</v>
      </c>
      <c r="AE10" s="3" t="s">
        <v>88</v>
      </c>
      <c r="AF10" s="1">
        <v>0</v>
      </c>
      <c r="AG10" s="1">
        <v>0</v>
      </c>
      <c r="AI10" s="1" t="str">
        <f t="shared" ca="1" si="52"/>
        <v>insert into ZDIC values('DJB', '', 'EN', 'S', 'GPCRDT', 'Create Date', '', '1', '20141204', '144109', 'SQL', '0', '0', '')</v>
      </c>
      <c r="AJ10" s="5" t="s">
        <v>9</v>
      </c>
      <c r="AS10" s="6"/>
      <c r="AT10" s="3"/>
      <c r="AU10" s="3"/>
    </row>
    <row r="11" spans="1:50" ht="14.25" customHeight="1" x14ac:dyDescent="0.25">
      <c r="A11" s="4"/>
      <c r="B11" s="1" t="str">
        <f>VLOOKUP($D$2,[1]Tables!$B$2:$D$1048576,2,FALSE)</f>
        <v>GP</v>
      </c>
      <c r="C11" s="1" t="s">
        <v>24</v>
      </c>
      <c r="D11" s="1" t="str">
        <f t="shared" si="41"/>
        <v>GPCRTM</v>
      </c>
      <c r="E11" s="1" t="str">
        <f>VLOOKUP($C11,'[1]Data Dictionary'!$B$2:$I$1048576,5,FALSE)</f>
        <v>Create Time</v>
      </c>
      <c r="F11" s="1" t="str">
        <f>VLOOKUP($C11,'[1]Data Dictionary'!$B$2:$I$1048576,6,FALSE)</f>
        <v>Create Time</v>
      </c>
      <c r="G11" s="1" t="str">
        <f>VLOOKUP($C11,'[1]Data Dictionary'!$B$2:$I$1048576,7,FALSE)</f>
        <v>Create Time</v>
      </c>
      <c r="H11" s="1" t="str">
        <f>VLOOKUP($C11,'[1]Data Dictionary'!$B$2:$I$1048576,8,FALSE)</f>
        <v>Create Time</v>
      </c>
      <c r="I11" s="1" t="str">
        <f>VLOOKUP($C11,'[1]Data Dictionary'!$B$2:$I$1048576,2,FALSE)</f>
        <v>NUMERIC</v>
      </c>
      <c r="J11" s="2" t="str">
        <f>VLOOKUP($C11,'[1]Data Dictionary'!$B$2:$I$1048576,3,FALSE)</f>
        <v>6, 0</v>
      </c>
      <c r="K11" s="3"/>
      <c r="L11" s="3" t="str">
        <f t="shared" si="42"/>
        <v xml:space="preserve"> NULL </v>
      </c>
      <c r="M11" s="3" t="str">
        <f t="shared" si="43"/>
        <v xml:space="preserve"> DEFAULT(0) </v>
      </c>
      <c r="N11" s="1" t="str">
        <f t="shared" si="44"/>
        <v>GPCRTM NUMERIC(6, 0)  NULL  DEFAULT(0) ,</v>
      </c>
      <c r="O11" s="1" t="str">
        <f t="shared" si="45"/>
        <v>GPCRTM NUMBER(6, 0)  DEFAULT(0) ,</v>
      </c>
      <c r="P11" s="2" t="str">
        <f t="shared" si="46"/>
        <v>6</v>
      </c>
      <c r="Q11" s="2" t="str">
        <f t="shared" si="47"/>
        <v xml:space="preserve"> 0</v>
      </c>
      <c r="R11" s="1" t="str">
        <f t="shared" si="48"/>
        <v xml:space="preserve">     A            GPCRTM         6  0       COLHDG('Create Time')</v>
      </c>
      <c r="S11" s="1" t="s">
        <v>9</v>
      </c>
      <c r="T11" s="1" t="str">
        <f t="shared" si="49"/>
        <v>EXEC sys.sp_addextendedproperty @name=N'MS_Description', @value=N'Create Time' , @level0type=N'SCHEMA',@level0name=N'dbo', @level1type=N'TABLE',@level1name=N'GOG2', @level2type=N'COLUMN',@level2name=N'GPCRTM'</v>
      </c>
      <c r="U11" s="1" t="s">
        <v>1311</v>
      </c>
      <c r="W11" s="1" t="s">
        <v>16</v>
      </c>
      <c r="X11" s="1" t="s">
        <v>15</v>
      </c>
      <c r="Y11" s="1" t="str">
        <f t="shared" si="50"/>
        <v>GPCRTM</v>
      </c>
      <c r="Z11" s="1" t="str">
        <f t="shared" si="51"/>
        <v>Create Time</v>
      </c>
      <c r="AB11" s="1">
        <v>1</v>
      </c>
      <c r="AC11" s="6">
        <f t="shared" ca="1" si="5"/>
        <v>20141204</v>
      </c>
      <c r="AD11" s="3">
        <f t="shared" ca="1" si="6"/>
        <v>144109</v>
      </c>
      <c r="AE11" s="3" t="s">
        <v>88</v>
      </c>
      <c r="AF11" s="1">
        <v>0</v>
      </c>
      <c r="AG11" s="1">
        <v>0</v>
      </c>
      <c r="AI11" s="1" t="str">
        <f t="shared" ca="1" si="52"/>
        <v>insert into ZDIC values('DJB', '', 'EN', 'S', 'GPCRTM', 'Create Time', '', '1', '20141204', '144109', 'SQL', '0', '0', '')</v>
      </c>
      <c r="AJ11" s="5" t="s">
        <v>9</v>
      </c>
      <c r="AS11" s="6"/>
      <c r="AT11" s="3"/>
      <c r="AU11" s="3"/>
    </row>
    <row r="12" spans="1:50" ht="14.25" customHeight="1" x14ac:dyDescent="0.25">
      <c r="A12" s="4"/>
      <c r="B12" s="1" t="str">
        <f>VLOOKUP($D$2,[1]Tables!$B$2:$D$1048576,2,FALSE)</f>
        <v>GP</v>
      </c>
      <c r="C12" s="1" t="s">
        <v>25</v>
      </c>
      <c r="D12" s="1" t="str">
        <f t="shared" si="41"/>
        <v>GPCRUS</v>
      </c>
      <c r="E12" s="1" t="str">
        <f>VLOOKUP($C12,'[1]Data Dictionary'!$B$2:$I$1048576,5,FALSE)</f>
        <v>Create User</v>
      </c>
      <c r="F12" s="1" t="str">
        <f>VLOOKUP($C12,'[1]Data Dictionary'!$B$2:$I$1048576,6,FALSE)</f>
        <v>Create User</v>
      </c>
      <c r="G12" s="1" t="str">
        <f>VLOOKUP($C12,'[1]Data Dictionary'!$B$2:$I$1048576,7,FALSE)</f>
        <v>Create User</v>
      </c>
      <c r="H12" s="1" t="str">
        <f>VLOOKUP($C12,'[1]Data Dictionary'!$B$2:$I$1048576,8,FALSE)</f>
        <v>Create User</v>
      </c>
      <c r="I12" s="1" t="str">
        <f>VLOOKUP($C12,'[1]Data Dictionary'!$B$2:$I$1048576,2,FALSE)</f>
        <v>VARCHAR</v>
      </c>
      <c r="J12" s="2" t="str">
        <f>VLOOKUP($C12,'[1]Data Dictionary'!$B$2:$I$1048576,3,FALSE)</f>
        <v>20</v>
      </c>
      <c r="K12" s="3"/>
      <c r="L12" s="3" t="str">
        <f t="shared" si="42"/>
        <v xml:space="preserve"> NULL </v>
      </c>
      <c r="M12" s="3" t="str">
        <f t="shared" si="43"/>
        <v xml:space="preserve"> DEFAULT('') </v>
      </c>
      <c r="N12" s="1" t="str">
        <f t="shared" si="44"/>
        <v>GPCRUS VARCHAR(20)  NULL  DEFAULT('') ,</v>
      </c>
      <c r="O12" s="1" t="str">
        <f t="shared" si="45"/>
        <v>GPCRUS VARCHAR2(20) DEFAULT(' '),</v>
      </c>
      <c r="P12" s="2" t="str">
        <f t="shared" si="46"/>
        <v>20</v>
      </c>
      <c r="Q12" s="2" t="str">
        <f t="shared" si="47"/>
        <v/>
      </c>
      <c r="R12" s="1" t="str">
        <f t="shared" si="48"/>
        <v xml:space="preserve">     A            GPCRUS        20          COLHDG('Create User')</v>
      </c>
      <c r="S12" s="1" t="s">
        <v>9</v>
      </c>
      <c r="T12" s="1" t="str">
        <f t="shared" si="49"/>
        <v>EXEC sys.sp_addextendedproperty @name=N'MS_Description', @value=N'Create User' , @level0type=N'SCHEMA',@level0name=N'dbo', @level1type=N'TABLE',@level1name=N'GOG2', @level2type=N'COLUMN',@level2name=N'GPCRUS'</v>
      </c>
      <c r="U12" s="1" t="s">
        <v>1311</v>
      </c>
      <c r="W12" s="1" t="s">
        <v>16</v>
      </c>
      <c r="X12" s="1" t="s">
        <v>15</v>
      </c>
      <c r="Y12" s="1" t="str">
        <f t="shared" si="50"/>
        <v>GPCRUS</v>
      </c>
      <c r="Z12" s="1" t="str">
        <f t="shared" si="51"/>
        <v>Create User</v>
      </c>
      <c r="AB12" s="1">
        <v>1</v>
      </c>
      <c r="AC12" s="6">
        <f t="shared" ca="1" si="5"/>
        <v>20141204</v>
      </c>
      <c r="AD12" s="3">
        <f t="shared" ca="1" si="6"/>
        <v>144109</v>
      </c>
      <c r="AE12" s="3" t="s">
        <v>88</v>
      </c>
      <c r="AF12" s="1">
        <v>0</v>
      </c>
      <c r="AG12" s="1">
        <v>0</v>
      </c>
      <c r="AI12" s="1" t="str">
        <f t="shared" ca="1" si="52"/>
        <v>insert into ZDIC values('DJB', '', 'EN', 'S', 'GPCRUS', 'Create User', '', '1', '20141204', '144109', 'SQL', '0', '0', '')</v>
      </c>
      <c r="AJ12" s="5" t="s">
        <v>9</v>
      </c>
      <c r="AS12" s="6"/>
      <c r="AT12" s="3"/>
      <c r="AU12" s="3"/>
    </row>
    <row r="13" spans="1:50" ht="14.25" customHeight="1" x14ac:dyDescent="0.25">
      <c r="A13" s="4"/>
      <c r="B13" s="1" t="str">
        <f>VLOOKUP($D$2,[1]Tables!$B$2:$D$1048576,2,FALSE)</f>
        <v>GP</v>
      </c>
      <c r="C13" s="1" t="s">
        <v>26</v>
      </c>
      <c r="D13" s="1" t="str">
        <f t="shared" si="41"/>
        <v>GPCHDT</v>
      </c>
      <c r="E13" s="1" t="str">
        <f>VLOOKUP($C13,'[1]Data Dictionary'!$B$2:$I$1048576,5,FALSE)</f>
        <v>Change Date</v>
      </c>
      <c r="F13" s="1" t="str">
        <f>VLOOKUP($C13,'[1]Data Dictionary'!$B$2:$I$1048576,6,FALSE)</f>
        <v>Change Date</v>
      </c>
      <c r="G13" s="1" t="str">
        <f>VLOOKUP($C13,'[1]Data Dictionary'!$B$2:$I$1048576,7,FALSE)</f>
        <v>Change Date</v>
      </c>
      <c r="H13" s="1" t="str">
        <f>VLOOKUP($C13,'[1]Data Dictionary'!$B$2:$I$1048576,8,FALSE)</f>
        <v>Change Date</v>
      </c>
      <c r="I13" s="1" t="str">
        <f>VLOOKUP($C13,'[1]Data Dictionary'!$B$2:$I$1048576,2,FALSE)</f>
        <v>NUMERIC</v>
      </c>
      <c r="J13" s="2" t="str">
        <f>VLOOKUP($C13,'[1]Data Dictionary'!$B$2:$I$1048576,3,FALSE)</f>
        <v>8, 0</v>
      </c>
      <c r="K13" s="3"/>
      <c r="L13" s="3" t="str">
        <f t="shared" si="42"/>
        <v xml:space="preserve"> NULL </v>
      </c>
      <c r="M13" s="3" t="str">
        <f t="shared" si="43"/>
        <v xml:space="preserve"> DEFAULT(0) </v>
      </c>
      <c r="N13" s="1" t="str">
        <f t="shared" si="44"/>
        <v>GPCHDT NUMERIC(8, 0)  NULL  DEFAULT(0) ,</v>
      </c>
      <c r="O13" s="1" t="str">
        <f t="shared" si="45"/>
        <v>GPCHDT NUMBER(8, 0)  DEFAULT(0) ,</v>
      </c>
      <c r="P13" s="2" t="str">
        <f t="shared" si="46"/>
        <v>8</v>
      </c>
      <c r="Q13" s="2" t="str">
        <f t="shared" si="47"/>
        <v xml:space="preserve"> 0</v>
      </c>
      <c r="R13" s="1" t="str">
        <f t="shared" si="48"/>
        <v xml:space="preserve">     A            GPCHDT         8  0       COLHDG('Change Date')</v>
      </c>
      <c r="S13" s="1" t="s">
        <v>9</v>
      </c>
      <c r="T13" s="1" t="str">
        <f t="shared" si="49"/>
        <v>EXEC sys.sp_addextendedproperty @name=N'MS_Description', @value=N'Change Date' , @level0type=N'SCHEMA',@level0name=N'dbo', @level1type=N'TABLE',@level1name=N'GOG2', @level2type=N'COLUMN',@level2name=N'GPCHDT'</v>
      </c>
      <c r="U13" s="1" t="s">
        <v>1311</v>
      </c>
      <c r="W13" s="1" t="s">
        <v>16</v>
      </c>
      <c r="X13" s="1" t="s">
        <v>15</v>
      </c>
      <c r="Y13" s="1" t="str">
        <f t="shared" si="50"/>
        <v>GPCHDT</v>
      </c>
      <c r="Z13" s="1" t="str">
        <f t="shared" si="51"/>
        <v>Change Date</v>
      </c>
      <c r="AB13" s="1">
        <v>1</v>
      </c>
      <c r="AC13" s="6">
        <f t="shared" ca="1" si="5"/>
        <v>20141204</v>
      </c>
      <c r="AD13" s="3">
        <f t="shared" ca="1" si="6"/>
        <v>144109</v>
      </c>
      <c r="AE13" s="3" t="s">
        <v>88</v>
      </c>
      <c r="AF13" s="1">
        <v>0</v>
      </c>
      <c r="AG13" s="1">
        <v>0</v>
      </c>
      <c r="AI13" s="1" t="str">
        <f t="shared" ca="1" si="52"/>
        <v>insert into ZDIC values('DJB', '', 'EN', 'S', 'GPCHDT', 'Change Date', '', '1', '20141204', '144109', 'SQL', '0', '0', '')</v>
      </c>
      <c r="AJ13" s="5" t="s">
        <v>9</v>
      </c>
      <c r="AS13" s="6"/>
      <c r="AT13" s="3"/>
      <c r="AU13" s="3"/>
    </row>
    <row r="14" spans="1:50" ht="14.25" customHeight="1" x14ac:dyDescent="0.25">
      <c r="A14" s="4"/>
      <c r="B14" s="1" t="str">
        <f>VLOOKUP($D$2,[1]Tables!$B$2:$D$1048576,2,FALSE)</f>
        <v>GP</v>
      </c>
      <c r="C14" s="1" t="s">
        <v>27</v>
      </c>
      <c r="D14" s="1" t="str">
        <f t="shared" si="41"/>
        <v>GPCHTM</v>
      </c>
      <c r="E14" s="1" t="str">
        <f>VLOOKUP($C14,'[1]Data Dictionary'!$B$2:$I$1048576,5,FALSE)</f>
        <v>Change Time</v>
      </c>
      <c r="F14" s="1" t="str">
        <f>VLOOKUP($C14,'[1]Data Dictionary'!$B$2:$I$1048576,6,FALSE)</f>
        <v>Change Time</v>
      </c>
      <c r="G14" s="1" t="str">
        <f>VLOOKUP($C14,'[1]Data Dictionary'!$B$2:$I$1048576,7,FALSE)</f>
        <v>Change Time</v>
      </c>
      <c r="H14" s="1" t="str">
        <f>VLOOKUP($C14,'[1]Data Dictionary'!$B$2:$I$1048576,8,FALSE)</f>
        <v>Change Time</v>
      </c>
      <c r="I14" s="1" t="str">
        <f>VLOOKUP($C14,'[1]Data Dictionary'!$B$2:$I$1048576,2,FALSE)</f>
        <v>NUMERIC</v>
      </c>
      <c r="J14" s="2" t="str">
        <f>VLOOKUP($C14,'[1]Data Dictionary'!$B$2:$I$1048576,3,FALSE)</f>
        <v>6, 0</v>
      </c>
      <c r="K14" s="3"/>
      <c r="L14" s="3" t="str">
        <f t="shared" si="42"/>
        <v xml:space="preserve"> NULL </v>
      </c>
      <c r="M14" s="3" t="str">
        <f t="shared" si="43"/>
        <v xml:space="preserve"> DEFAULT(0) </v>
      </c>
      <c r="N14" s="1" t="str">
        <f t="shared" si="44"/>
        <v>GPCHTM NUMERIC(6, 0)  NULL  DEFAULT(0) ,</v>
      </c>
      <c r="O14" s="1" t="str">
        <f t="shared" si="45"/>
        <v>GPCHTM NUMBER(6, 0)  DEFAULT(0) ,</v>
      </c>
      <c r="P14" s="2" t="str">
        <f t="shared" si="46"/>
        <v>6</v>
      </c>
      <c r="Q14" s="2" t="str">
        <f t="shared" si="47"/>
        <v xml:space="preserve"> 0</v>
      </c>
      <c r="R14" s="1" t="str">
        <f t="shared" si="48"/>
        <v xml:space="preserve">     A            GPCHTM         6  0       COLHDG('Change Time')</v>
      </c>
      <c r="S14" s="1" t="s">
        <v>9</v>
      </c>
      <c r="T14" s="1" t="str">
        <f t="shared" si="49"/>
        <v>EXEC sys.sp_addextendedproperty @name=N'MS_Description', @value=N'Change Time' , @level0type=N'SCHEMA',@level0name=N'dbo', @level1type=N'TABLE',@level1name=N'GOG2', @level2type=N'COLUMN',@level2name=N'GPCHTM'</v>
      </c>
      <c r="U14" s="1" t="s">
        <v>1311</v>
      </c>
      <c r="W14" s="1" t="s">
        <v>16</v>
      </c>
      <c r="X14" s="1" t="s">
        <v>15</v>
      </c>
      <c r="Y14" s="1" t="str">
        <f t="shared" si="50"/>
        <v>GPCHTM</v>
      </c>
      <c r="Z14" s="1" t="str">
        <f t="shared" si="51"/>
        <v>Change Time</v>
      </c>
      <c r="AB14" s="1">
        <v>1</v>
      </c>
      <c r="AC14" s="6">
        <f t="shared" ca="1" si="5"/>
        <v>20141204</v>
      </c>
      <c r="AD14" s="3">
        <f t="shared" ca="1" si="6"/>
        <v>144109</v>
      </c>
      <c r="AE14" s="3" t="s">
        <v>88</v>
      </c>
      <c r="AF14" s="1">
        <v>0</v>
      </c>
      <c r="AG14" s="1">
        <v>0</v>
      </c>
      <c r="AI14" s="1" t="str">
        <f t="shared" ca="1" si="52"/>
        <v>insert into ZDIC values('DJB', '', 'EN', 'S', 'GPCHTM', 'Change Time', '', '1', '20141204', '144109', 'SQL', '0', '0', '')</v>
      </c>
      <c r="AJ14" s="5" t="s">
        <v>9</v>
      </c>
      <c r="AS14" s="6"/>
      <c r="AT14" s="3"/>
      <c r="AU14" s="3"/>
    </row>
    <row r="15" spans="1:50" ht="14.25" customHeight="1" x14ac:dyDescent="0.25">
      <c r="A15" s="4"/>
      <c r="B15" s="1" t="str">
        <f>VLOOKUP($D$2,[1]Tables!$B$2:$D$1048576,2,FALSE)</f>
        <v>GP</v>
      </c>
      <c r="C15" s="1" t="s">
        <v>28</v>
      </c>
      <c r="D15" s="1" t="str">
        <f t="shared" si="41"/>
        <v>GPCHUS</v>
      </c>
      <c r="E15" s="1" t="str">
        <f>VLOOKUP($C15,'[1]Data Dictionary'!$B$2:$I$1048576,5,FALSE)</f>
        <v>Change User</v>
      </c>
      <c r="F15" s="1" t="str">
        <f>VLOOKUP($C15,'[1]Data Dictionary'!$B$2:$I$1048576,6,FALSE)</f>
        <v>Change User</v>
      </c>
      <c r="G15" s="1" t="str">
        <f>VLOOKUP($C15,'[1]Data Dictionary'!$B$2:$I$1048576,7,FALSE)</f>
        <v>Change User</v>
      </c>
      <c r="H15" s="1" t="str">
        <f>VLOOKUP($C15,'[1]Data Dictionary'!$B$2:$I$1048576,8,FALSE)</f>
        <v>Change User</v>
      </c>
      <c r="I15" s="1" t="str">
        <f>VLOOKUP($C15,'[1]Data Dictionary'!$B$2:$I$1048576,2,FALSE)</f>
        <v>VARCHAR</v>
      </c>
      <c r="J15" s="2" t="str">
        <f>VLOOKUP($C15,'[1]Data Dictionary'!$B$2:$I$1048576,3,FALSE)</f>
        <v>20</v>
      </c>
      <c r="K15" s="3"/>
      <c r="L15" s="3" t="str">
        <f t="shared" si="42"/>
        <v xml:space="preserve"> NULL </v>
      </c>
      <c r="M15" s="3" t="str">
        <f t="shared" si="43"/>
        <v xml:space="preserve"> DEFAULT('') </v>
      </c>
      <c r="N15" s="1" t="str">
        <f t="shared" si="44"/>
        <v>GPCHUS VARCHAR(20)  NULL  DEFAULT('') ,</v>
      </c>
      <c r="O15" s="1" t="str">
        <f t="shared" si="45"/>
        <v>GPCHUS VARCHAR2(20) DEFAULT(' '),</v>
      </c>
      <c r="P15" s="2" t="str">
        <f t="shared" si="46"/>
        <v>20</v>
      </c>
      <c r="Q15" s="2" t="str">
        <f t="shared" si="47"/>
        <v/>
      </c>
      <c r="R15" s="1" t="str">
        <f t="shared" si="48"/>
        <v xml:space="preserve">     A            GPCHUS        20          COLHDG('Change User')</v>
      </c>
      <c r="S15" s="1" t="s">
        <v>9</v>
      </c>
      <c r="T15" s="1" t="str">
        <f t="shared" si="49"/>
        <v>EXEC sys.sp_addextendedproperty @name=N'MS_Description', @value=N'Change User' , @level0type=N'SCHEMA',@level0name=N'dbo', @level1type=N'TABLE',@level1name=N'GOG2', @level2type=N'COLUMN',@level2name=N'GPCHUS'</v>
      </c>
      <c r="U15" s="1" t="s">
        <v>1311</v>
      </c>
      <c r="W15" s="1" t="s">
        <v>16</v>
      </c>
      <c r="X15" s="1" t="s">
        <v>15</v>
      </c>
      <c r="Y15" s="1" t="str">
        <f t="shared" si="50"/>
        <v>GPCHUS</v>
      </c>
      <c r="Z15" s="1" t="str">
        <f t="shared" si="51"/>
        <v>Change User</v>
      </c>
      <c r="AB15" s="1">
        <v>1</v>
      </c>
      <c r="AC15" s="6">
        <f t="shared" ca="1" si="5"/>
        <v>20141204</v>
      </c>
      <c r="AD15" s="3">
        <f t="shared" ca="1" si="6"/>
        <v>144109</v>
      </c>
      <c r="AE15" s="3" t="s">
        <v>88</v>
      </c>
      <c r="AF15" s="1">
        <v>0</v>
      </c>
      <c r="AG15" s="1">
        <v>0</v>
      </c>
      <c r="AI15" s="1" t="str">
        <f t="shared" ca="1" si="52"/>
        <v>insert into ZDIC values('DJB', '', 'EN', 'S', 'GPCHUS', 'Change User', '', '1', '20141204', '144109', 'SQL', '0', '0', '')</v>
      </c>
      <c r="AJ15" s="5" t="s">
        <v>9</v>
      </c>
      <c r="AS15" s="6"/>
      <c r="AT15" s="3"/>
      <c r="AU15" s="3"/>
    </row>
    <row r="16" spans="1:50" ht="14.25" customHeight="1" x14ac:dyDescent="0.25">
      <c r="A16" s="4"/>
      <c r="B16" s="4"/>
      <c r="C16" s="4"/>
      <c r="D16" s="5"/>
      <c r="K16" s="3"/>
      <c r="L16" s="3"/>
      <c r="M16" s="3"/>
      <c r="N16" s="1" t="str">
        <f>CONCATENATE(" CONSTRAINT PK_",$D$2, " PRIMARY KEY CLUSTERED (")</f>
        <v xml:space="preserve"> CONSTRAINT PK_GOG2 PRIMARY KEY CLUSTERED (</v>
      </c>
      <c r="O16" s="1" t="str">
        <f>CONCATENATE(" CONSTRAINT PK_",$D$2, " PRIMARY KEY (")</f>
        <v xml:space="preserve"> CONSTRAINT PK_GOG2 PRIMARY KEY (</v>
      </c>
      <c r="P16" s="1" t="s">
        <v>9</v>
      </c>
      <c r="Q16" s="1" t="s">
        <v>9</v>
      </c>
      <c r="R16" s="1" t="s">
        <v>370</v>
      </c>
      <c r="S16" s="1" t="s">
        <v>9</v>
      </c>
      <c r="AC16" s="6"/>
      <c r="AD16" s="3"/>
      <c r="AE16" s="3"/>
      <c r="AJ16" s="5" t="s">
        <v>9</v>
      </c>
      <c r="AS16" s="6"/>
      <c r="AT16" s="3"/>
      <c r="AU16" s="3"/>
    </row>
    <row r="17" spans="2:47" ht="14.25" customHeight="1" x14ac:dyDescent="0.25">
      <c r="B17" s="4"/>
      <c r="C17" s="4"/>
      <c r="K17" s="3"/>
      <c r="L17" s="3"/>
      <c r="M17" s="3"/>
      <c r="N17" s="1" t="str">
        <f xml:space="preserve"> "  " &amp; $D3</f>
        <v xml:space="preserve">  GPCONO</v>
      </c>
      <c r="O17" s="1" t="str">
        <f xml:space="preserve"> "  " &amp; $D3</f>
        <v xml:space="preserve">  GPCONO</v>
      </c>
      <c r="R17" s="1" t="str">
        <f>CONCATENATE("     A          K ", RIGHT(N17,6))</f>
        <v xml:space="preserve">     A          K GPCONO</v>
      </c>
      <c r="S17" s="1" t="s">
        <v>9</v>
      </c>
      <c r="AC17" s="6"/>
      <c r="AD17" s="3"/>
      <c r="AE17" s="3"/>
      <c r="AJ17" s="5" t="s">
        <v>9</v>
      </c>
      <c r="AS17" s="6"/>
      <c r="AT17" s="3"/>
      <c r="AU17" s="3"/>
    </row>
    <row r="18" spans="2:47" ht="14.25" customHeight="1" x14ac:dyDescent="0.25">
      <c r="B18" s="4"/>
      <c r="C18" s="4"/>
      <c r="K18" s="3"/>
      <c r="L18" s="3"/>
      <c r="M18" s="3"/>
      <c r="N18" s="1" t="str">
        <f t="shared" ref="N18:O20" si="53" xml:space="preserve"> ", " &amp; $D4</f>
        <v>, GPBRNO</v>
      </c>
      <c r="O18" s="1" t="str">
        <f t="shared" si="53"/>
        <v>, GPBRNO</v>
      </c>
      <c r="R18" s="1" t="str">
        <f>CONCATENATE("     A          K ", RIGHT(N18,6))</f>
        <v xml:space="preserve">     A          K GPBRNO</v>
      </c>
      <c r="S18" s="1" t="s">
        <v>9</v>
      </c>
      <c r="AJ18" s="5" t="s">
        <v>9</v>
      </c>
      <c r="AS18" s="6"/>
      <c r="AT18" s="3"/>
      <c r="AU18" s="3"/>
    </row>
    <row r="19" spans="2:47" ht="14.25" customHeight="1" x14ac:dyDescent="0.25">
      <c r="N19" s="1" t="str">
        <f t="shared" si="53"/>
        <v>, GPOGNO</v>
      </c>
      <c r="O19" s="1" t="str">
        <f t="shared" si="53"/>
        <v>, GPOGNO</v>
      </c>
      <c r="R19" s="1" t="str">
        <f>CONCATENATE("     A          K ", RIGHT(N19,6))</f>
        <v xml:space="preserve">     A          K GPOGNO</v>
      </c>
      <c r="S19" s="1" t="s">
        <v>9</v>
      </c>
      <c r="AS19" s="6"/>
      <c r="AT19" s="3"/>
      <c r="AU19" s="3"/>
    </row>
    <row r="20" spans="2:47" ht="14.25" customHeight="1" x14ac:dyDescent="0.25">
      <c r="N20" s="1" t="str">
        <f t="shared" si="53"/>
        <v>, GPUSNO</v>
      </c>
      <c r="O20" s="1" t="str">
        <f t="shared" si="53"/>
        <v>, GPUSNO</v>
      </c>
      <c r="S20" s="1" t="s">
        <v>9</v>
      </c>
      <c r="AS20" s="6"/>
      <c r="AT20" s="3"/>
      <c r="AU20" s="3"/>
    </row>
    <row r="21" spans="2:47" ht="14.25" customHeight="1" x14ac:dyDescent="0.25">
      <c r="B21" s="4"/>
      <c r="N21" s="1" t="s">
        <v>11</v>
      </c>
      <c r="O21" s="1" t="s">
        <v>11</v>
      </c>
      <c r="S21" s="1" t="s">
        <v>9</v>
      </c>
      <c r="AS21" s="6"/>
      <c r="AT21" s="3"/>
      <c r="AU21" s="3"/>
    </row>
    <row r="22" spans="2:47" ht="14.25" customHeight="1" x14ac:dyDescent="0.25">
      <c r="S22" s="1" t="s">
        <v>9</v>
      </c>
      <c r="AS22" s="6"/>
      <c r="AT22" s="3"/>
      <c r="AU22" s="3"/>
    </row>
    <row r="23" spans="2:47" ht="14.25" customHeight="1" x14ac:dyDescent="0.25">
      <c r="S23" s="1" t="s">
        <v>9</v>
      </c>
      <c r="AS23" s="6"/>
      <c r="AT23" s="3"/>
      <c r="AU23" s="3"/>
    </row>
    <row r="24" spans="2:47" ht="14.25" customHeight="1" x14ac:dyDescent="0.25">
      <c r="S24" s="1" t="s">
        <v>9</v>
      </c>
      <c r="AS24" s="6"/>
      <c r="AT24" s="3"/>
      <c r="AU24" s="3"/>
    </row>
    <row r="25" spans="2:47" ht="14.25" customHeight="1" x14ac:dyDescent="0.25">
      <c r="S25" s="1" t="s">
        <v>9</v>
      </c>
      <c r="AS25" s="6"/>
      <c r="AT25" s="3"/>
      <c r="AU25" s="3"/>
    </row>
    <row r="26" spans="2:47" ht="14.25" customHeight="1" x14ac:dyDescent="0.25">
      <c r="S26" s="1" t="s">
        <v>9</v>
      </c>
      <c r="AS26" s="6"/>
      <c r="AT26" s="3"/>
      <c r="AU26" s="3"/>
    </row>
    <row r="27" spans="2:47" ht="14.25" customHeight="1" x14ac:dyDescent="0.25">
      <c r="AS27" s="6"/>
      <c r="AT27" s="3"/>
      <c r="AU27" s="3"/>
    </row>
    <row r="28" spans="2:47" ht="14.25" customHeight="1" x14ac:dyDescent="0.25">
      <c r="AS28" s="6"/>
      <c r="AT28" s="3"/>
      <c r="AU28" s="3"/>
    </row>
    <row r="29" spans="2:47" ht="14.25" customHeight="1" x14ac:dyDescent="0.25">
      <c r="AS29" s="6"/>
      <c r="AT29" s="3"/>
      <c r="AU29" s="3"/>
    </row>
    <row r="30" spans="2:47" ht="14.25" customHeight="1" x14ac:dyDescent="0.25">
      <c r="AS30" s="6"/>
      <c r="AT30" s="3"/>
      <c r="AU30" s="3"/>
    </row>
    <row r="31" spans="2:47" ht="14.25" customHeight="1" x14ac:dyDescent="0.25">
      <c r="AS31" s="6"/>
      <c r="AT31" s="3"/>
      <c r="AU31" s="3"/>
    </row>
    <row r="32" spans="2:47" ht="14.25" customHeight="1" x14ac:dyDescent="0.25">
      <c r="AS32" s="6"/>
      <c r="AT32" s="3"/>
      <c r="AU32" s="3"/>
    </row>
    <row r="33" spans="45:47" ht="14.25" customHeight="1" x14ac:dyDescent="0.25">
      <c r="AS33" s="6"/>
      <c r="AT33" s="3"/>
      <c r="AU33" s="3"/>
    </row>
    <row r="34" spans="45:47" ht="14.25" customHeight="1" x14ac:dyDescent="0.25">
      <c r="AS34" s="6"/>
      <c r="AT34" s="3"/>
      <c r="AU34" s="3"/>
    </row>
    <row r="35" spans="45:47" ht="14.25" customHeight="1" x14ac:dyDescent="0.25">
      <c r="AS35" s="6"/>
      <c r="AT35" s="3"/>
      <c r="AU35" s="3"/>
    </row>
    <row r="36" spans="45:47" ht="14.25" customHeight="1" x14ac:dyDescent="0.25">
      <c r="AS36" s="6"/>
      <c r="AT36" s="3"/>
      <c r="AU36" s="3"/>
    </row>
    <row r="37" spans="45:47" ht="14.25" customHeight="1" x14ac:dyDescent="0.25">
      <c r="AS37" s="6"/>
      <c r="AT37" s="3"/>
      <c r="AU37" s="3"/>
    </row>
    <row r="38" spans="45:47" ht="14.25" customHeight="1" x14ac:dyDescent="0.25">
      <c r="AS38" s="6"/>
      <c r="AT38" s="3"/>
      <c r="AU38" s="3"/>
    </row>
    <row r="39" spans="45:47" ht="14.25" customHeight="1" x14ac:dyDescent="0.25">
      <c r="AS39" s="6"/>
      <c r="AT39" s="3"/>
      <c r="AU39" s="3"/>
    </row>
    <row r="40" spans="45:47" ht="14.25" customHeight="1" x14ac:dyDescent="0.25">
      <c r="AS40" s="6"/>
      <c r="AT40" s="3"/>
      <c r="AU40" s="3"/>
    </row>
    <row r="41" spans="45:47" ht="14.25" customHeight="1" x14ac:dyDescent="0.25">
      <c r="AS41" s="6"/>
      <c r="AT41" s="3"/>
      <c r="AU41" s="3"/>
    </row>
    <row r="42" spans="45:47" ht="14.25" customHeight="1" x14ac:dyDescent="0.25">
      <c r="AS42" s="6"/>
      <c r="AT42" s="3"/>
      <c r="AU42" s="3"/>
    </row>
    <row r="43" spans="45:47" ht="14.25" customHeight="1" x14ac:dyDescent="0.25">
      <c r="AS43" s="6"/>
      <c r="AT43" s="3"/>
      <c r="AU43" s="3"/>
    </row>
    <row r="44" spans="45:47" ht="14.25" customHeight="1" x14ac:dyDescent="0.25">
      <c r="AS44" s="6"/>
      <c r="AT44" s="3"/>
      <c r="AU44" s="3"/>
    </row>
    <row r="45" spans="45:47" ht="14.25" customHeight="1" x14ac:dyDescent="0.25">
      <c r="AS45" s="6"/>
      <c r="AT45" s="3"/>
      <c r="AU45" s="3"/>
    </row>
    <row r="46" spans="45:47" ht="14.25" customHeight="1" x14ac:dyDescent="0.25">
      <c r="AS46" s="6"/>
      <c r="AT46" s="3"/>
      <c r="AU46" s="3"/>
    </row>
    <row r="47" spans="45:47" ht="14.25" customHeight="1" x14ac:dyDescent="0.25">
      <c r="AS47" s="6"/>
      <c r="AT47" s="3"/>
      <c r="AU47" s="3"/>
    </row>
    <row r="48" spans="45:47" ht="14.25" customHeight="1" x14ac:dyDescent="0.25">
      <c r="AS48" s="6"/>
      <c r="AT48" s="3"/>
      <c r="AU48" s="3"/>
    </row>
    <row r="49" spans="45:47" ht="14.25" customHeight="1" x14ac:dyDescent="0.25">
      <c r="AS49" s="6"/>
      <c r="AT49" s="3"/>
      <c r="AU49" s="3"/>
    </row>
    <row r="50" spans="45:47" ht="14.25" customHeight="1" x14ac:dyDescent="0.25">
      <c r="AS50" s="6"/>
      <c r="AT50" s="3"/>
      <c r="AU50" s="3"/>
    </row>
    <row r="51" spans="45:47" ht="14.25" customHeight="1" x14ac:dyDescent="0.25">
      <c r="AS51" s="6"/>
      <c r="AT51" s="3"/>
      <c r="AU51" s="3"/>
    </row>
    <row r="52" spans="45:47" ht="14.25" customHeight="1" x14ac:dyDescent="0.25">
      <c r="AS52" s="6"/>
      <c r="AT52" s="3"/>
      <c r="AU52" s="3"/>
    </row>
    <row r="53" spans="45:47" ht="14.25" customHeight="1" x14ac:dyDescent="0.25">
      <c r="AS53" s="6"/>
      <c r="AT53" s="3"/>
      <c r="AU53" s="3"/>
    </row>
    <row r="54" spans="45:47" ht="14.25" customHeight="1" x14ac:dyDescent="0.25">
      <c r="AS54" s="6"/>
      <c r="AT54" s="3"/>
      <c r="AU54" s="3"/>
    </row>
    <row r="55" spans="45:47" ht="14.25" customHeight="1" x14ac:dyDescent="0.25">
      <c r="AS55" s="6"/>
      <c r="AT55" s="3"/>
      <c r="AU55" s="3"/>
    </row>
    <row r="56" spans="45:47" ht="14.25" customHeight="1" x14ac:dyDescent="0.25">
      <c r="AS56" s="6"/>
      <c r="AT56" s="3"/>
      <c r="AU56" s="3"/>
    </row>
    <row r="57" spans="45:47" ht="14.25" customHeight="1" x14ac:dyDescent="0.25">
      <c r="AS57" s="6"/>
      <c r="AT57" s="3"/>
      <c r="AU57" s="3"/>
    </row>
    <row r="58" spans="45:47" ht="14.25" customHeight="1" x14ac:dyDescent="0.25">
      <c r="AS58" s="6"/>
      <c r="AT58" s="3"/>
      <c r="AU58" s="3"/>
    </row>
    <row r="59" spans="45:47" ht="14.25" customHeight="1" x14ac:dyDescent="0.25">
      <c r="AS59" s="6"/>
      <c r="AT59" s="3"/>
      <c r="AU59" s="3"/>
    </row>
    <row r="60" spans="45:47" ht="14.25" customHeight="1" x14ac:dyDescent="0.25">
      <c r="AS60" s="6"/>
      <c r="AT60" s="3"/>
      <c r="AU60" s="3"/>
    </row>
    <row r="61" spans="45:47" ht="14.25" customHeight="1" x14ac:dyDescent="0.25">
      <c r="AS61" s="6"/>
      <c r="AT61" s="3"/>
      <c r="AU61" s="3"/>
    </row>
    <row r="62" spans="45:47" ht="14.25" customHeight="1" x14ac:dyDescent="0.25">
      <c r="AS62" s="6"/>
      <c r="AT62" s="3"/>
      <c r="AU62" s="3"/>
    </row>
    <row r="63" spans="45:47" ht="14.25" customHeight="1" x14ac:dyDescent="0.25">
      <c r="AS63" s="6"/>
      <c r="AT63" s="3"/>
      <c r="AU63" s="3"/>
    </row>
    <row r="64" spans="45:47" ht="14.25" customHeight="1" x14ac:dyDescent="0.25">
      <c r="AS64" s="6"/>
      <c r="AT64" s="3"/>
      <c r="AU64" s="3"/>
    </row>
    <row r="65" spans="45:47" ht="14.25" customHeight="1" x14ac:dyDescent="0.25">
      <c r="AS65" s="6"/>
      <c r="AT65" s="3"/>
      <c r="AU65" s="3"/>
    </row>
    <row r="66" spans="45:47" ht="14.25" customHeight="1" x14ac:dyDescent="0.25">
      <c r="AS66" s="6"/>
      <c r="AT66" s="3"/>
      <c r="AU66" s="3"/>
    </row>
    <row r="67" spans="45:47" ht="14.25" customHeight="1" x14ac:dyDescent="0.25">
      <c r="AS67" s="6"/>
      <c r="AT67" s="3"/>
      <c r="AU67" s="3"/>
    </row>
    <row r="68" spans="45:47" ht="14.25" customHeight="1" x14ac:dyDescent="0.25">
      <c r="AS68" s="6"/>
      <c r="AT68" s="3"/>
      <c r="AU68" s="3"/>
    </row>
    <row r="69" spans="45:47" ht="14.25" customHeight="1" x14ac:dyDescent="0.25">
      <c r="AS69" s="6"/>
      <c r="AT69" s="3"/>
      <c r="AU69" s="3"/>
    </row>
    <row r="70" spans="45:47" ht="14.25" customHeight="1" x14ac:dyDescent="0.25">
      <c r="AS70" s="6"/>
      <c r="AT70" s="3"/>
      <c r="AU70" s="3"/>
    </row>
    <row r="71" spans="45:47" ht="14.25" customHeight="1" x14ac:dyDescent="0.25">
      <c r="AS71" s="6"/>
      <c r="AT71" s="3"/>
      <c r="AU71" s="3"/>
    </row>
    <row r="72" spans="45:47" ht="14.25" customHeight="1" x14ac:dyDescent="0.25">
      <c r="AS72" s="6"/>
      <c r="AT72" s="3"/>
      <c r="AU72" s="3"/>
    </row>
    <row r="73" spans="45:47" ht="14.25" customHeight="1" x14ac:dyDescent="0.25">
      <c r="AS73" s="6"/>
      <c r="AT73" s="3"/>
      <c r="AU73" s="3"/>
    </row>
    <row r="74" spans="45:47" ht="14.25" customHeight="1" x14ac:dyDescent="0.25">
      <c r="AS74" s="6"/>
      <c r="AT74" s="3"/>
      <c r="AU74" s="3"/>
    </row>
    <row r="75" spans="45:47" ht="14.25" customHeight="1" x14ac:dyDescent="0.25">
      <c r="AS75" s="6"/>
      <c r="AT75" s="3"/>
      <c r="AU75" s="3"/>
    </row>
    <row r="76" spans="45:47" ht="14.25" customHeight="1" x14ac:dyDescent="0.25">
      <c r="AS76" s="6"/>
      <c r="AT76" s="3"/>
      <c r="AU76" s="3"/>
    </row>
    <row r="77" spans="45:47" ht="14.25" customHeight="1" x14ac:dyDescent="0.25">
      <c r="AS77" s="6"/>
      <c r="AT77" s="3"/>
      <c r="AU77" s="3"/>
    </row>
    <row r="78" spans="45:47" ht="14.25" customHeight="1" x14ac:dyDescent="0.25">
      <c r="AS78" s="6"/>
      <c r="AT78" s="3"/>
      <c r="AU78" s="3"/>
    </row>
    <row r="79" spans="45:47" ht="14.25" customHeight="1" x14ac:dyDescent="0.25">
      <c r="AS79" s="6"/>
      <c r="AT79" s="3"/>
      <c r="AU79" s="3"/>
    </row>
    <row r="80" spans="45:47" ht="14.25" customHeight="1" x14ac:dyDescent="0.25">
      <c r="AS80" s="6"/>
      <c r="AT80" s="3"/>
      <c r="AU80" s="3"/>
    </row>
    <row r="81" spans="45:47" ht="14.25" customHeight="1" x14ac:dyDescent="0.25">
      <c r="AS81" s="6"/>
      <c r="AT81" s="3"/>
      <c r="AU81" s="3"/>
    </row>
    <row r="82" spans="45:47" ht="14.25" customHeight="1" x14ac:dyDescent="0.25">
      <c r="AS82" s="6"/>
      <c r="AT82" s="3"/>
      <c r="AU82" s="3"/>
    </row>
    <row r="83" spans="45:47" ht="14.25" customHeight="1" x14ac:dyDescent="0.25">
      <c r="AS83" s="6"/>
      <c r="AT83" s="3"/>
      <c r="AU83" s="3"/>
    </row>
    <row r="84" spans="45:47" ht="14.25" customHeight="1" x14ac:dyDescent="0.25">
      <c r="AS84" s="6"/>
      <c r="AT84" s="3"/>
      <c r="AU84" s="3"/>
    </row>
    <row r="85" spans="45:47" ht="14.25" customHeight="1" x14ac:dyDescent="0.25">
      <c r="AS85" s="6"/>
      <c r="AT85" s="3"/>
      <c r="AU85" s="3"/>
    </row>
    <row r="86" spans="45:47" ht="14.25" customHeight="1" x14ac:dyDescent="0.25">
      <c r="AS86" s="6"/>
      <c r="AT86" s="3"/>
      <c r="AU86" s="3"/>
    </row>
    <row r="87" spans="45:47" ht="14.25" customHeight="1" x14ac:dyDescent="0.25">
      <c r="AS87" s="6"/>
      <c r="AT87" s="3"/>
      <c r="AU87" s="3"/>
    </row>
    <row r="88" spans="45:47" ht="14.25" customHeight="1" x14ac:dyDescent="0.25">
      <c r="AS88" s="6"/>
      <c r="AT88" s="3"/>
      <c r="AU88" s="3"/>
    </row>
    <row r="89" spans="45:47" ht="14.25" customHeight="1" x14ac:dyDescent="0.25">
      <c r="AS89" s="6"/>
      <c r="AT89" s="3"/>
      <c r="AU89" s="3"/>
    </row>
    <row r="90" spans="45:47" ht="14.25" customHeight="1" x14ac:dyDescent="0.25">
      <c r="AS90" s="6"/>
      <c r="AT90" s="3"/>
      <c r="AU90" s="3"/>
    </row>
    <row r="91" spans="45:47" ht="14.25" customHeight="1" x14ac:dyDescent="0.25">
      <c r="AS91" s="6"/>
      <c r="AT91" s="3"/>
      <c r="AU91" s="3"/>
    </row>
    <row r="92" spans="45:47" ht="14.25" customHeight="1" x14ac:dyDescent="0.25">
      <c r="AS92" s="6"/>
      <c r="AT92" s="3"/>
      <c r="AU92" s="3"/>
    </row>
    <row r="93" spans="45:47" ht="14.25" customHeight="1" x14ac:dyDescent="0.25">
      <c r="AS93" s="6"/>
      <c r="AT93" s="3"/>
      <c r="AU93" s="3"/>
    </row>
    <row r="94" spans="45:47" ht="14.25" customHeight="1" x14ac:dyDescent="0.25">
      <c r="AS94" s="6"/>
      <c r="AT94" s="3"/>
      <c r="AU94" s="3"/>
    </row>
    <row r="95" spans="45:47" ht="14.25" customHeight="1" x14ac:dyDescent="0.25">
      <c r="AS95" s="6"/>
      <c r="AT95" s="3"/>
      <c r="AU95" s="3"/>
    </row>
    <row r="96" spans="45:47" ht="14.25" customHeight="1" x14ac:dyDescent="0.25">
      <c r="AS96" s="6"/>
      <c r="AT96" s="3"/>
      <c r="AU96" s="3"/>
    </row>
    <row r="97" spans="45:47" ht="14.25" customHeight="1" x14ac:dyDescent="0.25">
      <c r="AS97" s="6"/>
      <c r="AT97" s="3"/>
      <c r="AU97" s="3"/>
    </row>
    <row r="98" spans="45:47" ht="14.25" customHeight="1" x14ac:dyDescent="0.25">
      <c r="AS98" s="6"/>
      <c r="AT98" s="3"/>
      <c r="AU98" s="3"/>
    </row>
    <row r="99" spans="45:47" ht="14.25" customHeight="1" x14ac:dyDescent="0.25">
      <c r="AS99" s="6"/>
      <c r="AT99" s="3"/>
      <c r="AU99" s="3"/>
    </row>
    <row r="100" spans="45:47" ht="14.25" customHeight="1" x14ac:dyDescent="0.25">
      <c r="AS100" s="6"/>
      <c r="AT100" s="3"/>
      <c r="AU100" s="3"/>
    </row>
    <row r="101" spans="45:47" ht="14.25" customHeight="1" x14ac:dyDescent="0.25">
      <c r="AS101" s="6"/>
      <c r="AT101" s="3"/>
      <c r="AU101" s="3"/>
    </row>
    <row r="102" spans="45:47" ht="14.25" customHeight="1" x14ac:dyDescent="0.25">
      <c r="AS102" s="6"/>
      <c r="AT102" s="3"/>
      <c r="AU102" s="3"/>
    </row>
    <row r="103" spans="45:47" ht="14.25" customHeight="1" x14ac:dyDescent="0.25">
      <c r="AS103" s="6"/>
      <c r="AT103" s="3"/>
      <c r="AU103" s="3"/>
    </row>
    <row r="104" spans="45:47" ht="14.25" customHeight="1" x14ac:dyDescent="0.25">
      <c r="AS104" s="6"/>
      <c r="AT104" s="3"/>
      <c r="AU104" s="3"/>
    </row>
    <row r="105" spans="45:47" ht="14.25" customHeight="1" x14ac:dyDescent="0.25">
      <c r="AS105" s="6"/>
      <c r="AT105" s="3"/>
      <c r="AU105" s="3"/>
    </row>
    <row r="106" spans="45:47" ht="14.25" customHeight="1" x14ac:dyDescent="0.25">
      <c r="AS106" s="6"/>
      <c r="AT106" s="3"/>
      <c r="AU106" s="3"/>
    </row>
    <row r="107" spans="45:47" ht="14.25" customHeight="1" x14ac:dyDescent="0.25">
      <c r="AS107" s="6"/>
      <c r="AT107" s="3"/>
      <c r="AU107" s="3"/>
    </row>
    <row r="108" spans="45:47" ht="14.25" customHeight="1" x14ac:dyDescent="0.25">
      <c r="AS108" s="6"/>
      <c r="AT108" s="3"/>
      <c r="AU108" s="3"/>
    </row>
    <row r="109" spans="45:47" ht="14.25" customHeight="1" x14ac:dyDescent="0.25">
      <c r="AS109" s="6"/>
      <c r="AT109" s="3"/>
      <c r="AU109" s="3"/>
    </row>
    <row r="110" spans="45:47" ht="14.25" customHeight="1" x14ac:dyDescent="0.25">
      <c r="AS110" s="6"/>
      <c r="AT110" s="3"/>
      <c r="AU110" s="3"/>
    </row>
    <row r="111" spans="45:47" ht="14.25" customHeight="1" x14ac:dyDescent="0.25">
      <c r="AS111" s="6"/>
      <c r="AT111" s="3"/>
      <c r="AU111" s="3"/>
    </row>
    <row r="112" spans="45:47" ht="14.25" customHeight="1" x14ac:dyDescent="0.25">
      <c r="AS112" s="6"/>
      <c r="AT112" s="3"/>
      <c r="AU112" s="3"/>
    </row>
    <row r="113" spans="45:47" ht="14.25" customHeight="1" x14ac:dyDescent="0.25">
      <c r="AS113" s="6"/>
      <c r="AT113" s="3"/>
      <c r="AU113" s="3"/>
    </row>
    <row r="114" spans="45:47" ht="14.25" customHeight="1" x14ac:dyDescent="0.25">
      <c r="AS114" s="6"/>
      <c r="AT114" s="3"/>
      <c r="AU114" s="3"/>
    </row>
    <row r="115" spans="45:47" ht="14.25" customHeight="1" x14ac:dyDescent="0.25">
      <c r="AS115" s="6"/>
      <c r="AT115" s="3"/>
      <c r="AU115" s="3"/>
    </row>
    <row r="116" spans="45:47" ht="14.25" customHeight="1" x14ac:dyDescent="0.25">
      <c r="AS116" s="6"/>
      <c r="AT116" s="3"/>
      <c r="AU116" s="3"/>
    </row>
    <row r="117" spans="45:47" ht="14.25" customHeight="1" x14ac:dyDescent="0.25">
      <c r="AS117" s="6"/>
      <c r="AT117" s="3"/>
      <c r="AU117" s="3"/>
    </row>
    <row r="118" spans="45:47" ht="14.25" customHeight="1" x14ac:dyDescent="0.25">
      <c r="AS118" s="6"/>
      <c r="AT118" s="3"/>
      <c r="AU118" s="3"/>
    </row>
    <row r="119" spans="45:47" ht="14.25" customHeight="1" x14ac:dyDescent="0.25">
      <c r="AS119" s="6"/>
      <c r="AT119" s="3"/>
      <c r="AU119" s="3"/>
    </row>
    <row r="120" spans="45:47" ht="14.25" customHeight="1" x14ac:dyDescent="0.25">
      <c r="AS120" s="6"/>
      <c r="AT120" s="3"/>
      <c r="AU120" s="3"/>
    </row>
    <row r="121" spans="45:47" ht="14.25" customHeight="1" x14ac:dyDescent="0.25">
      <c r="AS121" s="6"/>
      <c r="AT121" s="3"/>
      <c r="AU121" s="3"/>
    </row>
    <row r="122" spans="45:47" ht="14.25" customHeight="1" x14ac:dyDescent="0.25">
      <c r="AS122" s="6"/>
      <c r="AT122" s="3"/>
      <c r="AU122" s="3"/>
    </row>
    <row r="123" spans="45:47" ht="14.25" customHeight="1" x14ac:dyDescent="0.25">
      <c r="AS123" s="6"/>
      <c r="AT123" s="3"/>
      <c r="AU123" s="3"/>
    </row>
    <row r="124" spans="45:47" ht="14.25" customHeight="1" x14ac:dyDescent="0.25">
      <c r="AS124" s="6"/>
      <c r="AT124" s="3"/>
      <c r="AU124" s="3"/>
    </row>
    <row r="125" spans="45:47" ht="14.25" customHeight="1" x14ac:dyDescent="0.25">
      <c r="AS125" s="6"/>
      <c r="AT125" s="3"/>
      <c r="AU125" s="3"/>
    </row>
    <row r="126" spans="45:47" ht="14.25" customHeight="1" x14ac:dyDescent="0.25">
      <c r="AS126" s="6"/>
      <c r="AT126" s="3"/>
      <c r="AU126" s="3"/>
    </row>
    <row r="127" spans="45:47" ht="14.25" customHeight="1" x14ac:dyDescent="0.25">
      <c r="AS127" s="6"/>
      <c r="AT127" s="3"/>
      <c r="AU127" s="3"/>
    </row>
    <row r="128" spans="45:47" ht="14.25" customHeight="1" x14ac:dyDescent="0.25">
      <c r="AS128" s="6"/>
      <c r="AT128" s="3"/>
      <c r="AU128" s="3"/>
    </row>
    <row r="129" spans="45:47" ht="14.25" customHeight="1" x14ac:dyDescent="0.25">
      <c r="AS129" s="6"/>
      <c r="AT129" s="3"/>
      <c r="AU129" s="3"/>
    </row>
    <row r="130" spans="45:47" ht="14.25" customHeight="1" x14ac:dyDescent="0.25">
      <c r="AS130" s="6"/>
      <c r="AT130" s="3"/>
      <c r="AU130" s="3"/>
    </row>
    <row r="131" spans="45:47" ht="14.25" customHeight="1" x14ac:dyDescent="0.25">
      <c r="AS131" s="6"/>
      <c r="AT131" s="3"/>
      <c r="AU131" s="3"/>
    </row>
    <row r="132" spans="45:47" ht="14.25" customHeight="1" x14ac:dyDescent="0.25">
      <c r="AS132" s="6"/>
      <c r="AT132" s="3"/>
      <c r="AU132" s="3"/>
    </row>
    <row r="133" spans="45:47" ht="14.25" customHeight="1" x14ac:dyDescent="0.25">
      <c r="AS133" s="6"/>
      <c r="AT133" s="3"/>
      <c r="AU133" s="3"/>
    </row>
    <row r="134" spans="45:47" ht="14.25" customHeight="1" x14ac:dyDescent="0.25">
      <c r="AS134" s="6"/>
      <c r="AT134" s="3"/>
      <c r="AU134" s="3"/>
    </row>
    <row r="135" spans="45:47" ht="14.25" customHeight="1" x14ac:dyDescent="0.25">
      <c r="AS135" s="6"/>
      <c r="AT135" s="3"/>
      <c r="AU135" s="3"/>
    </row>
    <row r="136" spans="45:47" ht="14.25" customHeight="1" x14ac:dyDescent="0.25">
      <c r="AS136" s="6"/>
      <c r="AT136" s="3"/>
      <c r="AU136" s="3"/>
    </row>
    <row r="137" spans="45:47" ht="14.25" customHeight="1" x14ac:dyDescent="0.25">
      <c r="AS137" s="6"/>
      <c r="AT137" s="3"/>
      <c r="AU137" s="3"/>
    </row>
    <row r="138" spans="45:47" ht="14.25" customHeight="1" x14ac:dyDescent="0.25">
      <c r="AS138" s="6"/>
      <c r="AT138" s="3"/>
      <c r="AU138" s="3"/>
    </row>
    <row r="139" spans="45:47" ht="14.25" customHeight="1" x14ac:dyDescent="0.25">
      <c r="AS139" s="6"/>
      <c r="AT139" s="3"/>
      <c r="AU139" s="3"/>
    </row>
    <row r="140" spans="45:47" ht="14.25" customHeight="1" x14ac:dyDescent="0.25">
      <c r="AS140" s="6"/>
      <c r="AT140" s="3"/>
      <c r="AU140" s="3"/>
    </row>
    <row r="141" spans="45:47" ht="14.25" customHeight="1" x14ac:dyDescent="0.25">
      <c r="AS141" s="6"/>
      <c r="AT141" s="3"/>
      <c r="AU141" s="3"/>
    </row>
    <row r="142" spans="45:47" ht="14.25" customHeight="1" x14ac:dyDescent="0.25">
      <c r="AS142" s="6"/>
      <c r="AT142" s="3"/>
      <c r="AU142" s="3"/>
    </row>
    <row r="143" spans="45:47" ht="14.25" customHeight="1" x14ac:dyDescent="0.25">
      <c r="AS143" s="6"/>
      <c r="AT143" s="3"/>
      <c r="AU143" s="3"/>
    </row>
    <row r="144" spans="45:47" ht="14.25" customHeight="1" x14ac:dyDescent="0.25">
      <c r="AS144" s="6"/>
      <c r="AT144" s="3"/>
      <c r="AU144" s="3"/>
    </row>
    <row r="145" spans="45:47" ht="14.25" customHeight="1" x14ac:dyDescent="0.25">
      <c r="AS145" s="6"/>
      <c r="AT145" s="3"/>
      <c r="AU145" s="3"/>
    </row>
    <row r="146" spans="45:47" ht="14.25" customHeight="1" x14ac:dyDescent="0.25">
      <c r="AS146" s="6"/>
      <c r="AT146" s="3"/>
      <c r="AU146" s="3"/>
    </row>
    <row r="147" spans="45:47" ht="14.25" customHeight="1" x14ac:dyDescent="0.25">
      <c r="AS147" s="6"/>
      <c r="AT147" s="3"/>
      <c r="AU147" s="3"/>
    </row>
    <row r="148" spans="45:47" ht="14.25" customHeight="1" x14ac:dyDescent="0.25">
      <c r="AS148" s="6"/>
      <c r="AT148" s="3"/>
      <c r="AU148" s="3"/>
    </row>
    <row r="149" spans="45:47" ht="14.25" customHeight="1" x14ac:dyDescent="0.25">
      <c r="AS149" s="6"/>
      <c r="AT149" s="3"/>
      <c r="AU149" s="3"/>
    </row>
    <row r="150" spans="45:47" ht="14.25" customHeight="1" x14ac:dyDescent="0.25">
      <c r="AS150" s="6"/>
      <c r="AT150" s="3"/>
      <c r="AU150" s="3"/>
    </row>
    <row r="151" spans="45:47" ht="14.25" customHeight="1" x14ac:dyDescent="0.25">
      <c r="AS151" s="6"/>
      <c r="AT151" s="3"/>
      <c r="AU151" s="3"/>
    </row>
    <row r="152" spans="45:47" ht="14.25" customHeight="1" x14ac:dyDescent="0.25">
      <c r="AS152" s="6"/>
      <c r="AT152" s="3"/>
      <c r="AU152" s="3"/>
    </row>
    <row r="153" spans="45:47" ht="14.25" customHeight="1" x14ac:dyDescent="0.25">
      <c r="AS153" s="6"/>
      <c r="AT153" s="3"/>
      <c r="AU153" s="3"/>
    </row>
    <row r="154" spans="45:47" ht="14.25" customHeight="1" x14ac:dyDescent="0.25">
      <c r="AS154" s="6"/>
      <c r="AT154" s="3"/>
      <c r="AU154" s="3"/>
    </row>
    <row r="155" spans="45:47" ht="14.25" customHeight="1" x14ac:dyDescent="0.25">
      <c r="AS155" s="6"/>
      <c r="AT155" s="3"/>
      <c r="AU155" s="3"/>
    </row>
    <row r="156" spans="45:47" ht="14.25" customHeight="1" x14ac:dyDescent="0.25">
      <c r="AS156" s="6"/>
      <c r="AT156" s="3"/>
      <c r="AU156" s="3"/>
    </row>
    <row r="157" spans="45:47" ht="14.25" customHeight="1" x14ac:dyDescent="0.25">
      <c r="AS157" s="6"/>
      <c r="AT157" s="3"/>
      <c r="AU157" s="3"/>
    </row>
    <row r="158" spans="45:47" ht="14.25" customHeight="1" x14ac:dyDescent="0.25">
      <c r="AS158" s="6"/>
      <c r="AT158" s="3"/>
      <c r="AU158" s="3"/>
    </row>
    <row r="159" spans="45:47" ht="14.25" customHeight="1" x14ac:dyDescent="0.25">
      <c r="AS159" s="6"/>
      <c r="AT159" s="3"/>
      <c r="AU159" s="3"/>
    </row>
    <row r="160" spans="45:47" ht="14.25" customHeight="1" x14ac:dyDescent="0.25">
      <c r="AS160" s="6"/>
      <c r="AT160" s="3"/>
      <c r="AU160" s="3"/>
    </row>
    <row r="161" spans="45:47" ht="14.25" customHeight="1" x14ac:dyDescent="0.25">
      <c r="AS161" s="6"/>
      <c r="AT161" s="3"/>
      <c r="AU161" s="3"/>
    </row>
    <row r="162" spans="45:47" ht="14.25" customHeight="1" x14ac:dyDescent="0.25">
      <c r="AS162" s="6"/>
      <c r="AT162" s="3"/>
      <c r="AU162" s="3"/>
    </row>
    <row r="163" spans="45:47" ht="14.25" customHeight="1" x14ac:dyDescent="0.25">
      <c r="AS163" s="6"/>
      <c r="AT163" s="3"/>
      <c r="AU163" s="3"/>
    </row>
    <row r="164" spans="45:47" ht="14.25" customHeight="1" x14ac:dyDescent="0.25">
      <c r="AS164" s="6"/>
      <c r="AT164" s="3"/>
      <c r="AU164" s="3"/>
    </row>
    <row r="165" spans="45:47" ht="14.25" customHeight="1" x14ac:dyDescent="0.25">
      <c r="AS165" s="6"/>
      <c r="AT165" s="3"/>
      <c r="AU165" s="3"/>
    </row>
    <row r="166" spans="45:47" ht="14.25" customHeight="1" x14ac:dyDescent="0.25">
      <c r="AS166" s="6"/>
      <c r="AT166" s="3"/>
      <c r="AU166" s="3"/>
    </row>
    <row r="167" spans="45:47" ht="14.25" customHeight="1" x14ac:dyDescent="0.25">
      <c r="AS167" s="6"/>
      <c r="AT167" s="3"/>
      <c r="AU167" s="3"/>
    </row>
    <row r="168" spans="45:47" ht="14.25" customHeight="1" x14ac:dyDescent="0.25">
      <c r="AS168" s="6"/>
      <c r="AT168" s="3"/>
      <c r="AU168" s="3"/>
    </row>
    <row r="169" spans="45:47" ht="14.25" customHeight="1" x14ac:dyDescent="0.25">
      <c r="AS169" s="6"/>
      <c r="AT169" s="3"/>
      <c r="AU169" s="3"/>
    </row>
    <row r="170" spans="45:47" ht="14.25" customHeight="1" x14ac:dyDescent="0.25">
      <c r="AS170" s="6"/>
      <c r="AT170" s="3"/>
      <c r="AU170" s="3"/>
    </row>
    <row r="171" spans="45:47" ht="14.25" customHeight="1" x14ac:dyDescent="0.25">
      <c r="AS171" s="6"/>
      <c r="AT171" s="3"/>
      <c r="AU171" s="3"/>
    </row>
    <row r="172" spans="45:47" ht="14.25" customHeight="1" x14ac:dyDescent="0.25">
      <c r="AS172" s="6"/>
      <c r="AT172" s="3"/>
      <c r="AU172" s="3"/>
    </row>
    <row r="173" spans="45:47" ht="14.25" customHeight="1" x14ac:dyDescent="0.25">
      <c r="AS173" s="6"/>
      <c r="AT173" s="3"/>
      <c r="AU173" s="3"/>
    </row>
    <row r="174" spans="45:47" ht="14.25" customHeight="1" x14ac:dyDescent="0.25">
      <c r="AS174" s="6"/>
      <c r="AT174" s="3"/>
      <c r="AU174" s="3"/>
    </row>
    <row r="175" spans="45:47" ht="14.25" customHeight="1" x14ac:dyDescent="0.25">
      <c r="AS175" s="6"/>
      <c r="AT175" s="3"/>
      <c r="AU175" s="3"/>
    </row>
    <row r="176" spans="45:47" ht="14.25" customHeight="1" x14ac:dyDescent="0.25">
      <c r="AS176" s="6"/>
      <c r="AT176" s="3"/>
      <c r="AU176" s="3"/>
    </row>
    <row r="177" spans="45:47" ht="14.25" customHeight="1" x14ac:dyDescent="0.25">
      <c r="AS177" s="6"/>
      <c r="AT177" s="3"/>
      <c r="AU177" s="3"/>
    </row>
    <row r="178" spans="45:47" ht="14.25" customHeight="1" x14ac:dyDescent="0.25">
      <c r="AS178" s="6"/>
      <c r="AT178" s="3"/>
      <c r="AU178" s="3"/>
    </row>
    <row r="179" spans="45:47" ht="14.25" customHeight="1" x14ac:dyDescent="0.25">
      <c r="AS179" s="6"/>
      <c r="AT179" s="3"/>
      <c r="AU179" s="3"/>
    </row>
    <row r="180" spans="45:47" ht="14.25" customHeight="1" x14ac:dyDescent="0.25">
      <c r="AS180" s="6"/>
      <c r="AT180" s="3"/>
      <c r="AU180" s="3"/>
    </row>
    <row r="181" spans="45:47" ht="14.25" customHeight="1" x14ac:dyDescent="0.25">
      <c r="AS181" s="6"/>
      <c r="AT181" s="3"/>
      <c r="AU181" s="3"/>
    </row>
    <row r="182" spans="45:47" ht="14.25" customHeight="1" x14ac:dyDescent="0.25">
      <c r="AS182" s="6"/>
      <c r="AT182" s="3"/>
      <c r="AU182" s="3"/>
    </row>
    <row r="183" spans="45:47" ht="14.25" customHeight="1" x14ac:dyDescent="0.25">
      <c r="AS183" s="6"/>
      <c r="AT183" s="3"/>
      <c r="AU183" s="3"/>
    </row>
    <row r="184" spans="45:47" ht="14.25" customHeight="1" x14ac:dyDescent="0.25">
      <c r="AS184" s="6"/>
      <c r="AT184" s="3"/>
      <c r="AU184" s="3"/>
    </row>
    <row r="185" spans="45:47" ht="14.25" customHeight="1" x14ac:dyDescent="0.25">
      <c r="AS185" s="6"/>
      <c r="AT185" s="3"/>
      <c r="AU185" s="3"/>
    </row>
    <row r="186" spans="45:47" ht="14.25" customHeight="1" x14ac:dyDescent="0.25">
      <c r="AS186" s="6"/>
      <c r="AT186" s="3"/>
      <c r="AU186" s="3"/>
    </row>
    <row r="187" spans="45:47" ht="14.25" customHeight="1" x14ac:dyDescent="0.25">
      <c r="AS187" s="6"/>
      <c r="AT187" s="3"/>
      <c r="AU187" s="3"/>
    </row>
    <row r="188" spans="45:47" ht="14.25" customHeight="1" x14ac:dyDescent="0.25">
      <c r="AS188" s="6"/>
      <c r="AT188" s="3"/>
      <c r="AU188" s="3"/>
    </row>
    <row r="189" spans="45:47" ht="14.25" customHeight="1" x14ac:dyDescent="0.25">
      <c r="AS189" s="6"/>
      <c r="AT189" s="3"/>
      <c r="AU189" s="3"/>
    </row>
    <row r="190" spans="45:47" ht="14.25" customHeight="1" x14ac:dyDescent="0.25">
      <c r="AS190" s="6"/>
      <c r="AT190" s="3"/>
      <c r="AU190" s="3"/>
    </row>
    <row r="191" spans="45:47" ht="14.25" customHeight="1" x14ac:dyDescent="0.25">
      <c r="AS191" s="6"/>
      <c r="AT191" s="3"/>
      <c r="AU191" s="3"/>
    </row>
    <row r="192" spans="45:47" ht="14.25" customHeight="1" x14ac:dyDescent="0.25">
      <c r="AS192" s="6"/>
      <c r="AT192" s="3"/>
      <c r="AU192" s="3"/>
    </row>
    <row r="193" spans="45:47" ht="14.25" customHeight="1" x14ac:dyDescent="0.25">
      <c r="AS193" s="6"/>
      <c r="AT193" s="3"/>
      <c r="AU193" s="3"/>
    </row>
    <row r="194" spans="45:47" ht="14.25" customHeight="1" x14ac:dyDescent="0.25">
      <c r="AS194" s="6"/>
      <c r="AT194" s="3"/>
      <c r="AU194" s="3"/>
    </row>
    <row r="195" spans="45:47" ht="14.25" customHeight="1" x14ac:dyDescent="0.25">
      <c r="AS195" s="6"/>
      <c r="AT195" s="3"/>
      <c r="AU195" s="3"/>
    </row>
    <row r="196" spans="45:47" ht="14.25" customHeight="1" x14ac:dyDescent="0.25">
      <c r="AS196" s="6"/>
      <c r="AT196" s="3"/>
      <c r="AU196" s="3"/>
    </row>
    <row r="197" spans="45:47" ht="14.25" customHeight="1" x14ac:dyDescent="0.25">
      <c r="AS197" s="6"/>
      <c r="AT197" s="3"/>
      <c r="AU197" s="3"/>
    </row>
    <row r="198" spans="45:47" ht="14.25" customHeight="1" x14ac:dyDescent="0.25">
      <c r="AS198" s="6"/>
      <c r="AT198" s="3"/>
      <c r="AU198" s="3"/>
    </row>
    <row r="199" spans="45:47" ht="14.25" customHeight="1" x14ac:dyDescent="0.25">
      <c r="AS199" s="6"/>
      <c r="AT199" s="3"/>
      <c r="AU199" s="3"/>
    </row>
    <row r="200" spans="45:47" ht="14.25" customHeight="1" x14ac:dyDescent="0.25">
      <c r="AS200" s="6"/>
      <c r="AT200" s="3"/>
      <c r="AU200" s="3"/>
    </row>
    <row r="201" spans="45:47" ht="14.25" customHeight="1" x14ac:dyDescent="0.25">
      <c r="AS201" s="6"/>
      <c r="AT201" s="3"/>
      <c r="AU201" s="3"/>
    </row>
    <row r="202" spans="45:47" ht="14.25" customHeight="1" x14ac:dyDescent="0.25">
      <c r="AS202" s="6"/>
      <c r="AT202" s="3"/>
      <c r="AU202" s="3"/>
    </row>
    <row r="203" spans="45:47" ht="14.25" customHeight="1" x14ac:dyDescent="0.25">
      <c r="AS203" s="6"/>
      <c r="AT203" s="3"/>
      <c r="AU203" s="3"/>
    </row>
    <row r="204" spans="45:47" ht="14.25" customHeight="1" x14ac:dyDescent="0.25">
      <c r="AS204" s="6"/>
      <c r="AT204" s="3"/>
      <c r="AU204" s="3"/>
    </row>
    <row r="205" spans="45:47" ht="14.25" customHeight="1" x14ac:dyDescent="0.25">
      <c r="AS205" s="6"/>
      <c r="AT205" s="3"/>
      <c r="AU205" s="3"/>
    </row>
    <row r="206" spans="45:47" ht="14.25" customHeight="1" x14ac:dyDescent="0.25">
      <c r="AS206" s="6"/>
      <c r="AT206" s="3"/>
      <c r="AU206" s="3"/>
    </row>
    <row r="207" spans="45:47" ht="14.25" customHeight="1" x14ac:dyDescent="0.25">
      <c r="AS207" s="6"/>
      <c r="AT207" s="3"/>
      <c r="AU207" s="3"/>
    </row>
    <row r="208" spans="45:47" ht="14.25" customHeight="1" x14ac:dyDescent="0.25">
      <c r="AS208" s="6"/>
      <c r="AT208" s="3"/>
      <c r="AU208" s="3"/>
    </row>
    <row r="209" spans="45:47" ht="14.25" customHeight="1" x14ac:dyDescent="0.25">
      <c r="AS209" s="6"/>
      <c r="AT209" s="3"/>
      <c r="AU209" s="3"/>
    </row>
    <row r="210" spans="45:47" ht="14.25" customHeight="1" x14ac:dyDescent="0.25">
      <c r="AS210" s="6"/>
      <c r="AT210" s="3"/>
      <c r="AU210" s="3"/>
    </row>
    <row r="211" spans="45:47" ht="14.25" customHeight="1" x14ac:dyDescent="0.25">
      <c r="AS211" s="6"/>
      <c r="AT211" s="3"/>
      <c r="AU211" s="3"/>
    </row>
    <row r="212" spans="45:47" ht="14.25" customHeight="1" x14ac:dyDescent="0.25">
      <c r="AS212" s="6"/>
      <c r="AT212" s="3"/>
      <c r="AU212" s="3"/>
    </row>
    <row r="213" spans="45:47" ht="14.25" customHeight="1" x14ac:dyDescent="0.25">
      <c r="AS213" s="6"/>
      <c r="AT213" s="3"/>
      <c r="AU213" s="3"/>
    </row>
    <row r="214" spans="45:47" ht="14.25" customHeight="1" x14ac:dyDescent="0.25">
      <c r="AS214" s="6"/>
      <c r="AT214" s="3"/>
      <c r="AU214" s="3"/>
    </row>
    <row r="215" spans="45:47" ht="14.25" customHeight="1" x14ac:dyDescent="0.25">
      <c r="AS215" s="6"/>
      <c r="AT215" s="3"/>
      <c r="AU215" s="3"/>
    </row>
    <row r="216" spans="45:47" ht="14.25" customHeight="1" x14ac:dyDescent="0.25">
      <c r="AS216" s="6"/>
      <c r="AT216" s="3"/>
      <c r="AU216" s="3"/>
    </row>
    <row r="217" spans="45:47" ht="14.25" customHeight="1" x14ac:dyDescent="0.25">
      <c r="AS217" s="6"/>
      <c r="AT217" s="3"/>
      <c r="AU217" s="3"/>
    </row>
    <row r="218" spans="45:47" ht="14.25" customHeight="1" x14ac:dyDescent="0.25">
      <c r="AS218" s="6"/>
      <c r="AT218" s="3"/>
      <c r="AU218" s="3"/>
    </row>
    <row r="219" spans="45:47" ht="14.25" customHeight="1" x14ac:dyDescent="0.25">
      <c r="AS219" s="6"/>
      <c r="AT219" s="3"/>
      <c r="AU219" s="3"/>
    </row>
    <row r="220" spans="45:47" ht="14.25" customHeight="1" x14ac:dyDescent="0.25">
      <c r="AS220" s="6"/>
      <c r="AT220" s="3"/>
      <c r="AU220" s="3"/>
    </row>
    <row r="221" spans="45:47" ht="14.25" customHeight="1" x14ac:dyDescent="0.25">
      <c r="AS221" s="6"/>
      <c r="AT221" s="3"/>
      <c r="AU221" s="3"/>
    </row>
    <row r="222" spans="45:47" ht="14.25" customHeight="1" x14ac:dyDescent="0.25">
      <c r="AS222" s="6"/>
      <c r="AT222" s="3"/>
      <c r="AU222" s="3"/>
    </row>
    <row r="223" spans="45:47" ht="14.25" customHeight="1" x14ac:dyDescent="0.25">
      <c r="AS223" s="6"/>
      <c r="AT223" s="3"/>
      <c r="AU223" s="3"/>
    </row>
    <row r="224" spans="45:47" ht="14.25" customHeight="1" x14ac:dyDescent="0.25">
      <c r="AS224" s="6"/>
      <c r="AT224" s="3"/>
      <c r="AU224" s="3"/>
    </row>
    <row r="225" spans="45:47" ht="14.25" customHeight="1" x14ac:dyDescent="0.25">
      <c r="AS225" s="6"/>
      <c r="AT225" s="3"/>
      <c r="AU225" s="3"/>
    </row>
    <row r="226" spans="45:47" ht="14.25" customHeight="1" x14ac:dyDescent="0.25">
      <c r="AS226" s="6"/>
      <c r="AT226" s="3"/>
      <c r="AU226" s="3"/>
    </row>
    <row r="227" spans="45:47" ht="14.25" customHeight="1" x14ac:dyDescent="0.25">
      <c r="AS227" s="6"/>
      <c r="AT227" s="3"/>
      <c r="AU227" s="3"/>
    </row>
    <row r="228" spans="45:47" ht="14.25" customHeight="1" x14ac:dyDescent="0.25">
      <c r="AS228" s="6"/>
      <c r="AT228" s="3"/>
      <c r="AU228" s="3"/>
    </row>
    <row r="229" spans="45:47" ht="14.25" customHeight="1" x14ac:dyDescent="0.25">
      <c r="AS229" s="6"/>
      <c r="AT229" s="3"/>
      <c r="AU229" s="3"/>
    </row>
    <row r="230" spans="45:47" ht="14.25" customHeight="1" x14ac:dyDescent="0.25">
      <c r="AS230" s="6"/>
      <c r="AT230" s="3"/>
      <c r="AU230" s="3"/>
    </row>
    <row r="231" spans="45:47" ht="14.25" customHeight="1" x14ac:dyDescent="0.25">
      <c r="AS231" s="6"/>
      <c r="AT231" s="3"/>
      <c r="AU231" s="3"/>
    </row>
    <row r="232" spans="45:47" ht="14.25" customHeight="1" x14ac:dyDescent="0.25">
      <c r="AS232" s="6"/>
      <c r="AT232" s="3"/>
      <c r="AU232" s="3"/>
    </row>
    <row r="233" spans="45:47" ht="14.25" customHeight="1" x14ac:dyDescent="0.25">
      <c r="AS233" s="6"/>
      <c r="AT233" s="3"/>
      <c r="AU233" s="3"/>
    </row>
    <row r="234" spans="45:47" ht="14.25" customHeight="1" x14ac:dyDescent="0.25">
      <c r="AS234" s="6"/>
      <c r="AT234" s="3"/>
      <c r="AU234" s="3"/>
    </row>
    <row r="235" spans="45:47" ht="14.25" customHeight="1" x14ac:dyDescent="0.25">
      <c r="AS235" s="6"/>
      <c r="AT235" s="3"/>
      <c r="AU235" s="3"/>
    </row>
    <row r="236" spans="45:47" ht="14.25" customHeight="1" x14ac:dyDescent="0.25">
      <c r="AS236" s="6"/>
      <c r="AT236" s="3"/>
      <c r="AU236" s="3"/>
    </row>
    <row r="237" spans="45:47" ht="14.25" customHeight="1" x14ac:dyDescent="0.25">
      <c r="AS237" s="6"/>
      <c r="AT237" s="3"/>
      <c r="AU237" s="3"/>
    </row>
    <row r="238" spans="45:47" ht="14.25" customHeight="1" x14ac:dyDescent="0.25">
      <c r="AS238" s="6"/>
      <c r="AT238" s="3"/>
      <c r="AU238" s="3"/>
    </row>
    <row r="239" spans="45:47" ht="14.25" customHeight="1" x14ac:dyDescent="0.25">
      <c r="AS239" s="6"/>
      <c r="AT239" s="3"/>
      <c r="AU239" s="3"/>
    </row>
    <row r="240" spans="45:47" ht="14.25" customHeight="1" x14ac:dyDescent="0.25">
      <c r="AS240" s="6"/>
      <c r="AT240" s="3"/>
      <c r="AU240" s="3"/>
    </row>
    <row r="241" spans="45:47" ht="14.25" customHeight="1" x14ac:dyDescent="0.25">
      <c r="AS241" s="6"/>
      <c r="AT241" s="3"/>
      <c r="AU241" s="3"/>
    </row>
    <row r="242" spans="45:47" ht="14.25" customHeight="1" x14ac:dyDescent="0.25">
      <c r="AS242" s="6"/>
      <c r="AT242" s="3"/>
      <c r="AU242" s="3"/>
    </row>
    <row r="243" spans="45:47" ht="14.25" customHeight="1" x14ac:dyDescent="0.25">
      <c r="AS243" s="6"/>
      <c r="AT243" s="3"/>
      <c r="AU243" s="3"/>
    </row>
    <row r="244" spans="45:47" ht="14.25" customHeight="1" x14ac:dyDescent="0.25">
      <c r="AS244" s="6"/>
      <c r="AT244" s="3"/>
      <c r="AU244" s="3"/>
    </row>
    <row r="245" spans="45:47" ht="14.25" customHeight="1" x14ac:dyDescent="0.25">
      <c r="AS245" s="6"/>
      <c r="AT245" s="3"/>
      <c r="AU245" s="3"/>
    </row>
    <row r="246" spans="45:47" ht="14.25" customHeight="1" x14ac:dyDescent="0.25">
      <c r="AS246" s="6"/>
      <c r="AT246" s="3"/>
      <c r="AU246" s="3"/>
    </row>
    <row r="247" spans="45:47" ht="14.25" customHeight="1" x14ac:dyDescent="0.25">
      <c r="AS247" s="6"/>
      <c r="AT247" s="3"/>
      <c r="AU247" s="3"/>
    </row>
    <row r="248" spans="45:47" ht="14.25" customHeight="1" x14ac:dyDescent="0.25">
      <c r="AS248" s="6"/>
      <c r="AT248" s="3"/>
      <c r="AU248" s="3"/>
    </row>
    <row r="249" spans="45:47" ht="14.25" customHeight="1" x14ac:dyDescent="0.25">
      <c r="AS249" s="6"/>
      <c r="AT249" s="3"/>
      <c r="AU249" s="3"/>
    </row>
    <row r="250" spans="45:47" ht="14.25" customHeight="1" x14ac:dyDescent="0.25">
      <c r="AS250" s="6"/>
      <c r="AT250" s="3"/>
      <c r="AU250" s="3"/>
    </row>
    <row r="251" spans="45:47" ht="14.25" customHeight="1" x14ac:dyDescent="0.25">
      <c r="AS251" s="6"/>
      <c r="AT251" s="3"/>
      <c r="AU251" s="3"/>
    </row>
    <row r="252" spans="45:47" ht="14.25" customHeight="1" x14ac:dyDescent="0.25">
      <c r="AS252" s="6"/>
      <c r="AT252" s="3"/>
      <c r="AU252" s="3"/>
    </row>
    <row r="253" spans="45:47" ht="14.25" customHeight="1" x14ac:dyDescent="0.25">
      <c r="AS253" s="6"/>
      <c r="AT253" s="3"/>
      <c r="AU253" s="3"/>
    </row>
    <row r="254" spans="45:47" ht="14.25" customHeight="1" x14ac:dyDescent="0.25">
      <c r="AS254" s="6"/>
      <c r="AT254" s="3"/>
      <c r="AU254" s="3"/>
    </row>
    <row r="255" spans="45:47" ht="14.25" customHeight="1" x14ac:dyDescent="0.25">
      <c r="AS255" s="6"/>
      <c r="AT255" s="3"/>
      <c r="AU255" s="3"/>
    </row>
    <row r="256" spans="45:47" ht="14.25" customHeight="1" x14ac:dyDescent="0.25">
      <c r="AS256" s="6"/>
      <c r="AT256" s="3"/>
      <c r="AU256" s="3"/>
    </row>
    <row r="257" spans="45:47" ht="14.25" customHeight="1" x14ac:dyDescent="0.25">
      <c r="AS257" s="6"/>
      <c r="AT257" s="3"/>
      <c r="AU257" s="3"/>
    </row>
    <row r="258" spans="45:47" ht="14.25" customHeight="1" x14ac:dyDescent="0.25">
      <c r="AS258" s="6"/>
      <c r="AT258" s="3"/>
      <c r="AU258" s="3"/>
    </row>
    <row r="259" spans="45:47" ht="14.25" customHeight="1" x14ac:dyDescent="0.25">
      <c r="AS259" s="6"/>
      <c r="AT259" s="3"/>
      <c r="AU259" s="3"/>
    </row>
    <row r="260" spans="45:47" ht="14.25" customHeight="1" x14ac:dyDescent="0.25">
      <c r="AS260" s="6"/>
      <c r="AT260" s="3"/>
      <c r="AU260" s="3"/>
    </row>
    <row r="261" spans="45:47" ht="14.25" customHeight="1" x14ac:dyDescent="0.25">
      <c r="AS261" s="6"/>
      <c r="AT261" s="3"/>
      <c r="AU261" s="3"/>
    </row>
    <row r="262" spans="45:47" ht="14.25" customHeight="1" x14ac:dyDescent="0.25">
      <c r="AS262" s="6"/>
      <c r="AT262" s="3"/>
      <c r="AU262" s="3"/>
    </row>
    <row r="263" spans="45:47" ht="14.25" customHeight="1" x14ac:dyDescent="0.25">
      <c r="AS263" s="6"/>
      <c r="AT263" s="3"/>
      <c r="AU263" s="3"/>
    </row>
    <row r="264" spans="45:47" ht="14.25" customHeight="1" x14ac:dyDescent="0.25">
      <c r="AS264" s="6"/>
      <c r="AT264" s="3"/>
      <c r="AU264" s="3"/>
    </row>
    <row r="265" spans="45:47" ht="14.25" customHeight="1" x14ac:dyDescent="0.25">
      <c r="AS265" s="6"/>
      <c r="AT265" s="3"/>
      <c r="AU265" s="3"/>
    </row>
    <row r="266" spans="45:47" ht="14.25" customHeight="1" x14ac:dyDescent="0.25">
      <c r="AS266" s="6"/>
      <c r="AT266" s="3"/>
      <c r="AU266" s="3"/>
    </row>
    <row r="267" spans="45:47" ht="14.25" customHeight="1" x14ac:dyDescent="0.25">
      <c r="AS267" s="6"/>
      <c r="AT267" s="3"/>
      <c r="AU267" s="3"/>
    </row>
    <row r="268" spans="45:47" ht="14.25" customHeight="1" x14ac:dyDescent="0.25">
      <c r="AS268" s="6"/>
      <c r="AT268" s="3"/>
      <c r="AU268" s="3"/>
    </row>
    <row r="269" spans="45:47" ht="14.25" customHeight="1" x14ac:dyDescent="0.25">
      <c r="AS269" s="6"/>
      <c r="AT269" s="3"/>
      <c r="AU269" s="3"/>
    </row>
    <row r="270" spans="45:47" ht="14.25" customHeight="1" x14ac:dyDescent="0.25">
      <c r="AS270" s="6"/>
      <c r="AT270" s="3"/>
      <c r="AU270" s="3"/>
    </row>
    <row r="271" spans="45:47" ht="14.25" customHeight="1" x14ac:dyDescent="0.25">
      <c r="AS271" s="6"/>
      <c r="AT271" s="3"/>
      <c r="AU271" s="3"/>
    </row>
    <row r="272" spans="45:47" ht="14.25" customHeight="1" x14ac:dyDescent="0.25">
      <c r="AS272" s="6"/>
      <c r="AT272" s="3"/>
      <c r="AU272" s="3"/>
    </row>
    <row r="273" spans="45:47" ht="14.25" customHeight="1" x14ac:dyDescent="0.25">
      <c r="AS273" s="6"/>
      <c r="AT273" s="3"/>
      <c r="AU273" s="3"/>
    </row>
    <row r="274" spans="45:47" ht="14.25" customHeight="1" x14ac:dyDescent="0.25">
      <c r="AS274" s="6"/>
      <c r="AT274" s="3"/>
      <c r="AU274" s="3"/>
    </row>
    <row r="275" spans="45:47" ht="14.25" customHeight="1" x14ac:dyDescent="0.25">
      <c r="AS275" s="6"/>
      <c r="AT275" s="3"/>
      <c r="AU275" s="3"/>
    </row>
    <row r="276" spans="45:47" ht="14.25" customHeight="1" x14ac:dyDescent="0.25">
      <c r="AS276" s="6"/>
      <c r="AT276" s="3"/>
      <c r="AU276" s="3"/>
    </row>
    <row r="277" spans="45:47" ht="14.25" customHeight="1" x14ac:dyDescent="0.25">
      <c r="AS277" s="6"/>
      <c r="AT277" s="3"/>
      <c r="AU277" s="3"/>
    </row>
    <row r="278" spans="45:47" ht="14.25" customHeight="1" x14ac:dyDescent="0.25">
      <c r="AS278" s="6"/>
      <c r="AT278" s="3"/>
      <c r="AU278" s="3"/>
    </row>
    <row r="279" spans="45:47" ht="14.25" customHeight="1" x14ac:dyDescent="0.25">
      <c r="AS279" s="6"/>
      <c r="AT279" s="3"/>
      <c r="AU279" s="3"/>
    </row>
    <row r="280" spans="45:47" ht="14.25" customHeight="1" x14ac:dyDescent="0.25">
      <c r="AS280" s="6"/>
      <c r="AT280" s="3"/>
      <c r="AU280" s="3"/>
    </row>
    <row r="281" spans="45:47" ht="14.25" customHeight="1" x14ac:dyDescent="0.25">
      <c r="AS281" s="6"/>
      <c r="AT281" s="3"/>
      <c r="AU281" s="3"/>
    </row>
    <row r="282" spans="45:47" ht="14.25" customHeight="1" x14ac:dyDescent="0.25">
      <c r="AS282" s="6"/>
      <c r="AT282" s="3"/>
      <c r="AU282" s="3"/>
    </row>
    <row r="283" spans="45:47" ht="14.25" customHeight="1" x14ac:dyDescent="0.25">
      <c r="AS283" s="6"/>
      <c r="AT283" s="3"/>
      <c r="AU283" s="3"/>
    </row>
    <row r="284" spans="45:47" ht="14.25" customHeight="1" x14ac:dyDescent="0.25">
      <c r="AS284" s="6"/>
      <c r="AT284" s="3"/>
      <c r="AU284" s="3"/>
    </row>
    <row r="285" spans="45:47" ht="14.25" customHeight="1" x14ac:dyDescent="0.25">
      <c r="AS285" s="6"/>
      <c r="AT285" s="3"/>
      <c r="AU285" s="3"/>
    </row>
    <row r="286" spans="45:47" ht="14.25" customHeight="1" x14ac:dyDescent="0.25">
      <c r="AS286" s="6"/>
      <c r="AT286" s="3"/>
      <c r="AU286" s="3"/>
    </row>
    <row r="287" spans="45:47" ht="14.25" customHeight="1" x14ac:dyDescent="0.25">
      <c r="AS287" s="6"/>
      <c r="AT287" s="3"/>
      <c r="AU287" s="3"/>
    </row>
    <row r="288" spans="45:47" ht="14.25" customHeight="1" x14ac:dyDescent="0.25">
      <c r="AS288" s="6"/>
      <c r="AT288" s="3"/>
      <c r="AU288" s="3"/>
    </row>
    <row r="289" spans="45:47" ht="14.25" customHeight="1" x14ac:dyDescent="0.25">
      <c r="AS289" s="6"/>
      <c r="AT289" s="3"/>
      <c r="AU289" s="3"/>
    </row>
    <row r="290" spans="45:47" ht="14.25" customHeight="1" x14ac:dyDescent="0.25">
      <c r="AS290" s="6"/>
      <c r="AT290" s="3"/>
      <c r="AU290" s="3"/>
    </row>
    <row r="291" spans="45:47" ht="14.25" customHeight="1" x14ac:dyDescent="0.25">
      <c r="AS291" s="6"/>
      <c r="AT291" s="3"/>
      <c r="AU291" s="3"/>
    </row>
    <row r="292" spans="45:47" ht="14.25" customHeight="1" x14ac:dyDescent="0.25">
      <c r="AS292" s="6"/>
      <c r="AT292" s="3"/>
      <c r="AU292" s="3"/>
    </row>
    <row r="293" spans="45:47" ht="14.25" customHeight="1" x14ac:dyDescent="0.25">
      <c r="AS293" s="6"/>
      <c r="AT293" s="3"/>
      <c r="AU293" s="3"/>
    </row>
    <row r="294" spans="45:47" ht="14.25" customHeight="1" x14ac:dyDescent="0.25">
      <c r="AS294" s="6"/>
      <c r="AT294" s="3"/>
      <c r="AU294" s="3"/>
    </row>
    <row r="295" spans="45:47" ht="14.25" customHeight="1" x14ac:dyDescent="0.25">
      <c r="AS295" s="6"/>
      <c r="AT295" s="3"/>
      <c r="AU295" s="3"/>
    </row>
    <row r="296" spans="45:47" ht="14.25" customHeight="1" x14ac:dyDescent="0.25">
      <c r="AS296" s="6"/>
      <c r="AT296" s="3"/>
      <c r="AU296" s="3"/>
    </row>
    <row r="297" spans="45:47" ht="14.25" customHeight="1" x14ac:dyDescent="0.25">
      <c r="AS297" s="6"/>
      <c r="AT297" s="3"/>
      <c r="AU297" s="3"/>
    </row>
    <row r="298" spans="45:47" ht="14.25" customHeight="1" x14ac:dyDescent="0.25">
      <c r="AS298" s="6"/>
      <c r="AT298" s="3"/>
      <c r="AU298" s="3"/>
    </row>
    <row r="299" spans="45:47" ht="14.25" customHeight="1" x14ac:dyDescent="0.25">
      <c r="AS299" s="6"/>
      <c r="AT299" s="3"/>
      <c r="AU299" s="3"/>
    </row>
    <row r="300" spans="45:47" ht="14.25" customHeight="1" x14ac:dyDescent="0.25">
      <c r="AS300" s="6"/>
      <c r="AT300" s="3"/>
      <c r="AU300" s="3"/>
    </row>
    <row r="301" spans="45:47" ht="14.25" customHeight="1" x14ac:dyDescent="0.25">
      <c r="AS301" s="6"/>
      <c r="AT301" s="3"/>
      <c r="AU301" s="3"/>
    </row>
    <row r="302" spans="45:47" ht="14.25" customHeight="1" x14ac:dyDescent="0.25">
      <c r="AS302" s="6"/>
      <c r="AT302" s="3"/>
      <c r="AU302" s="3"/>
    </row>
    <row r="303" spans="45:47" ht="14.25" customHeight="1" x14ac:dyDescent="0.25">
      <c r="AS303" s="6"/>
      <c r="AT303" s="3"/>
      <c r="AU303" s="3"/>
    </row>
    <row r="304" spans="45:47" ht="14.25" customHeight="1" x14ac:dyDescent="0.25">
      <c r="AS304" s="6"/>
      <c r="AT304" s="3"/>
      <c r="AU304" s="3"/>
    </row>
    <row r="305" spans="45:47" ht="14.25" customHeight="1" x14ac:dyDescent="0.25">
      <c r="AS305" s="6"/>
      <c r="AT305" s="3"/>
      <c r="AU305" s="3"/>
    </row>
    <row r="306" spans="45:47" ht="14.25" customHeight="1" x14ac:dyDescent="0.25">
      <c r="AS306" s="6"/>
      <c r="AT306" s="3"/>
      <c r="AU306" s="3"/>
    </row>
    <row r="307" spans="45:47" ht="14.25" customHeight="1" x14ac:dyDescent="0.25">
      <c r="AS307" s="6"/>
      <c r="AT307" s="3"/>
      <c r="AU307" s="3"/>
    </row>
    <row r="308" spans="45:47" ht="14.25" customHeight="1" x14ac:dyDescent="0.25">
      <c r="AS308" s="6"/>
      <c r="AT308" s="3"/>
      <c r="AU308" s="3"/>
    </row>
    <row r="309" spans="45:47" ht="14.25" customHeight="1" x14ac:dyDescent="0.25">
      <c r="AS309" s="6"/>
      <c r="AT309" s="3"/>
      <c r="AU309" s="3"/>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309"/>
  <sheetViews>
    <sheetView workbookViewId="0">
      <selection activeCell="A8" sqref="A8"/>
    </sheetView>
  </sheetViews>
  <sheetFormatPr defaultRowHeight="14.25" customHeight="1" x14ac:dyDescent="0.25"/>
  <cols>
    <col min="1" max="1" width="5.85546875" style="1" bestFit="1" customWidth="1"/>
    <col min="2" max="2" width="3.140625" style="1" bestFit="1" customWidth="1"/>
    <col min="3" max="3" width="9.140625" style="1" customWidth="1"/>
    <col min="4" max="4" width="13.5703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8" width="9.28515625" style="1" customWidth="1"/>
    <col min="39" max="40" width="9.28515625" style="3" customWidth="1"/>
    <col min="41" max="41" width="9.28515625" style="2" customWidth="1"/>
    <col min="42" max="43" width="9.28515625" style="3" customWidth="1"/>
    <col min="44" max="46" width="9.28515625" style="1" customWidth="1"/>
    <col min="47" max="16384" width="9.140625" style="1"/>
  </cols>
  <sheetData>
    <row r="1" spans="1:47"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GSGM</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M1" s="9"/>
      <c r="AN1" s="9"/>
      <c r="AO1" s="10"/>
      <c r="AP1" s="9"/>
      <c r="AQ1" s="9"/>
    </row>
    <row r="2" spans="1:47" ht="14.25" customHeight="1" x14ac:dyDescent="0.25">
      <c r="A2" s="4"/>
      <c r="D2" s="1" t="s">
        <v>953</v>
      </c>
      <c r="E2" s="1" t="str">
        <f>VLOOKUP($D$2,[1]Tables!$B$2:$D$1048576,3,FALSE)</f>
        <v>Group Size Master</v>
      </c>
      <c r="K2" s="3"/>
      <c r="L2" s="3"/>
      <c r="M2" s="3"/>
      <c r="N2" s="3" t="str">
        <f>CONCATENATE("CREATE TABLE ", $D$2, " (")</f>
        <v>CREATE TABLE GSGM (</v>
      </c>
      <c r="O2" s="7" t="str">
        <f>CONCATENATE("CREATE TABLE ", $D$2, " (")</f>
        <v>CREATE TABLE GSGM (</v>
      </c>
      <c r="P2" s="8" t="s">
        <v>9</v>
      </c>
      <c r="Q2" s="8"/>
      <c r="R2" s="7" t="str">
        <f>CONCATENATE("     A          R ", D2, "R")</f>
        <v xml:space="preserve">     A          R GSGMR</v>
      </c>
      <c r="S2" s="1" t="s">
        <v>9</v>
      </c>
      <c r="AJ2" s="5" t="s">
        <v>9</v>
      </c>
    </row>
    <row r="3" spans="1:47" ht="14.25" customHeight="1" x14ac:dyDescent="0.25">
      <c r="A3" s="4"/>
      <c r="B3" s="1" t="str">
        <f>VLOOKUP($D$2,[1]Tables!$B$2:$D$1048576,2,FALSE)</f>
        <v>GZ</v>
      </c>
      <c r="C3" s="1" t="s">
        <v>17</v>
      </c>
      <c r="D3" s="1" t="str">
        <f t="shared" ref="D3:D15" si="0">B3 &amp; C3</f>
        <v>GZCONO</v>
      </c>
      <c r="E3" s="1" t="str">
        <f>VLOOKUP($C3,'[1]Data Dictionary'!$B$2:$I$1048576,5,FALSE)</f>
        <v>Company Code</v>
      </c>
      <c r="F3" s="1" t="str">
        <f>VLOOKUP($C3,'[1]Data Dictionary'!$B$2:$I$1048576,6,FALSE)</f>
        <v>Company Code</v>
      </c>
      <c r="G3" s="1" t="str">
        <f>VLOOKUP($C3,'[1]Data Dictionary'!$B$2:$I$1048576,7,FALSE)</f>
        <v>Company Code</v>
      </c>
      <c r="H3" s="1" t="str">
        <f>VLOOKUP($C3,'[1]Data Dictionary'!$B$2:$I$1048576,8,FALSE)</f>
        <v>Company Code</v>
      </c>
      <c r="I3" s="1" t="str">
        <f>VLOOKUP($C3,'[1]Data Dictionary'!$B$2:$I$1048576,2,FALSE)</f>
        <v>VARCHAR</v>
      </c>
      <c r="J3" s="2" t="str">
        <f>VLOOKUP($C3,'[1]Data Dictionary'!$B$2:$I$1048576,3,FALSE)</f>
        <v>10</v>
      </c>
      <c r="K3" s="3" t="s">
        <v>10</v>
      </c>
      <c r="L3" s="3" t="str">
        <f>IF(K3="", " NULL ", " NOT NULL ")</f>
        <v xml:space="preserve"> NOT NULL </v>
      </c>
      <c r="M3" s="3" t="str">
        <f>IF(I3="NUMERIC", " DEFAULT(0) ", IF(I3="DATETIME", "", " DEFAULT('') "))</f>
        <v xml:space="preserve"> DEFAULT('') </v>
      </c>
      <c r="N3" s="1" t="str">
        <f>CONCATENATE(D3, " ", I3, IF(I3="DATETIME", "",CONCATENATE("(", J3, ") ")), L3, M3,",")</f>
        <v>GZCONO VARCHAR(10)  NOT NULL  DEFAULT('') ,</v>
      </c>
      <c r="O3" s="1" t="str">
        <f>CONCATENATE(D3, " ",IF(I3="VARCHAR", "VARCHAR2",IF(I3="NUMERIC", "NUMBER", I3)), IF(I3="DATETIME", "",CONCATENATE("(", J3, ") ")), IF(TRIM(K3)&lt;&gt;"", L3,IF(TRIM(M3)="DEFAULT('')", "DEFAULT(' ')", M3)), ",")</f>
        <v>GZCONO VARCHAR2(10)  NOT NULL ,</v>
      </c>
      <c r="P3" s="2" t="str">
        <f t="shared" ref="P3:P15" si="1">IF(I3="VARCHAR",J3,LEFT(J3,FIND(",",J3)-1))</f>
        <v>10</v>
      </c>
      <c r="Q3" s="2" t="str">
        <f t="shared" ref="Q3:Q15" si="2">IF(I3="VARCHAR","",RIGHT(J3,LEN(J3)-FIND(",",J3)))</f>
        <v/>
      </c>
      <c r="R3" s="1" t="str">
        <f t="shared" ref="R3:R15" si="3">CONCATENATE("     A            ", D3, RIGHT("          "&amp;P3,10),RIGHT("   "&amp;Q3,3),"       COLHDG('", LEFT(E3,20), "')")</f>
        <v xml:space="preserve">     A            GZCONO        10          COLHDG('Company Code')</v>
      </c>
      <c r="S3" s="1" t="s">
        <v>9</v>
      </c>
      <c r="T3" s="1" t="str">
        <f>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@level1type=N'TABLE',@level1name=N'GSGM', @level2type=N'COLUMN',@level2name=N'GZCONO'</v>
      </c>
      <c r="U3" s="1" t="s">
        <v>1311</v>
      </c>
      <c r="W3" s="1" t="s">
        <v>16</v>
      </c>
      <c r="X3" s="1" t="s">
        <v>15</v>
      </c>
      <c r="Y3" s="1" t="str">
        <f>D3</f>
        <v>GZCONO</v>
      </c>
      <c r="Z3" s="1" t="str">
        <f t="shared" ref="Z3:Z15" si="4">IF(AND(W3="EN",X3="S"),E3, IF(AND(W3="ID", X3="S"),F3, IF(AND(W3="EN", X3="R"),G3,H3)))</f>
        <v>Company Code</v>
      </c>
      <c r="AB3" s="1">
        <v>1</v>
      </c>
      <c r="AC3" s="6">
        <f t="shared" ref="AC3:AC15" ca="1" si="5">YEAR(NOW())*10000+MONTH(NOW())*100+DAY(NOW())</f>
        <v>20141204</v>
      </c>
      <c r="AD3" s="3">
        <f t="shared" ref="AD3:AD15" ca="1" si="6">HOUR(NOW())*10000+MINUTE(NOW())*100+SECOND(NOW())</f>
        <v>144109</v>
      </c>
      <c r="AE3" s="3" t="s">
        <v>88</v>
      </c>
      <c r="AF3" s="1">
        <v>0</v>
      </c>
      <c r="AG3" s="1">
        <v>0</v>
      </c>
      <c r="AI3" s="1" t="str">
        <f ca="1">CONCATENATE("insert into ZDIC values('",U3, "', '",V3, "', '",W3, "', '",X3, "', '",Y3, "', '",Z3, "', '",AA3, "', '",AB3, "', '",AC3, "', '",AD3, "', '",AE3, "', '",AF3, "', '",AG3, "', '",AH3, "')")</f>
        <v>insert into ZDIC values('DJB', '', 'EN', 'S', 'GZCONO', 'Company Code', '', '1', '20141204', '144109', 'SQL', '0', '0', '')</v>
      </c>
      <c r="AJ3" s="5" t="s">
        <v>9</v>
      </c>
      <c r="AM3" s="1"/>
      <c r="AN3" s="1"/>
      <c r="AO3" s="1"/>
      <c r="AP3" s="1"/>
      <c r="AQ3" s="1"/>
    </row>
    <row r="4" spans="1:47" ht="14.25" customHeight="1" x14ac:dyDescent="0.25">
      <c r="A4" s="4"/>
      <c r="B4" s="1" t="str">
        <f>VLOOKUP($D$2,[1]Tables!$B$2:$D$1048576,2,FALSE)</f>
        <v>GZ</v>
      </c>
      <c r="C4" s="1" t="s">
        <v>69</v>
      </c>
      <c r="D4" s="1" t="str">
        <f t="shared" si="0"/>
        <v>GZBRNO</v>
      </c>
      <c r="E4" s="1" t="str">
        <f>VLOOKUP($C4,'[1]Data Dictionary'!$B$2:$I$1048576,5,FALSE)</f>
        <v>Branch Code</v>
      </c>
      <c r="F4" s="1" t="str">
        <f>VLOOKUP($C4,'[1]Data Dictionary'!$B$2:$I$1048576,6,FALSE)</f>
        <v>Branch Code</v>
      </c>
      <c r="G4" s="1" t="str">
        <f>VLOOKUP($C4,'[1]Data Dictionary'!$B$2:$I$1048576,7,FALSE)</f>
        <v>Branch Code</v>
      </c>
      <c r="H4" s="1" t="str">
        <f>VLOOKUP($C4,'[1]Data Dictionary'!$B$2:$I$1048576,8,FALSE)</f>
        <v>Branch Code</v>
      </c>
      <c r="I4" s="1" t="str">
        <f>VLOOKUP($C4,'[1]Data Dictionary'!$B$2:$I$1048576,2,FALSE)</f>
        <v>VARCHAR</v>
      </c>
      <c r="J4" s="2" t="str">
        <f>VLOOKUP($C4,'[1]Data Dictionary'!$B$2:$I$1048576,3,FALSE)</f>
        <v>10</v>
      </c>
      <c r="K4" s="3" t="s">
        <v>12</v>
      </c>
      <c r="L4" s="3" t="str">
        <f>IF(K4="", " NULL ", " NOT NULL ")</f>
        <v xml:space="preserve"> NOT NULL </v>
      </c>
      <c r="M4" s="3" t="str">
        <f>IF(I4="NUMERIC", " DEFAULT(0) ", IF(I4="DATETIME", "", " DEFAULT('') "))</f>
        <v xml:space="preserve"> DEFAULT('') </v>
      </c>
      <c r="N4" s="1" t="str">
        <f>CONCATENATE(D4, " ", I4, IF(I4="DATETIME", "",CONCATENATE("(", J4, ") ")), L4, M4,",")</f>
        <v>GZBRNO VARCHAR(10)  NOT NULL  DEFAULT('') ,</v>
      </c>
      <c r="O4" s="1" t="str">
        <f>CONCATENATE(D4, " ",IF(I4="VARCHAR", "VARCHAR2",IF(I4="NUMERIC", "NUMBER", I4)), IF(I4="DATETIME", "",CONCATENATE("(", J4, ") ")), IF(TRIM(K4)&lt;&gt;"", L4,IF(TRIM(M4)="DEFAULT('')", "DEFAULT(' ')", M4)), ",")</f>
        <v>GZBRNO VARCHAR2(10)  NOT NULL ,</v>
      </c>
      <c r="P4" s="2" t="str">
        <f t="shared" si="1"/>
        <v>10</v>
      </c>
      <c r="Q4" s="2" t="str">
        <f t="shared" si="2"/>
        <v/>
      </c>
      <c r="R4" s="1" t="str">
        <f t="shared" si="3"/>
        <v xml:space="preserve">     A            GZBRNO        10          COLHDG('Branch Code')</v>
      </c>
      <c r="S4" s="1" t="s">
        <v>9</v>
      </c>
      <c r="T4" s="1" t="str">
        <f>CONCATENATE("EXEC sys.sp_addextendedproperty @name=N'MS_Description', @value=N'", E4, "' , @level0type=N'SCHEMA',@level0name=N'dbo', @level1type=N'TABLE',@level1name=N'", $D$2, "', @level2type=N'COLUMN',@level2name=N'", D4, "'")</f>
        <v>EXEC sys.sp_addextendedproperty @name=N'MS_Description', @value=N'Branch Code' , @level0type=N'SCHEMA',@level0name=N'dbo', @level1type=N'TABLE',@level1name=N'GSGM', @level2type=N'COLUMN',@level2name=N'GZBRNO'</v>
      </c>
      <c r="U4" s="1" t="s">
        <v>1311</v>
      </c>
      <c r="W4" s="1" t="s">
        <v>16</v>
      </c>
      <c r="X4" s="1" t="s">
        <v>15</v>
      </c>
      <c r="Y4" s="1" t="str">
        <f>D4</f>
        <v>GZBRNO</v>
      </c>
      <c r="Z4" s="1" t="str">
        <f t="shared" si="4"/>
        <v>Branch Code</v>
      </c>
      <c r="AB4" s="1">
        <v>1</v>
      </c>
      <c r="AC4" s="6">
        <f t="shared" ca="1" si="5"/>
        <v>20141204</v>
      </c>
      <c r="AD4" s="3">
        <f t="shared" ca="1" si="6"/>
        <v>144109</v>
      </c>
      <c r="AE4" s="3" t="s">
        <v>88</v>
      </c>
      <c r="AF4" s="1">
        <v>0</v>
      </c>
      <c r="AG4" s="1">
        <v>0</v>
      </c>
      <c r="AI4" s="1" t="str">
        <f ca="1">CONCATENATE("insert into ZDIC values('",U4, "', '",V4, "', '",W4, "', '",X4, "', '",Y4, "', '",Z4, "', '",AA4, "', '",AB4, "', '",AC4, "', '",AD4, "', '",AE4, "', '",AF4, "', '",AG4, "', '",AH4, "')")</f>
        <v>insert into ZDIC values('DJB', '', 'EN', 'S', 'GZBRNO', 'Branch Code', '', '1', '20141204', '144109', 'SQL', '0', '0', '')</v>
      </c>
      <c r="AJ4" s="5" t="s">
        <v>9</v>
      </c>
      <c r="AM4" s="1"/>
      <c r="AN4" s="1"/>
      <c r="AO4" s="1"/>
      <c r="AP4" s="1"/>
      <c r="AQ4" s="1"/>
    </row>
    <row r="5" spans="1:47" ht="14.25" customHeight="1" x14ac:dyDescent="0.25">
      <c r="A5" s="4"/>
      <c r="B5" s="1" t="str">
        <f>VLOOKUP($D$2,[1]Tables!$B$2:$D$1048576,2,FALSE)</f>
        <v>GZ</v>
      </c>
      <c r="C5" s="1" t="s">
        <v>950</v>
      </c>
      <c r="D5" s="1" t="str">
        <f t="shared" si="0"/>
        <v>GZSGNO</v>
      </c>
      <c r="E5" s="1" t="str">
        <f>VLOOKUP($C5,'[1]Data Dictionary'!$B$2:$I$1048576,5,FALSE)</f>
        <v>Size Group Code</v>
      </c>
      <c r="F5" s="1" t="str">
        <f>VLOOKUP($C5,'[1]Data Dictionary'!$B$2:$I$1048576,6,FALSE)</f>
        <v>Size Group Code</v>
      </c>
      <c r="G5" s="1" t="str">
        <f>VLOOKUP($C5,'[1]Data Dictionary'!$B$2:$I$1048576,7,FALSE)</f>
        <v>Size Group Code</v>
      </c>
      <c r="H5" s="1" t="str">
        <f>VLOOKUP($C5,'[1]Data Dictionary'!$B$2:$I$1048576,8,FALSE)</f>
        <v>Size Group Code</v>
      </c>
      <c r="I5" s="1" t="str">
        <f>VLOOKUP($C5,'[1]Data Dictionary'!$B$2:$I$1048576,2,FALSE)</f>
        <v>VARCHAR</v>
      </c>
      <c r="J5" s="2" t="str">
        <f>VLOOKUP($C5,'[1]Data Dictionary'!$B$2:$I$1048576,3,FALSE)</f>
        <v>10</v>
      </c>
      <c r="K5" s="3" t="s">
        <v>13</v>
      </c>
      <c r="L5" s="3" t="str">
        <f t="shared" ref="L5:L15" si="7">IF(K5="", " NULL ", " NOT NULL ")</f>
        <v xml:space="preserve"> NOT NULL </v>
      </c>
      <c r="M5" s="3" t="str">
        <f t="shared" ref="M5:M15" si="8">IF(I5="NUMERIC", " DEFAULT(0) ", IF(I5="DATETIME", "", " DEFAULT('') "))</f>
        <v xml:space="preserve"> DEFAULT('') </v>
      </c>
      <c r="N5" s="1" t="str">
        <f t="shared" ref="N5:N15" si="9">CONCATENATE(D5, " ", I5, IF(I5="DATETIME", "",CONCATENATE("(", J5, ") ")), L5, M5,",")</f>
        <v>GZSGNO VARCHAR(10)  NOT NULL  DEFAULT('') ,</v>
      </c>
      <c r="O5" s="1" t="str">
        <f t="shared" ref="O5:O15" si="10">CONCATENATE(D5, " ",IF(I5="VARCHAR", "VARCHAR2",IF(I5="NUMERIC", "NUMBER", I5)), IF(I5="DATETIME", "",CONCATENATE("(", J5, ") ")), IF(TRIM(K5)&lt;&gt;"", L5,IF(TRIM(M5)="DEFAULT('')", "DEFAULT(' ')", M5)), ",")</f>
        <v>GZSGNO VARCHAR2(10)  NOT NULL ,</v>
      </c>
      <c r="P5" s="2" t="str">
        <f t="shared" si="1"/>
        <v>10</v>
      </c>
      <c r="Q5" s="2" t="str">
        <f t="shared" si="2"/>
        <v/>
      </c>
      <c r="R5" s="1" t="str">
        <f t="shared" si="3"/>
        <v xml:space="preserve">     A            GZSGNO        10          COLHDG('Size Group Code')</v>
      </c>
      <c r="S5" s="1" t="s">
        <v>9</v>
      </c>
      <c r="T5" s="1" t="str">
        <f t="shared" ref="T5:T15" si="11">CONCATENATE("EXEC sys.sp_addextendedproperty @name=N'MS_Description', @value=N'", E5, "' , @level0type=N'SCHEMA',@level0name=N'dbo', @level1type=N'TABLE',@level1name=N'", $D$2, "', @level2type=N'COLUMN',@level2name=N'", D5, "'")</f>
        <v>EXEC sys.sp_addextendedproperty @name=N'MS_Description', @value=N'Size Group Code' , @level0type=N'SCHEMA',@level0name=N'dbo', @level1type=N'TABLE',@level1name=N'GSGM', @level2type=N'COLUMN',@level2name=N'GZSGNO'</v>
      </c>
      <c r="U5" s="1" t="s">
        <v>1311</v>
      </c>
      <c r="W5" s="1" t="s">
        <v>16</v>
      </c>
      <c r="X5" s="1" t="s">
        <v>15</v>
      </c>
      <c r="Y5" s="1" t="str">
        <f t="shared" ref="Y5:Y15" si="12">D5</f>
        <v>GZSGNO</v>
      </c>
      <c r="Z5" s="1" t="str">
        <f t="shared" si="4"/>
        <v>Size Group Code</v>
      </c>
      <c r="AB5" s="1">
        <v>1</v>
      </c>
      <c r="AC5" s="6">
        <f t="shared" ca="1" si="5"/>
        <v>20141204</v>
      </c>
      <c r="AD5" s="3">
        <f t="shared" ca="1" si="6"/>
        <v>144109</v>
      </c>
      <c r="AE5" s="3" t="s">
        <v>88</v>
      </c>
      <c r="AF5" s="1">
        <v>0</v>
      </c>
      <c r="AG5" s="1">
        <v>0</v>
      </c>
      <c r="AI5" s="1" t="str">
        <f t="shared" ref="AI5:AI15" ca="1" si="13">CONCATENATE("insert into ZDIC values('",U5, "', '",V5, "', '",W5, "', '",X5, "', '",Y5, "', '",Z5, "', '",AA5, "', '",AB5, "', '",AC5, "', '",AD5, "', '",AE5, "', '",AF5, "', '",AG5, "', '",AH5, "')")</f>
        <v>insert into ZDIC values('DJB', '', 'EN', 'S', 'GZSGNO', 'Size Group Code', '', '1', '20141204', '144109', 'SQL', '0', '0', '')</v>
      </c>
      <c r="AJ5" s="5" t="s">
        <v>9</v>
      </c>
      <c r="AM5" s="1"/>
      <c r="AN5" s="1"/>
      <c r="AO5" s="1"/>
      <c r="AP5" s="1"/>
      <c r="AQ5" s="1"/>
    </row>
    <row r="6" spans="1:47" ht="14.25" customHeight="1" x14ac:dyDescent="0.25">
      <c r="A6" s="4"/>
      <c r="B6" s="1" t="str">
        <f>VLOOKUP($D$2,[1]Tables!$B$2:$D$1048576,2,FALSE)</f>
        <v>GZ</v>
      </c>
      <c r="C6" s="1" t="s">
        <v>951</v>
      </c>
      <c r="D6" s="1" t="str">
        <f t="shared" si="0"/>
        <v>GZSGNA</v>
      </c>
      <c r="E6" s="1" t="str">
        <f>VLOOKUP($C6,'[1]Data Dictionary'!$B$2:$I$1048576,5,FALSE)</f>
        <v>Size Group Name</v>
      </c>
      <c r="F6" s="1" t="str">
        <f>VLOOKUP($C6,'[1]Data Dictionary'!$B$2:$I$1048576,6,FALSE)</f>
        <v>Size Group Name</v>
      </c>
      <c r="G6" s="1" t="str">
        <f>VLOOKUP($C6,'[1]Data Dictionary'!$B$2:$I$1048576,7,FALSE)</f>
        <v>Size Group Name</v>
      </c>
      <c r="H6" s="1" t="str">
        <f>VLOOKUP($C6,'[1]Data Dictionary'!$B$2:$I$1048576,8,FALSE)</f>
        <v>Size Group Name</v>
      </c>
      <c r="I6" s="1" t="str">
        <f>VLOOKUP($C6,'[1]Data Dictionary'!$B$2:$I$1048576,2,FALSE)</f>
        <v>VARCHAR</v>
      </c>
      <c r="J6" s="2" t="str">
        <f>VLOOKUP($C6,'[1]Data Dictionary'!$B$2:$I$1048576,3,FALSE)</f>
        <v>100</v>
      </c>
      <c r="K6" s="3" t="s">
        <v>14</v>
      </c>
      <c r="L6" s="3" t="str">
        <f t="shared" si="7"/>
        <v xml:space="preserve"> NOT NULL </v>
      </c>
      <c r="M6" s="3" t="str">
        <f t="shared" si="8"/>
        <v xml:space="preserve"> DEFAULT('') </v>
      </c>
      <c r="N6" s="1" t="str">
        <f t="shared" si="9"/>
        <v>GZSGNA VARCHAR(100)  NOT NULL  DEFAULT('') ,</v>
      </c>
      <c r="O6" s="1" t="str">
        <f t="shared" si="10"/>
        <v>GZSGNA VARCHAR2(100)  NOT NULL ,</v>
      </c>
      <c r="P6" s="2" t="str">
        <f t="shared" si="1"/>
        <v>100</v>
      </c>
      <c r="Q6" s="2" t="str">
        <f t="shared" si="2"/>
        <v/>
      </c>
      <c r="R6" s="1" t="str">
        <f t="shared" si="3"/>
        <v xml:space="preserve">     A            GZSGNA       100          COLHDG('Size Group Name')</v>
      </c>
      <c r="S6" s="1" t="s">
        <v>9</v>
      </c>
      <c r="T6" s="1" t="str">
        <f t="shared" si="11"/>
        <v>EXEC sys.sp_addextendedproperty @name=N'MS_Description', @value=N'Size Group Name' , @level0type=N'SCHEMA',@level0name=N'dbo', @level1type=N'TABLE',@level1name=N'GSGM', @level2type=N'COLUMN',@level2name=N'GZSGNA'</v>
      </c>
      <c r="U6" s="1" t="s">
        <v>1311</v>
      </c>
      <c r="W6" s="1" t="s">
        <v>16</v>
      </c>
      <c r="X6" s="1" t="s">
        <v>15</v>
      </c>
      <c r="Y6" s="1" t="str">
        <f t="shared" si="12"/>
        <v>GZSGNA</v>
      </c>
      <c r="Z6" s="1" t="str">
        <f t="shared" si="4"/>
        <v>Size Group Name</v>
      </c>
      <c r="AB6" s="1">
        <v>1</v>
      </c>
      <c r="AC6" s="6">
        <f t="shared" ca="1" si="5"/>
        <v>20141204</v>
      </c>
      <c r="AD6" s="3">
        <f t="shared" ca="1" si="6"/>
        <v>144109</v>
      </c>
      <c r="AE6" s="3" t="s">
        <v>88</v>
      </c>
      <c r="AF6" s="1">
        <v>0</v>
      </c>
      <c r="AG6" s="1">
        <v>0</v>
      </c>
      <c r="AI6" s="1" t="str">
        <f t="shared" ca="1" si="13"/>
        <v>insert into ZDIC values('DJB', '', 'EN', 'S', 'GZSGNA', 'Size Group Name', '', '1', '20141204', '144109', 'SQL', '0', '0', '')</v>
      </c>
      <c r="AJ6" s="5" t="s">
        <v>9</v>
      </c>
      <c r="AO6" s="3"/>
      <c r="AQ6" s="1"/>
      <c r="AR6" s="6"/>
      <c r="AS6" s="3"/>
      <c r="AT6" s="3"/>
    </row>
    <row r="7" spans="1:47" ht="14.25" customHeight="1" x14ac:dyDescent="0.25">
      <c r="A7" s="4"/>
      <c r="B7" s="1" t="str">
        <f>VLOOKUP($D$2,[1]Tables!$B$2:$D$1048576,2,FALSE)</f>
        <v>GZ</v>
      </c>
      <c r="C7" s="1" t="s">
        <v>952</v>
      </c>
      <c r="D7" s="1" t="str">
        <f t="shared" si="0"/>
        <v>GZSIZE</v>
      </c>
      <c r="E7" s="1" t="str">
        <f>VLOOKUP($C7,'[1]Data Dictionary'!$B$2:$I$1048576,5,FALSE)</f>
        <v>Size</v>
      </c>
      <c r="F7" s="1" t="str">
        <f>VLOOKUP($C7,'[1]Data Dictionary'!$B$2:$I$1048576,6,FALSE)</f>
        <v>Size</v>
      </c>
      <c r="G7" s="1" t="str">
        <f>VLOOKUP($C7,'[1]Data Dictionary'!$B$2:$I$1048576,7,FALSE)</f>
        <v>Size</v>
      </c>
      <c r="H7" s="1" t="str">
        <f>VLOOKUP($C7,'[1]Data Dictionary'!$B$2:$I$1048576,8,FALSE)</f>
        <v>Size</v>
      </c>
      <c r="I7" s="1" t="str">
        <f>VLOOKUP($C7,'[1]Data Dictionary'!$B$2:$I$1048576,2,FALSE)</f>
        <v>VARCHAR</v>
      </c>
      <c r="J7" s="2" t="str">
        <f>VLOOKUP($C7,'[1]Data Dictionary'!$B$2:$I$1048576,3,FALSE)</f>
        <v>10</v>
      </c>
      <c r="K7" s="3"/>
      <c r="L7" s="3" t="str">
        <f t="shared" si="7"/>
        <v xml:space="preserve"> NULL </v>
      </c>
      <c r="M7" s="3" t="str">
        <f t="shared" si="8"/>
        <v xml:space="preserve"> DEFAULT('') </v>
      </c>
      <c r="N7" s="1" t="str">
        <f t="shared" si="9"/>
        <v>GZSIZE VARCHAR(10)  NULL  DEFAULT('') ,</v>
      </c>
      <c r="O7" s="1" t="str">
        <f t="shared" si="10"/>
        <v>GZSIZE VARCHAR2(10) DEFAULT(' '),</v>
      </c>
      <c r="P7" s="2" t="str">
        <f t="shared" si="1"/>
        <v>10</v>
      </c>
      <c r="Q7" s="2" t="str">
        <f t="shared" si="2"/>
        <v/>
      </c>
      <c r="R7" s="1" t="str">
        <f t="shared" si="3"/>
        <v xml:space="preserve">     A            GZSIZE        10          COLHDG('Size')</v>
      </c>
      <c r="S7" s="1" t="s">
        <v>9</v>
      </c>
      <c r="T7" s="1" t="str">
        <f t="shared" si="11"/>
        <v>EXEC sys.sp_addextendedproperty @name=N'MS_Description', @value=N'Size' , @level0type=N'SCHEMA',@level0name=N'dbo', @level1type=N'TABLE',@level1name=N'GSGM', @level2type=N'COLUMN',@level2name=N'GZSIZE'</v>
      </c>
      <c r="U7" s="1" t="s">
        <v>1311</v>
      </c>
      <c r="W7" s="1" t="s">
        <v>16</v>
      </c>
      <c r="X7" s="1" t="s">
        <v>15</v>
      </c>
      <c r="Y7" s="1" t="str">
        <f t="shared" si="12"/>
        <v>GZSIZE</v>
      </c>
      <c r="Z7" s="1" t="str">
        <f t="shared" si="4"/>
        <v>Size</v>
      </c>
      <c r="AB7" s="1">
        <v>1</v>
      </c>
      <c r="AC7" s="6">
        <f t="shared" ca="1" si="5"/>
        <v>20141204</v>
      </c>
      <c r="AD7" s="3">
        <f t="shared" ca="1" si="6"/>
        <v>144109</v>
      </c>
      <c r="AE7" s="3" t="s">
        <v>88</v>
      </c>
      <c r="AF7" s="1">
        <v>0</v>
      </c>
      <c r="AG7" s="1">
        <v>0</v>
      </c>
      <c r="AI7" s="1" t="str">
        <f t="shared" ca="1" si="13"/>
        <v>insert into ZDIC values('DJB', '', 'EN', 'S', 'GZSIZE', 'Size', '', '1', '20141204', '144109', 'SQL', '0', '0', '')</v>
      </c>
      <c r="AJ7" s="5" t="s">
        <v>9</v>
      </c>
      <c r="AO7" s="3"/>
      <c r="AQ7" s="1"/>
      <c r="AR7" s="6"/>
      <c r="AS7" s="3"/>
      <c r="AT7" s="3"/>
    </row>
    <row r="8" spans="1:47" ht="14.25" customHeight="1" x14ac:dyDescent="0.25">
      <c r="A8" s="4"/>
      <c r="B8" s="1" t="str">
        <f>VLOOKUP($D$2,[1]Tables!$B$2:$D$1048576,2,FALSE)</f>
        <v>GZ</v>
      </c>
      <c r="C8" s="1" t="s">
        <v>32</v>
      </c>
      <c r="D8" s="1" t="str">
        <f t="shared" si="0"/>
        <v>GZREMA</v>
      </c>
      <c r="E8" s="1" t="str">
        <f>VLOOKUP($C8,'[1]Data Dictionary'!$B$2:$I$1048576,5,FALSE)</f>
        <v>Remark</v>
      </c>
      <c r="F8" s="1" t="str">
        <f>VLOOKUP($C8,'[1]Data Dictionary'!$B$2:$I$1048576,6,FALSE)</f>
        <v>Remark</v>
      </c>
      <c r="G8" s="1" t="str">
        <f>VLOOKUP($C8,'[1]Data Dictionary'!$B$2:$I$1048576,7,FALSE)</f>
        <v>Remark</v>
      </c>
      <c r="H8" s="1" t="str">
        <f>VLOOKUP($C8,'[1]Data Dictionary'!$B$2:$I$1048576,8,FALSE)</f>
        <v>Remark</v>
      </c>
      <c r="I8" s="1" t="str">
        <f>VLOOKUP($C8,'[1]Data Dictionary'!$B$2:$I$1048576,2,FALSE)</f>
        <v>VARCHAR</v>
      </c>
      <c r="J8" s="2" t="str">
        <f>VLOOKUP($C8,'[1]Data Dictionary'!$B$2:$I$1048576,3,FALSE)</f>
        <v>100</v>
      </c>
      <c r="K8" s="3"/>
      <c r="L8" s="3" t="str">
        <f t="shared" si="7"/>
        <v xml:space="preserve"> NULL </v>
      </c>
      <c r="M8" s="3" t="str">
        <f t="shared" si="8"/>
        <v xml:space="preserve"> DEFAULT('') </v>
      </c>
      <c r="N8" s="1" t="str">
        <f t="shared" si="9"/>
        <v>GZREMA VARCHAR(100)  NULL  DEFAULT('') ,</v>
      </c>
      <c r="O8" s="1" t="str">
        <f t="shared" si="10"/>
        <v>GZREMA VARCHAR2(100) DEFAULT(' '),</v>
      </c>
      <c r="P8" s="2" t="str">
        <f t="shared" si="1"/>
        <v>100</v>
      </c>
      <c r="Q8" s="2" t="str">
        <f t="shared" si="2"/>
        <v/>
      </c>
      <c r="R8" s="1" t="str">
        <f t="shared" si="3"/>
        <v xml:space="preserve">     A            GZREMA       100          COLHDG('Remark')</v>
      </c>
      <c r="S8" s="1" t="s">
        <v>9</v>
      </c>
      <c r="T8" s="1" t="str">
        <f t="shared" si="11"/>
        <v>EXEC sys.sp_addextendedproperty @name=N'MS_Description', @value=N'Remark' , @level0type=N'SCHEMA',@level0name=N'dbo', @level1type=N'TABLE',@level1name=N'GSGM', @level2type=N'COLUMN',@level2name=N'GZREMA'</v>
      </c>
      <c r="U8" s="1" t="s">
        <v>1311</v>
      </c>
      <c r="W8" s="1" t="s">
        <v>16</v>
      </c>
      <c r="X8" s="1" t="s">
        <v>15</v>
      </c>
      <c r="Y8" s="1" t="str">
        <f t="shared" si="12"/>
        <v>GZREMA</v>
      </c>
      <c r="Z8" s="1" t="str">
        <f t="shared" si="4"/>
        <v>Remark</v>
      </c>
      <c r="AB8" s="1">
        <v>1</v>
      </c>
      <c r="AC8" s="6">
        <f t="shared" ca="1" si="5"/>
        <v>20141204</v>
      </c>
      <c r="AD8" s="3">
        <f t="shared" ca="1" si="6"/>
        <v>144109</v>
      </c>
      <c r="AE8" s="3" t="s">
        <v>88</v>
      </c>
      <c r="AF8" s="1">
        <v>0</v>
      </c>
      <c r="AG8" s="1">
        <v>0</v>
      </c>
      <c r="AI8" s="1" t="str">
        <f t="shared" ca="1" si="13"/>
        <v>insert into ZDIC values('DJB', '', 'EN', 'S', 'GZREMA', 'Remark', '', '1', '20141204', '144109', 'SQL', '0', '0', '')</v>
      </c>
      <c r="AJ8" s="5" t="s">
        <v>9</v>
      </c>
      <c r="AO8" s="3"/>
      <c r="AQ8" s="1"/>
      <c r="AR8" s="6"/>
      <c r="AS8" s="3"/>
      <c r="AT8" s="3"/>
    </row>
    <row r="9" spans="1:47" ht="14.25" customHeight="1" x14ac:dyDescent="0.25">
      <c r="A9" s="4"/>
      <c r="B9" s="1" t="str">
        <f>VLOOKUP($D$2,[1]Tables!$B$2:$D$1048576,2,FALSE)</f>
        <v>GZ</v>
      </c>
      <c r="C9" s="1" t="s">
        <v>33</v>
      </c>
      <c r="D9" s="1" t="str">
        <f t="shared" si="0"/>
        <v>GZRCST</v>
      </c>
      <c r="E9" s="1" t="str">
        <f>VLOOKUP($C9,'[1]Data Dictionary'!$B$2:$I$1048576,5,FALSE)</f>
        <v>Record Status</v>
      </c>
      <c r="F9" s="1" t="str">
        <f>VLOOKUP($C9,'[1]Data Dictionary'!$B$2:$I$1048576,6,FALSE)</f>
        <v>Record Status</v>
      </c>
      <c r="G9" s="1" t="str">
        <f>VLOOKUP($C9,'[1]Data Dictionary'!$B$2:$I$1048576,7,FALSE)</f>
        <v>Record Status</v>
      </c>
      <c r="H9" s="1" t="str">
        <f>VLOOKUP($C9,'[1]Data Dictionary'!$B$2:$I$1048576,8,FALSE)</f>
        <v>Record Status</v>
      </c>
      <c r="I9" s="1" t="str">
        <f>VLOOKUP($C9,'[1]Data Dictionary'!$B$2:$I$1048576,2,FALSE)</f>
        <v>NUMERIC</v>
      </c>
      <c r="J9" s="2" t="str">
        <f>VLOOKUP($C9,'[1]Data Dictionary'!$B$2:$I$1048576,3,FALSE)</f>
        <v>1, 0</v>
      </c>
      <c r="K9" s="3"/>
      <c r="L9" s="3" t="str">
        <f t="shared" si="7"/>
        <v xml:space="preserve"> NULL </v>
      </c>
      <c r="M9" s="3" t="str">
        <f t="shared" si="8"/>
        <v xml:space="preserve"> DEFAULT(0) </v>
      </c>
      <c r="N9" s="1" t="str">
        <f t="shared" si="9"/>
        <v>GZRCST NUMERIC(1, 0)  NULL  DEFAULT(0) ,</v>
      </c>
      <c r="O9" s="1" t="str">
        <f t="shared" si="10"/>
        <v>GZRCST NUMBER(1, 0)  DEFAULT(0) ,</v>
      </c>
      <c r="P9" s="2" t="str">
        <f t="shared" si="1"/>
        <v>1</v>
      </c>
      <c r="Q9" s="2" t="str">
        <f t="shared" si="2"/>
        <v xml:space="preserve"> 0</v>
      </c>
      <c r="R9" s="1" t="str">
        <f t="shared" si="3"/>
        <v xml:space="preserve">     A            GZRCST         1  0       COLHDG('Record Status')</v>
      </c>
      <c r="S9" s="1" t="s">
        <v>9</v>
      </c>
      <c r="T9" s="1" t="str">
        <f t="shared" si="11"/>
        <v>EXEC sys.sp_addextendedproperty @name=N'MS_Description', @value=N'Record Status' , @level0type=N'SCHEMA',@level0name=N'dbo', @level1type=N'TABLE',@level1name=N'GSGM', @level2type=N'COLUMN',@level2name=N'GZRCST'</v>
      </c>
      <c r="U9" s="1" t="s">
        <v>1311</v>
      </c>
      <c r="W9" s="1" t="s">
        <v>16</v>
      </c>
      <c r="X9" s="1" t="s">
        <v>15</v>
      </c>
      <c r="Y9" s="1" t="str">
        <f t="shared" si="12"/>
        <v>GZRCST</v>
      </c>
      <c r="Z9" s="1" t="str">
        <f t="shared" si="4"/>
        <v>Record Status</v>
      </c>
      <c r="AB9" s="1">
        <v>1</v>
      </c>
      <c r="AC9" s="6">
        <f t="shared" ca="1" si="5"/>
        <v>20141204</v>
      </c>
      <c r="AD9" s="3">
        <f t="shared" ca="1" si="6"/>
        <v>144109</v>
      </c>
      <c r="AE9" s="3" t="s">
        <v>88</v>
      </c>
      <c r="AF9" s="1">
        <v>0</v>
      </c>
      <c r="AG9" s="1">
        <v>0</v>
      </c>
      <c r="AI9" s="1" t="str">
        <f t="shared" ca="1" si="13"/>
        <v>insert into ZDIC values('DJB', '', 'EN', 'S', 'GZRCST', 'Record Status', '', '1', '20141204', '144109', 'SQL', '0', '0', '')</v>
      </c>
      <c r="AJ9" s="5" t="s">
        <v>9</v>
      </c>
      <c r="AS9" s="6"/>
      <c r="AT9" s="3"/>
      <c r="AU9" s="3"/>
    </row>
    <row r="10" spans="1:47" ht="14.25" customHeight="1" x14ac:dyDescent="0.25">
      <c r="A10" s="4"/>
      <c r="B10" s="1" t="str">
        <f>VLOOKUP($D$2,[1]Tables!$B$2:$D$1048576,2,FALSE)</f>
        <v>GZ</v>
      </c>
      <c r="C10" s="1" t="s">
        <v>23</v>
      </c>
      <c r="D10" s="1" t="str">
        <f t="shared" si="0"/>
        <v>GZCRDT</v>
      </c>
      <c r="E10" s="1" t="str">
        <f>VLOOKUP($C10,'[1]Data Dictionary'!$B$2:$I$1048576,5,FALSE)</f>
        <v>Create Date</v>
      </c>
      <c r="F10" s="1" t="str">
        <f>VLOOKUP($C10,'[1]Data Dictionary'!$B$2:$I$1048576,6,FALSE)</f>
        <v>Create Date</v>
      </c>
      <c r="G10" s="1" t="str">
        <f>VLOOKUP($C10,'[1]Data Dictionary'!$B$2:$I$1048576,7,FALSE)</f>
        <v>Create Date</v>
      </c>
      <c r="H10" s="1" t="str">
        <f>VLOOKUP($C10,'[1]Data Dictionary'!$B$2:$I$1048576,8,FALSE)</f>
        <v>Create Date</v>
      </c>
      <c r="I10" s="1" t="str">
        <f>VLOOKUP($C10,'[1]Data Dictionary'!$B$2:$I$1048576,2,FALSE)</f>
        <v>NUMERIC</v>
      </c>
      <c r="J10" s="2" t="str">
        <f>VLOOKUP($C10,'[1]Data Dictionary'!$B$2:$I$1048576,3,FALSE)</f>
        <v>8, 0</v>
      </c>
      <c r="K10" s="3"/>
      <c r="L10" s="3" t="str">
        <f t="shared" si="7"/>
        <v xml:space="preserve"> NULL </v>
      </c>
      <c r="M10" s="3" t="str">
        <f t="shared" si="8"/>
        <v xml:space="preserve"> DEFAULT(0) </v>
      </c>
      <c r="N10" s="1" t="str">
        <f t="shared" si="9"/>
        <v>GZCRDT NUMERIC(8, 0)  NULL  DEFAULT(0) ,</v>
      </c>
      <c r="O10" s="1" t="str">
        <f t="shared" si="10"/>
        <v>GZCRDT NUMBER(8, 0)  DEFAULT(0) ,</v>
      </c>
      <c r="P10" s="2" t="str">
        <f t="shared" si="1"/>
        <v>8</v>
      </c>
      <c r="Q10" s="2" t="str">
        <f t="shared" si="2"/>
        <v xml:space="preserve"> 0</v>
      </c>
      <c r="R10" s="1" t="str">
        <f t="shared" si="3"/>
        <v xml:space="preserve">     A            GZCRDT         8  0       COLHDG('Create Date')</v>
      </c>
      <c r="S10" s="1" t="s">
        <v>9</v>
      </c>
      <c r="T10" s="1" t="str">
        <f t="shared" si="11"/>
        <v>EXEC sys.sp_addextendedproperty @name=N'MS_Description', @value=N'Create Date' , @level0type=N'SCHEMA',@level0name=N'dbo', @level1type=N'TABLE',@level1name=N'GSGM', @level2type=N'COLUMN',@level2name=N'GZCRDT'</v>
      </c>
      <c r="U10" s="1" t="s">
        <v>1311</v>
      </c>
      <c r="W10" s="1" t="s">
        <v>16</v>
      </c>
      <c r="X10" s="1" t="s">
        <v>15</v>
      </c>
      <c r="Y10" s="1" t="str">
        <f t="shared" si="12"/>
        <v>GZCRDT</v>
      </c>
      <c r="Z10" s="1" t="str">
        <f t="shared" si="4"/>
        <v>Create Date</v>
      </c>
      <c r="AB10" s="1">
        <v>1</v>
      </c>
      <c r="AC10" s="6">
        <f t="shared" ca="1" si="5"/>
        <v>20141204</v>
      </c>
      <c r="AD10" s="3">
        <f t="shared" ca="1" si="6"/>
        <v>144109</v>
      </c>
      <c r="AE10" s="3" t="s">
        <v>88</v>
      </c>
      <c r="AF10" s="1">
        <v>0</v>
      </c>
      <c r="AG10" s="1">
        <v>0</v>
      </c>
      <c r="AI10" s="1" t="str">
        <f t="shared" ca="1" si="13"/>
        <v>insert into ZDIC values('DJB', '', 'EN', 'S', 'GZCRDT', 'Create Date', '', '1', '20141204', '144109', 'SQL', '0', '0', '')</v>
      </c>
      <c r="AJ10" s="5" t="s">
        <v>9</v>
      </c>
      <c r="AS10" s="6"/>
      <c r="AT10" s="3"/>
      <c r="AU10" s="3"/>
    </row>
    <row r="11" spans="1:47" ht="14.25" customHeight="1" x14ac:dyDescent="0.25">
      <c r="A11" s="4"/>
      <c r="B11" s="1" t="str">
        <f>VLOOKUP($D$2,[1]Tables!$B$2:$D$1048576,2,FALSE)</f>
        <v>GZ</v>
      </c>
      <c r="C11" s="1" t="s">
        <v>24</v>
      </c>
      <c r="D11" s="1" t="str">
        <f t="shared" si="0"/>
        <v>GZCRTM</v>
      </c>
      <c r="E11" s="1" t="str">
        <f>VLOOKUP($C11,'[1]Data Dictionary'!$B$2:$I$1048576,5,FALSE)</f>
        <v>Create Time</v>
      </c>
      <c r="F11" s="1" t="str">
        <f>VLOOKUP($C11,'[1]Data Dictionary'!$B$2:$I$1048576,6,FALSE)</f>
        <v>Create Time</v>
      </c>
      <c r="G11" s="1" t="str">
        <f>VLOOKUP($C11,'[1]Data Dictionary'!$B$2:$I$1048576,7,FALSE)</f>
        <v>Create Time</v>
      </c>
      <c r="H11" s="1" t="str">
        <f>VLOOKUP($C11,'[1]Data Dictionary'!$B$2:$I$1048576,8,FALSE)</f>
        <v>Create Time</v>
      </c>
      <c r="I11" s="1" t="str">
        <f>VLOOKUP($C11,'[1]Data Dictionary'!$B$2:$I$1048576,2,FALSE)</f>
        <v>NUMERIC</v>
      </c>
      <c r="J11" s="2" t="str">
        <f>VLOOKUP($C11,'[1]Data Dictionary'!$B$2:$I$1048576,3,FALSE)</f>
        <v>6, 0</v>
      </c>
      <c r="K11" s="3"/>
      <c r="L11" s="3" t="str">
        <f t="shared" si="7"/>
        <v xml:space="preserve"> NULL </v>
      </c>
      <c r="M11" s="3" t="str">
        <f t="shared" si="8"/>
        <v xml:space="preserve"> DEFAULT(0) </v>
      </c>
      <c r="N11" s="1" t="str">
        <f t="shared" si="9"/>
        <v>GZCRTM NUMERIC(6, 0)  NULL  DEFAULT(0) ,</v>
      </c>
      <c r="O11" s="1" t="str">
        <f t="shared" si="10"/>
        <v>GZCRTM NUMBER(6, 0)  DEFAULT(0) ,</v>
      </c>
      <c r="P11" s="2" t="str">
        <f t="shared" si="1"/>
        <v>6</v>
      </c>
      <c r="Q11" s="2" t="str">
        <f t="shared" si="2"/>
        <v xml:space="preserve"> 0</v>
      </c>
      <c r="R11" s="1" t="str">
        <f t="shared" si="3"/>
        <v xml:space="preserve">     A            GZCRTM         6  0       COLHDG('Create Time')</v>
      </c>
      <c r="S11" s="1" t="s">
        <v>9</v>
      </c>
      <c r="T11" s="1" t="str">
        <f t="shared" si="11"/>
        <v>EXEC sys.sp_addextendedproperty @name=N'MS_Description', @value=N'Create Time' , @level0type=N'SCHEMA',@level0name=N'dbo', @level1type=N'TABLE',@level1name=N'GSGM', @level2type=N'COLUMN',@level2name=N'GZCRTM'</v>
      </c>
      <c r="U11" s="1" t="s">
        <v>1311</v>
      </c>
      <c r="W11" s="1" t="s">
        <v>16</v>
      </c>
      <c r="X11" s="1" t="s">
        <v>15</v>
      </c>
      <c r="Y11" s="1" t="str">
        <f t="shared" si="12"/>
        <v>GZCRTM</v>
      </c>
      <c r="Z11" s="1" t="str">
        <f t="shared" si="4"/>
        <v>Create Time</v>
      </c>
      <c r="AB11" s="1">
        <v>1</v>
      </c>
      <c r="AC11" s="6">
        <f t="shared" ca="1" si="5"/>
        <v>20141204</v>
      </c>
      <c r="AD11" s="3">
        <f t="shared" ca="1" si="6"/>
        <v>144109</v>
      </c>
      <c r="AE11" s="3" t="s">
        <v>88</v>
      </c>
      <c r="AF11" s="1">
        <v>0</v>
      </c>
      <c r="AG11" s="1">
        <v>0</v>
      </c>
      <c r="AI11" s="1" t="str">
        <f t="shared" ca="1" si="13"/>
        <v>insert into ZDIC values('DJB', '', 'EN', 'S', 'GZCRTM', 'Create Time', '', '1', '20141204', '144109', 'SQL', '0', '0', '')</v>
      </c>
      <c r="AJ11" s="5" t="s">
        <v>9</v>
      </c>
      <c r="AS11" s="6"/>
      <c r="AT11" s="3"/>
      <c r="AU11" s="3"/>
    </row>
    <row r="12" spans="1:47" ht="14.25" customHeight="1" x14ac:dyDescent="0.25">
      <c r="A12" s="4"/>
      <c r="B12" s="1" t="str">
        <f>VLOOKUP($D$2,[1]Tables!$B$2:$D$1048576,2,FALSE)</f>
        <v>GZ</v>
      </c>
      <c r="C12" s="1" t="s">
        <v>25</v>
      </c>
      <c r="D12" s="1" t="str">
        <f t="shared" si="0"/>
        <v>GZCRUS</v>
      </c>
      <c r="E12" s="1" t="str">
        <f>VLOOKUP($C12,'[1]Data Dictionary'!$B$2:$I$1048576,5,FALSE)</f>
        <v>Create User</v>
      </c>
      <c r="F12" s="1" t="str">
        <f>VLOOKUP($C12,'[1]Data Dictionary'!$B$2:$I$1048576,6,FALSE)</f>
        <v>Create User</v>
      </c>
      <c r="G12" s="1" t="str">
        <f>VLOOKUP($C12,'[1]Data Dictionary'!$B$2:$I$1048576,7,FALSE)</f>
        <v>Create User</v>
      </c>
      <c r="H12" s="1" t="str">
        <f>VLOOKUP($C12,'[1]Data Dictionary'!$B$2:$I$1048576,8,FALSE)</f>
        <v>Create User</v>
      </c>
      <c r="I12" s="1" t="str">
        <f>VLOOKUP($C12,'[1]Data Dictionary'!$B$2:$I$1048576,2,FALSE)</f>
        <v>VARCHAR</v>
      </c>
      <c r="J12" s="2" t="str">
        <f>VLOOKUP($C12,'[1]Data Dictionary'!$B$2:$I$1048576,3,FALSE)</f>
        <v>20</v>
      </c>
      <c r="K12" s="3"/>
      <c r="L12" s="3" t="str">
        <f t="shared" si="7"/>
        <v xml:space="preserve"> NULL </v>
      </c>
      <c r="M12" s="3" t="str">
        <f t="shared" si="8"/>
        <v xml:space="preserve"> DEFAULT('') </v>
      </c>
      <c r="N12" s="1" t="str">
        <f t="shared" si="9"/>
        <v>GZCRUS VARCHAR(20)  NULL  DEFAULT('') ,</v>
      </c>
      <c r="O12" s="1" t="str">
        <f t="shared" si="10"/>
        <v>GZCRUS VARCHAR2(20) DEFAULT(' '),</v>
      </c>
      <c r="P12" s="2" t="str">
        <f t="shared" si="1"/>
        <v>20</v>
      </c>
      <c r="Q12" s="2" t="str">
        <f t="shared" si="2"/>
        <v/>
      </c>
      <c r="R12" s="1" t="str">
        <f t="shared" si="3"/>
        <v xml:space="preserve">     A            GZCRUS        20          COLHDG('Create User')</v>
      </c>
      <c r="S12" s="1" t="s">
        <v>9</v>
      </c>
      <c r="T12" s="1" t="str">
        <f t="shared" si="11"/>
        <v>EXEC sys.sp_addextendedproperty @name=N'MS_Description', @value=N'Create User' , @level0type=N'SCHEMA',@level0name=N'dbo', @level1type=N'TABLE',@level1name=N'GSGM', @level2type=N'COLUMN',@level2name=N'GZCRUS'</v>
      </c>
      <c r="U12" s="1" t="s">
        <v>1311</v>
      </c>
      <c r="W12" s="1" t="s">
        <v>16</v>
      </c>
      <c r="X12" s="1" t="s">
        <v>15</v>
      </c>
      <c r="Y12" s="1" t="str">
        <f t="shared" si="12"/>
        <v>GZCRUS</v>
      </c>
      <c r="Z12" s="1" t="str">
        <f t="shared" si="4"/>
        <v>Create User</v>
      </c>
      <c r="AB12" s="1">
        <v>1</v>
      </c>
      <c r="AC12" s="6">
        <f t="shared" ca="1" si="5"/>
        <v>20141204</v>
      </c>
      <c r="AD12" s="3">
        <f t="shared" ca="1" si="6"/>
        <v>144109</v>
      </c>
      <c r="AE12" s="3" t="s">
        <v>88</v>
      </c>
      <c r="AF12" s="1">
        <v>0</v>
      </c>
      <c r="AG12" s="1">
        <v>0</v>
      </c>
      <c r="AI12" s="1" t="str">
        <f t="shared" ca="1" si="13"/>
        <v>insert into ZDIC values('DJB', '', 'EN', 'S', 'GZCRUS', 'Create User', '', '1', '20141204', '144109', 'SQL', '0', '0', '')</v>
      </c>
      <c r="AJ12" s="5" t="s">
        <v>9</v>
      </c>
      <c r="AS12" s="6"/>
      <c r="AT12" s="3"/>
      <c r="AU12" s="3"/>
    </row>
    <row r="13" spans="1:47" ht="14.25" customHeight="1" x14ac:dyDescent="0.25">
      <c r="A13" s="4"/>
      <c r="B13" s="1" t="str">
        <f>VLOOKUP($D$2,[1]Tables!$B$2:$D$1048576,2,FALSE)</f>
        <v>GZ</v>
      </c>
      <c r="C13" s="1" t="s">
        <v>26</v>
      </c>
      <c r="D13" s="1" t="str">
        <f t="shared" si="0"/>
        <v>GZCHDT</v>
      </c>
      <c r="E13" s="1" t="str">
        <f>VLOOKUP($C13,'[1]Data Dictionary'!$B$2:$I$1048576,5,FALSE)</f>
        <v>Change Date</v>
      </c>
      <c r="F13" s="1" t="str">
        <f>VLOOKUP($C13,'[1]Data Dictionary'!$B$2:$I$1048576,6,FALSE)</f>
        <v>Change Date</v>
      </c>
      <c r="G13" s="1" t="str">
        <f>VLOOKUP($C13,'[1]Data Dictionary'!$B$2:$I$1048576,7,FALSE)</f>
        <v>Change Date</v>
      </c>
      <c r="H13" s="1" t="str">
        <f>VLOOKUP($C13,'[1]Data Dictionary'!$B$2:$I$1048576,8,FALSE)</f>
        <v>Change Date</v>
      </c>
      <c r="I13" s="1" t="str">
        <f>VLOOKUP($C13,'[1]Data Dictionary'!$B$2:$I$1048576,2,FALSE)</f>
        <v>NUMERIC</v>
      </c>
      <c r="J13" s="2" t="str">
        <f>VLOOKUP($C13,'[1]Data Dictionary'!$B$2:$I$1048576,3,FALSE)</f>
        <v>8, 0</v>
      </c>
      <c r="K13" s="3"/>
      <c r="L13" s="3" t="str">
        <f t="shared" si="7"/>
        <v xml:space="preserve"> NULL </v>
      </c>
      <c r="M13" s="3" t="str">
        <f t="shared" si="8"/>
        <v xml:space="preserve"> DEFAULT(0) </v>
      </c>
      <c r="N13" s="1" t="str">
        <f t="shared" si="9"/>
        <v>GZCHDT NUMERIC(8, 0)  NULL  DEFAULT(0) ,</v>
      </c>
      <c r="O13" s="1" t="str">
        <f t="shared" si="10"/>
        <v>GZCHDT NUMBER(8, 0)  DEFAULT(0) ,</v>
      </c>
      <c r="P13" s="2" t="str">
        <f t="shared" si="1"/>
        <v>8</v>
      </c>
      <c r="Q13" s="2" t="str">
        <f t="shared" si="2"/>
        <v xml:space="preserve"> 0</v>
      </c>
      <c r="R13" s="1" t="str">
        <f t="shared" si="3"/>
        <v xml:space="preserve">     A            GZCHDT         8  0       COLHDG('Change Date')</v>
      </c>
      <c r="S13" s="1" t="s">
        <v>9</v>
      </c>
      <c r="T13" s="1" t="str">
        <f t="shared" si="11"/>
        <v>EXEC sys.sp_addextendedproperty @name=N'MS_Description', @value=N'Change Date' , @level0type=N'SCHEMA',@level0name=N'dbo', @level1type=N'TABLE',@level1name=N'GSGM', @level2type=N'COLUMN',@level2name=N'GZCHDT'</v>
      </c>
      <c r="U13" s="1" t="s">
        <v>1311</v>
      </c>
      <c r="W13" s="1" t="s">
        <v>16</v>
      </c>
      <c r="X13" s="1" t="s">
        <v>15</v>
      </c>
      <c r="Y13" s="1" t="str">
        <f t="shared" si="12"/>
        <v>GZCHDT</v>
      </c>
      <c r="Z13" s="1" t="str">
        <f t="shared" si="4"/>
        <v>Change Date</v>
      </c>
      <c r="AB13" s="1">
        <v>1</v>
      </c>
      <c r="AC13" s="6">
        <f t="shared" ca="1" si="5"/>
        <v>20141204</v>
      </c>
      <c r="AD13" s="3">
        <f t="shared" ca="1" si="6"/>
        <v>144109</v>
      </c>
      <c r="AE13" s="3" t="s">
        <v>88</v>
      </c>
      <c r="AF13" s="1">
        <v>0</v>
      </c>
      <c r="AG13" s="1">
        <v>0</v>
      </c>
      <c r="AI13" s="1" t="str">
        <f t="shared" ca="1" si="13"/>
        <v>insert into ZDIC values('DJB', '', 'EN', 'S', 'GZCHDT', 'Change Date', '', '1', '20141204', '144109', 'SQL', '0', '0', '')</v>
      </c>
      <c r="AJ13" s="5" t="s">
        <v>9</v>
      </c>
      <c r="AS13" s="6"/>
      <c r="AT13" s="3"/>
      <c r="AU13" s="3"/>
    </row>
    <row r="14" spans="1:47" ht="14.25" customHeight="1" x14ac:dyDescent="0.25">
      <c r="A14" s="4"/>
      <c r="B14" s="1" t="str">
        <f>VLOOKUP($D$2,[1]Tables!$B$2:$D$1048576,2,FALSE)</f>
        <v>GZ</v>
      </c>
      <c r="C14" s="1" t="s">
        <v>27</v>
      </c>
      <c r="D14" s="1" t="str">
        <f t="shared" si="0"/>
        <v>GZCHTM</v>
      </c>
      <c r="E14" s="1" t="str">
        <f>VLOOKUP($C14,'[1]Data Dictionary'!$B$2:$I$1048576,5,FALSE)</f>
        <v>Change Time</v>
      </c>
      <c r="F14" s="1" t="str">
        <f>VLOOKUP($C14,'[1]Data Dictionary'!$B$2:$I$1048576,6,FALSE)</f>
        <v>Change Time</v>
      </c>
      <c r="G14" s="1" t="str">
        <f>VLOOKUP($C14,'[1]Data Dictionary'!$B$2:$I$1048576,7,FALSE)</f>
        <v>Change Time</v>
      </c>
      <c r="H14" s="1" t="str">
        <f>VLOOKUP($C14,'[1]Data Dictionary'!$B$2:$I$1048576,8,FALSE)</f>
        <v>Change Time</v>
      </c>
      <c r="I14" s="1" t="str">
        <f>VLOOKUP($C14,'[1]Data Dictionary'!$B$2:$I$1048576,2,FALSE)</f>
        <v>NUMERIC</v>
      </c>
      <c r="J14" s="2" t="str">
        <f>VLOOKUP($C14,'[1]Data Dictionary'!$B$2:$I$1048576,3,FALSE)</f>
        <v>6, 0</v>
      </c>
      <c r="K14" s="3"/>
      <c r="L14" s="3" t="str">
        <f t="shared" si="7"/>
        <v xml:space="preserve"> NULL </v>
      </c>
      <c r="M14" s="3" t="str">
        <f t="shared" si="8"/>
        <v xml:space="preserve"> DEFAULT(0) </v>
      </c>
      <c r="N14" s="1" t="str">
        <f t="shared" si="9"/>
        <v>GZCHTM NUMERIC(6, 0)  NULL  DEFAULT(0) ,</v>
      </c>
      <c r="O14" s="1" t="str">
        <f t="shared" si="10"/>
        <v>GZCHTM NUMBER(6, 0)  DEFAULT(0) ,</v>
      </c>
      <c r="P14" s="2" t="str">
        <f t="shared" si="1"/>
        <v>6</v>
      </c>
      <c r="Q14" s="2" t="str">
        <f t="shared" si="2"/>
        <v xml:space="preserve"> 0</v>
      </c>
      <c r="R14" s="1" t="str">
        <f t="shared" si="3"/>
        <v xml:space="preserve">     A            GZCHTM         6  0       COLHDG('Change Time')</v>
      </c>
      <c r="S14" s="1" t="s">
        <v>9</v>
      </c>
      <c r="T14" s="1" t="str">
        <f t="shared" si="11"/>
        <v>EXEC sys.sp_addextendedproperty @name=N'MS_Description', @value=N'Change Time' , @level0type=N'SCHEMA',@level0name=N'dbo', @level1type=N'TABLE',@level1name=N'GSGM', @level2type=N'COLUMN',@level2name=N'GZCHTM'</v>
      </c>
      <c r="U14" s="1" t="s">
        <v>1311</v>
      </c>
      <c r="W14" s="1" t="s">
        <v>16</v>
      </c>
      <c r="X14" s="1" t="s">
        <v>15</v>
      </c>
      <c r="Y14" s="1" t="str">
        <f t="shared" si="12"/>
        <v>GZCHTM</v>
      </c>
      <c r="Z14" s="1" t="str">
        <f t="shared" si="4"/>
        <v>Change Time</v>
      </c>
      <c r="AB14" s="1">
        <v>1</v>
      </c>
      <c r="AC14" s="6">
        <f t="shared" ca="1" si="5"/>
        <v>20141204</v>
      </c>
      <c r="AD14" s="3">
        <f t="shared" ca="1" si="6"/>
        <v>144109</v>
      </c>
      <c r="AE14" s="3" t="s">
        <v>88</v>
      </c>
      <c r="AF14" s="1">
        <v>0</v>
      </c>
      <c r="AG14" s="1">
        <v>0</v>
      </c>
      <c r="AI14" s="1" t="str">
        <f t="shared" ca="1" si="13"/>
        <v>insert into ZDIC values('DJB', '', 'EN', 'S', 'GZCHTM', 'Change Time', '', '1', '20141204', '144109', 'SQL', '0', '0', '')</v>
      </c>
      <c r="AJ14" s="5" t="s">
        <v>9</v>
      </c>
      <c r="AS14" s="6"/>
      <c r="AT14" s="3"/>
      <c r="AU14" s="3"/>
    </row>
    <row r="15" spans="1:47" ht="14.25" customHeight="1" x14ac:dyDescent="0.25">
      <c r="A15" s="4"/>
      <c r="B15" s="1" t="str">
        <f>VLOOKUP($D$2,[1]Tables!$B$2:$D$1048576,2,FALSE)</f>
        <v>GZ</v>
      </c>
      <c r="C15" s="1" t="s">
        <v>28</v>
      </c>
      <c r="D15" s="1" t="str">
        <f t="shared" si="0"/>
        <v>GZCHUS</v>
      </c>
      <c r="E15" s="1" t="str">
        <f>VLOOKUP($C15,'[1]Data Dictionary'!$B$2:$I$1048576,5,FALSE)</f>
        <v>Change User</v>
      </c>
      <c r="F15" s="1" t="str">
        <f>VLOOKUP($C15,'[1]Data Dictionary'!$B$2:$I$1048576,6,FALSE)</f>
        <v>Change User</v>
      </c>
      <c r="G15" s="1" t="str">
        <f>VLOOKUP($C15,'[1]Data Dictionary'!$B$2:$I$1048576,7,FALSE)</f>
        <v>Change User</v>
      </c>
      <c r="H15" s="1" t="str">
        <f>VLOOKUP($C15,'[1]Data Dictionary'!$B$2:$I$1048576,8,FALSE)</f>
        <v>Change User</v>
      </c>
      <c r="I15" s="1" t="str">
        <f>VLOOKUP($C15,'[1]Data Dictionary'!$B$2:$I$1048576,2,FALSE)</f>
        <v>VARCHAR</v>
      </c>
      <c r="J15" s="2" t="str">
        <f>VLOOKUP($C15,'[1]Data Dictionary'!$B$2:$I$1048576,3,FALSE)</f>
        <v>20</v>
      </c>
      <c r="K15" s="3"/>
      <c r="L15" s="3" t="str">
        <f t="shared" si="7"/>
        <v xml:space="preserve"> NULL </v>
      </c>
      <c r="M15" s="3" t="str">
        <f t="shared" si="8"/>
        <v xml:space="preserve"> DEFAULT('') </v>
      </c>
      <c r="N15" s="1" t="str">
        <f t="shared" si="9"/>
        <v>GZCHUS VARCHAR(20)  NULL  DEFAULT('') ,</v>
      </c>
      <c r="O15" s="1" t="str">
        <f t="shared" si="10"/>
        <v>GZCHUS VARCHAR2(20) DEFAULT(' '),</v>
      </c>
      <c r="P15" s="2" t="str">
        <f t="shared" si="1"/>
        <v>20</v>
      </c>
      <c r="Q15" s="2" t="str">
        <f t="shared" si="2"/>
        <v/>
      </c>
      <c r="R15" s="1" t="str">
        <f t="shared" si="3"/>
        <v xml:space="preserve">     A            GZCHUS        20          COLHDG('Change User')</v>
      </c>
      <c r="S15" s="1" t="s">
        <v>9</v>
      </c>
      <c r="T15" s="1" t="str">
        <f t="shared" si="11"/>
        <v>EXEC sys.sp_addextendedproperty @name=N'MS_Description', @value=N'Change User' , @level0type=N'SCHEMA',@level0name=N'dbo', @level1type=N'TABLE',@level1name=N'GSGM', @level2type=N'COLUMN',@level2name=N'GZCHUS'</v>
      </c>
      <c r="U15" s="1" t="s">
        <v>1311</v>
      </c>
      <c r="W15" s="1" t="s">
        <v>16</v>
      </c>
      <c r="X15" s="1" t="s">
        <v>15</v>
      </c>
      <c r="Y15" s="1" t="str">
        <f t="shared" si="12"/>
        <v>GZCHUS</v>
      </c>
      <c r="Z15" s="1" t="str">
        <f t="shared" si="4"/>
        <v>Change User</v>
      </c>
      <c r="AB15" s="1">
        <v>1</v>
      </c>
      <c r="AC15" s="6">
        <f t="shared" ca="1" si="5"/>
        <v>20141204</v>
      </c>
      <c r="AD15" s="3">
        <f t="shared" ca="1" si="6"/>
        <v>144109</v>
      </c>
      <c r="AE15" s="3" t="s">
        <v>88</v>
      </c>
      <c r="AF15" s="1">
        <v>0</v>
      </c>
      <c r="AG15" s="1">
        <v>0</v>
      </c>
      <c r="AI15" s="1" t="str">
        <f t="shared" ca="1" si="13"/>
        <v>insert into ZDIC values('DJB', '', 'EN', 'S', 'GZCHUS', 'Change User', '', '1', '20141204', '144109', 'SQL', '0', '0', '')</v>
      </c>
      <c r="AJ15" s="5" t="s">
        <v>9</v>
      </c>
      <c r="AS15" s="6"/>
      <c r="AT15" s="3"/>
      <c r="AU15" s="3"/>
    </row>
    <row r="16" spans="1:47" ht="14.25" customHeight="1" x14ac:dyDescent="0.25">
      <c r="A16" s="4"/>
      <c r="B16" s="4"/>
      <c r="C16" s="4"/>
      <c r="D16" s="5"/>
      <c r="K16" s="3"/>
      <c r="L16" s="3"/>
      <c r="M16" s="3"/>
      <c r="N16" s="1" t="str">
        <f>CONCATENATE(" CONSTRAINT PK_",$D$2, " PRIMARY KEY CLUSTERED (")</f>
        <v xml:space="preserve"> CONSTRAINT PK_GSGM PRIMARY KEY CLUSTERED (</v>
      </c>
      <c r="O16" s="1" t="str">
        <f>CONCATENATE(" CONSTRAINT PK_",$D$2, " PRIMARY KEY (")</f>
        <v xml:space="preserve"> CONSTRAINT PK_GSGM PRIMARY KEY (</v>
      </c>
      <c r="P16" s="1" t="s">
        <v>9</v>
      </c>
      <c r="Q16" s="1" t="s">
        <v>9</v>
      </c>
      <c r="R16" s="1" t="s">
        <v>370</v>
      </c>
      <c r="S16" s="1" t="s">
        <v>9</v>
      </c>
      <c r="AC16" s="6"/>
      <c r="AD16" s="3"/>
      <c r="AE16" s="3"/>
      <c r="AJ16" s="5" t="s">
        <v>9</v>
      </c>
      <c r="AS16" s="6"/>
      <c r="AT16" s="3"/>
      <c r="AU16" s="3"/>
    </row>
    <row r="17" spans="2:47" ht="14.25" customHeight="1" x14ac:dyDescent="0.25">
      <c r="B17" s="4"/>
      <c r="C17" s="4"/>
      <c r="K17" s="3"/>
      <c r="L17" s="3"/>
      <c r="M17" s="3"/>
      <c r="N17" s="1" t="str">
        <f xml:space="preserve"> "  " &amp; $D2</f>
        <v xml:space="preserve">  GSGM</v>
      </c>
      <c r="O17" s="1" t="str">
        <f xml:space="preserve"> "  " &amp; $D2</f>
        <v xml:space="preserve">  GSGM</v>
      </c>
      <c r="R17" s="1" t="str">
        <f>CONCATENATE("     A          K ", RIGHT(N17,6))</f>
        <v xml:space="preserve">     A          K   GSGM</v>
      </c>
      <c r="S17" s="1" t="s">
        <v>9</v>
      </c>
      <c r="AC17" s="6"/>
      <c r="AD17" s="3"/>
      <c r="AE17" s="3"/>
      <c r="AJ17" s="5" t="s">
        <v>9</v>
      </c>
      <c r="AS17" s="6"/>
      <c r="AT17" s="3"/>
      <c r="AU17" s="3"/>
    </row>
    <row r="18" spans="2:47" ht="14.25" customHeight="1" x14ac:dyDescent="0.25">
      <c r="B18" s="4"/>
      <c r="C18" s="4"/>
      <c r="K18" s="3"/>
      <c r="L18" s="3"/>
      <c r="M18" s="3"/>
      <c r="N18" s="1" t="str">
        <f xml:space="preserve"> ", " &amp; $D3</f>
        <v>, GZCONO</v>
      </c>
      <c r="O18" s="1" t="str">
        <f xml:space="preserve"> ", " &amp; $D3</f>
        <v>, GZCONO</v>
      </c>
      <c r="R18" s="1" t="str">
        <f>CONCATENATE("     A          K ", RIGHT(N18,6))</f>
        <v xml:space="preserve">     A          K GZCONO</v>
      </c>
      <c r="S18" s="1" t="s">
        <v>9</v>
      </c>
      <c r="AJ18" s="5" t="s">
        <v>9</v>
      </c>
      <c r="AS18" s="6"/>
      <c r="AT18" s="3"/>
      <c r="AU18" s="3"/>
    </row>
    <row r="19" spans="2:47" ht="14.25" customHeight="1" x14ac:dyDescent="0.25">
      <c r="N19" s="1" t="str">
        <f xml:space="preserve"> ", " &amp; $D4</f>
        <v>, GZBRNO</v>
      </c>
      <c r="O19" s="1" t="str">
        <f xml:space="preserve"> ", " &amp; $D4</f>
        <v>, GZBRNO</v>
      </c>
      <c r="R19" s="1" t="str">
        <f>CONCATENATE("     A          K ", RIGHT(N19,6))</f>
        <v xml:space="preserve">     A          K GZBRNO</v>
      </c>
      <c r="S19" s="1" t="s">
        <v>9</v>
      </c>
      <c r="AS19" s="6"/>
      <c r="AT19" s="3"/>
      <c r="AU19" s="3"/>
    </row>
    <row r="20" spans="2:47" ht="14.25" customHeight="1" x14ac:dyDescent="0.25">
      <c r="N20" s="1" t="s">
        <v>11</v>
      </c>
      <c r="O20" s="1" t="s">
        <v>11</v>
      </c>
      <c r="S20" s="1" t="s">
        <v>9</v>
      </c>
      <c r="AS20" s="6"/>
      <c r="AT20" s="3"/>
      <c r="AU20" s="3"/>
    </row>
    <row r="21" spans="2:47" ht="14.25" customHeight="1" x14ac:dyDescent="0.25">
      <c r="B21" s="4"/>
      <c r="S21" s="1" t="s">
        <v>9</v>
      </c>
      <c r="AS21" s="6"/>
      <c r="AT21" s="3"/>
      <c r="AU21" s="3"/>
    </row>
    <row r="22" spans="2:47" ht="14.25" customHeight="1" x14ac:dyDescent="0.25">
      <c r="S22" s="1" t="s">
        <v>9</v>
      </c>
      <c r="AS22" s="6"/>
      <c r="AT22" s="3"/>
      <c r="AU22" s="3"/>
    </row>
    <row r="23" spans="2:47" ht="14.25" customHeight="1" x14ac:dyDescent="0.25">
      <c r="S23" s="1" t="s">
        <v>9</v>
      </c>
      <c r="AS23" s="6"/>
      <c r="AT23" s="3"/>
      <c r="AU23" s="3"/>
    </row>
    <row r="24" spans="2:47" ht="14.25" customHeight="1" x14ac:dyDescent="0.25">
      <c r="S24" s="1" t="s">
        <v>9</v>
      </c>
      <c r="AS24" s="6"/>
      <c r="AT24" s="3"/>
      <c r="AU24" s="3"/>
    </row>
    <row r="25" spans="2:47" ht="14.25" customHeight="1" x14ac:dyDescent="0.25">
      <c r="S25" s="1" t="s">
        <v>9</v>
      </c>
      <c r="AS25" s="6"/>
      <c r="AT25" s="3"/>
      <c r="AU25" s="3"/>
    </row>
    <row r="26" spans="2:47" ht="14.25" customHeight="1" x14ac:dyDescent="0.25">
      <c r="S26" s="1" t="s">
        <v>9</v>
      </c>
      <c r="AS26" s="6"/>
      <c r="AT26" s="3"/>
      <c r="AU26" s="3"/>
    </row>
    <row r="27" spans="2:47" ht="14.25" customHeight="1" x14ac:dyDescent="0.25">
      <c r="AS27" s="6"/>
      <c r="AT27" s="3"/>
      <c r="AU27" s="3"/>
    </row>
    <row r="28" spans="2:47" ht="14.25" customHeight="1" x14ac:dyDescent="0.25">
      <c r="AS28" s="6"/>
      <c r="AT28" s="3"/>
      <c r="AU28" s="3"/>
    </row>
    <row r="29" spans="2:47" ht="14.25" customHeight="1" x14ac:dyDescent="0.25">
      <c r="AS29" s="6"/>
      <c r="AT29" s="3"/>
      <c r="AU29" s="3"/>
    </row>
    <row r="30" spans="2:47" ht="14.25" customHeight="1" x14ac:dyDescent="0.25">
      <c r="AS30" s="6"/>
      <c r="AT30" s="3"/>
      <c r="AU30" s="3"/>
    </row>
    <row r="31" spans="2:47" ht="14.25" customHeight="1" x14ac:dyDescent="0.25">
      <c r="AS31" s="6"/>
      <c r="AT31" s="3"/>
      <c r="AU31" s="3"/>
    </row>
    <row r="32" spans="2:47" ht="14.25" customHeight="1" x14ac:dyDescent="0.25">
      <c r="AS32" s="6"/>
      <c r="AT32" s="3"/>
      <c r="AU32" s="3"/>
    </row>
    <row r="33" spans="45:47" ht="14.25" customHeight="1" x14ac:dyDescent="0.25">
      <c r="AS33" s="6"/>
      <c r="AT33" s="3"/>
      <c r="AU33" s="3"/>
    </row>
    <row r="34" spans="45:47" ht="14.25" customHeight="1" x14ac:dyDescent="0.25">
      <c r="AS34" s="6"/>
      <c r="AT34" s="3"/>
      <c r="AU34" s="3"/>
    </row>
    <row r="35" spans="45:47" ht="14.25" customHeight="1" x14ac:dyDescent="0.25">
      <c r="AS35" s="6"/>
      <c r="AT35" s="3"/>
      <c r="AU35" s="3"/>
    </row>
    <row r="36" spans="45:47" ht="14.25" customHeight="1" x14ac:dyDescent="0.25">
      <c r="AS36" s="6"/>
      <c r="AT36" s="3"/>
      <c r="AU36" s="3"/>
    </row>
    <row r="37" spans="45:47" ht="14.25" customHeight="1" x14ac:dyDescent="0.25">
      <c r="AS37" s="6"/>
      <c r="AT37" s="3"/>
      <c r="AU37" s="3"/>
    </row>
    <row r="38" spans="45:47" ht="14.25" customHeight="1" x14ac:dyDescent="0.25">
      <c r="AS38" s="6"/>
      <c r="AT38" s="3"/>
      <c r="AU38" s="3"/>
    </row>
    <row r="39" spans="45:47" ht="14.25" customHeight="1" x14ac:dyDescent="0.25">
      <c r="AS39" s="6"/>
      <c r="AT39" s="3"/>
      <c r="AU39" s="3"/>
    </row>
    <row r="40" spans="45:47" ht="14.25" customHeight="1" x14ac:dyDescent="0.25">
      <c r="AS40" s="6"/>
      <c r="AT40" s="3"/>
      <c r="AU40" s="3"/>
    </row>
    <row r="41" spans="45:47" ht="14.25" customHeight="1" x14ac:dyDescent="0.25">
      <c r="AS41" s="6"/>
      <c r="AT41" s="3"/>
      <c r="AU41" s="3"/>
    </row>
    <row r="42" spans="45:47" ht="14.25" customHeight="1" x14ac:dyDescent="0.25">
      <c r="AS42" s="6"/>
      <c r="AT42" s="3"/>
      <c r="AU42" s="3"/>
    </row>
    <row r="43" spans="45:47" ht="14.25" customHeight="1" x14ac:dyDescent="0.25">
      <c r="AS43" s="6"/>
      <c r="AT43" s="3"/>
      <c r="AU43" s="3"/>
    </row>
    <row r="44" spans="45:47" ht="14.25" customHeight="1" x14ac:dyDescent="0.25">
      <c r="AS44" s="6"/>
      <c r="AT44" s="3"/>
      <c r="AU44" s="3"/>
    </row>
    <row r="45" spans="45:47" ht="14.25" customHeight="1" x14ac:dyDescent="0.25">
      <c r="AS45" s="6"/>
      <c r="AT45" s="3"/>
      <c r="AU45" s="3"/>
    </row>
    <row r="46" spans="45:47" ht="14.25" customHeight="1" x14ac:dyDescent="0.25">
      <c r="AS46" s="6"/>
      <c r="AT46" s="3"/>
      <c r="AU46" s="3"/>
    </row>
    <row r="47" spans="45:47" ht="14.25" customHeight="1" x14ac:dyDescent="0.25">
      <c r="AS47" s="6"/>
      <c r="AT47" s="3"/>
      <c r="AU47" s="3"/>
    </row>
    <row r="48" spans="45:47" ht="14.25" customHeight="1" x14ac:dyDescent="0.25">
      <c r="AS48" s="6"/>
      <c r="AT48" s="3"/>
      <c r="AU48" s="3"/>
    </row>
    <row r="49" spans="45:47" ht="14.25" customHeight="1" x14ac:dyDescent="0.25">
      <c r="AS49" s="6"/>
      <c r="AT49" s="3"/>
      <c r="AU49" s="3"/>
    </row>
    <row r="50" spans="45:47" ht="14.25" customHeight="1" x14ac:dyDescent="0.25">
      <c r="AS50" s="6"/>
      <c r="AT50" s="3"/>
      <c r="AU50" s="3"/>
    </row>
    <row r="51" spans="45:47" ht="14.25" customHeight="1" x14ac:dyDescent="0.25">
      <c r="AS51" s="6"/>
      <c r="AT51" s="3"/>
      <c r="AU51" s="3"/>
    </row>
    <row r="52" spans="45:47" ht="14.25" customHeight="1" x14ac:dyDescent="0.25">
      <c r="AS52" s="6"/>
      <c r="AT52" s="3"/>
      <c r="AU52" s="3"/>
    </row>
    <row r="53" spans="45:47" ht="14.25" customHeight="1" x14ac:dyDescent="0.25">
      <c r="AS53" s="6"/>
      <c r="AT53" s="3"/>
      <c r="AU53" s="3"/>
    </row>
    <row r="54" spans="45:47" ht="14.25" customHeight="1" x14ac:dyDescent="0.25">
      <c r="AS54" s="6"/>
      <c r="AT54" s="3"/>
      <c r="AU54" s="3"/>
    </row>
    <row r="55" spans="45:47" ht="14.25" customHeight="1" x14ac:dyDescent="0.25">
      <c r="AS55" s="6"/>
      <c r="AT55" s="3"/>
      <c r="AU55" s="3"/>
    </row>
    <row r="56" spans="45:47" ht="14.25" customHeight="1" x14ac:dyDescent="0.25">
      <c r="AS56" s="6"/>
      <c r="AT56" s="3"/>
      <c r="AU56" s="3"/>
    </row>
    <row r="57" spans="45:47" ht="14.25" customHeight="1" x14ac:dyDescent="0.25">
      <c r="AS57" s="6"/>
      <c r="AT57" s="3"/>
      <c r="AU57" s="3"/>
    </row>
    <row r="58" spans="45:47" ht="14.25" customHeight="1" x14ac:dyDescent="0.25">
      <c r="AS58" s="6"/>
      <c r="AT58" s="3"/>
      <c r="AU58" s="3"/>
    </row>
    <row r="59" spans="45:47" ht="14.25" customHeight="1" x14ac:dyDescent="0.25">
      <c r="AS59" s="6"/>
      <c r="AT59" s="3"/>
      <c r="AU59" s="3"/>
    </row>
    <row r="60" spans="45:47" ht="14.25" customHeight="1" x14ac:dyDescent="0.25">
      <c r="AS60" s="6"/>
      <c r="AT60" s="3"/>
      <c r="AU60" s="3"/>
    </row>
    <row r="61" spans="45:47" ht="14.25" customHeight="1" x14ac:dyDescent="0.25">
      <c r="AS61" s="6"/>
      <c r="AT61" s="3"/>
      <c r="AU61" s="3"/>
    </row>
    <row r="62" spans="45:47" ht="14.25" customHeight="1" x14ac:dyDescent="0.25">
      <c r="AS62" s="6"/>
      <c r="AT62" s="3"/>
      <c r="AU62" s="3"/>
    </row>
    <row r="63" spans="45:47" ht="14.25" customHeight="1" x14ac:dyDescent="0.25">
      <c r="AS63" s="6"/>
      <c r="AT63" s="3"/>
      <c r="AU63" s="3"/>
    </row>
    <row r="64" spans="45:47" ht="14.25" customHeight="1" x14ac:dyDescent="0.25">
      <c r="AS64" s="6"/>
      <c r="AT64" s="3"/>
      <c r="AU64" s="3"/>
    </row>
    <row r="65" spans="45:47" ht="14.25" customHeight="1" x14ac:dyDescent="0.25">
      <c r="AS65" s="6"/>
      <c r="AT65" s="3"/>
      <c r="AU65" s="3"/>
    </row>
    <row r="66" spans="45:47" ht="14.25" customHeight="1" x14ac:dyDescent="0.25">
      <c r="AS66" s="6"/>
      <c r="AT66" s="3"/>
      <c r="AU66" s="3"/>
    </row>
    <row r="67" spans="45:47" ht="14.25" customHeight="1" x14ac:dyDescent="0.25">
      <c r="AS67" s="6"/>
      <c r="AT67" s="3"/>
      <c r="AU67" s="3"/>
    </row>
    <row r="68" spans="45:47" ht="14.25" customHeight="1" x14ac:dyDescent="0.25">
      <c r="AS68" s="6"/>
      <c r="AT68" s="3"/>
      <c r="AU68" s="3"/>
    </row>
    <row r="69" spans="45:47" ht="14.25" customHeight="1" x14ac:dyDescent="0.25">
      <c r="AS69" s="6"/>
      <c r="AT69" s="3"/>
      <c r="AU69" s="3"/>
    </row>
    <row r="70" spans="45:47" ht="14.25" customHeight="1" x14ac:dyDescent="0.25">
      <c r="AS70" s="6"/>
      <c r="AT70" s="3"/>
      <c r="AU70" s="3"/>
    </row>
    <row r="71" spans="45:47" ht="14.25" customHeight="1" x14ac:dyDescent="0.25">
      <c r="AS71" s="6"/>
      <c r="AT71" s="3"/>
      <c r="AU71" s="3"/>
    </row>
    <row r="72" spans="45:47" ht="14.25" customHeight="1" x14ac:dyDescent="0.25">
      <c r="AS72" s="6"/>
      <c r="AT72" s="3"/>
      <c r="AU72" s="3"/>
    </row>
    <row r="73" spans="45:47" ht="14.25" customHeight="1" x14ac:dyDescent="0.25">
      <c r="AS73" s="6"/>
      <c r="AT73" s="3"/>
      <c r="AU73" s="3"/>
    </row>
    <row r="74" spans="45:47" ht="14.25" customHeight="1" x14ac:dyDescent="0.25">
      <c r="AS74" s="6"/>
      <c r="AT74" s="3"/>
      <c r="AU74" s="3"/>
    </row>
    <row r="75" spans="45:47" ht="14.25" customHeight="1" x14ac:dyDescent="0.25">
      <c r="AS75" s="6"/>
      <c r="AT75" s="3"/>
      <c r="AU75" s="3"/>
    </row>
    <row r="76" spans="45:47" ht="14.25" customHeight="1" x14ac:dyDescent="0.25">
      <c r="AS76" s="6"/>
      <c r="AT76" s="3"/>
      <c r="AU76" s="3"/>
    </row>
    <row r="77" spans="45:47" ht="14.25" customHeight="1" x14ac:dyDescent="0.25">
      <c r="AS77" s="6"/>
      <c r="AT77" s="3"/>
      <c r="AU77" s="3"/>
    </row>
    <row r="78" spans="45:47" ht="14.25" customHeight="1" x14ac:dyDescent="0.25">
      <c r="AS78" s="6"/>
      <c r="AT78" s="3"/>
      <c r="AU78" s="3"/>
    </row>
    <row r="79" spans="45:47" ht="14.25" customHeight="1" x14ac:dyDescent="0.25">
      <c r="AS79" s="6"/>
      <c r="AT79" s="3"/>
      <c r="AU79" s="3"/>
    </row>
    <row r="80" spans="45:47" ht="14.25" customHeight="1" x14ac:dyDescent="0.25">
      <c r="AS80" s="6"/>
      <c r="AT80" s="3"/>
      <c r="AU80" s="3"/>
    </row>
    <row r="81" spans="45:47" ht="14.25" customHeight="1" x14ac:dyDescent="0.25">
      <c r="AS81" s="6"/>
      <c r="AT81" s="3"/>
      <c r="AU81" s="3"/>
    </row>
    <row r="82" spans="45:47" ht="14.25" customHeight="1" x14ac:dyDescent="0.25">
      <c r="AS82" s="6"/>
      <c r="AT82" s="3"/>
      <c r="AU82" s="3"/>
    </row>
    <row r="83" spans="45:47" ht="14.25" customHeight="1" x14ac:dyDescent="0.25">
      <c r="AS83" s="6"/>
      <c r="AT83" s="3"/>
      <c r="AU83" s="3"/>
    </row>
    <row r="84" spans="45:47" ht="14.25" customHeight="1" x14ac:dyDescent="0.25">
      <c r="AS84" s="6"/>
      <c r="AT84" s="3"/>
      <c r="AU84" s="3"/>
    </row>
    <row r="85" spans="45:47" ht="14.25" customHeight="1" x14ac:dyDescent="0.25">
      <c r="AS85" s="6"/>
      <c r="AT85" s="3"/>
      <c r="AU85" s="3"/>
    </row>
    <row r="86" spans="45:47" ht="14.25" customHeight="1" x14ac:dyDescent="0.25">
      <c r="AS86" s="6"/>
      <c r="AT86" s="3"/>
      <c r="AU86" s="3"/>
    </row>
    <row r="87" spans="45:47" ht="14.25" customHeight="1" x14ac:dyDescent="0.25">
      <c r="AS87" s="6"/>
      <c r="AT87" s="3"/>
      <c r="AU87" s="3"/>
    </row>
    <row r="88" spans="45:47" ht="14.25" customHeight="1" x14ac:dyDescent="0.25">
      <c r="AS88" s="6"/>
      <c r="AT88" s="3"/>
      <c r="AU88" s="3"/>
    </row>
    <row r="89" spans="45:47" ht="14.25" customHeight="1" x14ac:dyDescent="0.25">
      <c r="AS89" s="6"/>
      <c r="AT89" s="3"/>
      <c r="AU89" s="3"/>
    </row>
    <row r="90" spans="45:47" ht="14.25" customHeight="1" x14ac:dyDescent="0.25">
      <c r="AS90" s="6"/>
      <c r="AT90" s="3"/>
      <c r="AU90" s="3"/>
    </row>
    <row r="91" spans="45:47" ht="14.25" customHeight="1" x14ac:dyDescent="0.25">
      <c r="AS91" s="6"/>
      <c r="AT91" s="3"/>
      <c r="AU91" s="3"/>
    </row>
    <row r="92" spans="45:47" ht="14.25" customHeight="1" x14ac:dyDescent="0.25">
      <c r="AS92" s="6"/>
      <c r="AT92" s="3"/>
      <c r="AU92" s="3"/>
    </row>
    <row r="93" spans="45:47" ht="14.25" customHeight="1" x14ac:dyDescent="0.25">
      <c r="AS93" s="6"/>
      <c r="AT93" s="3"/>
      <c r="AU93" s="3"/>
    </row>
    <row r="94" spans="45:47" ht="14.25" customHeight="1" x14ac:dyDescent="0.25">
      <c r="AS94" s="6"/>
      <c r="AT94" s="3"/>
      <c r="AU94" s="3"/>
    </row>
    <row r="95" spans="45:47" ht="14.25" customHeight="1" x14ac:dyDescent="0.25">
      <c r="AS95" s="6"/>
      <c r="AT95" s="3"/>
      <c r="AU95" s="3"/>
    </row>
    <row r="96" spans="45:47" ht="14.25" customHeight="1" x14ac:dyDescent="0.25">
      <c r="AS96" s="6"/>
      <c r="AT96" s="3"/>
      <c r="AU96" s="3"/>
    </row>
    <row r="97" spans="45:47" ht="14.25" customHeight="1" x14ac:dyDescent="0.25">
      <c r="AS97" s="6"/>
      <c r="AT97" s="3"/>
      <c r="AU97" s="3"/>
    </row>
    <row r="98" spans="45:47" ht="14.25" customHeight="1" x14ac:dyDescent="0.25">
      <c r="AS98" s="6"/>
      <c r="AT98" s="3"/>
      <c r="AU98" s="3"/>
    </row>
    <row r="99" spans="45:47" ht="14.25" customHeight="1" x14ac:dyDescent="0.25">
      <c r="AS99" s="6"/>
      <c r="AT99" s="3"/>
      <c r="AU99" s="3"/>
    </row>
    <row r="100" spans="45:47" ht="14.25" customHeight="1" x14ac:dyDescent="0.25">
      <c r="AS100" s="6"/>
      <c r="AT100" s="3"/>
      <c r="AU100" s="3"/>
    </row>
    <row r="101" spans="45:47" ht="14.25" customHeight="1" x14ac:dyDescent="0.25">
      <c r="AS101" s="6"/>
      <c r="AT101" s="3"/>
      <c r="AU101" s="3"/>
    </row>
    <row r="102" spans="45:47" ht="14.25" customHeight="1" x14ac:dyDescent="0.25">
      <c r="AS102" s="6"/>
      <c r="AT102" s="3"/>
      <c r="AU102" s="3"/>
    </row>
    <row r="103" spans="45:47" ht="14.25" customHeight="1" x14ac:dyDescent="0.25">
      <c r="AS103" s="6"/>
      <c r="AT103" s="3"/>
      <c r="AU103" s="3"/>
    </row>
    <row r="104" spans="45:47" ht="14.25" customHeight="1" x14ac:dyDescent="0.25">
      <c r="AS104" s="6"/>
      <c r="AT104" s="3"/>
      <c r="AU104" s="3"/>
    </row>
    <row r="105" spans="45:47" ht="14.25" customHeight="1" x14ac:dyDescent="0.25">
      <c r="AS105" s="6"/>
      <c r="AT105" s="3"/>
      <c r="AU105" s="3"/>
    </row>
    <row r="106" spans="45:47" ht="14.25" customHeight="1" x14ac:dyDescent="0.25">
      <c r="AS106" s="6"/>
      <c r="AT106" s="3"/>
      <c r="AU106" s="3"/>
    </row>
    <row r="107" spans="45:47" ht="14.25" customHeight="1" x14ac:dyDescent="0.25">
      <c r="AS107" s="6"/>
      <c r="AT107" s="3"/>
      <c r="AU107" s="3"/>
    </row>
    <row r="108" spans="45:47" ht="14.25" customHeight="1" x14ac:dyDescent="0.25">
      <c r="AS108" s="6"/>
      <c r="AT108" s="3"/>
      <c r="AU108" s="3"/>
    </row>
    <row r="109" spans="45:47" ht="14.25" customHeight="1" x14ac:dyDescent="0.25">
      <c r="AS109" s="6"/>
      <c r="AT109" s="3"/>
      <c r="AU109" s="3"/>
    </row>
    <row r="110" spans="45:47" ht="14.25" customHeight="1" x14ac:dyDescent="0.25">
      <c r="AS110" s="6"/>
      <c r="AT110" s="3"/>
      <c r="AU110" s="3"/>
    </row>
    <row r="111" spans="45:47" ht="14.25" customHeight="1" x14ac:dyDescent="0.25">
      <c r="AS111" s="6"/>
      <c r="AT111" s="3"/>
      <c r="AU111" s="3"/>
    </row>
    <row r="112" spans="45:47" ht="14.25" customHeight="1" x14ac:dyDescent="0.25">
      <c r="AS112" s="6"/>
      <c r="AT112" s="3"/>
      <c r="AU112" s="3"/>
    </row>
    <row r="113" spans="45:47" ht="14.25" customHeight="1" x14ac:dyDescent="0.25">
      <c r="AS113" s="6"/>
      <c r="AT113" s="3"/>
      <c r="AU113" s="3"/>
    </row>
    <row r="114" spans="45:47" ht="14.25" customHeight="1" x14ac:dyDescent="0.25">
      <c r="AS114" s="6"/>
      <c r="AT114" s="3"/>
      <c r="AU114" s="3"/>
    </row>
    <row r="115" spans="45:47" ht="14.25" customHeight="1" x14ac:dyDescent="0.25">
      <c r="AS115" s="6"/>
      <c r="AT115" s="3"/>
      <c r="AU115" s="3"/>
    </row>
    <row r="116" spans="45:47" ht="14.25" customHeight="1" x14ac:dyDescent="0.25">
      <c r="AS116" s="6"/>
      <c r="AT116" s="3"/>
      <c r="AU116" s="3"/>
    </row>
    <row r="117" spans="45:47" ht="14.25" customHeight="1" x14ac:dyDescent="0.25">
      <c r="AS117" s="6"/>
      <c r="AT117" s="3"/>
      <c r="AU117" s="3"/>
    </row>
    <row r="118" spans="45:47" ht="14.25" customHeight="1" x14ac:dyDescent="0.25">
      <c r="AS118" s="6"/>
      <c r="AT118" s="3"/>
      <c r="AU118" s="3"/>
    </row>
    <row r="119" spans="45:47" ht="14.25" customHeight="1" x14ac:dyDescent="0.25">
      <c r="AS119" s="6"/>
      <c r="AT119" s="3"/>
      <c r="AU119" s="3"/>
    </row>
    <row r="120" spans="45:47" ht="14.25" customHeight="1" x14ac:dyDescent="0.25">
      <c r="AS120" s="6"/>
      <c r="AT120" s="3"/>
      <c r="AU120" s="3"/>
    </row>
    <row r="121" spans="45:47" ht="14.25" customHeight="1" x14ac:dyDescent="0.25">
      <c r="AS121" s="6"/>
      <c r="AT121" s="3"/>
      <c r="AU121" s="3"/>
    </row>
    <row r="122" spans="45:47" ht="14.25" customHeight="1" x14ac:dyDescent="0.25">
      <c r="AS122" s="6"/>
      <c r="AT122" s="3"/>
      <c r="AU122" s="3"/>
    </row>
    <row r="123" spans="45:47" ht="14.25" customHeight="1" x14ac:dyDescent="0.25">
      <c r="AS123" s="6"/>
      <c r="AT123" s="3"/>
      <c r="AU123" s="3"/>
    </row>
    <row r="124" spans="45:47" ht="14.25" customHeight="1" x14ac:dyDescent="0.25">
      <c r="AS124" s="6"/>
      <c r="AT124" s="3"/>
      <c r="AU124" s="3"/>
    </row>
    <row r="125" spans="45:47" ht="14.25" customHeight="1" x14ac:dyDescent="0.25">
      <c r="AS125" s="6"/>
      <c r="AT125" s="3"/>
      <c r="AU125" s="3"/>
    </row>
    <row r="126" spans="45:47" ht="14.25" customHeight="1" x14ac:dyDescent="0.25">
      <c r="AS126" s="6"/>
      <c r="AT126" s="3"/>
      <c r="AU126" s="3"/>
    </row>
    <row r="127" spans="45:47" ht="14.25" customHeight="1" x14ac:dyDescent="0.25">
      <c r="AS127" s="6"/>
      <c r="AT127" s="3"/>
      <c r="AU127" s="3"/>
    </row>
    <row r="128" spans="45:47" ht="14.25" customHeight="1" x14ac:dyDescent="0.25">
      <c r="AS128" s="6"/>
      <c r="AT128" s="3"/>
      <c r="AU128" s="3"/>
    </row>
    <row r="129" spans="45:47" ht="14.25" customHeight="1" x14ac:dyDescent="0.25">
      <c r="AS129" s="6"/>
      <c r="AT129" s="3"/>
      <c r="AU129" s="3"/>
    </row>
    <row r="130" spans="45:47" ht="14.25" customHeight="1" x14ac:dyDescent="0.25">
      <c r="AS130" s="6"/>
      <c r="AT130" s="3"/>
      <c r="AU130" s="3"/>
    </row>
    <row r="131" spans="45:47" ht="14.25" customHeight="1" x14ac:dyDescent="0.25">
      <c r="AS131" s="6"/>
      <c r="AT131" s="3"/>
      <c r="AU131" s="3"/>
    </row>
    <row r="132" spans="45:47" ht="14.25" customHeight="1" x14ac:dyDescent="0.25">
      <c r="AS132" s="6"/>
      <c r="AT132" s="3"/>
      <c r="AU132" s="3"/>
    </row>
    <row r="133" spans="45:47" ht="14.25" customHeight="1" x14ac:dyDescent="0.25">
      <c r="AS133" s="6"/>
      <c r="AT133" s="3"/>
      <c r="AU133" s="3"/>
    </row>
    <row r="134" spans="45:47" ht="14.25" customHeight="1" x14ac:dyDescent="0.25">
      <c r="AS134" s="6"/>
      <c r="AT134" s="3"/>
      <c r="AU134" s="3"/>
    </row>
    <row r="135" spans="45:47" ht="14.25" customHeight="1" x14ac:dyDescent="0.25">
      <c r="AS135" s="6"/>
      <c r="AT135" s="3"/>
      <c r="AU135" s="3"/>
    </row>
    <row r="136" spans="45:47" ht="14.25" customHeight="1" x14ac:dyDescent="0.25">
      <c r="AS136" s="6"/>
      <c r="AT136" s="3"/>
      <c r="AU136" s="3"/>
    </row>
    <row r="137" spans="45:47" ht="14.25" customHeight="1" x14ac:dyDescent="0.25">
      <c r="AS137" s="6"/>
      <c r="AT137" s="3"/>
      <c r="AU137" s="3"/>
    </row>
    <row r="138" spans="45:47" ht="14.25" customHeight="1" x14ac:dyDescent="0.25">
      <c r="AS138" s="6"/>
      <c r="AT138" s="3"/>
      <c r="AU138" s="3"/>
    </row>
    <row r="139" spans="45:47" ht="14.25" customHeight="1" x14ac:dyDescent="0.25">
      <c r="AS139" s="6"/>
      <c r="AT139" s="3"/>
      <c r="AU139" s="3"/>
    </row>
    <row r="140" spans="45:47" ht="14.25" customHeight="1" x14ac:dyDescent="0.25">
      <c r="AS140" s="6"/>
      <c r="AT140" s="3"/>
      <c r="AU140" s="3"/>
    </row>
    <row r="141" spans="45:47" ht="14.25" customHeight="1" x14ac:dyDescent="0.25">
      <c r="AS141" s="6"/>
      <c r="AT141" s="3"/>
      <c r="AU141" s="3"/>
    </row>
    <row r="142" spans="45:47" ht="14.25" customHeight="1" x14ac:dyDescent="0.25">
      <c r="AS142" s="6"/>
      <c r="AT142" s="3"/>
      <c r="AU142" s="3"/>
    </row>
    <row r="143" spans="45:47" ht="14.25" customHeight="1" x14ac:dyDescent="0.25">
      <c r="AS143" s="6"/>
      <c r="AT143" s="3"/>
      <c r="AU143" s="3"/>
    </row>
    <row r="144" spans="45:47" ht="14.25" customHeight="1" x14ac:dyDescent="0.25">
      <c r="AS144" s="6"/>
      <c r="AT144" s="3"/>
      <c r="AU144" s="3"/>
    </row>
    <row r="145" spans="45:47" ht="14.25" customHeight="1" x14ac:dyDescent="0.25">
      <c r="AS145" s="6"/>
      <c r="AT145" s="3"/>
      <c r="AU145" s="3"/>
    </row>
    <row r="146" spans="45:47" ht="14.25" customHeight="1" x14ac:dyDescent="0.25">
      <c r="AS146" s="6"/>
      <c r="AT146" s="3"/>
      <c r="AU146" s="3"/>
    </row>
    <row r="147" spans="45:47" ht="14.25" customHeight="1" x14ac:dyDescent="0.25">
      <c r="AS147" s="6"/>
      <c r="AT147" s="3"/>
      <c r="AU147" s="3"/>
    </row>
    <row r="148" spans="45:47" ht="14.25" customHeight="1" x14ac:dyDescent="0.25">
      <c r="AS148" s="6"/>
      <c r="AT148" s="3"/>
      <c r="AU148" s="3"/>
    </row>
    <row r="149" spans="45:47" ht="14.25" customHeight="1" x14ac:dyDescent="0.25">
      <c r="AS149" s="6"/>
      <c r="AT149" s="3"/>
      <c r="AU149" s="3"/>
    </row>
    <row r="150" spans="45:47" ht="14.25" customHeight="1" x14ac:dyDescent="0.25">
      <c r="AS150" s="6"/>
      <c r="AT150" s="3"/>
      <c r="AU150" s="3"/>
    </row>
    <row r="151" spans="45:47" ht="14.25" customHeight="1" x14ac:dyDescent="0.25">
      <c r="AS151" s="6"/>
      <c r="AT151" s="3"/>
      <c r="AU151" s="3"/>
    </row>
    <row r="152" spans="45:47" ht="14.25" customHeight="1" x14ac:dyDescent="0.25">
      <c r="AS152" s="6"/>
      <c r="AT152" s="3"/>
      <c r="AU152" s="3"/>
    </row>
    <row r="153" spans="45:47" ht="14.25" customHeight="1" x14ac:dyDescent="0.25">
      <c r="AS153" s="6"/>
      <c r="AT153" s="3"/>
      <c r="AU153" s="3"/>
    </row>
    <row r="154" spans="45:47" ht="14.25" customHeight="1" x14ac:dyDescent="0.25">
      <c r="AS154" s="6"/>
      <c r="AT154" s="3"/>
      <c r="AU154" s="3"/>
    </row>
    <row r="155" spans="45:47" ht="14.25" customHeight="1" x14ac:dyDescent="0.25">
      <c r="AS155" s="6"/>
      <c r="AT155" s="3"/>
      <c r="AU155" s="3"/>
    </row>
    <row r="156" spans="45:47" ht="14.25" customHeight="1" x14ac:dyDescent="0.25">
      <c r="AS156" s="6"/>
      <c r="AT156" s="3"/>
      <c r="AU156" s="3"/>
    </row>
    <row r="157" spans="45:47" ht="14.25" customHeight="1" x14ac:dyDescent="0.25">
      <c r="AS157" s="6"/>
      <c r="AT157" s="3"/>
      <c r="AU157" s="3"/>
    </row>
    <row r="158" spans="45:47" ht="14.25" customHeight="1" x14ac:dyDescent="0.25">
      <c r="AS158" s="6"/>
      <c r="AT158" s="3"/>
      <c r="AU158" s="3"/>
    </row>
    <row r="159" spans="45:47" ht="14.25" customHeight="1" x14ac:dyDescent="0.25">
      <c r="AS159" s="6"/>
      <c r="AT159" s="3"/>
      <c r="AU159" s="3"/>
    </row>
    <row r="160" spans="45:47" ht="14.25" customHeight="1" x14ac:dyDescent="0.25">
      <c r="AS160" s="6"/>
      <c r="AT160" s="3"/>
      <c r="AU160" s="3"/>
    </row>
    <row r="161" spans="45:47" ht="14.25" customHeight="1" x14ac:dyDescent="0.25">
      <c r="AS161" s="6"/>
      <c r="AT161" s="3"/>
      <c r="AU161" s="3"/>
    </row>
    <row r="162" spans="45:47" ht="14.25" customHeight="1" x14ac:dyDescent="0.25">
      <c r="AS162" s="6"/>
      <c r="AT162" s="3"/>
      <c r="AU162" s="3"/>
    </row>
    <row r="163" spans="45:47" ht="14.25" customHeight="1" x14ac:dyDescent="0.25">
      <c r="AS163" s="6"/>
      <c r="AT163" s="3"/>
      <c r="AU163" s="3"/>
    </row>
    <row r="164" spans="45:47" ht="14.25" customHeight="1" x14ac:dyDescent="0.25">
      <c r="AS164" s="6"/>
      <c r="AT164" s="3"/>
      <c r="AU164" s="3"/>
    </row>
    <row r="165" spans="45:47" ht="14.25" customHeight="1" x14ac:dyDescent="0.25">
      <c r="AS165" s="6"/>
      <c r="AT165" s="3"/>
      <c r="AU165" s="3"/>
    </row>
    <row r="166" spans="45:47" ht="14.25" customHeight="1" x14ac:dyDescent="0.25">
      <c r="AS166" s="6"/>
      <c r="AT166" s="3"/>
      <c r="AU166" s="3"/>
    </row>
    <row r="167" spans="45:47" ht="14.25" customHeight="1" x14ac:dyDescent="0.25">
      <c r="AS167" s="6"/>
      <c r="AT167" s="3"/>
      <c r="AU167" s="3"/>
    </row>
    <row r="168" spans="45:47" ht="14.25" customHeight="1" x14ac:dyDescent="0.25">
      <c r="AS168" s="6"/>
      <c r="AT168" s="3"/>
      <c r="AU168" s="3"/>
    </row>
    <row r="169" spans="45:47" ht="14.25" customHeight="1" x14ac:dyDescent="0.25">
      <c r="AS169" s="6"/>
      <c r="AT169" s="3"/>
      <c r="AU169" s="3"/>
    </row>
    <row r="170" spans="45:47" ht="14.25" customHeight="1" x14ac:dyDescent="0.25">
      <c r="AS170" s="6"/>
      <c r="AT170" s="3"/>
      <c r="AU170" s="3"/>
    </row>
    <row r="171" spans="45:47" ht="14.25" customHeight="1" x14ac:dyDescent="0.25">
      <c r="AS171" s="6"/>
      <c r="AT171" s="3"/>
      <c r="AU171" s="3"/>
    </row>
    <row r="172" spans="45:47" ht="14.25" customHeight="1" x14ac:dyDescent="0.25">
      <c r="AS172" s="6"/>
      <c r="AT172" s="3"/>
      <c r="AU172" s="3"/>
    </row>
    <row r="173" spans="45:47" ht="14.25" customHeight="1" x14ac:dyDescent="0.25">
      <c r="AS173" s="6"/>
      <c r="AT173" s="3"/>
      <c r="AU173" s="3"/>
    </row>
    <row r="174" spans="45:47" ht="14.25" customHeight="1" x14ac:dyDescent="0.25">
      <c r="AS174" s="6"/>
      <c r="AT174" s="3"/>
      <c r="AU174" s="3"/>
    </row>
    <row r="175" spans="45:47" ht="14.25" customHeight="1" x14ac:dyDescent="0.25">
      <c r="AS175" s="6"/>
      <c r="AT175" s="3"/>
      <c r="AU175" s="3"/>
    </row>
    <row r="176" spans="45:47" ht="14.25" customHeight="1" x14ac:dyDescent="0.25">
      <c r="AS176" s="6"/>
      <c r="AT176" s="3"/>
      <c r="AU176" s="3"/>
    </row>
    <row r="177" spans="45:47" ht="14.25" customHeight="1" x14ac:dyDescent="0.25">
      <c r="AS177" s="6"/>
      <c r="AT177" s="3"/>
      <c r="AU177" s="3"/>
    </row>
    <row r="178" spans="45:47" ht="14.25" customHeight="1" x14ac:dyDescent="0.25">
      <c r="AS178" s="6"/>
      <c r="AT178" s="3"/>
      <c r="AU178" s="3"/>
    </row>
    <row r="179" spans="45:47" ht="14.25" customHeight="1" x14ac:dyDescent="0.25">
      <c r="AS179" s="6"/>
      <c r="AT179" s="3"/>
      <c r="AU179" s="3"/>
    </row>
    <row r="180" spans="45:47" ht="14.25" customHeight="1" x14ac:dyDescent="0.25">
      <c r="AS180" s="6"/>
      <c r="AT180" s="3"/>
      <c r="AU180" s="3"/>
    </row>
    <row r="181" spans="45:47" ht="14.25" customHeight="1" x14ac:dyDescent="0.25">
      <c r="AS181" s="6"/>
      <c r="AT181" s="3"/>
      <c r="AU181" s="3"/>
    </row>
    <row r="182" spans="45:47" ht="14.25" customHeight="1" x14ac:dyDescent="0.25">
      <c r="AS182" s="6"/>
      <c r="AT182" s="3"/>
      <c r="AU182" s="3"/>
    </row>
    <row r="183" spans="45:47" ht="14.25" customHeight="1" x14ac:dyDescent="0.25">
      <c r="AS183" s="6"/>
      <c r="AT183" s="3"/>
      <c r="AU183" s="3"/>
    </row>
    <row r="184" spans="45:47" ht="14.25" customHeight="1" x14ac:dyDescent="0.25">
      <c r="AS184" s="6"/>
      <c r="AT184" s="3"/>
      <c r="AU184" s="3"/>
    </row>
    <row r="185" spans="45:47" ht="14.25" customHeight="1" x14ac:dyDescent="0.25">
      <c r="AS185" s="6"/>
      <c r="AT185" s="3"/>
      <c r="AU185" s="3"/>
    </row>
    <row r="186" spans="45:47" ht="14.25" customHeight="1" x14ac:dyDescent="0.25">
      <c r="AS186" s="6"/>
      <c r="AT186" s="3"/>
      <c r="AU186" s="3"/>
    </row>
    <row r="187" spans="45:47" ht="14.25" customHeight="1" x14ac:dyDescent="0.25">
      <c r="AS187" s="6"/>
      <c r="AT187" s="3"/>
      <c r="AU187" s="3"/>
    </row>
    <row r="188" spans="45:47" ht="14.25" customHeight="1" x14ac:dyDescent="0.25">
      <c r="AS188" s="6"/>
      <c r="AT188" s="3"/>
      <c r="AU188" s="3"/>
    </row>
    <row r="189" spans="45:47" ht="14.25" customHeight="1" x14ac:dyDescent="0.25">
      <c r="AS189" s="6"/>
      <c r="AT189" s="3"/>
      <c r="AU189" s="3"/>
    </row>
    <row r="190" spans="45:47" ht="14.25" customHeight="1" x14ac:dyDescent="0.25">
      <c r="AS190" s="6"/>
      <c r="AT190" s="3"/>
      <c r="AU190" s="3"/>
    </row>
    <row r="191" spans="45:47" ht="14.25" customHeight="1" x14ac:dyDescent="0.25">
      <c r="AS191" s="6"/>
      <c r="AT191" s="3"/>
      <c r="AU191" s="3"/>
    </row>
    <row r="192" spans="45:47" ht="14.25" customHeight="1" x14ac:dyDescent="0.25">
      <c r="AS192" s="6"/>
      <c r="AT192" s="3"/>
      <c r="AU192" s="3"/>
    </row>
    <row r="193" spans="45:47" ht="14.25" customHeight="1" x14ac:dyDescent="0.25">
      <c r="AS193" s="6"/>
      <c r="AT193" s="3"/>
      <c r="AU193" s="3"/>
    </row>
    <row r="194" spans="45:47" ht="14.25" customHeight="1" x14ac:dyDescent="0.25">
      <c r="AS194" s="6"/>
      <c r="AT194" s="3"/>
      <c r="AU194" s="3"/>
    </row>
    <row r="195" spans="45:47" ht="14.25" customHeight="1" x14ac:dyDescent="0.25">
      <c r="AS195" s="6"/>
      <c r="AT195" s="3"/>
      <c r="AU195" s="3"/>
    </row>
    <row r="196" spans="45:47" ht="14.25" customHeight="1" x14ac:dyDescent="0.25">
      <c r="AS196" s="6"/>
      <c r="AT196" s="3"/>
      <c r="AU196" s="3"/>
    </row>
    <row r="197" spans="45:47" ht="14.25" customHeight="1" x14ac:dyDescent="0.25">
      <c r="AS197" s="6"/>
      <c r="AT197" s="3"/>
      <c r="AU197" s="3"/>
    </row>
    <row r="198" spans="45:47" ht="14.25" customHeight="1" x14ac:dyDescent="0.25">
      <c r="AS198" s="6"/>
      <c r="AT198" s="3"/>
      <c r="AU198" s="3"/>
    </row>
    <row r="199" spans="45:47" ht="14.25" customHeight="1" x14ac:dyDescent="0.25">
      <c r="AS199" s="6"/>
      <c r="AT199" s="3"/>
      <c r="AU199" s="3"/>
    </row>
    <row r="200" spans="45:47" ht="14.25" customHeight="1" x14ac:dyDescent="0.25">
      <c r="AS200" s="6"/>
      <c r="AT200" s="3"/>
      <c r="AU200" s="3"/>
    </row>
    <row r="201" spans="45:47" ht="14.25" customHeight="1" x14ac:dyDescent="0.25">
      <c r="AS201" s="6"/>
      <c r="AT201" s="3"/>
      <c r="AU201" s="3"/>
    </row>
    <row r="202" spans="45:47" ht="14.25" customHeight="1" x14ac:dyDescent="0.25">
      <c r="AS202" s="6"/>
      <c r="AT202" s="3"/>
      <c r="AU202" s="3"/>
    </row>
    <row r="203" spans="45:47" ht="14.25" customHeight="1" x14ac:dyDescent="0.25">
      <c r="AS203" s="6"/>
      <c r="AT203" s="3"/>
      <c r="AU203" s="3"/>
    </row>
    <row r="204" spans="45:47" ht="14.25" customHeight="1" x14ac:dyDescent="0.25">
      <c r="AS204" s="6"/>
      <c r="AT204" s="3"/>
      <c r="AU204" s="3"/>
    </row>
    <row r="205" spans="45:47" ht="14.25" customHeight="1" x14ac:dyDescent="0.25">
      <c r="AS205" s="6"/>
      <c r="AT205" s="3"/>
      <c r="AU205" s="3"/>
    </row>
    <row r="206" spans="45:47" ht="14.25" customHeight="1" x14ac:dyDescent="0.25">
      <c r="AS206" s="6"/>
      <c r="AT206" s="3"/>
      <c r="AU206" s="3"/>
    </row>
    <row r="207" spans="45:47" ht="14.25" customHeight="1" x14ac:dyDescent="0.25">
      <c r="AS207" s="6"/>
      <c r="AT207" s="3"/>
      <c r="AU207" s="3"/>
    </row>
    <row r="208" spans="45:47" ht="14.25" customHeight="1" x14ac:dyDescent="0.25">
      <c r="AS208" s="6"/>
      <c r="AT208" s="3"/>
      <c r="AU208" s="3"/>
    </row>
    <row r="209" spans="45:47" ht="14.25" customHeight="1" x14ac:dyDescent="0.25">
      <c r="AS209" s="6"/>
      <c r="AT209" s="3"/>
      <c r="AU209" s="3"/>
    </row>
    <row r="210" spans="45:47" ht="14.25" customHeight="1" x14ac:dyDescent="0.25">
      <c r="AS210" s="6"/>
      <c r="AT210" s="3"/>
      <c r="AU210" s="3"/>
    </row>
    <row r="211" spans="45:47" ht="14.25" customHeight="1" x14ac:dyDescent="0.25">
      <c r="AS211" s="6"/>
      <c r="AT211" s="3"/>
      <c r="AU211" s="3"/>
    </row>
    <row r="212" spans="45:47" ht="14.25" customHeight="1" x14ac:dyDescent="0.25">
      <c r="AS212" s="6"/>
      <c r="AT212" s="3"/>
      <c r="AU212" s="3"/>
    </row>
    <row r="213" spans="45:47" ht="14.25" customHeight="1" x14ac:dyDescent="0.25">
      <c r="AS213" s="6"/>
      <c r="AT213" s="3"/>
      <c r="AU213" s="3"/>
    </row>
    <row r="214" spans="45:47" ht="14.25" customHeight="1" x14ac:dyDescent="0.25">
      <c r="AS214" s="6"/>
      <c r="AT214" s="3"/>
      <c r="AU214" s="3"/>
    </row>
    <row r="215" spans="45:47" ht="14.25" customHeight="1" x14ac:dyDescent="0.25">
      <c r="AS215" s="6"/>
      <c r="AT215" s="3"/>
      <c r="AU215" s="3"/>
    </row>
    <row r="216" spans="45:47" ht="14.25" customHeight="1" x14ac:dyDescent="0.25">
      <c r="AS216" s="6"/>
      <c r="AT216" s="3"/>
      <c r="AU216" s="3"/>
    </row>
    <row r="217" spans="45:47" ht="14.25" customHeight="1" x14ac:dyDescent="0.25">
      <c r="AS217" s="6"/>
      <c r="AT217" s="3"/>
      <c r="AU217" s="3"/>
    </row>
    <row r="218" spans="45:47" ht="14.25" customHeight="1" x14ac:dyDescent="0.25">
      <c r="AS218" s="6"/>
      <c r="AT218" s="3"/>
      <c r="AU218" s="3"/>
    </row>
    <row r="219" spans="45:47" ht="14.25" customHeight="1" x14ac:dyDescent="0.25">
      <c r="AS219" s="6"/>
      <c r="AT219" s="3"/>
      <c r="AU219" s="3"/>
    </row>
    <row r="220" spans="45:47" ht="14.25" customHeight="1" x14ac:dyDescent="0.25">
      <c r="AS220" s="6"/>
      <c r="AT220" s="3"/>
      <c r="AU220" s="3"/>
    </row>
    <row r="221" spans="45:47" ht="14.25" customHeight="1" x14ac:dyDescent="0.25">
      <c r="AS221" s="6"/>
      <c r="AT221" s="3"/>
      <c r="AU221" s="3"/>
    </row>
    <row r="222" spans="45:47" ht="14.25" customHeight="1" x14ac:dyDescent="0.25">
      <c r="AS222" s="6"/>
      <c r="AT222" s="3"/>
      <c r="AU222" s="3"/>
    </row>
    <row r="223" spans="45:47" ht="14.25" customHeight="1" x14ac:dyDescent="0.25">
      <c r="AS223" s="6"/>
      <c r="AT223" s="3"/>
      <c r="AU223" s="3"/>
    </row>
    <row r="224" spans="45:47" ht="14.25" customHeight="1" x14ac:dyDescent="0.25">
      <c r="AS224" s="6"/>
      <c r="AT224" s="3"/>
      <c r="AU224" s="3"/>
    </row>
    <row r="225" spans="45:47" ht="14.25" customHeight="1" x14ac:dyDescent="0.25">
      <c r="AS225" s="6"/>
      <c r="AT225" s="3"/>
      <c r="AU225" s="3"/>
    </row>
    <row r="226" spans="45:47" ht="14.25" customHeight="1" x14ac:dyDescent="0.25">
      <c r="AS226" s="6"/>
      <c r="AT226" s="3"/>
      <c r="AU226" s="3"/>
    </row>
    <row r="227" spans="45:47" ht="14.25" customHeight="1" x14ac:dyDescent="0.25">
      <c r="AS227" s="6"/>
      <c r="AT227" s="3"/>
      <c r="AU227" s="3"/>
    </row>
    <row r="228" spans="45:47" ht="14.25" customHeight="1" x14ac:dyDescent="0.25">
      <c r="AS228" s="6"/>
      <c r="AT228" s="3"/>
      <c r="AU228" s="3"/>
    </row>
    <row r="229" spans="45:47" ht="14.25" customHeight="1" x14ac:dyDescent="0.25">
      <c r="AS229" s="6"/>
      <c r="AT229" s="3"/>
      <c r="AU229" s="3"/>
    </row>
    <row r="230" spans="45:47" ht="14.25" customHeight="1" x14ac:dyDescent="0.25">
      <c r="AS230" s="6"/>
      <c r="AT230" s="3"/>
      <c r="AU230" s="3"/>
    </row>
    <row r="231" spans="45:47" ht="14.25" customHeight="1" x14ac:dyDescent="0.25">
      <c r="AS231" s="6"/>
      <c r="AT231" s="3"/>
      <c r="AU231" s="3"/>
    </row>
    <row r="232" spans="45:47" ht="14.25" customHeight="1" x14ac:dyDescent="0.25">
      <c r="AS232" s="6"/>
      <c r="AT232" s="3"/>
      <c r="AU232" s="3"/>
    </row>
    <row r="233" spans="45:47" ht="14.25" customHeight="1" x14ac:dyDescent="0.25">
      <c r="AS233" s="6"/>
      <c r="AT233" s="3"/>
      <c r="AU233" s="3"/>
    </row>
    <row r="234" spans="45:47" ht="14.25" customHeight="1" x14ac:dyDescent="0.25">
      <c r="AS234" s="6"/>
      <c r="AT234" s="3"/>
      <c r="AU234" s="3"/>
    </row>
    <row r="235" spans="45:47" ht="14.25" customHeight="1" x14ac:dyDescent="0.25">
      <c r="AS235" s="6"/>
      <c r="AT235" s="3"/>
      <c r="AU235" s="3"/>
    </row>
    <row r="236" spans="45:47" ht="14.25" customHeight="1" x14ac:dyDescent="0.25">
      <c r="AS236" s="6"/>
      <c r="AT236" s="3"/>
      <c r="AU236" s="3"/>
    </row>
    <row r="237" spans="45:47" ht="14.25" customHeight="1" x14ac:dyDescent="0.25">
      <c r="AS237" s="6"/>
      <c r="AT237" s="3"/>
      <c r="AU237" s="3"/>
    </row>
    <row r="238" spans="45:47" ht="14.25" customHeight="1" x14ac:dyDescent="0.25">
      <c r="AS238" s="6"/>
      <c r="AT238" s="3"/>
      <c r="AU238" s="3"/>
    </row>
    <row r="239" spans="45:47" ht="14.25" customHeight="1" x14ac:dyDescent="0.25">
      <c r="AS239" s="6"/>
      <c r="AT239" s="3"/>
      <c r="AU239" s="3"/>
    </row>
    <row r="240" spans="45:47" ht="14.25" customHeight="1" x14ac:dyDescent="0.25">
      <c r="AS240" s="6"/>
      <c r="AT240" s="3"/>
      <c r="AU240" s="3"/>
    </row>
    <row r="241" spans="45:47" ht="14.25" customHeight="1" x14ac:dyDescent="0.25">
      <c r="AS241" s="6"/>
      <c r="AT241" s="3"/>
      <c r="AU241" s="3"/>
    </row>
    <row r="242" spans="45:47" ht="14.25" customHeight="1" x14ac:dyDescent="0.25">
      <c r="AS242" s="6"/>
      <c r="AT242" s="3"/>
      <c r="AU242" s="3"/>
    </row>
    <row r="243" spans="45:47" ht="14.25" customHeight="1" x14ac:dyDescent="0.25">
      <c r="AS243" s="6"/>
      <c r="AT243" s="3"/>
      <c r="AU243" s="3"/>
    </row>
    <row r="244" spans="45:47" ht="14.25" customHeight="1" x14ac:dyDescent="0.25">
      <c r="AS244" s="6"/>
      <c r="AT244" s="3"/>
      <c r="AU244" s="3"/>
    </row>
    <row r="245" spans="45:47" ht="14.25" customHeight="1" x14ac:dyDescent="0.25">
      <c r="AS245" s="6"/>
      <c r="AT245" s="3"/>
      <c r="AU245" s="3"/>
    </row>
    <row r="246" spans="45:47" ht="14.25" customHeight="1" x14ac:dyDescent="0.25">
      <c r="AS246" s="6"/>
      <c r="AT246" s="3"/>
      <c r="AU246" s="3"/>
    </row>
    <row r="247" spans="45:47" ht="14.25" customHeight="1" x14ac:dyDescent="0.25">
      <c r="AS247" s="6"/>
      <c r="AT247" s="3"/>
      <c r="AU247" s="3"/>
    </row>
    <row r="248" spans="45:47" ht="14.25" customHeight="1" x14ac:dyDescent="0.25">
      <c r="AS248" s="6"/>
      <c r="AT248" s="3"/>
      <c r="AU248" s="3"/>
    </row>
    <row r="249" spans="45:47" ht="14.25" customHeight="1" x14ac:dyDescent="0.25">
      <c r="AS249" s="6"/>
      <c r="AT249" s="3"/>
      <c r="AU249" s="3"/>
    </row>
    <row r="250" spans="45:47" ht="14.25" customHeight="1" x14ac:dyDescent="0.25">
      <c r="AS250" s="6"/>
      <c r="AT250" s="3"/>
      <c r="AU250" s="3"/>
    </row>
    <row r="251" spans="45:47" ht="14.25" customHeight="1" x14ac:dyDescent="0.25">
      <c r="AS251" s="6"/>
      <c r="AT251" s="3"/>
      <c r="AU251" s="3"/>
    </row>
    <row r="252" spans="45:47" ht="14.25" customHeight="1" x14ac:dyDescent="0.25">
      <c r="AS252" s="6"/>
      <c r="AT252" s="3"/>
      <c r="AU252" s="3"/>
    </row>
    <row r="253" spans="45:47" ht="14.25" customHeight="1" x14ac:dyDescent="0.25">
      <c r="AS253" s="6"/>
      <c r="AT253" s="3"/>
      <c r="AU253" s="3"/>
    </row>
    <row r="254" spans="45:47" ht="14.25" customHeight="1" x14ac:dyDescent="0.25">
      <c r="AS254" s="6"/>
      <c r="AT254" s="3"/>
      <c r="AU254" s="3"/>
    </row>
    <row r="255" spans="45:47" ht="14.25" customHeight="1" x14ac:dyDescent="0.25">
      <c r="AS255" s="6"/>
      <c r="AT255" s="3"/>
      <c r="AU255" s="3"/>
    </row>
    <row r="256" spans="45:47" ht="14.25" customHeight="1" x14ac:dyDescent="0.25">
      <c r="AS256" s="6"/>
      <c r="AT256" s="3"/>
      <c r="AU256" s="3"/>
    </row>
    <row r="257" spans="45:47" ht="14.25" customHeight="1" x14ac:dyDescent="0.25">
      <c r="AS257" s="6"/>
      <c r="AT257" s="3"/>
      <c r="AU257" s="3"/>
    </row>
    <row r="258" spans="45:47" ht="14.25" customHeight="1" x14ac:dyDescent="0.25">
      <c r="AS258" s="6"/>
      <c r="AT258" s="3"/>
      <c r="AU258" s="3"/>
    </row>
    <row r="259" spans="45:47" ht="14.25" customHeight="1" x14ac:dyDescent="0.25">
      <c r="AS259" s="6"/>
      <c r="AT259" s="3"/>
      <c r="AU259" s="3"/>
    </row>
    <row r="260" spans="45:47" ht="14.25" customHeight="1" x14ac:dyDescent="0.25">
      <c r="AS260" s="6"/>
      <c r="AT260" s="3"/>
      <c r="AU260" s="3"/>
    </row>
    <row r="261" spans="45:47" ht="14.25" customHeight="1" x14ac:dyDescent="0.25">
      <c r="AS261" s="6"/>
      <c r="AT261" s="3"/>
      <c r="AU261" s="3"/>
    </row>
    <row r="262" spans="45:47" ht="14.25" customHeight="1" x14ac:dyDescent="0.25">
      <c r="AS262" s="6"/>
      <c r="AT262" s="3"/>
      <c r="AU262" s="3"/>
    </row>
    <row r="263" spans="45:47" ht="14.25" customHeight="1" x14ac:dyDescent="0.25">
      <c r="AS263" s="6"/>
      <c r="AT263" s="3"/>
      <c r="AU263" s="3"/>
    </row>
    <row r="264" spans="45:47" ht="14.25" customHeight="1" x14ac:dyDescent="0.25">
      <c r="AS264" s="6"/>
      <c r="AT264" s="3"/>
      <c r="AU264" s="3"/>
    </row>
    <row r="265" spans="45:47" ht="14.25" customHeight="1" x14ac:dyDescent="0.25">
      <c r="AS265" s="6"/>
      <c r="AT265" s="3"/>
      <c r="AU265" s="3"/>
    </row>
    <row r="266" spans="45:47" ht="14.25" customHeight="1" x14ac:dyDescent="0.25">
      <c r="AS266" s="6"/>
      <c r="AT266" s="3"/>
      <c r="AU266" s="3"/>
    </row>
    <row r="267" spans="45:47" ht="14.25" customHeight="1" x14ac:dyDescent="0.25">
      <c r="AS267" s="6"/>
      <c r="AT267" s="3"/>
      <c r="AU267" s="3"/>
    </row>
    <row r="268" spans="45:47" ht="14.25" customHeight="1" x14ac:dyDescent="0.25">
      <c r="AS268" s="6"/>
      <c r="AT268" s="3"/>
      <c r="AU268" s="3"/>
    </row>
    <row r="269" spans="45:47" ht="14.25" customHeight="1" x14ac:dyDescent="0.25">
      <c r="AS269" s="6"/>
      <c r="AT269" s="3"/>
      <c r="AU269" s="3"/>
    </row>
    <row r="270" spans="45:47" ht="14.25" customHeight="1" x14ac:dyDescent="0.25">
      <c r="AS270" s="6"/>
      <c r="AT270" s="3"/>
      <c r="AU270" s="3"/>
    </row>
    <row r="271" spans="45:47" ht="14.25" customHeight="1" x14ac:dyDescent="0.25">
      <c r="AS271" s="6"/>
      <c r="AT271" s="3"/>
      <c r="AU271" s="3"/>
    </row>
    <row r="272" spans="45:47" ht="14.25" customHeight="1" x14ac:dyDescent="0.25">
      <c r="AS272" s="6"/>
      <c r="AT272" s="3"/>
      <c r="AU272" s="3"/>
    </row>
    <row r="273" spans="45:47" ht="14.25" customHeight="1" x14ac:dyDescent="0.25">
      <c r="AS273" s="6"/>
      <c r="AT273" s="3"/>
      <c r="AU273" s="3"/>
    </row>
    <row r="274" spans="45:47" ht="14.25" customHeight="1" x14ac:dyDescent="0.25">
      <c r="AS274" s="6"/>
      <c r="AT274" s="3"/>
      <c r="AU274" s="3"/>
    </row>
    <row r="275" spans="45:47" ht="14.25" customHeight="1" x14ac:dyDescent="0.25">
      <c r="AS275" s="6"/>
      <c r="AT275" s="3"/>
      <c r="AU275" s="3"/>
    </row>
    <row r="276" spans="45:47" ht="14.25" customHeight="1" x14ac:dyDescent="0.25">
      <c r="AS276" s="6"/>
      <c r="AT276" s="3"/>
      <c r="AU276" s="3"/>
    </row>
    <row r="277" spans="45:47" ht="14.25" customHeight="1" x14ac:dyDescent="0.25">
      <c r="AS277" s="6"/>
      <c r="AT277" s="3"/>
      <c r="AU277" s="3"/>
    </row>
    <row r="278" spans="45:47" ht="14.25" customHeight="1" x14ac:dyDescent="0.25">
      <c r="AS278" s="6"/>
      <c r="AT278" s="3"/>
      <c r="AU278" s="3"/>
    </row>
    <row r="279" spans="45:47" ht="14.25" customHeight="1" x14ac:dyDescent="0.25">
      <c r="AS279" s="6"/>
      <c r="AT279" s="3"/>
      <c r="AU279" s="3"/>
    </row>
    <row r="280" spans="45:47" ht="14.25" customHeight="1" x14ac:dyDescent="0.25">
      <c r="AS280" s="6"/>
      <c r="AT280" s="3"/>
      <c r="AU280" s="3"/>
    </row>
    <row r="281" spans="45:47" ht="14.25" customHeight="1" x14ac:dyDescent="0.25">
      <c r="AS281" s="6"/>
      <c r="AT281" s="3"/>
      <c r="AU281" s="3"/>
    </row>
    <row r="282" spans="45:47" ht="14.25" customHeight="1" x14ac:dyDescent="0.25">
      <c r="AS282" s="6"/>
      <c r="AT282" s="3"/>
      <c r="AU282" s="3"/>
    </row>
    <row r="283" spans="45:47" ht="14.25" customHeight="1" x14ac:dyDescent="0.25">
      <c r="AS283" s="6"/>
      <c r="AT283" s="3"/>
      <c r="AU283" s="3"/>
    </row>
    <row r="284" spans="45:47" ht="14.25" customHeight="1" x14ac:dyDescent="0.25">
      <c r="AS284" s="6"/>
      <c r="AT284" s="3"/>
      <c r="AU284" s="3"/>
    </row>
    <row r="285" spans="45:47" ht="14.25" customHeight="1" x14ac:dyDescent="0.25">
      <c r="AS285" s="6"/>
      <c r="AT285" s="3"/>
      <c r="AU285" s="3"/>
    </row>
    <row r="286" spans="45:47" ht="14.25" customHeight="1" x14ac:dyDescent="0.25">
      <c r="AS286" s="6"/>
      <c r="AT286" s="3"/>
      <c r="AU286" s="3"/>
    </row>
    <row r="287" spans="45:47" ht="14.25" customHeight="1" x14ac:dyDescent="0.25">
      <c r="AS287" s="6"/>
      <c r="AT287" s="3"/>
      <c r="AU287" s="3"/>
    </row>
    <row r="288" spans="45:47" ht="14.25" customHeight="1" x14ac:dyDescent="0.25">
      <c r="AS288" s="6"/>
      <c r="AT288" s="3"/>
      <c r="AU288" s="3"/>
    </row>
    <row r="289" spans="45:47" ht="14.25" customHeight="1" x14ac:dyDescent="0.25">
      <c r="AS289" s="6"/>
      <c r="AT289" s="3"/>
      <c r="AU289" s="3"/>
    </row>
    <row r="290" spans="45:47" ht="14.25" customHeight="1" x14ac:dyDescent="0.25">
      <c r="AS290" s="6"/>
      <c r="AT290" s="3"/>
      <c r="AU290" s="3"/>
    </row>
    <row r="291" spans="45:47" ht="14.25" customHeight="1" x14ac:dyDescent="0.25">
      <c r="AS291" s="6"/>
      <c r="AT291" s="3"/>
      <c r="AU291" s="3"/>
    </row>
    <row r="292" spans="45:47" ht="14.25" customHeight="1" x14ac:dyDescent="0.25">
      <c r="AS292" s="6"/>
      <c r="AT292" s="3"/>
      <c r="AU292" s="3"/>
    </row>
    <row r="293" spans="45:47" ht="14.25" customHeight="1" x14ac:dyDescent="0.25">
      <c r="AS293" s="6"/>
      <c r="AT293" s="3"/>
      <c r="AU293" s="3"/>
    </row>
    <row r="294" spans="45:47" ht="14.25" customHeight="1" x14ac:dyDescent="0.25">
      <c r="AS294" s="6"/>
      <c r="AT294" s="3"/>
      <c r="AU294" s="3"/>
    </row>
    <row r="295" spans="45:47" ht="14.25" customHeight="1" x14ac:dyDescent="0.25">
      <c r="AS295" s="6"/>
      <c r="AT295" s="3"/>
      <c r="AU295" s="3"/>
    </row>
    <row r="296" spans="45:47" ht="14.25" customHeight="1" x14ac:dyDescent="0.25">
      <c r="AS296" s="6"/>
      <c r="AT296" s="3"/>
      <c r="AU296" s="3"/>
    </row>
    <row r="297" spans="45:47" ht="14.25" customHeight="1" x14ac:dyDescent="0.25">
      <c r="AS297" s="6"/>
      <c r="AT297" s="3"/>
      <c r="AU297" s="3"/>
    </row>
    <row r="298" spans="45:47" ht="14.25" customHeight="1" x14ac:dyDescent="0.25">
      <c r="AS298" s="6"/>
      <c r="AT298" s="3"/>
      <c r="AU298" s="3"/>
    </row>
    <row r="299" spans="45:47" ht="14.25" customHeight="1" x14ac:dyDescent="0.25">
      <c r="AS299" s="6"/>
      <c r="AT299" s="3"/>
      <c r="AU299" s="3"/>
    </row>
    <row r="300" spans="45:47" ht="14.25" customHeight="1" x14ac:dyDescent="0.25">
      <c r="AS300" s="6"/>
      <c r="AT300" s="3"/>
      <c r="AU300" s="3"/>
    </row>
    <row r="301" spans="45:47" ht="14.25" customHeight="1" x14ac:dyDescent="0.25">
      <c r="AS301" s="6"/>
      <c r="AT301" s="3"/>
      <c r="AU301" s="3"/>
    </row>
    <row r="302" spans="45:47" ht="14.25" customHeight="1" x14ac:dyDescent="0.25">
      <c r="AS302" s="6"/>
      <c r="AT302" s="3"/>
      <c r="AU302" s="3"/>
    </row>
    <row r="303" spans="45:47" ht="14.25" customHeight="1" x14ac:dyDescent="0.25">
      <c r="AS303" s="6"/>
      <c r="AT303" s="3"/>
      <c r="AU303" s="3"/>
    </row>
    <row r="304" spans="45:47" ht="14.25" customHeight="1" x14ac:dyDescent="0.25">
      <c r="AS304" s="6"/>
      <c r="AT304" s="3"/>
      <c r="AU304" s="3"/>
    </row>
    <row r="305" spans="45:47" ht="14.25" customHeight="1" x14ac:dyDescent="0.25">
      <c r="AS305" s="6"/>
      <c r="AT305" s="3"/>
      <c r="AU305" s="3"/>
    </row>
    <row r="306" spans="45:47" ht="14.25" customHeight="1" x14ac:dyDescent="0.25">
      <c r="AS306" s="6"/>
      <c r="AT306" s="3"/>
      <c r="AU306" s="3"/>
    </row>
    <row r="307" spans="45:47" ht="14.25" customHeight="1" x14ac:dyDescent="0.25">
      <c r="AS307" s="6"/>
      <c r="AT307" s="3"/>
      <c r="AU307" s="3"/>
    </row>
    <row r="308" spans="45:47" ht="14.25" customHeight="1" x14ac:dyDescent="0.25">
      <c r="AS308" s="6"/>
      <c r="AT308" s="3"/>
      <c r="AU308" s="3"/>
    </row>
    <row r="309" spans="45:47" ht="14.25" customHeight="1" x14ac:dyDescent="0.25">
      <c r="AS309" s="6"/>
      <c r="AT309" s="3"/>
      <c r="AU309" s="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Y53"/>
  <sheetViews>
    <sheetView topLeftCell="AF1" workbookViewId="0">
      <selection activeCell="AK4" sqref="AK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GCCA</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515</v>
      </c>
      <c r="AL1" s="5" t="s">
        <v>514</v>
      </c>
      <c r="AM1" s="5" t="s">
        <v>513</v>
      </c>
      <c r="AN1" s="5" t="s">
        <v>512</v>
      </c>
      <c r="AO1" s="5" t="s">
        <v>511</v>
      </c>
      <c r="AP1" s="5" t="s">
        <v>510</v>
      </c>
      <c r="AQ1" s="5" t="s">
        <v>509</v>
      </c>
      <c r="AR1" s="9" t="s">
        <v>508</v>
      </c>
      <c r="AS1" s="9" t="s">
        <v>507</v>
      </c>
      <c r="AT1" s="5" t="s">
        <v>506</v>
      </c>
      <c r="AU1" s="5" t="s">
        <v>505</v>
      </c>
      <c r="AV1" s="5" t="s">
        <v>504</v>
      </c>
    </row>
    <row r="2" spans="1:51" ht="14.25" customHeight="1" x14ac:dyDescent="0.25">
      <c r="A2" s="4"/>
      <c r="D2" s="1" t="s">
        <v>503</v>
      </c>
      <c r="E2" s="1" t="str">
        <f>VLOOKUP($D$2,[1]Tables!$B$1:$D$65509,3,FALSE)</f>
        <v>Cost Center Master</v>
      </c>
      <c r="K2" s="3"/>
      <c r="L2" s="3"/>
      <c r="M2" s="3"/>
      <c r="N2" s="3" t="str">
        <f>CONCATENATE("CREATE TABLE ", $D$2, " (")</f>
        <v>CREATE TABLE GCCA (</v>
      </c>
      <c r="O2" s="7" t="str">
        <f>CONCATENATE("CREATE TABLE ", $D$2, " (")</f>
        <v>CREATE TABLE GCCA (</v>
      </c>
      <c r="P2" s="8" t="s">
        <v>9</v>
      </c>
      <c r="Q2" s="8"/>
      <c r="R2" s="7" t="str">
        <f>CONCATENATE("     A          R ", D2, "R")</f>
        <v xml:space="preserve">     A          R GCCAR</v>
      </c>
      <c r="S2" s="1" t="s">
        <v>9</v>
      </c>
      <c r="AJ2" s="5" t="s">
        <v>9</v>
      </c>
      <c r="AK2" s="1" t="s">
        <v>361</v>
      </c>
      <c r="AL2" s="1" t="s">
        <v>361</v>
      </c>
      <c r="AM2" s="1" t="s">
        <v>361</v>
      </c>
      <c r="AN2" s="1" t="s">
        <v>361</v>
      </c>
      <c r="AO2" s="1" t="s">
        <v>361</v>
      </c>
      <c r="AP2" s="1" t="s">
        <v>362</v>
      </c>
      <c r="AQ2" s="3" t="s">
        <v>362</v>
      </c>
      <c r="AR2" s="3" t="s">
        <v>362</v>
      </c>
      <c r="AS2" s="3" t="s">
        <v>361</v>
      </c>
      <c r="AT2" s="3" t="s">
        <v>362</v>
      </c>
      <c r="AU2" s="3" t="s">
        <v>362</v>
      </c>
      <c r="AV2" s="1" t="s">
        <v>361</v>
      </c>
    </row>
    <row r="3" spans="1:51" ht="14.25" customHeight="1" x14ac:dyDescent="0.25">
      <c r="A3" s="4"/>
      <c r="B3" s="1" t="str">
        <f>VLOOKUP($D$2,[1]Tables!$B$1:$D$65509,2,FALSE)</f>
        <v>GF</v>
      </c>
      <c r="C3" s="1" t="s">
        <v>17</v>
      </c>
      <c r="D3" s="1" t="str">
        <f t="shared" ref="D3:D14" si="0">B3 &amp; C3</f>
        <v>GFCONO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4" si="1">IF(K3="", " NULL ", " NOT NULL ")</f>
        <v xml:space="preserve"> NOT NULL </v>
      </c>
      <c r="M3" s="3" t="str">
        <f t="shared" ref="M3:M14" si="2">IF(I3="NUMERIC", " DEFAULT(0) ", IF(I3="DATETIME", "", " DEFAULT('') "))</f>
        <v xml:space="preserve"> DEFAULT('') </v>
      </c>
      <c r="N3" s="1" t="str">
        <f t="shared" ref="N3:N14" si="3">CONCATENATE(D3, " ", I3, IF(I3="DATETIME", "",CONCATENATE("(", J3, ") ")), L3, M3,",")</f>
        <v>GFCONO VARCHAR(10)  NOT NULL  DEFAULT('') ,</v>
      </c>
      <c r="O3" s="1" t="str">
        <f t="shared" ref="O3:O14" si="4">CONCATENATE(D3, " ",IF(I3="VARCHAR", "VARCHAR2",IF(I3="NUMERIC", "NUMBER", I3)), IF(I3="DATETIME", "",CONCATENATE("(", J3, ") ")), IF(TRIM(K3)&lt;&gt;"", L3,IF(TRIM(M3)="DEFAULT('')", "DEFAULT(' ')", M3)), ",")</f>
        <v>GFCONO VARCHAR2(10)  NOT NULL ,</v>
      </c>
      <c r="P3" s="2" t="str">
        <f t="shared" ref="P3:P14" si="5">IF(I3="VARCHAR",J3,LEFT(J3,FIND(",",J3)-1))</f>
        <v>10</v>
      </c>
      <c r="Q3" s="2" t="str">
        <f t="shared" ref="Q3:Q14" si="6">IF(I3="VARCHAR","",RIGHT(J3,LEN(J3)-FIND(",",J3)))</f>
        <v/>
      </c>
      <c r="R3" s="1" t="str">
        <f t="shared" ref="R3:R14" si="7">CONCATENATE("     A            ", D3, RIGHT("          "&amp;P3,10),RIGHT("   "&amp;Q3,3),"       COLHDG('", LEFT(E3,20), "')")</f>
        <v xml:space="preserve">     A            GFCONO        10          COLHDG('Company Code')</v>
      </c>
      <c r="S3" s="1" t="s">
        <v>9</v>
      </c>
      <c r="T3" s="1" t="str">
        <f t="shared" ref="T3:T14"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@level1type=N'TABLE',@level1name=N'GCCA', @level2type=N'COLUMN',@level2name=N'GFCONO'</v>
      </c>
      <c r="U3" s="1" t="s">
        <v>1311</v>
      </c>
      <c r="W3" s="1" t="s">
        <v>16</v>
      </c>
      <c r="X3" s="1" t="s">
        <v>15</v>
      </c>
      <c r="Y3" s="1" t="str">
        <f t="shared" ref="Y3:Y14" si="9">D3</f>
        <v>GFCONO</v>
      </c>
      <c r="Z3" s="1" t="str">
        <f t="shared" ref="Z3:Z14" si="10">IF(AND(W3="EN",X3="S"),E3, IF(AND(W3="ID", X3="S"),F3, IF(AND(W3="EN", X3="R"),G3,H3)))</f>
        <v>Company Code</v>
      </c>
      <c r="AB3" s="1">
        <v>1</v>
      </c>
      <c r="AC3" s="6">
        <f t="shared" ref="AC3:AC14" ca="1" si="11">YEAR(NOW())*10000+MONTH(NOW())*100+DAY(NOW())</f>
        <v>20141204</v>
      </c>
      <c r="AD3" s="3">
        <f t="shared" ref="AD3:AD14" ca="1" si="12">HOUR(NOW())*10000+MINUTE(NOW())*100+SECOND(NOW())</f>
        <v>144109</v>
      </c>
      <c r="AE3" s="3" t="s">
        <v>88</v>
      </c>
      <c r="AF3" s="1">
        <v>0</v>
      </c>
      <c r="AG3" s="1">
        <v>0</v>
      </c>
      <c r="AI3" s="1" t="str">
        <f t="shared" ref="AI3:AI14" ca="1" si="13">CONCATENATE("insert into ZDIC values('",U3, "', '",V3, "', '",W3, "', '",X3, "', '",Y3, "', '",Z3, "', '",AA3, "', '",AB3, "', '",AC3, "', '",AD3, "', '",AE3, "', '",AF3, "', '",AG3, "', '",AH3, "')")</f>
        <v>insert into ZDIC values('DJB', '', 'EN', 'S', 'GFCONO', 'Company Code', '', '1', '20141204', '144109', 'SQL', '0', '0', '')</v>
      </c>
      <c r="AJ3" s="5" t="s">
        <v>9</v>
      </c>
      <c r="AQ3" s="3"/>
      <c r="AT3" s="3"/>
      <c r="AU3" s="3"/>
    </row>
    <row r="4" spans="1:51" ht="14.25" customHeight="1" x14ac:dyDescent="0.25">
      <c r="A4" s="4"/>
      <c r="B4" s="1" t="str">
        <f>VLOOKUP($D$2,[1]Tables!$B$1:$D$65509,2,FALSE)</f>
        <v>GF</v>
      </c>
      <c r="C4" s="1" t="s">
        <v>69</v>
      </c>
      <c r="D4" s="1" t="str">
        <f t="shared" si="0"/>
        <v>GFBRNO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GFBRNO VARCHAR(10)  NOT NULL  DEFAULT('') ,</v>
      </c>
      <c r="O4" s="1" t="str">
        <f t="shared" si="4"/>
        <v>GFBRNO VARCHAR2(10)  NOT NULL ,</v>
      </c>
      <c r="P4" s="2" t="str">
        <f t="shared" si="5"/>
        <v>10</v>
      </c>
      <c r="Q4" s="2" t="str">
        <f t="shared" si="6"/>
        <v/>
      </c>
      <c r="R4" s="1" t="str">
        <f t="shared" si="7"/>
        <v xml:space="preserve">     A            GFBRNO        10          COLHDG('Branch Code')</v>
      </c>
      <c r="S4" s="1" t="s">
        <v>9</v>
      </c>
      <c r="T4" s="1" t="str">
        <f t="shared" si="8"/>
        <v>EXEC sys.sp_addextendedproperty @name=N'MS_Description', @value=N'Branch Code' , @level0type=N'SCHEMA',@level0name=N'dbo', @level1type=N'TABLE',@level1name=N'GCCA', @level2type=N'COLUMN',@level2name=N'GFBRNO'</v>
      </c>
      <c r="U4" s="1" t="s">
        <v>1311</v>
      </c>
      <c r="W4" s="1" t="s">
        <v>16</v>
      </c>
      <c r="X4" s="1" t="s">
        <v>15</v>
      </c>
      <c r="Y4" s="1" t="str">
        <f t="shared" si="9"/>
        <v>GFBRNO</v>
      </c>
      <c r="Z4" s="1" t="str">
        <f t="shared" si="10"/>
        <v>Branch Code</v>
      </c>
      <c r="AB4" s="1">
        <v>1</v>
      </c>
      <c r="AC4" s="6">
        <f t="shared" ca="1" si="11"/>
        <v>20141204</v>
      </c>
      <c r="AD4" s="3">
        <f t="shared" ca="1" si="12"/>
        <v>144109</v>
      </c>
      <c r="AE4" s="3" t="s">
        <v>88</v>
      </c>
      <c r="AF4" s="1">
        <v>0</v>
      </c>
      <c r="AG4" s="1">
        <v>0</v>
      </c>
      <c r="AI4" s="1" t="str">
        <f t="shared" ca="1" si="13"/>
        <v>insert into ZDIC values('DJB', '', 'EN', 'S', 'GFBRNO', 'Branch Code', '', '1', '20141204', '144109', 'SQL', '0', '0', '')</v>
      </c>
      <c r="AJ4" s="5" t="s">
        <v>9</v>
      </c>
      <c r="AK4" s="1" t="str">
        <f t="shared" ref="AK4:AV4" ca="1" si="14">CELL("address",AK8)</f>
        <v>$AK$8</v>
      </c>
      <c r="AL4" s="1" t="str">
        <f t="shared" ca="1" si="14"/>
        <v>$AL$8</v>
      </c>
      <c r="AM4" s="1" t="str">
        <f t="shared" ca="1" si="14"/>
        <v>$AM$8</v>
      </c>
      <c r="AN4" s="1" t="str">
        <f t="shared" ca="1" si="14"/>
        <v>$AN$8</v>
      </c>
      <c r="AO4" s="1" t="str">
        <f t="shared" ca="1" si="14"/>
        <v>$AO$8</v>
      </c>
      <c r="AP4" s="1" t="str">
        <f t="shared" ca="1" si="14"/>
        <v>$AP$8</v>
      </c>
      <c r="AQ4" s="1" t="str">
        <f t="shared" ca="1" si="14"/>
        <v>$AQ$8</v>
      </c>
      <c r="AR4" s="1" t="str">
        <f t="shared" ca="1" si="14"/>
        <v>$AR$8</v>
      </c>
      <c r="AS4" s="1" t="str">
        <f t="shared" ca="1" si="14"/>
        <v>$AS$8</v>
      </c>
      <c r="AT4" s="1" t="str">
        <f t="shared" ca="1" si="14"/>
        <v>$AT$8</v>
      </c>
      <c r="AU4" s="1" t="str">
        <f t="shared" ca="1" si="14"/>
        <v>$AU$8</v>
      </c>
      <c r="AV4" s="1" t="str">
        <f t="shared" ca="1" si="14"/>
        <v>$AV$8</v>
      </c>
    </row>
    <row r="5" spans="1:51" ht="14.25" customHeight="1" x14ac:dyDescent="0.25">
      <c r="A5" s="4"/>
      <c r="B5" s="1" t="str">
        <f>VLOOKUP($D$2,[1]Tables!$B$1:$D$65509,2,FALSE)</f>
        <v>GF</v>
      </c>
      <c r="C5" s="1" t="s">
        <v>468</v>
      </c>
      <c r="D5" s="1" t="str">
        <f t="shared" si="0"/>
        <v>GFCCNO</v>
      </c>
      <c r="E5" s="1" t="str">
        <f>VLOOKUP($C5,'[1]Data Dictionary'!$B$1:$I$65600,5,FALSE)</f>
        <v>Cost Center Code</v>
      </c>
      <c r="F5" s="1" t="str">
        <f>VLOOKUP($C5,'[1]Data Dictionary'!$B$1:$I$65600,6,FALSE)</f>
        <v>Cost Center Code</v>
      </c>
      <c r="G5" s="1" t="str">
        <f>VLOOKUP($C5,'[1]Data Dictionary'!$B$1:$I$65600,7,FALSE)</f>
        <v>Cost Center Code</v>
      </c>
      <c r="H5" s="1" t="str">
        <f>VLOOKUP($C5,'[1]Data Dictionary'!$B$1:$I$65600,8,FALSE)</f>
        <v>Cost Center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GFCCNO VARCHAR(10)  NOT NULL  DEFAULT('') ,</v>
      </c>
      <c r="O5" s="1" t="str">
        <f t="shared" si="4"/>
        <v>GFCCNO VARCHAR2(10)  NOT NULL ,</v>
      </c>
      <c r="P5" s="2" t="str">
        <f t="shared" si="5"/>
        <v>10</v>
      </c>
      <c r="Q5" s="2" t="str">
        <f t="shared" si="6"/>
        <v/>
      </c>
      <c r="R5" s="1" t="str">
        <f t="shared" si="7"/>
        <v xml:space="preserve">     A            GFCCNO        10          COLHDG('Cost Center Code')</v>
      </c>
      <c r="S5" s="1" t="s">
        <v>9</v>
      </c>
      <c r="T5" s="1" t="str">
        <f t="shared" si="8"/>
        <v>EXEC sys.sp_addextendedproperty @name=N'MS_Description', @value=N'Cost Center Code' , @level0type=N'SCHEMA',@level0name=N'dbo', @level1type=N'TABLE',@level1name=N'GCCA', @level2type=N'COLUMN',@level2name=N'GFCCNO'</v>
      </c>
      <c r="U5" s="1" t="s">
        <v>1311</v>
      </c>
      <c r="W5" s="1" t="s">
        <v>16</v>
      </c>
      <c r="X5" s="1" t="s">
        <v>15</v>
      </c>
      <c r="Y5" s="1" t="str">
        <f t="shared" si="9"/>
        <v>GFCCNO</v>
      </c>
      <c r="Z5" s="1" t="str">
        <f t="shared" si="10"/>
        <v>Cost Center Code</v>
      </c>
      <c r="AB5" s="1">
        <v>1</v>
      </c>
      <c r="AC5" s="6">
        <f t="shared" ca="1" si="11"/>
        <v>20141204</v>
      </c>
      <c r="AD5" s="3">
        <f t="shared" ca="1" si="12"/>
        <v>144109</v>
      </c>
      <c r="AE5" s="3" t="s">
        <v>88</v>
      </c>
      <c r="AF5" s="1">
        <v>0</v>
      </c>
      <c r="AG5" s="1">
        <v>0</v>
      </c>
      <c r="AI5" s="1" t="str">
        <f t="shared" ca="1" si="13"/>
        <v>insert into ZDIC values('DJB', '', 'EN', 'S', 'GFCCNO', 'Cost Center Code', '', '1', '20141204', '144109', 'SQL', '0', '0', '')</v>
      </c>
      <c r="AJ5" s="5" t="s">
        <v>9</v>
      </c>
      <c r="AK5" s="1" t="str">
        <f t="shared" ref="AK5:AV5" ca="1" si="15">IF(AK2="VARCHAR", CONCATENATE("""'"", ", AK4, ", ""'"" "),AK4)</f>
        <v xml:space="preserve">"'", $AK$8, "'" </v>
      </c>
      <c r="AL5" s="1" t="str">
        <f t="shared" ca="1" si="15"/>
        <v xml:space="preserve">"'", $AL$8, "'" </v>
      </c>
      <c r="AM5" s="1" t="str">
        <f t="shared" ca="1" si="15"/>
        <v xml:space="preserve">"'", $AM$8, "'" </v>
      </c>
      <c r="AN5" s="1" t="str">
        <f t="shared" ca="1" si="15"/>
        <v xml:space="preserve">"'", $AN$8, "'" </v>
      </c>
      <c r="AO5" s="1" t="str">
        <f t="shared" ca="1" si="15"/>
        <v xml:space="preserve">"'", $AO$8, "'" </v>
      </c>
      <c r="AP5" s="1" t="str">
        <f t="shared" ca="1" si="15"/>
        <v>$AP$8</v>
      </c>
      <c r="AQ5" s="1" t="str">
        <f t="shared" ca="1" si="15"/>
        <v>$AQ$8</v>
      </c>
      <c r="AR5" s="1" t="str">
        <f t="shared" ca="1" si="15"/>
        <v>$AR$8</v>
      </c>
      <c r="AS5" s="1" t="str">
        <f t="shared" ca="1" si="15"/>
        <v xml:space="preserve">"'", $AS$8, "'" </v>
      </c>
      <c r="AT5" s="1" t="str">
        <f t="shared" ca="1" si="15"/>
        <v>$AT$8</v>
      </c>
      <c r="AU5" s="1" t="str">
        <f t="shared" ca="1" si="15"/>
        <v>$AU$8</v>
      </c>
      <c r="AV5" s="1" t="str">
        <f t="shared" ca="1" si="15"/>
        <v xml:space="preserve">"'", $AV$8, "'" </v>
      </c>
    </row>
    <row r="6" spans="1:51" ht="14.25" customHeight="1" x14ac:dyDescent="0.25">
      <c r="A6" s="4"/>
      <c r="B6" s="1" t="str">
        <f>VLOOKUP($D$2,[1]Tables!$B$1:$D$65509,2,FALSE)</f>
        <v>GF</v>
      </c>
      <c r="C6" s="1" t="s">
        <v>502</v>
      </c>
      <c r="D6" s="1" t="str">
        <f t="shared" si="0"/>
        <v>GFCCNA</v>
      </c>
      <c r="E6" s="1" t="str">
        <f>VLOOKUP($C6,'[1]Data Dictionary'!$B$1:$I$65600,5,FALSE)</f>
        <v>Cost Center Name</v>
      </c>
      <c r="F6" s="1" t="str">
        <f>VLOOKUP($C6,'[1]Data Dictionary'!$B$1:$I$65600,6,FALSE)</f>
        <v>Cost Center Name</v>
      </c>
      <c r="G6" s="1" t="str">
        <f>VLOOKUP($C6,'[1]Data Dictionary'!$B$1:$I$65600,7,FALSE)</f>
        <v>Cost Center Name</v>
      </c>
      <c r="H6" s="1" t="str">
        <f>VLOOKUP($C6,'[1]Data Dictionary'!$B$1:$I$65600,8,FALSE)</f>
        <v>Cost Center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GFCCNA VARCHAR(100)  NULL  DEFAULT('') ,</v>
      </c>
      <c r="O6" s="1" t="str">
        <f t="shared" si="4"/>
        <v>GFCCNA VARCHAR2(100) DEFAULT(' '),</v>
      </c>
      <c r="P6" s="2" t="str">
        <f t="shared" si="5"/>
        <v>100</v>
      </c>
      <c r="Q6" s="2" t="str">
        <f t="shared" si="6"/>
        <v/>
      </c>
      <c r="R6" s="1" t="str">
        <f t="shared" si="7"/>
        <v xml:space="preserve">     A            GFCCNA       100          COLHDG('Cost Center Name')</v>
      </c>
      <c r="S6" s="1" t="s">
        <v>9</v>
      </c>
      <c r="T6" s="1" t="str">
        <f t="shared" si="8"/>
        <v>EXEC sys.sp_addextendedproperty @name=N'MS_Description', @value=N'Cost Center Name' , @level0type=N'SCHEMA',@level0name=N'dbo', @level1type=N'TABLE',@level1name=N'GCCA', @level2type=N'COLUMN',@level2name=N'GFCCNA'</v>
      </c>
      <c r="U6" s="1" t="s">
        <v>1311</v>
      </c>
      <c r="W6" s="1" t="s">
        <v>16</v>
      </c>
      <c r="X6" s="1" t="s">
        <v>15</v>
      </c>
      <c r="Y6" s="1" t="str">
        <f t="shared" si="9"/>
        <v>GFCCNA</v>
      </c>
      <c r="Z6" s="1" t="str">
        <f t="shared" si="10"/>
        <v>Cost Center Name</v>
      </c>
      <c r="AB6" s="1">
        <v>1</v>
      </c>
      <c r="AC6" s="6">
        <f t="shared" ca="1" si="11"/>
        <v>20141204</v>
      </c>
      <c r="AD6" s="3">
        <f t="shared" ca="1" si="12"/>
        <v>144109</v>
      </c>
      <c r="AE6" s="3" t="s">
        <v>88</v>
      </c>
      <c r="AF6" s="1">
        <v>0</v>
      </c>
      <c r="AG6" s="1">
        <v>0</v>
      </c>
      <c r="AI6" s="1" t="str">
        <f t="shared" ca="1" si="13"/>
        <v>insert into ZDIC values('DJB', '', 'EN', 'S', 'GFCCNA', 'Cost Center Name', '', '1', '20141204', '144109', 'SQL', '0', '0', '')</v>
      </c>
      <c r="AJ6" s="5" t="s">
        <v>9</v>
      </c>
      <c r="AK6" s="1" t="str">
        <f t="shared" ref="AK6:AV6" ca="1" si="16">CONCATENATE(AJ6,", "","", ", AK5)</f>
        <v xml:space="preserve"> , ",", "'", $AK$8, "'" </v>
      </c>
      <c r="AL6" s="1" t="str">
        <f t="shared" ca="1" si="16"/>
        <v xml:space="preserve"> , ",", "'", $AK$8, "'" , ",", "'", $AL$8, "'" </v>
      </c>
      <c r="AM6" s="1" t="str">
        <f t="shared" ca="1" si="16"/>
        <v xml:space="preserve"> , ",", "'", $AK$8, "'" , ",", "'", $AL$8, "'" , ",", "'", $AM$8, "'" </v>
      </c>
      <c r="AN6" s="1" t="str">
        <f t="shared" ca="1" si="16"/>
        <v xml:space="preserve"> , ",", "'", $AK$8, "'" , ",", "'", $AL$8, "'" , ",", "'", $AM$8, "'" , ",", "'", $AN$8, "'" </v>
      </c>
      <c r="AO6" s="1" t="str">
        <f t="shared" ca="1" si="16"/>
        <v xml:space="preserve"> , ",", "'", $AK$8, "'" , ",", "'", $AL$8, "'" , ",", "'", $AM$8, "'" , ",", "'", $AN$8, "'" , ",", "'", $AO$8, "'" </v>
      </c>
      <c r="AP6" s="1" t="str">
        <f t="shared" ca="1" si="16"/>
        <v xml:space="preserve"> , ",", "'", $AK$8, "'" , ",", "'", $AL$8, "'" , ",", "'", $AM$8, "'" , ",", "'", $AN$8, "'" , ",", "'", $AO$8, "'" , ",", $AP$8</v>
      </c>
      <c r="AQ6" s="1" t="str">
        <f t="shared" ca="1" si="16"/>
        <v xml:space="preserve"> , ",", "'", $AK$8, "'" , ",", "'", $AL$8, "'" , ",", "'", $AM$8, "'" , ",", "'", $AN$8, "'" , ",", "'", $AO$8, "'" , ",", $AP$8, ",", $AQ$8</v>
      </c>
      <c r="AR6" s="1" t="str">
        <f t="shared" ca="1" si="16"/>
        <v xml:space="preserve"> , ",", "'", $AK$8, "'" , ",", "'", $AL$8, "'" , ",", "'", $AM$8, "'" , ",", "'", $AN$8, "'" , ",", "'", $AO$8, "'" , ",", $AP$8, ",", $AQ$8, ",", $AR$8</v>
      </c>
      <c r="AS6" s="1" t="str">
        <f t="shared" ca="1" si="16"/>
        <v xml:space="preserve"> , ",", "'", $AK$8, "'" , ",", "'", $AL$8, "'" , ",", "'", $AM$8, "'" , ",", "'", $AN$8, "'" , ",", "'", $AO$8, "'" , ",", $AP$8, ",", $AQ$8, ",", $AR$8, ",", "'", $AS$8, "'" </v>
      </c>
      <c r="AT6" s="1" t="str">
        <f t="shared" ca="1" si="16"/>
        <v xml:space="preserve"> , ",", "'", $AK$8, "'" , ",", "'", $AL$8, "'" , ",", "'", $AM$8, "'" , ",", "'", $AN$8, "'" , ",", "'", $AO$8, "'" , ",", $AP$8, ",", $AQ$8, ",", $AR$8, ",", "'", $AS$8, "'" , ",", $AT$8</v>
      </c>
      <c r="AU6" s="1" t="str">
        <f t="shared" ca="1" si="16"/>
        <v xml:space="preserve"> , ",", "'", $AK$8, "'" , ",", "'", $AL$8, "'" , ",", "'", $AM$8, "'" , ",", "'", $AN$8, "'" , ",", "'", $AO$8, "'" , ",", $AP$8, ",", $AQ$8, ",", $AR$8, ",", "'", $AS$8, "'" , ",", $AT$8, ",", $AU$8</v>
      </c>
      <c r="AV6" s="1" t="str">
        <f t="shared" ca="1" si="16"/>
        <v xml:space="preserve"> , ",", "'", $AK$8, "'" , ",", "'", $AL$8, "'" , ",", "'", $AM$8, "'" , ",", "'", $AN$8, "'" , ",", "'", $AO$8, "'" , ",", $AP$8, ",", $AQ$8, ",", $AR$8, ",", "'", $AS$8, "'" , ",", $AT$8, ",", $AU$8, ",", "'", $AV$8, "'" </v>
      </c>
    </row>
    <row r="7" spans="1:51" ht="14.25" customHeight="1" x14ac:dyDescent="0.25">
      <c r="A7" s="4"/>
      <c r="B7" s="1" t="str">
        <f>VLOOKUP($D$2,[1]Tables!$B$1:$D$65509,2,FALSE)</f>
        <v>GF</v>
      </c>
      <c r="C7" s="1" t="s">
        <v>32</v>
      </c>
      <c r="D7" s="1" t="str">
        <f t="shared" si="0"/>
        <v>GFREMA</v>
      </c>
      <c r="E7" s="1" t="str">
        <f>VLOOKUP($C7,'[1]Data Dictionary'!$B$1:$I$65600,5,FALSE)</f>
        <v>Remark</v>
      </c>
      <c r="F7" s="1" t="str">
        <f>VLOOKUP($C7,'[1]Data Dictionary'!$B$1:$I$65600,6,FALSE)</f>
        <v>Remark</v>
      </c>
      <c r="G7" s="1" t="str">
        <f>VLOOKUP($C7,'[1]Data Dictionary'!$B$1:$I$65600,7,FALSE)</f>
        <v>Remark</v>
      </c>
      <c r="H7" s="1" t="str">
        <f>VLOOKUP($C7,'[1]Data Dictionary'!$B$1:$I$65600,8,FALSE)</f>
        <v>Remark</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GFREMA VARCHAR(100)  NULL  DEFAULT('') ,</v>
      </c>
      <c r="O7" s="1" t="str">
        <f t="shared" si="4"/>
        <v>GFREMA VARCHAR2(100) DEFAULT(' '),</v>
      </c>
      <c r="P7" s="2" t="str">
        <f t="shared" si="5"/>
        <v>100</v>
      </c>
      <c r="Q7" s="2" t="str">
        <f t="shared" si="6"/>
        <v/>
      </c>
      <c r="R7" s="1" t="str">
        <f t="shared" si="7"/>
        <v xml:space="preserve">     A            GFREMA       100          COLHDG('Remark')</v>
      </c>
      <c r="S7" s="1" t="s">
        <v>9</v>
      </c>
      <c r="T7" s="1" t="str">
        <f t="shared" si="8"/>
        <v>EXEC sys.sp_addextendedproperty @name=N'MS_Description', @value=N'Remark' , @level0type=N'SCHEMA',@level0name=N'dbo', @level1type=N'TABLE',@level1name=N'GCCA', @level2type=N'COLUMN',@level2name=N'GFREMA'</v>
      </c>
      <c r="U7" s="1" t="s">
        <v>1311</v>
      </c>
      <c r="W7" s="1" t="s">
        <v>16</v>
      </c>
      <c r="X7" s="1" t="s">
        <v>15</v>
      </c>
      <c r="Y7" s="1" t="str">
        <f t="shared" si="9"/>
        <v>GFREMA</v>
      </c>
      <c r="Z7" s="1" t="str">
        <f t="shared" si="10"/>
        <v>Remark</v>
      </c>
      <c r="AB7" s="1">
        <v>1</v>
      </c>
      <c r="AC7" s="6">
        <f t="shared" ca="1" si="11"/>
        <v>20141204</v>
      </c>
      <c r="AD7" s="3">
        <f t="shared" ca="1" si="12"/>
        <v>144109</v>
      </c>
      <c r="AE7" s="3" t="s">
        <v>88</v>
      </c>
      <c r="AF7" s="1">
        <v>0</v>
      </c>
      <c r="AG7" s="1">
        <v>0</v>
      </c>
      <c r="AI7" s="1" t="str">
        <f t="shared" ca="1" si="13"/>
        <v>insert into ZDIC values('DJB', '', 'EN', 'S', 'GFREMA', 'Remark', '', '1', '20141204', '144109', 'SQL', '0', '0', '')</v>
      </c>
      <c r="AJ7" s="5" t="s">
        <v>9</v>
      </c>
      <c r="AR7" s="1"/>
      <c r="AS7" s="1"/>
    </row>
    <row r="8" spans="1:51" ht="14.25" customHeight="1" x14ac:dyDescent="0.25">
      <c r="A8" s="4"/>
      <c r="B8" s="1" t="str">
        <f>VLOOKUP($D$2,[1]Tables!$B$1:$D$65509,2,FALSE)</f>
        <v>GF</v>
      </c>
      <c r="C8" s="1" t="s">
        <v>33</v>
      </c>
      <c r="D8" s="1" t="str">
        <f t="shared" si="0"/>
        <v>GFRCST</v>
      </c>
      <c r="E8" s="1" t="str">
        <f>VLOOKUP($C8,'[1]Data Dictionary'!$B$1:$I$65600,5,FALSE)</f>
        <v>Record Status</v>
      </c>
      <c r="F8" s="1" t="str">
        <f>VLOOKUP($C8,'[1]Data Dictionary'!$B$1:$I$65600,6,FALSE)</f>
        <v>Record Status</v>
      </c>
      <c r="G8" s="1" t="str">
        <f>VLOOKUP($C8,'[1]Data Dictionary'!$B$1:$I$65600,7,FALSE)</f>
        <v>Record Status</v>
      </c>
      <c r="H8" s="1" t="str">
        <f>VLOOKUP($C8,'[1]Data Dictionary'!$B$1:$I$65600,8,FALSE)</f>
        <v>Record Status</v>
      </c>
      <c r="I8" s="1" t="str">
        <f>VLOOKUP($C8,'[1]Data Dictionary'!$B$1:$I$65600,2,FALSE)</f>
        <v>NUMERIC</v>
      </c>
      <c r="J8" s="2" t="str">
        <f>VLOOKUP($C8,'[1]Data Dictionary'!$B$1:$I$65600,3,FALSE)</f>
        <v>1, 0</v>
      </c>
      <c r="K8" s="3"/>
      <c r="L8" s="3" t="str">
        <f t="shared" si="1"/>
        <v xml:space="preserve"> NULL </v>
      </c>
      <c r="M8" s="3" t="str">
        <f t="shared" si="2"/>
        <v xml:space="preserve"> DEFAULT(0) </v>
      </c>
      <c r="N8" s="1" t="str">
        <f t="shared" si="3"/>
        <v>GFRCST NUMERIC(1, 0)  NULL  DEFAULT(0) ,</v>
      </c>
      <c r="O8" s="1" t="str">
        <f t="shared" si="4"/>
        <v>GFRCST NUMBER(1, 0)  DEFAULT(0) ,</v>
      </c>
      <c r="P8" s="2" t="str">
        <f t="shared" si="5"/>
        <v>1</v>
      </c>
      <c r="Q8" s="2" t="str">
        <f t="shared" si="6"/>
        <v xml:space="preserve"> 0</v>
      </c>
      <c r="R8" s="1" t="str">
        <f t="shared" si="7"/>
        <v xml:space="preserve">     A            GFRCST         1  0       COLHDG('Record Status')</v>
      </c>
      <c r="S8" s="1" t="s">
        <v>9</v>
      </c>
      <c r="T8" s="1" t="str">
        <f t="shared" si="8"/>
        <v>EXEC sys.sp_addextendedproperty @name=N'MS_Description', @value=N'Record Status' , @level0type=N'SCHEMA',@level0name=N'dbo', @level1type=N'TABLE',@level1name=N'GCCA', @level2type=N'COLUMN',@level2name=N'GFRCST'</v>
      </c>
      <c r="U8" s="1" t="s">
        <v>1311</v>
      </c>
      <c r="W8" s="1" t="s">
        <v>16</v>
      </c>
      <c r="X8" s="1" t="s">
        <v>15</v>
      </c>
      <c r="Y8" s="1" t="str">
        <f t="shared" si="9"/>
        <v>GFRCST</v>
      </c>
      <c r="Z8" s="1" t="str">
        <f t="shared" si="10"/>
        <v>Record Status</v>
      </c>
      <c r="AB8" s="1">
        <v>1</v>
      </c>
      <c r="AC8" s="6">
        <f t="shared" ca="1" si="11"/>
        <v>20141204</v>
      </c>
      <c r="AD8" s="3">
        <f t="shared" ca="1" si="12"/>
        <v>144109</v>
      </c>
      <c r="AE8" s="3" t="s">
        <v>88</v>
      </c>
      <c r="AF8" s="1">
        <v>0</v>
      </c>
      <c r="AG8" s="1">
        <v>0</v>
      </c>
      <c r="AI8" s="1" t="str">
        <f t="shared" ca="1" si="13"/>
        <v>insert into ZDIC values('DJB', '', 'EN', 'S', 'GFRCST', 'Record Status', '', '1', '20141204', '144109', 'SQL', '0', '0', '')</v>
      </c>
      <c r="AJ8" s="5" t="s">
        <v>9</v>
      </c>
      <c r="AQ8" s="3"/>
      <c r="AT8" s="3"/>
      <c r="AU8" s="3"/>
      <c r="AV8" s="3"/>
      <c r="AW8" s="6" t="str">
        <f>CONCATENATE("insert into ", $D$2, " values('", AK8, "'", ",", "'", AL8, "'", ",", "'", AM8, "'", ",", "'", AN8, "'", ",", "'", AO8, "'", ",", AP8, ",", AQ8, ",", AR8, ",", "'", AS8, "'", ",", AT8, ",", AU8, ",", "'", AV8, "')")</f>
        <v>insert into GCCA values('','','','','',,,,'',,,'')</v>
      </c>
      <c r="AX8" s="3"/>
      <c r="AY8" s="3"/>
    </row>
    <row r="9" spans="1:51" ht="14.25" customHeight="1" x14ac:dyDescent="0.25">
      <c r="A9" s="4"/>
      <c r="B9" s="1" t="str">
        <f>VLOOKUP($D$2,[1]Tables!$B$1:$D$65509,2,FALSE)</f>
        <v>GF</v>
      </c>
      <c r="C9" s="1" t="s">
        <v>23</v>
      </c>
      <c r="D9" s="1" t="str">
        <f t="shared" si="0"/>
        <v>GFCRDT</v>
      </c>
      <c r="E9" s="1" t="str">
        <f>VLOOKUP($C9,'[1]Data Dictionary'!$B$1:$I$65600,5,FALSE)</f>
        <v>Create Date</v>
      </c>
      <c r="F9" s="1" t="str">
        <f>VLOOKUP($C9,'[1]Data Dictionary'!$B$1:$I$65600,6,FALSE)</f>
        <v>Create Date</v>
      </c>
      <c r="G9" s="1" t="str">
        <f>VLOOKUP($C9,'[1]Data Dictionary'!$B$1:$I$65600,7,FALSE)</f>
        <v>Create Date</v>
      </c>
      <c r="H9" s="1" t="str">
        <f>VLOOKUP($C9,'[1]Data Dictionary'!$B$1:$I$65600,8,FALSE)</f>
        <v>Create Date</v>
      </c>
      <c r="I9" s="1" t="str">
        <f>VLOOKUP($C9,'[1]Data Dictionary'!$B$1:$I$65600,2,FALSE)</f>
        <v>NUMERIC</v>
      </c>
      <c r="J9" s="2" t="str">
        <f>VLOOKUP($C9,'[1]Data Dictionary'!$B$1:$I$65600,3,FALSE)</f>
        <v>8, 0</v>
      </c>
      <c r="K9" s="3"/>
      <c r="L9" s="3" t="str">
        <f t="shared" si="1"/>
        <v xml:space="preserve"> NULL </v>
      </c>
      <c r="M9" s="3" t="str">
        <f t="shared" si="2"/>
        <v xml:space="preserve"> DEFAULT(0) </v>
      </c>
      <c r="N9" s="1" t="str">
        <f t="shared" si="3"/>
        <v>GFCRDT NUMERIC(8, 0)  NULL  DEFAULT(0) ,</v>
      </c>
      <c r="O9" s="1" t="str">
        <f t="shared" si="4"/>
        <v>GFCRDT NUMBER(8, 0)  DEFAULT(0) ,</v>
      </c>
      <c r="P9" s="2" t="str">
        <f t="shared" si="5"/>
        <v>8</v>
      </c>
      <c r="Q9" s="2" t="str">
        <f t="shared" si="6"/>
        <v xml:space="preserve"> 0</v>
      </c>
      <c r="R9" s="1" t="str">
        <f t="shared" si="7"/>
        <v xml:space="preserve">     A            GFCRDT         8  0       COLHDG('Create Date')</v>
      </c>
      <c r="S9" s="1" t="s">
        <v>9</v>
      </c>
      <c r="T9" s="1" t="str">
        <f t="shared" si="8"/>
        <v>EXEC sys.sp_addextendedproperty @name=N'MS_Description', @value=N'Create Date' , @level0type=N'SCHEMA',@level0name=N'dbo', @level1type=N'TABLE',@level1name=N'GCCA', @level2type=N'COLUMN',@level2name=N'GFCRDT'</v>
      </c>
      <c r="U9" s="1" t="s">
        <v>1311</v>
      </c>
      <c r="W9" s="1" t="s">
        <v>16</v>
      </c>
      <c r="X9" s="1" t="s">
        <v>15</v>
      </c>
      <c r="Y9" s="1" t="str">
        <f t="shared" si="9"/>
        <v>GFCRDT</v>
      </c>
      <c r="Z9" s="1" t="str">
        <f t="shared" si="10"/>
        <v>Create Date</v>
      </c>
      <c r="AB9" s="1">
        <v>1</v>
      </c>
      <c r="AC9" s="6">
        <f t="shared" ca="1" si="11"/>
        <v>20141204</v>
      </c>
      <c r="AD9" s="3">
        <f t="shared" ca="1" si="12"/>
        <v>144109</v>
      </c>
      <c r="AE9" s="3" t="s">
        <v>88</v>
      </c>
      <c r="AF9" s="1">
        <v>0</v>
      </c>
      <c r="AG9" s="1">
        <v>0</v>
      </c>
      <c r="AI9" s="1" t="str">
        <f t="shared" ca="1" si="13"/>
        <v>insert into ZDIC values('DJB', '', 'EN', 'S', 'GFCRDT', 'Create Date', '', '1', '20141204', '144109', 'SQL', '0', '0', '')</v>
      </c>
      <c r="AJ9" s="5" t="s">
        <v>9</v>
      </c>
      <c r="AQ9" s="3"/>
      <c r="AT9" s="3"/>
      <c r="AU9" s="3"/>
      <c r="AV9" s="3"/>
      <c r="AW9" s="6"/>
      <c r="AX9" s="3"/>
      <c r="AY9" s="3"/>
    </row>
    <row r="10" spans="1:51" ht="14.25" customHeight="1" x14ac:dyDescent="0.25">
      <c r="A10" s="4"/>
      <c r="B10" s="1" t="str">
        <f>VLOOKUP($D$2,[1]Tables!$B$1:$D$65509,2,FALSE)</f>
        <v>GF</v>
      </c>
      <c r="C10" s="1" t="s">
        <v>24</v>
      </c>
      <c r="D10" s="1" t="str">
        <f t="shared" si="0"/>
        <v>GFCRTM</v>
      </c>
      <c r="E10" s="1" t="str">
        <f>VLOOKUP($C10,'[1]Data Dictionary'!$B$1:$I$65600,5,FALSE)</f>
        <v>Create Time</v>
      </c>
      <c r="F10" s="1" t="str">
        <f>VLOOKUP($C10,'[1]Data Dictionary'!$B$1:$I$65600,6,FALSE)</f>
        <v>Create Time</v>
      </c>
      <c r="G10" s="1" t="str">
        <f>VLOOKUP($C10,'[1]Data Dictionary'!$B$1:$I$65600,7,FALSE)</f>
        <v>Create Time</v>
      </c>
      <c r="H10" s="1" t="str">
        <f>VLOOKUP($C10,'[1]Data Dictionary'!$B$1:$I$65600,8,FALSE)</f>
        <v>Create Time</v>
      </c>
      <c r="I10" s="1" t="str">
        <f>VLOOKUP($C10,'[1]Data Dictionary'!$B$1:$I$65600,2,FALSE)</f>
        <v>NUMERIC</v>
      </c>
      <c r="J10" s="2" t="str">
        <f>VLOOKUP($C10,'[1]Data Dictionary'!$B$1:$I$65600,3,FALSE)</f>
        <v>6, 0</v>
      </c>
      <c r="K10" s="3"/>
      <c r="L10" s="3" t="str">
        <f t="shared" si="1"/>
        <v xml:space="preserve"> NULL </v>
      </c>
      <c r="M10" s="3" t="str">
        <f t="shared" si="2"/>
        <v xml:space="preserve"> DEFAULT(0) </v>
      </c>
      <c r="N10" s="1" t="str">
        <f t="shared" si="3"/>
        <v>GFCRTM NUMERIC(6, 0)  NULL  DEFAULT(0) ,</v>
      </c>
      <c r="O10" s="1" t="str">
        <f t="shared" si="4"/>
        <v>GFCRTM NUMBER(6, 0)  DEFAULT(0) ,</v>
      </c>
      <c r="P10" s="2" t="str">
        <f t="shared" si="5"/>
        <v>6</v>
      </c>
      <c r="Q10" s="2" t="str">
        <f t="shared" si="6"/>
        <v xml:space="preserve"> 0</v>
      </c>
      <c r="R10" s="1" t="str">
        <f t="shared" si="7"/>
        <v xml:space="preserve">     A            GFCRTM         6  0       COLHDG('Create Time')</v>
      </c>
      <c r="S10" s="1" t="s">
        <v>9</v>
      </c>
      <c r="T10" s="1" t="str">
        <f t="shared" si="8"/>
        <v>EXEC sys.sp_addextendedproperty @name=N'MS_Description', @value=N'Create Time' , @level0type=N'SCHEMA',@level0name=N'dbo', @level1type=N'TABLE',@level1name=N'GCCA', @level2type=N'COLUMN',@level2name=N'GFCRTM'</v>
      </c>
      <c r="U10" s="1" t="s">
        <v>1311</v>
      </c>
      <c r="W10" s="1" t="s">
        <v>16</v>
      </c>
      <c r="X10" s="1" t="s">
        <v>15</v>
      </c>
      <c r="Y10" s="1" t="str">
        <f t="shared" si="9"/>
        <v>GFCRTM</v>
      </c>
      <c r="Z10" s="1" t="str">
        <f t="shared" si="10"/>
        <v>Create Time</v>
      </c>
      <c r="AB10" s="1">
        <v>1</v>
      </c>
      <c r="AC10" s="6">
        <f t="shared" ca="1" si="11"/>
        <v>20141204</v>
      </c>
      <c r="AD10" s="3">
        <f t="shared" ca="1" si="12"/>
        <v>144109</v>
      </c>
      <c r="AE10" s="3" t="s">
        <v>88</v>
      </c>
      <c r="AF10" s="1">
        <v>0</v>
      </c>
      <c r="AG10" s="1">
        <v>0</v>
      </c>
      <c r="AI10" s="1" t="str">
        <f t="shared" ca="1" si="13"/>
        <v>insert into ZDIC values('DJB', '', 'EN', 'S', 'GFCRTM', 'Create Time', '', '1', '20141204', '144109', 'SQL', '0', '0', '')</v>
      </c>
      <c r="AJ10" s="5" t="s">
        <v>9</v>
      </c>
      <c r="AQ10" s="3"/>
      <c r="AT10" s="3"/>
      <c r="AU10" s="3"/>
      <c r="AV10" s="3"/>
      <c r="AW10" s="6"/>
      <c r="AX10" s="3"/>
      <c r="AY10" s="3"/>
    </row>
    <row r="11" spans="1:51" ht="14.25" customHeight="1" x14ac:dyDescent="0.25">
      <c r="A11" s="4"/>
      <c r="B11" s="1" t="str">
        <f>VLOOKUP($D$2,[1]Tables!$B$1:$D$65509,2,FALSE)</f>
        <v>GF</v>
      </c>
      <c r="C11" s="1" t="s">
        <v>25</v>
      </c>
      <c r="D11" s="1" t="str">
        <f t="shared" si="0"/>
        <v>GFCRUS</v>
      </c>
      <c r="E11" s="1" t="str">
        <f>VLOOKUP($C11,'[1]Data Dictionary'!$B$1:$I$65600,5,FALSE)</f>
        <v>Create User</v>
      </c>
      <c r="F11" s="1" t="str">
        <f>VLOOKUP($C11,'[1]Data Dictionary'!$B$1:$I$65600,6,FALSE)</f>
        <v>Create User</v>
      </c>
      <c r="G11" s="1" t="str">
        <f>VLOOKUP($C11,'[1]Data Dictionary'!$B$1:$I$65600,7,FALSE)</f>
        <v>Create User</v>
      </c>
      <c r="H11" s="1" t="str">
        <f>VLOOKUP($C11,'[1]Data Dictionary'!$B$1:$I$65600,8,FALSE)</f>
        <v>Create User</v>
      </c>
      <c r="I11" s="1" t="str">
        <f>VLOOKUP($C11,'[1]Data Dictionary'!$B$1:$I$65600,2,FALSE)</f>
        <v>VARCHAR</v>
      </c>
      <c r="J11" s="2" t="str">
        <f>VLOOKUP($C11,'[1]Data Dictionary'!$B$1:$I$65600,3,FALSE)</f>
        <v>20</v>
      </c>
      <c r="K11" s="3"/>
      <c r="L11" s="3" t="str">
        <f t="shared" si="1"/>
        <v xml:space="preserve"> NULL </v>
      </c>
      <c r="M11" s="3" t="str">
        <f t="shared" si="2"/>
        <v xml:space="preserve"> DEFAULT('') </v>
      </c>
      <c r="N11" s="1" t="str">
        <f t="shared" si="3"/>
        <v>GFCRUS VARCHAR(20)  NULL  DEFAULT('') ,</v>
      </c>
      <c r="O11" s="1" t="str">
        <f t="shared" si="4"/>
        <v>GFCRUS VARCHAR2(20) DEFAULT(' '),</v>
      </c>
      <c r="P11" s="2" t="str">
        <f t="shared" si="5"/>
        <v>20</v>
      </c>
      <c r="Q11" s="2" t="str">
        <f t="shared" si="6"/>
        <v/>
      </c>
      <c r="R11" s="1" t="str">
        <f t="shared" si="7"/>
        <v xml:space="preserve">     A            GFCRUS        20          COLHDG('Create User')</v>
      </c>
      <c r="S11" s="1" t="s">
        <v>9</v>
      </c>
      <c r="T11" s="1" t="str">
        <f t="shared" si="8"/>
        <v>EXEC sys.sp_addextendedproperty @name=N'MS_Description', @value=N'Create User' , @level0type=N'SCHEMA',@level0name=N'dbo', @level1type=N'TABLE',@level1name=N'GCCA', @level2type=N'COLUMN',@level2name=N'GFCRUS'</v>
      </c>
      <c r="U11" s="1" t="s">
        <v>1311</v>
      </c>
      <c r="W11" s="1" t="s">
        <v>16</v>
      </c>
      <c r="X11" s="1" t="s">
        <v>15</v>
      </c>
      <c r="Y11" s="1" t="str">
        <f t="shared" si="9"/>
        <v>GFCRUS</v>
      </c>
      <c r="Z11" s="1" t="str">
        <f t="shared" si="10"/>
        <v>Create User</v>
      </c>
      <c r="AB11" s="1">
        <v>1</v>
      </c>
      <c r="AC11" s="6">
        <f t="shared" ca="1" si="11"/>
        <v>20141204</v>
      </c>
      <c r="AD11" s="3">
        <f t="shared" ca="1" si="12"/>
        <v>144109</v>
      </c>
      <c r="AE11" s="3" t="s">
        <v>88</v>
      </c>
      <c r="AF11" s="1">
        <v>0</v>
      </c>
      <c r="AG11" s="1">
        <v>0</v>
      </c>
      <c r="AI11" s="1" t="str">
        <f t="shared" ca="1" si="13"/>
        <v>insert into ZDIC values('DJB', '', 'EN', 'S', 'GFCRUS', 'Create User', '', '1', '20141204', '144109', 'SQL', '0', '0', '')</v>
      </c>
      <c r="AJ11" s="5" t="s">
        <v>9</v>
      </c>
      <c r="AQ11" s="3"/>
      <c r="AT11" s="3"/>
      <c r="AU11" s="3"/>
      <c r="AV11" s="3"/>
      <c r="AW11" s="6"/>
      <c r="AX11" s="3"/>
      <c r="AY11" s="3"/>
    </row>
    <row r="12" spans="1:51" ht="14.25" customHeight="1" x14ac:dyDescent="0.25">
      <c r="A12" s="4"/>
      <c r="B12" s="1" t="str">
        <f>VLOOKUP($D$2,[1]Tables!$B$1:$D$65509,2,FALSE)</f>
        <v>GF</v>
      </c>
      <c r="C12" s="1" t="s">
        <v>26</v>
      </c>
      <c r="D12" s="1" t="str">
        <f t="shared" si="0"/>
        <v>GFCHDT</v>
      </c>
      <c r="E12" s="1" t="str">
        <f>VLOOKUP($C12,'[1]Data Dictionary'!$B$1:$I$65600,5,FALSE)</f>
        <v>Change Date</v>
      </c>
      <c r="F12" s="1" t="str">
        <f>VLOOKUP($C12,'[1]Data Dictionary'!$B$1:$I$65600,6,FALSE)</f>
        <v>Change Date</v>
      </c>
      <c r="G12" s="1" t="str">
        <f>VLOOKUP($C12,'[1]Data Dictionary'!$B$1:$I$65600,7,FALSE)</f>
        <v>Change Date</v>
      </c>
      <c r="H12" s="1" t="str">
        <f>VLOOKUP($C12,'[1]Data Dictionary'!$B$1:$I$65600,8,FALSE)</f>
        <v>Change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str">
        <f t="shared" si="3"/>
        <v>GFCHDT NUMERIC(8, 0)  NULL  DEFAULT(0) ,</v>
      </c>
      <c r="O12" s="1" t="str">
        <f t="shared" si="4"/>
        <v>GFCHDT NUMBER(8, 0)  DEFAULT(0) ,</v>
      </c>
      <c r="P12" s="2" t="str">
        <f t="shared" si="5"/>
        <v>8</v>
      </c>
      <c r="Q12" s="2" t="str">
        <f t="shared" si="6"/>
        <v xml:space="preserve"> 0</v>
      </c>
      <c r="R12" s="1" t="str">
        <f t="shared" si="7"/>
        <v xml:space="preserve">     A            GFCHDT         8  0       COLHDG('Change Date')</v>
      </c>
      <c r="S12" s="1" t="s">
        <v>9</v>
      </c>
      <c r="T12" s="1" t="str">
        <f t="shared" si="8"/>
        <v>EXEC sys.sp_addextendedproperty @name=N'MS_Description', @value=N'Change Date' , @level0type=N'SCHEMA',@level0name=N'dbo', @level1type=N'TABLE',@level1name=N'GCCA', @level2type=N'COLUMN',@level2name=N'GFCHDT'</v>
      </c>
      <c r="U12" s="1" t="s">
        <v>1311</v>
      </c>
      <c r="W12" s="1" t="s">
        <v>16</v>
      </c>
      <c r="X12" s="1" t="s">
        <v>15</v>
      </c>
      <c r="Y12" s="1" t="str">
        <f t="shared" si="9"/>
        <v>GFCHDT</v>
      </c>
      <c r="Z12" s="1" t="str">
        <f t="shared" si="10"/>
        <v>Change Date</v>
      </c>
      <c r="AB12" s="1">
        <v>1</v>
      </c>
      <c r="AC12" s="6">
        <f t="shared" ca="1" si="11"/>
        <v>20141204</v>
      </c>
      <c r="AD12" s="3">
        <f t="shared" ca="1" si="12"/>
        <v>144109</v>
      </c>
      <c r="AE12" s="3" t="s">
        <v>88</v>
      </c>
      <c r="AF12" s="1">
        <v>0</v>
      </c>
      <c r="AG12" s="1">
        <v>0</v>
      </c>
      <c r="AI12" s="1" t="str">
        <f t="shared" ca="1" si="13"/>
        <v>insert into ZDIC values('DJB', '', 'EN', 'S', 'GFCHDT', 'Change Date', '', '1', '20141204', '144109', 'SQL', '0', '0', '')</v>
      </c>
      <c r="AJ12" s="5" t="s">
        <v>9</v>
      </c>
      <c r="AQ12" s="3"/>
      <c r="AT12" s="3"/>
      <c r="AU12" s="3"/>
      <c r="AV12" s="3"/>
      <c r="AW12" s="6"/>
      <c r="AX12" s="3"/>
      <c r="AY12" s="3"/>
    </row>
    <row r="13" spans="1:51" ht="14.25" customHeight="1" x14ac:dyDescent="0.25">
      <c r="A13" s="4"/>
      <c r="B13" s="1" t="str">
        <f>VLOOKUP($D$2,[1]Tables!$B$1:$D$65509,2,FALSE)</f>
        <v>GF</v>
      </c>
      <c r="C13" s="1" t="s">
        <v>27</v>
      </c>
      <c r="D13" s="1" t="str">
        <f t="shared" si="0"/>
        <v>GFCHTM</v>
      </c>
      <c r="E13" s="1" t="str">
        <f>VLOOKUP($C13,'[1]Data Dictionary'!$B$1:$I$65600,5,FALSE)</f>
        <v>Change Time</v>
      </c>
      <c r="F13" s="1" t="str">
        <f>VLOOKUP($C13,'[1]Data Dictionary'!$B$1:$I$65600,6,FALSE)</f>
        <v>Change Time</v>
      </c>
      <c r="G13" s="1" t="str">
        <f>VLOOKUP($C13,'[1]Data Dictionary'!$B$1:$I$65600,7,FALSE)</f>
        <v>Change Time</v>
      </c>
      <c r="H13" s="1" t="str">
        <f>VLOOKUP($C13,'[1]Data Dictionary'!$B$1:$I$65600,8,FALSE)</f>
        <v>Change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str">
        <f t="shared" si="3"/>
        <v>GFCHTM NUMERIC(6, 0)  NULL  DEFAULT(0) ,</v>
      </c>
      <c r="O13" s="1" t="str">
        <f t="shared" si="4"/>
        <v>GFCHTM NUMBER(6, 0)  DEFAULT(0) ,</v>
      </c>
      <c r="P13" s="2" t="str">
        <f t="shared" si="5"/>
        <v>6</v>
      </c>
      <c r="Q13" s="2" t="str">
        <f t="shared" si="6"/>
        <v xml:space="preserve"> 0</v>
      </c>
      <c r="R13" s="1" t="str">
        <f t="shared" si="7"/>
        <v xml:space="preserve">     A            GFCHTM         6  0       COLHDG('Change Time')</v>
      </c>
      <c r="S13" s="1" t="s">
        <v>9</v>
      </c>
      <c r="T13" s="1" t="str">
        <f t="shared" si="8"/>
        <v>EXEC sys.sp_addextendedproperty @name=N'MS_Description', @value=N'Change Time' , @level0type=N'SCHEMA',@level0name=N'dbo', @level1type=N'TABLE',@level1name=N'GCCA', @level2type=N'COLUMN',@level2name=N'GFCHTM'</v>
      </c>
      <c r="U13" s="1" t="s">
        <v>1311</v>
      </c>
      <c r="W13" s="1" t="s">
        <v>16</v>
      </c>
      <c r="X13" s="1" t="s">
        <v>15</v>
      </c>
      <c r="Y13" s="1" t="str">
        <f t="shared" si="9"/>
        <v>GFCHTM</v>
      </c>
      <c r="Z13" s="1" t="str">
        <f t="shared" si="10"/>
        <v>Change Time</v>
      </c>
      <c r="AB13" s="1">
        <v>1</v>
      </c>
      <c r="AC13" s="6">
        <f t="shared" ca="1" si="11"/>
        <v>20141204</v>
      </c>
      <c r="AD13" s="3">
        <f t="shared" ca="1" si="12"/>
        <v>144109</v>
      </c>
      <c r="AE13" s="3" t="s">
        <v>88</v>
      </c>
      <c r="AF13" s="1">
        <v>0</v>
      </c>
      <c r="AG13" s="1">
        <v>0</v>
      </c>
      <c r="AI13" s="1" t="str">
        <f t="shared" ca="1" si="13"/>
        <v>insert into ZDIC values('DJB', '', 'EN', 'S', 'GFCHTM', 'Change Time', '', '1', '20141204', '144109', 'SQL', '0', '0', '')</v>
      </c>
      <c r="AJ13" s="5" t="s">
        <v>9</v>
      </c>
      <c r="AQ13" s="3"/>
      <c r="AT13" s="3"/>
      <c r="AU13" s="3"/>
      <c r="AV13" s="3"/>
      <c r="AW13" s="6"/>
      <c r="AX13" s="3"/>
      <c r="AY13" s="3"/>
    </row>
    <row r="14" spans="1:51" ht="14.25" customHeight="1" x14ac:dyDescent="0.25">
      <c r="A14" s="4"/>
      <c r="B14" s="1" t="str">
        <f>VLOOKUP($D$2,[1]Tables!$B$1:$D$65509,2,FALSE)</f>
        <v>GF</v>
      </c>
      <c r="C14" s="1" t="s">
        <v>28</v>
      </c>
      <c r="D14" s="1" t="str">
        <f t="shared" si="0"/>
        <v>GFCHUS</v>
      </c>
      <c r="E14" s="1" t="str">
        <f>VLOOKUP($C14,'[1]Data Dictionary'!$B$1:$I$65600,5,FALSE)</f>
        <v>Change User</v>
      </c>
      <c r="F14" s="1" t="str">
        <f>VLOOKUP($C14,'[1]Data Dictionary'!$B$1:$I$65600,6,FALSE)</f>
        <v>Change User</v>
      </c>
      <c r="G14" s="1" t="str">
        <f>VLOOKUP($C14,'[1]Data Dictionary'!$B$1:$I$65600,7,FALSE)</f>
        <v>Change User</v>
      </c>
      <c r="H14" s="1" t="str">
        <f>VLOOKUP($C14,'[1]Data Dictionary'!$B$1:$I$65600,8,FALSE)</f>
        <v>Change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str">
        <f t="shared" si="3"/>
        <v>GFCHUS VARCHAR(20)  NULL  DEFAULT('') ,</v>
      </c>
      <c r="O14" s="1" t="str">
        <f t="shared" si="4"/>
        <v>GFCHUS VARCHAR2(20) DEFAULT(' '),</v>
      </c>
      <c r="P14" s="2" t="str">
        <f t="shared" si="5"/>
        <v>20</v>
      </c>
      <c r="Q14" s="2" t="str">
        <f t="shared" si="6"/>
        <v/>
      </c>
      <c r="R14" s="1" t="str">
        <f t="shared" si="7"/>
        <v xml:space="preserve">     A            GFCHUS        20          COLHDG('Change User')</v>
      </c>
      <c r="S14" s="1" t="s">
        <v>9</v>
      </c>
      <c r="T14" s="1" t="str">
        <f t="shared" si="8"/>
        <v>EXEC sys.sp_addextendedproperty @name=N'MS_Description', @value=N'Change User' , @level0type=N'SCHEMA',@level0name=N'dbo', @level1type=N'TABLE',@level1name=N'GCCA', @level2type=N'COLUMN',@level2name=N'GFCHUS'</v>
      </c>
      <c r="U14" s="1" t="s">
        <v>1311</v>
      </c>
      <c r="W14" s="1" t="s">
        <v>16</v>
      </c>
      <c r="X14" s="1" t="s">
        <v>15</v>
      </c>
      <c r="Y14" s="1" t="str">
        <f t="shared" si="9"/>
        <v>GFCHUS</v>
      </c>
      <c r="Z14" s="1" t="str">
        <f t="shared" si="10"/>
        <v>Change User</v>
      </c>
      <c r="AB14" s="1">
        <v>1</v>
      </c>
      <c r="AC14" s="6">
        <f t="shared" ca="1" si="11"/>
        <v>20141204</v>
      </c>
      <c r="AD14" s="3">
        <f t="shared" ca="1" si="12"/>
        <v>144109</v>
      </c>
      <c r="AE14" s="3" t="s">
        <v>88</v>
      </c>
      <c r="AF14" s="1">
        <v>0</v>
      </c>
      <c r="AG14" s="1">
        <v>0</v>
      </c>
      <c r="AI14" s="1" t="str">
        <f t="shared" ca="1" si="13"/>
        <v>insert into ZDIC values('DJB', '', 'EN', 'S', 'GFCHUS', 'Change User', '', '1', '20141204', '144109', 'SQL', '0', '0', '')</v>
      </c>
      <c r="AJ14" s="5" t="s">
        <v>9</v>
      </c>
      <c r="AQ14" s="3"/>
      <c r="AT14" s="3"/>
      <c r="AU14" s="3"/>
      <c r="AV14" s="3"/>
      <c r="AW14" s="6"/>
      <c r="AX14" s="3"/>
      <c r="AY14" s="3"/>
    </row>
    <row r="15" spans="1:51" ht="14.25" customHeight="1" x14ac:dyDescent="0.25">
      <c r="A15" s="4"/>
      <c r="B15" s="4"/>
      <c r="C15" s="4"/>
      <c r="D15" s="5"/>
      <c r="K15" s="3"/>
      <c r="L15" s="3"/>
      <c r="M15" s="3"/>
      <c r="N15" s="1" t="str">
        <f>CONCATENATE(" CONSTRAINT PK_",$D$2, " PRIMARY KEY CLUSTERED (")</f>
        <v xml:space="preserve"> CONSTRAINT PK_GCCA PRIMARY KEY CLUSTERED (</v>
      </c>
      <c r="O15" s="1" t="str">
        <f>CONCATENATE(" CONSTRAINT PK_",$D$2, " PRIMARY KEY (")</f>
        <v xml:space="preserve"> CONSTRAINT PK_GCCA PRIMARY KEY (</v>
      </c>
      <c r="P15" s="1" t="s">
        <v>9</v>
      </c>
      <c r="Q15" s="1" t="s">
        <v>9</v>
      </c>
      <c r="R15" s="1" t="s">
        <v>370</v>
      </c>
      <c r="S15" s="1" t="s">
        <v>9</v>
      </c>
      <c r="AQ15" s="3"/>
      <c r="AT15" s="3"/>
      <c r="AU15" s="3"/>
      <c r="AV15" s="3"/>
      <c r="AW15" s="6"/>
      <c r="AX15" s="3"/>
      <c r="AY15" s="3"/>
    </row>
    <row r="16" spans="1:51" ht="14.25" customHeight="1" x14ac:dyDescent="0.25">
      <c r="A16" s="4"/>
      <c r="B16" s="4"/>
      <c r="C16" s="4"/>
      <c r="K16" s="3"/>
      <c r="L16" s="3"/>
      <c r="M16" s="3"/>
      <c r="N16" s="1" t="str">
        <f>$D$3</f>
        <v>GFCONO</v>
      </c>
      <c r="O16" s="1" t="str">
        <f>$D$3</f>
        <v>GFCONO</v>
      </c>
      <c r="R16" s="1" t="str">
        <f>CONCATENATE("     A          K ", RIGHT(N16,6))</f>
        <v xml:space="preserve">     A          K GFCONO</v>
      </c>
      <c r="S16" s="1" t="s">
        <v>9</v>
      </c>
      <c r="AQ16" s="3"/>
      <c r="AT16" s="3"/>
      <c r="AU16" s="3"/>
      <c r="AV16" s="3"/>
      <c r="AW16" s="6"/>
      <c r="AX16" s="3"/>
      <c r="AY16" s="3"/>
    </row>
    <row r="17" spans="1:51" ht="14.25" customHeight="1" x14ac:dyDescent="0.25">
      <c r="A17" s="4"/>
      <c r="B17" s="4"/>
      <c r="C17" s="4"/>
      <c r="K17" s="3"/>
      <c r="L17" s="3"/>
      <c r="M17" s="3"/>
      <c r="N17" s="1" t="str">
        <f xml:space="preserve"> ", " &amp; $D4</f>
        <v>, GFBRNO</v>
      </c>
      <c r="O17" s="1" t="str">
        <f xml:space="preserve"> ", " &amp; $D4</f>
        <v>, GFBRNO</v>
      </c>
      <c r="R17" s="1" t="str">
        <f>CONCATENATE("     A          K ", RIGHT(N17,6))</f>
        <v xml:space="preserve">     A          K GFBRNO</v>
      </c>
      <c r="S17" s="1" t="s">
        <v>9</v>
      </c>
      <c r="AQ17" s="3"/>
      <c r="AT17" s="3"/>
      <c r="AU17" s="3"/>
      <c r="AV17" s="3"/>
      <c r="AW17" s="6"/>
      <c r="AX17" s="3"/>
      <c r="AY17" s="3"/>
    </row>
    <row r="18" spans="1:51" ht="14.25" customHeight="1" x14ac:dyDescent="0.25">
      <c r="A18" s="4"/>
      <c r="B18" s="4"/>
      <c r="C18" s="4"/>
      <c r="K18" s="3"/>
      <c r="L18" s="3"/>
      <c r="M18" s="3"/>
      <c r="N18" s="1" t="str">
        <f xml:space="preserve"> ", " &amp; $D5</f>
        <v>, GFCCNO</v>
      </c>
      <c r="O18" s="1" t="str">
        <f xml:space="preserve"> ", " &amp; $D5</f>
        <v>, GFCCNO</v>
      </c>
      <c r="R18" s="1" t="str">
        <f>CONCATENATE("     A          K ", RIGHT(N18,6))</f>
        <v xml:space="preserve">     A          K GFCCNO</v>
      </c>
      <c r="S18" s="1" t="s">
        <v>9</v>
      </c>
      <c r="AQ18" s="3"/>
      <c r="AT18" s="3"/>
      <c r="AU18" s="3"/>
      <c r="AV18" s="3"/>
      <c r="AW18" s="6"/>
      <c r="AX18" s="3"/>
      <c r="AY18" s="3"/>
    </row>
    <row r="19" spans="1:51" ht="14.25" customHeight="1" x14ac:dyDescent="0.25">
      <c r="A19" s="4"/>
      <c r="B19" s="4"/>
      <c r="C19" s="4"/>
      <c r="K19" s="3"/>
      <c r="L19" s="3"/>
      <c r="M19" s="3"/>
      <c r="N19" s="1" t="s">
        <v>11</v>
      </c>
      <c r="O19" s="1" t="s">
        <v>11</v>
      </c>
      <c r="S19" s="1" t="s">
        <v>9</v>
      </c>
      <c r="AQ19" s="3"/>
      <c r="AT19" s="3"/>
      <c r="AU19" s="3"/>
      <c r="AV19" s="3"/>
      <c r="AW19" s="6"/>
      <c r="AX19" s="3"/>
      <c r="AY19" s="3"/>
    </row>
    <row r="20" spans="1:51" ht="14.25" customHeight="1" x14ac:dyDescent="0.25">
      <c r="S20" s="1" t="s">
        <v>9</v>
      </c>
      <c r="AQ20" s="3"/>
      <c r="AT20" s="3"/>
      <c r="AU20" s="3"/>
      <c r="AV20" s="3"/>
      <c r="AW20" s="6"/>
      <c r="AX20" s="3"/>
      <c r="AY20" s="3"/>
    </row>
    <row r="21" spans="1:51" ht="14.25" customHeight="1" x14ac:dyDescent="0.25">
      <c r="S21" s="1" t="s">
        <v>9</v>
      </c>
      <c r="AQ21" s="3"/>
      <c r="AT21" s="3"/>
      <c r="AU21" s="3"/>
      <c r="AV21" s="3"/>
      <c r="AW21" s="6"/>
      <c r="AX21" s="3"/>
      <c r="AY21" s="3"/>
    </row>
    <row r="22" spans="1:51" ht="14.25" customHeight="1" x14ac:dyDescent="0.25">
      <c r="S22" s="1" t="s">
        <v>9</v>
      </c>
      <c r="AQ22" s="3"/>
      <c r="AT22" s="3"/>
      <c r="AU22" s="3"/>
      <c r="AV22" s="3"/>
      <c r="AW22" s="6"/>
      <c r="AX22" s="3"/>
      <c r="AY22" s="3"/>
    </row>
    <row r="23" spans="1:51" ht="14.25" customHeight="1" x14ac:dyDescent="0.25">
      <c r="S23" s="1" t="s">
        <v>9</v>
      </c>
      <c r="AQ23" s="3"/>
      <c r="AT23" s="3"/>
      <c r="AU23" s="3"/>
      <c r="AV23" s="3"/>
      <c r="AW23" s="6"/>
      <c r="AX23" s="3"/>
      <c r="AY23" s="3"/>
    </row>
    <row r="24" spans="1:51" ht="14.25" customHeight="1" x14ac:dyDescent="0.25">
      <c r="S24" s="1" t="s">
        <v>9</v>
      </c>
      <c r="AQ24" s="3"/>
      <c r="AT24" s="3"/>
      <c r="AU24" s="3"/>
      <c r="AV24" s="3"/>
      <c r="AW24" s="6"/>
      <c r="AX24" s="3"/>
      <c r="AY24" s="3"/>
    </row>
    <row r="25" spans="1:51" ht="14.25" customHeight="1" x14ac:dyDescent="0.25">
      <c r="S25" s="1" t="s">
        <v>9</v>
      </c>
      <c r="AQ25" s="3"/>
      <c r="AT25" s="3"/>
      <c r="AU25" s="3"/>
      <c r="AV25" s="3"/>
      <c r="AW25" s="6"/>
      <c r="AX25" s="3"/>
      <c r="AY25" s="3"/>
    </row>
    <row r="26" spans="1:51" ht="14.25" customHeight="1" x14ac:dyDescent="0.25">
      <c r="AQ26" s="3"/>
      <c r="AT26" s="3"/>
      <c r="AU26" s="3"/>
      <c r="AV26" s="3"/>
      <c r="AW26" s="6"/>
      <c r="AX26" s="3"/>
      <c r="AY26" s="3"/>
    </row>
    <row r="27" spans="1:51" ht="14.25" customHeight="1" x14ac:dyDescent="0.25">
      <c r="AQ27" s="3"/>
      <c r="AT27" s="3"/>
      <c r="AU27" s="3"/>
      <c r="AV27" s="3"/>
      <c r="AW27" s="6"/>
      <c r="AX27" s="3"/>
      <c r="AY27" s="3"/>
    </row>
    <row r="28" spans="1:51" ht="14.25" customHeight="1" x14ac:dyDescent="0.25">
      <c r="AQ28" s="3"/>
      <c r="AT28" s="3"/>
      <c r="AU28" s="3"/>
      <c r="AV28" s="3"/>
      <c r="AW28" s="6"/>
      <c r="AX28" s="3"/>
      <c r="AY28" s="3"/>
    </row>
    <row r="29" spans="1:51" ht="14.25" customHeight="1" x14ac:dyDescent="0.25">
      <c r="AQ29" s="3"/>
      <c r="AT29" s="3"/>
      <c r="AU29" s="3"/>
      <c r="AV29" s="3"/>
      <c r="AW29" s="6"/>
      <c r="AX29" s="3"/>
      <c r="AY29" s="3"/>
    </row>
    <row r="30" spans="1:51" ht="14.25" customHeight="1" x14ac:dyDescent="0.25">
      <c r="AQ30" s="3"/>
      <c r="AT30" s="3"/>
      <c r="AU30" s="3"/>
      <c r="AV30" s="3"/>
      <c r="AW30" s="6"/>
      <c r="AX30" s="3"/>
      <c r="AY30" s="3"/>
    </row>
    <row r="31" spans="1:51" ht="14.25" customHeight="1" x14ac:dyDescent="0.25">
      <c r="AQ31" s="3"/>
      <c r="AT31" s="3"/>
      <c r="AU31" s="3"/>
      <c r="AV31" s="3"/>
      <c r="AW31" s="6"/>
      <c r="AX31" s="3"/>
      <c r="AY31" s="3"/>
    </row>
    <row r="32" spans="1:51" ht="14.25" customHeight="1" x14ac:dyDescent="0.25">
      <c r="AQ32" s="3"/>
      <c r="AT32" s="3"/>
      <c r="AU32" s="3"/>
      <c r="AV32" s="3"/>
      <c r="AW32" s="6"/>
      <c r="AX32" s="3"/>
      <c r="AY32" s="3"/>
    </row>
    <row r="33" spans="43:51" s="1" customFormat="1" ht="14.25" customHeight="1" x14ac:dyDescent="0.25">
      <c r="AQ33" s="3"/>
      <c r="AR33" s="3"/>
      <c r="AS33" s="3"/>
      <c r="AT33" s="3"/>
      <c r="AU33" s="3"/>
      <c r="AV33" s="3"/>
      <c r="AW33" s="6"/>
      <c r="AX33" s="3"/>
      <c r="AY33" s="3"/>
    </row>
    <row r="34" spans="43:51" s="1" customFormat="1" ht="14.25" customHeight="1" x14ac:dyDescent="0.25">
      <c r="AQ34" s="3"/>
      <c r="AR34" s="3"/>
      <c r="AS34" s="3"/>
      <c r="AT34" s="3"/>
      <c r="AU34" s="3"/>
      <c r="AV34" s="3"/>
      <c r="AW34" s="6"/>
      <c r="AX34" s="3"/>
      <c r="AY34" s="3"/>
    </row>
    <row r="35" spans="43:51" s="1" customFormat="1" ht="14.25" customHeight="1" x14ac:dyDescent="0.25">
      <c r="AQ35" s="3"/>
      <c r="AR35" s="3"/>
      <c r="AS35" s="3"/>
      <c r="AT35" s="3"/>
      <c r="AU35" s="3"/>
      <c r="AV35" s="3"/>
      <c r="AW35" s="6"/>
      <c r="AX35" s="3"/>
      <c r="AY35" s="3"/>
    </row>
    <row r="36" spans="43:51" s="1" customFormat="1" ht="14.25" customHeight="1" x14ac:dyDescent="0.25">
      <c r="AQ36" s="3"/>
      <c r="AR36" s="3"/>
      <c r="AS36" s="3"/>
      <c r="AT36" s="3"/>
      <c r="AU36" s="3"/>
      <c r="AV36" s="3"/>
      <c r="AW36" s="6"/>
      <c r="AX36" s="3"/>
      <c r="AY36" s="3"/>
    </row>
    <row r="37" spans="43:51" s="1" customFormat="1" ht="14.25" customHeight="1" x14ac:dyDescent="0.25">
      <c r="AQ37" s="3"/>
      <c r="AR37" s="3"/>
      <c r="AS37" s="3"/>
      <c r="AT37" s="3"/>
      <c r="AU37" s="3"/>
      <c r="AV37" s="3"/>
      <c r="AW37" s="6"/>
      <c r="AX37" s="3"/>
      <c r="AY37" s="3"/>
    </row>
    <row r="38" spans="43:51" s="1" customFormat="1" ht="14.25" customHeight="1" x14ac:dyDescent="0.25">
      <c r="AQ38" s="3"/>
      <c r="AR38" s="3"/>
      <c r="AS38" s="3"/>
      <c r="AT38" s="3"/>
      <c r="AU38" s="3"/>
      <c r="AV38" s="3"/>
      <c r="AW38" s="6"/>
      <c r="AX38" s="3"/>
      <c r="AY38" s="3"/>
    </row>
    <row r="39" spans="43:51" s="1" customFormat="1" ht="14.25" customHeight="1" x14ac:dyDescent="0.25">
      <c r="AQ39" s="3"/>
      <c r="AR39" s="3"/>
      <c r="AS39" s="3"/>
      <c r="AT39" s="3"/>
      <c r="AU39" s="3"/>
      <c r="AV39" s="3"/>
      <c r="AW39" s="6"/>
      <c r="AX39" s="3"/>
      <c r="AY39" s="3"/>
    </row>
    <row r="40" spans="43:51" s="1" customFormat="1" ht="14.25" customHeight="1" x14ac:dyDescent="0.25">
      <c r="AQ40" s="3"/>
      <c r="AR40" s="3"/>
      <c r="AS40" s="3"/>
      <c r="AT40" s="3"/>
      <c r="AU40" s="3"/>
      <c r="AV40" s="3"/>
      <c r="AW40" s="6"/>
      <c r="AX40" s="3"/>
      <c r="AY40" s="3"/>
    </row>
    <row r="41" spans="43:51" s="1" customFormat="1" ht="14.25" customHeight="1" x14ac:dyDescent="0.25">
      <c r="AQ41" s="3"/>
      <c r="AR41" s="3"/>
      <c r="AS41" s="3"/>
      <c r="AT41" s="3"/>
      <c r="AU41" s="3"/>
      <c r="AV41" s="3"/>
      <c r="AW41" s="6"/>
      <c r="AX41" s="3"/>
      <c r="AY41" s="3"/>
    </row>
    <row r="42" spans="43:51" s="1" customFormat="1" ht="14.25" customHeight="1" x14ac:dyDescent="0.25">
      <c r="AQ42" s="3"/>
      <c r="AR42" s="3"/>
      <c r="AS42" s="3"/>
      <c r="AT42" s="3"/>
      <c r="AU42" s="3"/>
      <c r="AV42" s="3"/>
      <c r="AW42" s="6"/>
      <c r="AX42" s="3"/>
      <c r="AY42" s="3"/>
    </row>
    <row r="43" spans="43:51" s="1" customFormat="1" ht="14.25" customHeight="1" x14ac:dyDescent="0.25">
      <c r="AQ43" s="3"/>
      <c r="AR43" s="3"/>
      <c r="AS43" s="3"/>
      <c r="AT43" s="3"/>
      <c r="AU43" s="3"/>
      <c r="AV43" s="3"/>
      <c r="AW43" s="6"/>
      <c r="AX43" s="3"/>
      <c r="AY43" s="3"/>
    </row>
    <row r="44" spans="43:51" s="1" customFormat="1" ht="14.25" customHeight="1" x14ac:dyDescent="0.25">
      <c r="AQ44" s="3"/>
      <c r="AR44" s="3"/>
      <c r="AS44" s="3"/>
      <c r="AT44" s="3"/>
      <c r="AU44" s="3"/>
      <c r="AV44" s="3"/>
      <c r="AW44" s="6"/>
      <c r="AX44" s="3"/>
      <c r="AY44" s="3"/>
    </row>
    <row r="45" spans="43:51" s="1" customFormat="1" ht="14.25" customHeight="1" x14ac:dyDescent="0.25">
      <c r="AQ45" s="3"/>
      <c r="AR45" s="3"/>
      <c r="AS45" s="3"/>
      <c r="AT45" s="3"/>
      <c r="AU45" s="3"/>
      <c r="AV45" s="3"/>
      <c r="AW45" s="6"/>
      <c r="AX45" s="3"/>
      <c r="AY45" s="3"/>
    </row>
    <row r="46" spans="43:51" s="1" customFormat="1" ht="14.25" customHeight="1" x14ac:dyDescent="0.25">
      <c r="AQ46" s="3"/>
      <c r="AR46" s="3"/>
      <c r="AS46" s="3"/>
      <c r="AT46" s="3"/>
      <c r="AU46" s="3"/>
      <c r="AV46" s="3"/>
      <c r="AW46" s="6"/>
      <c r="AX46" s="3"/>
      <c r="AY46" s="3"/>
    </row>
    <row r="47" spans="43:51" s="1" customFormat="1" ht="14.25" customHeight="1" x14ac:dyDescent="0.25">
      <c r="AQ47" s="3"/>
      <c r="AR47" s="3"/>
      <c r="AS47" s="3"/>
      <c r="AT47" s="3"/>
      <c r="AU47" s="3"/>
      <c r="AV47" s="3"/>
      <c r="AW47" s="6"/>
      <c r="AX47" s="3"/>
      <c r="AY47" s="3"/>
    </row>
    <row r="48" spans="43:51" s="1" customFormat="1" ht="14.25" customHeight="1" x14ac:dyDescent="0.25">
      <c r="AQ48" s="3"/>
      <c r="AR48" s="3"/>
      <c r="AS48" s="3"/>
      <c r="AT48" s="3"/>
      <c r="AU48" s="3"/>
      <c r="AV48" s="3"/>
      <c r="AW48" s="6"/>
      <c r="AX48" s="3"/>
      <c r="AY48" s="3"/>
    </row>
    <row r="49" spans="43:51" s="1" customFormat="1" ht="14.25" customHeight="1" x14ac:dyDescent="0.25">
      <c r="AQ49" s="3"/>
      <c r="AR49" s="3"/>
      <c r="AS49" s="3"/>
      <c r="AT49" s="3"/>
      <c r="AU49" s="3"/>
      <c r="AV49" s="3"/>
      <c r="AW49" s="6"/>
      <c r="AX49" s="3"/>
      <c r="AY49" s="3"/>
    </row>
    <row r="50" spans="43:51" s="1" customFormat="1" ht="14.25" customHeight="1" x14ac:dyDescent="0.25">
      <c r="AQ50" s="3"/>
      <c r="AR50" s="3"/>
      <c r="AS50" s="3"/>
      <c r="AT50" s="3"/>
      <c r="AU50" s="3"/>
      <c r="AV50" s="3"/>
      <c r="AW50" s="6"/>
      <c r="AX50" s="3"/>
      <c r="AY50" s="3"/>
    </row>
    <row r="51" spans="43:51" s="1" customFormat="1" ht="14.25" customHeight="1" x14ac:dyDescent="0.25">
      <c r="AQ51" s="3"/>
      <c r="AR51" s="3"/>
      <c r="AS51" s="3"/>
      <c r="AT51" s="3"/>
      <c r="AU51" s="3"/>
      <c r="AV51" s="3"/>
      <c r="AW51" s="6"/>
      <c r="AX51" s="3"/>
      <c r="AY51" s="3"/>
    </row>
    <row r="52" spans="43:51" s="1" customFormat="1" ht="14.25" customHeight="1" x14ac:dyDescent="0.25">
      <c r="AQ52" s="3"/>
      <c r="AR52" s="3"/>
      <c r="AS52" s="3"/>
      <c r="AT52" s="3"/>
      <c r="AU52" s="3"/>
      <c r="AV52" s="3"/>
      <c r="AW52" s="6"/>
      <c r="AX52" s="3"/>
      <c r="AY52" s="3"/>
    </row>
    <row r="53" spans="43:51" s="1" customFormat="1" ht="14.25" customHeight="1" x14ac:dyDescent="0.25">
      <c r="AQ53" s="3"/>
      <c r="AR53" s="3"/>
      <c r="AS53" s="3"/>
      <c r="AT53" s="3"/>
      <c r="AU53" s="3"/>
      <c r="AV53" s="3"/>
      <c r="AW53" s="6"/>
      <c r="AX53" s="3"/>
      <c r="AY53" s="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Y53"/>
  <sheetViews>
    <sheetView topLeftCell="AH1" workbookViewId="0">
      <selection activeCell="AX8" sqref="AX8"/>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GCUR</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548</v>
      </c>
      <c r="AL1" s="5" t="s">
        <v>547</v>
      </c>
      <c r="AM1" s="5" t="s">
        <v>546</v>
      </c>
      <c r="AN1" s="5" t="s">
        <v>545</v>
      </c>
      <c r="AO1" s="5" t="s">
        <v>544</v>
      </c>
      <c r="AP1" s="5" t="s">
        <v>543</v>
      </c>
      <c r="AQ1" s="5" t="s">
        <v>542</v>
      </c>
      <c r="AR1" s="9" t="s">
        <v>541</v>
      </c>
      <c r="AS1" s="9" t="s">
        <v>540</v>
      </c>
      <c r="AT1" s="5" t="s">
        <v>539</v>
      </c>
      <c r="AU1" s="5" t="s">
        <v>538</v>
      </c>
      <c r="AV1" s="5" t="s">
        <v>537</v>
      </c>
    </row>
    <row r="2" spans="1:51" ht="14.25" customHeight="1" x14ac:dyDescent="0.25">
      <c r="A2" s="4"/>
      <c r="D2" s="1" t="s">
        <v>536</v>
      </c>
      <c r="E2" s="1" t="str">
        <f>VLOOKUP($D$2,[1]Tables!$B$1:$D$65509,3,FALSE)</f>
        <v>Currency Master</v>
      </c>
      <c r="K2" s="3"/>
      <c r="L2" s="3"/>
      <c r="M2" s="3"/>
      <c r="N2" s="3" t="str">
        <f>CONCATENATE("CREATE TABLE ", $D$2, " (")</f>
        <v>CREATE TABLE GCUR (</v>
      </c>
      <c r="O2" s="7" t="str">
        <f>CONCATENATE("CREATE TABLE ", $D$2, " (")</f>
        <v>CREATE TABLE GCUR (</v>
      </c>
      <c r="P2" s="8" t="s">
        <v>9</v>
      </c>
      <c r="Q2" s="8"/>
      <c r="R2" s="7" t="str">
        <f>CONCATENATE("     A          R ", D2, "R")</f>
        <v xml:space="preserve">     A          R GCURR</v>
      </c>
      <c r="S2" s="1" t="s">
        <v>9</v>
      </c>
      <c r="AJ2" s="5" t="s">
        <v>9</v>
      </c>
      <c r="AK2" s="1" t="s">
        <v>361</v>
      </c>
      <c r="AL2" s="1" t="s">
        <v>361</v>
      </c>
      <c r="AM2" s="1" t="s">
        <v>361</v>
      </c>
      <c r="AN2" s="1" t="s">
        <v>361</v>
      </c>
      <c r="AO2" s="1" t="s">
        <v>361</v>
      </c>
      <c r="AP2" s="1" t="s">
        <v>362</v>
      </c>
      <c r="AQ2" s="3" t="s">
        <v>362</v>
      </c>
      <c r="AR2" s="3" t="s">
        <v>362</v>
      </c>
      <c r="AS2" s="3" t="s">
        <v>361</v>
      </c>
      <c r="AT2" s="3" t="s">
        <v>362</v>
      </c>
      <c r="AU2" s="3" t="s">
        <v>362</v>
      </c>
      <c r="AV2" s="1" t="s">
        <v>361</v>
      </c>
    </row>
    <row r="3" spans="1:51" ht="14.25" customHeight="1" x14ac:dyDescent="0.25">
      <c r="A3" s="4"/>
      <c r="B3" s="1" t="str">
        <f>VLOOKUP($D$2,[1]Tables!$B$1:$D$65509,2,FALSE)</f>
        <v>GG</v>
      </c>
      <c r="C3" s="1" t="s">
        <v>17</v>
      </c>
      <c r="D3" s="1" t="str">
        <f t="shared" ref="D3:D14" si="0">B3 &amp; C3</f>
        <v>GGCONO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4" si="1">IF(K3="", " NULL ", " NOT NULL ")</f>
        <v xml:space="preserve"> NOT NULL </v>
      </c>
      <c r="M3" s="3" t="str">
        <f t="shared" ref="M3:M14" si="2">IF(I3="NUMERIC", " DEFAULT(0) ", IF(I3="DATETIME", "", " DEFAULT('') "))</f>
        <v xml:space="preserve"> DEFAULT('') </v>
      </c>
      <c r="N3" s="1" t="str">
        <f t="shared" ref="N3:N14" si="3">CONCATENATE(D3, " ", I3, IF(I3="DATETIME", "",CONCATENATE("(", J3, ") ")), L3, M3,",")</f>
        <v>GGCONO VARCHAR(10)  NOT NULL  DEFAULT('') ,</v>
      </c>
      <c r="O3" s="1" t="str">
        <f t="shared" ref="O3:O14" si="4">CONCATENATE(D3, " ",IF(I3="VARCHAR", "VARCHAR2",IF(I3="NUMERIC", "NUMBER", I3)), IF(I3="DATETIME", "",CONCATENATE("(", J3, ") ")), IF(TRIM(K3)&lt;&gt;"", L3,IF(TRIM(M3)="DEFAULT('')", "DEFAULT(' ')", M3)), ",")</f>
        <v>GGCONO VARCHAR2(10)  NOT NULL ,</v>
      </c>
      <c r="P3" s="2" t="str">
        <f t="shared" ref="P3:P14" si="5">IF(I3="VARCHAR",J3,LEFT(J3,FIND(",",J3)-1))</f>
        <v>10</v>
      </c>
      <c r="Q3" s="2" t="str">
        <f t="shared" ref="Q3:Q14" si="6">IF(I3="VARCHAR","",RIGHT(J3,LEN(J3)-FIND(",",J3)))</f>
        <v/>
      </c>
      <c r="R3" s="1" t="str">
        <f t="shared" ref="R3:R14" si="7">CONCATENATE("     A            ", D3, RIGHT("          "&amp;P3,10),RIGHT("   "&amp;Q3,3),"       COLHDG('", LEFT(E3,20), "')")</f>
        <v xml:space="preserve">     A            GGCONO        10          COLHDG('Company Code')</v>
      </c>
      <c r="S3" s="1" t="s">
        <v>9</v>
      </c>
      <c r="T3" s="1" t="str">
        <f t="shared" ref="T3:T14"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@level1type=N'TABLE',@level1name=N'GCUR', @level2type=N'COLUMN',@level2name=N'GGCONO'</v>
      </c>
      <c r="U3" s="1" t="s">
        <v>1311</v>
      </c>
      <c r="W3" s="1" t="s">
        <v>16</v>
      </c>
      <c r="X3" s="1" t="s">
        <v>15</v>
      </c>
      <c r="Y3" s="1" t="str">
        <f t="shared" ref="Y3:Y14" si="9">D3</f>
        <v>GGCONO</v>
      </c>
      <c r="Z3" s="1" t="str">
        <f t="shared" ref="Z3:Z14" si="10">IF(AND(W3="EN",X3="S"),E3, IF(AND(W3="ID", X3="S"),F3, IF(AND(W3="EN", X3="R"),G3,H3)))</f>
        <v>Company Code</v>
      </c>
      <c r="AB3" s="1">
        <v>1</v>
      </c>
      <c r="AC3" s="6">
        <f t="shared" ref="AC3:AC14" ca="1" si="11">YEAR(NOW())*10000+MONTH(NOW())*100+DAY(NOW())</f>
        <v>20141204</v>
      </c>
      <c r="AD3" s="3">
        <f t="shared" ref="AD3:AD14" ca="1" si="12">HOUR(NOW())*10000+MINUTE(NOW())*100+SECOND(NOW())</f>
        <v>144109</v>
      </c>
      <c r="AE3" s="3" t="s">
        <v>88</v>
      </c>
      <c r="AF3" s="1">
        <v>0</v>
      </c>
      <c r="AG3" s="1">
        <v>0</v>
      </c>
      <c r="AI3" s="1" t="str">
        <f t="shared" ref="AI3:AI14" ca="1" si="13">CONCATENATE("insert into ZDIC values('",U3, "', '",V3, "', '",W3, "', '",X3, "', '",Y3, "', '",Z3, "', '",AA3, "', '",AB3, "', '",AC3, "', '",AD3, "', '",AE3, "', '",AF3, "', '",AG3, "', '",AH3, "')")</f>
        <v>insert into ZDIC values('DJB', '', 'EN', 'S', 'GGCONO', 'Company Code', '', '1', '20141204', '144109', 'SQL', '0', '0', '')</v>
      </c>
      <c r="AJ3" s="5" t="s">
        <v>9</v>
      </c>
      <c r="AQ3" s="3"/>
      <c r="AT3" s="3"/>
      <c r="AU3" s="3"/>
    </row>
    <row r="4" spans="1:51" ht="14.25" customHeight="1" x14ac:dyDescent="0.25">
      <c r="A4" s="4"/>
      <c r="B4" s="1" t="str">
        <f>VLOOKUP($D$2,[1]Tables!$B$1:$D$65509,2,FALSE)</f>
        <v>GG</v>
      </c>
      <c r="C4" s="1" t="s">
        <v>69</v>
      </c>
      <c r="D4" s="1" t="str">
        <f t="shared" si="0"/>
        <v>GGBRNO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GGBRNO VARCHAR(10)  NOT NULL  DEFAULT('') ,</v>
      </c>
      <c r="O4" s="1" t="str">
        <f t="shared" si="4"/>
        <v>GGBRNO VARCHAR2(10)  NOT NULL ,</v>
      </c>
      <c r="P4" s="2" t="str">
        <f t="shared" si="5"/>
        <v>10</v>
      </c>
      <c r="Q4" s="2" t="str">
        <f t="shared" si="6"/>
        <v/>
      </c>
      <c r="R4" s="1" t="str">
        <f t="shared" si="7"/>
        <v xml:space="preserve">     A            GGBRNO        10          COLHDG('Branch Code')</v>
      </c>
      <c r="S4" s="1" t="s">
        <v>9</v>
      </c>
      <c r="T4" s="1" t="str">
        <f t="shared" si="8"/>
        <v>EXEC sys.sp_addextendedproperty @name=N'MS_Description', @value=N'Branch Code' , @level0type=N'SCHEMA',@level0name=N'dbo', @level1type=N'TABLE',@level1name=N'GCUR', @level2type=N'COLUMN',@level2name=N'GGBRNO'</v>
      </c>
      <c r="U4" s="1" t="s">
        <v>1311</v>
      </c>
      <c r="W4" s="1" t="s">
        <v>16</v>
      </c>
      <c r="X4" s="1" t="s">
        <v>15</v>
      </c>
      <c r="Y4" s="1" t="str">
        <f t="shared" si="9"/>
        <v>GGBRNO</v>
      </c>
      <c r="Z4" s="1" t="str">
        <f t="shared" si="10"/>
        <v>Branch Code</v>
      </c>
      <c r="AB4" s="1">
        <v>1</v>
      </c>
      <c r="AC4" s="6">
        <f t="shared" ca="1" si="11"/>
        <v>20141204</v>
      </c>
      <c r="AD4" s="3">
        <f t="shared" ca="1" si="12"/>
        <v>144109</v>
      </c>
      <c r="AE4" s="3" t="s">
        <v>88</v>
      </c>
      <c r="AF4" s="1">
        <v>0</v>
      </c>
      <c r="AG4" s="1">
        <v>0</v>
      </c>
      <c r="AI4" s="1" t="str">
        <f t="shared" ca="1" si="13"/>
        <v>insert into ZDIC values('DJB', '', 'EN', 'S', 'GGBRNO', 'Branch Code', '', '1', '20141204', '144109', 'SQL', '0', '0', '')</v>
      </c>
      <c r="AJ4" s="5" t="s">
        <v>9</v>
      </c>
      <c r="AK4" s="1" t="str">
        <f t="shared" ref="AK4:AV4" ca="1" si="14">CELL("address",AK8)</f>
        <v>$AK$8</v>
      </c>
      <c r="AL4" s="1" t="str">
        <f t="shared" ca="1" si="14"/>
        <v>$AL$8</v>
      </c>
      <c r="AM4" s="1" t="str">
        <f t="shared" ca="1" si="14"/>
        <v>$AM$8</v>
      </c>
      <c r="AN4" s="1" t="str">
        <f t="shared" ca="1" si="14"/>
        <v>$AN$8</v>
      </c>
      <c r="AO4" s="1" t="str">
        <f t="shared" ca="1" si="14"/>
        <v>$AO$8</v>
      </c>
      <c r="AP4" s="1" t="str">
        <f t="shared" ca="1" si="14"/>
        <v>$AP$8</v>
      </c>
      <c r="AQ4" s="1" t="str">
        <f t="shared" ca="1" si="14"/>
        <v>$AQ$8</v>
      </c>
      <c r="AR4" s="1" t="str">
        <f t="shared" ca="1" si="14"/>
        <v>$AR$8</v>
      </c>
      <c r="AS4" s="1" t="str">
        <f t="shared" ca="1" si="14"/>
        <v>$AS$8</v>
      </c>
      <c r="AT4" s="1" t="str">
        <f t="shared" ca="1" si="14"/>
        <v>$AT$8</v>
      </c>
      <c r="AU4" s="1" t="str">
        <f t="shared" ca="1" si="14"/>
        <v>$AU$8</v>
      </c>
      <c r="AV4" s="1" t="str">
        <f t="shared" ca="1" si="14"/>
        <v>$AV$8</v>
      </c>
    </row>
    <row r="5" spans="1:51" ht="14.25" customHeight="1" x14ac:dyDescent="0.25">
      <c r="A5" s="4"/>
      <c r="B5" s="1" t="str">
        <f>VLOOKUP($D$2,[1]Tables!$B$1:$D$65509,2,FALSE)</f>
        <v>GG</v>
      </c>
      <c r="C5" s="1" t="s">
        <v>535</v>
      </c>
      <c r="D5" s="1" t="str">
        <f t="shared" si="0"/>
        <v>GGCYNO</v>
      </c>
      <c r="E5" s="1" t="str">
        <f>VLOOKUP($C5,'[1]Data Dictionary'!$B$1:$I$65600,5,FALSE)</f>
        <v>Currency Code</v>
      </c>
      <c r="F5" s="1" t="str">
        <f>VLOOKUP($C5,'[1]Data Dictionary'!$B$1:$I$65600,6,FALSE)</f>
        <v>Currency Code</v>
      </c>
      <c r="G5" s="1" t="str">
        <f>VLOOKUP($C5,'[1]Data Dictionary'!$B$1:$I$65600,7,FALSE)</f>
        <v>Currency Code</v>
      </c>
      <c r="H5" s="1" t="str">
        <f>VLOOKUP($C5,'[1]Data Dictionary'!$B$1:$I$65600,8,FALSE)</f>
        <v>Currency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GGCYNO VARCHAR(10)  NOT NULL  DEFAULT('') ,</v>
      </c>
      <c r="O5" s="1" t="str">
        <f t="shared" si="4"/>
        <v>GGCYNO VARCHAR2(10)  NOT NULL ,</v>
      </c>
      <c r="P5" s="2" t="str">
        <f t="shared" si="5"/>
        <v>10</v>
      </c>
      <c r="Q5" s="2" t="str">
        <f t="shared" si="6"/>
        <v/>
      </c>
      <c r="R5" s="1" t="str">
        <f t="shared" si="7"/>
        <v xml:space="preserve">     A            GGCYNO        10          COLHDG('Currency Code')</v>
      </c>
      <c r="S5" s="1" t="s">
        <v>9</v>
      </c>
      <c r="T5" s="1" t="str">
        <f t="shared" si="8"/>
        <v>EXEC sys.sp_addextendedproperty @name=N'MS_Description', @value=N'Currency Code' , @level0type=N'SCHEMA',@level0name=N'dbo', @level1type=N'TABLE',@level1name=N'GCUR', @level2type=N'COLUMN',@level2name=N'GGCYNO'</v>
      </c>
      <c r="U5" s="1" t="s">
        <v>1311</v>
      </c>
      <c r="W5" s="1" t="s">
        <v>16</v>
      </c>
      <c r="X5" s="1" t="s">
        <v>15</v>
      </c>
      <c r="Y5" s="1" t="str">
        <f t="shared" si="9"/>
        <v>GGCYNO</v>
      </c>
      <c r="Z5" s="1" t="str">
        <f t="shared" si="10"/>
        <v>Currency Code</v>
      </c>
      <c r="AB5" s="1">
        <v>1</v>
      </c>
      <c r="AC5" s="6">
        <f t="shared" ca="1" si="11"/>
        <v>20141204</v>
      </c>
      <c r="AD5" s="3">
        <f t="shared" ca="1" si="12"/>
        <v>144109</v>
      </c>
      <c r="AE5" s="3" t="s">
        <v>88</v>
      </c>
      <c r="AF5" s="1">
        <v>0</v>
      </c>
      <c r="AG5" s="1">
        <v>0</v>
      </c>
      <c r="AI5" s="1" t="str">
        <f t="shared" ca="1" si="13"/>
        <v>insert into ZDIC values('DJB', '', 'EN', 'S', 'GGCYNO', 'Currency Code', '', '1', '20141204', '144109', 'SQL', '0', '0', '')</v>
      </c>
      <c r="AJ5" s="5" t="s">
        <v>9</v>
      </c>
      <c r="AK5" s="1" t="str">
        <f t="shared" ref="AK5:AV5" ca="1" si="15">IF(AK2="VARCHAR", CONCATENATE("""'"", ", AK4, ", ""'"" "),AK4)</f>
        <v xml:space="preserve">"'", $AK$8, "'" </v>
      </c>
      <c r="AL5" s="1" t="str">
        <f t="shared" ca="1" si="15"/>
        <v xml:space="preserve">"'", $AL$8, "'" </v>
      </c>
      <c r="AM5" s="1" t="str">
        <f t="shared" ca="1" si="15"/>
        <v xml:space="preserve">"'", $AM$8, "'" </v>
      </c>
      <c r="AN5" s="1" t="str">
        <f t="shared" ca="1" si="15"/>
        <v xml:space="preserve">"'", $AN$8, "'" </v>
      </c>
      <c r="AO5" s="1" t="str">
        <f t="shared" ca="1" si="15"/>
        <v xml:space="preserve">"'", $AO$8, "'" </v>
      </c>
      <c r="AP5" s="1" t="str">
        <f t="shared" ca="1" si="15"/>
        <v>$AP$8</v>
      </c>
      <c r="AQ5" s="1" t="str">
        <f t="shared" ca="1" si="15"/>
        <v>$AQ$8</v>
      </c>
      <c r="AR5" s="1" t="str">
        <f t="shared" ca="1" si="15"/>
        <v>$AR$8</v>
      </c>
      <c r="AS5" s="1" t="str">
        <f t="shared" ca="1" si="15"/>
        <v xml:space="preserve">"'", $AS$8, "'" </v>
      </c>
      <c r="AT5" s="1" t="str">
        <f t="shared" ca="1" si="15"/>
        <v>$AT$8</v>
      </c>
      <c r="AU5" s="1" t="str">
        <f t="shared" ca="1" si="15"/>
        <v>$AU$8</v>
      </c>
      <c r="AV5" s="1" t="str">
        <f t="shared" ca="1" si="15"/>
        <v xml:space="preserve">"'", $AV$8, "'" </v>
      </c>
    </row>
    <row r="6" spans="1:51" ht="14.25" customHeight="1" x14ac:dyDescent="0.25">
      <c r="A6" s="4"/>
      <c r="B6" s="1" t="str">
        <f>VLOOKUP($D$2,[1]Tables!$B$1:$D$65509,2,FALSE)</f>
        <v>GG</v>
      </c>
      <c r="C6" s="1" t="s">
        <v>534</v>
      </c>
      <c r="D6" s="1" t="str">
        <f t="shared" si="0"/>
        <v>GGCYNA</v>
      </c>
      <c r="E6" s="1" t="str">
        <f>VLOOKUP($C6,'[1]Data Dictionary'!$B$1:$I$65600,5,FALSE)</f>
        <v>Currency Name</v>
      </c>
      <c r="F6" s="1" t="str">
        <f>VLOOKUP($C6,'[1]Data Dictionary'!$B$1:$I$65600,6,FALSE)</f>
        <v>Currency Name</v>
      </c>
      <c r="G6" s="1" t="str">
        <f>VLOOKUP($C6,'[1]Data Dictionary'!$B$1:$I$65600,7,FALSE)</f>
        <v>Currency Name</v>
      </c>
      <c r="H6" s="1" t="str">
        <f>VLOOKUP($C6,'[1]Data Dictionary'!$B$1:$I$65600,8,FALSE)</f>
        <v>Currency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GGCYNA VARCHAR(100)  NULL  DEFAULT('') ,</v>
      </c>
      <c r="O6" s="1" t="str">
        <f t="shared" si="4"/>
        <v>GGCYNA VARCHAR2(100) DEFAULT(' '),</v>
      </c>
      <c r="P6" s="2" t="str">
        <f t="shared" si="5"/>
        <v>100</v>
      </c>
      <c r="Q6" s="2" t="str">
        <f t="shared" si="6"/>
        <v/>
      </c>
      <c r="R6" s="1" t="str">
        <f t="shared" si="7"/>
        <v xml:space="preserve">     A            GGCYNA       100          COLHDG('Currency Name')</v>
      </c>
      <c r="S6" s="1" t="s">
        <v>9</v>
      </c>
      <c r="T6" s="1" t="str">
        <f t="shared" si="8"/>
        <v>EXEC sys.sp_addextendedproperty @name=N'MS_Description', @value=N'Currency Name' , @level0type=N'SCHEMA',@level0name=N'dbo', @level1type=N'TABLE',@level1name=N'GCUR', @level2type=N'COLUMN',@level2name=N'GGCYNA'</v>
      </c>
      <c r="U6" s="1" t="s">
        <v>1311</v>
      </c>
      <c r="W6" s="1" t="s">
        <v>16</v>
      </c>
      <c r="X6" s="1" t="s">
        <v>15</v>
      </c>
      <c r="Y6" s="1" t="str">
        <f t="shared" si="9"/>
        <v>GGCYNA</v>
      </c>
      <c r="Z6" s="1" t="str">
        <f t="shared" si="10"/>
        <v>Currency Name</v>
      </c>
      <c r="AB6" s="1">
        <v>1</v>
      </c>
      <c r="AC6" s="6">
        <f t="shared" ca="1" si="11"/>
        <v>20141204</v>
      </c>
      <c r="AD6" s="3">
        <f t="shared" ca="1" si="12"/>
        <v>144109</v>
      </c>
      <c r="AE6" s="3" t="s">
        <v>88</v>
      </c>
      <c r="AF6" s="1">
        <v>0</v>
      </c>
      <c r="AG6" s="1">
        <v>0</v>
      </c>
      <c r="AI6" s="1" t="str">
        <f t="shared" ca="1" si="13"/>
        <v>insert into ZDIC values('DJB', '', 'EN', 'S', 'GGCYNA', 'Currency Name', '', '1', '20141204', '144109', 'SQL', '0', '0', '')</v>
      </c>
      <c r="AJ6" s="5" t="s">
        <v>9</v>
      </c>
      <c r="AK6" s="1" t="str">
        <f t="shared" ref="AK6:AV6" ca="1" si="16">CONCATENATE(AJ6,", "","", ", AK5)</f>
        <v xml:space="preserve"> , ",", "'", $AK$8, "'" </v>
      </c>
      <c r="AL6" s="1" t="str">
        <f t="shared" ca="1" si="16"/>
        <v xml:space="preserve"> , ",", "'", $AK$8, "'" , ",", "'", $AL$8, "'" </v>
      </c>
      <c r="AM6" s="1" t="str">
        <f t="shared" ca="1" si="16"/>
        <v xml:space="preserve"> , ",", "'", $AK$8, "'" , ",", "'", $AL$8, "'" , ",", "'", $AM$8, "'" </v>
      </c>
      <c r="AN6" s="1" t="str">
        <f t="shared" ca="1" si="16"/>
        <v xml:space="preserve"> , ",", "'", $AK$8, "'" , ",", "'", $AL$8, "'" , ",", "'", $AM$8, "'" , ",", "'", $AN$8, "'" </v>
      </c>
      <c r="AO6" s="1" t="str">
        <f t="shared" ca="1" si="16"/>
        <v xml:space="preserve"> , ",", "'", $AK$8, "'" , ",", "'", $AL$8, "'" , ",", "'", $AM$8, "'" , ",", "'", $AN$8, "'" , ",", "'", $AO$8, "'" </v>
      </c>
      <c r="AP6" s="1" t="str">
        <f t="shared" ca="1" si="16"/>
        <v xml:space="preserve"> , ",", "'", $AK$8, "'" , ",", "'", $AL$8, "'" , ",", "'", $AM$8, "'" , ",", "'", $AN$8, "'" , ",", "'", $AO$8, "'" , ",", $AP$8</v>
      </c>
      <c r="AQ6" s="1" t="str">
        <f t="shared" ca="1" si="16"/>
        <v xml:space="preserve"> , ",", "'", $AK$8, "'" , ",", "'", $AL$8, "'" , ",", "'", $AM$8, "'" , ",", "'", $AN$8, "'" , ",", "'", $AO$8, "'" , ",", $AP$8, ",", $AQ$8</v>
      </c>
      <c r="AR6" s="1" t="str">
        <f t="shared" ca="1" si="16"/>
        <v xml:space="preserve"> , ",", "'", $AK$8, "'" , ",", "'", $AL$8, "'" , ",", "'", $AM$8, "'" , ",", "'", $AN$8, "'" , ",", "'", $AO$8, "'" , ",", $AP$8, ",", $AQ$8, ",", $AR$8</v>
      </c>
      <c r="AS6" s="1" t="str">
        <f t="shared" ca="1" si="16"/>
        <v xml:space="preserve"> , ",", "'", $AK$8, "'" , ",", "'", $AL$8, "'" , ",", "'", $AM$8, "'" , ",", "'", $AN$8, "'" , ",", "'", $AO$8, "'" , ",", $AP$8, ",", $AQ$8, ",", $AR$8, ",", "'", $AS$8, "'" </v>
      </c>
      <c r="AT6" s="1" t="str">
        <f t="shared" ca="1" si="16"/>
        <v xml:space="preserve"> , ",", "'", $AK$8, "'" , ",", "'", $AL$8, "'" , ",", "'", $AM$8, "'" , ",", "'", $AN$8, "'" , ",", "'", $AO$8, "'" , ",", $AP$8, ",", $AQ$8, ",", $AR$8, ",", "'", $AS$8, "'" , ",", $AT$8</v>
      </c>
      <c r="AU6" s="1" t="str">
        <f t="shared" ca="1" si="16"/>
        <v xml:space="preserve"> , ",", "'", $AK$8, "'" , ",", "'", $AL$8, "'" , ",", "'", $AM$8, "'" , ",", "'", $AN$8, "'" , ",", "'", $AO$8, "'" , ",", $AP$8, ",", $AQ$8, ",", $AR$8, ",", "'", $AS$8, "'" , ",", $AT$8, ",", $AU$8</v>
      </c>
      <c r="AV6" s="1" t="str">
        <f t="shared" ca="1" si="16"/>
        <v xml:space="preserve"> , ",", "'", $AK$8, "'" , ",", "'", $AL$8, "'" , ",", "'", $AM$8, "'" , ",", "'", $AN$8, "'" , ",", "'", $AO$8, "'" , ",", $AP$8, ",", $AQ$8, ",", $AR$8, ",", "'", $AS$8, "'" , ",", $AT$8, ",", $AU$8, ",", "'", $AV$8, "'" </v>
      </c>
    </row>
    <row r="7" spans="1:51" ht="14.25" customHeight="1" x14ac:dyDescent="0.25">
      <c r="A7" s="4"/>
      <c r="B7" s="1" t="str">
        <f>VLOOKUP($D$2,[1]Tables!$B$1:$D$65509,2,FALSE)</f>
        <v>GG</v>
      </c>
      <c r="C7" s="1" t="s">
        <v>32</v>
      </c>
      <c r="D7" s="1" t="str">
        <f t="shared" si="0"/>
        <v>GGREMA</v>
      </c>
      <c r="E7" s="1" t="str">
        <f>VLOOKUP($C7,'[1]Data Dictionary'!$B$1:$I$65600,5,FALSE)</f>
        <v>Remark</v>
      </c>
      <c r="F7" s="1" t="str">
        <f>VLOOKUP($C7,'[1]Data Dictionary'!$B$1:$I$65600,6,FALSE)</f>
        <v>Remark</v>
      </c>
      <c r="G7" s="1" t="str">
        <f>VLOOKUP($C7,'[1]Data Dictionary'!$B$1:$I$65600,7,FALSE)</f>
        <v>Remark</v>
      </c>
      <c r="H7" s="1" t="str">
        <f>VLOOKUP($C7,'[1]Data Dictionary'!$B$1:$I$65600,8,FALSE)</f>
        <v>Remark</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GGREMA VARCHAR(100)  NULL  DEFAULT('') ,</v>
      </c>
      <c r="O7" s="1" t="str">
        <f t="shared" si="4"/>
        <v>GGREMA VARCHAR2(100) DEFAULT(' '),</v>
      </c>
      <c r="P7" s="2" t="str">
        <f t="shared" si="5"/>
        <v>100</v>
      </c>
      <c r="Q7" s="2" t="str">
        <f t="shared" si="6"/>
        <v/>
      </c>
      <c r="R7" s="1" t="str">
        <f t="shared" si="7"/>
        <v xml:space="preserve">     A            GGREMA       100          COLHDG('Remark')</v>
      </c>
      <c r="S7" s="1" t="s">
        <v>9</v>
      </c>
      <c r="T7" s="1" t="str">
        <f t="shared" si="8"/>
        <v>EXEC sys.sp_addextendedproperty @name=N'MS_Description', @value=N'Remark' , @level0type=N'SCHEMA',@level0name=N'dbo', @level1type=N'TABLE',@level1name=N'GCUR', @level2type=N'COLUMN',@level2name=N'GGREMA'</v>
      </c>
      <c r="U7" s="1" t="s">
        <v>1311</v>
      </c>
      <c r="W7" s="1" t="s">
        <v>16</v>
      </c>
      <c r="X7" s="1" t="s">
        <v>15</v>
      </c>
      <c r="Y7" s="1" t="str">
        <f t="shared" si="9"/>
        <v>GGREMA</v>
      </c>
      <c r="Z7" s="1" t="str">
        <f t="shared" si="10"/>
        <v>Remark</v>
      </c>
      <c r="AB7" s="1">
        <v>1</v>
      </c>
      <c r="AC7" s="6">
        <f t="shared" ca="1" si="11"/>
        <v>20141204</v>
      </c>
      <c r="AD7" s="3">
        <f t="shared" ca="1" si="12"/>
        <v>144109</v>
      </c>
      <c r="AE7" s="3" t="s">
        <v>88</v>
      </c>
      <c r="AF7" s="1">
        <v>0</v>
      </c>
      <c r="AG7" s="1">
        <v>0</v>
      </c>
      <c r="AI7" s="1" t="str">
        <f t="shared" ca="1" si="13"/>
        <v>insert into ZDIC values('DJB', '', 'EN', 'S', 'GGREMA', 'Remark', '', '1', '20141204', '144109', 'SQL', '0', '0', '')</v>
      </c>
      <c r="AJ7" s="5" t="s">
        <v>9</v>
      </c>
      <c r="AR7" s="1"/>
      <c r="AS7" s="1"/>
    </row>
    <row r="8" spans="1:51" ht="14.25" customHeight="1" x14ac:dyDescent="0.15">
      <c r="A8" s="4"/>
      <c r="B8" s="1" t="str">
        <f>VLOOKUP($D$2,[1]Tables!$B$1:$D$65509,2,FALSE)</f>
        <v>GG</v>
      </c>
      <c r="C8" s="1" t="s">
        <v>33</v>
      </c>
      <c r="D8" s="1" t="str">
        <f t="shared" si="0"/>
        <v>GGRCST</v>
      </c>
      <c r="E8" s="1" t="str">
        <f>VLOOKUP($C8,'[1]Data Dictionary'!$B$1:$I$65600,5,FALSE)</f>
        <v>Record Status</v>
      </c>
      <c r="F8" s="1" t="str">
        <f>VLOOKUP($C8,'[1]Data Dictionary'!$B$1:$I$65600,6,FALSE)</f>
        <v>Record Status</v>
      </c>
      <c r="G8" s="1" t="str">
        <f>VLOOKUP($C8,'[1]Data Dictionary'!$B$1:$I$65600,7,FALSE)</f>
        <v>Record Status</v>
      </c>
      <c r="H8" s="1" t="str">
        <f>VLOOKUP($C8,'[1]Data Dictionary'!$B$1:$I$65600,8,FALSE)</f>
        <v>Record Status</v>
      </c>
      <c r="I8" s="1" t="str">
        <f>VLOOKUP($C8,'[1]Data Dictionary'!$B$1:$I$65600,2,FALSE)</f>
        <v>NUMERIC</v>
      </c>
      <c r="J8" s="2" t="str">
        <f>VLOOKUP($C8,'[1]Data Dictionary'!$B$1:$I$65600,3,FALSE)</f>
        <v>1, 0</v>
      </c>
      <c r="K8" s="3"/>
      <c r="L8" s="3" t="str">
        <f t="shared" si="1"/>
        <v xml:space="preserve"> NULL </v>
      </c>
      <c r="M8" s="3" t="str">
        <f t="shared" si="2"/>
        <v xml:space="preserve"> DEFAULT(0) </v>
      </c>
      <c r="N8" s="1" t="str">
        <f t="shared" si="3"/>
        <v>GGRCST NUMERIC(1, 0)  NULL  DEFAULT(0) ,</v>
      </c>
      <c r="O8" s="1" t="str">
        <f t="shared" si="4"/>
        <v>GGRCST NUMBER(1, 0)  DEFAULT(0) ,</v>
      </c>
      <c r="P8" s="2" t="str">
        <f t="shared" si="5"/>
        <v>1</v>
      </c>
      <c r="Q8" s="2" t="str">
        <f t="shared" si="6"/>
        <v xml:space="preserve"> 0</v>
      </c>
      <c r="R8" s="1" t="str">
        <f t="shared" si="7"/>
        <v xml:space="preserve">     A            GGRCST         1  0       COLHDG('Record Status')</v>
      </c>
      <c r="S8" s="1" t="s">
        <v>9</v>
      </c>
      <c r="T8" s="1" t="str">
        <f t="shared" si="8"/>
        <v>EXEC sys.sp_addextendedproperty @name=N'MS_Description', @value=N'Record Status' , @level0type=N'SCHEMA',@level0name=N'dbo', @level1type=N'TABLE',@level1name=N'GCUR', @level2type=N'COLUMN',@level2name=N'GGRCST'</v>
      </c>
      <c r="U8" s="1" t="s">
        <v>1311</v>
      </c>
      <c r="W8" s="1" t="s">
        <v>16</v>
      </c>
      <c r="X8" s="1" t="s">
        <v>15</v>
      </c>
      <c r="Y8" s="1" t="str">
        <f t="shared" si="9"/>
        <v>GGRCST</v>
      </c>
      <c r="Z8" s="1" t="str">
        <f t="shared" si="10"/>
        <v>Record Status</v>
      </c>
      <c r="AB8" s="1">
        <v>1</v>
      </c>
      <c r="AC8" s="6">
        <f t="shared" ca="1" si="11"/>
        <v>20141204</v>
      </c>
      <c r="AD8" s="3">
        <f t="shared" ca="1" si="12"/>
        <v>144109</v>
      </c>
      <c r="AE8" s="3" t="s">
        <v>88</v>
      </c>
      <c r="AF8" s="1">
        <v>0</v>
      </c>
      <c r="AG8" s="1">
        <v>0</v>
      </c>
      <c r="AI8" s="1" t="str">
        <f t="shared" ca="1" si="13"/>
        <v>insert into ZDIC values('DJB', '', 'EN', 'S', 'GGRCST', 'Record Status', '', '1', '20141204', '144109', 'SQL', '0', '0', '')</v>
      </c>
      <c r="AJ8" s="5" t="s">
        <v>9</v>
      </c>
      <c r="AK8" s="1" t="s">
        <v>1311</v>
      </c>
      <c r="AM8" s="18" t="s">
        <v>533</v>
      </c>
      <c r="AN8" s="18" t="s">
        <v>836</v>
      </c>
      <c r="AP8" s="1">
        <v>1</v>
      </c>
      <c r="AQ8" s="6">
        <f t="shared" ref="AQ8:AQ32" ca="1" si="17">YEAR(NOW())*10000+MONTH(NOW())*100+DAY(NOW())</f>
        <v>20141204</v>
      </c>
      <c r="AR8" s="3">
        <f t="shared" ref="AR8:AR32" ca="1" si="18">HOUR(NOW())*10000+MINUTE(NOW())*100+SECOND(NOW())</f>
        <v>144109</v>
      </c>
      <c r="AS8" s="3" t="s">
        <v>88</v>
      </c>
      <c r="AT8" s="1">
        <v>0</v>
      </c>
      <c r="AU8" s="1">
        <v>0</v>
      </c>
      <c r="AW8" s="6" t="str">
        <f t="shared" ref="AW8:AW32" ca="1" si="19">CONCATENATE("insert into ", $D$2, " values('", AK8, "'", ",", "'", AL8, "'", ",", "'", AM8, "'", ",", "'", AN8, "'", ",", "'", AO8, "'", ",", AP8, ",", AQ8, ",", AR8, ",", "'", AS8, "'", ",", AT8, ",", AU8, ",", "'", AV8, "')")</f>
        <v>insert into GCUR values('DJB','','AUD','AUSTRALIAN DOLLAR','',1,20141204,144109,'SQL',0,0,'')</v>
      </c>
      <c r="AX8" s="3"/>
      <c r="AY8" s="3"/>
    </row>
    <row r="9" spans="1:51" ht="14.25" customHeight="1" x14ac:dyDescent="0.15">
      <c r="A9" s="4"/>
      <c r="B9" s="1" t="str">
        <f>VLOOKUP($D$2,[1]Tables!$B$1:$D$65509,2,FALSE)</f>
        <v>GG</v>
      </c>
      <c r="C9" s="1" t="s">
        <v>23</v>
      </c>
      <c r="D9" s="1" t="str">
        <f t="shared" si="0"/>
        <v>GGCRDT</v>
      </c>
      <c r="E9" s="1" t="str">
        <f>VLOOKUP($C9,'[1]Data Dictionary'!$B$1:$I$65600,5,FALSE)</f>
        <v>Create Date</v>
      </c>
      <c r="F9" s="1" t="str">
        <f>VLOOKUP($C9,'[1]Data Dictionary'!$B$1:$I$65600,6,FALSE)</f>
        <v>Create Date</v>
      </c>
      <c r="G9" s="1" t="str">
        <f>VLOOKUP($C9,'[1]Data Dictionary'!$B$1:$I$65600,7,FALSE)</f>
        <v>Create Date</v>
      </c>
      <c r="H9" s="1" t="str">
        <f>VLOOKUP($C9,'[1]Data Dictionary'!$B$1:$I$65600,8,FALSE)</f>
        <v>Create Date</v>
      </c>
      <c r="I9" s="1" t="str">
        <f>VLOOKUP($C9,'[1]Data Dictionary'!$B$1:$I$65600,2,FALSE)</f>
        <v>NUMERIC</v>
      </c>
      <c r="J9" s="2" t="str">
        <f>VLOOKUP($C9,'[1]Data Dictionary'!$B$1:$I$65600,3,FALSE)</f>
        <v>8, 0</v>
      </c>
      <c r="K9" s="3"/>
      <c r="L9" s="3" t="str">
        <f t="shared" si="1"/>
        <v xml:space="preserve"> NULL </v>
      </c>
      <c r="M9" s="3" t="str">
        <f t="shared" si="2"/>
        <v xml:space="preserve"> DEFAULT(0) </v>
      </c>
      <c r="N9" s="1" t="str">
        <f t="shared" si="3"/>
        <v>GGCRDT NUMERIC(8, 0)  NULL  DEFAULT(0) ,</v>
      </c>
      <c r="O9" s="1" t="str">
        <f t="shared" si="4"/>
        <v>GGCRDT NUMBER(8, 0)  DEFAULT(0) ,</v>
      </c>
      <c r="P9" s="2" t="str">
        <f t="shared" si="5"/>
        <v>8</v>
      </c>
      <c r="Q9" s="2" t="str">
        <f t="shared" si="6"/>
        <v xml:space="preserve"> 0</v>
      </c>
      <c r="R9" s="1" t="str">
        <f t="shared" si="7"/>
        <v xml:space="preserve">     A            GGCRDT         8  0       COLHDG('Create Date')</v>
      </c>
      <c r="S9" s="1" t="s">
        <v>9</v>
      </c>
      <c r="T9" s="1" t="str">
        <f t="shared" si="8"/>
        <v>EXEC sys.sp_addextendedproperty @name=N'MS_Description', @value=N'Create Date' , @level0type=N'SCHEMA',@level0name=N'dbo', @level1type=N'TABLE',@level1name=N'GCUR', @level2type=N'COLUMN',@level2name=N'GGCRDT'</v>
      </c>
      <c r="U9" s="1" t="s">
        <v>1311</v>
      </c>
      <c r="W9" s="1" t="s">
        <v>16</v>
      </c>
      <c r="X9" s="1" t="s">
        <v>15</v>
      </c>
      <c r="Y9" s="1" t="str">
        <f t="shared" si="9"/>
        <v>GGCRDT</v>
      </c>
      <c r="Z9" s="1" t="str">
        <f t="shared" si="10"/>
        <v>Create Date</v>
      </c>
      <c r="AB9" s="1">
        <v>1</v>
      </c>
      <c r="AC9" s="6">
        <f t="shared" ca="1" si="11"/>
        <v>20141204</v>
      </c>
      <c r="AD9" s="3">
        <f t="shared" ca="1" si="12"/>
        <v>144109</v>
      </c>
      <c r="AE9" s="3" t="s">
        <v>88</v>
      </c>
      <c r="AF9" s="1">
        <v>0</v>
      </c>
      <c r="AG9" s="1">
        <v>0</v>
      </c>
      <c r="AI9" s="1" t="str">
        <f t="shared" ca="1" si="13"/>
        <v>insert into ZDIC values('DJB', '', 'EN', 'S', 'GGCRDT', 'Create Date', '', '1', '20141204', '144109', 'SQL', '0', '0', '')</v>
      </c>
      <c r="AJ9" s="5" t="s">
        <v>9</v>
      </c>
      <c r="AK9" s="1" t="s">
        <v>1311</v>
      </c>
      <c r="AM9" s="18" t="s">
        <v>532</v>
      </c>
      <c r="AN9" s="18" t="s">
        <v>837</v>
      </c>
      <c r="AP9" s="1">
        <v>1</v>
      </c>
      <c r="AQ9" s="6">
        <f t="shared" ca="1" si="17"/>
        <v>20141204</v>
      </c>
      <c r="AR9" s="3">
        <f t="shared" ca="1" si="18"/>
        <v>144109</v>
      </c>
      <c r="AS9" s="3" t="s">
        <v>88</v>
      </c>
      <c r="AT9" s="1">
        <v>0</v>
      </c>
      <c r="AU9" s="1">
        <v>0</v>
      </c>
      <c r="AW9" s="6" t="str">
        <f t="shared" ca="1" si="19"/>
        <v>insert into GCUR values('DJB','','BND','BRUNEI DOLLAR','',1,20141204,144109,'SQL',0,0,'')</v>
      </c>
      <c r="AX9" s="3"/>
      <c r="AY9" s="3"/>
    </row>
    <row r="10" spans="1:51" ht="14.25" customHeight="1" x14ac:dyDescent="0.15">
      <c r="A10" s="4"/>
      <c r="B10" s="1" t="str">
        <f>VLOOKUP($D$2,[1]Tables!$B$1:$D$65509,2,FALSE)</f>
        <v>GG</v>
      </c>
      <c r="C10" s="1" t="s">
        <v>24</v>
      </c>
      <c r="D10" s="1" t="str">
        <f t="shared" si="0"/>
        <v>GGCRTM</v>
      </c>
      <c r="E10" s="1" t="str">
        <f>VLOOKUP($C10,'[1]Data Dictionary'!$B$1:$I$65600,5,FALSE)</f>
        <v>Create Time</v>
      </c>
      <c r="F10" s="1" t="str">
        <f>VLOOKUP($C10,'[1]Data Dictionary'!$B$1:$I$65600,6,FALSE)</f>
        <v>Create Time</v>
      </c>
      <c r="G10" s="1" t="str">
        <f>VLOOKUP($C10,'[1]Data Dictionary'!$B$1:$I$65600,7,FALSE)</f>
        <v>Create Time</v>
      </c>
      <c r="H10" s="1" t="str">
        <f>VLOOKUP($C10,'[1]Data Dictionary'!$B$1:$I$65600,8,FALSE)</f>
        <v>Create Time</v>
      </c>
      <c r="I10" s="1" t="str">
        <f>VLOOKUP($C10,'[1]Data Dictionary'!$B$1:$I$65600,2,FALSE)</f>
        <v>NUMERIC</v>
      </c>
      <c r="J10" s="2" t="str">
        <f>VLOOKUP($C10,'[1]Data Dictionary'!$B$1:$I$65600,3,FALSE)</f>
        <v>6, 0</v>
      </c>
      <c r="K10" s="3"/>
      <c r="L10" s="3" t="str">
        <f t="shared" si="1"/>
        <v xml:space="preserve"> NULL </v>
      </c>
      <c r="M10" s="3" t="str">
        <f t="shared" si="2"/>
        <v xml:space="preserve"> DEFAULT(0) </v>
      </c>
      <c r="N10" s="1" t="str">
        <f t="shared" si="3"/>
        <v>GGCRTM NUMERIC(6, 0)  NULL  DEFAULT(0) ,</v>
      </c>
      <c r="O10" s="1" t="str">
        <f t="shared" si="4"/>
        <v>GGCRTM NUMBER(6, 0)  DEFAULT(0) ,</v>
      </c>
      <c r="P10" s="2" t="str">
        <f t="shared" si="5"/>
        <v>6</v>
      </c>
      <c r="Q10" s="2" t="str">
        <f t="shared" si="6"/>
        <v xml:space="preserve"> 0</v>
      </c>
      <c r="R10" s="1" t="str">
        <f t="shared" si="7"/>
        <v xml:space="preserve">     A            GGCRTM         6  0       COLHDG('Create Time')</v>
      </c>
      <c r="S10" s="1" t="s">
        <v>9</v>
      </c>
      <c r="T10" s="1" t="str">
        <f t="shared" si="8"/>
        <v>EXEC sys.sp_addextendedproperty @name=N'MS_Description', @value=N'Create Time' , @level0type=N'SCHEMA',@level0name=N'dbo', @level1type=N'TABLE',@level1name=N'GCUR', @level2type=N'COLUMN',@level2name=N'GGCRTM'</v>
      </c>
      <c r="U10" s="1" t="s">
        <v>1311</v>
      </c>
      <c r="W10" s="1" t="s">
        <v>16</v>
      </c>
      <c r="X10" s="1" t="s">
        <v>15</v>
      </c>
      <c r="Y10" s="1" t="str">
        <f t="shared" si="9"/>
        <v>GGCRTM</v>
      </c>
      <c r="Z10" s="1" t="str">
        <f t="shared" si="10"/>
        <v>Create Time</v>
      </c>
      <c r="AB10" s="1">
        <v>1</v>
      </c>
      <c r="AC10" s="6">
        <f t="shared" ca="1" si="11"/>
        <v>20141204</v>
      </c>
      <c r="AD10" s="3">
        <f t="shared" ca="1" si="12"/>
        <v>144109</v>
      </c>
      <c r="AE10" s="3" t="s">
        <v>88</v>
      </c>
      <c r="AF10" s="1">
        <v>0</v>
      </c>
      <c r="AG10" s="1">
        <v>0</v>
      </c>
      <c r="AI10" s="1" t="str">
        <f t="shared" ca="1" si="13"/>
        <v>insert into ZDIC values('DJB', '', 'EN', 'S', 'GGCRTM', 'Create Time', '', '1', '20141204', '144109', 'SQL', '0', '0', '')</v>
      </c>
      <c r="AJ10" s="5" t="s">
        <v>9</v>
      </c>
      <c r="AK10" s="1" t="s">
        <v>1311</v>
      </c>
      <c r="AM10" s="18" t="s">
        <v>531</v>
      </c>
      <c r="AN10" s="18" t="s">
        <v>838</v>
      </c>
      <c r="AP10" s="1">
        <v>1</v>
      </c>
      <c r="AQ10" s="6">
        <f t="shared" ca="1" si="17"/>
        <v>20141204</v>
      </c>
      <c r="AR10" s="3">
        <f t="shared" ca="1" si="18"/>
        <v>144109</v>
      </c>
      <c r="AS10" s="3" t="s">
        <v>88</v>
      </c>
      <c r="AT10" s="1">
        <v>0</v>
      </c>
      <c r="AU10" s="1">
        <v>0</v>
      </c>
      <c r="AW10" s="6" t="str">
        <f t="shared" ca="1" si="19"/>
        <v>insert into GCUR values('DJB','','CAD','CANADIAN DOLLAR','',1,20141204,144109,'SQL',0,0,'')</v>
      </c>
      <c r="AX10" s="3"/>
      <c r="AY10" s="3"/>
    </row>
    <row r="11" spans="1:51" ht="14.25" customHeight="1" x14ac:dyDescent="0.15">
      <c r="A11" s="4"/>
      <c r="B11" s="1" t="str">
        <f>VLOOKUP($D$2,[1]Tables!$B$1:$D$65509,2,FALSE)</f>
        <v>GG</v>
      </c>
      <c r="C11" s="1" t="s">
        <v>25</v>
      </c>
      <c r="D11" s="1" t="str">
        <f t="shared" si="0"/>
        <v>GGCRUS</v>
      </c>
      <c r="E11" s="1" t="str">
        <f>VLOOKUP($C11,'[1]Data Dictionary'!$B$1:$I$65600,5,FALSE)</f>
        <v>Create User</v>
      </c>
      <c r="F11" s="1" t="str">
        <f>VLOOKUP($C11,'[1]Data Dictionary'!$B$1:$I$65600,6,FALSE)</f>
        <v>Create User</v>
      </c>
      <c r="G11" s="1" t="str">
        <f>VLOOKUP($C11,'[1]Data Dictionary'!$B$1:$I$65600,7,FALSE)</f>
        <v>Create User</v>
      </c>
      <c r="H11" s="1" t="str">
        <f>VLOOKUP($C11,'[1]Data Dictionary'!$B$1:$I$65600,8,FALSE)</f>
        <v>Create User</v>
      </c>
      <c r="I11" s="1" t="str">
        <f>VLOOKUP($C11,'[1]Data Dictionary'!$B$1:$I$65600,2,FALSE)</f>
        <v>VARCHAR</v>
      </c>
      <c r="J11" s="2" t="str">
        <f>VLOOKUP($C11,'[1]Data Dictionary'!$B$1:$I$65600,3,FALSE)</f>
        <v>20</v>
      </c>
      <c r="K11" s="3"/>
      <c r="L11" s="3" t="str">
        <f t="shared" si="1"/>
        <v xml:space="preserve"> NULL </v>
      </c>
      <c r="M11" s="3" t="str">
        <f t="shared" si="2"/>
        <v xml:space="preserve"> DEFAULT('') </v>
      </c>
      <c r="N11" s="1" t="str">
        <f t="shared" si="3"/>
        <v>GGCRUS VARCHAR(20)  NULL  DEFAULT('') ,</v>
      </c>
      <c r="O11" s="1" t="str">
        <f t="shared" si="4"/>
        <v>GGCRUS VARCHAR2(20) DEFAULT(' '),</v>
      </c>
      <c r="P11" s="2" t="str">
        <f t="shared" si="5"/>
        <v>20</v>
      </c>
      <c r="Q11" s="2" t="str">
        <f t="shared" si="6"/>
        <v/>
      </c>
      <c r="R11" s="1" t="str">
        <f t="shared" si="7"/>
        <v xml:space="preserve">     A            GGCRUS        20          COLHDG('Create User')</v>
      </c>
      <c r="S11" s="1" t="s">
        <v>9</v>
      </c>
      <c r="T11" s="1" t="str">
        <f t="shared" si="8"/>
        <v>EXEC sys.sp_addextendedproperty @name=N'MS_Description', @value=N'Create User' , @level0type=N'SCHEMA',@level0name=N'dbo', @level1type=N'TABLE',@level1name=N'GCUR', @level2type=N'COLUMN',@level2name=N'GGCRUS'</v>
      </c>
      <c r="U11" s="1" t="s">
        <v>1311</v>
      </c>
      <c r="W11" s="1" t="s">
        <v>16</v>
      </c>
      <c r="X11" s="1" t="s">
        <v>15</v>
      </c>
      <c r="Y11" s="1" t="str">
        <f t="shared" si="9"/>
        <v>GGCRUS</v>
      </c>
      <c r="Z11" s="1" t="str">
        <f t="shared" si="10"/>
        <v>Create User</v>
      </c>
      <c r="AB11" s="1">
        <v>1</v>
      </c>
      <c r="AC11" s="6">
        <f t="shared" ca="1" si="11"/>
        <v>20141204</v>
      </c>
      <c r="AD11" s="3">
        <f t="shared" ca="1" si="12"/>
        <v>144109</v>
      </c>
      <c r="AE11" s="3" t="s">
        <v>88</v>
      </c>
      <c r="AF11" s="1">
        <v>0</v>
      </c>
      <c r="AG11" s="1">
        <v>0</v>
      </c>
      <c r="AI11" s="1" t="str">
        <f t="shared" ca="1" si="13"/>
        <v>insert into ZDIC values('DJB', '', 'EN', 'S', 'GGCRUS', 'Create User', '', '1', '20141204', '144109', 'SQL', '0', '0', '')</v>
      </c>
      <c r="AJ11" s="5" t="s">
        <v>9</v>
      </c>
      <c r="AK11" s="1" t="s">
        <v>1311</v>
      </c>
      <c r="AM11" s="18" t="s">
        <v>530</v>
      </c>
      <c r="AN11" s="18" t="s">
        <v>839</v>
      </c>
      <c r="AP11" s="1">
        <v>1</v>
      </c>
      <c r="AQ11" s="6">
        <f t="shared" ca="1" si="17"/>
        <v>20141204</v>
      </c>
      <c r="AR11" s="3">
        <f t="shared" ca="1" si="18"/>
        <v>144109</v>
      </c>
      <c r="AS11" s="3" t="s">
        <v>88</v>
      </c>
      <c r="AT11" s="1">
        <v>0</v>
      </c>
      <c r="AU11" s="1">
        <v>0</v>
      </c>
      <c r="AW11" s="6" t="str">
        <f t="shared" ca="1" si="19"/>
        <v>insert into GCUR values('DJB','','CHF','SWISS FRANC','',1,20141204,144109,'SQL',0,0,'')</v>
      </c>
      <c r="AX11" s="3"/>
      <c r="AY11" s="3"/>
    </row>
    <row r="12" spans="1:51" ht="14.25" customHeight="1" x14ac:dyDescent="0.15">
      <c r="A12" s="4"/>
      <c r="B12" s="1" t="str">
        <f>VLOOKUP($D$2,[1]Tables!$B$1:$D$65509,2,FALSE)</f>
        <v>GG</v>
      </c>
      <c r="C12" s="1" t="s">
        <v>26</v>
      </c>
      <c r="D12" s="1" t="str">
        <f t="shared" si="0"/>
        <v>GGCHDT</v>
      </c>
      <c r="E12" s="1" t="str">
        <f>VLOOKUP($C12,'[1]Data Dictionary'!$B$1:$I$65600,5,FALSE)</f>
        <v>Change Date</v>
      </c>
      <c r="F12" s="1" t="str">
        <f>VLOOKUP($C12,'[1]Data Dictionary'!$B$1:$I$65600,6,FALSE)</f>
        <v>Change Date</v>
      </c>
      <c r="G12" s="1" t="str">
        <f>VLOOKUP($C12,'[1]Data Dictionary'!$B$1:$I$65600,7,FALSE)</f>
        <v>Change Date</v>
      </c>
      <c r="H12" s="1" t="str">
        <f>VLOOKUP($C12,'[1]Data Dictionary'!$B$1:$I$65600,8,FALSE)</f>
        <v>Change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str">
        <f t="shared" si="3"/>
        <v>GGCHDT NUMERIC(8, 0)  NULL  DEFAULT(0) ,</v>
      </c>
      <c r="O12" s="1" t="str">
        <f t="shared" si="4"/>
        <v>GGCHDT NUMBER(8, 0)  DEFAULT(0) ,</v>
      </c>
      <c r="P12" s="2" t="str">
        <f t="shared" si="5"/>
        <v>8</v>
      </c>
      <c r="Q12" s="2" t="str">
        <f t="shared" si="6"/>
        <v xml:space="preserve"> 0</v>
      </c>
      <c r="R12" s="1" t="str">
        <f t="shared" si="7"/>
        <v xml:space="preserve">     A            GGCHDT         8  0       COLHDG('Change Date')</v>
      </c>
      <c r="S12" s="1" t="s">
        <v>9</v>
      </c>
      <c r="T12" s="1" t="str">
        <f t="shared" si="8"/>
        <v>EXEC sys.sp_addextendedproperty @name=N'MS_Description', @value=N'Change Date' , @level0type=N'SCHEMA',@level0name=N'dbo', @level1type=N'TABLE',@level1name=N'GCUR', @level2type=N'COLUMN',@level2name=N'GGCHDT'</v>
      </c>
      <c r="U12" s="1" t="s">
        <v>1311</v>
      </c>
      <c r="W12" s="1" t="s">
        <v>16</v>
      </c>
      <c r="X12" s="1" t="s">
        <v>15</v>
      </c>
      <c r="Y12" s="1" t="str">
        <f t="shared" si="9"/>
        <v>GGCHDT</v>
      </c>
      <c r="Z12" s="1" t="str">
        <f t="shared" si="10"/>
        <v>Change Date</v>
      </c>
      <c r="AB12" s="1">
        <v>1</v>
      </c>
      <c r="AC12" s="6">
        <f t="shared" ca="1" si="11"/>
        <v>20141204</v>
      </c>
      <c r="AD12" s="3">
        <f t="shared" ca="1" si="12"/>
        <v>144109</v>
      </c>
      <c r="AE12" s="3" t="s">
        <v>88</v>
      </c>
      <c r="AF12" s="1">
        <v>0</v>
      </c>
      <c r="AG12" s="1">
        <v>0</v>
      </c>
      <c r="AI12" s="1" t="str">
        <f t="shared" ca="1" si="13"/>
        <v>insert into ZDIC values('DJB', '', 'EN', 'S', 'GGCHDT', 'Change Date', '', '1', '20141204', '144109', 'SQL', '0', '0', '')</v>
      </c>
      <c r="AJ12" s="5" t="s">
        <v>9</v>
      </c>
      <c r="AK12" s="1" t="s">
        <v>1311</v>
      </c>
      <c r="AM12" s="18" t="s">
        <v>516</v>
      </c>
      <c r="AN12" s="18" t="s">
        <v>840</v>
      </c>
      <c r="AP12" s="1">
        <v>1</v>
      </c>
      <c r="AQ12" s="6">
        <f t="shared" ca="1" si="17"/>
        <v>20141204</v>
      </c>
      <c r="AR12" s="3">
        <f t="shared" ca="1" si="18"/>
        <v>144109</v>
      </c>
      <c r="AS12" s="3" t="s">
        <v>88</v>
      </c>
      <c r="AT12" s="1">
        <v>0</v>
      </c>
      <c r="AU12" s="1">
        <v>0</v>
      </c>
      <c r="AW12" s="6" t="str">
        <f t="shared" ca="1" si="19"/>
        <v>insert into GCUR values('DJB','','CNY','CHINA YUAN','',1,20141204,144109,'SQL',0,0,'')</v>
      </c>
      <c r="AX12" s="3"/>
      <c r="AY12" s="3"/>
    </row>
    <row r="13" spans="1:51" ht="14.25" customHeight="1" x14ac:dyDescent="0.15">
      <c r="A13" s="4"/>
      <c r="B13" s="1" t="str">
        <f>VLOOKUP($D$2,[1]Tables!$B$1:$D$65509,2,FALSE)</f>
        <v>GG</v>
      </c>
      <c r="C13" s="1" t="s">
        <v>27</v>
      </c>
      <c r="D13" s="1" t="str">
        <f t="shared" si="0"/>
        <v>GGCHTM</v>
      </c>
      <c r="E13" s="1" t="str">
        <f>VLOOKUP($C13,'[1]Data Dictionary'!$B$1:$I$65600,5,FALSE)</f>
        <v>Change Time</v>
      </c>
      <c r="F13" s="1" t="str">
        <f>VLOOKUP($C13,'[1]Data Dictionary'!$B$1:$I$65600,6,FALSE)</f>
        <v>Change Time</v>
      </c>
      <c r="G13" s="1" t="str">
        <f>VLOOKUP($C13,'[1]Data Dictionary'!$B$1:$I$65600,7,FALSE)</f>
        <v>Change Time</v>
      </c>
      <c r="H13" s="1" t="str">
        <f>VLOOKUP($C13,'[1]Data Dictionary'!$B$1:$I$65600,8,FALSE)</f>
        <v>Change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str">
        <f t="shared" si="3"/>
        <v>GGCHTM NUMERIC(6, 0)  NULL  DEFAULT(0) ,</v>
      </c>
      <c r="O13" s="1" t="str">
        <f t="shared" si="4"/>
        <v>GGCHTM NUMBER(6, 0)  DEFAULT(0) ,</v>
      </c>
      <c r="P13" s="2" t="str">
        <f t="shared" si="5"/>
        <v>6</v>
      </c>
      <c r="Q13" s="2" t="str">
        <f t="shared" si="6"/>
        <v xml:space="preserve"> 0</v>
      </c>
      <c r="R13" s="1" t="str">
        <f t="shared" si="7"/>
        <v xml:space="preserve">     A            GGCHTM         6  0       COLHDG('Change Time')</v>
      </c>
      <c r="S13" s="1" t="s">
        <v>9</v>
      </c>
      <c r="T13" s="1" t="str">
        <f t="shared" si="8"/>
        <v>EXEC sys.sp_addextendedproperty @name=N'MS_Description', @value=N'Change Time' , @level0type=N'SCHEMA',@level0name=N'dbo', @level1type=N'TABLE',@level1name=N'GCUR', @level2type=N'COLUMN',@level2name=N'GGCHTM'</v>
      </c>
      <c r="U13" s="1" t="s">
        <v>1311</v>
      </c>
      <c r="W13" s="1" t="s">
        <v>16</v>
      </c>
      <c r="X13" s="1" t="s">
        <v>15</v>
      </c>
      <c r="Y13" s="1" t="str">
        <f t="shared" si="9"/>
        <v>GGCHTM</v>
      </c>
      <c r="Z13" s="1" t="str">
        <f t="shared" si="10"/>
        <v>Change Time</v>
      </c>
      <c r="AB13" s="1">
        <v>1</v>
      </c>
      <c r="AC13" s="6">
        <f t="shared" ca="1" si="11"/>
        <v>20141204</v>
      </c>
      <c r="AD13" s="3">
        <f t="shared" ca="1" si="12"/>
        <v>144109</v>
      </c>
      <c r="AE13" s="3" t="s">
        <v>88</v>
      </c>
      <c r="AF13" s="1">
        <v>0</v>
      </c>
      <c r="AG13" s="1">
        <v>0</v>
      </c>
      <c r="AI13" s="1" t="str">
        <f t="shared" ca="1" si="13"/>
        <v>insert into ZDIC values('DJB', '', 'EN', 'S', 'GGCHTM', 'Change Time', '', '1', '20141204', '144109', 'SQL', '0', '0', '')</v>
      </c>
      <c r="AJ13" s="5" t="s">
        <v>9</v>
      </c>
      <c r="AK13" s="1" t="s">
        <v>1311</v>
      </c>
      <c r="AM13" s="18" t="s">
        <v>529</v>
      </c>
      <c r="AN13" s="18" t="s">
        <v>841</v>
      </c>
      <c r="AP13" s="1">
        <v>1</v>
      </c>
      <c r="AQ13" s="6">
        <f t="shared" ca="1" si="17"/>
        <v>20141204</v>
      </c>
      <c r="AR13" s="3">
        <f t="shared" ca="1" si="18"/>
        <v>144109</v>
      </c>
      <c r="AS13" s="3" t="s">
        <v>88</v>
      </c>
      <c r="AT13" s="1">
        <v>0</v>
      </c>
      <c r="AU13" s="1">
        <v>0</v>
      </c>
      <c r="AW13" s="6" t="str">
        <f t="shared" ca="1" si="19"/>
        <v>insert into GCUR values('DJB','','DKK','DANISH KRONE','',1,20141204,144109,'SQL',0,0,'')</v>
      </c>
      <c r="AX13" s="3"/>
      <c r="AY13" s="3"/>
    </row>
    <row r="14" spans="1:51" ht="14.25" customHeight="1" x14ac:dyDescent="0.15">
      <c r="A14" s="4"/>
      <c r="B14" s="1" t="str">
        <f>VLOOKUP($D$2,[1]Tables!$B$1:$D$65509,2,FALSE)</f>
        <v>GG</v>
      </c>
      <c r="C14" s="1" t="s">
        <v>28</v>
      </c>
      <c r="D14" s="1" t="str">
        <f t="shared" si="0"/>
        <v>GGCHUS</v>
      </c>
      <c r="E14" s="1" t="str">
        <f>VLOOKUP($C14,'[1]Data Dictionary'!$B$1:$I$65600,5,FALSE)</f>
        <v>Change User</v>
      </c>
      <c r="F14" s="1" t="str">
        <f>VLOOKUP($C14,'[1]Data Dictionary'!$B$1:$I$65600,6,FALSE)</f>
        <v>Change User</v>
      </c>
      <c r="G14" s="1" t="str">
        <f>VLOOKUP($C14,'[1]Data Dictionary'!$B$1:$I$65600,7,FALSE)</f>
        <v>Change User</v>
      </c>
      <c r="H14" s="1" t="str">
        <f>VLOOKUP($C14,'[1]Data Dictionary'!$B$1:$I$65600,8,FALSE)</f>
        <v>Change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str">
        <f t="shared" si="3"/>
        <v>GGCHUS VARCHAR(20)  NULL  DEFAULT('') ,</v>
      </c>
      <c r="O14" s="1" t="str">
        <f t="shared" si="4"/>
        <v>GGCHUS VARCHAR2(20) DEFAULT(' '),</v>
      </c>
      <c r="P14" s="2" t="str">
        <f t="shared" si="5"/>
        <v>20</v>
      </c>
      <c r="Q14" s="2" t="str">
        <f t="shared" si="6"/>
        <v/>
      </c>
      <c r="R14" s="1" t="str">
        <f t="shared" si="7"/>
        <v xml:space="preserve">     A            GGCHUS        20          COLHDG('Change User')</v>
      </c>
      <c r="S14" s="1" t="s">
        <v>9</v>
      </c>
      <c r="T14" s="1" t="str">
        <f t="shared" si="8"/>
        <v>EXEC sys.sp_addextendedproperty @name=N'MS_Description', @value=N'Change User' , @level0type=N'SCHEMA',@level0name=N'dbo', @level1type=N'TABLE',@level1name=N'GCUR', @level2type=N'COLUMN',@level2name=N'GGCHUS'</v>
      </c>
      <c r="U14" s="1" t="s">
        <v>1311</v>
      </c>
      <c r="W14" s="1" t="s">
        <v>16</v>
      </c>
      <c r="X14" s="1" t="s">
        <v>15</v>
      </c>
      <c r="Y14" s="1" t="str">
        <f t="shared" si="9"/>
        <v>GGCHUS</v>
      </c>
      <c r="Z14" s="1" t="str">
        <f t="shared" si="10"/>
        <v>Change User</v>
      </c>
      <c r="AB14" s="1">
        <v>1</v>
      </c>
      <c r="AC14" s="6">
        <f t="shared" ca="1" si="11"/>
        <v>20141204</v>
      </c>
      <c r="AD14" s="3">
        <f t="shared" ca="1" si="12"/>
        <v>144109</v>
      </c>
      <c r="AE14" s="3" t="s">
        <v>88</v>
      </c>
      <c r="AF14" s="1">
        <v>0</v>
      </c>
      <c r="AG14" s="1">
        <v>0</v>
      </c>
      <c r="AI14" s="1" t="str">
        <f t="shared" ca="1" si="13"/>
        <v>insert into ZDIC values('DJB', '', 'EN', 'S', 'GGCHUS', 'Change User', '', '1', '20141204', '144109', 'SQL', '0', '0', '')</v>
      </c>
      <c r="AJ14" s="5" t="s">
        <v>9</v>
      </c>
      <c r="AK14" s="1" t="s">
        <v>1311</v>
      </c>
      <c r="AM14" s="18" t="s">
        <v>528</v>
      </c>
      <c r="AN14" s="18" t="s">
        <v>842</v>
      </c>
      <c r="AP14" s="1">
        <v>1</v>
      </c>
      <c r="AQ14" s="6">
        <f t="shared" ca="1" si="17"/>
        <v>20141204</v>
      </c>
      <c r="AR14" s="3">
        <f t="shared" ca="1" si="18"/>
        <v>144109</v>
      </c>
      <c r="AS14" s="3" t="s">
        <v>88</v>
      </c>
      <c r="AT14" s="1">
        <v>0</v>
      </c>
      <c r="AU14" s="1">
        <v>0</v>
      </c>
      <c r="AW14" s="6" t="str">
        <f t="shared" ca="1" si="19"/>
        <v>insert into GCUR values('DJB','','EUR','EURO','',1,20141204,144109,'SQL',0,0,'')</v>
      </c>
      <c r="AX14" s="3"/>
      <c r="AY14" s="3"/>
    </row>
    <row r="15" spans="1:51" ht="14.25" customHeight="1" x14ac:dyDescent="0.15">
      <c r="A15" s="4"/>
      <c r="B15" s="4"/>
      <c r="C15" s="4"/>
      <c r="D15" s="5"/>
      <c r="K15" s="3"/>
      <c r="L15" s="3"/>
      <c r="M15" s="3"/>
      <c r="N15" s="1" t="str">
        <f>CONCATENATE(" CONSTRAINT PK_",$D$2, " PRIMARY KEY CLUSTERED (")</f>
        <v xml:space="preserve"> CONSTRAINT PK_GCUR PRIMARY KEY CLUSTERED (</v>
      </c>
      <c r="O15" s="1" t="str">
        <f>CONCATENATE(" CONSTRAINT PK_",$D$2, " PRIMARY KEY (")</f>
        <v xml:space="preserve"> CONSTRAINT PK_GCUR PRIMARY KEY (</v>
      </c>
      <c r="P15" s="1" t="s">
        <v>9</v>
      </c>
      <c r="Q15" s="1" t="s">
        <v>9</v>
      </c>
      <c r="R15" s="1" t="s">
        <v>370</v>
      </c>
      <c r="S15" s="1" t="s">
        <v>9</v>
      </c>
      <c r="AK15" s="1" t="s">
        <v>1311</v>
      </c>
      <c r="AM15" s="18" t="s">
        <v>527</v>
      </c>
      <c r="AN15" s="18" t="s">
        <v>843</v>
      </c>
      <c r="AP15" s="1">
        <v>1</v>
      </c>
      <c r="AQ15" s="6">
        <f t="shared" ca="1" si="17"/>
        <v>20141204</v>
      </c>
      <c r="AR15" s="3">
        <f t="shared" ca="1" si="18"/>
        <v>144109</v>
      </c>
      <c r="AS15" s="3" t="s">
        <v>88</v>
      </c>
      <c r="AT15" s="1">
        <v>0</v>
      </c>
      <c r="AU15" s="1">
        <v>0</v>
      </c>
      <c r="AW15" s="6" t="str">
        <f t="shared" ca="1" si="19"/>
        <v>insert into GCUR values('DJB','','GBP','BRITISH POUND','',1,20141204,144109,'SQL',0,0,'')</v>
      </c>
      <c r="AX15" s="3"/>
      <c r="AY15" s="3"/>
    </row>
    <row r="16" spans="1:51" ht="14.25" customHeight="1" x14ac:dyDescent="0.15">
      <c r="A16" s="4"/>
      <c r="B16" s="4"/>
      <c r="C16" s="4"/>
      <c r="K16" s="3"/>
      <c r="L16" s="3"/>
      <c r="M16" s="3"/>
      <c r="N16" s="1" t="str">
        <f>$D$3</f>
        <v>GGCONO</v>
      </c>
      <c r="O16" s="1" t="str">
        <f>$D$3</f>
        <v>GGCONO</v>
      </c>
      <c r="R16" s="1" t="str">
        <f>CONCATENATE("     A          K ", RIGHT(N16,6))</f>
        <v xml:space="preserve">     A          K GGCONO</v>
      </c>
      <c r="S16" s="1" t="s">
        <v>9</v>
      </c>
      <c r="AK16" s="1" t="s">
        <v>1311</v>
      </c>
      <c r="AM16" s="18" t="s">
        <v>526</v>
      </c>
      <c r="AN16" s="18" t="s">
        <v>844</v>
      </c>
      <c r="AP16" s="1">
        <v>1</v>
      </c>
      <c r="AQ16" s="6">
        <f t="shared" ca="1" si="17"/>
        <v>20141204</v>
      </c>
      <c r="AR16" s="3">
        <f t="shared" ca="1" si="18"/>
        <v>144109</v>
      </c>
      <c r="AS16" s="3" t="s">
        <v>88</v>
      </c>
      <c r="AT16" s="1">
        <v>0</v>
      </c>
      <c r="AU16" s="1">
        <v>0</v>
      </c>
      <c r="AW16" s="6" t="str">
        <f t="shared" ca="1" si="19"/>
        <v>insert into GCUR values('DJB','','HKD','HONGKONG DOLLAR','',1,20141204,144109,'SQL',0,0,'')</v>
      </c>
      <c r="AX16" s="3"/>
      <c r="AY16" s="3"/>
    </row>
    <row r="17" spans="1:51" ht="14.25" customHeight="1" x14ac:dyDescent="0.15">
      <c r="A17" s="4"/>
      <c r="B17" s="4"/>
      <c r="C17" s="4"/>
      <c r="K17" s="3"/>
      <c r="L17" s="3"/>
      <c r="M17" s="3"/>
      <c r="N17" s="1" t="str">
        <f xml:space="preserve"> ", " &amp; $D4</f>
        <v>, GGBRNO</v>
      </c>
      <c r="O17" s="1" t="str">
        <f xml:space="preserve"> ", " &amp; $D4</f>
        <v>, GGBRNO</v>
      </c>
      <c r="R17" s="1" t="str">
        <f>CONCATENATE("     A          K ", RIGHT(N17,6))</f>
        <v xml:space="preserve">     A          K GGBRNO</v>
      </c>
      <c r="S17" s="1" t="s">
        <v>9</v>
      </c>
      <c r="AK17" s="1" t="s">
        <v>1311</v>
      </c>
      <c r="AM17" s="18" t="s">
        <v>525</v>
      </c>
      <c r="AN17" s="18" t="s">
        <v>845</v>
      </c>
      <c r="AP17" s="1">
        <v>1</v>
      </c>
      <c r="AQ17" s="6">
        <f t="shared" ca="1" si="17"/>
        <v>20141204</v>
      </c>
      <c r="AR17" s="3">
        <f t="shared" ca="1" si="18"/>
        <v>144109</v>
      </c>
      <c r="AS17" s="3" t="s">
        <v>88</v>
      </c>
      <c r="AT17" s="1">
        <v>0</v>
      </c>
      <c r="AU17" s="1">
        <v>0</v>
      </c>
      <c r="AW17" s="6" t="str">
        <f t="shared" ca="1" si="19"/>
        <v>insert into GCUR values('DJB','','JPY','JAPANESE YEN','',1,20141204,144109,'SQL',0,0,'')</v>
      </c>
      <c r="AX17" s="3"/>
      <c r="AY17" s="3"/>
    </row>
    <row r="18" spans="1:51" ht="14.25" customHeight="1" x14ac:dyDescent="0.15">
      <c r="A18" s="4"/>
      <c r="B18" s="4"/>
      <c r="C18" s="4"/>
      <c r="K18" s="3"/>
      <c r="L18" s="3"/>
      <c r="M18" s="3"/>
      <c r="N18" s="1" t="str">
        <f xml:space="preserve"> ", " &amp; $D5</f>
        <v>, GGCYNO</v>
      </c>
      <c r="O18" s="1" t="str">
        <f xml:space="preserve"> ", " &amp; $D5</f>
        <v>, GGCYNO</v>
      </c>
      <c r="R18" s="1" t="str">
        <f>CONCATENATE("     A          K ", RIGHT(N18,6))</f>
        <v xml:space="preserve">     A          K GGCYNO</v>
      </c>
      <c r="S18" s="1" t="s">
        <v>9</v>
      </c>
      <c r="AK18" s="1" t="s">
        <v>1311</v>
      </c>
      <c r="AM18" s="18" t="s">
        <v>846</v>
      </c>
      <c r="AN18" s="18" t="s">
        <v>847</v>
      </c>
      <c r="AP18" s="1">
        <v>1</v>
      </c>
      <c r="AQ18" s="6">
        <f t="shared" ca="1" si="17"/>
        <v>20141204</v>
      </c>
      <c r="AR18" s="3">
        <f t="shared" ca="1" si="18"/>
        <v>144109</v>
      </c>
      <c r="AS18" s="3" t="s">
        <v>88</v>
      </c>
      <c r="AT18" s="1">
        <v>0</v>
      </c>
      <c r="AU18" s="1">
        <v>0</v>
      </c>
      <c r="AW18" s="6" t="str">
        <f t="shared" ca="1" si="19"/>
        <v>insert into GCUR values('DJB','','KRW','KOREAN WON','',1,20141204,144109,'SQL',0,0,'')</v>
      </c>
      <c r="AX18" s="3"/>
      <c r="AY18" s="3"/>
    </row>
    <row r="19" spans="1:51" ht="14.25" customHeight="1" x14ac:dyDescent="0.15">
      <c r="A19" s="4"/>
      <c r="B19" s="4"/>
      <c r="C19" s="4"/>
      <c r="K19" s="3"/>
      <c r="L19" s="3"/>
      <c r="M19" s="3"/>
      <c r="N19" s="1" t="s">
        <v>11</v>
      </c>
      <c r="O19" s="1" t="s">
        <v>11</v>
      </c>
      <c r="S19" s="1" t="s">
        <v>9</v>
      </c>
      <c r="AK19" s="1" t="s">
        <v>1311</v>
      </c>
      <c r="AM19" s="18" t="s">
        <v>524</v>
      </c>
      <c r="AN19" s="18" t="s">
        <v>848</v>
      </c>
      <c r="AP19" s="1">
        <v>1</v>
      </c>
      <c r="AQ19" s="6">
        <f t="shared" ca="1" si="17"/>
        <v>20141204</v>
      </c>
      <c r="AR19" s="3">
        <f t="shared" ca="1" si="18"/>
        <v>144109</v>
      </c>
      <c r="AS19" s="3" t="s">
        <v>88</v>
      </c>
      <c r="AT19" s="1">
        <v>0</v>
      </c>
      <c r="AU19" s="1">
        <v>0</v>
      </c>
      <c r="AW19" s="6" t="str">
        <f t="shared" ca="1" si="19"/>
        <v>insert into GCUR values('DJB','','MYR','MALAYSIAN RINGGIT','',1,20141204,144109,'SQL',0,0,'')</v>
      </c>
      <c r="AX19" s="3"/>
      <c r="AY19" s="3"/>
    </row>
    <row r="20" spans="1:51" ht="14.25" customHeight="1" x14ac:dyDescent="0.15">
      <c r="S20" s="1" t="s">
        <v>9</v>
      </c>
      <c r="AK20" s="1" t="s">
        <v>1311</v>
      </c>
      <c r="AM20" s="18" t="s">
        <v>523</v>
      </c>
      <c r="AN20" s="18" t="s">
        <v>849</v>
      </c>
      <c r="AP20" s="1">
        <v>1</v>
      </c>
      <c r="AQ20" s="6">
        <f t="shared" ca="1" si="17"/>
        <v>20141204</v>
      </c>
      <c r="AR20" s="3">
        <f t="shared" ca="1" si="18"/>
        <v>144109</v>
      </c>
      <c r="AS20" s="3" t="s">
        <v>88</v>
      </c>
      <c r="AT20" s="1">
        <v>0</v>
      </c>
      <c r="AU20" s="1">
        <v>0</v>
      </c>
      <c r="AW20" s="6" t="str">
        <f t="shared" ca="1" si="19"/>
        <v>insert into GCUR values('DJB','','NOK','NORWEGIAN KRONE','',1,20141204,144109,'SQL',0,0,'')</v>
      </c>
      <c r="AX20" s="3"/>
      <c r="AY20" s="3"/>
    </row>
    <row r="21" spans="1:51" ht="14.25" customHeight="1" x14ac:dyDescent="0.15">
      <c r="S21" s="1" t="s">
        <v>9</v>
      </c>
      <c r="AK21" s="1" t="s">
        <v>1311</v>
      </c>
      <c r="AM21" s="18" t="s">
        <v>522</v>
      </c>
      <c r="AN21" s="18" t="s">
        <v>850</v>
      </c>
      <c r="AP21" s="1">
        <v>1</v>
      </c>
      <c r="AQ21" s="6">
        <f t="shared" ca="1" si="17"/>
        <v>20141204</v>
      </c>
      <c r="AR21" s="3">
        <f t="shared" ca="1" si="18"/>
        <v>144109</v>
      </c>
      <c r="AS21" s="3" t="s">
        <v>88</v>
      </c>
      <c r="AT21" s="1">
        <v>0</v>
      </c>
      <c r="AU21" s="1">
        <v>0</v>
      </c>
      <c r="AW21" s="6" t="str">
        <f t="shared" ca="1" si="19"/>
        <v>insert into GCUR values('DJB','','NZD','NEW ZEALAND DOLLAR','',1,20141204,144109,'SQL',0,0,'')</v>
      </c>
      <c r="AX21" s="3"/>
      <c r="AY21" s="3"/>
    </row>
    <row r="22" spans="1:51" ht="14.25" customHeight="1" x14ac:dyDescent="0.15">
      <c r="S22" s="1" t="s">
        <v>9</v>
      </c>
      <c r="AK22" s="1" t="s">
        <v>1311</v>
      </c>
      <c r="AM22" s="18" t="s">
        <v>851</v>
      </c>
      <c r="AN22" s="18" t="s">
        <v>852</v>
      </c>
      <c r="AP22" s="1">
        <v>1</v>
      </c>
      <c r="AQ22" s="6">
        <f t="shared" ca="1" si="17"/>
        <v>20141204</v>
      </c>
      <c r="AR22" s="3">
        <f t="shared" ca="1" si="18"/>
        <v>144109</v>
      </c>
      <c r="AS22" s="3" t="s">
        <v>88</v>
      </c>
      <c r="AT22" s="1">
        <v>0</v>
      </c>
      <c r="AU22" s="1">
        <v>0</v>
      </c>
      <c r="AW22" s="6" t="str">
        <f t="shared" ca="1" si="19"/>
        <v>insert into GCUR values('DJB','','PGK','PAPUA N.G. KINA','',1,20141204,144109,'SQL',0,0,'')</v>
      </c>
      <c r="AX22" s="3"/>
      <c r="AY22" s="3"/>
    </row>
    <row r="23" spans="1:51" ht="14.25" customHeight="1" x14ac:dyDescent="0.15">
      <c r="S23" s="1" t="s">
        <v>9</v>
      </c>
      <c r="AK23" s="1" t="s">
        <v>1311</v>
      </c>
      <c r="AM23" s="18" t="s">
        <v>521</v>
      </c>
      <c r="AN23" s="18" t="s">
        <v>853</v>
      </c>
      <c r="AP23" s="1">
        <v>1</v>
      </c>
      <c r="AQ23" s="6">
        <f t="shared" ca="1" si="17"/>
        <v>20141204</v>
      </c>
      <c r="AR23" s="3">
        <f t="shared" ca="1" si="18"/>
        <v>144109</v>
      </c>
      <c r="AS23" s="3" t="s">
        <v>88</v>
      </c>
      <c r="AT23" s="1">
        <v>0</v>
      </c>
      <c r="AU23" s="1">
        <v>0</v>
      </c>
      <c r="AW23" s="6" t="str">
        <f t="shared" ca="1" si="19"/>
        <v>insert into GCUR values('DJB','','PHP','PHILIPPINES PESO','',1,20141204,144109,'SQL',0,0,'')</v>
      </c>
      <c r="AX23" s="3"/>
      <c r="AY23" s="3"/>
    </row>
    <row r="24" spans="1:51" ht="14.25" customHeight="1" x14ac:dyDescent="0.15">
      <c r="S24" s="1" t="s">
        <v>9</v>
      </c>
      <c r="AK24" s="1" t="s">
        <v>1311</v>
      </c>
      <c r="AM24" s="18" t="s">
        <v>520</v>
      </c>
      <c r="AN24" s="18" t="s">
        <v>854</v>
      </c>
      <c r="AP24" s="1">
        <v>1</v>
      </c>
      <c r="AQ24" s="6">
        <f t="shared" ca="1" si="17"/>
        <v>20141204</v>
      </c>
      <c r="AR24" s="3">
        <f t="shared" ca="1" si="18"/>
        <v>144109</v>
      </c>
      <c r="AS24" s="3" t="s">
        <v>88</v>
      </c>
      <c r="AT24" s="1">
        <v>0</v>
      </c>
      <c r="AU24" s="1">
        <v>0</v>
      </c>
      <c r="AW24" s="6" t="str">
        <f t="shared" ca="1" si="19"/>
        <v>insert into GCUR values('DJB','','SEK','SWEDISH KRONA','',1,20141204,144109,'SQL',0,0,'')</v>
      </c>
      <c r="AX24" s="3"/>
      <c r="AY24" s="3"/>
    </row>
    <row r="25" spans="1:51" ht="14.25" customHeight="1" x14ac:dyDescent="0.15">
      <c r="S25" s="1" t="s">
        <v>9</v>
      </c>
      <c r="AK25" s="1" t="s">
        <v>1311</v>
      </c>
      <c r="AM25" s="18" t="s">
        <v>519</v>
      </c>
      <c r="AN25" s="18" t="s">
        <v>855</v>
      </c>
      <c r="AP25" s="1">
        <v>1</v>
      </c>
      <c r="AQ25" s="6">
        <f t="shared" ca="1" si="17"/>
        <v>20141204</v>
      </c>
      <c r="AR25" s="3">
        <f t="shared" ca="1" si="18"/>
        <v>144109</v>
      </c>
      <c r="AS25" s="3" t="s">
        <v>88</v>
      </c>
      <c r="AT25" s="1">
        <v>0</v>
      </c>
      <c r="AU25" s="1">
        <v>0</v>
      </c>
      <c r="AW25" s="6" t="str">
        <f t="shared" ca="1" si="19"/>
        <v>insert into GCUR values('DJB','','SGD','SINGAPORE DOLLAR','',1,20141204,144109,'SQL',0,0,'')</v>
      </c>
      <c r="AX25" s="3"/>
      <c r="AY25" s="3"/>
    </row>
    <row r="26" spans="1:51" ht="14.25" customHeight="1" x14ac:dyDescent="0.15">
      <c r="AK26" s="1" t="s">
        <v>1311</v>
      </c>
      <c r="AM26" s="18" t="s">
        <v>518</v>
      </c>
      <c r="AN26" s="18" t="s">
        <v>856</v>
      </c>
      <c r="AP26" s="1">
        <v>1</v>
      </c>
      <c r="AQ26" s="6">
        <f t="shared" ca="1" si="17"/>
        <v>20141204</v>
      </c>
      <c r="AR26" s="3">
        <f t="shared" ca="1" si="18"/>
        <v>144109</v>
      </c>
      <c r="AS26" s="3" t="s">
        <v>88</v>
      </c>
      <c r="AT26" s="1">
        <v>0</v>
      </c>
      <c r="AU26" s="1">
        <v>0</v>
      </c>
      <c r="AW26" s="6" t="str">
        <f t="shared" ca="1" si="19"/>
        <v>insert into GCUR values('DJB','','THB','THAI BATH','',1,20141204,144109,'SQL',0,0,'')</v>
      </c>
      <c r="AX26" s="3"/>
      <c r="AY26" s="3"/>
    </row>
    <row r="27" spans="1:51" ht="14.25" customHeight="1" x14ac:dyDescent="0.15">
      <c r="AK27" s="1" t="s">
        <v>1311</v>
      </c>
      <c r="AM27" s="18" t="s">
        <v>517</v>
      </c>
      <c r="AN27" s="18" t="s">
        <v>857</v>
      </c>
      <c r="AP27" s="1">
        <v>1</v>
      </c>
      <c r="AQ27" s="6">
        <f t="shared" ca="1" si="17"/>
        <v>20141204</v>
      </c>
      <c r="AR27" s="3">
        <f t="shared" ca="1" si="18"/>
        <v>144109</v>
      </c>
      <c r="AS27" s="3" t="s">
        <v>88</v>
      </c>
      <c r="AT27" s="1">
        <v>0</v>
      </c>
      <c r="AU27" s="1">
        <v>0</v>
      </c>
      <c r="AW27" s="6" t="str">
        <f t="shared" ca="1" si="19"/>
        <v>insert into GCUR values('DJB','','USD','US DOLLAR','',1,20141204,144109,'SQL',0,0,'')</v>
      </c>
      <c r="AX27" s="3"/>
      <c r="AY27" s="3"/>
    </row>
    <row r="28" spans="1:51" ht="14.25" customHeight="1" x14ac:dyDescent="0.25">
      <c r="AK28" s="1" t="s">
        <v>1311</v>
      </c>
      <c r="AP28" s="1">
        <v>1</v>
      </c>
      <c r="AQ28" s="6">
        <f t="shared" ca="1" si="17"/>
        <v>20141204</v>
      </c>
      <c r="AR28" s="3">
        <f t="shared" ca="1" si="18"/>
        <v>144109</v>
      </c>
      <c r="AS28" s="3" t="s">
        <v>88</v>
      </c>
      <c r="AT28" s="1">
        <v>0</v>
      </c>
      <c r="AU28" s="1">
        <v>0</v>
      </c>
      <c r="AW28" s="6" t="str">
        <f t="shared" ca="1" si="19"/>
        <v>insert into GCUR values('DJB','','','','',1,20141204,144109,'SQL',0,0,'')</v>
      </c>
      <c r="AX28" s="3"/>
      <c r="AY28" s="3"/>
    </row>
    <row r="29" spans="1:51" ht="14.25" customHeight="1" x14ac:dyDescent="0.25">
      <c r="AK29" s="1" t="s">
        <v>1311</v>
      </c>
      <c r="AP29" s="1">
        <v>1</v>
      </c>
      <c r="AQ29" s="6">
        <f t="shared" ca="1" si="17"/>
        <v>20141204</v>
      </c>
      <c r="AR29" s="3">
        <f t="shared" ca="1" si="18"/>
        <v>144109</v>
      </c>
      <c r="AS29" s="3" t="s">
        <v>88</v>
      </c>
      <c r="AT29" s="1">
        <v>0</v>
      </c>
      <c r="AU29" s="1">
        <v>0</v>
      </c>
      <c r="AW29" s="6" t="str">
        <f t="shared" ca="1" si="19"/>
        <v>insert into GCUR values('DJB','','','','',1,20141204,144109,'SQL',0,0,'')</v>
      </c>
      <c r="AX29" s="3"/>
      <c r="AY29" s="3"/>
    </row>
    <row r="30" spans="1:51" ht="14.25" customHeight="1" x14ac:dyDescent="0.25">
      <c r="AK30" s="1" t="s">
        <v>1311</v>
      </c>
      <c r="AP30" s="1">
        <v>1</v>
      </c>
      <c r="AQ30" s="6">
        <f t="shared" ca="1" si="17"/>
        <v>20141204</v>
      </c>
      <c r="AR30" s="3">
        <f t="shared" ca="1" si="18"/>
        <v>144109</v>
      </c>
      <c r="AS30" s="3" t="s">
        <v>88</v>
      </c>
      <c r="AT30" s="1">
        <v>0</v>
      </c>
      <c r="AU30" s="1">
        <v>0</v>
      </c>
      <c r="AW30" s="6" t="str">
        <f t="shared" ca="1" si="19"/>
        <v>insert into GCUR values('DJB','','','','',1,20141204,144109,'SQL',0,0,'')</v>
      </c>
      <c r="AX30" s="3"/>
      <c r="AY30" s="3"/>
    </row>
    <row r="31" spans="1:51" ht="14.25" customHeight="1" x14ac:dyDescent="0.25">
      <c r="AK31" s="1" t="s">
        <v>1311</v>
      </c>
      <c r="AP31" s="1">
        <v>1</v>
      </c>
      <c r="AQ31" s="6">
        <f t="shared" ca="1" si="17"/>
        <v>20141204</v>
      </c>
      <c r="AR31" s="3">
        <f t="shared" ca="1" si="18"/>
        <v>144109</v>
      </c>
      <c r="AS31" s="3" t="s">
        <v>88</v>
      </c>
      <c r="AT31" s="1">
        <v>0</v>
      </c>
      <c r="AU31" s="1">
        <v>0</v>
      </c>
      <c r="AW31" s="6" t="str">
        <f t="shared" ca="1" si="19"/>
        <v>insert into GCUR values('DJB','','','','',1,20141204,144109,'SQL',0,0,'')</v>
      </c>
      <c r="AX31" s="3"/>
      <c r="AY31" s="3"/>
    </row>
    <row r="32" spans="1:51" ht="14.25" customHeight="1" x14ac:dyDescent="0.25">
      <c r="AK32" s="1" t="s">
        <v>1311</v>
      </c>
      <c r="AP32" s="1">
        <v>1</v>
      </c>
      <c r="AQ32" s="6">
        <f t="shared" ca="1" si="17"/>
        <v>20141204</v>
      </c>
      <c r="AR32" s="3">
        <f t="shared" ca="1" si="18"/>
        <v>144109</v>
      </c>
      <c r="AS32" s="3" t="s">
        <v>88</v>
      </c>
      <c r="AT32" s="1">
        <v>0</v>
      </c>
      <c r="AU32" s="1">
        <v>0</v>
      </c>
      <c r="AW32" s="6" t="str">
        <f t="shared" ca="1" si="19"/>
        <v>insert into GCUR values('DJB','','','','',1,20141204,144109,'SQL',0,0,'')</v>
      </c>
      <c r="AX32" s="3"/>
      <c r="AY32" s="3"/>
    </row>
    <row r="33" spans="43:51" s="1" customFormat="1" ht="14.25" customHeight="1" x14ac:dyDescent="0.25">
      <c r="AQ33" s="3"/>
      <c r="AR33" s="3"/>
      <c r="AS33" s="3"/>
      <c r="AT33" s="3"/>
      <c r="AU33" s="3"/>
      <c r="AV33" s="3"/>
      <c r="AW33" s="6"/>
      <c r="AX33" s="3"/>
      <c r="AY33" s="3"/>
    </row>
    <row r="34" spans="43:51" s="1" customFormat="1" ht="14.25" customHeight="1" x14ac:dyDescent="0.25">
      <c r="AQ34" s="3"/>
      <c r="AR34" s="3"/>
      <c r="AS34" s="3"/>
      <c r="AT34" s="3"/>
      <c r="AU34" s="3"/>
      <c r="AV34" s="3"/>
      <c r="AW34" s="6"/>
      <c r="AX34" s="3"/>
      <c r="AY34" s="3"/>
    </row>
    <row r="35" spans="43:51" s="1" customFormat="1" ht="14.25" customHeight="1" x14ac:dyDescent="0.25">
      <c r="AQ35" s="3"/>
      <c r="AR35" s="3"/>
      <c r="AS35" s="3"/>
      <c r="AT35" s="3"/>
      <c r="AU35" s="3"/>
      <c r="AV35" s="3"/>
      <c r="AW35" s="6"/>
      <c r="AX35" s="3"/>
      <c r="AY35" s="3"/>
    </row>
    <row r="36" spans="43:51" s="1" customFormat="1" ht="14.25" customHeight="1" x14ac:dyDescent="0.25">
      <c r="AQ36" s="3"/>
      <c r="AR36" s="3"/>
      <c r="AS36" s="3"/>
      <c r="AT36" s="3"/>
      <c r="AU36" s="3"/>
      <c r="AV36" s="3"/>
      <c r="AW36" s="6"/>
      <c r="AX36" s="3"/>
      <c r="AY36" s="3"/>
    </row>
    <row r="37" spans="43:51" s="1" customFormat="1" ht="14.25" customHeight="1" x14ac:dyDescent="0.25">
      <c r="AQ37" s="3"/>
      <c r="AR37" s="3"/>
      <c r="AS37" s="3"/>
      <c r="AT37" s="3"/>
      <c r="AU37" s="3"/>
      <c r="AV37" s="3"/>
      <c r="AW37" s="6"/>
      <c r="AX37" s="3"/>
      <c r="AY37" s="3"/>
    </row>
    <row r="38" spans="43:51" s="1" customFormat="1" ht="14.25" customHeight="1" x14ac:dyDescent="0.25">
      <c r="AQ38" s="3"/>
      <c r="AR38" s="3"/>
      <c r="AS38" s="3"/>
      <c r="AT38" s="3"/>
      <c r="AU38" s="3"/>
      <c r="AV38" s="3"/>
      <c r="AW38" s="6"/>
      <c r="AX38" s="3"/>
      <c r="AY38" s="3"/>
    </row>
    <row r="39" spans="43:51" s="1" customFormat="1" ht="14.25" customHeight="1" x14ac:dyDescent="0.25">
      <c r="AQ39" s="3"/>
      <c r="AR39" s="3"/>
      <c r="AS39" s="3"/>
      <c r="AT39" s="3"/>
      <c r="AU39" s="3"/>
      <c r="AV39" s="3"/>
      <c r="AW39" s="6"/>
      <c r="AX39" s="3"/>
      <c r="AY39" s="3"/>
    </row>
    <row r="40" spans="43:51" s="1" customFormat="1" ht="14.25" customHeight="1" x14ac:dyDescent="0.25">
      <c r="AQ40" s="3"/>
      <c r="AR40" s="3"/>
      <c r="AS40" s="3"/>
      <c r="AT40" s="3"/>
      <c r="AU40" s="3"/>
      <c r="AV40" s="3"/>
      <c r="AW40" s="6"/>
      <c r="AX40" s="3"/>
      <c r="AY40" s="3"/>
    </row>
    <row r="41" spans="43:51" s="1" customFormat="1" ht="14.25" customHeight="1" x14ac:dyDescent="0.25">
      <c r="AQ41" s="3"/>
      <c r="AR41" s="3"/>
      <c r="AS41" s="3"/>
      <c r="AT41" s="3"/>
      <c r="AU41" s="3"/>
      <c r="AV41" s="3"/>
      <c r="AW41" s="6"/>
      <c r="AX41" s="3"/>
      <c r="AY41" s="3"/>
    </row>
    <row r="42" spans="43:51" s="1" customFormat="1" ht="14.25" customHeight="1" x14ac:dyDescent="0.25">
      <c r="AQ42" s="3"/>
      <c r="AR42" s="3"/>
      <c r="AS42" s="3"/>
      <c r="AT42" s="3"/>
      <c r="AU42" s="3"/>
      <c r="AV42" s="3"/>
      <c r="AW42" s="6"/>
      <c r="AX42" s="3"/>
      <c r="AY42" s="3"/>
    </row>
    <row r="43" spans="43:51" s="1" customFormat="1" ht="14.25" customHeight="1" x14ac:dyDescent="0.25">
      <c r="AQ43" s="3"/>
      <c r="AR43" s="3"/>
      <c r="AS43" s="3"/>
      <c r="AT43" s="3"/>
      <c r="AU43" s="3"/>
      <c r="AV43" s="3"/>
      <c r="AW43" s="6"/>
      <c r="AX43" s="3"/>
      <c r="AY43" s="3"/>
    </row>
    <row r="44" spans="43:51" s="1" customFormat="1" ht="14.25" customHeight="1" x14ac:dyDescent="0.25">
      <c r="AQ44" s="3"/>
      <c r="AR44" s="3"/>
      <c r="AS44" s="3"/>
      <c r="AT44" s="3"/>
      <c r="AU44" s="3"/>
      <c r="AV44" s="3"/>
      <c r="AW44" s="6"/>
      <c r="AX44" s="3"/>
      <c r="AY44" s="3"/>
    </row>
    <row r="45" spans="43:51" s="1" customFormat="1" ht="14.25" customHeight="1" x14ac:dyDescent="0.25">
      <c r="AQ45" s="3"/>
      <c r="AR45" s="3"/>
      <c r="AS45" s="3"/>
      <c r="AT45" s="3"/>
      <c r="AU45" s="3"/>
      <c r="AV45" s="3"/>
      <c r="AW45" s="6"/>
      <c r="AX45" s="3"/>
      <c r="AY45" s="3"/>
    </row>
    <row r="46" spans="43:51" s="1" customFormat="1" ht="14.25" customHeight="1" x14ac:dyDescent="0.25">
      <c r="AQ46" s="3"/>
      <c r="AR46" s="3"/>
      <c r="AS46" s="3"/>
      <c r="AT46" s="3"/>
      <c r="AU46" s="3"/>
      <c r="AV46" s="3"/>
      <c r="AW46" s="6"/>
      <c r="AX46" s="3"/>
      <c r="AY46" s="3"/>
    </row>
    <row r="47" spans="43:51" s="1" customFormat="1" ht="14.25" customHeight="1" x14ac:dyDescent="0.25">
      <c r="AQ47" s="3"/>
      <c r="AR47" s="3"/>
      <c r="AS47" s="3"/>
      <c r="AT47" s="3"/>
      <c r="AU47" s="3"/>
      <c r="AV47" s="3"/>
      <c r="AW47" s="6"/>
      <c r="AX47" s="3"/>
      <c r="AY47" s="3"/>
    </row>
    <row r="48" spans="43:51" s="1" customFormat="1" ht="14.25" customHeight="1" x14ac:dyDescent="0.25">
      <c r="AQ48" s="3"/>
      <c r="AR48" s="3"/>
      <c r="AS48" s="3"/>
      <c r="AT48" s="3"/>
      <c r="AU48" s="3"/>
      <c r="AV48" s="3"/>
      <c r="AW48" s="6"/>
      <c r="AX48" s="3"/>
      <c r="AY48" s="3"/>
    </row>
    <row r="49" spans="43:51" s="1" customFormat="1" ht="14.25" customHeight="1" x14ac:dyDescent="0.25">
      <c r="AQ49" s="3"/>
      <c r="AR49" s="3"/>
      <c r="AS49" s="3"/>
      <c r="AT49" s="3"/>
      <c r="AU49" s="3"/>
      <c r="AV49" s="3"/>
      <c r="AW49" s="6"/>
      <c r="AX49" s="3"/>
      <c r="AY49" s="3"/>
    </row>
    <row r="50" spans="43:51" s="1" customFormat="1" ht="14.25" customHeight="1" x14ac:dyDescent="0.25">
      <c r="AQ50" s="3"/>
      <c r="AR50" s="3"/>
      <c r="AS50" s="3"/>
      <c r="AT50" s="3"/>
      <c r="AU50" s="3"/>
      <c r="AV50" s="3"/>
      <c r="AW50" s="6"/>
      <c r="AX50" s="3"/>
      <c r="AY50" s="3"/>
    </row>
    <row r="51" spans="43:51" s="1" customFormat="1" ht="14.25" customHeight="1" x14ac:dyDescent="0.25">
      <c r="AQ51" s="3"/>
      <c r="AR51" s="3"/>
      <c r="AS51" s="3"/>
      <c r="AT51" s="3"/>
      <c r="AU51" s="3"/>
      <c r="AV51" s="3"/>
      <c r="AW51" s="6"/>
      <c r="AX51" s="3"/>
      <c r="AY51" s="3"/>
    </row>
    <row r="52" spans="43:51" s="1" customFormat="1" ht="14.25" customHeight="1" x14ac:dyDescent="0.25">
      <c r="AQ52" s="3"/>
      <c r="AR52" s="3"/>
      <c r="AS52" s="3"/>
      <c r="AT52" s="3"/>
      <c r="AU52" s="3"/>
      <c r="AV52" s="3"/>
      <c r="AW52" s="6"/>
      <c r="AX52" s="3"/>
      <c r="AY52" s="3"/>
    </row>
    <row r="53" spans="43:51" s="1" customFormat="1" ht="14.25" customHeight="1" x14ac:dyDescent="0.25">
      <c r="AQ53" s="3"/>
      <c r="AR53" s="3"/>
      <c r="AS53" s="3"/>
      <c r="AT53" s="3"/>
      <c r="AU53" s="3"/>
      <c r="AV53" s="3"/>
      <c r="AW53" s="6"/>
      <c r="AX53" s="3"/>
      <c r="AY53" s="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Y53"/>
  <sheetViews>
    <sheetView topLeftCell="AI1" workbookViewId="0">
      <selection activeCell="AX25" sqref="AX6:AX25"/>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GEXR</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876</v>
      </c>
      <c r="AL1" s="5" t="s">
        <v>877</v>
      </c>
      <c r="AM1" s="5" t="s">
        <v>878</v>
      </c>
      <c r="AN1" s="5" t="s">
        <v>879</v>
      </c>
      <c r="AO1" s="5" t="s">
        <v>880</v>
      </c>
      <c r="AP1" s="5" t="s">
        <v>881</v>
      </c>
      <c r="AQ1" s="5" t="s">
        <v>882</v>
      </c>
      <c r="AR1" s="9" t="s">
        <v>883</v>
      </c>
      <c r="AS1" s="9" t="s">
        <v>884</v>
      </c>
      <c r="AT1" s="5" t="s">
        <v>885</v>
      </c>
      <c r="AU1" s="5" t="s">
        <v>886</v>
      </c>
      <c r="AV1" s="5" t="s">
        <v>887</v>
      </c>
      <c r="AW1" s="5" t="s">
        <v>888</v>
      </c>
    </row>
    <row r="2" spans="1:51" ht="14.25" customHeight="1" x14ac:dyDescent="0.25">
      <c r="A2" s="4"/>
      <c r="D2" s="1" t="s">
        <v>1641</v>
      </c>
      <c r="E2" s="1" t="str">
        <f>VLOOKUP($D$2,[1]Tables!$B$1:$D$65509,3,FALSE)</f>
        <v>Exchange Rate</v>
      </c>
      <c r="K2" s="3"/>
      <c r="L2" s="3"/>
      <c r="M2" s="3"/>
      <c r="N2" s="3" t="str">
        <f>CONCATENATE("CREATE TABLE ", $D$2, " (")</f>
        <v>CREATE TABLE GEXR (</v>
      </c>
      <c r="O2" s="7" t="str">
        <f>CONCATENATE("CREATE TABLE ", $D$2, " (")</f>
        <v>CREATE TABLE GEXR (</v>
      </c>
      <c r="P2" s="8" t="s">
        <v>9</v>
      </c>
      <c r="Q2" s="8"/>
      <c r="R2" s="7" t="str">
        <f>CONCATENATE("     A          R ", D2, "R")</f>
        <v xml:space="preserve">     A          R GEXRR</v>
      </c>
      <c r="S2" s="1" t="s">
        <v>9</v>
      </c>
      <c r="AJ2" s="5" t="s">
        <v>9</v>
      </c>
      <c r="AK2" s="1" t="s">
        <v>361</v>
      </c>
      <c r="AL2" s="1" t="s">
        <v>361</v>
      </c>
      <c r="AM2" s="1" t="s">
        <v>361</v>
      </c>
      <c r="AN2" s="1" t="s">
        <v>362</v>
      </c>
      <c r="AO2" s="1" t="s">
        <v>362</v>
      </c>
      <c r="AP2" s="1" t="s">
        <v>361</v>
      </c>
      <c r="AQ2" s="3" t="s">
        <v>362</v>
      </c>
      <c r="AR2" s="3" t="s">
        <v>362</v>
      </c>
      <c r="AS2" s="3" t="s">
        <v>362</v>
      </c>
      <c r="AT2" s="3" t="s">
        <v>361</v>
      </c>
      <c r="AU2" s="3" t="s">
        <v>362</v>
      </c>
      <c r="AV2" s="1" t="s">
        <v>362</v>
      </c>
      <c r="AW2" s="1" t="s">
        <v>361</v>
      </c>
    </row>
    <row r="3" spans="1:51" ht="14.25" customHeight="1" x14ac:dyDescent="0.25">
      <c r="A3" s="4"/>
      <c r="B3" s="1" t="str">
        <f>VLOOKUP($D$2,[1]Tables!$B$1:$D$65509,2,FALSE)</f>
        <v>GR</v>
      </c>
      <c r="C3" s="1" t="s">
        <v>17</v>
      </c>
      <c r="D3" s="1" t="str">
        <f t="shared" ref="D3:D6" si="0">B3 &amp; C3</f>
        <v>GRCONO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6" si="1">IF(K3="", " NULL ", " NOT NULL ")</f>
        <v xml:space="preserve"> NOT NULL </v>
      </c>
      <c r="M3" s="3" t="str">
        <f t="shared" ref="M3:M6" si="2">IF(I3="NUMERIC", " DEFAULT(0) ", IF(I3="DATETIME", "", " DEFAULT('') "))</f>
        <v xml:space="preserve"> DEFAULT('') </v>
      </c>
      <c r="N3" s="1" t="str">
        <f t="shared" ref="N3:N6" si="3">CONCATENATE(D3, " ", I3, IF(I3="DATETIME", "",CONCATENATE("(", J3, ") ")), L3, M3,",")</f>
        <v>GRCONO VARCHAR(10)  NOT NULL  DEFAULT('') ,</v>
      </c>
      <c r="O3" s="1" t="str">
        <f t="shared" ref="O3:O6" si="4">CONCATENATE(D3, " ",IF(I3="VARCHAR", "VARCHAR2",IF(I3="NUMERIC", "NUMBER", I3)), IF(I3="DATETIME", "",CONCATENATE("(", J3, ") ")), IF(TRIM(K3)&lt;&gt;"", L3,IF(TRIM(M3)="DEFAULT('')", "DEFAULT(' ')", M3)), ",")</f>
        <v>GRCONO VARCHAR2(10)  NOT NULL ,</v>
      </c>
      <c r="P3" s="2" t="str">
        <f t="shared" ref="P3:P6" si="5">IF(I3="VARCHAR",J3,LEFT(J3,FIND(",",J3)-1))</f>
        <v>10</v>
      </c>
      <c r="Q3" s="2" t="str">
        <f t="shared" ref="Q3:Q6" si="6">IF(I3="VARCHAR","",RIGHT(J3,LEN(J3)-FIND(",",J3)))</f>
        <v/>
      </c>
      <c r="R3" s="1" t="str">
        <f t="shared" ref="R3:R6" si="7">CONCATENATE("     A            ", D3, RIGHT("          "&amp;P3,10),RIGHT("   "&amp;Q3,3),"       COLHDG('", LEFT(E3,20), "')")</f>
        <v xml:space="preserve">     A            GRCONO        10          COLHDG('Company Code')</v>
      </c>
      <c r="S3" s="1" t="s">
        <v>9</v>
      </c>
      <c r="T3" s="1" t="str">
        <f t="shared" ref="T3:T6"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@level1type=N'TABLE',@level1name=N'GEXR', @level2type=N'COLUMN',@level2name=N'GRCONO'</v>
      </c>
      <c r="U3" s="1" t="s">
        <v>1311</v>
      </c>
      <c r="W3" s="1" t="s">
        <v>16</v>
      </c>
      <c r="X3" s="1" t="s">
        <v>15</v>
      </c>
      <c r="Y3" s="1" t="str">
        <f t="shared" ref="Y3:Y6" si="9">D3</f>
        <v>GRCONO</v>
      </c>
      <c r="Z3" s="1" t="str">
        <f t="shared" ref="Z3:Z6" si="10">IF(AND(W3="EN",X3="S"),E3, IF(AND(W3="ID", X3="S"),F3, IF(AND(W3="EN", X3="R"),G3,H3)))</f>
        <v>Company Code</v>
      </c>
      <c r="AB3" s="1">
        <v>1</v>
      </c>
      <c r="AC3" s="6">
        <f t="shared" ref="AC3:AC15" ca="1" si="11">YEAR(NOW())*10000+MONTH(NOW())*100+DAY(NOW())</f>
        <v>20141204</v>
      </c>
      <c r="AD3" s="3">
        <f t="shared" ref="AD3:AD15" ca="1" si="12">HOUR(NOW())*10000+MINUTE(NOW())*100+SECOND(NOW())</f>
        <v>144109</v>
      </c>
      <c r="AE3" s="3" t="s">
        <v>88</v>
      </c>
      <c r="AF3" s="1">
        <v>0</v>
      </c>
      <c r="AG3" s="1">
        <v>0</v>
      </c>
      <c r="AI3" s="1" t="str">
        <f t="shared" ref="AI3:AI6" ca="1" si="13">CONCATENATE("insert into ZDIC values('",U3, "', '",V3, "', '",W3, "', '",X3, "', '",Y3, "', '",Z3, "', '",AA3, "', '",AB3, "', '",AC3, "', '",AD3, "', '",AE3, "', '",AF3, "', '",AG3, "', '",AH3, "')")</f>
        <v>insert into ZDIC values('DJB', '', 'EN', 'S', 'GRCONO', 'Company Code', '', '1', '20141204', '144109', 'SQL', '0', '0', '')</v>
      </c>
      <c r="AJ3" s="5" t="s">
        <v>9</v>
      </c>
      <c r="AK3" s="1" t="str">
        <f t="shared" ref="AK3:AW3" ca="1" si="14">IF(UPPER(AK2)="VARCHAR",CONCATENATE(";"",'"";",SUBSTITUTE(CELL("address",AK6),"$",""),";""'"""),CONCATENATE(";"","";",SUBSTITUTE(CELL("address",AK6),"$",""),";"))</f>
        <v>;",'";AK6;"'"</v>
      </c>
      <c r="AL3" s="1" t="str">
        <f t="shared" ca="1" si="14"/>
        <v>;",'";AL6;"'"</v>
      </c>
      <c r="AM3" s="1" t="str">
        <f ca="1">IF(UPPER(AM2)="VARCHAR",CONCATENATE(";"",'"";",SUBSTITUTE(CELL("address",AM6),"$",""),";""'"""),CONCATENATE(";"","";",SUBSTITUTE(CELL("address",AM6),"$",""),";"))</f>
        <v>;",'";AM6;"'"</v>
      </c>
      <c r="AN3" s="1" t="str">
        <f t="shared" ca="1" si="14"/>
        <v>;",";AN6;</v>
      </c>
      <c r="AO3" s="1" t="str">
        <f t="shared" ca="1" si="14"/>
        <v>;",";AO6;</v>
      </c>
      <c r="AP3" s="1" t="str">
        <f t="shared" ca="1" si="14"/>
        <v>;",'";AP6;"'"</v>
      </c>
      <c r="AQ3" s="1" t="str">
        <f t="shared" ca="1" si="14"/>
        <v>;",";AQ6;</v>
      </c>
      <c r="AR3" s="1" t="str">
        <f t="shared" ca="1" si="14"/>
        <v>;",";AR6;</v>
      </c>
      <c r="AS3" s="1" t="str">
        <f t="shared" ca="1" si="14"/>
        <v>;",";AS6;</v>
      </c>
      <c r="AT3" s="1" t="str">
        <f t="shared" ca="1" si="14"/>
        <v>;",'";AT6;"'"</v>
      </c>
      <c r="AU3" s="1" t="str">
        <f t="shared" ca="1" si="14"/>
        <v>;",";AU6;</v>
      </c>
      <c r="AV3" s="1" t="str">
        <f t="shared" ca="1" si="14"/>
        <v>;",";AV6;</v>
      </c>
      <c r="AW3" s="1" t="str">
        <f t="shared" ca="1" si="14"/>
        <v>;",'";AW6;"'"</v>
      </c>
    </row>
    <row r="4" spans="1:51" ht="14.25" customHeight="1" x14ac:dyDescent="0.25">
      <c r="A4" s="4"/>
      <c r="B4" s="1" t="str">
        <f>VLOOKUP($D$2,[1]Tables!$B$1:$D$65509,2,FALSE)</f>
        <v>GR</v>
      </c>
      <c r="C4" s="1" t="s">
        <v>69</v>
      </c>
      <c r="D4" s="1" t="str">
        <f t="shared" si="0"/>
        <v>GRBRNO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GRBRNO VARCHAR(10)  NOT NULL  DEFAULT('') ,</v>
      </c>
      <c r="O4" s="1" t="str">
        <f t="shared" si="4"/>
        <v>GRBRNO VARCHAR2(10)  NOT NULL ,</v>
      </c>
      <c r="P4" s="2" t="str">
        <f t="shared" si="5"/>
        <v>10</v>
      </c>
      <c r="Q4" s="2" t="str">
        <f t="shared" si="6"/>
        <v/>
      </c>
      <c r="R4" s="1" t="str">
        <f t="shared" si="7"/>
        <v xml:space="preserve">     A            GRBRNO        10          COLHDG('Branch Code')</v>
      </c>
      <c r="S4" s="1" t="s">
        <v>9</v>
      </c>
      <c r="T4" s="1" t="str">
        <f t="shared" si="8"/>
        <v>EXEC sys.sp_addextendedproperty @name=N'MS_Description', @value=N'Branch Code' , @level0type=N'SCHEMA',@level0name=N'dbo', @level1type=N'TABLE',@level1name=N'GEXR', @level2type=N'COLUMN',@level2name=N'GRBRNO'</v>
      </c>
      <c r="U4" s="1" t="s">
        <v>1311</v>
      </c>
      <c r="W4" s="1" t="s">
        <v>16</v>
      </c>
      <c r="X4" s="1" t="s">
        <v>15</v>
      </c>
      <c r="Y4" s="1" t="str">
        <f t="shared" si="9"/>
        <v>GRBRNO</v>
      </c>
      <c r="Z4" s="1" t="str">
        <f t="shared" si="10"/>
        <v>Branch Code</v>
      </c>
      <c r="AB4" s="1">
        <v>1</v>
      </c>
      <c r="AC4" s="6">
        <f t="shared" ca="1" si="11"/>
        <v>20141204</v>
      </c>
      <c r="AD4" s="3">
        <f t="shared" ca="1" si="12"/>
        <v>144109</v>
      </c>
      <c r="AE4" s="3" t="s">
        <v>88</v>
      </c>
      <c r="AF4" s="1">
        <v>0</v>
      </c>
      <c r="AG4" s="1">
        <v>0</v>
      </c>
      <c r="AI4" s="1" t="str">
        <f t="shared" ca="1" si="13"/>
        <v>insert into ZDIC values('DJB', '', 'EN', 'S', 'GRBRNO', 'Branch Code', '', '1', '20141204', '144109', 'SQL', '0', '0', '')</v>
      </c>
      <c r="AJ4" s="5" t="s">
        <v>9</v>
      </c>
      <c r="AK4" s="1" t="str">
        <f t="shared" ref="AK4" ca="1" si="15">IF(RIGHT(AK1,4)="CHUS",CONCATENATE("=CONCATENATE(""INSERT INTO "";",CELL("address",$D$2),";"" VALUES(""",CONCATENATE(AJ4,AK3),";"")"")"),IF(RIGHT(AK1,4)="CONO",CONCATENATE(AJ4,SUBSTITUTE(AK3,",","")),CONCATENATE(AJ4,AK3)))</f>
        <v xml:space="preserve"> ;"'";AK6;"'"</v>
      </c>
      <c r="AL4" s="1" t="str">
        <f t="shared" ref="AL4" ca="1" si="16">IF(RIGHT(AL1,4)="CHUS",CONCATENATE("=CONCATENATE(""INSERT INTO "";",CELL("address",$D$2),";"" VALUES(""",CONCATENATE(AK4,AL3),";"")"")"),IF(RIGHT(AL1,4)="CONO",CONCATENATE(AK4,SUBSTITUTE(AL3,",","")),CONCATENATE(AK4,AL3)))</f>
        <v xml:space="preserve"> ;"'";AK6;"'";",'";AL6;"'"</v>
      </c>
      <c r="AM4" s="1" t="str">
        <f t="shared" ref="AM4" ca="1" si="17">IF(RIGHT(AM1,4)="CHUS",CONCATENATE("=CONCATENATE(""INSERT INTO "";",CELL("address",$D$2),";"" VALUES(""",CONCATENATE(AL4,AM3),";"")"")"),IF(RIGHT(AM1,4)="CONO",CONCATENATE(AL4,SUBSTITUTE(AM3,",","")),CONCATENATE(AL4,AM3)))</f>
        <v xml:space="preserve"> ;"'";AK6;"'";",'";AL6;"'";",'";AM6;"'"</v>
      </c>
      <c r="AN4" s="1" t="str">
        <f t="shared" ref="AN4" ca="1" si="18">IF(RIGHT(AN1,4)="CHUS",CONCATENATE("=CONCATENATE(""INSERT INTO "";",CELL("address",$D$2),";"" VALUES(""",CONCATENATE(AM4,AN3),";"")"")"),IF(RIGHT(AN1,4)="CONO",CONCATENATE(AM4,SUBSTITUTE(AN3,",","")),CONCATENATE(AM4,AN3)))</f>
        <v xml:space="preserve"> ;"'";AK6;"'";",'";AL6;"'";",'";AM6;"'";",";AN6;</v>
      </c>
      <c r="AO4" s="1" t="str">
        <f t="shared" ref="AO4" ca="1" si="19">IF(RIGHT(AO1,4)="CHUS",CONCATENATE("=CONCATENATE(""INSERT INTO "";",CELL("address",$D$2),";"" VALUES(""",CONCATENATE(AN4,AO3),";"")"")"),IF(RIGHT(AO1,4)="CONO",CONCATENATE(AN4,SUBSTITUTE(AO3,",","")),CONCATENATE(AN4,AO3)))</f>
        <v xml:space="preserve"> ;"'";AK6;"'";",'";AL6;"'";",'";AM6;"'";",";AN6;;",";AO6;</v>
      </c>
      <c r="AP4" s="1" t="str">
        <f t="shared" ref="AP4" ca="1" si="20">IF(RIGHT(AP1,4)="CHUS",CONCATENATE("=CONCATENATE(""INSERT INTO "";",CELL("address",$D$2),";"" VALUES(""",CONCATENATE(AO4,AP3),";"")"")"),IF(RIGHT(AP1,4)="CONO",CONCATENATE(AO4,SUBSTITUTE(AP3,",","")),CONCATENATE(AO4,AP3)))</f>
        <v xml:space="preserve"> ;"'";AK6;"'";",'";AL6;"'";",'";AM6;"'";",";AN6;;",";AO6;;",'";AP6;"'"</v>
      </c>
      <c r="AQ4" s="1" t="str">
        <f t="shared" ref="AQ4" ca="1" si="21">IF(RIGHT(AQ1,4)="CHUS",CONCATENATE("=CONCATENATE(""INSERT INTO "";",CELL("address",$D$2),";"" VALUES(""",CONCATENATE(AP4,AQ3),";"")"")"),IF(RIGHT(AQ1,4)="CONO",CONCATENATE(AP4,SUBSTITUTE(AQ3,",","")),CONCATENATE(AP4,AQ3)))</f>
        <v xml:space="preserve"> ;"'";AK6;"'";",'";AL6;"'";",'";AM6;"'";",";AN6;;",";AO6;;",'";AP6;"'";",";AQ6;</v>
      </c>
      <c r="AR4" s="1" t="str">
        <f t="shared" ref="AR4" ca="1" si="22">IF(RIGHT(AR1,4)="CHUS",CONCATENATE("=CONCATENATE(""INSERT INTO "";",CELL("address",$D$2),";"" VALUES(""",CONCATENATE(AQ4,AR3),";"")"")"),IF(RIGHT(AR1,4)="CONO",CONCATENATE(AQ4,SUBSTITUTE(AR3,",","")),CONCATENATE(AQ4,AR3)))</f>
        <v xml:space="preserve"> ;"'";AK6;"'";",'";AL6;"'";",'";AM6;"'";",";AN6;;",";AO6;;",'";AP6;"'";",";AQ6;;",";AR6;</v>
      </c>
      <c r="AS4" s="1" t="str">
        <f t="shared" ref="AS4" ca="1" si="23">IF(RIGHT(AS1,4)="CHUS",CONCATENATE("=CONCATENATE(""INSERT INTO "";",CELL("address",$D$2),";"" VALUES(""",CONCATENATE(AR4,AS3),";"")"")"),IF(RIGHT(AS1,4)="CONO",CONCATENATE(AR4,SUBSTITUTE(AS3,",","")),CONCATENATE(AR4,AS3)))</f>
        <v xml:space="preserve"> ;"'";AK6;"'";",'";AL6;"'";",'";AM6;"'";",";AN6;;",";AO6;;",'";AP6;"'";",";AQ6;;",";AR6;;",";AS6;</v>
      </c>
      <c r="AT4" s="1" t="str">
        <f t="shared" ref="AT4" ca="1" si="24">IF(RIGHT(AT1,4)="CHUS",CONCATENATE("=CONCATENATE(""INSERT INTO "";",CELL("address",$D$2),";"" VALUES(""",CONCATENATE(AS4,AT3),";"")"")"),IF(RIGHT(AT1,4)="CONO",CONCATENATE(AS4,SUBSTITUTE(AT3,",","")),CONCATENATE(AS4,AT3)))</f>
        <v xml:space="preserve"> ;"'";AK6;"'";",'";AL6;"'";",'";AM6;"'";",";AN6;;",";AO6;;",'";AP6;"'";",";AQ6;;",";AR6;;",";AS6;;",'";AT6;"'"</v>
      </c>
      <c r="AU4" s="1" t="str">
        <f t="shared" ref="AU4" ca="1" si="25">IF(RIGHT(AU1,4)="CHUS",CONCATENATE("=CONCATENATE(""INSERT INTO "";",CELL("address",$D$2),";"" VALUES(""",CONCATENATE(AT4,AU3),";"")"")"),IF(RIGHT(AU1,4)="CONO",CONCATENATE(AT4,SUBSTITUTE(AU3,",","")),CONCATENATE(AT4,AU3)))</f>
        <v xml:space="preserve"> ;"'";AK6;"'";",'";AL6;"'";",'";AM6;"'";",";AN6;;",";AO6;;",'";AP6;"'";",";AQ6;;",";AR6;;",";AS6;;",'";AT6;"'";",";AU6;</v>
      </c>
      <c r="AV4" s="1" t="str">
        <f t="shared" ref="AV4" ca="1" si="26">IF(RIGHT(AV1,4)="CHUS",CONCATENATE("=CONCATENATE(""INSERT INTO "";",CELL("address",$D$2),";"" VALUES(""",CONCATENATE(AU4,AV3),";"")"")"),IF(RIGHT(AV1,4)="CONO",CONCATENATE(AU4,SUBSTITUTE(AV3,",","")),CONCATENATE(AU4,AV3)))</f>
        <v xml:space="preserve"> ;"'";AK6;"'";",'";AL6;"'";",'";AM6;"'";",";AN6;;",";AO6;;",'";AP6;"'";",";AQ6;;",";AR6;;",";AS6;;",'";AT6;"'";",";AU6;;",";AV6;</v>
      </c>
      <c r="AW4" s="1" t="str">
        <f t="shared" ref="AW4" ca="1" si="27">IF(RIGHT(AW1,4)="CHUS",CONCATENATE("=CONCATENATE(""INSERT INTO "";",CELL("address",$D$2),";"" VALUES(""",CONCATENATE(AV4,AW3),";"")"")"),IF(RIGHT(AW1,4)="CONO",CONCATENATE(AV4,SUBSTITUTE(AW3,",","")),CONCATENATE(AV4,AW3)))</f>
        <v>=CONCATENATE("INSERT INTO ";$D$2;" VALUES(" ;"'";AK6;"'";",'";AL6;"'";",'";AM6;"'";",";AN6;;",";AO6;;",'";AP6;"'";",";AQ6;;",";AR6;;",";AS6;;",'";AT6;"'";",";AU6;;",";AV6;;",'";AW6;"'";")")</v>
      </c>
    </row>
    <row r="5" spans="1:51" ht="14.25" customHeight="1" x14ac:dyDescent="0.25">
      <c r="A5" s="4"/>
      <c r="B5" s="1" t="str">
        <f>VLOOKUP($D$2,[1]Tables!$B$1:$D$65509,2,FALSE)</f>
        <v>GR</v>
      </c>
      <c r="C5" s="1" t="s">
        <v>535</v>
      </c>
      <c r="D5" s="1" t="str">
        <f t="shared" si="0"/>
        <v>GRCYNO</v>
      </c>
      <c r="E5" s="1" t="str">
        <f>VLOOKUP($C5,'[1]Data Dictionary'!$B$1:$I$65600,5,FALSE)</f>
        <v>Currency Code</v>
      </c>
      <c r="F5" s="1" t="str">
        <f>VLOOKUP($C5,'[1]Data Dictionary'!$B$1:$I$65600,6,FALSE)</f>
        <v>Currency Code</v>
      </c>
      <c r="G5" s="1" t="str">
        <f>VLOOKUP($C5,'[1]Data Dictionary'!$B$1:$I$65600,7,FALSE)</f>
        <v>Currency Code</v>
      </c>
      <c r="H5" s="1" t="str">
        <f>VLOOKUP($C5,'[1]Data Dictionary'!$B$1:$I$65600,8,FALSE)</f>
        <v>Currency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GRCYNO VARCHAR(10)  NOT NULL  DEFAULT('') ,</v>
      </c>
      <c r="O5" s="1" t="str">
        <f t="shared" si="4"/>
        <v>GRCYNO VARCHAR2(10)  NOT NULL ,</v>
      </c>
      <c r="P5" s="2" t="str">
        <f t="shared" si="5"/>
        <v>10</v>
      </c>
      <c r="Q5" s="2" t="str">
        <f t="shared" si="6"/>
        <v/>
      </c>
      <c r="R5" s="1" t="str">
        <f t="shared" si="7"/>
        <v xml:space="preserve">     A            GRCYNO        10          COLHDG('Currency Code')</v>
      </c>
      <c r="S5" s="1" t="s">
        <v>9</v>
      </c>
      <c r="T5" s="1" t="str">
        <f t="shared" si="8"/>
        <v>EXEC sys.sp_addextendedproperty @name=N'MS_Description', @value=N'Currency Code' , @level0type=N'SCHEMA',@level0name=N'dbo', @level1type=N'TABLE',@level1name=N'GEXR', @level2type=N'COLUMN',@level2name=N'GRCYNO'</v>
      </c>
      <c r="U5" s="1" t="s">
        <v>1311</v>
      </c>
      <c r="W5" s="1" t="s">
        <v>16</v>
      </c>
      <c r="X5" s="1" t="s">
        <v>15</v>
      </c>
      <c r="Y5" s="1" t="str">
        <f t="shared" si="9"/>
        <v>GRCYNO</v>
      </c>
      <c r="Z5" s="1" t="str">
        <f t="shared" si="10"/>
        <v>Currency Code</v>
      </c>
      <c r="AB5" s="1">
        <v>1</v>
      </c>
      <c r="AC5" s="6">
        <f t="shared" ca="1" si="11"/>
        <v>20141204</v>
      </c>
      <c r="AD5" s="3">
        <f t="shared" ca="1" si="12"/>
        <v>144109</v>
      </c>
      <c r="AE5" s="3" t="s">
        <v>88</v>
      </c>
      <c r="AF5" s="1">
        <v>0</v>
      </c>
      <c r="AG5" s="1">
        <v>0</v>
      </c>
      <c r="AI5" s="1" t="str">
        <f t="shared" ca="1" si="13"/>
        <v>insert into ZDIC values('DJB', '', 'EN', 'S', 'GRCYNO', 'Currency Code', '', '1', '20141204', '144109', 'SQL', '0', '0', '')</v>
      </c>
      <c r="AJ5" s="5" t="s">
        <v>9</v>
      </c>
      <c r="AR5" s="1"/>
      <c r="AS5" s="1"/>
    </row>
    <row r="6" spans="1:51" ht="14.25" customHeight="1" x14ac:dyDescent="0.15">
      <c r="A6" s="4"/>
      <c r="B6" s="1" t="str">
        <f>VLOOKUP($D$2,[1]Tables!$B$1:$D$65509,2,FALSE)</f>
        <v>GR</v>
      </c>
      <c r="C6" s="1" t="s">
        <v>392</v>
      </c>
      <c r="D6" s="1" t="str">
        <f t="shared" si="0"/>
        <v>GREFDT</v>
      </c>
      <c r="E6" s="1" t="str">
        <f>VLOOKUP($C6,'[1]Data Dictionary'!$B$1:$I$65600,5,FALSE)</f>
        <v>Effective Date</v>
      </c>
      <c r="F6" s="1" t="str">
        <f>VLOOKUP($C6,'[1]Data Dictionary'!$B$1:$I$65600,6,FALSE)</f>
        <v>Effective Date</v>
      </c>
      <c r="G6" s="1" t="str">
        <f>VLOOKUP($C6,'[1]Data Dictionary'!$B$1:$I$65600,7,FALSE)</f>
        <v>Effective Date</v>
      </c>
      <c r="H6" s="1" t="str">
        <f>VLOOKUP($C6,'[1]Data Dictionary'!$B$1:$I$65600,8,FALSE)</f>
        <v>Effective Date</v>
      </c>
      <c r="I6" s="1" t="str">
        <f>VLOOKUP($C6,'[1]Data Dictionary'!$B$1:$I$65600,2,FALSE)</f>
        <v>NUMERIC</v>
      </c>
      <c r="J6" s="2" t="str">
        <f>VLOOKUP($C6,'[1]Data Dictionary'!$B$1:$I$65600,3,FALSE)</f>
        <v>8, 0</v>
      </c>
      <c r="K6" s="3" t="s">
        <v>14</v>
      </c>
      <c r="L6" s="3" t="str">
        <f t="shared" si="1"/>
        <v xml:space="preserve"> NOT NULL </v>
      </c>
      <c r="M6" s="3" t="str">
        <f t="shared" si="2"/>
        <v xml:space="preserve"> DEFAULT(0) </v>
      </c>
      <c r="N6" s="1" t="str">
        <f t="shared" si="3"/>
        <v>GREFDT NUMERIC(8, 0)  NOT NULL  DEFAULT(0) ,</v>
      </c>
      <c r="O6" s="1" t="str">
        <f t="shared" si="4"/>
        <v>GREFDT NUMBER(8, 0)  NOT NULL ,</v>
      </c>
      <c r="P6" s="2" t="str">
        <f t="shared" si="5"/>
        <v>8</v>
      </c>
      <c r="Q6" s="2" t="str">
        <f t="shared" si="6"/>
        <v xml:space="preserve"> 0</v>
      </c>
      <c r="R6" s="1" t="str">
        <f t="shared" si="7"/>
        <v xml:space="preserve">     A            GREFDT         8  0       COLHDG('Effective Date')</v>
      </c>
      <c r="S6" s="1" t="s">
        <v>9</v>
      </c>
      <c r="T6" s="1" t="str">
        <f t="shared" si="8"/>
        <v>EXEC sys.sp_addextendedproperty @name=N'MS_Description', @value=N'Effective Date' , @level0type=N'SCHEMA',@level0name=N'dbo', @level1type=N'TABLE',@level1name=N'GEXR', @level2type=N'COLUMN',@level2name=N'GREFDT'</v>
      </c>
      <c r="U6" s="1" t="s">
        <v>1311</v>
      </c>
      <c r="W6" s="1" t="s">
        <v>16</v>
      </c>
      <c r="X6" s="1" t="s">
        <v>15</v>
      </c>
      <c r="Y6" s="1" t="str">
        <f t="shared" si="9"/>
        <v>GREFDT</v>
      </c>
      <c r="Z6" s="1" t="str">
        <f t="shared" si="10"/>
        <v>Effective Date</v>
      </c>
      <c r="AB6" s="1">
        <v>1</v>
      </c>
      <c r="AC6" s="6">
        <f t="shared" ca="1" si="11"/>
        <v>20141204</v>
      </c>
      <c r="AD6" s="3">
        <f t="shared" ca="1" si="12"/>
        <v>144109</v>
      </c>
      <c r="AE6" s="3" t="s">
        <v>88</v>
      </c>
      <c r="AF6" s="1">
        <v>0</v>
      </c>
      <c r="AG6" s="1">
        <v>0</v>
      </c>
      <c r="AI6" s="1" t="str">
        <f t="shared" ca="1" si="13"/>
        <v>insert into ZDIC values('DJB', '', 'EN', 'S', 'GREFDT', 'Effective Date', '', '1', '20141204', '144109', 'SQL', '0', '0', '')</v>
      </c>
      <c r="AJ6" s="5" t="s">
        <v>9</v>
      </c>
      <c r="AK6" s="1" t="s">
        <v>1311</v>
      </c>
      <c r="AM6" s="18" t="s">
        <v>533</v>
      </c>
      <c r="AN6" s="1">
        <v>20120101</v>
      </c>
      <c r="AO6" s="1">
        <v>1</v>
      </c>
      <c r="AQ6" s="1">
        <v>1</v>
      </c>
      <c r="AR6" s="6">
        <f t="shared" ref="AR6:AR31" ca="1" si="28">YEAR(NOW())*10000+MONTH(NOW())*100+DAY(NOW())</f>
        <v>20141204</v>
      </c>
      <c r="AS6" s="3">
        <f t="shared" ref="AS6:AS31" ca="1" si="29">HOUR(NOW())*10000+MINUTE(NOW())*100+SECOND(NOW())</f>
        <v>144109</v>
      </c>
      <c r="AT6" s="3" t="s">
        <v>88</v>
      </c>
      <c r="AU6" s="1">
        <v>0</v>
      </c>
      <c r="AV6" s="1">
        <v>0</v>
      </c>
      <c r="AX6" s="1" t="str">
        <f ca="1">CONCATENATE("INSERT INTO ",$D$2," VALUES(","'",AK6,"'",",'",AL6,"'",",'",AM6,"'",",",AN6,,",",AO6,,",'",AP6,"'",",",AQ6,,",",AR6,,",",AS6,,",'",AT6,"'",",",AU6,,",",AV6,,",'",AW6,"'",")")</f>
        <v>INSERT INTO GEXR VALUES('DJB','','AUD',20120101,1,'',1,20141204,144109,'SQL',0,0,'')</v>
      </c>
    </row>
    <row r="7" spans="1:51" ht="14.25" customHeight="1" x14ac:dyDescent="0.15">
      <c r="A7" s="4"/>
      <c r="B7" s="1" t="str">
        <f>VLOOKUP($D$2,[1]Tables!$B$1:$D$65509,2,FALSE)</f>
        <v>GR</v>
      </c>
      <c r="C7" s="1" t="s">
        <v>384</v>
      </c>
      <c r="D7" s="1" t="str">
        <f t="shared" ref="D7:D15" si="30">B7 &amp; C7</f>
        <v>GRRATE</v>
      </c>
      <c r="E7" s="1" t="str">
        <f>VLOOKUP($C7,'[1]Data Dictionary'!$B$1:$I$65600,5,FALSE)</f>
        <v>Rate</v>
      </c>
      <c r="F7" s="1" t="str">
        <f>VLOOKUP($C7,'[1]Data Dictionary'!$B$1:$I$65600,6,FALSE)</f>
        <v>Rate</v>
      </c>
      <c r="G7" s="1" t="str">
        <f>VLOOKUP($C7,'[1]Data Dictionary'!$B$1:$I$65600,7,FALSE)</f>
        <v>Rate</v>
      </c>
      <c r="H7" s="1" t="str">
        <f>VLOOKUP($C7,'[1]Data Dictionary'!$B$1:$I$65600,8,FALSE)</f>
        <v>Rate</v>
      </c>
      <c r="I7" s="1" t="str">
        <f>VLOOKUP($C7,'[1]Data Dictionary'!$B$1:$I$65600,2,FALSE)</f>
        <v>NUMERIC</v>
      </c>
      <c r="J7" s="2" t="str">
        <f>VLOOKUP($C7,'[1]Data Dictionary'!$B$1:$I$65600,3,FALSE)</f>
        <v>19, 7</v>
      </c>
      <c r="K7" s="3"/>
      <c r="L7" s="3" t="str">
        <f t="shared" ref="L7:L15" si="31">IF(K7="", " NULL ", " NOT NULL ")</f>
        <v xml:space="preserve"> NULL </v>
      </c>
      <c r="M7" s="3" t="str">
        <f t="shared" ref="M7:M15" si="32">IF(I7="NUMERIC", " DEFAULT(0) ", IF(I7="DATETIME", "", " DEFAULT('') "))</f>
        <v xml:space="preserve"> DEFAULT(0) </v>
      </c>
      <c r="N7" s="1" t="str">
        <f t="shared" ref="N7:N15" si="33">CONCATENATE(D7, " ", I7, IF(I7="DATETIME", "",CONCATENATE("(", J7, ") ")), L7, M7,",")</f>
        <v>GRRATE NUMERIC(19, 7)  NULL  DEFAULT(0) ,</v>
      </c>
      <c r="O7" s="1" t="str">
        <f t="shared" ref="O7:O15" si="34">CONCATENATE(D7, " ",IF(I7="VARCHAR", "VARCHAR2",IF(I7="NUMERIC", "NUMBER", I7)), IF(I7="DATETIME", "",CONCATENATE("(", J7, ") ")), IF(TRIM(K7)&lt;&gt;"", L7,IF(TRIM(M7)="DEFAULT('')", "DEFAULT(' ')", M7)), ",")</f>
        <v>GRRATE NUMBER(19, 7)  DEFAULT(0) ,</v>
      </c>
      <c r="P7" s="2" t="str">
        <f t="shared" ref="P7:P15" si="35">IF(I7="VARCHAR",J7,LEFT(J7,FIND(",",J7)-1))</f>
        <v>19</v>
      </c>
      <c r="Q7" s="2" t="str">
        <f t="shared" ref="Q7:Q15" si="36">IF(I7="VARCHAR","",RIGHT(J7,LEN(J7)-FIND(",",J7)))</f>
        <v xml:space="preserve"> 7</v>
      </c>
      <c r="R7" s="1" t="str">
        <f t="shared" ref="R7:R15" si="37">CONCATENATE("     A            ", D7, RIGHT("          "&amp;P7,10),RIGHT("   "&amp;Q7,3),"       COLHDG('", LEFT(E7,20), "')")</f>
        <v xml:space="preserve">     A            GRRATE        19  7       COLHDG('Rate')</v>
      </c>
      <c r="S7" s="1" t="s">
        <v>9</v>
      </c>
      <c r="T7" s="1" t="str">
        <f t="shared" ref="T7:T15" si="38">CONCATENATE("EXEC sys.sp_addextendedproperty @name=N'MS_Description', @value=N'", E7, "' , @level0type=N'SCHEMA',@level0name=N'dbo', @level1type=N'TABLE',@level1name=N'", $D$2, "', @level2type=N'COLUMN',@level2name=N'", D7, "'")</f>
        <v>EXEC sys.sp_addextendedproperty @name=N'MS_Description', @value=N'Rate' , @level0type=N'SCHEMA',@level0name=N'dbo', @level1type=N'TABLE',@level1name=N'GEXR', @level2type=N'COLUMN',@level2name=N'GRRATE'</v>
      </c>
      <c r="U7" s="1" t="s">
        <v>1311</v>
      </c>
      <c r="W7" s="1" t="s">
        <v>16</v>
      </c>
      <c r="X7" s="1" t="s">
        <v>15</v>
      </c>
      <c r="Y7" s="1" t="str">
        <f t="shared" ref="Y7:Y15" si="39">D7</f>
        <v>GRRATE</v>
      </c>
      <c r="Z7" s="1" t="str">
        <f t="shared" ref="Z7:Z15" si="40">IF(AND(W7="EN",X7="S"),E7, IF(AND(W7="ID", X7="S"),F7, IF(AND(W7="EN", X7="R"),G7,H7)))</f>
        <v>Rate</v>
      </c>
      <c r="AB7" s="1">
        <v>1</v>
      </c>
      <c r="AC7" s="6">
        <f t="shared" ca="1" si="11"/>
        <v>20141204</v>
      </c>
      <c r="AD7" s="3">
        <f t="shared" ca="1" si="12"/>
        <v>144109</v>
      </c>
      <c r="AE7" s="3" t="s">
        <v>88</v>
      </c>
      <c r="AF7" s="1">
        <v>0</v>
      </c>
      <c r="AG7" s="1">
        <v>0</v>
      </c>
      <c r="AI7" s="1" t="str">
        <f t="shared" ref="AI7:AI15" ca="1" si="41">CONCATENATE("insert into ZDIC values('",U7, "', '",V7, "', '",W7, "', '",X7, "', '",Y7, "', '",Z7, "', '",AA7, "', '",AB7, "', '",AC7, "', '",AD7, "', '",AE7, "', '",AF7, "', '",AG7, "', '",AH7, "')")</f>
        <v>insert into ZDIC values('DJB', '', 'EN', 'S', 'GRRATE', 'Rate', '', '1', '20141204', '144109', 'SQL', '0', '0', '')</v>
      </c>
      <c r="AJ7" s="5" t="s">
        <v>9</v>
      </c>
      <c r="AK7" s="1" t="s">
        <v>1311</v>
      </c>
      <c r="AM7" s="18" t="s">
        <v>532</v>
      </c>
      <c r="AN7" s="1">
        <v>20120101</v>
      </c>
      <c r="AO7" s="1">
        <v>1</v>
      </c>
      <c r="AQ7" s="1">
        <v>1</v>
      </c>
      <c r="AR7" s="6">
        <f t="shared" ca="1" si="28"/>
        <v>20141204</v>
      </c>
      <c r="AS7" s="3">
        <f t="shared" ca="1" si="29"/>
        <v>144109</v>
      </c>
      <c r="AT7" s="3" t="s">
        <v>88</v>
      </c>
      <c r="AU7" s="1">
        <v>0</v>
      </c>
      <c r="AV7" s="1">
        <v>0</v>
      </c>
      <c r="AX7" s="1" t="str">
        <f t="shared" ref="AX7:AX31" ca="1" si="42">CONCATENATE("INSERT INTO ",$D$2," VALUES(","'",AK7,"'",",'",AL7,"'",",'",AM7,"'",",",AN7,,",",AO7,,",'",AP7,"'",",",AQ7,,",",AR7,,",",AS7,,",'",AT7,"'",",",AU7,,",",AV7,,",'",AW7,"'",")")</f>
        <v>INSERT INTO GEXR VALUES('DJB','','BND',20120101,1,'',1,20141204,144109,'SQL',0,0,'')</v>
      </c>
    </row>
    <row r="8" spans="1:51" ht="14.25" customHeight="1" x14ac:dyDescent="0.15">
      <c r="A8" s="4"/>
      <c r="B8" s="1" t="str">
        <f>VLOOKUP($D$2,[1]Tables!$B$1:$D$65509,2,FALSE)</f>
        <v>GR</v>
      </c>
      <c r="C8" s="1" t="s">
        <v>32</v>
      </c>
      <c r="D8" s="1" t="str">
        <f t="shared" si="30"/>
        <v>GRREMA</v>
      </c>
      <c r="E8" s="1" t="str">
        <f>VLOOKUP($C8,'[1]Data Dictionary'!$B$1:$I$65600,5,FALSE)</f>
        <v>Remark</v>
      </c>
      <c r="F8" s="1" t="str">
        <f>VLOOKUP($C8,'[1]Data Dictionary'!$B$1:$I$65600,6,FALSE)</f>
        <v>Remark</v>
      </c>
      <c r="G8" s="1" t="str">
        <f>VLOOKUP($C8,'[1]Data Dictionary'!$B$1:$I$65600,7,FALSE)</f>
        <v>Remark</v>
      </c>
      <c r="H8" s="1" t="str">
        <f>VLOOKUP($C8,'[1]Data Dictionary'!$B$1:$I$65600,8,FALSE)</f>
        <v>Remark</v>
      </c>
      <c r="I8" s="1" t="str">
        <f>VLOOKUP($C8,'[1]Data Dictionary'!$B$1:$I$65600,2,FALSE)</f>
        <v>VARCHAR</v>
      </c>
      <c r="J8" s="2" t="str">
        <f>VLOOKUP($C8,'[1]Data Dictionary'!$B$1:$I$65600,3,FALSE)</f>
        <v>100</v>
      </c>
      <c r="K8" s="3"/>
      <c r="L8" s="3" t="str">
        <f t="shared" si="31"/>
        <v xml:space="preserve"> NULL </v>
      </c>
      <c r="M8" s="3" t="str">
        <f t="shared" si="32"/>
        <v xml:space="preserve"> DEFAULT('') </v>
      </c>
      <c r="N8" s="1" t="str">
        <f t="shared" si="33"/>
        <v>GRREMA VARCHAR(100)  NULL  DEFAULT('') ,</v>
      </c>
      <c r="O8" s="1" t="str">
        <f t="shared" si="34"/>
        <v>GRREMA VARCHAR2(100) DEFAULT(' '),</v>
      </c>
      <c r="P8" s="2" t="str">
        <f t="shared" si="35"/>
        <v>100</v>
      </c>
      <c r="Q8" s="2" t="str">
        <f t="shared" si="36"/>
        <v/>
      </c>
      <c r="R8" s="1" t="str">
        <f t="shared" si="37"/>
        <v xml:space="preserve">     A            GRREMA       100          COLHDG('Remark')</v>
      </c>
      <c r="S8" s="1" t="s">
        <v>9</v>
      </c>
      <c r="T8" s="1" t="str">
        <f t="shared" si="38"/>
        <v>EXEC sys.sp_addextendedproperty @name=N'MS_Description', @value=N'Remark' , @level0type=N'SCHEMA',@level0name=N'dbo', @level1type=N'TABLE',@level1name=N'GEXR', @level2type=N'COLUMN',@level2name=N'GRREMA'</v>
      </c>
      <c r="U8" s="1" t="s">
        <v>1311</v>
      </c>
      <c r="W8" s="1" t="s">
        <v>16</v>
      </c>
      <c r="X8" s="1" t="s">
        <v>15</v>
      </c>
      <c r="Y8" s="1" t="str">
        <f t="shared" si="39"/>
        <v>GRREMA</v>
      </c>
      <c r="Z8" s="1" t="str">
        <f t="shared" si="40"/>
        <v>Remark</v>
      </c>
      <c r="AB8" s="1">
        <v>1</v>
      </c>
      <c r="AC8" s="6">
        <f t="shared" ca="1" si="11"/>
        <v>20141204</v>
      </c>
      <c r="AD8" s="3">
        <f t="shared" ca="1" si="12"/>
        <v>144109</v>
      </c>
      <c r="AE8" s="3" t="s">
        <v>88</v>
      </c>
      <c r="AF8" s="1">
        <v>0</v>
      </c>
      <c r="AG8" s="1">
        <v>0</v>
      </c>
      <c r="AI8" s="1" t="str">
        <f t="shared" ca="1" si="41"/>
        <v>insert into ZDIC values('DJB', '', 'EN', 'S', 'GRREMA', 'Remark', '', '1', '20141204', '144109', 'SQL', '0', '0', '')</v>
      </c>
      <c r="AJ8" s="5" t="s">
        <v>9</v>
      </c>
      <c r="AK8" s="1" t="s">
        <v>1311</v>
      </c>
      <c r="AM8" s="18" t="s">
        <v>531</v>
      </c>
      <c r="AN8" s="1">
        <v>20120101</v>
      </c>
      <c r="AO8" s="1">
        <v>1</v>
      </c>
      <c r="AQ8" s="1">
        <v>1</v>
      </c>
      <c r="AR8" s="6">
        <f t="shared" ca="1" si="28"/>
        <v>20141204</v>
      </c>
      <c r="AS8" s="3">
        <f t="shared" ca="1" si="29"/>
        <v>144109</v>
      </c>
      <c r="AT8" s="3" t="s">
        <v>88</v>
      </c>
      <c r="AU8" s="1">
        <v>0</v>
      </c>
      <c r="AV8" s="1">
        <v>0</v>
      </c>
      <c r="AX8" s="1" t="str">
        <f t="shared" ca="1" si="42"/>
        <v>INSERT INTO GEXR VALUES('DJB','','CAD',20120101,1,'',1,20141204,144109,'SQL',0,0,'')</v>
      </c>
      <c r="AY8" s="3"/>
    </row>
    <row r="9" spans="1:51" ht="14.25" customHeight="1" x14ac:dyDescent="0.15">
      <c r="A9" s="4"/>
      <c r="B9" s="1" t="str">
        <f>VLOOKUP($D$2,[1]Tables!$B$1:$D$65509,2,FALSE)</f>
        <v>GR</v>
      </c>
      <c r="C9" s="1" t="s">
        <v>33</v>
      </c>
      <c r="D9" s="1" t="str">
        <f t="shared" si="30"/>
        <v>GRRCST</v>
      </c>
      <c r="E9" s="1" t="str">
        <f>VLOOKUP($C9,'[1]Data Dictionary'!$B$1:$I$65600,5,FALSE)</f>
        <v>Record Status</v>
      </c>
      <c r="F9" s="1" t="str">
        <f>VLOOKUP($C9,'[1]Data Dictionary'!$B$1:$I$65600,6,FALSE)</f>
        <v>Record Status</v>
      </c>
      <c r="G9" s="1" t="str">
        <f>VLOOKUP($C9,'[1]Data Dictionary'!$B$1:$I$65600,7,FALSE)</f>
        <v>Record Status</v>
      </c>
      <c r="H9" s="1" t="str">
        <f>VLOOKUP($C9,'[1]Data Dictionary'!$B$1:$I$65600,8,FALSE)</f>
        <v>Record Status</v>
      </c>
      <c r="I9" s="1" t="str">
        <f>VLOOKUP($C9,'[1]Data Dictionary'!$B$1:$I$65600,2,FALSE)</f>
        <v>NUMERIC</v>
      </c>
      <c r="J9" s="2" t="str">
        <f>VLOOKUP($C9,'[1]Data Dictionary'!$B$1:$I$65600,3,FALSE)</f>
        <v>1, 0</v>
      </c>
      <c r="K9" s="3"/>
      <c r="L9" s="3" t="str">
        <f t="shared" si="31"/>
        <v xml:space="preserve"> NULL </v>
      </c>
      <c r="M9" s="3" t="str">
        <f t="shared" si="32"/>
        <v xml:space="preserve"> DEFAULT(0) </v>
      </c>
      <c r="N9" s="1" t="str">
        <f t="shared" si="33"/>
        <v>GRRCST NUMERIC(1, 0)  NULL  DEFAULT(0) ,</v>
      </c>
      <c r="O9" s="1" t="str">
        <f t="shared" si="34"/>
        <v>GRRCST NUMBER(1, 0)  DEFAULT(0) ,</v>
      </c>
      <c r="P9" s="2" t="str">
        <f t="shared" si="35"/>
        <v>1</v>
      </c>
      <c r="Q9" s="2" t="str">
        <f t="shared" si="36"/>
        <v xml:space="preserve"> 0</v>
      </c>
      <c r="R9" s="1" t="str">
        <f t="shared" si="37"/>
        <v xml:space="preserve">     A            GRRCST         1  0       COLHDG('Record Status')</v>
      </c>
      <c r="S9" s="1" t="s">
        <v>9</v>
      </c>
      <c r="T9" s="1" t="str">
        <f t="shared" si="38"/>
        <v>EXEC sys.sp_addextendedproperty @name=N'MS_Description', @value=N'Record Status' , @level0type=N'SCHEMA',@level0name=N'dbo', @level1type=N'TABLE',@level1name=N'GEXR', @level2type=N'COLUMN',@level2name=N'GRRCST'</v>
      </c>
      <c r="U9" s="1" t="s">
        <v>1311</v>
      </c>
      <c r="W9" s="1" t="s">
        <v>16</v>
      </c>
      <c r="X9" s="1" t="s">
        <v>15</v>
      </c>
      <c r="Y9" s="1" t="str">
        <f t="shared" si="39"/>
        <v>GRRCST</v>
      </c>
      <c r="Z9" s="1" t="str">
        <f t="shared" si="40"/>
        <v>Record Status</v>
      </c>
      <c r="AB9" s="1">
        <v>1</v>
      </c>
      <c r="AC9" s="6">
        <f t="shared" ca="1" si="11"/>
        <v>20141204</v>
      </c>
      <c r="AD9" s="3">
        <f t="shared" ca="1" si="12"/>
        <v>144109</v>
      </c>
      <c r="AE9" s="3" t="s">
        <v>88</v>
      </c>
      <c r="AF9" s="1">
        <v>0</v>
      </c>
      <c r="AG9" s="1">
        <v>0</v>
      </c>
      <c r="AI9" s="1" t="str">
        <f t="shared" ca="1" si="41"/>
        <v>insert into ZDIC values('DJB', '', 'EN', 'S', 'GRRCST', 'Record Status', '', '1', '20141204', '144109', 'SQL', '0', '0', '')</v>
      </c>
      <c r="AJ9" s="5" t="s">
        <v>9</v>
      </c>
      <c r="AK9" s="1" t="s">
        <v>1311</v>
      </c>
      <c r="AM9" s="18" t="s">
        <v>530</v>
      </c>
      <c r="AN9" s="1">
        <v>20120101</v>
      </c>
      <c r="AO9" s="1">
        <v>1</v>
      </c>
      <c r="AQ9" s="1">
        <v>1</v>
      </c>
      <c r="AR9" s="6">
        <f t="shared" ca="1" si="28"/>
        <v>20141204</v>
      </c>
      <c r="AS9" s="3">
        <f t="shared" ca="1" si="29"/>
        <v>144109</v>
      </c>
      <c r="AT9" s="3" t="s">
        <v>88</v>
      </c>
      <c r="AU9" s="1">
        <v>0</v>
      </c>
      <c r="AV9" s="1">
        <v>0</v>
      </c>
      <c r="AX9" s="1" t="str">
        <f t="shared" ca="1" si="42"/>
        <v>INSERT INTO GEXR VALUES('DJB','','CHF',20120101,1,'',1,20141204,144109,'SQL',0,0,'')</v>
      </c>
      <c r="AY9" s="3"/>
    </row>
    <row r="10" spans="1:51" ht="14.25" customHeight="1" x14ac:dyDescent="0.15">
      <c r="A10" s="4"/>
      <c r="B10" s="1" t="str">
        <f>VLOOKUP($D$2,[1]Tables!$B$1:$D$65509,2,FALSE)</f>
        <v>GR</v>
      </c>
      <c r="C10" s="1" t="s">
        <v>23</v>
      </c>
      <c r="D10" s="1" t="str">
        <f t="shared" si="30"/>
        <v>GRCRDT</v>
      </c>
      <c r="E10" s="1" t="str">
        <f>VLOOKUP($C10,'[1]Data Dictionary'!$B$1:$I$65600,5,FALSE)</f>
        <v>Create Date</v>
      </c>
      <c r="F10" s="1" t="str">
        <f>VLOOKUP($C10,'[1]Data Dictionary'!$B$1:$I$65600,6,FALSE)</f>
        <v>Create Date</v>
      </c>
      <c r="G10" s="1" t="str">
        <f>VLOOKUP($C10,'[1]Data Dictionary'!$B$1:$I$65600,7,FALSE)</f>
        <v>Create Date</v>
      </c>
      <c r="H10" s="1" t="str">
        <f>VLOOKUP($C10,'[1]Data Dictionary'!$B$1:$I$65600,8,FALSE)</f>
        <v>Create Date</v>
      </c>
      <c r="I10" s="1" t="str">
        <f>VLOOKUP($C10,'[1]Data Dictionary'!$B$1:$I$65600,2,FALSE)</f>
        <v>NUMERIC</v>
      </c>
      <c r="J10" s="2" t="str">
        <f>VLOOKUP($C10,'[1]Data Dictionary'!$B$1:$I$65600,3,FALSE)</f>
        <v>8, 0</v>
      </c>
      <c r="K10" s="3"/>
      <c r="L10" s="3" t="str">
        <f t="shared" si="31"/>
        <v xml:space="preserve"> NULL </v>
      </c>
      <c r="M10" s="3" t="str">
        <f t="shared" si="32"/>
        <v xml:space="preserve"> DEFAULT(0) </v>
      </c>
      <c r="N10" s="1" t="str">
        <f t="shared" si="33"/>
        <v>GRCRDT NUMERIC(8, 0)  NULL  DEFAULT(0) ,</v>
      </c>
      <c r="O10" s="1" t="str">
        <f t="shared" si="34"/>
        <v>GRCRDT NUMBER(8, 0)  DEFAULT(0) ,</v>
      </c>
      <c r="P10" s="2" t="str">
        <f t="shared" si="35"/>
        <v>8</v>
      </c>
      <c r="Q10" s="2" t="str">
        <f t="shared" si="36"/>
        <v xml:space="preserve"> 0</v>
      </c>
      <c r="R10" s="1" t="str">
        <f t="shared" si="37"/>
        <v xml:space="preserve">     A            GRCRDT         8  0       COLHDG('Create Date')</v>
      </c>
      <c r="S10" s="1" t="s">
        <v>9</v>
      </c>
      <c r="T10" s="1" t="str">
        <f t="shared" si="38"/>
        <v>EXEC sys.sp_addextendedproperty @name=N'MS_Description', @value=N'Create Date' , @level0type=N'SCHEMA',@level0name=N'dbo', @level1type=N'TABLE',@level1name=N'GEXR', @level2type=N'COLUMN',@level2name=N'GRCRDT'</v>
      </c>
      <c r="U10" s="1" t="s">
        <v>1311</v>
      </c>
      <c r="W10" s="1" t="s">
        <v>16</v>
      </c>
      <c r="X10" s="1" t="s">
        <v>15</v>
      </c>
      <c r="Y10" s="1" t="str">
        <f t="shared" si="39"/>
        <v>GRCRDT</v>
      </c>
      <c r="Z10" s="1" t="str">
        <f t="shared" si="40"/>
        <v>Create Date</v>
      </c>
      <c r="AB10" s="1">
        <v>1</v>
      </c>
      <c r="AC10" s="6">
        <f t="shared" ca="1" si="11"/>
        <v>20141204</v>
      </c>
      <c r="AD10" s="3">
        <f t="shared" ca="1" si="12"/>
        <v>144109</v>
      </c>
      <c r="AE10" s="3" t="s">
        <v>88</v>
      </c>
      <c r="AF10" s="1">
        <v>0</v>
      </c>
      <c r="AG10" s="1">
        <v>0</v>
      </c>
      <c r="AI10" s="1" t="str">
        <f t="shared" ca="1" si="41"/>
        <v>insert into ZDIC values('DJB', '', 'EN', 'S', 'GRCRDT', 'Create Date', '', '1', '20141204', '144109', 'SQL', '0', '0', '')</v>
      </c>
      <c r="AJ10" s="5" t="s">
        <v>9</v>
      </c>
      <c r="AK10" s="1" t="s">
        <v>1311</v>
      </c>
      <c r="AM10" s="18" t="s">
        <v>516</v>
      </c>
      <c r="AN10" s="1">
        <v>20120101</v>
      </c>
      <c r="AO10" s="1">
        <v>1</v>
      </c>
      <c r="AQ10" s="1">
        <v>1</v>
      </c>
      <c r="AR10" s="6">
        <f t="shared" ca="1" si="28"/>
        <v>20141204</v>
      </c>
      <c r="AS10" s="3">
        <f t="shared" ca="1" si="29"/>
        <v>144109</v>
      </c>
      <c r="AT10" s="3" t="s">
        <v>88</v>
      </c>
      <c r="AU10" s="1">
        <v>0</v>
      </c>
      <c r="AV10" s="1">
        <v>0</v>
      </c>
      <c r="AX10" s="1" t="str">
        <f t="shared" ca="1" si="42"/>
        <v>INSERT INTO GEXR VALUES('DJB','','CNY',20120101,1,'',1,20141204,144109,'SQL',0,0,'')</v>
      </c>
      <c r="AY10" s="3"/>
    </row>
    <row r="11" spans="1:51" ht="14.25" customHeight="1" x14ac:dyDescent="0.15">
      <c r="A11" s="4"/>
      <c r="B11" s="1" t="str">
        <f>VLOOKUP($D$2,[1]Tables!$B$1:$D$65509,2,FALSE)</f>
        <v>GR</v>
      </c>
      <c r="C11" s="1" t="s">
        <v>24</v>
      </c>
      <c r="D11" s="1" t="str">
        <f t="shared" si="30"/>
        <v>GRCRTM</v>
      </c>
      <c r="E11" s="1" t="str">
        <f>VLOOKUP($C11,'[1]Data Dictionary'!$B$1:$I$65600,5,FALSE)</f>
        <v>Create Time</v>
      </c>
      <c r="F11" s="1" t="str">
        <f>VLOOKUP($C11,'[1]Data Dictionary'!$B$1:$I$65600,6,FALSE)</f>
        <v>Create Time</v>
      </c>
      <c r="G11" s="1" t="str">
        <f>VLOOKUP($C11,'[1]Data Dictionary'!$B$1:$I$65600,7,FALSE)</f>
        <v>Create Time</v>
      </c>
      <c r="H11" s="1" t="str">
        <f>VLOOKUP($C11,'[1]Data Dictionary'!$B$1:$I$65600,8,FALSE)</f>
        <v>Create Time</v>
      </c>
      <c r="I11" s="1" t="str">
        <f>VLOOKUP($C11,'[1]Data Dictionary'!$B$1:$I$65600,2,FALSE)</f>
        <v>NUMERIC</v>
      </c>
      <c r="J11" s="2" t="str">
        <f>VLOOKUP($C11,'[1]Data Dictionary'!$B$1:$I$65600,3,FALSE)</f>
        <v>6, 0</v>
      </c>
      <c r="K11" s="3"/>
      <c r="L11" s="3" t="str">
        <f t="shared" si="31"/>
        <v xml:space="preserve"> NULL </v>
      </c>
      <c r="M11" s="3" t="str">
        <f t="shared" si="32"/>
        <v xml:space="preserve"> DEFAULT(0) </v>
      </c>
      <c r="N11" s="1" t="str">
        <f t="shared" si="33"/>
        <v>GRCRTM NUMERIC(6, 0)  NULL  DEFAULT(0) ,</v>
      </c>
      <c r="O11" s="1" t="str">
        <f t="shared" si="34"/>
        <v>GRCRTM NUMBER(6, 0)  DEFAULT(0) ,</v>
      </c>
      <c r="P11" s="2" t="str">
        <f t="shared" si="35"/>
        <v>6</v>
      </c>
      <c r="Q11" s="2" t="str">
        <f t="shared" si="36"/>
        <v xml:space="preserve"> 0</v>
      </c>
      <c r="R11" s="1" t="str">
        <f t="shared" si="37"/>
        <v xml:space="preserve">     A            GRCRTM         6  0       COLHDG('Create Time')</v>
      </c>
      <c r="S11" s="1" t="s">
        <v>9</v>
      </c>
      <c r="T11" s="1" t="str">
        <f t="shared" si="38"/>
        <v>EXEC sys.sp_addextendedproperty @name=N'MS_Description', @value=N'Create Time' , @level0type=N'SCHEMA',@level0name=N'dbo', @level1type=N'TABLE',@level1name=N'GEXR', @level2type=N'COLUMN',@level2name=N'GRCRTM'</v>
      </c>
      <c r="U11" s="1" t="s">
        <v>1311</v>
      </c>
      <c r="W11" s="1" t="s">
        <v>16</v>
      </c>
      <c r="X11" s="1" t="s">
        <v>15</v>
      </c>
      <c r="Y11" s="1" t="str">
        <f t="shared" si="39"/>
        <v>GRCRTM</v>
      </c>
      <c r="Z11" s="1" t="str">
        <f t="shared" si="40"/>
        <v>Create Time</v>
      </c>
      <c r="AB11" s="1">
        <v>1</v>
      </c>
      <c r="AC11" s="6">
        <f t="shared" ca="1" si="11"/>
        <v>20141204</v>
      </c>
      <c r="AD11" s="3">
        <f t="shared" ca="1" si="12"/>
        <v>144109</v>
      </c>
      <c r="AE11" s="3" t="s">
        <v>88</v>
      </c>
      <c r="AF11" s="1">
        <v>0</v>
      </c>
      <c r="AG11" s="1">
        <v>0</v>
      </c>
      <c r="AI11" s="1" t="str">
        <f t="shared" ca="1" si="41"/>
        <v>insert into ZDIC values('DJB', '', 'EN', 'S', 'GRCRTM', 'Create Time', '', '1', '20141204', '144109', 'SQL', '0', '0', '')</v>
      </c>
      <c r="AJ11" s="5" t="s">
        <v>9</v>
      </c>
      <c r="AK11" s="1" t="s">
        <v>1311</v>
      </c>
      <c r="AM11" s="18" t="s">
        <v>529</v>
      </c>
      <c r="AN11" s="1">
        <v>20120101</v>
      </c>
      <c r="AO11" s="1">
        <v>1</v>
      </c>
      <c r="AQ11" s="1">
        <v>1</v>
      </c>
      <c r="AR11" s="6">
        <f t="shared" ca="1" si="28"/>
        <v>20141204</v>
      </c>
      <c r="AS11" s="3">
        <f t="shared" ca="1" si="29"/>
        <v>144109</v>
      </c>
      <c r="AT11" s="3" t="s">
        <v>88</v>
      </c>
      <c r="AU11" s="1">
        <v>0</v>
      </c>
      <c r="AV11" s="1">
        <v>0</v>
      </c>
      <c r="AX11" s="1" t="str">
        <f t="shared" ca="1" si="42"/>
        <v>INSERT INTO GEXR VALUES('DJB','','DKK',20120101,1,'',1,20141204,144109,'SQL',0,0,'')</v>
      </c>
      <c r="AY11" s="3"/>
    </row>
    <row r="12" spans="1:51" ht="14.25" customHeight="1" x14ac:dyDescent="0.15">
      <c r="A12" s="4"/>
      <c r="B12" s="1" t="str">
        <f>VLOOKUP($D$2,[1]Tables!$B$1:$D$65509,2,FALSE)</f>
        <v>GR</v>
      </c>
      <c r="C12" s="1" t="s">
        <v>25</v>
      </c>
      <c r="D12" s="1" t="str">
        <f t="shared" si="30"/>
        <v>GRCRUS</v>
      </c>
      <c r="E12" s="1" t="str">
        <f>VLOOKUP($C12,'[1]Data Dictionary'!$B$1:$I$65600,5,FALSE)</f>
        <v>Create User</v>
      </c>
      <c r="F12" s="1" t="str">
        <f>VLOOKUP($C12,'[1]Data Dictionary'!$B$1:$I$65600,6,FALSE)</f>
        <v>Create User</v>
      </c>
      <c r="G12" s="1" t="str">
        <f>VLOOKUP($C12,'[1]Data Dictionary'!$B$1:$I$65600,7,FALSE)</f>
        <v>Create User</v>
      </c>
      <c r="H12" s="1" t="str">
        <f>VLOOKUP($C12,'[1]Data Dictionary'!$B$1:$I$65600,8,FALSE)</f>
        <v>Create User</v>
      </c>
      <c r="I12" s="1" t="str">
        <f>VLOOKUP($C12,'[1]Data Dictionary'!$B$1:$I$65600,2,FALSE)</f>
        <v>VARCHAR</v>
      </c>
      <c r="J12" s="2" t="str">
        <f>VLOOKUP($C12,'[1]Data Dictionary'!$B$1:$I$65600,3,FALSE)</f>
        <v>20</v>
      </c>
      <c r="K12" s="3"/>
      <c r="L12" s="3" t="str">
        <f t="shared" si="31"/>
        <v xml:space="preserve"> NULL </v>
      </c>
      <c r="M12" s="3" t="str">
        <f t="shared" si="32"/>
        <v xml:space="preserve"> DEFAULT('') </v>
      </c>
      <c r="N12" s="1" t="str">
        <f t="shared" si="33"/>
        <v>GRCRUS VARCHAR(20)  NULL  DEFAULT('') ,</v>
      </c>
      <c r="O12" s="1" t="str">
        <f t="shared" si="34"/>
        <v>GRCRUS VARCHAR2(20) DEFAULT(' '),</v>
      </c>
      <c r="P12" s="2" t="str">
        <f t="shared" si="35"/>
        <v>20</v>
      </c>
      <c r="Q12" s="2" t="str">
        <f t="shared" si="36"/>
        <v/>
      </c>
      <c r="R12" s="1" t="str">
        <f t="shared" si="37"/>
        <v xml:space="preserve">     A            GRCRUS        20          COLHDG('Create User')</v>
      </c>
      <c r="S12" s="1" t="s">
        <v>9</v>
      </c>
      <c r="T12" s="1" t="str">
        <f t="shared" si="38"/>
        <v>EXEC sys.sp_addextendedproperty @name=N'MS_Description', @value=N'Create User' , @level0type=N'SCHEMA',@level0name=N'dbo', @level1type=N'TABLE',@level1name=N'GEXR', @level2type=N'COLUMN',@level2name=N'GRCRUS'</v>
      </c>
      <c r="U12" s="1" t="s">
        <v>1311</v>
      </c>
      <c r="W12" s="1" t="s">
        <v>16</v>
      </c>
      <c r="X12" s="1" t="s">
        <v>15</v>
      </c>
      <c r="Y12" s="1" t="str">
        <f t="shared" si="39"/>
        <v>GRCRUS</v>
      </c>
      <c r="Z12" s="1" t="str">
        <f t="shared" si="40"/>
        <v>Create User</v>
      </c>
      <c r="AB12" s="1">
        <v>1</v>
      </c>
      <c r="AC12" s="6">
        <f t="shared" ca="1" si="11"/>
        <v>20141204</v>
      </c>
      <c r="AD12" s="3">
        <f t="shared" ca="1" si="12"/>
        <v>144109</v>
      </c>
      <c r="AE12" s="3" t="s">
        <v>88</v>
      </c>
      <c r="AF12" s="1">
        <v>0</v>
      </c>
      <c r="AG12" s="1">
        <v>0</v>
      </c>
      <c r="AI12" s="1" t="str">
        <f t="shared" ca="1" si="41"/>
        <v>insert into ZDIC values('DJB', '', 'EN', 'S', 'GRCRUS', 'Create User', '', '1', '20141204', '144109', 'SQL', '0', '0', '')</v>
      </c>
      <c r="AJ12" s="5" t="s">
        <v>9</v>
      </c>
      <c r="AK12" s="1" t="s">
        <v>1311</v>
      </c>
      <c r="AM12" s="18" t="s">
        <v>528</v>
      </c>
      <c r="AN12" s="1">
        <v>20120101</v>
      </c>
      <c r="AO12" s="1">
        <v>10500</v>
      </c>
      <c r="AQ12" s="1">
        <v>1</v>
      </c>
      <c r="AR12" s="6">
        <f t="shared" ca="1" si="28"/>
        <v>20141204</v>
      </c>
      <c r="AS12" s="3">
        <f t="shared" ca="1" si="29"/>
        <v>144109</v>
      </c>
      <c r="AT12" s="3" t="s">
        <v>88</v>
      </c>
      <c r="AU12" s="1">
        <v>0</v>
      </c>
      <c r="AV12" s="1">
        <v>0</v>
      </c>
      <c r="AX12" s="1" t="str">
        <f t="shared" ca="1" si="42"/>
        <v>INSERT INTO GEXR VALUES('DJB','','EUR',20120101,10500,'',1,20141204,144109,'SQL',0,0,'')</v>
      </c>
      <c r="AY12" s="3"/>
    </row>
    <row r="13" spans="1:51" ht="14.25" customHeight="1" x14ac:dyDescent="0.15">
      <c r="A13" s="4"/>
      <c r="B13" s="1" t="str">
        <f>VLOOKUP($D$2,[1]Tables!$B$1:$D$65509,2,FALSE)</f>
        <v>GR</v>
      </c>
      <c r="C13" s="1" t="s">
        <v>26</v>
      </c>
      <c r="D13" s="1" t="str">
        <f t="shared" si="30"/>
        <v>GRCHDT</v>
      </c>
      <c r="E13" s="1" t="str">
        <f>VLOOKUP($C13,'[1]Data Dictionary'!$B$1:$I$65600,5,FALSE)</f>
        <v>Change Date</v>
      </c>
      <c r="F13" s="1" t="str">
        <f>VLOOKUP($C13,'[1]Data Dictionary'!$B$1:$I$65600,6,FALSE)</f>
        <v>Change Date</v>
      </c>
      <c r="G13" s="1" t="str">
        <f>VLOOKUP($C13,'[1]Data Dictionary'!$B$1:$I$65600,7,FALSE)</f>
        <v>Change Date</v>
      </c>
      <c r="H13" s="1" t="str">
        <f>VLOOKUP($C13,'[1]Data Dictionary'!$B$1:$I$65600,8,FALSE)</f>
        <v>Change Date</v>
      </c>
      <c r="I13" s="1" t="str">
        <f>VLOOKUP($C13,'[1]Data Dictionary'!$B$1:$I$65600,2,FALSE)</f>
        <v>NUMERIC</v>
      </c>
      <c r="J13" s="2" t="str">
        <f>VLOOKUP($C13,'[1]Data Dictionary'!$B$1:$I$65600,3,FALSE)</f>
        <v>8, 0</v>
      </c>
      <c r="K13" s="3"/>
      <c r="L13" s="3" t="str">
        <f t="shared" si="31"/>
        <v xml:space="preserve"> NULL </v>
      </c>
      <c r="M13" s="3" t="str">
        <f t="shared" si="32"/>
        <v xml:space="preserve"> DEFAULT(0) </v>
      </c>
      <c r="N13" s="1" t="str">
        <f t="shared" si="33"/>
        <v>GRCHDT NUMERIC(8, 0)  NULL  DEFAULT(0) ,</v>
      </c>
      <c r="O13" s="1" t="str">
        <f t="shared" si="34"/>
        <v>GRCHDT NUMBER(8, 0)  DEFAULT(0) ,</v>
      </c>
      <c r="P13" s="2" t="str">
        <f t="shared" si="35"/>
        <v>8</v>
      </c>
      <c r="Q13" s="2" t="str">
        <f t="shared" si="36"/>
        <v xml:space="preserve"> 0</v>
      </c>
      <c r="R13" s="1" t="str">
        <f t="shared" si="37"/>
        <v xml:space="preserve">     A            GRCHDT         8  0       COLHDG('Change Date')</v>
      </c>
      <c r="S13" s="1" t="s">
        <v>9</v>
      </c>
      <c r="T13" s="1" t="str">
        <f t="shared" si="38"/>
        <v>EXEC sys.sp_addextendedproperty @name=N'MS_Description', @value=N'Change Date' , @level0type=N'SCHEMA',@level0name=N'dbo', @level1type=N'TABLE',@level1name=N'GEXR', @level2type=N'COLUMN',@level2name=N'GRCHDT'</v>
      </c>
      <c r="U13" s="1" t="s">
        <v>1311</v>
      </c>
      <c r="W13" s="1" t="s">
        <v>16</v>
      </c>
      <c r="X13" s="1" t="s">
        <v>15</v>
      </c>
      <c r="Y13" s="1" t="str">
        <f t="shared" si="39"/>
        <v>GRCHDT</v>
      </c>
      <c r="Z13" s="1" t="str">
        <f t="shared" si="40"/>
        <v>Change Date</v>
      </c>
      <c r="AB13" s="1">
        <v>1</v>
      </c>
      <c r="AC13" s="6">
        <f t="shared" ca="1" si="11"/>
        <v>20141204</v>
      </c>
      <c r="AD13" s="3">
        <f t="shared" ca="1" si="12"/>
        <v>144109</v>
      </c>
      <c r="AE13" s="3" t="s">
        <v>88</v>
      </c>
      <c r="AF13" s="1">
        <v>0</v>
      </c>
      <c r="AG13" s="1">
        <v>0</v>
      </c>
      <c r="AI13" s="1" t="str">
        <f t="shared" ca="1" si="41"/>
        <v>insert into ZDIC values('DJB', '', 'EN', 'S', 'GRCHDT', 'Change Date', '', '1', '20141204', '144109', 'SQL', '0', '0', '')</v>
      </c>
      <c r="AJ13" s="5" t="s">
        <v>9</v>
      </c>
      <c r="AK13" s="1" t="s">
        <v>1311</v>
      </c>
      <c r="AM13" s="18" t="s">
        <v>527</v>
      </c>
      <c r="AN13" s="1">
        <v>20120101</v>
      </c>
      <c r="AO13" s="1">
        <v>1</v>
      </c>
      <c r="AQ13" s="1">
        <v>1</v>
      </c>
      <c r="AR13" s="6">
        <f t="shared" ca="1" si="28"/>
        <v>20141204</v>
      </c>
      <c r="AS13" s="3">
        <f t="shared" ca="1" si="29"/>
        <v>144109</v>
      </c>
      <c r="AT13" s="3" t="s">
        <v>88</v>
      </c>
      <c r="AU13" s="1">
        <v>0</v>
      </c>
      <c r="AV13" s="1">
        <v>0</v>
      </c>
      <c r="AX13" s="1" t="str">
        <f t="shared" ca="1" si="42"/>
        <v>INSERT INTO GEXR VALUES('DJB','','GBP',20120101,1,'',1,20141204,144109,'SQL',0,0,'')</v>
      </c>
      <c r="AY13" s="3"/>
    </row>
    <row r="14" spans="1:51" ht="14.25" customHeight="1" x14ac:dyDescent="0.15">
      <c r="A14" s="4"/>
      <c r="B14" s="1" t="str">
        <f>VLOOKUP($D$2,[1]Tables!$B$1:$D$65509,2,FALSE)</f>
        <v>GR</v>
      </c>
      <c r="C14" s="1" t="s">
        <v>27</v>
      </c>
      <c r="D14" s="1" t="str">
        <f t="shared" si="30"/>
        <v>GRCHTM</v>
      </c>
      <c r="E14" s="1" t="str">
        <f>VLOOKUP($C14,'[1]Data Dictionary'!$B$1:$I$65600,5,FALSE)</f>
        <v>Change Time</v>
      </c>
      <c r="F14" s="1" t="str">
        <f>VLOOKUP($C14,'[1]Data Dictionary'!$B$1:$I$65600,6,FALSE)</f>
        <v>Change Time</v>
      </c>
      <c r="G14" s="1" t="str">
        <f>VLOOKUP($C14,'[1]Data Dictionary'!$B$1:$I$65600,7,FALSE)</f>
        <v>Change Time</v>
      </c>
      <c r="H14" s="1" t="str">
        <f>VLOOKUP($C14,'[1]Data Dictionary'!$B$1:$I$65600,8,FALSE)</f>
        <v>Change Time</v>
      </c>
      <c r="I14" s="1" t="str">
        <f>VLOOKUP($C14,'[1]Data Dictionary'!$B$1:$I$65600,2,FALSE)</f>
        <v>NUMERIC</v>
      </c>
      <c r="J14" s="2" t="str">
        <f>VLOOKUP($C14,'[1]Data Dictionary'!$B$1:$I$65600,3,FALSE)</f>
        <v>6, 0</v>
      </c>
      <c r="K14" s="3"/>
      <c r="L14" s="3" t="str">
        <f t="shared" si="31"/>
        <v xml:space="preserve"> NULL </v>
      </c>
      <c r="M14" s="3" t="str">
        <f t="shared" si="32"/>
        <v xml:space="preserve"> DEFAULT(0) </v>
      </c>
      <c r="N14" s="1" t="str">
        <f t="shared" si="33"/>
        <v>GRCHTM NUMERIC(6, 0)  NULL  DEFAULT(0) ,</v>
      </c>
      <c r="O14" s="1" t="str">
        <f t="shared" si="34"/>
        <v>GRCHTM NUMBER(6, 0)  DEFAULT(0) ,</v>
      </c>
      <c r="P14" s="2" t="str">
        <f t="shared" si="35"/>
        <v>6</v>
      </c>
      <c r="Q14" s="2" t="str">
        <f t="shared" si="36"/>
        <v xml:space="preserve"> 0</v>
      </c>
      <c r="R14" s="1" t="str">
        <f t="shared" si="37"/>
        <v xml:space="preserve">     A            GRCHTM         6  0       COLHDG('Change Time')</v>
      </c>
      <c r="S14" s="1" t="s">
        <v>9</v>
      </c>
      <c r="T14" s="1" t="str">
        <f t="shared" si="38"/>
        <v>EXEC sys.sp_addextendedproperty @name=N'MS_Description', @value=N'Change Time' , @level0type=N'SCHEMA',@level0name=N'dbo', @level1type=N'TABLE',@level1name=N'GEXR', @level2type=N'COLUMN',@level2name=N'GRCHTM'</v>
      </c>
      <c r="U14" s="1" t="s">
        <v>1311</v>
      </c>
      <c r="W14" s="1" t="s">
        <v>16</v>
      </c>
      <c r="X14" s="1" t="s">
        <v>15</v>
      </c>
      <c r="Y14" s="1" t="str">
        <f t="shared" si="39"/>
        <v>GRCHTM</v>
      </c>
      <c r="Z14" s="1" t="str">
        <f t="shared" si="40"/>
        <v>Change Time</v>
      </c>
      <c r="AB14" s="1">
        <v>1</v>
      </c>
      <c r="AC14" s="6">
        <f t="shared" ca="1" si="11"/>
        <v>20141204</v>
      </c>
      <c r="AD14" s="3">
        <f t="shared" ca="1" si="12"/>
        <v>144109</v>
      </c>
      <c r="AE14" s="3" t="s">
        <v>88</v>
      </c>
      <c r="AF14" s="1">
        <v>0</v>
      </c>
      <c r="AG14" s="1">
        <v>0</v>
      </c>
      <c r="AI14" s="1" t="str">
        <f t="shared" ca="1" si="41"/>
        <v>insert into ZDIC values('DJB', '', 'EN', 'S', 'GRCHTM', 'Change Time', '', '1', '20141204', '144109', 'SQL', '0', '0', '')</v>
      </c>
      <c r="AJ14" s="5" t="s">
        <v>9</v>
      </c>
      <c r="AK14" s="1" t="s">
        <v>1311</v>
      </c>
      <c r="AM14" s="18" t="s">
        <v>526</v>
      </c>
      <c r="AN14" s="1">
        <v>20120101</v>
      </c>
      <c r="AO14" s="1">
        <v>1</v>
      </c>
      <c r="AQ14" s="1">
        <v>1</v>
      </c>
      <c r="AR14" s="6">
        <f t="shared" ca="1" si="28"/>
        <v>20141204</v>
      </c>
      <c r="AS14" s="3">
        <f t="shared" ca="1" si="29"/>
        <v>144109</v>
      </c>
      <c r="AT14" s="3" t="s">
        <v>88</v>
      </c>
      <c r="AU14" s="1">
        <v>0</v>
      </c>
      <c r="AV14" s="1">
        <v>0</v>
      </c>
      <c r="AX14" s="1" t="str">
        <f t="shared" ca="1" si="42"/>
        <v>INSERT INTO GEXR VALUES('DJB','','HKD',20120101,1,'',1,20141204,144109,'SQL',0,0,'')</v>
      </c>
      <c r="AY14" s="3"/>
    </row>
    <row r="15" spans="1:51" ht="14.25" customHeight="1" x14ac:dyDescent="0.15">
      <c r="A15" s="4"/>
      <c r="B15" s="1" t="str">
        <f>VLOOKUP($D$2,[1]Tables!$B$1:$D$65509,2,FALSE)</f>
        <v>GR</v>
      </c>
      <c r="C15" s="1" t="s">
        <v>28</v>
      </c>
      <c r="D15" s="1" t="str">
        <f t="shared" si="30"/>
        <v>GRCHUS</v>
      </c>
      <c r="E15" s="1" t="str">
        <f>VLOOKUP($C15,'[1]Data Dictionary'!$B$1:$I$65600,5,FALSE)</f>
        <v>Change User</v>
      </c>
      <c r="F15" s="1" t="str">
        <f>VLOOKUP($C15,'[1]Data Dictionary'!$B$1:$I$65600,6,FALSE)</f>
        <v>Change User</v>
      </c>
      <c r="G15" s="1" t="str">
        <f>VLOOKUP($C15,'[1]Data Dictionary'!$B$1:$I$65600,7,FALSE)</f>
        <v>Change User</v>
      </c>
      <c r="H15" s="1" t="str">
        <f>VLOOKUP($C15,'[1]Data Dictionary'!$B$1:$I$65600,8,FALSE)</f>
        <v>Change User</v>
      </c>
      <c r="I15" s="1" t="str">
        <f>VLOOKUP($C15,'[1]Data Dictionary'!$B$1:$I$65600,2,FALSE)</f>
        <v>VARCHAR</v>
      </c>
      <c r="J15" s="2" t="str">
        <f>VLOOKUP($C15,'[1]Data Dictionary'!$B$1:$I$65600,3,FALSE)</f>
        <v>20</v>
      </c>
      <c r="K15" s="3"/>
      <c r="L15" s="3" t="str">
        <f t="shared" si="31"/>
        <v xml:space="preserve"> NULL </v>
      </c>
      <c r="M15" s="3" t="str">
        <f t="shared" si="32"/>
        <v xml:space="preserve"> DEFAULT('') </v>
      </c>
      <c r="N15" s="1" t="str">
        <f t="shared" si="33"/>
        <v>GRCHUS VARCHAR(20)  NULL  DEFAULT('') ,</v>
      </c>
      <c r="O15" s="1" t="str">
        <f t="shared" si="34"/>
        <v>GRCHUS VARCHAR2(20) DEFAULT(' '),</v>
      </c>
      <c r="P15" s="2" t="str">
        <f t="shared" si="35"/>
        <v>20</v>
      </c>
      <c r="Q15" s="2" t="str">
        <f t="shared" si="36"/>
        <v/>
      </c>
      <c r="R15" s="1" t="str">
        <f t="shared" si="37"/>
        <v xml:space="preserve">     A            GRCHUS        20          COLHDG('Change User')</v>
      </c>
      <c r="S15" s="1" t="s">
        <v>9</v>
      </c>
      <c r="T15" s="1" t="str">
        <f t="shared" si="38"/>
        <v>EXEC sys.sp_addextendedproperty @name=N'MS_Description', @value=N'Change User' , @level0type=N'SCHEMA',@level0name=N'dbo', @level1type=N'TABLE',@level1name=N'GEXR', @level2type=N'COLUMN',@level2name=N'GRCHUS'</v>
      </c>
      <c r="U15" s="1" t="s">
        <v>1311</v>
      </c>
      <c r="W15" s="1" t="s">
        <v>16</v>
      </c>
      <c r="X15" s="1" t="s">
        <v>15</v>
      </c>
      <c r="Y15" s="1" t="str">
        <f t="shared" si="39"/>
        <v>GRCHUS</v>
      </c>
      <c r="Z15" s="1" t="str">
        <f t="shared" si="40"/>
        <v>Change User</v>
      </c>
      <c r="AB15" s="1">
        <v>1</v>
      </c>
      <c r="AC15" s="6">
        <f t="shared" ca="1" si="11"/>
        <v>20141204</v>
      </c>
      <c r="AD15" s="3">
        <f t="shared" ca="1" si="12"/>
        <v>144109</v>
      </c>
      <c r="AE15" s="3" t="s">
        <v>88</v>
      </c>
      <c r="AF15" s="1">
        <v>0</v>
      </c>
      <c r="AG15" s="1">
        <v>0</v>
      </c>
      <c r="AI15" s="1" t="str">
        <f t="shared" ca="1" si="41"/>
        <v>insert into ZDIC values('DJB', '', 'EN', 'S', 'GRCHUS', 'Change User', '', '1', '20141204', '144109', 'SQL', '0', '0', '')</v>
      </c>
      <c r="AJ15" s="5" t="s">
        <v>9</v>
      </c>
      <c r="AK15" s="1" t="s">
        <v>1311</v>
      </c>
      <c r="AM15" s="18" t="s">
        <v>525</v>
      </c>
      <c r="AN15" s="1">
        <v>20120101</v>
      </c>
      <c r="AO15" s="1">
        <v>1</v>
      </c>
      <c r="AQ15" s="1">
        <v>1</v>
      </c>
      <c r="AR15" s="6">
        <f t="shared" ca="1" si="28"/>
        <v>20141204</v>
      </c>
      <c r="AS15" s="3">
        <f t="shared" ca="1" si="29"/>
        <v>144109</v>
      </c>
      <c r="AT15" s="3" t="s">
        <v>88</v>
      </c>
      <c r="AU15" s="1">
        <v>0</v>
      </c>
      <c r="AV15" s="1">
        <v>0</v>
      </c>
      <c r="AX15" s="1" t="str">
        <f t="shared" ca="1" si="42"/>
        <v>INSERT INTO GEXR VALUES('DJB','','JPY',20120101,1,'',1,20141204,144109,'SQL',0,0,'')</v>
      </c>
      <c r="AY15" s="3"/>
    </row>
    <row r="16" spans="1:51" ht="14.25" customHeight="1" x14ac:dyDescent="0.15">
      <c r="A16" s="4"/>
      <c r="B16" s="4"/>
      <c r="C16" s="4"/>
      <c r="D16" s="5"/>
      <c r="K16" s="3"/>
      <c r="L16" s="3"/>
      <c r="M16" s="3"/>
      <c r="N16" s="1" t="str">
        <f>CONCATENATE(" CONSTRAINT PK_",$D$2, " PRIMARY KEY CLUSTERED (")</f>
        <v xml:space="preserve"> CONSTRAINT PK_GEXR PRIMARY KEY CLUSTERED (</v>
      </c>
      <c r="O16" s="1" t="str">
        <f>CONCATENATE(" CONSTRAINT PK_",$D$2, " PRIMARY KEY (")</f>
        <v xml:space="preserve"> CONSTRAINT PK_GEXR PRIMARY KEY (</v>
      </c>
      <c r="P16" s="1" t="s">
        <v>9</v>
      </c>
      <c r="Q16" s="1" t="s">
        <v>9</v>
      </c>
      <c r="R16" s="1" t="s">
        <v>370</v>
      </c>
      <c r="S16" s="1" t="s">
        <v>9</v>
      </c>
      <c r="AK16" s="1" t="s">
        <v>1311</v>
      </c>
      <c r="AM16" s="18" t="s">
        <v>846</v>
      </c>
      <c r="AN16" s="1">
        <v>20120101</v>
      </c>
      <c r="AO16" s="1">
        <v>1</v>
      </c>
      <c r="AQ16" s="1">
        <v>1</v>
      </c>
      <c r="AR16" s="6">
        <f t="shared" ca="1" si="28"/>
        <v>20141204</v>
      </c>
      <c r="AS16" s="3">
        <f t="shared" ca="1" si="29"/>
        <v>144109</v>
      </c>
      <c r="AT16" s="3" t="s">
        <v>88</v>
      </c>
      <c r="AU16" s="1">
        <v>0</v>
      </c>
      <c r="AV16" s="1">
        <v>0</v>
      </c>
      <c r="AX16" s="1" t="str">
        <f t="shared" ca="1" si="42"/>
        <v>INSERT INTO GEXR VALUES('DJB','','KRW',20120101,1,'',1,20141204,144109,'SQL',0,0,'')</v>
      </c>
      <c r="AY16" s="3"/>
    </row>
    <row r="17" spans="1:51" ht="14.25" customHeight="1" x14ac:dyDescent="0.15">
      <c r="A17" s="4"/>
      <c r="B17" s="4"/>
      <c r="C17" s="4"/>
      <c r="K17" s="3"/>
      <c r="L17" s="3"/>
      <c r="M17" s="3"/>
      <c r="N17" s="1" t="str">
        <f>$D$3</f>
        <v>GRCONO</v>
      </c>
      <c r="O17" s="1" t="str">
        <f>$D$3</f>
        <v>GRCONO</v>
      </c>
      <c r="R17" s="1" t="str">
        <f>CONCATENATE("     A          K ", RIGHT(N17,6))</f>
        <v xml:space="preserve">     A          K GRCONO</v>
      </c>
      <c r="S17" s="1" t="s">
        <v>9</v>
      </c>
      <c r="AK17" s="1" t="s">
        <v>1311</v>
      </c>
      <c r="AM17" s="18" t="s">
        <v>524</v>
      </c>
      <c r="AN17" s="1">
        <v>20120101</v>
      </c>
      <c r="AO17" s="1">
        <v>1</v>
      </c>
      <c r="AQ17" s="1">
        <v>1</v>
      </c>
      <c r="AR17" s="6">
        <f t="shared" ca="1" si="28"/>
        <v>20141204</v>
      </c>
      <c r="AS17" s="3">
        <f t="shared" ca="1" si="29"/>
        <v>144109</v>
      </c>
      <c r="AT17" s="3" t="s">
        <v>88</v>
      </c>
      <c r="AU17" s="1">
        <v>0</v>
      </c>
      <c r="AV17" s="1">
        <v>0</v>
      </c>
      <c r="AX17" s="1" t="str">
        <f t="shared" ca="1" si="42"/>
        <v>INSERT INTO GEXR VALUES('DJB','','MYR',20120101,1,'',1,20141204,144109,'SQL',0,0,'')</v>
      </c>
      <c r="AY17" s="3"/>
    </row>
    <row r="18" spans="1:51" ht="14.25" customHeight="1" x14ac:dyDescent="0.15">
      <c r="A18" s="4"/>
      <c r="B18" s="4"/>
      <c r="C18" s="4"/>
      <c r="K18" s="3"/>
      <c r="L18" s="3"/>
      <c r="M18" s="3"/>
      <c r="N18" s="1" t="str">
        <f xml:space="preserve"> ", " &amp; $D4</f>
        <v>, GRBRNO</v>
      </c>
      <c r="O18" s="1" t="str">
        <f xml:space="preserve"> ", " &amp; $D5</f>
        <v>, GRCYNO</v>
      </c>
      <c r="R18" s="1" t="str">
        <f>CONCATENATE("     A          K ", RIGHT(N18,6))</f>
        <v xml:space="preserve">     A          K GRBRNO</v>
      </c>
      <c r="S18" s="1" t="s">
        <v>9</v>
      </c>
      <c r="AK18" s="1" t="s">
        <v>1311</v>
      </c>
      <c r="AM18" s="18" t="s">
        <v>523</v>
      </c>
      <c r="AN18" s="1">
        <v>20120101</v>
      </c>
      <c r="AO18" s="1">
        <v>1</v>
      </c>
      <c r="AQ18" s="1">
        <v>1</v>
      </c>
      <c r="AR18" s="6">
        <f t="shared" ca="1" si="28"/>
        <v>20141204</v>
      </c>
      <c r="AS18" s="3">
        <f t="shared" ca="1" si="29"/>
        <v>144109</v>
      </c>
      <c r="AT18" s="3" t="s">
        <v>88</v>
      </c>
      <c r="AU18" s="1">
        <v>0</v>
      </c>
      <c r="AV18" s="1">
        <v>0</v>
      </c>
      <c r="AX18" s="1" t="str">
        <f t="shared" ca="1" si="42"/>
        <v>INSERT INTO GEXR VALUES('DJB','','NOK',20120101,1,'',1,20141204,144109,'SQL',0,0,'')</v>
      </c>
      <c r="AY18" s="3"/>
    </row>
    <row r="19" spans="1:51" ht="14.25" customHeight="1" x14ac:dyDescent="0.15">
      <c r="A19" s="4"/>
      <c r="B19" s="4"/>
      <c r="C19" s="4"/>
      <c r="K19" s="3"/>
      <c r="L19" s="3"/>
      <c r="M19" s="3"/>
      <c r="N19" s="1" t="str">
        <f t="shared" ref="N19:N20" si="43" xml:space="preserve"> ", " &amp; $D5</f>
        <v>, GRCYNO</v>
      </c>
      <c r="O19" s="1" t="str">
        <f xml:space="preserve"> ", " &amp; $D6</f>
        <v>, GREFDT</v>
      </c>
      <c r="R19" s="1" t="str">
        <f>CONCATENATE("     A          K ", RIGHT(N19,6))</f>
        <v xml:space="preserve">     A          K GRCYNO</v>
      </c>
      <c r="S19" s="1" t="s">
        <v>9</v>
      </c>
      <c r="AK19" s="1" t="s">
        <v>1311</v>
      </c>
      <c r="AM19" s="18" t="s">
        <v>522</v>
      </c>
      <c r="AN19" s="1">
        <v>20120101</v>
      </c>
      <c r="AO19" s="1">
        <v>1</v>
      </c>
      <c r="AQ19" s="1">
        <v>1</v>
      </c>
      <c r="AR19" s="6">
        <f t="shared" ca="1" si="28"/>
        <v>20141204</v>
      </c>
      <c r="AS19" s="3">
        <f t="shared" ca="1" si="29"/>
        <v>144109</v>
      </c>
      <c r="AT19" s="3" t="s">
        <v>88</v>
      </c>
      <c r="AU19" s="1">
        <v>0</v>
      </c>
      <c r="AV19" s="1">
        <v>0</v>
      </c>
      <c r="AX19" s="1" t="str">
        <f t="shared" ca="1" si="42"/>
        <v>INSERT INTO GEXR VALUES('DJB','','NZD',20120101,1,'',1,20141204,144109,'SQL',0,0,'')</v>
      </c>
      <c r="AY19" s="3"/>
    </row>
    <row r="20" spans="1:51" ht="14.25" customHeight="1" x14ac:dyDescent="0.15">
      <c r="A20" s="4"/>
      <c r="B20" s="4"/>
      <c r="C20" s="4"/>
      <c r="K20" s="3"/>
      <c r="L20" s="3"/>
      <c r="M20" s="3"/>
      <c r="N20" s="1" t="str">
        <f t="shared" si="43"/>
        <v>, GREFDT</v>
      </c>
      <c r="O20" s="1" t="s">
        <v>11</v>
      </c>
      <c r="S20" s="1" t="s">
        <v>9</v>
      </c>
      <c r="AK20" s="1" t="s">
        <v>1311</v>
      </c>
      <c r="AM20" s="18" t="s">
        <v>851</v>
      </c>
      <c r="AN20" s="1">
        <v>20120101</v>
      </c>
      <c r="AO20" s="1">
        <v>1</v>
      </c>
      <c r="AQ20" s="1">
        <v>1</v>
      </c>
      <c r="AR20" s="6">
        <f t="shared" ca="1" si="28"/>
        <v>20141204</v>
      </c>
      <c r="AS20" s="3">
        <f t="shared" ca="1" si="29"/>
        <v>144109</v>
      </c>
      <c r="AT20" s="3" t="s">
        <v>88</v>
      </c>
      <c r="AU20" s="1">
        <v>0</v>
      </c>
      <c r="AV20" s="1">
        <v>0</v>
      </c>
      <c r="AX20" s="1" t="str">
        <f t="shared" ca="1" si="42"/>
        <v>INSERT INTO GEXR VALUES('DJB','','PGK',20120101,1,'',1,20141204,144109,'SQL',0,0,'')</v>
      </c>
      <c r="AY20" s="3"/>
    </row>
    <row r="21" spans="1:51" ht="14.25" customHeight="1" x14ac:dyDescent="0.15">
      <c r="N21" s="1" t="s">
        <v>11</v>
      </c>
      <c r="S21" s="1" t="s">
        <v>9</v>
      </c>
      <c r="AK21" s="1" t="s">
        <v>1311</v>
      </c>
      <c r="AM21" s="18" t="s">
        <v>521</v>
      </c>
      <c r="AN21" s="1">
        <v>20120101</v>
      </c>
      <c r="AO21" s="1">
        <v>1</v>
      </c>
      <c r="AQ21" s="1">
        <v>1</v>
      </c>
      <c r="AR21" s="6">
        <f t="shared" ca="1" si="28"/>
        <v>20141204</v>
      </c>
      <c r="AS21" s="3">
        <f t="shared" ca="1" si="29"/>
        <v>144109</v>
      </c>
      <c r="AT21" s="3" t="s">
        <v>88</v>
      </c>
      <c r="AU21" s="1">
        <v>0</v>
      </c>
      <c r="AV21" s="1">
        <v>0</v>
      </c>
      <c r="AX21" s="1" t="str">
        <f t="shared" ca="1" si="42"/>
        <v>INSERT INTO GEXR VALUES('DJB','','PHP',20120101,1,'',1,20141204,144109,'SQL',0,0,'')</v>
      </c>
      <c r="AY21" s="3"/>
    </row>
    <row r="22" spans="1:51" ht="14.25" customHeight="1" x14ac:dyDescent="0.15">
      <c r="S22" s="1" t="s">
        <v>9</v>
      </c>
      <c r="AK22" s="1" t="s">
        <v>1311</v>
      </c>
      <c r="AM22" s="18" t="s">
        <v>520</v>
      </c>
      <c r="AN22" s="1">
        <v>20120101</v>
      </c>
      <c r="AO22" s="1">
        <v>1</v>
      </c>
      <c r="AQ22" s="1">
        <v>1</v>
      </c>
      <c r="AR22" s="6">
        <f t="shared" ca="1" si="28"/>
        <v>20141204</v>
      </c>
      <c r="AS22" s="3">
        <f t="shared" ca="1" si="29"/>
        <v>144109</v>
      </c>
      <c r="AT22" s="3" t="s">
        <v>88</v>
      </c>
      <c r="AU22" s="1">
        <v>0</v>
      </c>
      <c r="AV22" s="1">
        <v>0</v>
      </c>
      <c r="AX22" s="1" t="str">
        <f t="shared" ca="1" si="42"/>
        <v>INSERT INTO GEXR VALUES('DJB','','SEK',20120101,1,'',1,20141204,144109,'SQL',0,0,'')</v>
      </c>
      <c r="AY22" s="3"/>
    </row>
    <row r="23" spans="1:51" ht="14.25" customHeight="1" x14ac:dyDescent="0.15">
      <c r="S23" s="1" t="s">
        <v>9</v>
      </c>
      <c r="AK23" s="1" t="s">
        <v>1311</v>
      </c>
      <c r="AM23" s="18" t="s">
        <v>519</v>
      </c>
      <c r="AN23" s="1">
        <v>20120101</v>
      </c>
      <c r="AO23" s="1">
        <v>1</v>
      </c>
      <c r="AQ23" s="1">
        <v>1</v>
      </c>
      <c r="AR23" s="6">
        <f t="shared" ca="1" si="28"/>
        <v>20141204</v>
      </c>
      <c r="AS23" s="3">
        <f t="shared" ca="1" si="29"/>
        <v>144109</v>
      </c>
      <c r="AT23" s="3" t="s">
        <v>88</v>
      </c>
      <c r="AU23" s="1">
        <v>0</v>
      </c>
      <c r="AV23" s="1">
        <v>0</v>
      </c>
      <c r="AX23" s="1" t="str">
        <f t="shared" ca="1" si="42"/>
        <v>INSERT INTO GEXR VALUES('DJB','','SGD',20120101,1,'',1,20141204,144109,'SQL',0,0,'')</v>
      </c>
      <c r="AY23" s="3"/>
    </row>
    <row r="24" spans="1:51" ht="14.25" customHeight="1" x14ac:dyDescent="0.15">
      <c r="S24" s="1" t="s">
        <v>9</v>
      </c>
      <c r="AK24" s="1" t="s">
        <v>1311</v>
      </c>
      <c r="AM24" s="18" t="s">
        <v>518</v>
      </c>
      <c r="AN24" s="1">
        <v>20120101</v>
      </c>
      <c r="AO24" s="1">
        <v>1</v>
      </c>
      <c r="AQ24" s="1">
        <v>1</v>
      </c>
      <c r="AR24" s="6">
        <f t="shared" ca="1" si="28"/>
        <v>20141204</v>
      </c>
      <c r="AS24" s="3">
        <f t="shared" ca="1" si="29"/>
        <v>144109</v>
      </c>
      <c r="AT24" s="3" t="s">
        <v>88</v>
      </c>
      <c r="AU24" s="1">
        <v>0</v>
      </c>
      <c r="AV24" s="1">
        <v>0</v>
      </c>
      <c r="AX24" s="1" t="str">
        <f t="shared" ca="1" si="42"/>
        <v>INSERT INTO GEXR VALUES('DJB','','THB',20120101,1,'',1,20141204,144109,'SQL',0,0,'')</v>
      </c>
      <c r="AY24" s="3"/>
    </row>
    <row r="25" spans="1:51" ht="14.25" customHeight="1" x14ac:dyDescent="0.15">
      <c r="S25" s="1" t="s">
        <v>9</v>
      </c>
      <c r="AK25" s="1" t="s">
        <v>1311</v>
      </c>
      <c r="AM25" s="18" t="s">
        <v>517</v>
      </c>
      <c r="AN25" s="1">
        <v>20120101</v>
      </c>
      <c r="AO25" s="1">
        <v>8500</v>
      </c>
      <c r="AQ25" s="1">
        <v>1</v>
      </c>
      <c r="AR25" s="6">
        <f t="shared" ca="1" si="28"/>
        <v>20141204</v>
      </c>
      <c r="AS25" s="3">
        <f t="shared" ca="1" si="29"/>
        <v>144109</v>
      </c>
      <c r="AT25" s="3" t="s">
        <v>88</v>
      </c>
      <c r="AU25" s="1">
        <v>0</v>
      </c>
      <c r="AV25" s="1">
        <v>0</v>
      </c>
      <c r="AX25" s="1" t="str">
        <f t="shared" ca="1" si="42"/>
        <v>INSERT INTO GEXR VALUES('DJB','','USD',20120101,8500,'',1,20141204,144109,'SQL',0,0,'')</v>
      </c>
      <c r="AY25" s="3"/>
    </row>
    <row r="26" spans="1:51" ht="14.25" customHeight="1" x14ac:dyDescent="0.15">
      <c r="S26" s="1" t="s">
        <v>9</v>
      </c>
      <c r="AK26" s="1" t="s">
        <v>1311</v>
      </c>
      <c r="AN26" s="18"/>
      <c r="AQ26" s="1">
        <v>1</v>
      </c>
      <c r="AR26" s="6">
        <f t="shared" ca="1" si="28"/>
        <v>20141204</v>
      </c>
      <c r="AS26" s="3">
        <f t="shared" ca="1" si="29"/>
        <v>144109</v>
      </c>
      <c r="AT26" s="3" t="s">
        <v>88</v>
      </c>
      <c r="AU26" s="1">
        <v>0</v>
      </c>
      <c r="AV26" s="1">
        <v>0</v>
      </c>
      <c r="AX26" s="1" t="str">
        <f t="shared" ca="1" si="42"/>
        <v>INSERT INTO GEXR VALUES('DJB','','',,,'',1,20141204,144109,'SQL',0,0,'')</v>
      </c>
      <c r="AY26" s="3"/>
    </row>
    <row r="27" spans="1:51" ht="14.25" customHeight="1" x14ac:dyDescent="0.15">
      <c r="AK27" s="1" t="s">
        <v>1311</v>
      </c>
      <c r="AN27" s="18"/>
      <c r="AQ27" s="1">
        <v>1</v>
      </c>
      <c r="AR27" s="6">
        <f t="shared" ca="1" si="28"/>
        <v>20141204</v>
      </c>
      <c r="AS27" s="3">
        <f t="shared" ca="1" si="29"/>
        <v>144109</v>
      </c>
      <c r="AT27" s="3" t="s">
        <v>88</v>
      </c>
      <c r="AU27" s="1">
        <v>0</v>
      </c>
      <c r="AV27" s="1">
        <v>0</v>
      </c>
      <c r="AX27" s="1" t="str">
        <f t="shared" ca="1" si="42"/>
        <v>INSERT INTO GEXR VALUES('DJB','','',,,'',1,20141204,144109,'SQL',0,0,'')</v>
      </c>
      <c r="AY27" s="3"/>
    </row>
    <row r="28" spans="1:51" ht="14.25" customHeight="1" x14ac:dyDescent="0.25">
      <c r="AK28" s="1" t="s">
        <v>1311</v>
      </c>
      <c r="AQ28" s="1">
        <v>1</v>
      </c>
      <c r="AR28" s="6">
        <f t="shared" ca="1" si="28"/>
        <v>20141204</v>
      </c>
      <c r="AS28" s="3">
        <f t="shared" ca="1" si="29"/>
        <v>144109</v>
      </c>
      <c r="AT28" s="3" t="s">
        <v>88</v>
      </c>
      <c r="AU28" s="1">
        <v>0</v>
      </c>
      <c r="AV28" s="1">
        <v>0</v>
      </c>
      <c r="AX28" s="1" t="str">
        <f t="shared" ca="1" si="42"/>
        <v>INSERT INTO GEXR VALUES('DJB','','',,,'',1,20141204,144109,'SQL',0,0,'')</v>
      </c>
      <c r="AY28" s="3"/>
    </row>
    <row r="29" spans="1:51" ht="14.25" customHeight="1" x14ac:dyDescent="0.25">
      <c r="AK29" s="1" t="s">
        <v>1311</v>
      </c>
      <c r="AQ29" s="1">
        <v>1</v>
      </c>
      <c r="AR29" s="6">
        <f t="shared" ca="1" si="28"/>
        <v>20141204</v>
      </c>
      <c r="AS29" s="3">
        <f t="shared" ca="1" si="29"/>
        <v>144109</v>
      </c>
      <c r="AT29" s="3" t="s">
        <v>88</v>
      </c>
      <c r="AU29" s="1">
        <v>0</v>
      </c>
      <c r="AV29" s="1">
        <v>0</v>
      </c>
      <c r="AX29" s="1" t="str">
        <f t="shared" ca="1" si="42"/>
        <v>INSERT INTO GEXR VALUES('DJB','','',,,'',1,20141204,144109,'SQL',0,0,'')</v>
      </c>
      <c r="AY29" s="3"/>
    </row>
    <row r="30" spans="1:51" ht="14.25" customHeight="1" x14ac:dyDescent="0.25">
      <c r="AK30" s="1" t="s">
        <v>1311</v>
      </c>
      <c r="AQ30" s="1">
        <v>1</v>
      </c>
      <c r="AR30" s="6">
        <f t="shared" ca="1" si="28"/>
        <v>20141204</v>
      </c>
      <c r="AS30" s="3">
        <f t="shared" ca="1" si="29"/>
        <v>144109</v>
      </c>
      <c r="AT30" s="3" t="s">
        <v>88</v>
      </c>
      <c r="AU30" s="1">
        <v>0</v>
      </c>
      <c r="AV30" s="1">
        <v>0</v>
      </c>
      <c r="AX30" s="1" t="str">
        <f t="shared" ca="1" si="42"/>
        <v>INSERT INTO GEXR VALUES('DJB','','',,,'',1,20141204,144109,'SQL',0,0,'')</v>
      </c>
      <c r="AY30" s="3"/>
    </row>
    <row r="31" spans="1:51" ht="14.25" customHeight="1" x14ac:dyDescent="0.25">
      <c r="AK31" s="1" t="s">
        <v>1311</v>
      </c>
      <c r="AQ31" s="1">
        <v>1</v>
      </c>
      <c r="AR31" s="6">
        <f t="shared" ca="1" si="28"/>
        <v>20141204</v>
      </c>
      <c r="AS31" s="3">
        <f t="shared" ca="1" si="29"/>
        <v>144109</v>
      </c>
      <c r="AT31" s="3" t="s">
        <v>88</v>
      </c>
      <c r="AU31" s="1">
        <v>0</v>
      </c>
      <c r="AV31" s="1">
        <v>0</v>
      </c>
      <c r="AX31" s="1" t="str">
        <f t="shared" ca="1" si="42"/>
        <v>INSERT INTO GEXR VALUES('DJB','','',,,'',1,20141204,144109,'SQL',0,0,'')</v>
      </c>
      <c r="AY31" s="3"/>
    </row>
    <row r="32" spans="1:51" ht="14.25" customHeight="1" x14ac:dyDescent="0.25">
      <c r="AQ32" s="6"/>
      <c r="AX32" s="6" t="str">
        <f>CONCATENATE("insert into ", $D$2, " values('", AK32, "'", ",", "'", AL32, "'", ",", "'", AM32, "'", ",", "'", AN32, "'", ",", "'", AO32, "'", ",", AP32, ",", AQ32, ",", AR32, ",", "'", AS32, "'", ",", AT32, ",", AU32, ",", "'", AV32, "')")</f>
        <v>insert into GEXR values('','','','','',,,,'',,,'')</v>
      </c>
      <c r="AY32" s="3"/>
    </row>
    <row r="33" spans="43:51" s="1" customFormat="1" ht="14.25" customHeight="1" x14ac:dyDescent="0.25">
      <c r="AQ33" s="3"/>
      <c r="AR33" s="3"/>
      <c r="AS33" s="3"/>
      <c r="AT33" s="3"/>
      <c r="AU33" s="3"/>
      <c r="AV33" s="3"/>
      <c r="AW33" s="6"/>
      <c r="AX33" s="3"/>
      <c r="AY33" s="3"/>
    </row>
    <row r="34" spans="43:51" s="1" customFormat="1" ht="14.25" customHeight="1" x14ac:dyDescent="0.25">
      <c r="AQ34" s="3"/>
      <c r="AR34" s="3"/>
      <c r="AS34" s="3"/>
      <c r="AT34" s="3"/>
      <c r="AU34" s="3"/>
      <c r="AV34" s="3"/>
      <c r="AW34" s="6"/>
      <c r="AX34" s="3"/>
      <c r="AY34" s="3"/>
    </row>
    <row r="35" spans="43:51" s="1" customFormat="1" ht="14.25" customHeight="1" x14ac:dyDescent="0.25">
      <c r="AQ35" s="3"/>
      <c r="AR35" s="3"/>
      <c r="AS35" s="3"/>
      <c r="AT35" s="3"/>
      <c r="AU35" s="3"/>
      <c r="AV35" s="3"/>
      <c r="AW35" s="6"/>
      <c r="AX35" s="3"/>
      <c r="AY35" s="3"/>
    </row>
    <row r="36" spans="43:51" s="1" customFormat="1" ht="14.25" customHeight="1" x14ac:dyDescent="0.25">
      <c r="AQ36" s="3"/>
      <c r="AR36" s="3"/>
      <c r="AS36" s="3"/>
      <c r="AT36" s="3"/>
      <c r="AU36" s="3"/>
      <c r="AV36" s="3"/>
      <c r="AW36" s="6"/>
      <c r="AX36" s="3"/>
      <c r="AY36" s="3"/>
    </row>
    <row r="37" spans="43:51" s="1" customFormat="1" ht="14.25" customHeight="1" x14ac:dyDescent="0.25">
      <c r="AQ37" s="3"/>
      <c r="AR37" s="3"/>
      <c r="AS37" s="3"/>
      <c r="AT37" s="3"/>
      <c r="AU37" s="3"/>
      <c r="AV37" s="3"/>
      <c r="AW37" s="6"/>
      <c r="AX37" s="3"/>
      <c r="AY37" s="3"/>
    </row>
    <row r="38" spans="43:51" s="1" customFormat="1" ht="14.25" customHeight="1" x14ac:dyDescent="0.25">
      <c r="AQ38" s="3"/>
      <c r="AR38" s="3"/>
      <c r="AS38" s="3"/>
      <c r="AT38" s="3"/>
      <c r="AU38" s="3"/>
      <c r="AV38" s="3"/>
      <c r="AW38" s="6"/>
      <c r="AX38" s="3"/>
      <c r="AY38" s="3"/>
    </row>
    <row r="39" spans="43:51" s="1" customFormat="1" ht="14.25" customHeight="1" x14ac:dyDescent="0.25">
      <c r="AQ39" s="3"/>
      <c r="AR39" s="3"/>
      <c r="AS39" s="3"/>
      <c r="AT39" s="3"/>
      <c r="AU39" s="3"/>
      <c r="AV39" s="3"/>
      <c r="AW39" s="6"/>
      <c r="AX39" s="3"/>
      <c r="AY39" s="3"/>
    </row>
    <row r="40" spans="43:51" s="1" customFormat="1" ht="14.25" customHeight="1" x14ac:dyDescent="0.25">
      <c r="AQ40" s="3"/>
      <c r="AR40" s="3"/>
      <c r="AS40" s="3"/>
      <c r="AT40" s="3"/>
      <c r="AU40" s="3"/>
      <c r="AV40" s="3"/>
      <c r="AW40" s="6"/>
      <c r="AX40" s="3"/>
      <c r="AY40" s="3"/>
    </row>
    <row r="41" spans="43:51" s="1" customFormat="1" ht="14.25" customHeight="1" x14ac:dyDescent="0.25">
      <c r="AQ41" s="3"/>
      <c r="AR41" s="3"/>
      <c r="AS41" s="3"/>
      <c r="AT41" s="3"/>
      <c r="AU41" s="3"/>
      <c r="AV41" s="3"/>
      <c r="AW41" s="6"/>
      <c r="AX41" s="3"/>
      <c r="AY41" s="3"/>
    </row>
    <row r="42" spans="43:51" s="1" customFormat="1" ht="14.25" customHeight="1" x14ac:dyDescent="0.25">
      <c r="AQ42" s="3"/>
      <c r="AR42" s="3"/>
      <c r="AS42" s="3"/>
      <c r="AT42" s="3"/>
      <c r="AU42" s="3"/>
      <c r="AV42" s="3"/>
      <c r="AW42" s="6"/>
      <c r="AX42" s="3"/>
      <c r="AY42" s="3"/>
    </row>
    <row r="43" spans="43:51" s="1" customFormat="1" ht="14.25" customHeight="1" x14ac:dyDescent="0.25">
      <c r="AQ43" s="3"/>
      <c r="AR43" s="3"/>
      <c r="AS43" s="3"/>
      <c r="AT43" s="3"/>
      <c r="AU43" s="3"/>
      <c r="AV43" s="3"/>
      <c r="AW43" s="6"/>
      <c r="AX43" s="3"/>
      <c r="AY43" s="3"/>
    </row>
    <row r="44" spans="43:51" s="1" customFormat="1" ht="14.25" customHeight="1" x14ac:dyDescent="0.25">
      <c r="AQ44" s="3"/>
      <c r="AR44" s="3"/>
      <c r="AS44" s="3"/>
      <c r="AT44" s="3"/>
      <c r="AU44" s="3"/>
      <c r="AV44" s="3"/>
      <c r="AW44" s="6"/>
      <c r="AX44" s="3"/>
      <c r="AY44" s="3"/>
    </row>
    <row r="45" spans="43:51" s="1" customFormat="1" ht="14.25" customHeight="1" x14ac:dyDescent="0.25">
      <c r="AQ45" s="3"/>
      <c r="AR45" s="3"/>
      <c r="AS45" s="3"/>
      <c r="AT45" s="3"/>
      <c r="AU45" s="3"/>
      <c r="AV45" s="3"/>
      <c r="AW45" s="6"/>
      <c r="AX45" s="3"/>
      <c r="AY45" s="3"/>
    </row>
    <row r="46" spans="43:51" s="1" customFormat="1" ht="14.25" customHeight="1" x14ac:dyDescent="0.25">
      <c r="AQ46" s="3"/>
      <c r="AR46" s="3"/>
      <c r="AS46" s="3"/>
      <c r="AT46" s="3"/>
      <c r="AU46" s="3"/>
      <c r="AV46" s="3"/>
      <c r="AW46" s="6"/>
      <c r="AX46" s="3"/>
      <c r="AY46" s="3"/>
    </row>
    <row r="47" spans="43:51" s="1" customFormat="1" ht="14.25" customHeight="1" x14ac:dyDescent="0.25">
      <c r="AQ47" s="3"/>
      <c r="AR47" s="3"/>
      <c r="AS47" s="3"/>
      <c r="AT47" s="3"/>
      <c r="AU47" s="3"/>
      <c r="AV47" s="3"/>
      <c r="AW47" s="6"/>
      <c r="AX47" s="3"/>
      <c r="AY47" s="3"/>
    </row>
    <row r="48" spans="43:51" s="1" customFormat="1" ht="14.25" customHeight="1" x14ac:dyDescent="0.25">
      <c r="AQ48" s="3"/>
      <c r="AR48" s="3"/>
      <c r="AS48" s="3"/>
      <c r="AT48" s="3"/>
      <c r="AU48" s="3"/>
      <c r="AV48" s="3"/>
      <c r="AW48" s="6"/>
      <c r="AX48" s="3"/>
      <c r="AY48" s="3"/>
    </row>
    <row r="49" spans="43:51" s="1" customFormat="1" ht="14.25" customHeight="1" x14ac:dyDescent="0.25">
      <c r="AQ49" s="3"/>
      <c r="AR49" s="3"/>
      <c r="AS49" s="3"/>
      <c r="AT49" s="3"/>
      <c r="AU49" s="3"/>
      <c r="AV49" s="3"/>
      <c r="AW49" s="6"/>
      <c r="AX49" s="3"/>
      <c r="AY49" s="3"/>
    </row>
    <row r="50" spans="43:51" s="1" customFormat="1" ht="14.25" customHeight="1" x14ac:dyDescent="0.25">
      <c r="AQ50" s="3"/>
      <c r="AR50" s="3"/>
      <c r="AS50" s="3"/>
      <c r="AT50" s="3"/>
      <c r="AU50" s="3"/>
      <c r="AV50" s="3"/>
      <c r="AW50" s="6"/>
      <c r="AX50" s="3"/>
      <c r="AY50" s="3"/>
    </row>
    <row r="51" spans="43:51" s="1" customFormat="1" ht="14.25" customHeight="1" x14ac:dyDescent="0.25">
      <c r="AQ51" s="3"/>
      <c r="AR51" s="3"/>
      <c r="AS51" s="3"/>
      <c r="AT51" s="3"/>
      <c r="AU51" s="3"/>
      <c r="AV51" s="3"/>
      <c r="AW51" s="6"/>
      <c r="AX51" s="3"/>
      <c r="AY51" s="3"/>
    </row>
    <row r="52" spans="43:51" s="1" customFormat="1" ht="14.25" customHeight="1" x14ac:dyDescent="0.25">
      <c r="AQ52" s="3"/>
      <c r="AR52" s="3"/>
      <c r="AS52" s="3"/>
      <c r="AT52" s="3"/>
      <c r="AU52" s="3"/>
      <c r="AV52" s="3"/>
      <c r="AW52" s="6"/>
      <c r="AX52" s="3"/>
      <c r="AY52" s="3"/>
    </row>
    <row r="53" spans="43:51" s="1" customFormat="1" ht="14.25" customHeight="1" x14ac:dyDescent="0.25">
      <c r="AQ53" s="3"/>
      <c r="AR53" s="3"/>
      <c r="AS53" s="3"/>
      <c r="AT53" s="3"/>
      <c r="AU53" s="3"/>
      <c r="AV53" s="3"/>
      <c r="AW53" s="6"/>
      <c r="AX53" s="3"/>
      <c r="AY53"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Y54"/>
  <sheetViews>
    <sheetView topLeftCell="AI2" workbookViewId="0">
      <selection activeCell="AM6" sqref="AM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GTOP</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823</v>
      </c>
      <c r="AL1" s="5" t="s">
        <v>824</v>
      </c>
      <c r="AM1" s="5" t="s">
        <v>825</v>
      </c>
      <c r="AN1" s="5" t="s">
        <v>826</v>
      </c>
      <c r="AO1" s="5" t="s">
        <v>827</v>
      </c>
      <c r="AP1" s="5" t="s">
        <v>828</v>
      </c>
      <c r="AQ1" s="5" t="s">
        <v>829</v>
      </c>
      <c r="AR1" s="9" t="s">
        <v>830</v>
      </c>
      <c r="AS1" s="9" t="s">
        <v>831</v>
      </c>
      <c r="AT1" s="5" t="s">
        <v>832</v>
      </c>
      <c r="AU1" s="5" t="s">
        <v>833</v>
      </c>
      <c r="AV1" s="5" t="s">
        <v>834</v>
      </c>
      <c r="AW1" s="5" t="s">
        <v>835</v>
      </c>
    </row>
    <row r="2" spans="1:51" ht="14.25" customHeight="1" x14ac:dyDescent="0.25">
      <c r="A2" s="4"/>
      <c r="D2" s="1" t="s">
        <v>692</v>
      </c>
      <c r="E2" s="1" t="str">
        <f>VLOOKUP($D$2,[1]Tables!$B$1:$D$65509,3,FALSE)</f>
        <v>Terms of Payment</v>
      </c>
      <c r="K2" s="3"/>
      <c r="L2" s="3"/>
      <c r="M2" s="3"/>
      <c r="N2" s="3" t="str">
        <f>CONCATENATE("CREATE TABLE ", $D$2, " (")</f>
        <v>CREATE TABLE GTOP (</v>
      </c>
      <c r="O2" s="7" t="str">
        <f>CONCATENATE("CREATE TABLE ", $D$2, " (")</f>
        <v>CREATE TABLE GTOP (</v>
      </c>
      <c r="P2" s="8" t="s">
        <v>9</v>
      </c>
      <c r="Q2" s="8"/>
      <c r="R2" s="7" t="str">
        <f>CONCATENATE("     A          R ", D2, "R")</f>
        <v xml:space="preserve">     A          R GTOPR</v>
      </c>
      <c r="S2" s="1" t="s">
        <v>9</v>
      </c>
      <c r="AJ2" s="5" t="s">
        <v>9</v>
      </c>
      <c r="AK2" s="1" t="s">
        <v>361</v>
      </c>
      <c r="AL2" s="1" t="s">
        <v>361</v>
      </c>
      <c r="AM2" s="1" t="s">
        <v>361</v>
      </c>
      <c r="AN2" s="1" t="s">
        <v>361</v>
      </c>
      <c r="AO2" s="1" t="s">
        <v>362</v>
      </c>
      <c r="AP2" s="1" t="s">
        <v>361</v>
      </c>
      <c r="AQ2" s="3" t="s">
        <v>362</v>
      </c>
      <c r="AR2" s="3" t="s">
        <v>362</v>
      </c>
      <c r="AS2" s="3" t="s">
        <v>362</v>
      </c>
      <c r="AT2" s="3" t="s">
        <v>361</v>
      </c>
      <c r="AU2" s="3" t="s">
        <v>362</v>
      </c>
      <c r="AV2" s="1" t="s">
        <v>362</v>
      </c>
      <c r="AW2" s="1" t="s">
        <v>361</v>
      </c>
    </row>
    <row r="3" spans="1:51" ht="14.25" customHeight="1" x14ac:dyDescent="0.25">
      <c r="A3" s="4"/>
      <c r="B3" s="1" t="str">
        <f>VLOOKUP($D$2,[1]Tables!$B$1:$D$65509,2,FALSE)</f>
        <v>GT</v>
      </c>
      <c r="C3" s="1" t="s">
        <v>17</v>
      </c>
      <c r="D3" s="1" t="str">
        <f t="shared" ref="D3:D15" si="0">B3 &amp; C3</f>
        <v>GTCONO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5" si="1">IF(K3="", " NULL ", " NOT NULL ")</f>
        <v xml:space="preserve"> NOT NULL </v>
      </c>
      <c r="M3" s="3" t="str">
        <f t="shared" ref="M3:M15" si="2">IF(I3="NUMERIC", " DEFAULT(0) ", IF(I3="DATETIME", "", " DEFAULT('') "))</f>
        <v xml:space="preserve"> DEFAULT('') </v>
      </c>
      <c r="N3" s="1" t="str">
        <f t="shared" ref="N3:N15" si="3">CONCATENATE(D3, " ", I3, IF(I3="DATETIME", "",CONCATENATE("(", J3, ") ")), L3, M3,",")</f>
        <v>GTCONO VARCHAR(10)  NOT NULL  DEFAULT('') ,</v>
      </c>
      <c r="O3" s="1" t="str">
        <f t="shared" ref="O3:O15" si="4">CONCATENATE(D3, " ",IF(I3="VARCHAR", "VARCHAR2",IF(I3="NUMERIC", "NUMBER", I3)), IF(I3="DATETIME", "",CONCATENATE("(", J3, ") ")), IF(TRIM(K3)&lt;&gt;"", L3,IF(TRIM(M3)="DEFAULT('')", "DEFAULT(' ')", M3)), ",")</f>
        <v>GTCONO VARCHAR2(10)  NOT NULL ,</v>
      </c>
      <c r="P3" s="2" t="str">
        <f t="shared" ref="P3:P15" si="5">IF(I3="VARCHAR",J3,LEFT(J3,FIND(",",J3)-1))</f>
        <v>10</v>
      </c>
      <c r="Q3" s="2" t="str">
        <f t="shared" ref="Q3:Q15" si="6">IF(I3="VARCHAR","",RIGHT(J3,LEN(J3)-FIND(",",J3)))</f>
        <v/>
      </c>
      <c r="R3" s="1" t="str">
        <f t="shared" ref="R3:R15" si="7">CONCATENATE("     A            ", D3, RIGHT("          "&amp;P3,10),RIGHT("   "&amp;Q3,3),"       COLHDG('", LEFT(E3,20), "')")</f>
        <v xml:space="preserve">     A            GTCONO        10          COLHDG('Company Code')</v>
      </c>
      <c r="S3" s="1" t="s">
        <v>9</v>
      </c>
      <c r="T3" s="1" t="str">
        <f t="shared" ref="T3:T15"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@level1type=N'TABLE',@level1name=N'GTOP', @level2type=N'COLUMN',@level2name=N'GTCONO'</v>
      </c>
      <c r="U3" s="1" t="s">
        <v>1311</v>
      </c>
      <c r="W3" s="1" t="s">
        <v>16</v>
      </c>
      <c r="X3" s="1" t="s">
        <v>15</v>
      </c>
      <c r="Y3" s="1" t="str">
        <f t="shared" ref="Y3:Y15" si="9">D3</f>
        <v>GTCONO</v>
      </c>
      <c r="Z3" s="1" t="str">
        <f t="shared" ref="Z3:Z15" si="10">IF(AND(W3="EN",X3="S"),E3, IF(AND(W3="ID", X3="S"),F3, IF(AND(W3="EN", X3="R"),G3,H3)))</f>
        <v>Company Code</v>
      </c>
      <c r="AB3" s="1">
        <v>1</v>
      </c>
      <c r="AC3" s="6">
        <f t="shared" ref="AC3:AC15" ca="1" si="11">YEAR(NOW())*10000+MONTH(NOW())*100+DAY(NOW())</f>
        <v>20141204</v>
      </c>
      <c r="AD3" s="3">
        <f t="shared" ref="AD3:AD15" ca="1" si="12">HOUR(NOW())*10000+MINUTE(NOW())*100+SECOND(NOW())</f>
        <v>144109</v>
      </c>
      <c r="AE3" s="3" t="s">
        <v>88</v>
      </c>
      <c r="AF3" s="1">
        <v>0</v>
      </c>
      <c r="AG3" s="1">
        <v>0</v>
      </c>
      <c r="AI3" s="1" t="str">
        <f t="shared" ref="AI3:AI15" ca="1" si="13">CONCATENATE("insert into ZDIC values('",U3, "', '",V3, "', '",W3, "', '",X3, "', '",Y3, "', '",Z3, "', '",AA3, "', '",AB3, "', '",AC3, "', '",AD3, "', '",AE3, "', '",AF3, "', '",AG3, "', '",AH3, "')")</f>
        <v>insert into ZDIC values('DJB', '', 'EN', 'S', 'GTCONO', 'Company Code', '', '1', '20141204', '144109', 'SQL', '0', '0', '')</v>
      </c>
      <c r="AJ3" s="5" t="s">
        <v>9</v>
      </c>
      <c r="AK3" s="1" t="str">
        <f t="shared" ref="AK3" ca="1" si="14">IF(UPPER(AK2)="VARCHAR",CONCATENATE(";"",'"";",SUBSTITUTE(CELL("address",AK6),"$",""),";""'"""),CONCATENATE(";"","";",SUBSTITUTE(CELL("address",AK6),"$",""),";"))</f>
        <v>;",'";AK6;"'"</v>
      </c>
      <c r="AL3" s="1" t="str">
        <f t="shared" ref="AL3" ca="1" si="15">IF(UPPER(AL2)="VARCHAR",CONCATENATE(";"",'"";",SUBSTITUTE(CELL("address",AL6),"$",""),";""'"""),CONCATENATE(";"","";",SUBSTITUTE(CELL("address",AL6),"$",""),";"))</f>
        <v>;",'";AL6;"'"</v>
      </c>
      <c r="AM3" s="1" t="str">
        <f t="shared" ref="AM3" ca="1" si="16">IF(UPPER(AM2)="VARCHAR",CONCATENATE(";"",'"";",SUBSTITUTE(CELL("address",AM6),"$",""),";""'"""),CONCATENATE(";"","";",SUBSTITUTE(CELL("address",AM6),"$",""),";"))</f>
        <v>;",'";AM6;"'"</v>
      </c>
      <c r="AN3" s="1" t="str">
        <f t="shared" ref="AN3" ca="1" si="17">IF(UPPER(AN2)="VARCHAR",CONCATENATE(";"",'"";",SUBSTITUTE(CELL("address",AN6),"$",""),";""'"""),CONCATENATE(";"","";",SUBSTITUTE(CELL("address",AN6),"$",""),";"))</f>
        <v>;",'";AN6;"'"</v>
      </c>
      <c r="AO3" s="1" t="str">
        <f t="shared" ref="AO3" ca="1" si="18">IF(UPPER(AO2)="VARCHAR",CONCATENATE(";"",'"";",SUBSTITUTE(CELL("address",AO6),"$",""),";""'"""),CONCATENATE(";"","";",SUBSTITUTE(CELL("address",AO6),"$",""),";"))</f>
        <v>;",";AO6;</v>
      </c>
      <c r="AP3" s="1" t="str">
        <f t="shared" ref="AP3" ca="1" si="19">IF(UPPER(AP2)="VARCHAR",CONCATENATE(";"",'"";",SUBSTITUTE(CELL("address",AP6),"$",""),";""'"""),CONCATENATE(";"","";",SUBSTITUTE(CELL("address",AP6),"$",""),";"))</f>
        <v>;",'";AP6;"'"</v>
      </c>
      <c r="AQ3" s="1" t="str">
        <f t="shared" ref="AQ3" ca="1" si="20">IF(UPPER(AQ2)="VARCHAR",CONCATENATE(";"",'"";",SUBSTITUTE(CELL("address",AQ6),"$",""),";""'"""),CONCATENATE(";"","";",SUBSTITUTE(CELL("address",AQ6),"$",""),";"))</f>
        <v>;",";AQ6;</v>
      </c>
      <c r="AR3" s="1" t="str">
        <f t="shared" ref="AR3" ca="1" si="21">IF(UPPER(AR2)="VARCHAR",CONCATENATE(";"",'"";",SUBSTITUTE(CELL("address",AR6),"$",""),";""'"""),CONCATENATE(";"","";",SUBSTITUTE(CELL("address",AR6),"$",""),";"))</f>
        <v>;",";AR6;</v>
      </c>
      <c r="AS3" s="1" t="str">
        <f t="shared" ref="AS3" ca="1" si="22">IF(UPPER(AS2)="VARCHAR",CONCATENATE(";"",'"";",SUBSTITUTE(CELL("address",AS6),"$",""),";""'"""),CONCATENATE(";"","";",SUBSTITUTE(CELL("address",AS6),"$",""),";"))</f>
        <v>;",";AS6;</v>
      </c>
      <c r="AT3" s="1" t="str">
        <f t="shared" ref="AT3" ca="1" si="23">IF(UPPER(AT2)="VARCHAR",CONCATENATE(";"",'"";",SUBSTITUTE(CELL("address",AT6),"$",""),";""'"""),CONCATENATE(";"","";",SUBSTITUTE(CELL("address",AT6),"$",""),";"))</f>
        <v>;",'";AT6;"'"</v>
      </c>
      <c r="AU3" s="1" t="str">
        <f t="shared" ref="AU3" ca="1" si="24">IF(UPPER(AU2)="VARCHAR",CONCATENATE(";"",'"";",SUBSTITUTE(CELL("address",AU6),"$",""),";""'"""),CONCATENATE(";"","";",SUBSTITUTE(CELL("address",AU6),"$",""),";"))</f>
        <v>;",";AU6;</v>
      </c>
      <c r="AV3" s="1" t="str">
        <f t="shared" ref="AV3" ca="1" si="25">IF(UPPER(AV2)="VARCHAR",CONCATENATE(";"",'"";",SUBSTITUTE(CELL("address",AV6),"$",""),";""'"""),CONCATENATE(";"","";",SUBSTITUTE(CELL("address",AV6),"$",""),";"))</f>
        <v>;",";AV6;</v>
      </c>
      <c r="AW3" s="1" t="str">
        <f t="shared" ref="AW3" ca="1" si="26">IF(UPPER(AW2)="VARCHAR",CONCATENATE(";"",'"";",SUBSTITUTE(CELL("address",AW6),"$",""),";""'"""),CONCATENATE(";"","";",SUBSTITUTE(CELL("address",AW6),"$",""),";"))</f>
        <v>;",'";AW6;"'"</v>
      </c>
    </row>
    <row r="4" spans="1:51" ht="14.25" customHeight="1" x14ac:dyDescent="0.25">
      <c r="A4" s="4"/>
      <c r="B4" s="1" t="str">
        <f>VLOOKUP($D$2,[1]Tables!$B$1:$D$65509,2,FALSE)</f>
        <v>GT</v>
      </c>
      <c r="C4" s="1" t="s">
        <v>69</v>
      </c>
      <c r="D4" s="1" t="str">
        <f t="shared" si="0"/>
        <v>GTBRNO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GTBRNO VARCHAR(10)  NOT NULL  DEFAULT('') ,</v>
      </c>
      <c r="O4" s="1" t="str">
        <f t="shared" si="4"/>
        <v>GTBRNO VARCHAR2(10)  NOT NULL ,</v>
      </c>
      <c r="P4" s="2" t="str">
        <f t="shared" si="5"/>
        <v>10</v>
      </c>
      <c r="Q4" s="2" t="str">
        <f t="shared" si="6"/>
        <v/>
      </c>
      <c r="R4" s="1" t="str">
        <f t="shared" si="7"/>
        <v xml:space="preserve">     A            GTBRNO        10          COLHDG('Branch Code')</v>
      </c>
      <c r="S4" s="1" t="s">
        <v>9</v>
      </c>
      <c r="T4" s="1" t="str">
        <f t="shared" si="8"/>
        <v>EXEC sys.sp_addextendedproperty @name=N'MS_Description', @value=N'Branch Code' , @level0type=N'SCHEMA',@level0name=N'dbo', @level1type=N'TABLE',@level1name=N'GTOP', @level2type=N'COLUMN',@level2name=N'GTBRNO'</v>
      </c>
      <c r="U4" s="1" t="s">
        <v>1311</v>
      </c>
      <c r="W4" s="1" t="s">
        <v>16</v>
      </c>
      <c r="X4" s="1" t="s">
        <v>15</v>
      </c>
      <c r="Y4" s="1" t="str">
        <f t="shared" si="9"/>
        <v>GTBRNO</v>
      </c>
      <c r="Z4" s="1" t="str">
        <f t="shared" si="10"/>
        <v>Branch Code</v>
      </c>
      <c r="AB4" s="1">
        <v>1</v>
      </c>
      <c r="AC4" s="6">
        <f t="shared" ca="1" si="11"/>
        <v>20141204</v>
      </c>
      <c r="AD4" s="3">
        <f t="shared" ca="1" si="12"/>
        <v>144109</v>
      </c>
      <c r="AE4" s="3" t="s">
        <v>88</v>
      </c>
      <c r="AF4" s="1">
        <v>0</v>
      </c>
      <c r="AG4" s="1">
        <v>0</v>
      </c>
      <c r="AI4" s="1" t="str">
        <f t="shared" ca="1" si="13"/>
        <v>insert into ZDIC values('DJB', '', 'EN', 'S', 'GTBRNO', 'Branch Code', '', '1', '20141204', '144109', 'SQL', '0', '0', '')</v>
      </c>
      <c r="AJ4" s="5" t="s">
        <v>9</v>
      </c>
      <c r="AK4" s="1" t="str">
        <f t="shared" ref="AK4" ca="1" si="27">IF(RIGHT(AK1,4)="CHUS",CONCATENATE("=CONCATENATE(""INSERT INTO "";",CELL("address",$D$2),";"" VALUES(""",CONCATENATE(AJ4,AK3),";"")"")"),IF(RIGHT(AK1,4)="CONO",CONCATENATE(AJ4,SUBSTITUTE(AK3,",","")),CONCATENATE(AJ4,AK3)))</f>
        <v xml:space="preserve"> ;"'";AK6;"'"</v>
      </c>
      <c r="AL4" s="1" t="str">
        <f t="shared" ref="AL4" ca="1" si="28">IF(RIGHT(AL1,4)="CHUS",CONCATENATE("=CONCATENATE(""INSERT INTO "";",CELL("address",$D$2),";"" VALUES(""",CONCATENATE(AK4,AL3),";"")"")"),IF(RIGHT(AL1,4)="CONO",CONCATENATE(AK4,SUBSTITUTE(AL3,",","")),CONCATENATE(AK4,AL3)))</f>
        <v xml:space="preserve"> ;"'";AK6;"'";",'";AL6;"'"</v>
      </c>
      <c r="AM4" s="1" t="str">
        <f t="shared" ref="AM4" ca="1" si="29">IF(RIGHT(AM1,4)="CHUS",CONCATENATE("=CONCATENATE(""INSERT INTO "";",CELL("address",$D$2),";"" VALUES(""",CONCATENATE(AL4,AM3),";"")"")"),IF(RIGHT(AM1,4)="CONO",CONCATENATE(AL4,SUBSTITUTE(AM3,",","")),CONCATENATE(AL4,AM3)))</f>
        <v xml:space="preserve"> ;"'";AK6;"'";",'";AL6;"'";",'";AM6;"'"</v>
      </c>
      <c r="AN4" s="1" t="str">
        <f t="shared" ref="AN4" ca="1" si="30">IF(RIGHT(AN1,4)="CHUS",CONCATENATE("=CONCATENATE(""INSERT INTO "";",CELL("address",$D$2),";"" VALUES(""",CONCATENATE(AM4,AN3),";"")"")"),IF(RIGHT(AN1,4)="CONO",CONCATENATE(AM4,SUBSTITUTE(AN3,",","")),CONCATENATE(AM4,AN3)))</f>
        <v xml:space="preserve"> ;"'";AK6;"'";",'";AL6;"'";",'";AM6;"'";",'";AN6;"'"</v>
      </c>
      <c r="AO4" s="1" t="str">
        <f t="shared" ref="AO4" ca="1" si="31">IF(RIGHT(AO1,4)="CHUS",CONCATENATE("=CONCATENATE(""INSERT INTO "";",CELL("address",$D$2),";"" VALUES(""",CONCATENATE(AN4,AO3),";"")"")"),IF(RIGHT(AO1,4)="CONO",CONCATENATE(AN4,SUBSTITUTE(AO3,",","")),CONCATENATE(AN4,AO3)))</f>
        <v xml:space="preserve"> ;"'";AK6;"'";",'";AL6;"'";",'";AM6;"'";",'";AN6;"'";",";AO6;</v>
      </c>
      <c r="AP4" s="1" t="str">
        <f t="shared" ref="AP4" ca="1" si="32">IF(RIGHT(AP1,4)="CHUS",CONCATENATE("=CONCATENATE(""INSERT INTO "";",CELL("address",$D$2),";"" VALUES(""",CONCATENATE(AO4,AP3),";"")"")"),IF(RIGHT(AP1,4)="CONO",CONCATENATE(AO4,SUBSTITUTE(AP3,",","")),CONCATENATE(AO4,AP3)))</f>
        <v xml:space="preserve"> ;"'";AK6;"'";",'";AL6;"'";",'";AM6;"'";",'";AN6;"'";",";AO6;;",'";AP6;"'"</v>
      </c>
      <c r="AQ4" s="1" t="str">
        <f t="shared" ref="AQ4" ca="1" si="33">IF(RIGHT(AQ1,4)="CHUS",CONCATENATE("=CONCATENATE(""INSERT INTO "";",CELL("address",$D$2),";"" VALUES(""",CONCATENATE(AP4,AQ3),";"")"")"),IF(RIGHT(AQ1,4)="CONO",CONCATENATE(AP4,SUBSTITUTE(AQ3,",","")),CONCATENATE(AP4,AQ3)))</f>
        <v xml:space="preserve"> ;"'";AK6;"'";",'";AL6;"'";",'";AM6;"'";",'";AN6;"'";",";AO6;;",'";AP6;"'";",";AQ6;</v>
      </c>
      <c r="AR4" s="1" t="str">
        <f t="shared" ref="AR4" ca="1" si="34">IF(RIGHT(AR1,4)="CHUS",CONCATENATE("=CONCATENATE(""INSERT INTO "";",CELL("address",$D$2),";"" VALUES(""",CONCATENATE(AQ4,AR3),";"")"")"),IF(RIGHT(AR1,4)="CONO",CONCATENATE(AQ4,SUBSTITUTE(AR3,",","")),CONCATENATE(AQ4,AR3)))</f>
        <v xml:space="preserve"> ;"'";AK6;"'";",'";AL6;"'";",'";AM6;"'";",'";AN6;"'";",";AO6;;",'";AP6;"'";",";AQ6;;",";AR6;</v>
      </c>
      <c r="AS4" s="1" t="str">
        <f t="shared" ref="AS4" ca="1" si="35">IF(RIGHT(AS1,4)="CHUS",CONCATENATE("=CONCATENATE(""INSERT INTO "";",CELL("address",$D$2),";"" VALUES(""",CONCATENATE(AR4,AS3),";"")"")"),IF(RIGHT(AS1,4)="CONO",CONCATENATE(AR4,SUBSTITUTE(AS3,",","")),CONCATENATE(AR4,AS3)))</f>
        <v xml:space="preserve"> ;"'";AK6;"'";",'";AL6;"'";",'";AM6;"'";",'";AN6;"'";",";AO6;;",'";AP6;"'";",";AQ6;;",";AR6;;",";AS6;</v>
      </c>
      <c r="AT4" s="1" t="str">
        <f t="shared" ref="AT4" ca="1" si="36">IF(RIGHT(AT1,4)="CHUS",CONCATENATE("=CONCATENATE(""INSERT INTO "";",CELL("address",$D$2),";"" VALUES(""",CONCATENATE(AS4,AT3),";"")"")"),IF(RIGHT(AT1,4)="CONO",CONCATENATE(AS4,SUBSTITUTE(AT3,",","")),CONCATENATE(AS4,AT3)))</f>
        <v xml:space="preserve"> ;"'";AK6;"'";",'";AL6;"'";",'";AM6;"'";",'";AN6;"'";",";AO6;;",'";AP6;"'";",";AQ6;;",";AR6;;",";AS6;;",'";AT6;"'"</v>
      </c>
      <c r="AU4" s="1" t="str">
        <f t="shared" ref="AU4" ca="1" si="37">IF(RIGHT(AU1,4)="CHUS",CONCATENATE("=CONCATENATE(""INSERT INTO "";",CELL("address",$D$2),";"" VALUES(""",CONCATENATE(AT4,AU3),";"")"")"),IF(RIGHT(AU1,4)="CONO",CONCATENATE(AT4,SUBSTITUTE(AU3,",","")),CONCATENATE(AT4,AU3)))</f>
        <v xml:space="preserve"> ;"'";AK6;"'";",'";AL6;"'";",'";AM6;"'";",'";AN6;"'";",";AO6;;",'";AP6;"'";",";AQ6;;",";AR6;;",";AS6;;",'";AT6;"'";",";AU6;</v>
      </c>
      <c r="AV4" s="1" t="str">
        <f t="shared" ref="AV4" ca="1" si="38">IF(RIGHT(AV1,4)="CHUS",CONCATENATE("=CONCATENATE(""INSERT INTO "";",CELL("address",$D$2),";"" VALUES(""",CONCATENATE(AU4,AV3),";"")"")"),IF(RIGHT(AV1,4)="CONO",CONCATENATE(AU4,SUBSTITUTE(AV3,",","")),CONCATENATE(AU4,AV3)))</f>
        <v xml:space="preserve"> ;"'";AK6;"'";",'";AL6;"'";",'";AM6;"'";",'";AN6;"'";",";AO6;;",'";AP6;"'";",";AQ6;;",";AR6;;",";AS6;;",'";AT6;"'";",";AU6;;",";AV6;</v>
      </c>
      <c r="AW4" s="1" t="str">
        <f t="shared" ref="AW4" ca="1" si="39">IF(RIGHT(AW1,4)="CHUS",CONCATENATE("=CONCATENATE(""INSERT INTO "";",CELL("address",$D$2),";"" VALUES(""",CONCATENATE(AV4,AW3),";"")"")"),IF(RIGHT(AW1,4)="CONO",CONCATENATE(AV4,SUBSTITUTE(AW3,",","")),CONCATENATE(AV4,AW3)))</f>
        <v>=CONCATENATE("INSERT INTO ";$D$2;" VALUES(" ;"'";AK6;"'";",'";AL6;"'";",'";AM6;"'";",'";AN6;"'";",";AO6;;",'";AP6;"'";",";AQ6;;",";AR6;;",";AS6;;",'";AT6;"'";",";AU6;;",";AV6;;",'";AW6;"'";")")</v>
      </c>
    </row>
    <row r="5" spans="1:51" ht="14.25" customHeight="1" x14ac:dyDescent="0.25">
      <c r="A5" s="4"/>
      <c r="B5" s="1" t="str">
        <f>VLOOKUP($D$2,[1]Tables!$B$1:$D$65509,2,FALSE)</f>
        <v>GT</v>
      </c>
      <c r="C5" s="1" t="s">
        <v>624</v>
      </c>
      <c r="D5" s="1" t="str">
        <f t="shared" si="0"/>
        <v>GTTPNO</v>
      </c>
      <c r="E5" s="1" t="str">
        <f>VLOOKUP($C5,'[1]Data Dictionary'!$B$1:$I$65600,5,FALSE)</f>
        <v>TOP Code</v>
      </c>
      <c r="F5" s="1" t="str">
        <f>VLOOKUP($C5,'[1]Data Dictionary'!$B$1:$I$65600,6,FALSE)</f>
        <v>TOP Code</v>
      </c>
      <c r="G5" s="1" t="str">
        <f>VLOOKUP($C5,'[1]Data Dictionary'!$B$1:$I$65600,7,FALSE)</f>
        <v>TOP Code</v>
      </c>
      <c r="H5" s="1" t="str">
        <f>VLOOKUP($C5,'[1]Data Dictionary'!$B$1:$I$65600,8,FALSE)</f>
        <v>TOP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GTTPNO VARCHAR(10)  NOT NULL  DEFAULT('') ,</v>
      </c>
      <c r="O5" s="1" t="str">
        <f t="shared" si="4"/>
        <v>GTTPNO VARCHAR2(10)  NOT NULL ,</v>
      </c>
      <c r="P5" s="2" t="str">
        <f t="shared" si="5"/>
        <v>10</v>
      </c>
      <c r="Q5" s="2" t="str">
        <f t="shared" si="6"/>
        <v/>
      </c>
      <c r="R5" s="1" t="str">
        <f t="shared" si="7"/>
        <v xml:space="preserve">     A            GTTPNO        10          COLHDG('TOP Code')</v>
      </c>
      <c r="S5" s="1" t="s">
        <v>9</v>
      </c>
      <c r="T5" s="1" t="str">
        <f t="shared" si="8"/>
        <v>EXEC sys.sp_addextendedproperty @name=N'MS_Description', @value=N'TOP Code' , @level0type=N'SCHEMA',@level0name=N'dbo', @level1type=N'TABLE',@level1name=N'GTOP', @level2type=N'COLUMN',@level2name=N'GTTPNO'</v>
      </c>
      <c r="U5" s="1" t="s">
        <v>1311</v>
      </c>
      <c r="W5" s="1" t="s">
        <v>16</v>
      </c>
      <c r="X5" s="1" t="s">
        <v>15</v>
      </c>
      <c r="Y5" s="1" t="str">
        <f t="shared" si="9"/>
        <v>GTTPNO</v>
      </c>
      <c r="Z5" s="1" t="str">
        <f t="shared" si="10"/>
        <v>TOP Code</v>
      </c>
      <c r="AB5" s="1">
        <v>1</v>
      </c>
      <c r="AC5" s="6">
        <f t="shared" ca="1" si="11"/>
        <v>20141204</v>
      </c>
      <c r="AD5" s="3">
        <f t="shared" ca="1" si="12"/>
        <v>144109</v>
      </c>
      <c r="AE5" s="3" t="s">
        <v>88</v>
      </c>
      <c r="AF5" s="1">
        <v>0</v>
      </c>
      <c r="AG5" s="1">
        <v>0</v>
      </c>
      <c r="AI5" s="1" t="str">
        <f t="shared" ca="1" si="13"/>
        <v>insert into ZDIC values('DJB', '', 'EN', 'S', 'GTTPNO', 'TOP Code', '', '1', '20141204', '144109', 'SQL', '0', '0', '')</v>
      </c>
      <c r="AJ5" s="5" t="s">
        <v>9</v>
      </c>
      <c r="AR5" s="1"/>
      <c r="AS5" s="1"/>
    </row>
    <row r="6" spans="1:51" ht="14.25" customHeight="1" x14ac:dyDescent="0.25">
      <c r="A6" s="4"/>
      <c r="B6" s="1" t="str">
        <f>VLOOKUP($D$2,[1]Tables!$B$1:$D$65509,2,FALSE)</f>
        <v>GT</v>
      </c>
      <c r="C6" s="1" t="s">
        <v>693</v>
      </c>
      <c r="D6" s="1" t="str">
        <f t="shared" si="0"/>
        <v>GTTPNA</v>
      </c>
      <c r="E6" s="1" t="str">
        <f>VLOOKUP($C6,'[1]Data Dictionary'!$B$1:$I$65600,5,FALSE)</f>
        <v>TOP Name</v>
      </c>
      <c r="F6" s="1" t="str">
        <f>VLOOKUP($C6,'[1]Data Dictionary'!$B$1:$I$65600,6,FALSE)</f>
        <v>TOP Name</v>
      </c>
      <c r="G6" s="1" t="str">
        <f>VLOOKUP($C6,'[1]Data Dictionary'!$B$1:$I$65600,7,FALSE)</f>
        <v>TOP Name</v>
      </c>
      <c r="H6" s="1" t="str">
        <f>VLOOKUP($C6,'[1]Data Dictionary'!$B$1:$I$65600,8,FALSE)</f>
        <v>TOP Name</v>
      </c>
      <c r="I6" s="1" t="str">
        <f>VLOOKUP($C6,'[1]Data Dictionary'!$B$1:$I$65600,2,FALSE)</f>
        <v>VARCHAR</v>
      </c>
      <c r="J6" s="2" t="str">
        <f>VLOOKUP($C6,'[1]Data Dictionary'!$B$1:$I$65600,3,FALSE)</f>
        <v>60</v>
      </c>
      <c r="K6" s="3"/>
      <c r="L6" s="3" t="str">
        <f t="shared" si="1"/>
        <v xml:space="preserve"> NULL </v>
      </c>
      <c r="M6" s="3" t="str">
        <f t="shared" si="2"/>
        <v xml:space="preserve"> DEFAULT('') </v>
      </c>
      <c r="N6" s="1" t="str">
        <f t="shared" si="3"/>
        <v>GTTPNA VARCHAR(60)  NULL  DEFAULT('') ,</v>
      </c>
      <c r="O6" s="1" t="str">
        <f t="shared" si="4"/>
        <v>GTTPNA VARCHAR2(60) DEFAULT(' '),</v>
      </c>
      <c r="P6" s="2" t="str">
        <f t="shared" si="5"/>
        <v>60</v>
      </c>
      <c r="Q6" s="2" t="str">
        <f t="shared" si="6"/>
        <v/>
      </c>
      <c r="R6" s="1" t="str">
        <f t="shared" si="7"/>
        <v xml:space="preserve">     A            GTTPNA        60          COLHDG('TOP Name')</v>
      </c>
      <c r="S6" s="1" t="s">
        <v>9</v>
      </c>
      <c r="T6" s="1" t="str">
        <f t="shared" si="8"/>
        <v>EXEC sys.sp_addextendedproperty @name=N'MS_Description', @value=N'TOP Name' , @level0type=N'SCHEMA',@level0name=N'dbo', @level1type=N'TABLE',@level1name=N'GTOP', @level2type=N'COLUMN',@level2name=N'GTTPNA'</v>
      </c>
      <c r="U6" s="1" t="s">
        <v>1311</v>
      </c>
      <c r="W6" s="1" t="s">
        <v>16</v>
      </c>
      <c r="X6" s="1" t="s">
        <v>15</v>
      </c>
      <c r="Y6" s="1" t="str">
        <f t="shared" si="9"/>
        <v>GTTPNA</v>
      </c>
      <c r="Z6" s="1" t="str">
        <f t="shared" si="10"/>
        <v>TOP Name</v>
      </c>
      <c r="AB6" s="1">
        <v>1</v>
      </c>
      <c r="AC6" s="6">
        <f t="shared" ca="1" si="11"/>
        <v>20141204</v>
      </c>
      <c r="AD6" s="3">
        <f t="shared" ca="1" si="12"/>
        <v>144109</v>
      </c>
      <c r="AE6" s="3" t="s">
        <v>88</v>
      </c>
      <c r="AF6" s="1">
        <v>0</v>
      </c>
      <c r="AG6" s="1">
        <v>0</v>
      </c>
      <c r="AI6" s="1" t="str">
        <f t="shared" ca="1" si="13"/>
        <v>insert into ZDIC values('DJB', '', 'EN', 'S', 'GTTPNA', 'TOP Name', '', '1', '20141204', '144109', 'SQL', '0', '0', '')</v>
      </c>
      <c r="AJ6" s="5" t="s">
        <v>9</v>
      </c>
      <c r="AK6" s="48" t="s">
        <v>1311</v>
      </c>
      <c r="AL6" s="48"/>
      <c r="AM6" s="48" t="s">
        <v>1610</v>
      </c>
      <c r="AN6" s="48" t="s">
        <v>1611</v>
      </c>
      <c r="AO6" s="48">
        <v>1</v>
      </c>
      <c r="AP6" s="48"/>
      <c r="AQ6" s="48">
        <v>1</v>
      </c>
      <c r="AR6" s="36" t="str">
        <f t="shared" ref="AR6" ca="1" si="40">TEXT(NOW(),"yyyyMMdd")</f>
        <v>20141204</v>
      </c>
      <c r="AS6" s="36" t="str">
        <f t="shared" ref="AS6" ca="1" si="41">TEXT(NOW(),"hhmmss")</f>
        <v>144109</v>
      </c>
      <c r="AT6" s="6" t="s">
        <v>88</v>
      </c>
      <c r="AU6" s="3">
        <v>0</v>
      </c>
      <c r="AV6" s="3">
        <v>0</v>
      </c>
      <c r="AW6" s="48"/>
      <c r="AX6" s="48" t="str">
        <f t="shared" ref="AX6" ca="1" si="42">CONCATENATE("INSERT INTO ",$D$2," VALUES(","'",AK6,"'",",'",AL6,"'",",'",AM6,"'",",'",AN6,"'",",",AO6,,",'",AP6,"'",",",AQ6,,",",AR6,,",",AS6,,",'",AT6,"'",",",AU6,,",",AV6,,",'",AW6,"'",")")</f>
        <v>INSERT INTO GTOP VALUES('DJB','','TP0001','No Termin',1,'',1,20141204,144109,'SQL',0,0,'')</v>
      </c>
    </row>
    <row r="7" spans="1:51" ht="14.25" customHeight="1" x14ac:dyDescent="0.25">
      <c r="A7" s="4"/>
      <c r="B7" s="1" t="str">
        <f>VLOOKUP($D$2,[1]Tables!$B$1:$D$65509,2,FALSE)</f>
        <v>GT</v>
      </c>
      <c r="C7" s="1" t="s">
        <v>694</v>
      </c>
      <c r="D7" s="1" t="str">
        <f>B7 &amp; C7</f>
        <v>GTTPDY</v>
      </c>
      <c r="E7" s="1" t="str">
        <f>VLOOKUP($C7,'[1]Data Dictionary'!$B$1:$I$65600,5,FALSE)</f>
        <v>Terms of Payment Days</v>
      </c>
      <c r="F7" s="1" t="str">
        <f>VLOOKUP($C7,'[1]Data Dictionary'!$B$1:$I$65600,6,FALSE)</f>
        <v>Terms of Payment Days</v>
      </c>
      <c r="G7" s="1" t="str">
        <f>VLOOKUP($C7,'[1]Data Dictionary'!$B$1:$I$65600,7,FALSE)</f>
        <v>Terms of Payment Days</v>
      </c>
      <c r="H7" s="1" t="str">
        <f>VLOOKUP($C7,'[1]Data Dictionary'!$B$1:$I$65600,8,FALSE)</f>
        <v>Terms of Payment Days</v>
      </c>
      <c r="I7" s="1" t="str">
        <f>VLOOKUP($C7,'[1]Data Dictionary'!$B$1:$I$65600,2,FALSE)</f>
        <v>NUMERIC</v>
      </c>
      <c r="J7" s="2" t="str">
        <f>VLOOKUP($C7,'[1]Data Dictionary'!$B$1:$I$65600,3,FALSE)</f>
        <v>3, 0</v>
      </c>
      <c r="K7" s="3"/>
      <c r="L7" s="3" t="str">
        <f>IF(K7="", " NULL ", " NOT NULL ")</f>
        <v xml:space="preserve"> NULL </v>
      </c>
      <c r="M7" s="3" t="str">
        <f>IF(I7="NUMERIC", " DEFAULT(0) ", IF(I7="DATETIME", "", " DEFAULT('') "))</f>
        <v xml:space="preserve"> DEFAULT(0) </v>
      </c>
      <c r="N7" s="1" t="str">
        <f>CONCATENATE(D7, " ", I7, IF(I7="DATETIME", "",CONCATENATE("(", J7, ") ")), L7, M7,",")</f>
        <v>GTTPDY NUMERIC(3, 0)  NULL  DEFAULT(0) ,</v>
      </c>
      <c r="O7" s="1" t="str">
        <f>CONCATENATE(D7, " ",IF(I7="VARCHAR", "VARCHAR2",IF(I7="NUMERIC", "NUMBER", I7)), IF(I7="DATETIME", "",CONCATENATE("(", J7, ") ")), IF(TRIM(K7)&lt;&gt;"", L7,IF(TRIM(M7)="DEFAULT('')", "DEFAULT(' ')", M7)), ",")</f>
        <v>GTTPDY NUMBER(3, 0)  DEFAULT(0) ,</v>
      </c>
      <c r="P7" s="2" t="str">
        <f>IF(I7="VARCHAR",J7,LEFT(J7,FIND(",",J7)-1))</f>
        <v>3</v>
      </c>
      <c r="Q7" s="2" t="str">
        <f>IF(I7="VARCHAR","",RIGHT(J7,LEN(J7)-FIND(",",J7)))</f>
        <v xml:space="preserve"> 0</v>
      </c>
      <c r="R7" s="1" t="str">
        <f>CONCATENATE("     A            ", D7, RIGHT("          "&amp;P7,10),RIGHT("   "&amp;Q7,3),"       COLHDG('", LEFT(E7,20), "')")</f>
        <v xml:space="preserve">     A            GTTPDY         3  0       COLHDG('Terms of Payment Day')</v>
      </c>
      <c r="S7" s="1" t="s">
        <v>9</v>
      </c>
      <c r="T7" s="1" t="str">
        <f>CONCATENATE("EXEC sys.sp_addextendedproperty @name=N'MS_Description', @value=N'", E7, "' , @level0type=N'SCHEMA',@level0name=N'dbo', @level1type=N'TABLE',@level1name=N'", $D$2, "', @level2type=N'COLUMN',@level2name=N'", D7, "'")</f>
        <v>EXEC sys.sp_addextendedproperty @name=N'MS_Description', @value=N'Terms of Payment Days' , @level0type=N'SCHEMA',@level0name=N'dbo', @level1type=N'TABLE',@level1name=N'GTOP', @level2type=N'COLUMN',@level2name=N'GTTPDY'</v>
      </c>
      <c r="U7" s="1" t="s">
        <v>1311</v>
      </c>
      <c r="W7" s="1" t="s">
        <v>16</v>
      </c>
      <c r="X7" s="1" t="s">
        <v>15</v>
      </c>
      <c r="Y7" s="1" t="str">
        <f>D7</f>
        <v>GTTPDY</v>
      </c>
      <c r="Z7" s="1" t="str">
        <f>IF(AND(W7="EN",X7="S"),E7, IF(AND(W7="ID", X7="S"),F7, IF(AND(W7="EN", X7="R"),G7,H7)))</f>
        <v>Terms of Payment Days</v>
      </c>
      <c r="AB7" s="1">
        <v>1</v>
      </c>
      <c r="AC7" s="6">
        <f t="shared" ca="1" si="11"/>
        <v>20141204</v>
      </c>
      <c r="AD7" s="3">
        <f t="shared" ca="1" si="12"/>
        <v>144109</v>
      </c>
      <c r="AE7" s="3" t="s">
        <v>88</v>
      </c>
      <c r="AF7" s="1">
        <v>0</v>
      </c>
      <c r="AG7" s="1">
        <v>0</v>
      </c>
      <c r="AI7" s="1" t="str">
        <f ca="1">CONCATENATE("insert into ZDIC values('",U7, "', '",V7, "', '",W7, "', '",X7, "', '",Y7, "', '",Z7, "', '",AA7, "', '",AB7, "', '",AC7, "', '",AD7, "', '",AE7, "', '",AF7, "', '",AG7, "', '",AH7, "')")</f>
        <v>insert into ZDIC values('DJB', '', 'EN', 'S', 'GTTPDY', 'Terms of Payment Days', '', '1', '20141204', '144109', 'SQL', '0', '0', '')</v>
      </c>
      <c r="AJ7" s="5" t="s">
        <v>9</v>
      </c>
      <c r="AR7" s="36"/>
      <c r="AS7" s="36"/>
      <c r="AT7" s="6"/>
      <c r="AU7" s="3"/>
      <c r="AV7" s="3"/>
    </row>
    <row r="8" spans="1:51" ht="14.25" customHeight="1" x14ac:dyDescent="0.25">
      <c r="A8" s="4"/>
      <c r="B8" s="1" t="str">
        <f>VLOOKUP($D$2,[1]Tables!$B$1:$D$65509,2,FALSE)</f>
        <v>GT</v>
      </c>
      <c r="C8" s="1" t="s">
        <v>32</v>
      </c>
      <c r="D8" s="1" t="str">
        <f t="shared" si="0"/>
        <v>GTREMA</v>
      </c>
      <c r="E8" s="1" t="str">
        <f>VLOOKUP($C8,'[1]Data Dictionary'!$B$1:$I$65600,5,FALSE)</f>
        <v>Remark</v>
      </c>
      <c r="F8" s="1" t="str">
        <f>VLOOKUP($C8,'[1]Data Dictionary'!$B$1:$I$65600,6,FALSE)</f>
        <v>Remark</v>
      </c>
      <c r="G8" s="1" t="str">
        <f>VLOOKUP($C8,'[1]Data Dictionary'!$B$1:$I$65600,7,FALSE)</f>
        <v>Remark</v>
      </c>
      <c r="H8" s="1" t="str">
        <f>VLOOKUP($C8,'[1]Data Dictionary'!$B$1:$I$65600,8,FALSE)</f>
        <v>Remark</v>
      </c>
      <c r="I8" s="1" t="str">
        <f>VLOOKUP($C8,'[1]Data Dictionary'!$B$1:$I$65600,2,FALSE)</f>
        <v>VARCHAR</v>
      </c>
      <c r="J8" s="2" t="str">
        <f>VLOOKUP($C8,'[1]Data Dictionary'!$B$1:$I$65600,3,FALSE)</f>
        <v>100</v>
      </c>
      <c r="K8" s="3"/>
      <c r="L8" s="3" t="str">
        <f t="shared" si="1"/>
        <v xml:space="preserve"> NULL </v>
      </c>
      <c r="M8" s="3" t="str">
        <f t="shared" si="2"/>
        <v xml:space="preserve"> DEFAULT('') </v>
      </c>
      <c r="N8" s="1" t="str">
        <f t="shared" si="3"/>
        <v>GTREMA VARCHAR(100)  NULL  DEFAULT('') ,</v>
      </c>
      <c r="O8" s="1" t="str">
        <f t="shared" si="4"/>
        <v>GTREMA VARCHAR2(100) DEFAULT(' '),</v>
      </c>
      <c r="P8" s="2" t="str">
        <f t="shared" si="5"/>
        <v>100</v>
      </c>
      <c r="Q8" s="2" t="str">
        <f t="shared" si="6"/>
        <v/>
      </c>
      <c r="R8" s="1" t="str">
        <f t="shared" si="7"/>
        <v xml:space="preserve">     A            GTREMA       100          COLHDG('Remark')</v>
      </c>
      <c r="S8" s="1" t="s">
        <v>9</v>
      </c>
      <c r="T8" s="1" t="str">
        <f t="shared" si="8"/>
        <v>EXEC sys.sp_addextendedproperty @name=N'MS_Description', @value=N'Remark' , @level0type=N'SCHEMA',@level0name=N'dbo', @level1type=N'TABLE',@level1name=N'GTOP', @level2type=N'COLUMN',@level2name=N'GTREMA'</v>
      </c>
      <c r="U8" s="1" t="s">
        <v>1311</v>
      </c>
      <c r="W8" s="1" t="s">
        <v>16</v>
      </c>
      <c r="X8" s="1" t="s">
        <v>15</v>
      </c>
      <c r="Y8" s="1" t="str">
        <f t="shared" si="9"/>
        <v>GTREMA</v>
      </c>
      <c r="Z8" s="1" t="str">
        <f t="shared" si="10"/>
        <v>Remark</v>
      </c>
      <c r="AB8" s="1">
        <v>1</v>
      </c>
      <c r="AC8" s="6">
        <f t="shared" ca="1" si="11"/>
        <v>20141204</v>
      </c>
      <c r="AD8" s="3">
        <f t="shared" ca="1" si="12"/>
        <v>144109</v>
      </c>
      <c r="AE8" s="3" t="s">
        <v>88</v>
      </c>
      <c r="AF8" s="1">
        <v>0</v>
      </c>
      <c r="AG8" s="1">
        <v>0</v>
      </c>
      <c r="AI8" s="1" t="str">
        <f t="shared" ca="1" si="13"/>
        <v>insert into ZDIC values('DJB', '', 'EN', 'S', 'GTREMA', 'Remark', '', '1', '20141204', '144109', 'SQL', '0', '0', '')</v>
      </c>
      <c r="AJ8" s="5" t="s">
        <v>9</v>
      </c>
      <c r="AR8" s="36"/>
      <c r="AS8" s="36"/>
      <c r="AT8" s="6"/>
      <c r="AU8" s="3"/>
      <c r="AV8" s="3"/>
    </row>
    <row r="9" spans="1:51" ht="14.25" customHeight="1" x14ac:dyDescent="0.25">
      <c r="A9" s="4"/>
      <c r="B9" s="1" t="str">
        <f>VLOOKUP($D$2,[1]Tables!$B$1:$D$65509,2,FALSE)</f>
        <v>GT</v>
      </c>
      <c r="C9" s="1" t="s">
        <v>33</v>
      </c>
      <c r="D9" s="1" t="str">
        <f t="shared" si="0"/>
        <v>GTRCST</v>
      </c>
      <c r="E9" s="1" t="str">
        <f>VLOOKUP($C9,'[1]Data Dictionary'!$B$1:$I$65600,5,FALSE)</f>
        <v>Record Status</v>
      </c>
      <c r="F9" s="1" t="str">
        <f>VLOOKUP($C9,'[1]Data Dictionary'!$B$1:$I$65600,6,FALSE)</f>
        <v>Record Status</v>
      </c>
      <c r="G9" s="1" t="str">
        <f>VLOOKUP($C9,'[1]Data Dictionary'!$B$1:$I$65600,7,FALSE)</f>
        <v>Record Status</v>
      </c>
      <c r="H9" s="1" t="str">
        <f>VLOOKUP($C9,'[1]Data Dictionary'!$B$1:$I$65600,8,FALSE)</f>
        <v>Record Status</v>
      </c>
      <c r="I9" s="1" t="str">
        <f>VLOOKUP($C9,'[1]Data Dictionary'!$B$1:$I$65600,2,FALSE)</f>
        <v>NUMERIC</v>
      </c>
      <c r="J9" s="2" t="str">
        <f>VLOOKUP($C9,'[1]Data Dictionary'!$B$1:$I$65600,3,FALSE)</f>
        <v>1, 0</v>
      </c>
      <c r="K9" s="3"/>
      <c r="L9" s="3" t="str">
        <f t="shared" si="1"/>
        <v xml:space="preserve"> NULL </v>
      </c>
      <c r="M9" s="3" t="str">
        <f t="shared" si="2"/>
        <v xml:space="preserve"> DEFAULT(0) </v>
      </c>
      <c r="N9" s="1" t="str">
        <f t="shared" si="3"/>
        <v>GTRCST NUMERIC(1, 0)  NULL  DEFAULT(0) ,</v>
      </c>
      <c r="O9" s="1" t="str">
        <f t="shared" si="4"/>
        <v>GTRCST NUMBER(1, 0)  DEFAULT(0) ,</v>
      </c>
      <c r="P9" s="2" t="str">
        <f t="shared" si="5"/>
        <v>1</v>
      </c>
      <c r="Q9" s="2" t="str">
        <f t="shared" si="6"/>
        <v xml:space="preserve"> 0</v>
      </c>
      <c r="R9" s="1" t="str">
        <f t="shared" si="7"/>
        <v xml:space="preserve">     A            GTRCST         1  0       COLHDG('Record Status')</v>
      </c>
      <c r="S9" s="1" t="s">
        <v>9</v>
      </c>
      <c r="T9" s="1" t="str">
        <f t="shared" si="8"/>
        <v>EXEC sys.sp_addextendedproperty @name=N'MS_Description', @value=N'Record Status' , @level0type=N'SCHEMA',@level0name=N'dbo', @level1type=N'TABLE',@level1name=N'GTOP', @level2type=N'COLUMN',@level2name=N'GTRCST'</v>
      </c>
      <c r="U9" s="1" t="s">
        <v>1311</v>
      </c>
      <c r="W9" s="1" t="s">
        <v>16</v>
      </c>
      <c r="X9" s="1" t="s">
        <v>15</v>
      </c>
      <c r="Y9" s="1" t="str">
        <f t="shared" si="9"/>
        <v>GTRCST</v>
      </c>
      <c r="Z9" s="1" t="str">
        <f t="shared" si="10"/>
        <v>Record Status</v>
      </c>
      <c r="AB9" s="1">
        <v>1</v>
      </c>
      <c r="AC9" s="6">
        <f t="shared" ca="1" si="11"/>
        <v>20141204</v>
      </c>
      <c r="AD9" s="3">
        <f t="shared" ca="1" si="12"/>
        <v>144109</v>
      </c>
      <c r="AE9" s="3" t="s">
        <v>88</v>
      </c>
      <c r="AF9" s="1">
        <v>0</v>
      </c>
      <c r="AG9" s="1">
        <v>0</v>
      </c>
      <c r="AI9" s="1" t="str">
        <f t="shared" ca="1" si="13"/>
        <v>insert into ZDIC values('DJB', '', 'EN', 'S', 'GTRCST', 'Record Status', '', '1', '20141204', '144109', 'SQL', '0', '0', '')</v>
      </c>
      <c r="AJ9" s="5" t="s">
        <v>9</v>
      </c>
      <c r="AR9" s="36"/>
      <c r="AS9" s="36"/>
      <c r="AT9" s="6"/>
      <c r="AU9" s="3"/>
      <c r="AV9" s="3"/>
      <c r="AY9" s="3"/>
    </row>
    <row r="10" spans="1:51" ht="14.25" customHeight="1" x14ac:dyDescent="0.25">
      <c r="A10" s="4"/>
      <c r="B10" s="1" t="str">
        <f>VLOOKUP($D$2,[1]Tables!$B$1:$D$65509,2,FALSE)</f>
        <v>GT</v>
      </c>
      <c r="C10" s="1" t="s">
        <v>23</v>
      </c>
      <c r="D10" s="1" t="str">
        <f t="shared" si="0"/>
        <v>GTCRDT</v>
      </c>
      <c r="E10" s="1" t="str">
        <f>VLOOKUP($C10,'[1]Data Dictionary'!$B$1:$I$65600,5,FALSE)</f>
        <v>Create Date</v>
      </c>
      <c r="F10" s="1" t="str">
        <f>VLOOKUP($C10,'[1]Data Dictionary'!$B$1:$I$65600,6,FALSE)</f>
        <v>Create Date</v>
      </c>
      <c r="G10" s="1" t="str">
        <f>VLOOKUP($C10,'[1]Data Dictionary'!$B$1:$I$65600,7,FALSE)</f>
        <v>Create Date</v>
      </c>
      <c r="H10" s="1" t="str">
        <f>VLOOKUP($C10,'[1]Data Dictionary'!$B$1:$I$65600,8,FALSE)</f>
        <v>Create Date</v>
      </c>
      <c r="I10" s="1" t="str">
        <f>VLOOKUP($C10,'[1]Data Dictionary'!$B$1:$I$65600,2,FALSE)</f>
        <v>NUMERIC</v>
      </c>
      <c r="J10" s="2" t="str">
        <f>VLOOKUP($C10,'[1]Data Dictionary'!$B$1:$I$65600,3,FALSE)</f>
        <v>8, 0</v>
      </c>
      <c r="K10" s="3"/>
      <c r="L10" s="3" t="str">
        <f t="shared" si="1"/>
        <v xml:space="preserve"> NULL </v>
      </c>
      <c r="M10" s="3" t="str">
        <f t="shared" si="2"/>
        <v xml:space="preserve"> DEFAULT(0) </v>
      </c>
      <c r="N10" s="1" t="str">
        <f t="shared" si="3"/>
        <v>GTCRDT NUMERIC(8, 0)  NULL  DEFAULT(0) ,</v>
      </c>
      <c r="O10" s="1" t="str">
        <f t="shared" si="4"/>
        <v>GTCRDT NUMBER(8, 0)  DEFAULT(0) ,</v>
      </c>
      <c r="P10" s="2" t="str">
        <f t="shared" si="5"/>
        <v>8</v>
      </c>
      <c r="Q10" s="2" t="str">
        <f t="shared" si="6"/>
        <v xml:space="preserve"> 0</v>
      </c>
      <c r="R10" s="1" t="str">
        <f t="shared" si="7"/>
        <v xml:space="preserve">     A            GTCRDT         8  0       COLHDG('Create Date')</v>
      </c>
      <c r="S10" s="1" t="s">
        <v>9</v>
      </c>
      <c r="T10" s="1" t="str">
        <f t="shared" si="8"/>
        <v>EXEC sys.sp_addextendedproperty @name=N'MS_Description', @value=N'Create Date' , @level0type=N'SCHEMA',@level0name=N'dbo', @level1type=N'TABLE',@level1name=N'GTOP', @level2type=N'COLUMN',@level2name=N'GTCRDT'</v>
      </c>
      <c r="U10" s="1" t="s">
        <v>1311</v>
      </c>
      <c r="W10" s="1" t="s">
        <v>16</v>
      </c>
      <c r="X10" s="1" t="s">
        <v>15</v>
      </c>
      <c r="Y10" s="1" t="str">
        <f t="shared" si="9"/>
        <v>GTCRDT</v>
      </c>
      <c r="Z10" s="1" t="str">
        <f t="shared" si="10"/>
        <v>Create Date</v>
      </c>
      <c r="AB10" s="1">
        <v>1</v>
      </c>
      <c r="AC10" s="6">
        <f t="shared" ca="1" si="11"/>
        <v>20141204</v>
      </c>
      <c r="AD10" s="3">
        <f t="shared" ca="1" si="12"/>
        <v>144109</v>
      </c>
      <c r="AE10" s="3" t="s">
        <v>88</v>
      </c>
      <c r="AF10" s="1">
        <v>0</v>
      </c>
      <c r="AG10" s="1">
        <v>0</v>
      </c>
      <c r="AI10" s="1" t="str">
        <f t="shared" ca="1" si="13"/>
        <v>insert into ZDIC values('DJB', '', 'EN', 'S', 'GTCRDT', 'Create Date', '', '1', '20141204', '144109', 'SQL', '0', '0', '')</v>
      </c>
      <c r="AJ10" s="5" t="s">
        <v>9</v>
      </c>
      <c r="AR10" s="36"/>
      <c r="AS10" s="36"/>
      <c r="AT10" s="6"/>
      <c r="AU10" s="3"/>
      <c r="AV10" s="3"/>
      <c r="AY10" s="3"/>
    </row>
    <row r="11" spans="1:51" ht="14.25" customHeight="1" x14ac:dyDescent="0.25">
      <c r="A11" s="4"/>
      <c r="B11" s="1" t="str">
        <f>VLOOKUP($D$2,[1]Tables!$B$1:$D$65509,2,FALSE)</f>
        <v>GT</v>
      </c>
      <c r="C11" s="1" t="s">
        <v>24</v>
      </c>
      <c r="D11" s="1" t="str">
        <f t="shared" si="0"/>
        <v>GTCRTM</v>
      </c>
      <c r="E11" s="1" t="str">
        <f>VLOOKUP($C11,'[1]Data Dictionary'!$B$1:$I$65600,5,FALSE)</f>
        <v>Create Time</v>
      </c>
      <c r="F11" s="1" t="str">
        <f>VLOOKUP($C11,'[1]Data Dictionary'!$B$1:$I$65600,6,FALSE)</f>
        <v>Create Time</v>
      </c>
      <c r="G11" s="1" t="str">
        <f>VLOOKUP($C11,'[1]Data Dictionary'!$B$1:$I$65600,7,FALSE)</f>
        <v>Create Time</v>
      </c>
      <c r="H11" s="1" t="str">
        <f>VLOOKUP($C11,'[1]Data Dictionary'!$B$1:$I$65600,8,FALSE)</f>
        <v>Create Time</v>
      </c>
      <c r="I11" s="1" t="str">
        <f>VLOOKUP($C11,'[1]Data Dictionary'!$B$1:$I$65600,2,FALSE)</f>
        <v>NUMERIC</v>
      </c>
      <c r="J11" s="2" t="str">
        <f>VLOOKUP($C11,'[1]Data Dictionary'!$B$1:$I$65600,3,FALSE)</f>
        <v>6, 0</v>
      </c>
      <c r="K11" s="3"/>
      <c r="L11" s="3" t="str">
        <f t="shared" si="1"/>
        <v xml:space="preserve"> NULL </v>
      </c>
      <c r="M11" s="3" t="str">
        <f t="shared" si="2"/>
        <v xml:space="preserve"> DEFAULT(0) </v>
      </c>
      <c r="N11" s="1" t="str">
        <f t="shared" si="3"/>
        <v>GTCRTM NUMERIC(6, 0)  NULL  DEFAULT(0) ,</v>
      </c>
      <c r="O11" s="1" t="str">
        <f t="shared" si="4"/>
        <v>GTCRTM NUMBER(6, 0)  DEFAULT(0) ,</v>
      </c>
      <c r="P11" s="2" t="str">
        <f t="shared" si="5"/>
        <v>6</v>
      </c>
      <c r="Q11" s="2" t="str">
        <f t="shared" si="6"/>
        <v xml:space="preserve"> 0</v>
      </c>
      <c r="R11" s="1" t="str">
        <f t="shared" si="7"/>
        <v xml:space="preserve">     A            GTCRTM         6  0       COLHDG('Create Time')</v>
      </c>
      <c r="S11" s="1" t="s">
        <v>9</v>
      </c>
      <c r="T11" s="1" t="str">
        <f t="shared" si="8"/>
        <v>EXEC sys.sp_addextendedproperty @name=N'MS_Description', @value=N'Create Time' , @level0type=N'SCHEMA',@level0name=N'dbo', @level1type=N'TABLE',@level1name=N'GTOP', @level2type=N'COLUMN',@level2name=N'GTCRTM'</v>
      </c>
      <c r="U11" s="1" t="s">
        <v>1311</v>
      </c>
      <c r="W11" s="1" t="s">
        <v>16</v>
      </c>
      <c r="X11" s="1" t="s">
        <v>15</v>
      </c>
      <c r="Y11" s="1" t="str">
        <f t="shared" si="9"/>
        <v>GTCRTM</v>
      </c>
      <c r="Z11" s="1" t="str">
        <f t="shared" si="10"/>
        <v>Create Time</v>
      </c>
      <c r="AB11" s="1">
        <v>1</v>
      </c>
      <c r="AC11" s="6">
        <f t="shared" ca="1" si="11"/>
        <v>20141204</v>
      </c>
      <c r="AD11" s="3">
        <f t="shared" ca="1" si="12"/>
        <v>144109</v>
      </c>
      <c r="AE11" s="3" t="s">
        <v>88</v>
      </c>
      <c r="AF11" s="1">
        <v>0</v>
      </c>
      <c r="AG11" s="1">
        <v>0</v>
      </c>
      <c r="AI11" s="1" t="str">
        <f t="shared" ca="1" si="13"/>
        <v>insert into ZDIC values('DJB', '', 'EN', 'S', 'GTCRTM', 'Create Time', '', '1', '20141204', '144109', 'SQL', '0', '0', '')</v>
      </c>
      <c r="AJ11" s="5" t="s">
        <v>9</v>
      </c>
      <c r="AR11" s="36"/>
      <c r="AS11" s="36"/>
      <c r="AT11" s="6"/>
      <c r="AU11" s="3"/>
      <c r="AV11" s="3"/>
      <c r="AY11" s="3"/>
    </row>
    <row r="12" spans="1:51" ht="14.25" customHeight="1" x14ac:dyDescent="0.25">
      <c r="A12" s="4"/>
      <c r="B12" s="1" t="str">
        <f>VLOOKUP($D$2,[1]Tables!$B$1:$D$65509,2,FALSE)</f>
        <v>GT</v>
      </c>
      <c r="C12" s="1" t="s">
        <v>25</v>
      </c>
      <c r="D12" s="1" t="str">
        <f t="shared" si="0"/>
        <v>GTCRUS</v>
      </c>
      <c r="E12" s="1" t="str">
        <f>VLOOKUP($C12,'[1]Data Dictionary'!$B$1:$I$65600,5,FALSE)</f>
        <v>Create User</v>
      </c>
      <c r="F12" s="1" t="str">
        <f>VLOOKUP($C12,'[1]Data Dictionary'!$B$1:$I$65600,6,FALSE)</f>
        <v>Create User</v>
      </c>
      <c r="G12" s="1" t="str">
        <f>VLOOKUP($C12,'[1]Data Dictionary'!$B$1:$I$65600,7,FALSE)</f>
        <v>Create User</v>
      </c>
      <c r="H12" s="1" t="str">
        <f>VLOOKUP($C12,'[1]Data Dictionary'!$B$1:$I$65600,8,FALSE)</f>
        <v>Create User</v>
      </c>
      <c r="I12" s="1" t="str">
        <f>VLOOKUP($C12,'[1]Data Dictionary'!$B$1:$I$65600,2,FALSE)</f>
        <v>VARCHAR</v>
      </c>
      <c r="J12" s="2" t="str">
        <f>VLOOKUP($C12,'[1]Data Dictionary'!$B$1:$I$65600,3,FALSE)</f>
        <v>20</v>
      </c>
      <c r="K12" s="3"/>
      <c r="L12" s="3" t="str">
        <f t="shared" si="1"/>
        <v xml:space="preserve"> NULL </v>
      </c>
      <c r="M12" s="3" t="str">
        <f t="shared" si="2"/>
        <v xml:space="preserve"> DEFAULT('') </v>
      </c>
      <c r="N12" s="1" t="str">
        <f t="shared" si="3"/>
        <v>GTCRUS VARCHAR(20)  NULL  DEFAULT('') ,</v>
      </c>
      <c r="O12" s="1" t="str">
        <f t="shared" si="4"/>
        <v>GTCRUS VARCHAR2(20) DEFAULT(' '),</v>
      </c>
      <c r="P12" s="2" t="str">
        <f t="shared" si="5"/>
        <v>20</v>
      </c>
      <c r="Q12" s="2" t="str">
        <f t="shared" si="6"/>
        <v/>
      </c>
      <c r="R12" s="1" t="str">
        <f t="shared" si="7"/>
        <v xml:space="preserve">     A            GTCRUS        20          COLHDG('Create User')</v>
      </c>
      <c r="S12" s="1" t="s">
        <v>9</v>
      </c>
      <c r="T12" s="1" t="str">
        <f t="shared" si="8"/>
        <v>EXEC sys.sp_addextendedproperty @name=N'MS_Description', @value=N'Create User' , @level0type=N'SCHEMA',@level0name=N'dbo', @level1type=N'TABLE',@level1name=N'GTOP', @level2type=N'COLUMN',@level2name=N'GTCRUS'</v>
      </c>
      <c r="U12" s="1" t="s">
        <v>1311</v>
      </c>
      <c r="W12" s="1" t="s">
        <v>16</v>
      </c>
      <c r="X12" s="1" t="s">
        <v>15</v>
      </c>
      <c r="Y12" s="1" t="str">
        <f t="shared" si="9"/>
        <v>GTCRUS</v>
      </c>
      <c r="Z12" s="1" t="str">
        <f t="shared" si="10"/>
        <v>Create User</v>
      </c>
      <c r="AB12" s="1">
        <v>1</v>
      </c>
      <c r="AC12" s="6">
        <f t="shared" ca="1" si="11"/>
        <v>20141204</v>
      </c>
      <c r="AD12" s="3">
        <f t="shared" ca="1" si="12"/>
        <v>144109</v>
      </c>
      <c r="AE12" s="3" t="s">
        <v>88</v>
      </c>
      <c r="AF12" s="1">
        <v>0</v>
      </c>
      <c r="AG12" s="1">
        <v>0</v>
      </c>
      <c r="AI12" s="1" t="str">
        <f t="shared" ca="1" si="13"/>
        <v>insert into ZDIC values('DJB', '', 'EN', 'S', 'GTCRUS', 'Create User', '', '1', '20141204', '144109', 'SQL', '0', '0', '')</v>
      </c>
      <c r="AJ12" s="5" t="s">
        <v>9</v>
      </c>
      <c r="AR12" s="36"/>
      <c r="AS12" s="36"/>
      <c r="AT12" s="6"/>
      <c r="AU12" s="3"/>
      <c r="AV12" s="3"/>
      <c r="AY12" s="3"/>
    </row>
    <row r="13" spans="1:51" ht="14.25" customHeight="1" x14ac:dyDescent="0.25">
      <c r="A13" s="4"/>
      <c r="B13" s="1" t="str">
        <f>VLOOKUP($D$2,[1]Tables!$B$1:$D$65509,2,FALSE)</f>
        <v>GT</v>
      </c>
      <c r="C13" s="1" t="s">
        <v>26</v>
      </c>
      <c r="D13" s="1" t="str">
        <f t="shared" si="0"/>
        <v>GTCHDT</v>
      </c>
      <c r="E13" s="1" t="str">
        <f>VLOOKUP($C13,'[1]Data Dictionary'!$B$1:$I$65600,5,FALSE)</f>
        <v>Change Date</v>
      </c>
      <c r="F13" s="1" t="str">
        <f>VLOOKUP($C13,'[1]Data Dictionary'!$B$1:$I$65600,6,FALSE)</f>
        <v>Change Date</v>
      </c>
      <c r="G13" s="1" t="str">
        <f>VLOOKUP($C13,'[1]Data Dictionary'!$B$1:$I$65600,7,FALSE)</f>
        <v>Change Date</v>
      </c>
      <c r="H13" s="1" t="str">
        <f>VLOOKUP($C13,'[1]Data Dictionary'!$B$1:$I$65600,8,FALSE)</f>
        <v>Change Date</v>
      </c>
      <c r="I13" s="1" t="str">
        <f>VLOOKUP($C13,'[1]Data Dictionary'!$B$1:$I$65600,2,FALSE)</f>
        <v>NUMERIC</v>
      </c>
      <c r="J13" s="2" t="str">
        <f>VLOOKUP($C13,'[1]Data Dictionary'!$B$1:$I$65600,3,FALSE)</f>
        <v>8, 0</v>
      </c>
      <c r="K13" s="3"/>
      <c r="L13" s="3" t="str">
        <f t="shared" si="1"/>
        <v xml:space="preserve"> NULL </v>
      </c>
      <c r="M13" s="3" t="str">
        <f t="shared" si="2"/>
        <v xml:space="preserve"> DEFAULT(0) </v>
      </c>
      <c r="N13" s="1" t="str">
        <f t="shared" si="3"/>
        <v>GTCHDT NUMERIC(8, 0)  NULL  DEFAULT(0) ,</v>
      </c>
      <c r="O13" s="1" t="str">
        <f t="shared" si="4"/>
        <v>GTCHDT NUMBER(8, 0)  DEFAULT(0) ,</v>
      </c>
      <c r="P13" s="2" t="str">
        <f t="shared" si="5"/>
        <v>8</v>
      </c>
      <c r="Q13" s="2" t="str">
        <f t="shared" si="6"/>
        <v xml:space="preserve"> 0</v>
      </c>
      <c r="R13" s="1" t="str">
        <f t="shared" si="7"/>
        <v xml:space="preserve">     A            GTCHDT         8  0       COLHDG('Change Date')</v>
      </c>
      <c r="S13" s="1" t="s">
        <v>9</v>
      </c>
      <c r="T13" s="1" t="str">
        <f t="shared" si="8"/>
        <v>EXEC sys.sp_addextendedproperty @name=N'MS_Description', @value=N'Change Date' , @level0type=N'SCHEMA',@level0name=N'dbo', @level1type=N'TABLE',@level1name=N'GTOP', @level2type=N'COLUMN',@level2name=N'GTCHDT'</v>
      </c>
      <c r="U13" s="1" t="s">
        <v>1311</v>
      </c>
      <c r="W13" s="1" t="s">
        <v>16</v>
      </c>
      <c r="X13" s="1" t="s">
        <v>15</v>
      </c>
      <c r="Y13" s="1" t="str">
        <f t="shared" si="9"/>
        <v>GTCHDT</v>
      </c>
      <c r="Z13" s="1" t="str">
        <f t="shared" si="10"/>
        <v>Change Date</v>
      </c>
      <c r="AB13" s="1">
        <v>1</v>
      </c>
      <c r="AC13" s="6">
        <f t="shared" ca="1" si="11"/>
        <v>20141204</v>
      </c>
      <c r="AD13" s="3">
        <f t="shared" ca="1" si="12"/>
        <v>144109</v>
      </c>
      <c r="AE13" s="3" t="s">
        <v>88</v>
      </c>
      <c r="AF13" s="1">
        <v>0</v>
      </c>
      <c r="AG13" s="1">
        <v>0</v>
      </c>
      <c r="AI13" s="1" t="str">
        <f t="shared" ca="1" si="13"/>
        <v>insert into ZDIC values('DJB', '', 'EN', 'S', 'GTCHDT', 'Change Date', '', '1', '20141204', '144109', 'SQL', '0', '0', '')</v>
      </c>
      <c r="AJ13" s="5" t="s">
        <v>9</v>
      </c>
      <c r="AR13" s="36"/>
      <c r="AS13" s="36"/>
      <c r="AT13" s="6"/>
      <c r="AU13" s="3"/>
      <c r="AV13" s="3"/>
      <c r="AY13" s="3"/>
    </row>
    <row r="14" spans="1:51" ht="14.25" customHeight="1" x14ac:dyDescent="0.25">
      <c r="A14" s="4"/>
      <c r="B14" s="1" t="str">
        <f>VLOOKUP($D$2,[1]Tables!$B$1:$D$65509,2,FALSE)</f>
        <v>GT</v>
      </c>
      <c r="C14" s="1" t="s">
        <v>27</v>
      </c>
      <c r="D14" s="1" t="str">
        <f t="shared" si="0"/>
        <v>GTCHTM</v>
      </c>
      <c r="E14" s="1" t="str">
        <f>VLOOKUP($C14,'[1]Data Dictionary'!$B$1:$I$65600,5,FALSE)</f>
        <v>Change Time</v>
      </c>
      <c r="F14" s="1" t="str">
        <f>VLOOKUP($C14,'[1]Data Dictionary'!$B$1:$I$65600,6,FALSE)</f>
        <v>Change Time</v>
      </c>
      <c r="G14" s="1" t="str">
        <f>VLOOKUP($C14,'[1]Data Dictionary'!$B$1:$I$65600,7,FALSE)</f>
        <v>Change Time</v>
      </c>
      <c r="H14" s="1" t="str">
        <f>VLOOKUP($C14,'[1]Data Dictionary'!$B$1:$I$65600,8,FALSE)</f>
        <v>Change Time</v>
      </c>
      <c r="I14" s="1" t="str">
        <f>VLOOKUP($C14,'[1]Data Dictionary'!$B$1:$I$65600,2,FALSE)</f>
        <v>NUMERIC</v>
      </c>
      <c r="J14" s="2" t="str">
        <f>VLOOKUP($C14,'[1]Data Dictionary'!$B$1:$I$65600,3,FALSE)</f>
        <v>6, 0</v>
      </c>
      <c r="K14" s="3"/>
      <c r="L14" s="3" t="str">
        <f t="shared" si="1"/>
        <v xml:space="preserve"> NULL </v>
      </c>
      <c r="M14" s="3" t="str">
        <f t="shared" si="2"/>
        <v xml:space="preserve"> DEFAULT(0) </v>
      </c>
      <c r="N14" s="1" t="str">
        <f t="shared" si="3"/>
        <v>GTCHTM NUMERIC(6, 0)  NULL  DEFAULT(0) ,</v>
      </c>
      <c r="O14" s="1" t="str">
        <f t="shared" si="4"/>
        <v>GTCHTM NUMBER(6, 0)  DEFAULT(0) ,</v>
      </c>
      <c r="P14" s="2" t="str">
        <f t="shared" si="5"/>
        <v>6</v>
      </c>
      <c r="Q14" s="2" t="str">
        <f t="shared" si="6"/>
        <v xml:space="preserve"> 0</v>
      </c>
      <c r="R14" s="1" t="str">
        <f t="shared" si="7"/>
        <v xml:space="preserve">     A            GTCHTM         6  0       COLHDG('Change Time')</v>
      </c>
      <c r="S14" s="1" t="s">
        <v>9</v>
      </c>
      <c r="T14" s="1" t="str">
        <f t="shared" si="8"/>
        <v>EXEC sys.sp_addextendedproperty @name=N'MS_Description', @value=N'Change Time' , @level0type=N'SCHEMA',@level0name=N'dbo', @level1type=N'TABLE',@level1name=N'GTOP', @level2type=N'COLUMN',@level2name=N'GTCHTM'</v>
      </c>
      <c r="U14" s="1" t="s">
        <v>1311</v>
      </c>
      <c r="W14" s="1" t="s">
        <v>16</v>
      </c>
      <c r="X14" s="1" t="s">
        <v>15</v>
      </c>
      <c r="Y14" s="1" t="str">
        <f t="shared" si="9"/>
        <v>GTCHTM</v>
      </c>
      <c r="Z14" s="1" t="str">
        <f t="shared" si="10"/>
        <v>Change Time</v>
      </c>
      <c r="AB14" s="1">
        <v>1</v>
      </c>
      <c r="AC14" s="6">
        <f t="shared" ca="1" si="11"/>
        <v>20141204</v>
      </c>
      <c r="AD14" s="3">
        <f t="shared" ca="1" si="12"/>
        <v>144109</v>
      </c>
      <c r="AE14" s="3" t="s">
        <v>88</v>
      </c>
      <c r="AF14" s="1">
        <v>0</v>
      </c>
      <c r="AG14" s="1">
        <v>0</v>
      </c>
      <c r="AI14" s="1" t="str">
        <f t="shared" ca="1" si="13"/>
        <v>insert into ZDIC values('DJB', '', 'EN', 'S', 'GTCHTM', 'Change Time', '', '1', '20141204', '144109', 'SQL', '0', '0', '')</v>
      </c>
      <c r="AJ14" s="5" t="s">
        <v>9</v>
      </c>
      <c r="AR14" s="36"/>
      <c r="AS14" s="36"/>
      <c r="AT14" s="6"/>
      <c r="AU14" s="3"/>
      <c r="AV14" s="3"/>
      <c r="AY14" s="3"/>
    </row>
    <row r="15" spans="1:51" ht="14.25" customHeight="1" x14ac:dyDescent="0.25">
      <c r="A15" s="4"/>
      <c r="B15" s="1" t="str">
        <f>VLOOKUP($D$2,[1]Tables!$B$1:$D$65509,2,FALSE)</f>
        <v>GT</v>
      </c>
      <c r="C15" s="1" t="s">
        <v>28</v>
      </c>
      <c r="D15" s="1" t="str">
        <f t="shared" si="0"/>
        <v>GTCHUS</v>
      </c>
      <c r="E15" s="1" t="str">
        <f>VLOOKUP($C15,'[1]Data Dictionary'!$B$1:$I$65600,5,FALSE)</f>
        <v>Change User</v>
      </c>
      <c r="F15" s="1" t="str">
        <f>VLOOKUP($C15,'[1]Data Dictionary'!$B$1:$I$65600,6,FALSE)</f>
        <v>Change User</v>
      </c>
      <c r="G15" s="1" t="str">
        <f>VLOOKUP($C15,'[1]Data Dictionary'!$B$1:$I$65600,7,FALSE)</f>
        <v>Change User</v>
      </c>
      <c r="H15" s="1" t="str">
        <f>VLOOKUP($C15,'[1]Data Dictionary'!$B$1:$I$65600,8,FALSE)</f>
        <v>Change User</v>
      </c>
      <c r="I15" s="1" t="str">
        <f>VLOOKUP($C15,'[1]Data Dictionary'!$B$1:$I$65600,2,FALSE)</f>
        <v>VARCHAR</v>
      </c>
      <c r="J15" s="2" t="str">
        <f>VLOOKUP($C15,'[1]Data Dictionary'!$B$1:$I$65600,3,FALSE)</f>
        <v>20</v>
      </c>
      <c r="K15" s="3"/>
      <c r="L15" s="3" t="str">
        <f t="shared" si="1"/>
        <v xml:space="preserve"> NULL </v>
      </c>
      <c r="M15" s="3" t="str">
        <f t="shared" si="2"/>
        <v xml:space="preserve"> DEFAULT('') </v>
      </c>
      <c r="N15" s="1" t="str">
        <f t="shared" si="3"/>
        <v>GTCHUS VARCHAR(20)  NULL  DEFAULT('') ,</v>
      </c>
      <c r="O15" s="1" t="str">
        <f t="shared" si="4"/>
        <v>GTCHUS VARCHAR2(20) DEFAULT(' '),</v>
      </c>
      <c r="P15" s="2" t="str">
        <f t="shared" si="5"/>
        <v>20</v>
      </c>
      <c r="Q15" s="2" t="str">
        <f t="shared" si="6"/>
        <v/>
      </c>
      <c r="R15" s="1" t="str">
        <f t="shared" si="7"/>
        <v xml:space="preserve">     A            GTCHUS        20          COLHDG('Change User')</v>
      </c>
      <c r="S15" s="1" t="s">
        <v>9</v>
      </c>
      <c r="T15" s="1" t="str">
        <f t="shared" si="8"/>
        <v>EXEC sys.sp_addextendedproperty @name=N'MS_Description', @value=N'Change User' , @level0type=N'SCHEMA',@level0name=N'dbo', @level1type=N'TABLE',@level1name=N'GTOP', @level2type=N'COLUMN',@level2name=N'GTCHUS'</v>
      </c>
      <c r="U15" s="1" t="s">
        <v>1311</v>
      </c>
      <c r="W15" s="1" t="s">
        <v>16</v>
      </c>
      <c r="X15" s="1" t="s">
        <v>15</v>
      </c>
      <c r="Y15" s="1" t="str">
        <f t="shared" si="9"/>
        <v>GTCHUS</v>
      </c>
      <c r="Z15" s="1" t="str">
        <f t="shared" si="10"/>
        <v>Change User</v>
      </c>
      <c r="AB15" s="1">
        <v>1</v>
      </c>
      <c r="AC15" s="6">
        <f t="shared" ca="1" si="11"/>
        <v>20141204</v>
      </c>
      <c r="AD15" s="3">
        <f t="shared" ca="1" si="12"/>
        <v>144109</v>
      </c>
      <c r="AE15" s="3" t="s">
        <v>88</v>
      </c>
      <c r="AF15" s="1">
        <v>0</v>
      </c>
      <c r="AG15" s="1">
        <v>0</v>
      </c>
      <c r="AI15" s="1" t="str">
        <f t="shared" ca="1" si="13"/>
        <v>insert into ZDIC values('DJB', '', 'EN', 'S', 'GTCHUS', 'Change User', '', '1', '20141204', '144109', 'SQL', '0', '0', '')</v>
      </c>
      <c r="AJ15" s="5" t="s">
        <v>9</v>
      </c>
      <c r="AK15" s="48"/>
      <c r="AL15" s="48"/>
      <c r="AM15" s="48"/>
      <c r="AN15" s="48"/>
      <c r="AO15" s="48"/>
      <c r="AP15" s="48"/>
      <c r="AQ15" s="48"/>
      <c r="AR15" s="36"/>
      <c r="AS15" s="36"/>
      <c r="AT15" s="6"/>
      <c r="AU15" s="3"/>
      <c r="AV15" s="3"/>
      <c r="AW15" s="48"/>
      <c r="AX15" s="48"/>
      <c r="AY15" s="3"/>
    </row>
    <row r="16" spans="1:51" ht="14.25" customHeight="1" x14ac:dyDescent="0.25">
      <c r="A16" s="4"/>
      <c r="B16" s="4"/>
      <c r="C16" s="4"/>
      <c r="D16" s="5"/>
      <c r="K16" s="3"/>
      <c r="L16" s="3"/>
      <c r="M16" s="3"/>
      <c r="N16" s="1" t="str">
        <f>CONCATENATE(" CONSTRAINT PK_",$D$2, " PRIMARY KEY CLUSTERED (")</f>
        <v xml:space="preserve"> CONSTRAINT PK_GTOP PRIMARY KEY CLUSTERED (</v>
      </c>
      <c r="O16" s="1" t="str">
        <f>CONCATENATE(" CONSTRAINT PK_",$D$2, " PRIMARY KEY (")</f>
        <v xml:space="preserve"> CONSTRAINT PK_GTOP PRIMARY KEY (</v>
      </c>
      <c r="P16" s="1" t="s">
        <v>9</v>
      </c>
      <c r="Q16" s="1" t="s">
        <v>9</v>
      </c>
      <c r="R16" s="1" t="s">
        <v>370</v>
      </c>
      <c r="S16" s="1" t="s">
        <v>9</v>
      </c>
      <c r="AQ16" s="6"/>
      <c r="AW16" s="6"/>
      <c r="AX16" s="3"/>
      <c r="AY16" s="3"/>
    </row>
    <row r="17" spans="1:51" ht="14.25" customHeight="1" x14ac:dyDescent="0.25">
      <c r="A17" s="4"/>
      <c r="B17" s="4"/>
      <c r="C17" s="4"/>
      <c r="K17" s="3"/>
      <c r="L17" s="3"/>
      <c r="M17" s="3"/>
      <c r="N17" s="1" t="str">
        <f>$D$3</f>
        <v>GTCONO</v>
      </c>
      <c r="O17" s="1" t="str">
        <f>$D$3</f>
        <v>GTCONO</v>
      </c>
      <c r="R17" s="1" t="str">
        <f>CONCATENATE("     A          K ", RIGHT(N17,6))</f>
        <v xml:space="preserve">     A          K GTCONO</v>
      </c>
      <c r="S17" s="1" t="s">
        <v>9</v>
      </c>
      <c r="AQ17" s="6"/>
      <c r="AW17" s="6"/>
      <c r="AX17" s="3"/>
      <c r="AY17" s="3"/>
    </row>
    <row r="18" spans="1:51" ht="14.25" customHeight="1" x14ac:dyDescent="0.25">
      <c r="A18" s="4"/>
      <c r="B18" s="4"/>
      <c r="C18" s="4"/>
      <c r="K18" s="3"/>
      <c r="L18" s="3"/>
      <c r="M18" s="3"/>
      <c r="N18" s="1" t="str">
        <f xml:space="preserve"> ", " &amp; $D4</f>
        <v>, GTBRNO</v>
      </c>
      <c r="O18" s="1" t="str">
        <f xml:space="preserve"> ", " &amp; $D4</f>
        <v>, GTBRNO</v>
      </c>
      <c r="R18" s="1" t="str">
        <f>CONCATENATE("     A          K ", RIGHT(N18,6))</f>
        <v xml:space="preserve">     A          K GTBRNO</v>
      </c>
      <c r="S18" s="1" t="s">
        <v>9</v>
      </c>
      <c r="AQ18" s="6"/>
      <c r="AW18" s="6"/>
      <c r="AX18" s="3"/>
      <c r="AY18" s="3"/>
    </row>
    <row r="19" spans="1:51" ht="14.25" customHeight="1" x14ac:dyDescent="0.25">
      <c r="A19" s="4"/>
      <c r="B19" s="4"/>
      <c r="C19" s="4"/>
      <c r="K19" s="3"/>
      <c r="L19" s="3"/>
      <c r="M19" s="3"/>
      <c r="N19" s="1" t="str">
        <f xml:space="preserve"> ", " &amp; $D5</f>
        <v>, GTTPNO</v>
      </c>
      <c r="O19" s="1" t="str">
        <f xml:space="preserve"> ", " &amp; $D5</f>
        <v>, GTTPNO</v>
      </c>
      <c r="R19" s="1" t="str">
        <f>CONCATENATE("     A          K ", RIGHT(N19,6))</f>
        <v xml:space="preserve">     A          K GTTPNO</v>
      </c>
      <c r="S19" s="1" t="s">
        <v>9</v>
      </c>
      <c r="AQ19" s="6"/>
      <c r="AW19" s="6"/>
      <c r="AX19" s="3"/>
      <c r="AY19" s="3"/>
    </row>
    <row r="20" spans="1:51" ht="14.25" customHeight="1" x14ac:dyDescent="0.25">
      <c r="A20" s="4"/>
      <c r="B20" s="4"/>
      <c r="C20" s="4"/>
      <c r="K20" s="3"/>
      <c r="L20" s="3"/>
      <c r="M20" s="3"/>
      <c r="N20" s="1" t="s">
        <v>11</v>
      </c>
      <c r="O20" s="1" t="s">
        <v>11</v>
      </c>
      <c r="S20" s="1" t="s">
        <v>9</v>
      </c>
      <c r="AQ20" s="6"/>
      <c r="AW20" s="6"/>
      <c r="AX20" s="3"/>
      <c r="AY20" s="3"/>
    </row>
    <row r="21" spans="1:51" ht="14.25" customHeight="1" x14ac:dyDescent="0.25">
      <c r="S21" s="1" t="s">
        <v>9</v>
      </c>
      <c r="AQ21" s="6"/>
      <c r="AW21" s="6"/>
      <c r="AX21" s="3"/>
      <c r="AY21" s="3"/>
    </row>
    <row r="22" spans="1:51" ht="14.25" customHeight="1" x14ac:dyDescent="0.25">
      <c r="S22" s="1" t="s">
        <v>9</v>
      </c>
      <c r="AQ22" s="6"/>
      <c r="AW22" s="6"/>
      <c r="AX22" s="3"/>
      <c r="AY22" s="3"/>
    </row>
    <row r="23" spans="1:51" ht="14.25" customHeight="1" x14ac:dyDescent="0.25">
      <c r="S23" s="1" t="s">
        <v>9</v>
      </c>
      <c r="AQ23" s="6"/>
      <c r="AW23" s="6"/>
      <c r="AX23" s="3"/>
      <c r="AY23" s="3"/>
    </row>
    <row r="24" spans="1:51" ht="14.25" customHeight="1" x14ac:dyDescent="0.25">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AQ27" s="6"/>
      <c r="AW27" s="6"/>
      <c r="AX27" s="3"/>
      <c r="AY27" s="3"/>
    </row>
    <row r="28" spans="1:51" ht="14.25" customHeight="1" x14ac:dyDescent="0.25">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J34" s="1"/>
      <c r="AQ34" s="3"/>
      <c r="AT34" s="3"/>
      <c r="AU34" s="3"/>
      <c r="AV34" s="3"/>
      <c r="AW34" s="6"/>
      <c r="AX34" s="3"/>
      <c r="AY34" s="3"/>
    </row>
    <row r="35" spans="10:51" ht="14.25" customHeight="1" x14ac:dyDescent="0.25">
      <c r="J35" s="1"/>
      <c r="AQ35" s="3"/>
      <c r="AT35" s="3"/>
      <c r="AU35" s="3"/>
      <c r="AV35" s="3"/>
      <c r="AW35" s="6"/>
      <c r="AX35" s="3"/>
      <c r="AY35" s="3"/>
    </row>
    <row r="36" spans="10:51" ht="14.25" customHeight="1" x14ac:dyDescent="0.25">
      <c r="J36" s="1"/>
      <c r="AQ36" s="3"/>
      <c r="AT36" s="3"/>
      <c r="AU36" s="3"/>
      <c r="AV36" s="3"/>
      <c r="AW36" s="6"/>
      <c r="AX36" s="3"/>
      <c r="AY36" s="3"/>
    </row>
    <row r="37" spans="10:51" ht="14.25" customHeight="1" x14ac:dyDescent="0.25">
      <c r="J37" s="1"/>
      <c r="AQ37" s="3"/>
      <c r="AT37" s="3"/>
      <c r="AU37" s="3"/>
      <c r="AV37" s="3"/>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Y53"/>
  <sheetViews>
    <sheetView workbookViewId="0">
      <selection activeCell="D5" sqref="D5"/>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GBUD</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704</v>
      </c>
      <c r="AL1" s="5" t="s">
        <v>705</v>
      </c>
      <c r="AM1" s="5" t="s">
        <v>706</v>
      </c>
      <c r="AN1" s="5" t="s">
        <v>707</v>
      </c>
      <c r="AO1" s="5" t="s">
        <v>708</v>
      </c>
      <c r="AP1" s="5" t="s">
        <v>709</v>
      </c>
      <c r="AQ1" s="5" t="s">
        <v>710</v>
      </c>
      <c r="AR1" s="9" t="s">
        <v>711</v>
      </c>
      <c r="AS1" s="9" t="s">
        <v>712</v>
      </c>
      <c r="AT1" s="5" t="s">
        <v>713</v>
      </c>
      <c r="AU1" s="5" t="s">
        <v>714</v>
      </c>
      <c r="AV1" s="5" t="s">
        <v>715</v>
      </c>
    </row>
    <row r="2" spans="1:51" ht="14.25" customHeight="1" x14ac:dyDescent="0.25">
      <c r="A2" s="4"/>
      <c r="D2" s="1" t="s">
        <v>701</v>
      </c>
      <c r="E2" s="1" t="str">
        <f>VLOOKUP($D$2,[1]Tables!$B$1:$D$65509,3,FALSE)</f>
        <v>Budget</v>
      </c>
      <c r="K2" s="3"/>
      <c r="L2" s="3"/>
      <c r="M2" s="3"/>
      <c r="N2" s="3" t="str">
        <f>CONCATENATE("CREATE TABLE ", $D$2, " (")</f>
        <v>CREATE TABLE GBUD (</v>
      </c>
      <c r="O2" s="7" t="str">
        <f>CONCATENATE("CREATE TABLE ", $D$2, " (")</f>
        <v>CREATE TABLE GBUD (</v>
      </c>
      <c r="P2" s="8" t="s">
        <v>9</v>
      </c>
      <c r="Q2" s="8"/>
      <c r="R2" s="7" t="str">
        <f>CONCATENATE("     A          R ", D2, "R")</f>
        <v xml:space="preserve">     A          R GBUDR</v>
      </c>
      <c r="S2" s="1" t="s">
        <v>9</v>
      </c>
      <c r="AJ2" s="5" t="s">
        <v>9</v>
      </c>
      <c r="AK2" s="1" t="s">
        <v>361</v>
      </c>
      <c r="AL2" s="1" t="s">
        <v>361</v>
      </c>
      <c r="AM2" s="1" t="s">
        <v>361</v>
      </c>
      <c r="AN2" s="1" t="s">
        <v>361</v>
      </c>
      <c r="AO2" s="1" t="s">
        <v>361</v>
      </c>
      <c r="AP2" s="1" t="s">
        <v>362</v>
      </c>
      <c r="AQ2" s="3" t="s">
        <v>362</v>
      </c>
      <c r="AR2" s="3" t="s">
        <v>362</v>
      </c>
      <c r="AS2" s="3" t="s">
        <v>361</v>
      </c>
      <c r="AT2" s="3" t="s">
        <v>362</v>
      </c>
      <c r="AU2" s="3" t="s">
        <v>362</v>
      </c>
      <c r="AV2" s="1" t="s">
        <v>361</v>
      </c>
    </row>
    <row r="3" spans="1:51" ht="14.25" customHeight="1" x14ac:dyDescent="0.25">
      <c r="A3" s="4"/>
      <c r="B3" s="1" t="str">
        <f>VLOOKUP($D$2,[1]Tables!$B$1:$D$65509,2,FALSE)</f>
        <v>GU</v>
      </c>
      <c r="C3" s="1" t="s">
        <v>17</v>
      </c>
      <c r="D3" s="1" t="str">
        <f t="shared" ref="D3:D14" si="0">B3 &amp; C3</f>
        <v>GUCONO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4" si="1">IF(K3="", " NULL ", " NOT NULL ")</f>
        <v xml:space="preserve"> NOT NULL </v>
      </c>
      <c r="M3" s="3" t="str">
        <f t="shared" ref="M3:M14" si="2">IF(I3="NUMERIC", " DEFAULT(0) ", IF(I3="DATETIME", "", " DEFAULT('') "))</f>
        <v xml:space="preserve"> DEFAULT('') </v>
      </c>
      <c r="N3" s="1" t="str">
        <f t="shared" ref="N3:N14" si="3">CONCATENATE(D3, " ", I3, IF(I3="DATETIME", "",CONCATENATE("(", J3, ") ")), L3, M3,",")</f>
        <v>GUCONO VARCHAR(10)  NOT NULL  DEFAULT('') ,</v>
      </c>
      <c r="O3" s="1" t="str">
        <f t="shared" ref="O3:O14" si="4">CONCATENATE(D3, " ",IF(I3="VARCHAR", "VARCHAR2",IF(I3="NUMERIC", "NUMBER", I3)), IF(I3="DATETIME", "",CONCATENATE("(", J3, ") ")), IF(TRIM(K3)&lt;&gt;"", L3,IF(TRIM(M3)="DEFAULT('')", "DEFAULT(' ')", M3)), ",")</f>
        <v>GUCONO VARCHAR2(10)  NOT NULL ,</v>
      </c>
      <c r="P3" s="2" t="str">
        <f t="shared" ref="P3:P14" si="5">IF(I3="VARCHAR",J3,LEFT(J3,FIND(",",J3)-1))</f>
        <v>10</v>
      </c>
      <c r="Q3" s="2" t="str">
        <f t="shared" ref="Q3:Q14" si="6">IF(I3="VARCHAR","",RIGHT(J3,LEN(J3)-FIND(",",J3)))</f>
        <v/>
      </c>
      <c r="R3" s="1" t="str">
        <f t="shared" ref="R3:R14" si="7">CONCATENATE("     A            ", D3, RIGHT("          "&amp;P3,10),RIGHT("   "&amp;Q3,3),"       COLHDG('", LEFT(E3,20), "')")</f>
        <v xml:space="preserve">     A            GUCONO        10          COLHDG('Company Code')</v>
      </c>
      <c r="S3" s="1" t="s">
        <v>9</v>
      </c>
      <c r="T3" s="1" t="str">
        <f t="shared" ref="T3:T14"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@level1type=N'TABLE',@level1name=N'GBUD', @level2type=N'COLUMN',@level2name=N'GUCONO'</v>
      </c>
      <c r="U3" s="1" t="s">
        <v>1311</v>
      </c>
      <c r="W3" s="1" t="s">
        <v>16</v>
      </c>
      <c r="X3" s="1" t="s">
        <v>15</v>
      </c>
      <c r="Y3" s="1" t="str">
        <f t="shared" ref="Y3:Y14" si="9">D3</f>
        <v>GUCONO</v>
      </c>
      <c r="Z3" s="1" t="str">
        <f t="shared" ref="Z3:Z14" si="10">IF(AND(W3="EN",X3="S"),E3, IF(AND(W3="ID", X3="S"),F3, IF(AND(W3="EN", X3="R"),G3,H3)))</f>
        <v>Company Code</v>
      </c>
      <c r="AB3" s="1">
        <v>1</v>
      </c>
      <c r="AC3" s="6">
        <f t="shared" ref="AC3:AC14" ca="1" si="11">YEAR(NOW())*10000+MONTH(NOW())*100+DAY(NOW())</f>
        <v>20141204</v>
      </c>
      <c r="AD3" s="3">
        <f t="shared" ref="AD3:AD14" ca="1" si="12">HOUR(NOW())*10000+MINUTE(NOW())*100+SECOND(NOW())</f>
        <v>144109</v>
      </c>
      <c r="AE3" s="3" t="s">
        <v>88</v>
      </c>
      <c r="AF3" s="1">
        <v>0</v>
      </c>
      <c r="AG3" s="1">
        <v>0</v>
      </c>
      <c r="AI3" s="1" t="str">
        <f t="shared" ref="AI3:AI14" ca="1" si="13">CONCATENATE("insert into ZDIC values('",U3, "', '",V3, "', '",W3, "', '",X3, "', '",Y3, "', '",Z3, "', '",AA3, "', '",AB3, "', '",AC3, "', '",AD3, "', '",AE3, "', '",AF3, "', '",AG3, "', '",AH3, "')")</f>
        <v>insert into ZDIC values('DJB', '', 'EN', 'S', 'GUCONO', 'Company Code', '', '1', '20141204', '144109', 'SQL', '0', '0', '')</v>
      </c>
      <c r="AJ3" s="5" t="s">
        <v>9</v>
      </c>
      <c r="AQ3" s="3"/>
      <c r="AT3" s="3"/>
      <c r="AU3" s="3"/>
    </row>
    <row r="4" spans="1:51" ht="14.25" customHeight="1" x14ac:dyDescent="0.25">
      <c r="A4" s="4"/>
      <c r="B4" s="1" t="str">
        <f>VLOOKUP($D$2,[1]Tables!$B$1:$D$65509,2,FALSE)</f>
        <v>GU</v>
      </c>
      <c r="C4" s="1" t="s">
        <v>69</v>
      </c>
      <c r="D4" s="1" t="str">
        <f t="shared" si="0"/>
        <v>GUBRNO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GUBRNO VARCHAR(10)  NOT NULL  DEFAULT('') ,</v>
      </c>
      <c r="O4" s="1" t="str">
        <f t="shared" si="4"/>
        <v>GUBRNO VARCHAR2(10)  NOT NULL ,</v>
      </c>
      <c r="P4" s="2" t="str">
        <f t="shared" si="5"/>
        <v>10</v>
      </c>
      <c r="Q4" s="2" t="str">
        <f t="shared" si="6"/>
        <v/>
      </c>
      <c r="R4" s="1" t="str">
        <f t="shared" si="7"/>
        <v xml:space="preserve">     A            GUBRNO        10          COLHDG('Branch Code')</v>
      </c>
      <c r="S4" s="1" t="s">
        <v>9</v>
      </c>
      <c r="T4" s="1" t="str">
        <f t="shared" si="8"/>
        <v>EXEC sys.sp_addextendedproperty @name=N'MS_Description', @value=N'Branch Code' , @level0type=N'SCHEMA',@level0name=N'dbo', @level1type=N'TABLE',@level1name=N'GBUD', @level2type=N'COLUMN',@level2name=N'GUBRNO'</v>
      </c>
      <c r="U4" s="1" t="s">
        <v>1311</v>
      </c>
      <c r="W4" s="1" t="s">
        <v>16</v>
      </c>
      <c r="X4" s="1" t="s">
        <v>15</v>
      </c>
      <c r="Y4" s="1" t="str">
        <f t="shared" si="9"/>
        <v>GUBRNO</v>
      </c>
      <c r="Z4" s="1" t="str">
        <f t="shared" si="10"/>
        <v>Branch Code</v>
      </c>
      <c r="AB4" s="1">
        <v>1</v>
      </c>
      <c r="AC4" s="6">
        <f t="shared" ca="1" si="11"/>
        <v>20141204</v>
      </c>
      <c r="AD4" s="3">
        <f t="shared" ca="1" si="12"/>
        <v>144109</v>
      </c>
      <c r="AE4" s="3" t="s">
        <v>88</v>
      </c>
      <c r="AF4" s="1">
        <v>0</v>
      </c>
      <c r="AG4" s="1">
        <v>0</v>
      </c>
      <c r="AI4" s="1" t="str">
        <f t="shared" ca="1" si="13"/>
        <v>insert into ZDIC values('DJB', '', 'EN', 'S', 'GUBRNO', 'Branch Code', '', '1', '20141204', '144109', 'SQL', '0', '0', '')</v>
      </c>
      <c r="AJ4" s="5" t="s">
        <v>9</v>
      </c>
      <c r="AK4" s="1" t="str">
        <f t="shared" ref="AK4:AV4" ca="1" si="14">CELL("address",AK8)</f>
        <v>$AK$8</v>
      </c>
      <c r="AL4" s="1" t="str">
        <f t="shared" ca="1" si="14"/>
        <v>$AL$8</v>
      </c>
      <c r="AM4" s="1" t="str">
        <f t="shared" ca="1" si="14"/>
        <v>$AM$8</v>
      </c>
      <c r="AN4" s="1" t="str">
        <f t="shared" ca="1" si="14"/>
        <v>$AN$8</v>
      </c>
      <c r="AO4" s="1" t="str">
        <f t="shared" ca="1" si="14"/>
        <v>$AO$8</v>
      </c>
      <c r="AP4" s="1" t="str">
        <f t="shared" ca="1" si="14"/>
        <v>$AP$8</v>
      </c>
      <c r="AQ4" s="1" t="str">
        <f t="shared" ca="1" si="14"/>
        <v>$AQ$8</v>
      </c>
      <c r="AR4" s="1" t="str">
        <f t="shared" ca="1" si="14"/>
        <v>$AR$8</v>
      </c>
      <c r="AS4" s="1" t="str">
        <f t="shared" ca="1" si="14"/>
        <v>$AS$8</v>
      </c>
      <c r="AT4" s="1" t="str">
        <f t="shared" ca="1" si="14"/>
        <v>$AT$8</v>
      </c>
      <c r="AU4" s="1" t="str">
        <f t="shared" ca="1" si="14"/>
        <v>$AU$8</v>
      </c>
      <c r="AV4" s="1" t="str">
        <f t="shared" ca="1" si="14"/>
        <v>$AV$8</v>
      </c>
    </row>
    <row r="5" spans="1:51" ht="14.25" customHeight="1" x14ac:dyDescent="0.25">
      <c r="A5" s="4"/>
      <c r="B5" s="1" t="str">
        <f>VLOOKUP($D$2,[1]Tables!$B$1:$D$65509,2,FALSE)</f>
        <v>GU</v>
      </c>
      <c r="C5" s="1" t="s">
        <v>702</v>
      </c>
      <c r="D5" s="1" t="str">
        <f t="shared" si="0"/>
        <v>GUBDNO</v>
      </c>
      <c r="E5" s="1" t="str">
        <f>VLOOKUP($C5,'[1]Data Dictionary'!$B$1:$I$65600,5,FALSE)</f>
        <v>Budget Code</v>
      </c>
      <c r="F5" s="1" t="str">
        <f>VLOOKUP($C5,'[1]Data Dictionary'!$B$1:$I$65600,6,FALSE)</f>
        <v>Budget Code</v>
      </c>
      <c r="G5" s="1" t="str">
        <f>VLOOKUP($C5,'[1]Data Dictionary'!$B$1:$I$65600,7,FALSE)</f>
        <v>Budget Code</v>
      </c>
      <c r="H5" s="1" t="str">
        <f>VLOOKUP($C5,'[1]Data Dictionary'!$B$1:$I$65600,8,FALSE)</f>
        <v>Budget Code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GUBDNO VARCHAR(10)  NOT NULL  DEFAULT('') ,</v>
      </c>
      <c r="O5" s="1" t="str">
        <f t="shared" si="4"/>
        <v>GUBDNO VARCHAR2(10)  NOT NULL ,</v>
      </c>
      <c r="P5" s="2" t="str">
        <f t="shared" si="5"/>
        <v>10</v>
      </c>
      <c r="Q5" s="2" t="str">
        <f t="shared" si="6"/>
        <v/>
      </c>
      <c r="R5" s="1" t="str">
        <f t="shared" si="7"/>
        <v xml:space="preserve">     A            GUBDNO        10          COLHDG('Budget Code')</v>
      </c>
      <c r="S5" s="1" t="s">
        <v>9</v>
      </c>
      <c r="T5" s="1" t="str">
        <f t="shared" si="8"/>
        <v>EXEC sys.sp_addextendedproperty @name=N'MS_Description', @value=N'Budget Code' , @level0type=N'SCHEMA',@level0name=N'dbo', @level1type=N'TABLE',@level1name=N'GBUD', @level2type=N'COLUMN',@level2name=N'GUBDNO'</v>
      </c>
      <c r="U5" s="1" t="s">
        <v>1311</v>
      </c>
      <c r="W5" s="1" t="s">
        <v>16</v>
      </c>
      <c r="X5" s="1" t="s">
        <v>15</v>
      </c>
      <c r="Y5" s="1" t="str">
        <f t="shared" si="9"/>
        <v>GUBDNO</v>
      </c>
      <c r="Z5" s="1" t="str">
        <f t="shared" si="10"/>
        <v>Budget Code</v>
      </c>
      <c r="AB5" s="1">
        <v>1</v>
      </c>
      <c r="AC5" s="6">
        <f t="shared" ca="1" si="11"/>
        <v>20141204</v>
      </c>
      <c r="AD5" s="3">
        <f t="shared" ca="1" si="12"/>
        <v>144109</v>
      </c>
      <c r="AE5" s="3" t="s">
        <v>88</v>
      </c>
      <c r="AF5" s="1">
        <v>0</v>
      </c>
      <c r="AG5" s="1">
        <v>0</v>
      </c>
      <c r="AI5" s="1" t="str">
        <f t="shared" ca="1" si="13"/>
        <v>insert into ZDIC values('DJB', '', 'EN', 'S', 'GUBDNO', 'Budget Code', '', '1', '20141204', '144109', 'SQL', '0', '0', '')</v>
      </c>
      <c r="AJ5" s="5" t="s">
        <v>9</v>
      </c>
      <c r="AK5" s="1" t="str">
        <f t="shared" ref="AK5:AV5" ca="1" si="15">IF(AK2="VARCHAR", CONCATENATE("""'"", ", AK4, ", ""'"" "),AK4)</f>
        <v xml:space="preserve">"'", $AK$8, "'" </v>
      </c>
      <c r="AL5" s="1" t="str">
        <f t="shared" ca="1" si="15"/>
        <v xml:space="preserve">"'", $AL$8, "'" </v>
      </c>
      <c r="AM5" s="1" t="str">
        <f t="shared" ca="1" si="15"/>
        <v xml:space="preserve">"'", $AM$8, "'" </v>
      </c>
      <c r="AN5" s="1" t="str">
        <f t="shared" ca="1" si="15"/>
        <v xml:space="preserve">"'", $AN$8, "'" </v>
      </c>
      <c r="AO5" s="1" t="str">
        <f t="shared" ca="1" si="15"/>
        <v xml:space="preserve">"'", $AO$8, "'" </v>
      </c>
      <c r="AP5" s="1" t="str">
        <f t="shared" ca="1" si="15"/>
        <v>$AP$8</v>
      </c>
      <c r="AQ5" s="1" t="str">
        <f t="shared" ca="1" si="15"/>
        <v>$AQ$8</v>
      </c>
      <c r="AR5" s="1" t="str">
        <f t="shared" ca="1" si="15"/>
        <v>$AR$8</v>
      </c>
      <c r="AS5" s="1" t="str">
        <f t="shared" ca="1" si="15"/>
        <v xml:space="preserve">"'", $AS$8, "'" </v>
      </c>
      <c r="AT5" s="1" t="str">
        <f t="shared" ca="1" si="15"/>
        <v>$AT$8</v>
      </c>
      <c r="AU5" s="1" t="str">
        <f t="shared" ca="1" si="15"/>
        <v>$AU$8</v>
      </c>
      <c r="AV5" s="1" t="str">
        <f t="shared" ca="1" si="15"/>
        <v xml:space="preserve">"'", $AV$8, "'" </v>
      </c>
    </row>
    <row r="6" spans="1:51" ht="14.25" customHeight="1" x14ac:dyDescent="0.25">
      <c r="A6" s="4"/>
      <c r="B6" s="1" t="str">
        <f>VLOOKUP($D$2,[1]Tables!$B$1:$D$65509,2,FALSE)</f>
        <v>GU</v>
      </c>
      <c r="C6" s="1" t="s">
        <v>703</v>
      </c>
      <c r="D6" s="1" t="str">
        <f t="shared" si="0"/>
        <v>GUBDNA</v>
      </c>
      <c r="E6" s="1" t="str">
        <f>VLOOKUP($C6,'[1]Data Dictionary'!$B$1:$I$65600,5,FALSE)</f>
        <v>Budget Name</v>
      </c>
      <c r="F6" s="1" t="str">
        <f>VLOOKUP($C6,'[1]Data Dictionary'!$B$1:$I$65600,6,FALSE)</f>
        <v>Budget Name</v>
      </c>
      <c r="G6" s="1" t="str">
        <f>VLOOKUP($C6,'[1]Data Dictionary'!$B$1:$I$65600,7,FALSE)</f>
        <v>Budget Name</v>
      </c>
      <c r="H6" s="1" t="str">
        <f>VLOOKUP($C6,'[1]Data Dictionary'!$B$1:$I$65600,8,FALSE)</f>
        <v>Budget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GUBDNA VARCHAR(100)  NULL  DEFAULT('') ,</v>
      </c>
      <c r="O6" s="1" t="str">
        <f t="shared" si="4"/>
        <v>GUBDNA VARCHAR2(100) DEFAULT(' '),</v>
      </c>
      <c r="P6" s="2" t="str">
        <f t="shared" si="5"/>
        <v>100</v>
      </c>
      <c r="Q6" s="2" t="str">
        <f t="shared" si="6"/>
        <v/>
      </c>
      <c r="R6" s="1" t="str">
        <f t="shared" si="7"/>
        <v xml:space="preserve">     A            GUBDNA       100          COLHDG('Budget Name')</v>
      </c>
      <c r="S6" s="1" t="s">
        <v>9</v>
      </c>
      <c r="T6" s="1" t="str">
        <f t="shared" si="8"/>
        <v>EXEC sys.sp_addextendedproperty @name=N'MS_Description', @value=N'Budget Name' , @level0type=N'SCHEMA',@level0name=N'dbo', @level1type=N'TABLE',@level1name=N'GBUD', @level2type=N'COLUMN',@level2name=N'GUBDNA'</v>
      </c>
      <c r="U6" s="1" t="s">
        <v>1311</v>
      </c>
      <c r="W6" s="1" t="s">
        <v>16</v>
      </c>
      <c r="X6" s="1" t="s">
        <v>15</v>
      </c>
      <c r="Y6" s="1" t="str">
        <f t="shared" si="9"/>
        <v>GUBDNA</v>
      </c>
      <c r="Z6" s="1" t="str">
        <f t="shared" si="10"/>
        <v>Budget Name</v>
      </c>
      <c r="AB6" s="1">
        <v>1</v>
      </c>
      <c r="AC6" s="6">
        <f t="shared" ca="1" si="11"/>
        <v>20141204</v>
      </c>
      <c r="AD6" s="3">
        <f t="shared" ca="1" si="12"/>
        <v>144109</v>
      </c>
      <c r="AE6" s="3" t="s">
        <v>88</v>
      </c>
      <c r="AF6" s="1">
        <v>0</v>
      </c>
      <c r="AG6" s="1">
        <v>0</v>
      </c>
      <c r="AI6" s="1" t="str">
        <f t="shared" ca="1" si="13"/>
        <v>insert into ZDIC values('DJB', '', 'EN', 'S', 'GUBDNA', 'Budget Name', '', '1', '20141204', '144109', 'SQL', '0', '0', '')</v>
      </c>
      <c r="AJ6" s="5" t="s">
        <v>9</v>
      </c>
      <c r="AK6" s="1" t="str">
        <f t="shared" ref="AK6:AV6" ca="1" si="16">CONCATENATE(AJ6,", "","", ", AK5)</f>
        <v xml:space="preserve"> , ",", "'", $AK$8, "'" </v>
      </c>
      <c r="AL6" s="1" t="str">
        <f t="shared" ca="1" si="16"/>
        <v xml:space="preserve"> , ",", "'", $AK$8, "'" , ",", "'", $AL$8, "'" </v>
      </c>
      <c r="AM6" s="1" t="str">
        <f t="shared" ca="1" si="16"/>
        <v xml:space="preserve"> , ",", "'", $AK$8, "'" , ",", "'", $AL$8, "'" , ",", "'", $AM$8, "'" </v>
      </c>
      <c r="AN6" s="1" t="str">
        <f t="shared" ca="1" si="16"/>
        <v xml:space="preserve"> , ",", "'", $AK$8, "'" , ",", "'", $AL$8, "'" , ",", "'", $AM$8, "'" , ",", "'", $AN$8, "'" </v>
      </c>
      <c r="AO6" s="1" t="str">
        <f t="shared" ca="1" si="16"/>
        <v xml:space="preserve"> , ",", "'", $AK$8, "'" , ",", "'", $AL$8, "'" , ",", "'", $AM$8, "'" , ",", "'", $AN$8, "'" , ",", "'", $AO$8, "'" </v>
      </c>
      <c r="AP6" s="1" t="str">
        <f t="shared" ca="1" si="16"/>
        <v xml:space="preserve"> , ",", "'", $AK$8, "'" , ",", "'", $AL$8, "'" , ",", "'", $AM$8, "'" , ",", "'", $AN$8, "'" , ",", "'", $AO$8, "'" , ",", $AP$8</v>
      </c>
      <c r="AQ6" s="1" t="str">
        <f t="shared" ca="1" si="16"/>
        <v xml:space="preserve"> , ",", "'", $AK$8, "'" , ",", "'", $AL$8, "'" , ",", "'", $AM$8, "'" , ",", "'", $AN$8, "'" , ",", "'", $AO$8, "'" , ",", $AP$8, ",", $AQ$8</v>
      </c>
      <c r="AR6" s="1" t="str">
        <f t="shared" ca="1" si="16"/>
        <v xml:space="preserve"> , ",", "'", $AK$8, "'" , ",", "'", $AL$8, "'" , ",", "'", $AM$8, "'" , ",", "'", $AN$8, "'" , ",", "'", $AO$8, "'" , ",", $AP$8, ",", $AQ$8, ",", $AR$8</v>
      </c>
      <c r="AS6" s="1" t="str">
        <f t="shared" ca="1" si="16"/>
        <v xml:space="preserve"> , ",", "'", $AK$8, "'" , ",", "'", $AL$8, "'" , ",", "'", $AM$8, "'" , ",", "'", $AN$8, "'" , ",", "'", $AO$8, "'" , ",", $AP$8, ",", $AQ$8, ",", $AR$8, ",", "'", $AS$8, "'" </v>
      </c>
      <c r="AT6" s="1" t="str">
        <f t="shared" ca="1" si="16"/>
        <v xml:space="preserve"> , ",", "'", $AK$8, "'" , ",", "'", $AL$8, "'" , ",", "'", $AM$8, "'" , ",", "'", $AN$8, "'" , ",", "'", $AO$8, "'" , ",", $AP$8, ",", $AQ$8, ",", $AR$8, ",", "'", $AS$8, "'" , ",", $AT$8</v>
      </c>
      <c r="AU6" s="1" t="str">
        <f t="shared" ca="1" si="16"/>
        <v xml:space="preserve"> , ",", "'", $AK$8, "'" , ",", "'", $AL$8, "'" , ",", "'", $AM$8, "'" , ",", "'", $AN$8, "'" , ",", "'", $AO$8, "'" , ",", $AP$8, ",", $AQ$8, ",", $AR$8, ",", "'", $AS$8, "'" , ",", $AT$8, ",", $AU$8</v>
      </c>
      <c r="AV6" s="1" t="str">
        <f t="shared" ca="1" si="16"/>
        <v xml:space="preserve"> , ",", "'", $AK$8, "'" , ",", "'", $AL$8, "'" , ",", "'", $AM$8, "'" , ",", "'", $AN$8, "'" , ",", "'", $AO$8, "'" , ",", $AP$8, ",", $AQ$8, ",", $AR$8, ",", "'", $AS$8, "'" , ",", $AT$8, ",", $AU$8, ",", "'", $AV$8, "'" </v>
      </c>
    </row>
    <row r="7" spans="1:51" ht="14.25" customHeight="1" x14ac:dyDescent="0.25">
      <c r="A7" s="4"/>
      <c r="B7" s="1" t="str">
        <f>VLOOKUP($D$2,[1]Tables!$B$1:$D$65509,2,FALSE)</f>
        <v>GU</v>
      </c>
      <c r="C7" s="1" t="s">
        <v>32</v>
      </c>
      <c r="D7" s="1" t="str">
        <f t="shared" si="0"/>
        <v>GUREMA</v>
      </c>
      <c r="E7" s="1" t="str">
        <f>VLOOKUP($C7,'[1]Data Dictionary'!$B$1:$I$65600,5,FALSE)</f>
        <v>Remark</v>
      </c>
      <c r="F7" s="1" t="str">
        <f>VLOOKUP($C7,'[1]Data Dictionary'!$B$1:$I$65600,6,FALSE)</f>
        <v>Remark</v>
      </c>
      <c r="G7" s="1" t="str">
        <f>VLOOKUP($C7,'[1]Data Dictionary'!$B$1:$I$65600,7,FALSE)</f>
        <v>Remark</v>
      </c>
      <c r="H7" s="1" t="str">
        <f>VLOOKUP($C7,'[1]Data Dictionary'!$B$1:$I$65600,8,FALSE)</f>
        <v>Remark</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GUREMA VARCHAR(100)  NULL  DEFAULT('') ,</v>
      </c>
      <c r="O7" s="1" t="str">
        <f t="shared" si="4"/>
        <v>GUREMA VARCHAR2(100) DEFAULT(' '),</v>
      </c>
      <c r="P7" s="2" t="str">
        <f t="shared" si="5"/>
        <v>100</v>
      </c>
      <c r="Q7" s="2" t="str">
        <f t="shared" si="6"/>
        <v/>
      </c>
      <c r="R7" s="1" t="str">
        <f t="shared" si="7"/>
        <v xml:space="preserve">     A            GUREMA       100          COLHDG('Remark')</v>
      </c>
      <c r="S7" s="1" t="s">
        <v>9</v>
      </c>
      <c r="T7" s="1" t="str">
        <f t="shared" si="8"/>
        <v>EXEC sys.sp_addextendedproperty @name=N'MS_Description', @value=N'Remark' , @level0type=N'SCHEMA',@level0name=N'dbo', @level1type=N'TABLE',@level1name=N'GBUD', @level2type=N'COLUMN',@level2name=N'GUREMA'</v>
      </c>
      <c r="U7" s="1" t="s">
        <v>1311</v>
      </c>
      <c r="W7" s="1" t="s">
        <v>16</v>
      </c>
      <c r="X7" s="1" t="s">
        <v>15</v>
      </c>
      <c r="Y7" s="1" t="str">
        <f t="shared" si="9"/>
        <v>GUREMA</v>
      </c>
      <c r="Z7" s="1" t="str">
        <f t="shared" si="10"/>
        <v>Remark</v>
      </c>
      <c r="AB7" s="1">
        <v>1</v>
      </c>
      <c r="AC7" s="6">
        <f t="shared" ca="1" si="11"/>
        <v>20141204</v>
      </c>
      <c r="AD7" s="3">
        <f t="shared" ca="1" si="12"/>
        <v>144109</v>
      </c>
      <c r="AE7" s="3" t="s">
        <v>88</v>
      </c>
      <c r="AF7" s="1">
        <v>0</v>
      </c>
      <c r="AG7" s="1">
        <v>0</v>
      </c>
      <c r="AI7" s="1" t="str">
        <f t="shared" ca="1" si="13"/>
        <v>insert into ZDIC values('DJB', '', 'EN', 'S', 'GUREMA', 'Remark', '', '1', '20141204', '144109', 'SQL', '0', '0', '')</v>
      </c>
      <c r="AJ7" s="5" t="s">
        <v>9</v>
      </c>
      <c r="AR7" s="1"/>
      <c r="AS7" s="1"/>
    </row>
    <row r="8" spans="1:51" ht="14.25" customHeight="1" x14ac:dyDescent="0.25">
      <c r="A8" s="4"/>
      <c r="B8" s="1" t="str">
        <f>VLOOKUP($D$2,[1]Tables!$B$1:$D$65509,2,FALSE)</f>
        <v>GU</v>
      </c>
      <c r="C8" s="1" t="s">
        <v>33</v>
      </c>
      <c r="D8" s="1" t="str">
        <f t="shared" si="0"/>
        <v>GURCST</v>
      </c>
      <c r="E8" s="1" t="str">
        <f>VLOOKUP($C8,'[1]Data Dictionary'!$B$1:$I$65600,5,FALSE)</f>
        <v>Record Status</v>
      </c>
      <c r="F8" s="1" t="str">
        <f>VLOOKUP($C8,'[1]Data Dictionary'!$B$1:$I$65600,6,FALSE)</f>
        <v>Record Status</v>
      </c>
      <c r="G8" s="1" t="str">
        <f>VLOOKUP($C8,'[1]Data Dictionary'!$B$1:$I$65600,7,FALSE)</f>
        <v>Record Status</v>
      </c>
      <c r="H8" s="1" t="str">
        <f>VLOOKUP($C8,'[1]Data Dictionary'!$B$1:$I$65600,8,FALSE)</f>
        <v>Record Status</v>
      </c>
      <c r="I8" s="1" t="str">
        <f>VLOOKUP($C8,'[1]Data Dictionary'!$B$1:$I$65600,2,FALSE)</f>
        <v>NUMERIC</v>
      </c>
      <c r="J8" s="2" t="str">
        <f>VLOOKUP($C8,'[1]Data Dictionary'!$B$1:$I$65600,3,FALSE)</f>
        <v>1, 0</v>
      </c>
      <c r="K8" s="3"/>
      <c r="L8" s="3" t="str">
        <f t="shared" si="1"/>
        <v xml:space="preserve"> NULL </v>
      </c>
      <c r="M8" s="3" t="str">
        <f t="shared" si="2"/>
        <v xml:space="preserve"> DEFAULT(0) </v>
      </c>
      <c r="N8" s="1" t="str">
        <f t="shared" si="3"/>
        <v>GURCST NUMERIC(1, 0)  NULL  DEFAULT(0) ,</v>
      </c>
      <c r="O8" s="1" t="str">
        <f t="shared" si="4"/>
        <v>GURCST NUMBER(1, 0)  DEFAULT(0) ,</v>
      </c>
      <c r="P8" s="2" t="str">
        <f t="shared" si="5"/>
        <v>1</v>
      </c>
      <c r="Q8" s="2" t="str">
        <f t="shared" si="6"/>
        <v xml:space="preserve"> 0</v>
      </c>
      <c r="R8" s="1" t="str">
        <f t="shared" si="7"/>
        <v xml:space="preserve">     A            GURCST         1  0       COLHDG('Record Status')</v>
      </c>
      <c r="S8" s="1" t="s">
        <v>9</v>
      </c>
      <c r="T8" s="1" t="str">
        <f t="shared" si="8"/>
        <v>EXEC sys.sp_addextendedproperty @name=N'MS_Description', @value=N'Record Status' , @level0type=N'SCHEMA',@level0name=N'dbo', @level1type=N'TABLE',@level1name=N'GBUD', @level2type=N'COLUMN',@level2name=N'GURCST'</v>
      </c>
      <c r="U8" s="1" t="s">
        <v>1311</v>
      </c>
      <c r="W8" s="1" t="s">
        <v>16</v>
      </c>
      <c r="X8" s="1" t="s">
        <v>15</v>
      </c>
      <c r="Y8" s="1" t="str">
        <f t="shared" si="9"/>
        <v>GURCST</v>
      </c>
      <c r="Z8" s="1" t="str">
        <f t="shared" si="10"/>
        <v>Record Status</v>
      </c>
      <c r="AB8" s="1">
        <v>1</v>
      </c>
      <c r="AC8" s="6">
        <f t="shared" ca="1" si="11"/>
        <v>20141204</v>
      </c>
      <c r="AD8" s="3">
        <f t="shared" ca="1" si="12"/>
        <v>144109</v>
      </c>
      <c r="AE8" s="3" t="s">
        <v>88</v>
      </c>
      <c r="AF8" s="1">
        <v>0</v>
      </c>
      <c r="AG8" s="1">
        <v>0</v>
      </c>
      <c r="AI8" s="1" t="str">
        <f t="shared" ca="1" si="13"/>
        <v>insert into ZDIC values('DJB', '', 'EN', 'S', 'GURCST', 'Record Status', '', '1', '20141204', '144109', 'SQL', '0', '0', '')</v>
      </c>
      <c r="AJ8" s="5" t="s">
        <v>9</v>
      </c>
      <c r="AK8" s="1" t="s">
        <v>1311</v>
      </c>
      <c r="AP8" s="1">
        <v>1</v>
      </c>
      <c r="AQ8" s="6">
        <f ca="1">YEAR(NOW())*10000+MONTH(NOW())*100+DAY(NOW())</f>
        <v>20141204</v>
      </c>
      <c r="AR8" s="3">
        <f ca="1">HOUR(NOW())*10000+MINUTE(NOW())*100+SECOND(NOW())</f>
        <v>144109</v>
      </c>
      <c r="AS8" s="3" t="s">
        <v>88</v>
      </c>
      <c r="AT8" s="1">
        <v>0</v>
      </c>
      <c r="AU8" s="1">
        <v>0</v>
      </c>
      <c r="AW8" s="6" t="str">
        <f ca="1">CONCATENATE("insert into ", $D$2, " values('", AK8, "'", ",", "'", AL8, "'", ",", "'", AM8, "'", ",", "'", AN8, "'", ",", "'", AO8, "'", ",", AP8, ",", AQ8, ",", AR8, ",", "'", AS8, "'", ",", AT8, ",", AU8, ",", "'", AV8, "')")</f>
        <v>insert into GBUD values('DJB','','','','',1,20141204,144109,'SQL',0,0,'')</v>
      </c>
      <c r="AX8" s="3"/>
      <c r="AY8" s="3"/>
    </row>
    <row r="9" spans="1:51" ht="14.25" customHeight="1" x14ac:dyDescent="0.25">
      <c r="A9" s="4"/>
      <c r="B9" s="1" t="str">
        <f>VLOOKUP($D$2,[1]Tables!$B$1:$D$65509,2,FALSE)</f>
        <v>GU</v>
      </c>
      <c r="C9" s="1" t="s">
        <v>23</v>
      </c>
      <c r="D9" s="1" t="str">
        <f t="shared" si="0"/>
        <v>GUCRDT</v>
      </c>
      <c r="E9" s="1" t="str">
        <f>VLOOKUP($C9,'[1]Data Dictionary'!$B$1:$I$65600,5,FALSE)</f>
        <v>Create Date</v>
      </c>
      <c r="F9" s="1" t="str">
        <f>VLOOKUP($C9,'[1]Data Dictionary'!$B$1:$I$65600,6,FALSE)</f>
        <v>Create Date</v>
      </c>
      <c r="G9" s="1" t="str">
        <f>VLOOKUP($C9,'[1]Data Dictionary'!$B$1:$I$65600,7,FALSE)</f>
        <v>Create Date</v>
      </c>
      <c r="H9" s="1" t="str">
        <f>VLOOKUP($C9,'[1]Data Dictionary'!$B$1:$I$65600,8,FALSE)</f>
        <v>Create Date</v>
      </c>
      <c r="I9" s="1" t="str">
        <f>VLOOKUP($C9,'[1]Data Dictionary'!$B$1:$I$65600,2,FALSE)</f>
        <v>NUMERIC</v>
      </c>
      <c r="J9" s="2" t="str">
        <f>VLOOKUP($C9,'[1]Data Dictionary'!$B$1:$I$65600,3,FALSE)</f>
        <v>8, 0</v>
      </c>
      <c r="K9" s="3"/>
      <c r="L9" s="3" t="str">
        <f t="shared" si="1"/>
        <v xml:space="preserve"> NULL </v>
      </c>
      <c r="M9" s="3" t="str">
        <f t="shared" si="2"/>
        <v xml:space="preserve"> DEFAULT(0) </v>
      </c>
      <c r="N9" s="1" t="str">
        <f t="shared" si="3"/>
        <v>GUCRDT NUMERIC(8, 0)  NULL  DEFAULT(0) ,</v>
      </c>
      <c r="O9" s="1" t="str">
        <f t="shared" si="4"/>
        <v>GUCRDT NUMBER(8, 0)  DEFAULT(0) ,</v>
      </c>
      <c r="P9" s="2" t="str">
        <f t="shared" si="5"/>
        <v>8</v>
      </c>
      <c r="Q9" s="2" t="str">
        <f t="shared" si="6"/>
        <v xml:space="preserve"> 0</v>
      </c>
      <c r="R9" s="1" t="str">
        <f t="shared" si="7"/>
        <v xml:space="preserve">     A            GUCRDT         8  0       COLHDG('Create Date')</v>
      </c>
      <c r="S9" s="1" t="s">
        <v>9</v>
      </c>
      <c r="T9" s="1" t="str">
        <f t="shared" si="8"/>
        <v>EXEC sys.sp_addextendedproperty @name=N'MS_Description', @value=N'Create Date' , @level0type=N'SCHEMA',@level0name=N'dbo', @level1type=N'TABLE',@level1name=N'GBUD', @level2type=N'COLUMN',@level2name=N'GUCRDT'</v>
      </c>
      <c r="U9" s="1" t="s">
        <v>1311</v>
      </c>
      <c r="W9" s="1" t="s">
        <v>16</v>
      </c>
      <c r="X9" s="1" t="s">
        <v>15</v>
      </c>
      <c r="Y9" s="1" t="str">
        <f t="shared" si="9"/>
        <v>GUCRDT</v>
      </c>
      <c r="Z9" s="1" t="str">
        <f t="shared" si="10"/>
        <v>Create Date</v>
      </c>
      <c r="AB9" s="1">
        <v>1</v>
      </c>
      <c r="AC9" s="6">
        <f t="shared" ca="1" si="11"/>
        <v>20141204</v>
      </c>
      <c r="AD9" s="3">
        <f t="shared" ca="1" si="12"/>
        <v>144109</v>
      </c>
      <c r="AE9" s="3" t="s">
        <v>88</v>
      </c>
      <c r="AF9" s="1">
        <v>0</v>
      </c>
      <c r="AG9" s="1">
        <v>0</v>
      </c>
      <c r="AI9" s="1" t="str">
        <f t="shared" ca="1" si="13"/>
        <v>insert into ZDIC values('DJB', '', 'EN', 'S', 'GUCRDT', 'Create Date', '', '1', '20141204', '144109', 'SQL', '0', '0', '')</v>
      </c>
      <c r="AJ9" s="5" t="s">
        <v>9</v>
      </c>
      <c r="AQ9" s="6"/>
      <c r="AW9" s="6"/>
      <c r="AX9" s="3"/>
      <c r="AY9" s="3"/>
    </row>
    <row r="10" spans="1:51" ht="14.25" customHeight="1" x14ac:dyDescent="0.25">
      <c r="A10" s="4"/>
      <c r="B10" s="1" t="str">
        <f>VLOOKUP($D$2,[1]Tables!$B$1:$D$65509,2,FALSE)</f>
        <v>GU</v>
      </c>
      <c r="C10" s="1" t="s">
        <v>24</v>
      </c>
      <c r="D10" s="1" t="str">
        <f t="shared" si="0"/>
        <v>GUCRTM</v>
      </c>
      <c r="E10" s="1" t="str">
        <f>VLOOKUP($C10,'[1]Data Dictionary'!$B$1:$I$65600,5,FALSE)</f>
        <v>Create Time</v>
      </c>
      <c r="F10" s="1" t="str">
        <f>VLOOKUP($C10,'[1]Data Dictionary'!$B$1:$I$65600,6,FALSE)</f>
        <v>Create Time</v>
      </c>
      <c r="G10" s="1" t="str">
        <f>VLOOKUP($C10,'[1]Data Dictionary'!$B$1:$I$65600,7,FALSE)</f>
        <v>Create Time</v>
      </c>
      <c r="H10" s="1" t="str">
        <f>VLOOKUP($C10,'[1]Data Dictionary'!$B$1:$I$65600,8,FALSE)</f>
        <v>Create Time</v>
      </c>
      <c r="I10" s="1" t="str">
        <f>VLOOKUP($C10,'[1]Data Dictionary'!$B$1:$I$65600,2,FALSE)</f>
        <v>NUMERIC</v>
      </c>
      <c r="J10" s="2" t="str">
        <f>VLOOKUP($C10,'[1]Data Dictionary'!$B$1:$I$65600,3,FALSE)</f>
        <v>6, 0</v>
      </c>
      <c r="K10" s="3"/>
      <c r="L10" s="3" t="str">
        <f t="shared" si="1"/>
        <v xml:space="preserve"> NULL </v>
      </c>
      <c r="M10" s="3" t="str">
        <f t="shared" si="2"/>
        <v xml:space="preserve"> DEFAULT(0) </v>
      </c>
      <c r="N10" s="1" t="str">
        <f t="shared" si="3"/>
        <v>GUCRTM NUMERIC(6, 0)  NULL  DEFAULT(0) ,</v>
      </c>
      <c r="O10" s="1" t="str">
        <f t="shared" si="4"/>
        <v>GUCRTM NUMBER(6, 0)  DEFAULT(0) ,</v>
      </c>
      <c r="P10" s="2" t="str">
        <f t="shared" si="5"/>
        <v>6</v>
      </c>
      <c r="Q10" s="2" t="str">
        <f t="shared" si="6"/>
        <v xml:space="preserve"> 0</v>
      </c>
      <c r="R10" s="1" t="str">
        <f t="shared" si="7"/>
        <v xml:space="preserve">     A            GUCRTM         6  0       COLHDG('Create Time')</v>
      </c>
      <c r="S10" s="1" t="s">
        <v>9</v>
      </c>
      <c r="T10" s="1" t="str">
        <f t="shared" si="8"/>
        <v>EXEC sys.sp_addextendedproperty @name=N'MS_Description', @value=N'Create Time' , @level0type=N'SCHEMA',@level0name=N'dbo', @level1type=N'TABLE',@level1name=N'GBUD', @level2type=N'COLUMN',@level2name=N'GUCRTM'</v>
      </c>
      <c r="U10" s="1" t="s">
        <v>1311</v>
      </c>
      <c r="W10" s="1" t="s">
        <v>16</v>
      </c>
      <c r="X10" s="1" t="s">
        <v>15</v>
      </c>
      <c r="Y10" s="1" t="str">
        <f t="shared" si="9"/>
        <v>GUCRTM</v>
      </c>
      <c r="Z10" s="1" t="str">
        <f t="shared" si="10"/>
        <v>Create Time</v>
      </c>
      <c r="AB10" s="1">
        <v>1</v>
      </c>
      <c r="AC10" s="6">
        <f t="shared" ca="1" si="11"/>
        <v>20141204</v>
      </c>
      <c r="AD10" s="3">
        <f t="shared" ca="1" si="12"/>
        <v>144109</v>
      </c>
      <c r="AE10" s="3" t="s">
        <v>88</v>
      </c>
      <c r="AF10" s="1">
        <v>0</v>
      </c>
      <c r="AG10" s="1">
        <v>0</v>
      </c>
      <c r="AI10" s="1" t="str">
        <f t="shared" ca="1" si="13"/>
        <v>insert into ZDIC values('DJB', '', 'EN', 'S', 'GUCRTM', 'Create Time', '', '1', '20141204', '144109', 'SQL', '0', '0', '')</v>
      </c>
      <c r="AJ10" s="5" t="s">
        <v>9</v>
      </c>
      <c r="AQ10" s="6"/>
      <c r="AW10" s="6"/>
      <c r="AX10" s="3"/>
      <c r="AY10" s="3"/>
    </row>
    <row r="11" spans="1:51" ht="14.25" customHeight="1" x14ac:dyDescent="0.25">
      <c r="A11" s="4"/>
      <c r="B11" s="1" t="str">
        <f>VLOOKUP($D$2,[1]Tables!$B$1:$D$65509,2,FALSE)</f>
        <v>GU</v>
      </c>
      <c r="C11" s="1" t="s">
        <v>25</v>
      </c>
      <c r="D11" s="1" t="str">
        <f t="shared" si="0"/>
        <v>GUCRUS</v>
      </c>
      <c r="E11" s="1" t="str">
        <f>VLOOKUP($C11,'[1]Data Dictionary'!$B$1:$I$65600,5,FALSE)</f>
        <v>Create User</v>
      </c>
      <c r="F11" s="1" t="str">
        <f>VLOOKUP($C11,'[1]Data Dictionary'!$B$1:$I$65600,6,FALSE)</f>
        <v>Create User</v>
      </c>
      <c r="G11" s="1" t="str">
        <f>VLOOKUP($C11,'[1]Data Dictionary'!$B$1:$I$65600,7,FALSE)</f>
        <v>Create User</v>
      </c>
      <c r="H11" s="1" t="str">
        <f>VLOOKUP($C11,'[1]Data Dictionary'!$B$1:$I$65600,8,FALSE)</f>
        <v>Create User</v>
      </c>
      <c r="I11" s="1" t="str">
        <f>VLOOKUP($C11,'[1]Data Dictionary'!$B$1:$I$65600,2,FALSE)</f>
        <v>VARCHAR</v>
      </c>
      <c r="J11" s="2" t="str">
        <f>VLOOKUP($C11,'[1]Data Dictionary'!$B$1:$I$65600,3,FALSE)</f>
        <v>20</v>
      </c>
      <c r="K11" s="3"/>
      <c r="L11" s="3" t="str">
        <f t="shared" si="1"/>
        <v xml:space="preserve"> NULL </v>
      </c>
      <c r="M11" s="3" t="str">
        <f t="shared" si="2"/>
        <v xml:space="preserve"> DEFAULT('') </v>
      </c>
      <c r="N11" s="1" t="str">
        <f t="shared" si="3"/>
        <v>GUCRUS VARCHAR(20)  NULL  DEFAULT('') ,</v>
      </c>
      <c r="O11" s="1" t="str">
        <f t="shared" si="4"/>
        <v>GUCRUS VARCHAR2(20) DEFAULT(' '),</v>
      </c>
      <c r="P11" s="2" t="str">
        <f t="shared" si="5"/>
        <v>20</v>
      </c>
      <c r="Q11" s="2" t="str">
        <f t="shared" si="6"/>
        <v/>
      </c>
      <c r="R11" s="1" t="str">
        <f t="shared" si="7"/>
        <v xml:space="preserve">     A            GUCRUS        20          COLHDG('Create User')</v>
      </c>
      <c r="S11" s="1" t="s">
        <v>9</v>
      </c>
      <c r="T11" s="1" t="str">
        <f t="shared" si="8"/>
        <v>EXEC sys.sp_addextendedproperty @name=N'MS_Description', @value=N'Create User' , @level0type=N'SCHEMA',@level0name=N'dbo', @level1type=N'TABLE',@level1name=N'GBUD', @level2type=N'COLUMN',@level2name=N'GUCRUS'</v>
      </c>
      <c r="U11" s="1" t="s">
        <v>1311</v>
      </c>
      <c r="W11" s="1" t="s">
        <v>16</v>
      </c>
      <c r="X11" s="1" t="s">
        <v>15</v>
      </c>
      <c r="Y11" s="1" t="str">
        <f t="shared" si="9"/>
        <v>GUCRUS</v>
      </c>
      <c r="Z11" s="1" t="str">
        <f t="shared" si="10"/>
        <v>Create User</v>
      </c>
      <c r="AB11" s="1">
        <v>1</v>
      </c>
      <c r="AC11" s="6">
        <f t="shared" ca="1" si="11"/>
        <v>20141204</v>
      </c>
      <c r="AD11" s="3">
        <f t="shared" ca="1" si="12"/>
        <v>144109</v>
      </c>
      <c r="AE11" s="3" t="s">
        <v>88</v>
      </c>
      <c r="AF11" s="1">
        <v>0</v>
      </c>
      <c r="AG11" s="1">
        <v>0</v>
      </c>
      <c r="AI11" s="1" t="str">
        <f t="shared" ca="1" si="13"/>
        <v>insert into ZDIC values('DJB', '', 'EN', 'S', 'GUCRUS', 'Create User', '', '1', '20141204', '144109', 'SQL', '0', '0', '')</v>
      </c>
      <c r="AJ11" s="5" t="s">
        <v>9</v>
      </c>
      <c r="AQ11" s="6"/>
      <c r="AW11" s="6"/>
      <c r="AX11" s="3"/>
      <c r="AY11" s="3"/>
    </row>
    <row r="12" spans="1:51" ht="14.25" customHeight="1" x14ac:dyDescent="0.25">
      <c r="A12" s="4"/>
      <c r="B12" s="1" t="str">
        <f>VLOOKUP($D$2,[1]Tables!$B$1:$D$65509,2,FALSE)</f>
        <v>GU</v>
      </c>
      <c r="C12" s="1" t="s">
        <v>26</v>
      </c>
      <c r="D12" s="1" t="str">
        <f t="shared" si="0"/>
        <v>GUCHDT</v>
      </c>
      <c r="E12" s="1" t="str">
        <f>VLOOKUP($C12,'[1]Data Dictionary'!$B$1:$I$65600,5,FALSE)</f>
        <v>Change Date</v>
      </c>
      <c r="F12" s="1" t="str">
        <f>VLOOKUP($C12,'[1]Data Dictionary'!$B$1:$I$65600,6,FALSE)</f>
        <v>Change Date</v>
      </c>
      <c r="G12" s="1" t="str">
        <f>VLOOKUP($C12,'[1]Data Dictionary'!$B$1:$I$65600,7,FALSE)</f>
        <v>Change Date</v>
      </c>
      <c r="H12" s="1" t="str">
        <f>VLOOKUP($C12,'[1]Data Dictionary'!$B$1:$I$65600,8,FALSE)</f>
        <v>Change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str">
        <f t="shared" si="3"/>
        <v>GUCHDT NUMERIC(8, 0)  NULL  DEFAULT(0) ,</v>
      </c>
      <c r="O12" s="1" t="str">
        <f t="shared" si="4"/>
        <v>GUCHDT NUMBER(8, 0)  DEFAULT(0) ,</v>
      </c>
      <c r="P12" s="2" t="str">
        <f t="shared" si="5"/>
        <v>8</v>
      </c>
      <c r="Q12" s="2" t="str">
        <f t="shared" si="6"/>
        <v xml:space="preserve"> 0</v>
      </c>
      <c r="R12" s="1" t="str">
        <f t="shared" si="7"/>
        <v xml:space="preserve">     A            GUCHDT         8  0       COLHDG('Change Date')</v>
      </c>
      <c r="S12" s="1" t="s">
        <v>9</v>
      </c>
      <c r="T12" s="1" t="str">
        <f t="shared" si="8"/>
        <v>EXEC sys.sp_addextendedproperty @name=N'MS_Description', @value=N'Change Date' , @level0type=N'SCHEMA',@level0name=N'dbo', @level1type=N'TABLE',@level1name=N'GBUD', @level2type=N'COLUMN',@level2name=N'GUCHDT'</v>
      </c>
      <c r="U12" s="1" t="s">
        <v>1311</v>
      </c>
      <c r="W12" s="1" t="s">
        <v>16</v>
      </c>
      <c r="X12" s="1" t="s">
        <v>15</v>
      </c>
      <c r="Y12" s="1" t="str">
        <f t="shared" si="9"/>
        <v>GUCHDT</v>
      </c>
      <c r="Z12" s="1" t="str">
        <f t="shared" si="10"/>
        <v>Change Date</v>
      </c>
      <c r="AB12" s="1">
        <v>1</v>
      </c>
      <c r="AC12" s="6">
        <f t="shared" ca="1" si="11"/>
        <v>20141204</v>
      </c>
      <c r="AD12" s="3">
        <f t="shared" ca="1" si="12"/>
        <v>144109</v>
      </c>
      <c r="AE12" s="3" t="s">
        <v>88</v>
      </c>
      <c r="AF12" s="1">
        <v>0</v>
      </c>
      <c r="AG12" s="1">
        <v>0</v>
      </c>
      <c r="AI12" s="1" t="str">
        <f t="shared" ca="1" si="13"/>
        <v>insert into ZDIC values('DJB', '', 'EN', 'S', 'GUCHDT', 'Change Date', '', '1', '20141204', '144109', 'SQL', '0', '0', '')</v>
      </c>
      <c r="AJ12" s="5" t="s">
        <v>9</v>
      </c>
      <c r="AQ12" s="6"/>
      <c r="AW12" s="6"/>
      <c r="AX12" s="3"/>
      <c r="AY12" s="3"/>
    </row>
    <row r="13" spans="1:51" ht="14.25" customHeight="1" x14ac:dyDescent="0.25">
      <c r="A13" s="4"/>
      <c r="B13" s="1" t="str">
        <f>VLOOKUP($D$2,[1]Tables!$B$1:$D$65509,2,FALSE)</f>
        <v>GU</v>
      </c>
      <c r="C13" s="1" t="s">
        <v>27</v>
      </c>
      <c r="D13" s="1" t="str">
        <f t="shared" si="0"/>
        <v>GUCHTM</v>
      </c>
      <c r="E13" s="1" t="str">
        <f>VLOOKUP($C13,'[1]Data Dictionary'!$B$1:$I$65600,5,FALSE)</f>
        <v>Change Time</v>
      </c>
      <c r="F13" s="1" t="str">
        <f>VLOOKUP($C13,'[1]Data Dictionary'!$B$1:$I$65600,6,FALSE)</f>
        <v>Change Time</v>
      </c>
      <c r="G13" s="1" t="str">
        <f>VLOOKUP($C13,'[1]Data Dictionary'!$B$1:$I$65600,7,FALSE)</f>
        <v>Change Time</v>
      </c>
      <c r="H13" s="1" t="str">
        <f>VLOOKUP($C13,'[1]Data Dictionary'!$B$1:$I$65600,8,FALSE)</f>
        <v>Change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str">
        <f t="shared" si="3"/>
        <v>GUCHTM NUMERIC(6, 0)  NULL  DEFAULT(0) ,</v>
      </c>
      <c r="O13" s="1" t="str">
        <f t="shared" si="4"/>
        <v>GUCHTM NUMBER(6, 0)  DEFAULT(0) ,</v>
      </c>
      <c r="P13" s="2" t="str">
        <f t="shared" si="5"/>
        <v>6</v>
      </c>
      <c r="Q13" s="2" t="str">
        <f t="shared" si="6"/>
        <v xml:space="preserve"> 0</v>
      </c>
      <c r="R13" s="1" t="str">
        <f t="shared" si="7"/>
        <v xml:space="preserve">     A            GUCHTM         6  0       COLHDG('Change Time')</v>
      </c>
      <c r="S13" s="1" t="s">
        <v>9</v>
      </c>
      <c r="T13" s="1" t="str">
        <f t="shared" si="8"/>
        <v>EXEC sys.sp_addextendedproperty @name=N'MS_Description', @value=N'Change Time' , @level0type=N'SCHEMA',@level0name=N'dbo', @level1type=N'TABLE',@level1name=N'GBUD', @level2type=N'COLUMN',@level2name=N'GUCHTM'</v>
      </c>
      <c r="U13" s="1" t="s">
        <v>1311</v>
      </c>
      <c r="W13" s="1" t="s">
        <v>16</v>
      </c>
      <c r="X13" s="1" t="s">
        <v>15</v>
      </c>
      <c r="Y13" s="1" t="str">
        <f t="shared" si="9"/>
        <v>GUCHTM</v>
      </c>
      <c r="Z13" s="1" t="str">
        <f t="shared" si="10"/>
        <v>Change Time</v>
      </c>
      <c r="AB13" s="1">
        <v>1</v>
      </c>
      <c r="AC13" s="6">
        <f t="shared" ca="1" si="11"/>
        <v>20141204</v>
      </c>
      <c r="AD13" s="3">
        <f t="shared" ca="1" si="12"/>
        <v>144109</v>
      </c>
      <c r="AE13" s="3" t="s">
        <v>88</v>
      </c>
      <c r="AF13" s="1">
        <v>0</v>
      </c>
      <c r="AG13" s="1">
        <v>0</v>
      </c>
      <c r="AI13" s="1" t="str">
        <f t="shared" ca="1" si="13"/>
        <v>insert into ZDIC values('DJB', '', 'EN', 'S', 'GUCHTM', 'Change Time', '', '1', '20141204', '144109', 'SQL', '0', '0', '')</v>
      </c>
      <c r="AJ13" s="5" t="s">
        <v>9</v>
      </c>
      <c r="AQ13" s="6"/>
      <c r="AW13" s="6"/>
      <c r="AX13" s="3"/>
      <c r="AY13" s="3"/>
    </row>
    <row r="14" spans="1:51" ht="14.25" customHeight="1" x14ac:dyDescent="0.25">
      <c r="A14" s="4"/>
      <c r="B14" s="1" t="str">
        <f>VLOOKUP($D$2,[1]Tables!$B$1:$D$65509,2,FALSE)</f>
        <v>GU</v>
      </c>
      <c r="C14" s="1" t="s">
        <v>28</v>
      </c>
      <c r="D14" s="1" t="str">
        <f t="shared" si="0"/>
        <v>GUCHUS</v>
      </c>
      <c r="E14" s="1" t="str">
        <f>VLOOKUP($C14,'[1]Data Dictionary'!$B$1:$I$65600,5,FALSE)</f>
        <v>Change User</v>
      </c>
      <c r="F14" s="1" t="str">
        <f>VLOOKUP($C14,'[1]Data Dictionary'!$B$1:$I$65600,6,FALSE)</f>
        <v>Change User</v>
      </c>
      <c r="G14" s="1" t="str">
        <f>VLOOKUP($C14,'[1]Data Dictionary'!$B$1:$I$65600,7,FALSE)</f>
        <v>Change User</v>
      </c>
      <c r="H14" s="1" t="str">
        <f>VLOOKUP($C14,'[1]Data Dictionary'!$B$1:$I$65600,8,FALSE)</f>
        <v>Change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str">
        <f t="shared" si="3"/>
        <v>GUCHUS VARCHAR(20)  NULL  DEFAULT('') ,</v>
      </c>
      <c r="O14" s="1" t="str">
        <f t="shared" si="4"/>
        <v>GUCHUS VARCHAR2(20) DEFAULT(' '),</v>
      </c>
      <c r="P14" s="2" t="str">
        <f t="shared" si="5"/>
        <v>20</v>
      </c>
      <c r="Q14" s="2" t="str">
        <f t="shared" si="6"/>
        <v/>
      </c>
      <c r="R14" s="1" t="str">
        <f t="shared" si="7"/>
        <v xml:space="preserve">     A            GUCHUS        20          COLHDG('Change User')</v>
      </c>
      <c r="S14" s="1" t="s">
        <v>9</v>
      </c>
      <c r="T14" s="1" t="str">
        <f t="shared" si="8"/>
        <v>EXEC sys.sp_addextendedproperty @name=N'MS_Description', @value=N'Change User' , @level0type=N'SCHEMA',@level0name=N'dbo', @level1type=N'TABLE',@level1name=N'GBUD', @level2type=N'COLUMN',@level2name=N'GUCHUS'</v>
      </c>
      <c r="U14" s="1" t="s">
        <v>1311</v>
      </c>
      <c r="W14" s="1" t="s">
        <v>16</v>
      </c>
      <c r="X14" s="1" t="s">
        <v>15</v>
      </c>
      <c r="Y14" s="1" t="str">
        <f t="shared" si="9"/>
        <v>GUCHUS</v>
      </c>
      <c r="Z14" s="1" t="str">
        <f t="shared" si="10"/>
        <v>Change User</v>
      </c>
      <c r="AB14" s="1">
        <v>1</v>
      </c>
      <c r="AC14" s="6">
        <f t="shared" ca="1" si="11"/>
        <v>20141204</v>
      </c>
      <c r="AD14" s="3">
        <f t="shared" ca="1" si="12"/>
        <v>144109</v>
      </c>
      <c r="AE14" s="3" t="s">
        <v>88</v>
      </c>
      <c r="AF14" s="1">
        <v>0</v>
      </c>
      <c r="AG14" s="1">
        <v>0</v>
      </c>
      <c r="AI14" s="1" t="str">
        <f t="shared" ca="1" si="13"/>
        <v>insert into ZDIC values('DJB', '', 'EN', 'S', 'GUCHUS', 'Change User', '', '1', '20141204', '144109', 'SQL', '0', '0', '')</v>
      </c>
      <c r="AJ14" s="5" t="s">
        <v>9</v>
      </c>
      <c r="AQ14" s="6"/>
      <c r="AW14" s="6"/>
      <c r="AX14" s="3"/>
      <c r="AY14" s="3"/>
    </row>
    <row r="15" spans="1:51" ht="14.25" customHeight="1" x14ac:dyDescent="0.25">
      <c r="A15" s="4"/>
      <c r="B15" s="4"/>
      <c r="C15" s="4"/>
      <c r="D15" s="5"/>
      <c r="K15" s="3"/>
      <c r="L15" s="3"/>
      <c r="M15" s="3"/>
      <c r="N15" s="1" t="str">
        <f>CONCATENATE(" CONSTRAINT PK_",$D$2, " PRIMARY KEY CLUSTERED (")</f>
        <v xml:space="preserve"> CONSTRAINT PK_GBUD PRIMARY KEY CLUSTERED (</v>
      </c>
      <c r="O15" s="1" t="str">
        <f>CONCATENATE(" CONSTRAINT PK_",$D$2, " PRIMARY KEY (")</f>
        <v xml:space="preserve"> CONSTRAINT PK_GBUD PRIMARY KEY (</v>
      </c>
      <c r="P15" s="1" t="s">
        <v>9</v>
      </c>
      <c r="Q15" s="1" t="s">
        <v>9</v>
      </c>
      <c r="R15" s="1" t="s">
        <v>370</v>
      </c>
      <c r="S15" s="1" t="s">
        <v>9</v>
      </c>
      <c r="AQ15" s="6"/>
      <c r="AW15" s="6"/>
      <c r="AX15" s="3"/>
      <c r="AY15" s="3"/>
    </row>
    <row r="16" spans="1:51" ht="14.25" customHeight="1" x14ac:dyDescent="0.25">
      <c r="A16" s="4"/>
      <c r="B16" s="4"/>
      <c r="C16" s="4"/>
      <c r="K16" s="3"/>
      <c r="L16" s="3"/>
      <c r="M16" s="3"/>
      <c r="N16" s="1" t="str">
        <f>$D$3</f>
        <v>GUCONO</v>
      </c>
      <c r="O16" s="1" t="str">
        <f>$D$3</f>
        <v>GUCONO</v>
      </c>
      <c r="R16" s="1" t="str">
        <f>CONCATENATE("     A          K ", RIGHT(N16,6))</f>
        <v xml:space="preserve">     A          K GUCONO</v>
      </c>
      <c r="S16" s="1" t="s">
        <v>9</v>
      </c>
      <c r="AQ16" s="6"/>
      <c r="AW16" s="6"/>
      <c r="AX16" s="3"/>
      <c r="AY16" s="3"/>
    </row>
    <row r="17" spans="1:51" ht="14.25" customHeight="1" x14ac:dyDescent="0.25">
      <c r="A17" s="4"/>
      <c r="B17" s="4"/>
      <c r="C17" s="4"/>
      <c r="K17" s="3"/>
      <c r="L17" s="3"/>
      <c r="M17" s="3"/>
      <c r="N17" s="1" t="str">
        <f xml:space="preserve"> ", " &amp; $D4</f>
        <v>, GUBRNO</v>
      </c>
      <c r="O17" s="1" t="str">
        <f xml:space="preserve"> ", " &amp; $D4</f>
        <v>, GUBRNO</v>
      </c>
      <c r="R17" s="1" t="str">
        <f>CONCATENATE("     A          K ", RIGHT(N17,6))</f>
        <v xml:space="preserve">     A          K GUBRNO</v>
      </c>
      <c r="S17" s="1" t="s">
        <v>9</v>
      </c>
      <c r="AQ17" s="6"/>
      <c r="AW17" s="6"/>
      <c r="AX17" s="3"/>
      <c r="AY17" s="3"/>
    </row>
    <row r="18" spans="1:51" ht="14.25" customHeight="1" x14ac:dyDescent="0.25">
      <c r="A18" s="4"/>
      <c r="B18" s="4"/>
      <c r="C18" s="4"/>
      <c r="K18" s="3"/>
      <c r="L18" s="3"/>
      <c r="M18" s="3"/>
      <c r="N18" s="1" t="str">
        <f xml:space="preserve"> ", " &amp; $D5</f>
        <v>, GUBDNO</v>
      </c>
      <c r="O18" s="1" t="str">
        <f xml:space="preserve"> ", " &amp; $D5</f>
        <v>, GUBDNO</v>
      </c>
      <c r="R18" s="1" t="str">
        <f>CONCATENATE("     A          K ", RIGHT(N18,6))</f>
        <v xml:space="preserve">     A          K GUBDNO</v>
      </c>
      <c r="S18" s="1" t="s">
        <v>9</v>
      </c>
      <c r="AQ18" s="6"/>
      <c r="AW18" s="6"/>
      <c r="AX18" s="3"/>
      <c r="AY18" s="3"/>
    </row>
    <row r="19" spans="1:51" ht="14.25" customHeight="1" x14ac:dyDescent="0.25">
      <c r="A19" s="4"/>
      <c r="B19" s="4"/>
      <c r="C19" s="4"/>
      <c r="K19" s="3"/>
      <c r="L19" s="3"/>
      <c r="M19" s="3"/>
      <c r="N19" s="1" t="s">
        <v>11</v>
      </c>
      <c r="O19" s="1" t="s">
        <v>11</v>
      </c>
      <c r="S19" s="1" t="s">
        <v>9</v>
      </c>
      <c r="AQ19" s="6"/>
      <c r="AW19" s="6"/>
      <c r="AX19" s="3"/>
      <c r="AY19" s="3"/>
    </row>
    <row r="20" spans="1:51" ht="14.25" customHeight="1" x14ac:dyDescent="0.25">
      <c r="S20" s="1" t="s">
        <v>9</v>
      </c>
      <c r="AQ20" s="6"/>
      <c r="AW20" s="6"/>
      <c r="AX20" s="3"/>
      <c r="AY20" s="3"/>
    </row>
    <row r="21" spans="1:51" ht="14.25" customHeight="1" x14ac:dyDescent="0.25">
      <c r="S21" s="1" t="s">
        <v>9</v>
      </c>
      <c r="AQ21" s="6"/>
      <c r="AW21" s="6"/>
      <c r="AX21" s="3"/>
      <c r="AY21" s="3"/>
    </row>
    <row r="22" spans="1:51" ht="14.25" customHeight="1" x14ac:dyDescent="0.25">
      <c r="S22" s="1" t="s">
        <v>9</v>
      </c>
      <c r="AQ22" s="6"/>
      <c r="AW22" s="6"/>
      <c r="AX22" s="3"/>
      <c r="AY22" s="3"/>
    </row>
    <row r="23" spans="1:51" ht="14.25" customHeight="1" x14ac:dyDescent="0.25">
      <c r="S23" s="1" t="s">
        <v>9</v>
      </c>
      <c r="AQ23" s="6"/>
      <c r="AW23" s="6"/>
      <c r="AX23" s="3"/>
      <c r="AY23" s="3"/>
    </row>
    <row r="24" spans="1:51" ht="14.25" customHeight="1" x14ac:dyDescent="0.25">
      <c r="S24" s="1" t="s">
        <v>9</v>
      </c>
      <c r="AQ24" s="6"/>
      <c r="AW24" s="6"/>
      <c r="AX24" s="3"/>
      <c r="AY24" s="3"/>
    </row>
    <row r="25" spans="1:51" ht="14.25" customHeight="1" x14ac:dyDescent="0.25">
      <c r="S25" s="1" t="s">
        <v>9</v>
      </c>
      <c r="AQ25" s="6"/>
      <c r="AW25" s="6"/>
      <c r="AX25" s="3"/>
      <c r="AY25" s="3"/>
    </row>
    <row r="26" spans="1:51" ht="14.25" customHeight="1" x14ac:dyDescent="0.25">
      <c r="AQ26" s="6"/>
      <c r="AW26" s="6"/>
      <c r="AX26" s="3"/>
      <c r="AY26" s="3"/>
    </row>
    <row r="27" spans="1:51" ht="14.25" customHeight="1" x14ac:dyDescent="0.25">
      <c r="AQ27" s="6"/>
      <c r="AW27" s="6"/>
      <c r="AX27" s="3"/>
      <c r="AY27" s="3"/>
    </row>
    <row r="28" spans="1:51" ht="14.25" customHeight="1" x14ac:dyDescent="0.25">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43:51" s="1" customFormat="1" ht="14.25" customHeight="1" x14ac:dyDescent="0.25">
      <c r="AQ33" s="3"/>
      <c r="AR33" s="3"/>
      <c r="AS33" s="3"/>
      <c r="AT33" s="3"/>
      <c r="AU33" s="3"/>
      <c r="AV33" s="3"/>
      <c r="AW33" s="6"/>
      <c r="AX33" s="3"/>
      <c r="AY33" s="3"/>
    </row>
    <row r="34" spans="43:51" s="1" customFormat="1" ht="14.25" customHeight="1" x14ac:dyDescent="0.25">
      <c r="AQ34" s="3"/>
      <c r="AR34" s="3"/>
      <c r="AS34" s="3"/>
      <c r="AT34" s="3"/>
      <c r="AU34" s="3"/>
      <c r="AV34" s="3"/>
      <c r="AW34" s="6"/>
      <c r="AX34" s="3"/>
      <c r="AY34" s="3"/>
    </row>
    <row r="35" spans="43:51" s="1" customFormat="1" ht="14.25" customHeight="1" x14ac:dyDescent="0.25">
      <c r="AQ35" s="3"/>
      <c r="AR35" s="3"/>
      <c r="AS35" s="3"/>
      <c r="AT35" s="3"/>
      <c r="AU35" s="3"/>
      <c r="AV35" s="3"/>
      <c r="AW35" s="6"/>
      <c r="AX35" s="3"/>
      <c r="AY35" s="3"/>
    </row>
    <row r="36" spans="43:51" s="1" customFormat="1" ht="14.25" customHeight="1" x14ac:dyDescent="0.25">
      <c r="AQ36" s="3"/>
      <c r="AR36" s="3"/>
      <c r="AS36" s="3"/>
      <c r="AT36" s="3"/>
      <c r="AU36" s="3"/>
      <c r="AV36" s="3"/>
      <c r="AW36" s="6"/>
      <c r="AX36" s="3"/>
      <c r="AY36" s="3"/>
    </row>
    <row r="37" spans="43:51" s="1" customFormat="1" ht="14.25" customHeight="1" x14ac:dyDescent="0.25">
      <c r="AQ37" s="3"/>
      <c r="AR37" s="3"/>
      <c r="AS37" s="3"/>
      <c r="AT37" s="3"/>
      <c r="AU37" s="3"/>
      <c r="AV37" s="3"/>
      <c r="AW37" s="6"/>
      <c r="AX37" s="3"/>
      <c r="AY37" s="3"/>
    </row>
    <row r="38" spans="43:51" s="1" customFormat="1" ht="14.25" customHeight="1" x14ac:dyDescent="0.25">
      <c r="AQ38" s="3"/>
      <c r="AR38" s="3"/>
      <c r="AS38" s="3"/>
      <c r="AT38" s="3"/>
      <c r="AU38" s="3"/>
      <c r="AV38" s="3"/>
      <c r="AW38" s="6"/>
      <c r="AX38" s="3"/>
      <c r="AY38" s="3"/>
    </row>
    <row r="39" spans="43:51" s="1" customFormat="1" ht="14.25" customHeight="1" x14ac:dyDescent="0.25">
      <c r="AQ39" s="3"/>
      <c r="AR39" s="3"/>
      <c r="AS39" s="3"/>
      <c r="AT39" s="3"/>
      <c r="AU39" s="3"/>
      <c r="AV39" s="3"/>
      <c r="AW39" s="6"/>
      <c r="AX39" s="3"/>
      <c r="AY39" s="3"/>
    </row>
    <row r="40" spans="43:51" s="1" customFormat="1" ht="14.25" customHeight="1" x14ac:dyDescent="0.25">
      <c r="AQ40" s="3"/>
      <c r="AR40" s="3"/>
      <c r="AS40" s="3"/>
      <c r="AT40" s="3"/>
      <c r="AU40" s="3"/>
      <c r="AV40" s="3"/>
      <c r="AW40" s="6"/>
      <c r="AX40" s="3"/>
      <c r="AY40" s="3"/>
    </row>
    <row r="41" spans="43:51" s="1" customFormat="1" ht="14.25" customHeight="1" x14ac:dyDescent="0.25">
      <c r="AQ41" s="3"/>
      <c r="AR41" s="3"/>
      <c r="AS41" s="3"/>
      <c r="AT41" s="3"/>
      <c r="AU41" s="3"/>
      <c r="AV41" s="3"/>
      <c r="AW41" s="6"/>
      <c r="AX41" s="3"/>
      <c r="AY41" s="3"/>
    </row>
    <row r="42" spans="43:51" s="1" customFormat="1" ht="14.25" customHeight="1" x14ac:dyDescent="0.25">
      <c r="AQ42" s="3"/>
      <c r="AR42" s="3"/>
      <c r="AS42" s="3"/>
      <c r="AT42" s="3"/>
      <c r="AU42" s="3"/>
      <c r="AV42" s="3"/>
      <c r="AW42" s="6"/>
      <c r="AX42" s="3"/>
      <c r="AY42" s="3"/>
    </row>
    <row r="43" spans="43:51" s="1" customFormat="1" ht="14.25" customHeight="1" x14ac:dyDescent="0.25">
      <c r="AQ43" s="3"/>
      <c r="AR43" s="3"/>
      <c r="AS43" s="3"/>
      <c r="AT43" s="3"/>
      <c r="AU43" s="3"/>
      <c r="AV43" s="3"/>
      <c r="AW43" s="6"/>
      <c r="AX43" s="3"/>
      <c r="AY43" s="3"/>
    </row>
    <row r="44" spans="43:51" s="1" customFormat="1" ht="14.25" customHeight="1" x14ac:dyDescent="0.25">
      <c r="AQ44" s="3"/>
      <c r="AR44" s="3"/>
      <c r="AS44" s="3"/>
      <c r="AT44" s="3"/>
      <c r="AU44" s="3"/>
      <c r="AV44" s="3"/>
      <c r="AW44" s="6"/>
      <c r="AX44" s="3"/>
      <c r="AY44" s="3"/>
    </row>
    <row r="45" spans="43:51" s="1" customFormat="1" ht="14.25" customHeight="1" x14ac:dyDescent="0.25">
      <c r="AQ45" s="3"/>
      <c r="AR45" s="3"/>
      <c r="AS45" s="3"/>
      <c r="AT45" s="3"/>
      <c r="AU45" s="3"/>
      <c r="AV45" s="3"/>
      <c r="AW45" s="6"/>
      <c r="AX45" s="3"/>
      <c r="AY45" s="3"/>
    </row>
    <row r="46" spans="43:51" s="1" customFormat="1" ht="14.25" customHeight="1" x14ac:dyDescent="0.25">
      <c r="AQ46" s="3"/>
      <c r="AR46" s="3"/>
      <c r="AS46" s="3"/>
      <c r="AT46" s="3"/>
      <c r="AU46" s="3"/>
      <c r="AV46" s="3"/>
      <c r="AW46" s="6"/>
      <c r="AX46" s="3"/>
      <c r="AY46" s="3"/>
    </row>
    <row r="47" spans="43:51" s="1" customFormat="1" ht="14.25" customHeight="1" x14ac:dyDescent="0.25">
      <c r="AQ47" s="3"/>
      <c r="AR47" s="3"/>
      <c r="AS47" s="3"/>
      <c r="AT47" s="3"/>
      <c r="AU47" s="3"/>
      <c r="AV47" s="3"/>
      <c r="AW47" s="6"/>
      <c r="AX47" s="3"/>
      <c r="AY47" s="3"/>
    </row>
    <row r="48" spans="43:51" s="1" customFormat="1" ht="14.25" customHeight="1" x14ac:dyDescent="0.25">
      <c r="AQ48" s="3"/>
      <c r="AR48" s="3"/>
      <c r="AS48" s="3"/>
      <c r="AT48" s="3"/>
      <c r="AU48" s="3"/>
      <c r="AV48" s="3"/>
      <c r="AW48" s="6"/>
      <c r="AX48" s="3"/>
      <c r="AY48" s="3"/>
    </row>
    <row r="49" spans="43:51" s="1" customFormat="1" ht="14.25" customHeight="1" x14ac:dyDescent="0.25">
      <c r="AQ49" s="3"/>
      <c r="AR49" s="3"/>
      <c r="AS49" s="3"/>
      <c r="AT49" s="3"/>
      <c r="AU49" s="3"/>
      <c r="AV49" s="3"/>
      <c r="AW49" s="6"/>
      <c r="AX49" s="3"/>
      <c r="AY49" s="3"/>
    </row>
    <row r="50" spans="43:51" s="1" customFormat="1" ht="14.25" customHeight="1" x14ac:dyDescent="0.25">
      <c r="AQ50" s="3"/>
      <c r="AR50" s="3"/>
      <c r="AS50" s="3"/>
      <c r="AT50" s="3"/>
      <c r="AU50" s="3"/>
      <c r="AV50" s="3"/>
      <c r="AW50" s="6"/>
      <c r="AX50" s="3"/>
      <c r="AY50" s="3"/>
    </row>
    <row r="51" spans="43:51" s="1" customFormat="1" ht="14.25" customHeight="1" x14ac:dyDescent="0.25">
      <c r="AQ51" s="3"/>
      <c r="AR51" s="3"/>
      <c r="AS51" s="3"/>
      <c r="AT51" s="3"/>
      <c r="AU51" s="3"/>
      <c r="AV51" s="3"/>
      <c r="AW51" s="6"/>
      <c r="AX51" s="3"/>
      <c r="AY51" s="3"/>
    </row>
    <row r="52" spans="43:51" s="1" customFormat="1" ht="14.25" customHeight="1" x14ac:dyDescent="0.25">
      <c r="AQ52" s="3"/>
      <c r="AR52" s="3"/>
      <c r="AS52" s="3"/>
      <c r="AT52" s="3"/>
      <c r="AU52" s="3"/>
      <c r="AV52" s="3"/>
      <c r="AW52" s="6"/>
      <c r="AX52" s="3"/>
      <c r="AY52" s="3"/>
    </row>
    <row r="53" spans="43:51" s="1" customFormat="1" ht="14.25" customHeight="1" x14ac:dyDescent="0.25">
      <c r="AQ53" s="3"/>
      <c r="AR53" s="3"/>
      <c r="AS53" s="3"/>
      <c r="AT53" s="3"/>
      <c r="AU53" s="3"/>
      <c r="AV53" s="3"/>
      <c r="AW53" s="6"/>
      <c r="AX53" s="3"/>
      <c r="AY53" s="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Y54"/>
  <sheetViews>
    <sheetView workbookViewId="0">
      <selection activeCell="A10" sqref="A10"/>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GRES</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704</v>
      </c>
      <c r="AL1" s="5" t="s">
        <v>705</v>
      </c>
      <c r="AM1" s="5" t="s">
        <v>706</v>
      </c>
      <c r="AN1" s="5" t="s">
        <v>707</v>
      </c>
      <c r="AO1" s="5" t="s">
        <v>708</v>
      </c>
      <c r="AP1" s="5" t="s">
        <v>709</v>
      </c>
      <c r="AQ1" s="5" t="s">
        <v>710</v>
      </c>
      <c r="AR1" s="9" t="s">
        <v>711</v>
      </c>
      <c r="AS1" s="9" t="s">
        <v>712</v>
      </c>
      <c r="AT1" s="5" t="s">
        <v>713</v>
      </c>
      <c r="AU1" s="5" t="s">
        <v>714</v>
      </c>
      <c r="AV1" s="5" t="s">
        <v>715</v>
      </c>
    </row>
    <row r="2" spans="1:51" ht="14.25" customHeight="1" x14ac:dyDescent="0.25">
      <c r="A2" s="4"/>
      <c r="D2" s="1" t="s">
        <v>728</v>
      </c>
      <c r="E2" s="1" t="str">
        <f>VLOOKUP($D$2,[1]Tables!$B$1:$D$65509,3,FALSE)</f>
        <v>General Reason</v>
      </c>
      <c r="K2" s="3"/>
      <c r="L2" s="3"/>
      <c r="M2" s="3"/>
      <c r="N2" s="3" t="str">
        <f>CONCATENATE("CREATE TABLE ", $D$2, " (")</f>
        <v>CREATE TABLE GRES (</v>
      </c>
      <c r="O2" s="7" t="str">
        <f>CONCATENATE("CREATE TABLE ", $D$2, " (")</f>
        <v>CREATE TABLE GRES (</v>
      </c>
      <c r="P2" s="8" t="s">
        <v>9</v>
      </c>
      <c r="Q2" s="8"/>
      <c r="R2" s="7" t="str">
        <f>CONCATENATE("     A          R ", D2, "R")</f>
        <v xml:space="preserve">     A          R GRESR</v>
      </c>
      <c r="S2" s="1" t="s">
        <v>9</v>
      </c>
      <c r="AJ2" s="5" t="s">
        <v>9</v>
      </c>
      <c r="AK2" s="1" t="s">
        <v>361</v>
      </c>
      <c r="AL2" s="1" t="s">
        <v>361</v>
      </c>
      <c r="AM2" s="1" t="s">
        <v>361</v>
      </c>
      <c r="AN2" s="1" t="s">
        <v>361</v>
      </c>
      <c r="AO2" s="1" t="s">
        <v>361</v>
      </c>
      <c r="AP2" s="1" t="s">
        <v>362</v>
      </c>
      <c r="AQ2" s="3" t="s">
        <v>362</v>
      </c>
      <c r="AR2" s="3" t="s">
        <v>362</v>
      </c>
      <c r="AS2" s="3" t="s">
        <v>361</v>
      </c>
      <c r="AT2" s="3" t="s">
        <v>362</v>
      </c>
      <c r="AU2" s="3" t="s">
        <v>362</v>
      </c>
      <c r="AV2" s="1" t="s">
        <v>361</v>
      </c>
    </row>
    <row r="3" spans="1:51" ht="14.25" customHeight="1" x14ac:dyDescent="0.25">
      <c r="A3" s="4"/>
      <c r="B3" s="1" t="str">
        <f>VLOOKUP($D$2,[1]Tables!$B$1:$D$65509,2,FALSE)</f>
        <v>GS</v>
      </c>
      <c r="C3" s="1" t="s">
        <v>17</v>
      </c>
      <c r="D3" s="1" t="str">
        <f t="shared" ref="D3:D15" si="0">B3 &amp; C3</f>
        <v>GSCONO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5" si="1">IF(K3="", " NULL ", " NOT NULL ")</f>
        <v xml:space="preserve"> NOT NULL </v>
      </c>
      <c r="M3" s="3" t="str">
        <f t="shared" ref="M3:M15" si="2">IF(I3="NUMERIC", " DEFAULT(0) ", IF(I3="DATETIME", "", " DEFAULT('') "))</f>
        <v xml:space="preserve"> DEFAULT('') </v>
      </c>
      <c r="N3" s="1" t="str">
        <f t="shared" ref="N3:N15" si="3">CONCATENATE(D3, " ", I3, IF(I3="DATETIME", "",CONCATENATE("(", J3, ") ")), L3, M3,",")</f>
        <v>GSCONO VARCHAR(10)  NOT NULL  DEFAULT('') ,</v>
      </c>
      <c r="O3" s="1" t="str">
        <f t="shared" ref="O3:O15" si="4">CONCATENATE(D3, " ",IF(I3="VARCHAR", "VARCHAR2",IF(I3="NUMERIC", "NUMBER", I3)), IF(I3="DATETIME", "",CONCATENATE("(", J3, ") ")), IF(TRIM(K3)&lt;&gt;"", L3,IF(TRIM(M3)="DEFAULT('')", "DEFAULT(' ')", M3)), ",")</f>
        <v>GSCONO VARCHAR2(10)  NOT NULL ,</v>
      </c>
      <c r="P3" s="2" t="str">
        <f t="shared" ref="P3:P15" si="5">IF(I3="VARCHAR",J3,LEFT(J3,FIND(",",J3)-1))</f>
        <v>10</v>
      </c>
      <c r="Q3" s="2" t="str">
        <f t="shared" ref="Q3:Q15" si="6">IF(I3="VARCHAR","",RIGHT(J3,LEN(J3)-FIND(",",J3)))</f>
        <v/>
      </c>
      <c r="R3" s="1" t="str">
        <f t="shared" ref="R3:R15" si="7">CONCATENATE("     A            ", D3, RIGHT("          "&amp;P3,10),RIGHT("   "&amp;Q3,3),"       COLHDG('", LEFT(E3,20), "')")</f>
        <v xml:space="preserve">     A            GSCONO        10          COLHDG('Company Code')</v>
      </c>
      <c r="S3" s="1" t="s">
        <v>9</v>
      </c>
      <c r="T3" s="1" t="str">
        <f t="shared" ref="T3:T15"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@level1type=N'TABLE',@level1name=N'GRES', @level2type=N'COLUMN',@level2name=N'GSCONO'</v>
      </c>
      <c r="U3" s="1" t="s">
        <v>1311</v>
      </c>
      <c r="W3" s="1" t="s">
        <v>16</v>
      </c>
      <c r="X3" s="1" t="s">
        <v>15</v>
      </c>
      <c r="Y3" s="1" t="str">
        <f t="shared" ref="Y3:Y15" si="9">D3</f>
        <v>GSCONO</v>
      </c>
      <c r="Z3" s="1" t="str">
        <f t="shared" ref="Z3:Z15" si="10">IF(AND(W3="EN",X3="S"),E3, IF(AND(W3="ID", X3="S"),F3, IF(AND(W3="EN", X3="R"),G3,H3)))</f>
        <v>Company Code</v>
      </c>
      <c r="AB3" s="1">
        <v>1</v>
      </c>
      <c r="AC3" s="6">
        <f t="shared" ref="AC3:AC15" ca="1" si="11">YEAR(NOW())*10000+MONTH(NOW())*100+DAY(NOW())</f>
        <v>20141204</v>
      </c>
      <c r="AD3" s="3">
        <f t="shared" ref="AD3:AD15" ca="1" si="12">HOUR(NOW())*10000+MINUTE(NOW())*100+SECOND(NOW())</f>
        <v>144109</v>
      </c>
      <c r="AE3" s="3" t="s">
        <v>88</v>
      </c>
      <c r="AF3" s="1">
        <v>0</v>
      </c>
      <c r="AG3" s="1">
        <v>0</v>
      </c>
      <c r="AI3" s="1" t="str">
        <f t="shared" ref="AI3:AI15" ca="1" si="13">CONCATENATE("insert into ZDIC values('",U3, "', '",V3, "', '",W3, "', '",X3, "', '",Y3, "', '",Z3, "', '",AA3, "', '",AB3, "', '",AC3, "', '",AD3, "', '",AE3, "', '",AF3, "', '",AG3, "', '",AH3, "')")</f>
        <v>insert into ZDIC values('DJB', '', 'EN', 'S', 'GSCONO', 'Company Code', '', '1', '20141204', '144109', 'SQL', '0', '0', '')</v>
      </c>
      <c r="AJ3" s="5" t="s">
        <v>9</v>
      </c>
      <c r="AQ3" s="3"/>
      <c r="AT3" s="3"/>
      <c r="AU3" s="3"/>
    </row>
    <row r="4" spans="1:51" ht="14.25" customHeight="1" x14ac:dyDescent="0.25">
      <c r="A4" s="4"/>
      <c r="B4" s="1" t="str">
        <f>VLOOKUP($D$2,[1]Tables!$B$1:$D$65509,2,FALSE)</f>
        <v>GS</v>
      </c>
      <c r="C4" s="1" t="s">
        <v>69</v>
      </c>
      <c r="D4" s="1" t="str">
        <f t="shared" si="0"/>
        <v>GSBRNO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GSBRNO VARCHAR(10)  NOT NULL  DEFAULT('') ,</v>
      </c>
      <c r="O4" s="1" t="str">
        <f t="shared" si="4"/>
        <v>GSBRNO VARCHAR2(10)  NOT NULL ,</v>
      </c>
      <c r="P4" s="2" t="str">
        <f t="shared" si="5"/>
        <v>10</v>
      </c>
      <c r="Q4" s="2" t="str">
        <f t="shared" si="6"/>
        <v/>
      </c>
      <c r="R4" s="1" t="str">
        <f t="shared" si="7"/>
        <v xml:space="preserve">     A            GSBRNO        10          COLHDG('Branch Code')</v>
      </c>
      <c r="S4" s="1" t="s">
        <v>9</v>
      </c>
      <c r="T4" s="1" t="str">
        <f t="shared" si="8"/>
        <v>EXEC sys.sp_addextendedproperty @name=N'MS_Description', @value=N'Branch Code' , @level0type=N'SCHEMA',@level0name=N'dbo', @level1type=N'TABLE',@level1name=N'GRES', @level2type=N'COLUMN',@level2name=N'GSBRNO'</v>
      </c>
      <c r="U4" s="1" t="s">
        <v>1311</v>
      </c>
      <c r="W4" s="1" t="s">
        <v>16</v>
      </c>
      <c r="X4" s="1" t="s">
        <v>15</v>
      </c>
      <c r="Y4" s="1" t="str">
        <f t="shared" si="9"/>
        <v>GSBRNO</v>
      </c>
      <c r="Z4" s="1" t="str">
        <f t="shared" si="10"/>
        <v>Branch Code</v>
      </c>
      <c r="AB4" s="1">
        <v>1</v>
      </c>
      <c r="AC4" s="6">
        <f t="shared" ca="1" si="11"/>
        <v>20141204</v>
      </c>
      <c r="AD4" s="3">
        <f t="shared" ca="1" si="12"/>
        <v>144109</v>
      </c>
      <c r="AE4" s="3" t="s">
        <v>88</v>
      </c>
      <c r="AF4" s="1">
        <v>0</v>
      </c>
      <c r="AG4" s="1">
        <v>0</v>
      </c>
      <c r="AI4" s="1" t="str">
        <f t="shared" ca="1" si="13"/>
        <v>insert into ZDIC values('DJB', '', 'EN', 'S', 'GSBRNO', 'Branch Code', '', '1', '20141204', '144109', 'SQL', '0', '0', '')</v>
      </c>
      <c r="AJ4" s="5" t="s">
        <v>9</v>
      </c>
      <c r="AK4" s="1" t="str">
        <f t="shared" ref="AK4:AV4" ca="1" si="14">CELL("address",AK9)</f>
        <v>$AK$9</v>
      </c>
      <c r="AL4" s="1" t="str">
        <f t="shared" ca="1" si="14"/>
        <v>$AL$9</v>
      </c>
      <c r="AM4" s="1" t="str">
        <f t="shared" ca="1" si="14"/>
        <v>$AM$9</v>
      </c>
      <c r="AN4" s="1" t="str">
        <f t="shared" ca="1" si="14"/>
        <v>$AN$9</v>
      </c>
      <c r="AO4" s="1" t="str">
        <f t="shared" ca="1" si="14"/>
        <v>$AO$9</v>
      </c>
      <c r="AP4" s="1" t="str">
        <f t="shared" ca="1" si="14"/>
        <v>$AP$9</v>
      </c>
      <c r="AQ4" s="1" t="str">
        <f t="shared" ca="1" si="14"/>
        <v>$AQ$9</v>
      </c>
      <c r="AR4" s="1" t="str">
        <f t="shared" ca="1" si="14"/>
        <v>$AR$9</v>
      </c>
      <c r="AS4" s="1" t="str">
        <f t="shared" ca="1" si="14"/>
        <v>$AS$9</v>
      </c>
      <c r="AT4" s="1" t="str">
        <f t="shared" ca="1" si="14"/>
        <v>$AT$9</v>
      </c>
      <c r="AU4" s="1" t="str">
        <f t="shared" ca="1" si="14"/>
        <v>$AU$9</v>
      </c>
      <c r="AV4" s="1" t="str">
        <f t="shared" ca="1" si="14"/>
        <v>$AV$9</v>
      </c>
    </row>
    <row r="5" spans="1:51" ht="14.25" customHeight="1" x14ac:dyDescent="0.25">
      <c r="A5" s="4"/>
      <c r="B5" s="1" t="str">
        <f>VLOOKUP($D$2,[1]Tables!$B$1:$D$65509,2,FALSE)</f>
        <v>GS</v>
      </c>
      <c r="C5" s="1" t="s">
        <v>729</v>
      </c>
      <c r="D5" s="1" t="str">
        <f>B5 &amp; C5</f>
        <v>GSRSTB</v>
      </c>
      <c r="E5" s="1" t="str">
        <f>VLOOKUP($C5,'[1]Data Dictionary'!$B$1:$I$65600,5,FALSE)</f>
        <v>Reason Table</v>
      </c>
      <c r="F5" s="1" t="str">
        <f>VLOOKUP($C5,'[1]Data Dictionary'!$B$1:$I$65600,6,FALSE)</f>
        <v>Reason Table</v>
      </c>
      <c r="G5" s="1" t="str">
        <f>VLOOKUP($C5,'[1]Data Dictionary'!$B$1:$I$65600,7,FALSE)</f>
        <v>Reason Table</v>
      </c>
      <c r="H5" s="1" t="str">
        <f>VLOOKUP($C5,'[1]Data Dictionary'!$B$1:$I$65600,8,FALSE)</f>
        <v>Reason Table</v>
      </c>
      <c r="I5" s="1" t="str">
        <f>VLOOKUP($C5,'[1]Data Dictionary'!$B$1:$I$65600,2,FALSE)</f>
        <v>VARCHAR</v>
      </c>
      <c r="J5" s="2" t="str">
        <f>VLOOKUP($C5,'[1]Data Dictionary'!$B$1:$I$65600,3,FALSE)</f>
        <v>10</v>
      </c>
      <c r="K5" s="3" t="s">
        <v>13</v>
      </c>
      <c r="L5" s="3" t="str">
        <f>IF(K5="", " NULL ", " NOT NULL ")</f>
        <v xml:space="preserve"> NOT NULL </v>
      </c>
      <c r="M5" s="3" t="str">
        <f>IF(I5="NUMERIC", " DEFAULT(0) ", IF(I5="DATETIME", "", " DEFAULT('') "))</f>
        <v xml:space="preserve"> DEFAULT('') </v>
      </c>
      <c r="N5" s="1" t="str">
        <f>CONCATENATE(D5, " ", I5, IF(I5="DATETIME", "",CONCATENATE("(", J5, ") ")), L5, M5,",")</f>
        <v>GSRSTB VARCHAR(10)  NOT NULL  DEFAULT('') ,</v>
      </c>
      <c r="O5" s="1" t="str">
        <f>CONCATENATE(D5, " ",IF(I5="VARCHAR", "VARCHAR2",IF(I5="NUMERIC", "NUMBER", I5)), IF(I5="DATETIME", "",CONCATENATE("(", J5, ") ")), IF(TRIM(K5)&lt;&gt;"", L5,IF(TRIM(M5)="DEFAULT('')", "DEFAULT(' ')", M5)), ",")</f>
        <v>GSRSTB VARCHAR2(10)  NOT NULL ,</v>
      </c>
      <c r="P5" s="2" t="str">
        <f>IF(I5="VARCHAR",J5,LEFT(J5,FIND(",",J5)-1))</f>
        <v>10</v>
      </c>
      <c r="Q5" s="2" t="str">
        <f>IF(I5="VARCHAR","",RIGHT(J5,LEN(J5)-FIND(",",J5)))</f>
        <v/>
      </c>
      <c r="R5" s="1" t="str">
        <f>CONCATENATE("     A            ", D5, RIGHT("          "&amp;P5,10),RIGHT("   "&amp;Q5,3),"       COLHDG('", LEFT(E5,20), "')")</f>
        <v xml:space="preserve">     A            GSRSTB        10          COLHDG('Reason Table')</v>
      </c>
      <c r="S5" s="1" t="s">
        <v>9</v>
      </c>
      <c r="T5" s="1" t="str">
        <f>CONCATENATE("EXEC sys.sp_addextendedproperty @name=N'MS_Description', @value=N'", E5, "' , @level0type=N'SCHEMA',@level0name=N'dbo', @level1type=N'TABLE',@level1name=N'", $D$2, "', @level2type=N'COLUMN',@level2name=N'", D5, "'")</f>
        <v>EXEC sys.sp_addextendedproperty @name=N'MS_Description', @value=N'Reason Table' , @level0type=N'SCHEMA',@level0name=N'dbo', @level1type=N'TABLE',@level1name=N'GRES', @level2type=N'COLUMN',@level2name=N'GSRSTB'</v>
      </c>
      <c r="U5" s="1" t="s">
        <v>1311</v>
      </c>
      <c r="W5" s="1" t="s">
        <v>16</v>
      </c>
      <c r="X5" s="1" t="s">
        <v>15</v>
      </c>
      <c r="Y5" s="1" t="str">
        <f>D5</f>
        <v>GSRSTB</v>
      </c>
      <c r="Z5" s="1" t="str">
        <f>IF(AND(W5="EN",X5="S"),E5, IF(AND(W5="ID", X5="S"),F5, IF(AND(W5="EN", X5="R"),G5,H5)))</f>
        <v>Reason Table</v>
      </c>
      <c r="AB5" s="1">
        <v>1</v>
      </c>
      <c r="AC5" s="6">
        <f t="shared" ca="1" si="11"/>
        <v>20141204</v>
      </c>
      <c r="AD5" s="3">
        <f t="shared" ca="1" si="12"/>
        <v>144109</v>
      </c>
      <c r="AE5" s="3" t="s">
        <v>88</v>
      </c>
      <c r="AF5" s="1">
        <v>0</v>
      </c>
      <c r="AG5" s="1">
        <v>0</v>
      </c>
      <c r="AI5" s="1" t="str">
        <f ca="1">CONCATENATE("insert into ZDIC values('",U5, "', '",V5, "', '",W5, "', '",X5, "', '",Y5, "', '",Z5, "', '",AA5, "', '",AB5, "', '",AC5, "', '",AD5, "', '",AE5, "', '",AF5, "', '",AG5, "', '",AH5, "')")</f>
        <v>insert into ZDIC values('DJB', '', 'EN', 'S', 'GSRSTB', 'Reason Table', '', '1', '20141204', '144109', 'SQL', '0', '0', '')</v>
      </c>
      <c r="AJ5" s="5" t="s">
        <v>9</v>
      </c>
      <c r="AK5" s="1">
        <f t="shared" ref="AK5:AV6" si="15">IF(AK1="VARCHAR", CONCATENATE("""'"", ", AK3, ", ""'"" "),AK3)</f>
        <v>0</v>
      </c>
      <c r="AL5" s="1">
        <f t="shared" si="15"/>
        <v>0</v>
      </c>
      <c r="AM5" s="1">
        <f t="shared" si="15"/>
        <v>0</v>
      </c>
      <c r="AN5" s="1">
        <f t="shared" si="15"/>
        <v>0</v>
      </c>
      <c r="AO5" s="1">
        <f t="shared" si="15"/>
        <v>0</v>
      </c>
      <c r="AP5" s="1">
        <f t="shared" si="15"/>
        <v>0</v>
      </c>
      <c r="AQ5" s="1">
        <f t="shared" si="15"/>
        <v>0</v>
      </c>
      <c r="AR5" s="1">
        <f t="shared" si="15"/>
        <v>0</v>
      </c>
      <c r="AS5" s="1">
        <f t="shared" si="15"/>
        <v>0</v>
      </c>
      <c r="AT5" s="1">
        <f t="shared" si="15"/>
        <v>0</v>
      </c>
      <c r="AU5" s="1">
        <f t="shared" si="15"/>
        <v>0</v>
      </c>
      <c r="AV5" s="1">
        <f t="shared" si="15"/>
        <v>0</v>
      </c>
    </row>
    <row r="6" spans="1:51" ht="14.25" customHeight="1" x14ac:dyDescent="0.25">
      <c r="A6" s="4"/>
      <c r="B6" s="1" t="str">
        <f>VLOOKUP($D$2,[1]Tables!$B$1:$D$65509,2,FALSE)</f>
        <v>GS</v>
      </c>
      <c r="C6" s="1" t="s">
        <v>691</v>
      </c>
      <c r="D6" s="1" t="str">
        <f t="shared" si="0"/>
        <v>GSRSNO</v>
      </c>
      <c r="E6" s="1" t="str">
        <f>VLOOKUP($C6,'[1]Data Dictionary'!$B$1:$I$65600,5,FALSE)</f>
        <v>Reason Code</v>
      </c>
      <c r="F6" s="1" t="str">
        <f>VLOOKUP($C6,'[1]Data Dictionary'!$B$1:$I$65600,6,FALSE)</f>
        <v>Reason Code</v>
      </c>
      <c r="G6" s="1" t="str">
        <f>VLOOKUP($C6,'[1]Data Dictionary'!$B$1:$I$65600,7,FALSE)</f>
        <v>Reason Code</v>
      </c>
      <c r="H6" s="1" t="str">
        <f>VLOOKUP($C6,'[1]Data Dictionary'!$B$1:$I$65600,8,FALSE)</f>
        <v>Reason Code</v>
      </c>
      <c r="I6" s="1" t="str">
        <f>VLOOKUP($C6,'[1]Data Dictionary'!$B$1:$I$65600,2,FALSE)</f>
        <v>VARCHAR</v>
      </c>
      <c r="J6" s="2" t="str">
        <f>VLOOKUP($C6,'[1]Data Dictionary'!$B$1:$I$65600,3,FALSE)</f>
        <v>10</v>
      </c>
      <c r="K6" s="3" t="s">
        <v>13</v>
      </c>
      <c r="L6" s="3" t="str">
        <f t="shared" si="1"/>
        <v xml:space="preserve"> NOT NULL </v>
      </c>
      <c r="M6" s="3" t="str">
        <f t="shared" si="2"/>
        <v xml:space="preserve"> DEFAULT('') </v>
      </c>
      <c r="N6" s="1" t="str">
        <f t="shared" si="3"/>
        <v>GSRSNO VARCHAR(10)  NOT NULL  DEFAULT('') ,</v>
      </c>
      <c r="O6" s="1" t="str">
        <f t="shared" si="4"/>
        <v>GSRSNO VARCHAR2(10)  NOT NULL ,</v>
      </c>
      <c r="P6" s="2" t="str">
        <f t="shared" si="5"/>
        <v>10</v>
      </c>
      <c r="Q6" s="2" t="str">
        <f t="shared" si="6"/>
        <v/>
      </c>
      <c r="R6" s="1" t="str">
        <f t="shared" si="7"/>
        <v xml:space="preserve">     A            GSRSNO        10          COLHDG('Reason Code')</v>
      </c>
      <c r="S6" s="1" t="s">
        <v>9</v>
      </c>
      <c r="T6" s="1" t="str">
        <f t="shared" si="8"/>
        <v>EXEC sys.sp_addextendedproperty @name=N'MS_Description', @value=N'Reason Code' , @level0type=N'SCHEMA',@level0name=N'dbo', @level1type=N'TABLE',@level1name=N'GRES', @level2type=N'COLUMN',@level2name=N'GSRSNO'</v>
      </c>
      <c r="U6" s="1" t="s">
        <v>1311</v>
      </c>
      <c r="W6" s="1" t="s">
        <v>16</v>
      </c>
      <c r="X6" s="1" t="s">
        <v>15</v>
      </c>
      <c r="Y6" s="1" t="str">
        <f t="shared" si="9"/>
        <v>GSRSNO</v>
      </c>
      <c r="Z6" s="1" t="str">
        <f t="shared" si="10"/>
        <v>Reason Code</v>
      </c>
      <c r="AB6" s="1">
        <v>1</v>
      </c>
      <c r="AC6" s="6">
        <f t="shared" ca="1" si="11"/>
        <v>20141204</v>
      </c>
      <c r="AD6" s="3">
        <f t="shared" ca="1" si="12"/>
        <v>144109</v>
      </c>
      <c r="AE6" s="3" t="s">
        <v>88</v>
      </c>
      <c r="AF6" s="1">
        <v>0</v>
      </c>
      <c r="AG6" s="1">
        <v>0</v>
      </c>
      <c r="AI6" s="1" t="str">
        <f t="shared" ca="1" si="13"/>
        <v>insert into ZDIC values('DJB', '', 'EN', 'S', 'GSRSNO', 'Reason Code', '', '1', '20141204', '144109', 'SQL', '0', '0', '')</v>
      </c>
      <c r="AJ6" s="5" t="s">
        <v>9</v>
      </c>
      <c r="AK6" s="1" t="str">
        <f t="shared" ca="1" si="15"/>
        <v xml:space="preserve">"'", $AK$9, "'" </v>
      </c>
      <c r="AL6" s="1" t="str">
        <f t="shared" ca="1" si="15"/>
        <v xml:space="preserve">"'", $AL$9, "'" </v>
      </c>
      <c r="AM6" s="1" t="str">
        <f t="shared" ca="1" si="15"/>
        <v xml:space="preserve">"'", $AM$9, "'" </v>
      </c>
      <c r="AN6" s="1" t="str">
        <f t="shared" ca="1" si="15"/>
        <v xml:space="preserve">"'", $AN$9, "'" </v>
      </c>
      <c r="AO6" s="1" t="str">
        <f t="shared" ca="1" si="15"/>
        <v xml:space="preserve">"'", $AO$9, "'" </v>
      </c>
      <c r="AP6" s="1" t="str">
        <f t="shared" ca="1" si="15"/>
        <v>$AP$9</v>
      </c>
      <c r="AQ6" s="1" t="str">
        <f t="shared" ca="1" si="15"/>
        <v>$AQ$9</v>
      </c>
      <c r="AR6" s="1" t="str">
        <f t="shared" ca="1" si="15"/>
        <v>$AR$9</v>
      </c>
      <c r="AS6" s="1" t="str">
        <f t="shared" ca="1" si="15"/>
        <v xml:space="preserve">"'", $AS$9, "'" </v>
      </c>
      <c r="AT6" s="1" t="str">
        <f t="shared" ca="1" si="15"/>
        <v>$AT$9</v>
      </c>
      <c r="AU6" s="1" t="str">
        <f t="shared" ca="1" si="15"/>
        <v>$AU$9</v>
      </c>
      <c r="AV6" s="1" t="str">
        <f t="shared" ca="1" si="15"/>
        <v xml:space="preserve">"'", $AV$9, "'" </v>
      </c>
    </row>
    <row r="7" spans="1:51" ht="14.25" customHeight="1" x14ac:dyDescent="0.25">
      <c r="A7" s="4"/>
      <c r="B7" s="1" t="str">
        <f>VLOOKUP($D$2,[1]Tables!$B$1:$D$65509,2,FALSE)</f>
        <v>GS</v>
      </c>
      <c r="C7" s="1" t="s">
        <v>730</v>
      </c>
      <c r="D7" s="1" t="str">
        <f t="shared" si="0"/>
        <v>GSRSNA</v>
      </c>
      <c r="E7" s="1" t="str">
        <f>VLOOKUP($C7,'[1]Data Dictionary'!$B$1:$I$65600,5,FALSE)</f>
        <v>Reason Name</v>
      </c>
      <c r="F7" s="1" t="str">
        <f>VLOOKUP($C7,'[1]Data Dictionary'!$B$1:$I$65600,6,FALSE)</f>
        <v>Reason Name</v>
      </c>
      <c r="G7" s="1" t="str">
        <f>VLOOKUP($C7,'[1]Data Dictionary'!$B$1:$I$65600,7,FALSE)</f>
        <v>Reason Name</v>
      </c>
      <c r="H7" s="1" t="str">
        <f>VLOOKUP($C7,'[1]Data Dictionary'!$B$1:$I$65600,8,FALSE)</f>
        <v>Reason Name</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GSRSNA VARCHAR(100)  NULL  DEFAULT('') ,</v>
      </c>
      <c r="O7" s="1" t="str">
        <f t="shared" si="4"/>
        <v>GSRSNA VARCHAR2(100) DEFAULT(' '),</v>
      </c>
      <c r="P7" s="2" t="str">
        <f t="shared" si="5"/>
        <v>100</v>
      </c>
      <c r="Q7" s="2" t="str">
        <f t="shared" si="6"/>
        <v/>
      </c>
      <c r="R7" s="1" t="str">
        <f t="shared" si="7"/>
        <v xml:space="preserve">     A            GSRSNA       100          COLHDG('Reason Name')</v>
      </c>
      <c r="S7" s="1" t="s">
        <v>9</v>
      </c>
      <c r="T7" s="1" t="str">
        <f t="shared" si="8"/>
        <v>EXEC sys.sp_addextendedproperty @name=N'MS_Description', @value=N'Reason Name' , @level0type=N'SCHEMA',@level0name=N'dbo', @level1type=N'TABLE',@level1name=N'GRES', @level2type=N'COLUMN',@level2name=N'GSRSNA'</v>
      </c>
      <c r="U7" s="1" t="s">
        <v>1311</v>
      </c>
      <c r="W7" s="1" t="s">
        <v>16</v>
      </c>
      <c r="X7" s="1" t="s">
        <v>15</v>
      </c>
      <c r="Y7" s="1" t="str">
        <f t="shared" si="9"/>
        <v>GSRSNA</v>
      </c>
      <c r="Z7" s="1" t="str">
        <f t="shared" si="10"/>
        <v>Reason Name</v>
      </c>
      <c r="AB7" s="1">
        <v>1</v>
      </c>
      <c r="AC7" s="6">
        <f t="shared" ca="1" si="11"/>
        <v>20141204</v>
      </c>
      <c r="AD7" s="3">
        <f t="shared" ca="1" si="12"/>
        <v>144109</v>
      </c>
      <c r="AE7" s="3" t="s">
        <v>88</v>
      </c>
      <c r="AF7" s="1">
        <v>0</v>
      </c>
      <c r="AG7" s="1">
        <v>0</v>
      </c>
      <c r="AI7" s="1" t="str">
        <f t="shared" ca="1" si="13"/>
        <v>insert into ZDIC values('DJB', '', 'EN', 'S', 'GSRSNA', 'Reason Name', '', '1', '20141204', '144109', 'SQL', '0', '0', '')</v>
      </c>
      <c r="AJ7" s="5" t="s">
        <v>9</v>
      </c>
      <c r="AK7" s="1" t="str">
        <f t="shared" ref="AK7:AV7" ca="1" si="16">CONCATENATE(AJ7,", "","", ", AK6)</f>
        <v xml:space="preserve"> , ",", "'", $AK$9, "'" </v>
      </c>
      <c r="AL7" s="1" t="str">
        <f t="shared" ca="1" si="16"/>
        <v xml:space="preserve"> , ",", "'", $AK$9, "'" , ",", "'", $AL$9, "'" </v>
      </c>
      <c r="AM7" s="1" t="str">
        <f t="shared" ca="1" si="16"/>
        <v xml:space="preserve"> , ",", "'", $AK$9, "'" , ",", "'", $AL$9, "'" , ",", "'", $AM$9, "'" </v>
      </c>
      <c r="AN7" s="1" t="str">
        <f t="shared" ca="1" si="16"/>
        <v xml:space="preserve"> , ",", "'", $AK$9, "'" , ",", "'", $AL$9, "'" , ",", "'", $AM$9, "'" , ",", "'", $AN$9, "'" </v>
      </c>
      <c r="AO7" s="1" t="str">
        <f t="shared" ca="1" si="16"/>
        <v xml:space="preserve"> , ",", "'", $AK$9, "'" , ",", "'", $AL$9, "'" , ",", "'", $AM$9, "'" , ",", "'", $AN$9, "'" , ",", "'", $AO$9, "'" </v>
      </c>
      <c r="AP7" s="1" t="str">
        <f t="shared" ca="1" si="16"/>
        <v xml:space="preserve"> , ",", "'", $AK$9, "'" , ",", "'", $AL$9, "'" , ",", "'", $AM$9, "'" , ",", "'", $AN$9, "'" , ",", "'", $AO$9, "'" , ",", $AP$9</v>
      </c>
      <c r="AQ7" s="1" t="str">
        <f t="shared" ca="1" si="16"/>
        <v xml:space="preserve"> , ",", "'", $AK$9, "'" , ",", "'", $AL$9, "'" , ",", "'", $AM$9, "'" , ",", "'", $AN$9, "'" , ",", "'", $AO$9, "'" , ",", $AP$9, ",", $AQ$9</v>
      </c>
      <c r="AR7" s="1" t="str">
        <f t="shared" ca="1" si="16"/>
        <v xml:space="preserve"> , ",", "'", $AK$9, "'" , ",", "'", $AL$9, "'" , ",", "'", $AM$9, "'" , ",", "'", $AN$9, "'" , ",", "'", $AO$9, "'" , ",", $AP$9, ",", $AQ$9, ",", $AR$9</v>
      </c>
      <c r="AS7" s="1" t="str">
        <f t="shared" ca="1" si="16"/>
        <v xml:space="preserve"> , ",", "'", $AK$9, "'" , ",", "'", $AL$9, "'" , ",", "'", $AM$9, "'" , ",", "'", $AN$9, "'" , ",", "'", $AO$9, "'" , ",", $AP$9, ",", $AQ$9, ",", $AR$9, ",", "'", $AS$9, "'" </v>
      </c>
      <c r="AT7" s="1" t="str">
        <f t="shared" ca="1" si="16"/>
        <v xml:space="preserve"> , ",", "'", $AK$9, "'" , ",", "'", $AL$9, "'" , ",", "'", $AM$9, "'" , ",", "'", $AN$9, "'" , ",", "'", $AO$9, "'" , ",", $AP$9, ",", $AQ$9, ",", $AR$9, ",", "'", $AS$9, "'" , ",", $AT$9</v>
      </c>
      <c r="AU7" s="1" t="str">
        <f t="shared" ca="1" si="16"/>
        <v xml:space="preserve"> , ",", "'", $AK$9, "'" , ",", "'", $AL$9, "'" , ",", "'", $AM$9, "'" , ",", "'", $AN$9, "'" , ",", "'", $AO$9, "'" , ",", $AP$9, ",", $AQ$9, ",", $AR$9, ",", "'", $AS$9, "'" , ",", $AT$9, ",", $AU$9</v>
      </c>
      <c r="AV7" s="1" t="str">
        <f t="shared" ca="1" si="16"/>
        <v xml:space="preserve"> , ",", "'", $AK$9, "'" , ",", "'", $AL$9, "'" , ",", "'", $AM$9, "'" , ",", "'", $AN$9, "'" , ",", "'", $AO$9, "'" , ",", $AP$9, ",", $AQ$9, ",", $AR$9, ",", "'", $AS$9, "'" , ",", $AT$9, ",", $AU$9, ",", "'", $AV$9, "'" </v>
      </c>
    </row>
    <row r="8" spans="1:51" ht="14.25" customHeight="1" x14ac:dyDescent="0.25">
      <c r="A8" s="4"/>
      <c r="B8" s="1" t="str">
        <f>VLOOKUP($D$2,[1]Tables!$B$1:$D$65509,2,FALSE)</f>
        <v>GS</v>
      </c>
      <c r="C8" s="1" t="s">
        <v>32</v>
      </c>
      <c r="D8" s="1" t="str">
        <f t="shared" si="0"/>
        <v>GSREMA</v>
      </c>
      <c r="E8" s="1" t="str">
        <f>VLOOKUP($C8,'[1]Data Dictionary'!$B$1:$I$65600,5,FALSE)</f>
        <v>Remark</v>
      </c>
      <c r="F8" s="1" t="str">
        <f>VLOOKUP($C8,'[1]Data Dictionary'!$B$1:$I$65600,6,FALSE)</f>
        <v>Remark</v>
      </c>
      <c r="G8" s="1" t="str">
        <f>VLOOKUP($C8,'[1]Data Dictionary'!$B$1:$I$65600,7,FALSE)</f>
        <v>Remark</v>
      </c>
      <c r="H8" s="1" t="str">
        <f>VLOOKUP($C8,'[1]Data Dictionary'!$B$1:$I$65600,8,FALSE)</f>
        <v>Remark</v>
      </c>
      <c r="I8" s="1" t="str">
        <f>VLOOKUP($C8,'[1]Data Dictionary'!$B$1:$I$65600,2,FALSE)</f>
        <v>VARCHAR</v>
      </c>
      <c r="J8" s="2" t="str">
        <f>VLOOKUP($C8,'[1]Data Dictionary'!$B$1:$I$65600,3,FALSE)</f>
        <v>100</v>
      </c>
      <c r="K8" s="3"/>
      <c r="L8" s="3" t="str">
        <f t="shared" si="1"/>
        <v xml:space="preserve"> NULL </v>
      </c>
      <c r="M8" s="3" t="str">
        <f t="shared" si="2"/>
        <v xml:space="preserve"> DEFAULT('') </v>
      </c>
      <c r="N8" s="1" t="str">
        <f t="shared" si="3"/>
        <v>GSREMA VARCHAR(100)  NULL  DEFAULT('') ,</v>
      </c>
      <c r="O8" s="1" t="str">
        <f t="shared" si="4"/>
        <v>GSREMA VARCHAR2(100) DEFAULT(' '),</v>
      </c>
      <c r="P8" s="2" t="str">
        <f t="shared" si="5"/>
        <v>100</v>
      </c>
      <c r="Q8" s="2" t="str">
        <f t="shared" si="6"/>
        <v/>
      </c>
      <c r="R8" s="1" t="str">
        <f t="shared" si="7"/>
        <v xml:space="preserve">     A            GSREMA       100          COLHDG('Remark')</v>
      </c>
      <c r="S8" s="1" t="s">
        <v>9</v>
      </c>
      <c r="T8" s="1" t="str">
        <f t="shared" si="8"/>
        <v>EXEC sys.sp_addextendedproperty @name=N'MS_Description', @value=N'Remark' , @level0type=N'SCHEMA',@level0name=N'dbo', @level1type=N'TABLE',@level1name=N'GRES', @level2type=N'COLUMN',@level2name=N'GSREMA'</v>
      </c>
      <c r="U8" s="1" t="s">
        <v>1311</v>
      </c>
      <c r="W8" s="1" t="s">
        <v>16</v>
      </c>
      <c r="X8" s="1" t="s">
        <v>15</v>
      </c>
      <c r="Y8" s="1" t="str">
        <f t="shared" si="9"/>
        <v>GSREMA</v>
      </c>
      <c r="Z8" s="1" t="str">
        <f t="shared" si="10"/>
        <v>Remark</v>
      </c>
      <c r="AB8" s="1">
        <v>1</v>
      </c>
      <c r="AC8" s="6">
        <f t="shared" ca="1" si="11"/>
        <v>20141204</v>
      </c>
      <c r="AD8" s="3">
        <f t="shared" ca="1" si="12"/>
        <v>144109</v>
      </c>
      <c r="AE8" s="3" t="s">
        <v>88</v>
      </c>
      <c r="AF8" s="1">
        <v>0</v>
      </c>
      <c r="AG8" s="1">
        <v>0</v>
      </c>
      <c r="AI8" s="1" t="str">
        <f t="shared" ca="1" si="13"/>
        <v>insert into ZDIC values('DJB', '', 'EN', 'S', 'GSREMA', 'Remark', '', '1', '20141204', '144109', 'SQL', '0', '0', '')</v>
      </c>
      <c r="AJ8" s="5" t="s">
        <v>9</v>
      </c>
      <c r="AR8" s="1"/>
      <c r="AS8" s="1"/>
    </row>
    <row r="9" spans="1:51" ht="14.25" customHeight="1" x14ac:dyDescent="0.25">
      <c r="A9" s="4"/>
      <c r="B9" s="1" t="str">
        <f>VLOOKUP($D$2,[1]Tables!$B$1:$D$65509,2,FALSE)</f>
        <v>GS</v>
      </c>
      <c r="C9" s="1" t="s">
        <v>33</v>
      </c>
      <c r="D9" s="1" t="str">
        <f t="shared" si="0"/>
        <v>GSRCST</v>
      </c>
      <c r="E9" s="1" t="str">
        <f>VLOOKUP($C9,'[1]Data Dictionary'!$B$1:$I$65600,5,FALSE)</f>
        <v>Record Status</v>
      </c>
      <c r="F9" s="1" t="str">
        <f>VLOOKUP($C9,'[1]Data Dictionary'!$B$1:$I$65600,6,FALSE)</f>
        <v>Record Status</v>
      </c>
      <c r="G9" s="1" t="str">
        <f>VLOOKUP($C9,'[1]Data Dictionary'!$B$1:$I$65600,7,FALSE)</f>
        <v>Record Status</v>
      </c>
      <c r="H9" s="1" t="str">
        <f>VLOOKUP($C9,'[1]Data Dictionary'!$B$1:$I$65600,8,FALSE)</f>
        <v>Record Status</v>
      </c>
      <c r="I9" s="1" t="str">
        <f>VLOOKUP($C9,'[1]Data Dictionary'!$B$1:$I$65600,2,FALSE)</f>
        <v>NUMERIC</v>
      </c>
      <c r="J9" s="2" t="str">
        <f>VLOOKUP($C9,'[1]Data Dictionary'!$B$1:$I$65600,3,FALSE)</f>
        <v>1, 0</v>
      </c>
      <c r="K9" s="3"/>
      <c r="L9" s="3" t="str">
        <f t="shared" si="1"/>
        <v xml:space="preserve"> NULL </v>
      </c>
      <c r="M9" s="3" t="str">
        <f t="shared" si="2"/>
        <v xml:space="preserve"> DEFAULT(0) </v>
      </c>
      <c r="N9" s="1" t="str">
        <f t="shared" si="3"/>
        <v>GSRCST NUMERIC(1, 0)  NULL  DEFAULT(0) ,</v>
      </c>
      <c r="O9" s="1" t="str">
        <f t="shared" si="4"/>
        <v>GSRCST NUMBER(1, 0)  DEFAULT(0) ,</v>
      </c>
      <c r="P9" s="2" t="str">
        <f t="shared" si="5"/>
        <v>1</v>
      </c>
      <c r="Q9" s="2" t="str">
        <f t="shared" si="6"/>
        <v xml:space="preserve"> 0</v>
      </c>
      <c r="R9" s="1" t="str">
        <f t="shared" si="7"/>
        <v xml:space="preserve">     A            GSRCST         1  0       COLHDG('Record Status')</v>
      </c>
      <c r="S9" s="1" t="s">
        <v>9</v>
      </c>
      <c r="T9" s="1" t="str">
        <f t="shared" si="8"/>
        <v>EXEC sys.sp_addextendedproperty @name=N'MS_Description', @value=N'Record Status' , @level0type=N'SCHEMA',@level0name=N'dbo', @level1type=N'TABLE',@level1name=N'GRES', @level2type=N'COLUMN',@level2name=N'GSRCST'</v>
      </c>
      <c r="U9" s="1" t="s">
        <v>1311</v>
      </c>
      <c r="W9" s="1" t="s">
        <v>16</v>
      </c>
      <c r="X9" s="1" t="s">
        <v>15</v>
      </c>
      <c r="Y9" s="1" t="str">
        <f t="shared" si="9"/>
        <v>GSRCST</v>
      </c>
      <c r="Z9" s="1" t="str">
        <f t="shared" si="10"/>
        <v>Record Status</v>
      </c>
      <c r="AB9" s="1">
        <v>1</v>
      </c>
      <c r="AC9" s="6">
        <f t="shared" ca="1" si="11"/>
        <v>20141204</v>
      </c>
      <c r="AD9" s="3">
        <f t="shared" ca="1" si="12"/>
        <v>144109</v>
      </c>
      <c r="AE9" s="3" t="s">
        <v>88</v>
      </c>
      <c r="AF9" s="1">
        <v>0</v>
      </c>
      <c r="AG9" s="1">
        <v>0</v>
      </c>
      <c r="AI9" s="1" t="str">
        <f t="shared" ca="1" si="13"/>
        <v>insert into ZDIC values('DJB', '', 'EN', 'S', 'GSRCST', 'Record Status', '', '1', '20141204', '144109', 'SQL', '0', '0', '')</v>
      </c>
      <c r="AJ9" s="5" t="s">
        <v>9</v>
      </c>
      <c r="AK9" s="1" t="s">
        <v>1311</v>
      </c>
      <c r="AP9" s="1">
        <v>1</v>
      </c>
      <c r="AQ9" s="6">
        <f ca="1">YEAR(NOW())*10000+MONTH(NOW())*100+DAY(NOW())</f>
        <v>20141204</v>
      </c>
      <c r="AR9" s="3">
        <f ca="1">HOUR(NOW())*10000+MINUTE(NOW())*100+SECOND(NOW())</f>
        <v>144109</v>
      </c>
      <c r="AS9" s="3" t="s">
        <v>88</v>
      </c>
      <c r="AT9" s="1">
        <v>0</v>
      </c>
      <c r="AU9" s="1">
        <v>0</v>
      </c>
      <c r="AW9" s="6" t="str">
        <f ca="1">CONCATENATE("insert into ", $D$2, " values('", AK9, "'", ",", "'", AL9, "'", ",", "'", AM9, "'", ",", "'", AN9, "'", ",", "'", AO9, "'", ",", AP9, ",", AQ9, ",", AR9, ",", "'", AS9, "'", ",", AT9, ",", AU9, ",", "'", AV9, "')")</f>
        <v>insert into GRES values('DJB','','','','',1,20141204,144109,'SQL',0,0,'')</v>
      </c>
      <c r="AX9" s="3"/>
      <c r="AY9" s="3"/>
    </row>
    <row r="10" spans="1:51" ht="14.25" customHeight="1" x14ac:dyDescent="0.25">
      <c r="A10" s="4"/>
      <c r="B10" s="1" t="str">
        <f>VLOOKUP($D$2,[1]Tables!$B$1:$D$65509,2,FALSE)</f>
        <v>GS</v>
      </c>
      <c r="C10" s="1" t="s">
        <v>23</v>
      </c>
      <c r="D10" s="1" t="str">
        <f t="shared" si="0"/>
        <v>GSCRDT</v>
      </c>
      <c r="E10" s="1" t="str">
        <f>VLOOKUP($C10,'[1]Data Dictionary'!$B$1:$I$65600,5,FALSE)</f>
        <v>Create Date</v>
      </c>
      <c r="F10" s="1" t="str">
        <f>VLOOKUP($C10,'[1]Data Dictionary'!$B$1:$I$65600,6,FALSE)</f>
        <v>Create Date</v>
      </c>
      <c r="G10" s="1" t="str">
        <f>VLOOKUP($C10,'[1]Data Dictionary'!$B$1:$I$65600,7,FALSE)</f>
        <v>Create Date</v>
      </c>
      <c r="H10" s="1" t="str">
        <f>VLOOKUP($C10,'[1]Data Dictionary'!$B$1:$I$65600,8,FALSE)</f>
        <v>Create Date</v>
      </c>
      <c r="I10" s="1" t="str">
        <f>VLOOKUP($C10,'[1]Data Dictionary'!$B$1:$I$65600,2,FALSE)</f>
        <v>NUMERIC</v>
      </c>
      <c r="J10" s="2" t="str">
        <f>VLOOKUP($C10,'[1]Data Dictionary'!$B$1:$I$65600,3,FALSE)</f>
        <v>8, 0</v>
      </c>
      <c r="K10" s="3"/>
      <c r="L10" s="3" t="str">
        <f t="shared" si="1"/>
        <v xml:space="preserve"> NULL </v>
      </c>
      <c r="M10" s="3" t="str">
        <f t="shared" si="2"/>
        <v xml:space="preserve"> DEFAULT(0) </v>
      </c>
      <c r="N10" s="1" t="str">
        <f t="shared" si="3"/>
        <v>GSCRDT NUMERIC(8, 0)  NULL  DEFAULT(0) ,</v>
      </c>
      <c r="O10" s="1" t="str">
        <f t="shared" si="4"/>
        <v>GSCRDT NUMBER(8, 0)  DEFAULT(0) ,</v>
      </c>
      <c r="P10" s="2" t="str">
        <f t="shared" si="5"/>
        <v>8</v>
      </c>
      <c r="Q10" s="2" t="str">
        <f t="shared" si="6"/>
        <v xml:space="preserve"> 0</v>
      </c>
      <c r="R10" s="1" t="str">
        <f t="shared" si="7"/>
        <v xml:space="preserve">     A            GSCRDT         8  0       COLHDG('Create Date')</v>
      </c>
      <c r="S10" s="1" t="s">
        <v>9</v>
      </c>
      <c r="T10" s="1" t="str">
        <f t="shared" si="8"/>
        <v>EXEC sys.sp_addextendedproperty @name=N'MS_Description', @value=N'Create Date' , @level0type=N'SCHEMA',@level0name=N'dbo', @level1type=N'TABLE',@level1name=N'GRES', @level2type=N'COLUMN',@level2name=N'GSCRDT'</v>
      </c>
      <c r="U10" s="1" t="s">
        <v>1311</v>
      </c>
      <c r="W10" s="1" t="s">
        <v>16</v>
      </c>
      <c r="X10" s="1" t="s">
        <v>15</v>
      </c>
      <c r="Y10" s="1" t="str">
        <f t="shared" si="9"/>
        <v>GSCRDT</v>
      </c>
      <c r="Z10" s="1" t="str">
        <f t="shared" si="10"/>
        <v>Create Date</v>
      </c>
      <c r="AB10" s="1">
        <v>1</v>
      </c>
      <c r="AC10" s="6">
        <f t="shared" ca="1" si="11"/>
        <v>20141204</v>
      </c>
      <c r="AD10" s="3">
        <f t="shared" ca="1" si="12"/>
        <v>144109</v>
      </c>
      <c r="AE10" s="3" t="s">
        <v>88</v>
      </c>
      <c r="AF10" s="1">
        <v>0</v>
      </c>
      <c r="AG10" s="1">
        <v>0</v>
      </c>
      <c r="AI10" s="1" t="str">
        <f t="shared" ca="1" si="13"/>
        <v>insert into ZDIC values('DJB', '', 'EN', 'S', 'GSCRDT', 'Create Date', '', '1', '20141204', '144109', 'SQL', '0', '0', '')</v>
      </c>
      <c r="AJ10" s="5" t="s">
        <v>9</v>
      </c>
      <c r="AQ10" s="6"/>
      <c r="AW10" s="6"/>
      <c r="AX10" s="3"/>
      <c r="AY10" s="3"/>
    </row>
    <row r="11" spans="1:51" ht="14.25" customHeight="1" x14ac:dyDescent="0.25">
      <c r="A11" s="4"/>
      <c r="B11" s="1" t="str">
        <f>VLOOKUP($D$2,[1]Tables!$B$1:$D$65509,2,FALSE)</f>
        <v>GS</v>
      </c>
      <c r="C11" s="1" t="s">
        <v>24</v>
      </c>
      <c r="D11" s="1" t="str">
        <f t="shared" si="0"/>
        <v>GSCRTM</v>
      </c>
      <c r="E11" s="1" t="str">
        <f>VLOOKUP($C11,'[1]Data Dictionary'!$B$1:$I$65600,5,FALSE)</f>
        <v>Create Time</v>
      </c>
      <c r="F11" s="1" t="str">
        <f>VLOOKUP($C11,'[1]Data Dictionary'!$B$1:$I$65600,6,FALSE)</f>
        <v>Create Time</v>
      </c>
      <c r="G11" s="1" t="str">
        <f>VLOOKUP($C11,'[1]Data Dictionary'!$B$1:$I$65600,7,FALSE)</f>
        <v>Create Time</v>
      </c>
      <c r="H11" s="1" t="str">
        <f>VLOOKUP($C11,'[1]Data Dictionary'!$B$1:$I$65600,8,FALSE)</f>
        <v>Create Time</v>
      </c>
      <c r="I11" s="1" t="str">
        <f>VLOOKUP($C11,'[1]Data Dictionary'!$B$1:$I$65600,2,FALSE)</f>
        <v>NUMERIC</v>
      </c>
      <c r="J11" s="2" t="str">
        <f>VLOOKUP($C11,'[1]Data Dictionary'!$B$1:$I$65600,3,FALSE)</f>
        <v>6, 0</v>
      </c>
      <c r="K11" s="3"/>
      <c r="L11" s="3" t="str">
        <f t="shared" si="1"/>
        <v xml:space="preserve"> NULL </v>
      </c>
      <c r="M11" s="3" t="str">
        <f t="shared" si="2"/>
        <v xml:space="preserve"> DEFAULT(0) </v>
      </c>
      <c r="N11" s="1" t="str">
        <f t="shared" si="3"/>
        <v>GSCRTM NUMERIC(6, 0)  NULL  DEFAULT(0) ,</v>
      </c>
      <c r="O11" s="1" t="str">
        <f t="shared" si="4"/>
        <v>GSCRTM NUMBER(6, 0)  DEFAULT(0) ,</v>
      </c>
      <c r="P11" s="2" t="str">
        <f t="shared" si="5"/>
        <v>6</v>
      </c>
      <c r="Q11" s="2" t="str">
        <f t="shared" si="6"/>
        <v xml:space="preserve"> 0</v>
      </c>
      <c r="R11" s="1" t="str">
        <f t="shared" si="7"/>
        <v xml:space="preserve">     A            GSCRTM         6  0       COLHDG('Create Time')</v>
      </c>
      <c r="S11" s="1" t="s">
        <v>9</v>
      </c>
      <c r="T11" s="1" t="str">
        <f t="shared" si="8"/>
        <v>EXEC sys.sp_addextendedproperty @name=N'MS_Description', @value=N'Create Time' , @level0type=N'SCHEMA',@level0name=N'dbo', @level1type=N'TABLE',@level1name=N'GRES', @level2type=N'COLUMN',@level2name=N'GSCRTM'</v>
      </c>
      <c r="U11" s="1" t="s">
        <v>1311</v>
      </c>
      <c r="W11" s="1" t="s">
        <v>16</v>
      </c>
      <c r="X11" s="1" t="s">
        <v>15</v>
      </c>
      <c r="Y11" s="1" t="str">
        <f t="shared" si="9"/>
        <v>GSCRTM</v>
      </c>
      <c r="Z11" s="1" t="str">
        <f t="shared" si="10"/>
        <v>Create Time</v>
      </c>
      <c r="AB11" s="1">
        <v>1</v>
      </c>
      <c r="AC11" s="6">
        <f t="shared" ca="1" si="11"/>
        <v>20141204</v>
      </c>
      <c r="AD11" s="3">
        <f t="shared" ca="1" si="12"/>
        <v>144109</v>
      </c>
      <c r="AE11" s="3" t="s">
        <v>88</v>
      </c>
      <c r="AF11" s="1">
        <v>0</v>
      </c>
      <c r="AG11" s="1">
        <v>0</v>
      </c>
      <c r="AI11" s="1" t="str">
        <f t="shared" ca="1" si="13"/>
        <v>insert into ZDIC values('DJB', '', 'EN', 'S', 'GSCRTM', 'Create Time', '', '1', '20141204', '144109', 'SQL', '0', '0', '')</v>
      </c>
      <c r="AJ11" s="5" t="s">
        <v>9</v>
      </c>
      <c r="AQ11" s="6"/>
      <c r="AW11" s="6"/>
      <c r="AX11" s="3"/>
      <c r="AY11" s="3"/>
    </row>
    <row r="12" spans="1:51" ht="14.25" customHeight="1" x14ac:dyDescent="0.25">
      <c r="A12" s="4"/>
      <c r="B12" s="1" t="str">
        <f>VLOOKUP($D$2,[1]Tables!$B$1:$D$65509,2,FALSE)</f>
        <v>GS</v>
      </c>
      <c r="C12" s="1" t="s">
        <v>25</v>
      </c>
      <c r="D12" s="1" t="str">
        <f t="shared" si="0"/>
        <v>GSCRUS</v>
      </c>
      <c r="E12" s="1" t="str">
        <f>VLOOKUP($C12,'[1]Data Dictionary'!$B$1:$I$65600,5,FALSE)</f>
        <v>Create User</v>
      </c>
      <c r="F12" s="1" t="str">
        <f>VLOOKUP($C12,'[1]Data Dictionary'!$B$1:$I$65600,6,FALSE)</f>
        <v>Create User</v>
      </c>
      <c r="G12" s="1" t="str">
        <f>VLOOKUP($C12,'[1]Data Dictionary'!$B$1:$I$65600,7,FALSE)</f>
        <v>Create User</v>
      </c>
      <c r="H12" s="1" t="str">
        <f>VLOOKUP($C12,'[1]Data Dictionary'!$B$1:$I$65600,8,FALSE)</f>
        <v>Create User</v>
      </c>
      <c r="I12" s="1" t="str">
        <f>VLOOKUP($C12,'[1]Data Dictionary'!$B$1:$I$65600,2,FALSE)</f>
        <v>VARCHAR</v>
      </c>
      <c r="J12" s="2" t="str">
        <f>VLOOKUP($C12,'[1]Data Dictionary'!$B$1:$I$65600,3,FALSE)</f>
        <v>20</v>
      </c>
      <c r="K12" s="3"/>
      <c r="L12" s="3" t="str">
        <f t="shared" si="1"/>
        <v xml:space="preserve"> NULL </v>
      </c>
      <c r="M12" s="3" t="str">
        <f t="shared" si="2"/>
        <v xml:space="preserve"> DEFAULT('') </v>
      </c>
      <c r="N12" s="1" t="str">
        <f t="shared" si="3"/>
        <v>GSCRUS VARCHAR(20)  NULL  DEFAULT('') ,</v>
      </c>
      <c r="O12" s="1" t="str">
        <f t="shared" si="4"/>
        <v>GSCRUS VARCHAR2(20) DEFAULT(' '),</v>
      </c>
      <c r="P12" s="2" t="str">
        <f t="shared" si="5"/>
        <v>20</v>
      </c>
      <c r="Q12" s="2" t="str">
        <f t="shared" si="6"/>
        <v/>
      </c>
      <c r="R12" s="1" t="str">
        <f t="shared" si="7"/>
        <v xml:space="preserve">     A            GSCRUS        20          COLHDG('Create User')</v>
      </c>
      <c r="S12" s="1" t="s">
        <v>9</v>
      </c>
      <c r="T12" s="1" t="str">
        <f t="shared" si="8"/>
        <v>EXEC sys.sp_addextendedproperty @name=N'MS_Description', @value=N'Create User' , @level0type=N'SCHEMA',@level0name=N'dbo', @level1type=N'TABLE',@level1name=N'GRES', @level2type=N'COLUMN',@level2name=N'GSCRUS'</v>
      </c>
      <c r="U12" s="1" t="s">
        <v>1311</v>
      </c>
      <c r="W12" s="1" t="s">
        <v>16</v>
      </c>
      <c r="X12" s="1" t="s">
        <v>15</v>
      </c>
      <c r="Y12" s="1" t="str">
        <f t="shared" si="9"/>
        <v>GSCRUS</v>
      </c>
      <c r="Z12" s="1" t="str">
        <f t="shared" si="10"/>
        <v>Create User</v>
      </c>
      <c r="AB12" s="1">
        <v>1</v>
      </c>
      <c r="AC12" s="6">
        <f t="shared" ca="1" si="11"/>
        <v>20141204</v>
      </c>
      <c r="AD12" s="3">
        <f t="shared" ca="1" si="12"/>
        <v>144109</v>
      </c>
      <c r="AE12" s="3" t="s">
        <v>88</v>
      </c>
      <c r="AF12" s="1">
        <v>0</v>
      </c>
      <c r="AG12" s="1">
        <v>0</v>
      </c>
      <c r="AI12" s="1" t="str">
        <f t="shared" ca="1" si="13"/>
        <v>insert into ZDIC values('DJB', '', 'EN', 'S', 'GSCRUS', 'Create User', '', '1', '20141204', '144109', 'SQL', '0', '0', '')</v>
      </c>
      <c r="AJ12" s="5" t="s">
        <v>9</v>
      </c>
      <c r="AQ12" s="6"/>
      <c r="AW12" s="6"/>
      <c r="AX12" s="3"/>
      <c r="AY12" s="3"/>
    </row>
    <row r="13" spans="1:51" ht="14.25" customHeight="1" x14ac:dyDescent="0.25">
      <c r="A13" s="4"/>
      <c r="B13" s="1" t="str">
        <f>VLOOKUP($D$2,[1]Tables!$B$1:$D$65509,2,FALSE)</f>
        <v>GS</v>
      </c>
      <c r="C13" s="1" t="s">
        <v>26</v>
      </c>
      <c r="D13" s="1" t="str">
        <f t="shared" si="0"/>
        <v>GSCHDT</v>
      </c>
      <c r="E13" s="1" t="str">
        <f>VLOOKUP($C13,'[1]Data Dictionary'!$B$1:$I$65600,5,FALSE)</f>
        <v>Change Date</v>
      </c>
      <c r="F13" s="1" t="str">
        <f>VLOOKUP($C13,'[1]Data Dictionary'!$B$1:$I$65600,6,FALSE)</f>
        <v>Change Date</v>
      </c>
      <c r="G13" s="1" t="str">
        <f>VLOOKUP($C13,'[1]Data Dictionary'!$B$1:$I$65600,7,FALSE)</f>
        <v>Change Date</v>
      </c>
      <c r="H13" s="1" t="str">
        <f>VLOOKUP($C13,'[1]Data Dictionary'!$B$1:$I$65600,8,FALSE)</f>
        <v>Change Date</v>
      </c>
      <c r="I13" s="1" t="str">
        <f>VLOOKUP($C13,'[1]Data Dictionary'!$B$1:$I$65600,2,FALSE)</f>
        <v>NUMERIC</v>
      </c>
      <c r="J13" s="2" t="str">
        <f>VLOOKUP($C13,'[1]Data Dictionary'!$B$1:$I$65600,3,FALSE)</f>
        <v>8, 0</v>
      </c>
      <c r="K13" s="3"/>
      <c r="L13" s="3" t="str">
        <f t="shared" si="1"/>
        <v xml:space="preserve"> NULL </v>
      </c>
      <c r="M13" s="3" t="str">
        <f t="shared" si="2"/>
        <v xml:space="preserve"> DEFAULT(0) </v>
      </c>
      <c r="N13" s="1" t="str">
        <f t="shared" si="3"/>
        <v>GSCHDT NUMERIC(8, 0)  NULL  DEFAULT(0) ,</v>
      </c>
      <c r="O13" s="1" t="str">
        <f t="shared" si="4"/>
        <v>GSCHDT NUMBER(8, 0)  DEFAULT(0) ,</v>
      </c>
      <c r="P13" s="2" t="str">
        <f t="shared" si="5"/>
        <v>8</v>
      </c>
      <c r="Q13" s="2" t="str">
        <f t="shared" si="6"/>
        <v xml:space="preserve"> 0</v>
      </c>
      <c r="R13" s="1" t="str">
        <f t="shared" si="7"/>
        <v xml:space="preserve">     A            GSCHDT         8  0       COLHDG('Change Date')</v>
      </c>
      <c r="S13" s="1" t="s">
        <v>9</v>
      </c>
      <c r="T13" s="1" t="str">
        <f t="shared" si="8"/>
        <v>EXEC sys.sp_addextendedproperty @name=N'MS_Description', @value=N'Change Date' , @level0type=N'SCHEMA',@level0name=N'dbo', @level1type=N'TABLE',@level1name=N'GRES', @level2type=N'COLUMN',@level2name=N'GSCHDT'</v>
      </c>
      <c r="U13" s="1" t="s">
        <v>1311</v>
      </c>
      <c r="W13" s="1" t="s">
        <v>16</v>
      </c>
      <c r="X13" s="1" t="s">
        <v>15</v>
      </c>
      <c r="Y13" s="1" t="str">
        <f t="shared" si="9"/>
        <v>GSCHDT</v>
      </c>
      <c r="Z13" s="1" t="str">
        <f t="shared" si="10"/>
        <v>Change Date</v>
      </c>
      <c r="AB13" s="1">
        <v>1</v>
      </c>
      <c r="AC13" s="6">
        <f t="shared" ca="1" si="11"/>
        <v>20141204</v>
      </c>
      <c r="AD13" s="3">
        <f t="shared" ca="1" si="12"/>
        <v>144109</v>
      </c>
      <c r="AE13" s="3" t="s">
        <v>88</v>
      </c>
      <c r="AF13" s="1">
        <v>0</v>
      </c>
      <c r="AG13" s="1">
        <v>0</v>
      </c>
      <c r="AI13" s="1" t="str">
        <f t="shared" ca="1" si="13"/>
        <v>insert into ZDIC values('DJB', '', 'EN', 'S', 'GSCHDT', 'Change Date', '', '1', '20141204', '144109', 'SQL', '0', '0', '')</v>
      </c>
      <c r="AJ13" s="5" t="s">
        <v>9</v>
      </c>
      <c r="AQ13" s="6"/>
      <c r="AW13" s="6"/>
      <c r="AX13" s="3"/>
      <c r="AY13" s="3"/>
    </row>
    <row r="14" spans="1:51" ht="14.25" customHeight="1" x14ac:dyDescent="0.25">
      <c r="A14" s="4"/>
      <c r="B14" s="1" t="str">
        <f>VLOOKUP($D$2,[1]Tables!$B$1:$D$65509,2,FALSE)</f>
        <v>GS</v>
      </c>
      <c r="C14" s="1" t="s">
        <v>27</v>
      </c>
      <c r="D14" s="1" t="str">
        <f t="shared" si="0"/>
        <v>GSCHTM</v>
      </c>
      <c r="E14" s="1" t="str">
        <f>VLOOKUP($C14,'[1]Data Dictionary'!$B$1:$I$65600,5,FALSE)</f>
        <v>Change Time</v>
      </c>
      <c r="F14" s="1" t="str">
        <f>VLOOKUP($C14,'[1]Data Dictionary'!$B$1:$I$65600,6,FALSE)</f>
        <v>Change Time</v>
      </c>
      <c r="G14" s="1" t="str">
        <f>VLOOKUP($C14,'[1]Data Dictionary'!$B$1:$I$65600,7,FALSE)</f>
        <v>Change Time</v>
      </c>
      <c r="H14" s="1" t="str">
        <f>VLOOKUP($C14,'[1]Data Dictionary'!$B$1:$I$65600,8,FALSE)</f>
        <v>Change Time</v>
      </c>
      <c r="I14" s="1" t="str">
        <f>VLOOKUP($C14,'[1]Data Dictionary'!$B$1:$I$65600,2,FALSE)</f>
        <v>NUMERIC</v>
      </c>
      <c r="J14" s="2" t="str">
        <f>VLOOKUP($C14,'[1]Data Dictionary'!$B$1:$I$65600,3,FALSE)</f>
        <v>6, 0</v>
      </c>
      <c r="K14" s="3"/>
      <c r="L14" s="3" t="str">
        <f t="shared" si="1"/>
        <v xml:space="preserve"> NULL </v>
      </c>
      <c r="M14" s="3" t="str">
        <f t="shared" si="2"/>
        <v xml:space="preserve"> DEFAULT(0) </v>
      </c>
      <c r="N14" s="1" t="str">
        <f t="shared" si="3"/>
        <v>GSCHTM NUMERIC(6, 0)  NULL  DEFAULT(0) ,</v>
      </c>
      <c r="O14" s="1" t="str">
        <f t="shared" si="4"/>
        <v>GSCHTM NUMBER(6, 0)  DEFAULT(0) ,</v>
      </c>
      <c r="P14" s="2" t="str">
        <f t="shared" si="5"/>
        <v>6</v>
      </c>
      <c r="Q14" s="2" t="str">
        <f t="shared" si="6"/>
        <v xml:space="preserve"> 0</v>
      </c>
      <c r="R14" s="1" t="str">
        <f t="shared" si="7"/>
        <v xml:space="preserve">     A            GSCHTM         6  0       COLHDG('Change Time')</v>
      </c>
      <c r="S14" s="1" t="s">
        <v>9</v>
      </c>
      <c r="T14" s="1" t="str">
        <f t="shared" si="8"/>
        <v>EXEC sys.sp_addextendedproperty @name=N'MS_Description', @value=N'Change Time' , @level0type=N'SCHEMA',@level0name=N'dbo', @level1type=N'TABLE',@level1name=N'GRES', @level2type=N'COLUMN',@level2name=N'GSCHTM'</v>
      </c>
      <c r="U14" s="1" t="s">
        <v>1311</v>
      </c>
      <c r="W14" s="1" t="s">
        <v>16</v>
      </c>
      <c r="X14" s="1" t="s">
        <v>15</v>
      </c>
      <c r="Y14" s="1" t="str">
        <f t="shared" si="9"/>
        <v>GSCHTM</v>
      </c>
      <c r="Z14" s="1" t="str">
        <f t="shared" si="10"/>
        <v>Change Time</v>
      </c>
      <c r="AB14" s="1">
        <v>1</v>
      </c>
      <c r="AC14" s="6">
        <f t="shared" ca="1" si="11"/>
        <v>20141204</v>
      </c>
      <c r="AD14" s="3">
        <f t="shared" ca="1" si="12"/>
        <v>144109</v>
      </c>
      <c r="AE14" s="3" t="s">
        <v>88</v>
      </c>
      <c r="AF14" s="1">
        <v>0</v>
      </c>
      <c r="AG14" s="1">
        <v>0</v>
      </c>
      <c r="AI14" s="1" t="str">
        <f t="shared" ca="1" si="13"/>
        <v>insert into ZDIC values('DJB', '', 'EN', 'S', 'GSCHTM', 'Change Time', '', '1', '20141204', '144109', 'SQL', '0', '0', '')</v>
      </c>
      <c r="AJ14" s="5" t="s">
        <v>9</v>
      </c>
      <c r="AQ14" s="6"/>
      <c r="AW14" s="6"/>
      <c r="AX14" s="3"/>
      <c r="AY14" s="3"/>
    </row>
    <row r="15" spans="1:51" ht="14.25" customHeight="1" x14ac:dyDescent="0.25">
      <c r="A15" s="4"/>
      <c r="B15" s="1" t="str">
        <f>VLOOKUP($D$2,[1]Tables!$B$1:$D$65509,2,FALSE)</f>
        <v>GS</v>
      </c>
      <c r="C15" s="1" t="s">
        <v>28</v>
      </c>
      <c r="D15" s="1" t="str">
        <f t="shared" si="0"/>
        <v>GSCHUS</v>
      </c>
      <c r="E15" s="1" t="str">
        <f>VLOOKUP($C15,'[1]Data Dictionary'!$B$1:$I$65600,5,FALSE)</f>
        <v>Change User</v>
      </c>
      <c r="F15" s="1" t="str">
        <f>VLOOKUP($C15,'[1]Data Dictionary'!$B$1:$I$65600,6,FALSE)</f>
        <v>Change User</v>
      </c>
      <c r="G15" s="1" t="str">
        <f>VLOOKUP($C15,'[1]Data Dictionary'!$B$1:$I$65600,7,FALSE)</f>
        <v>Change User</v>
      </c>
      <c r="H15" s="1" t="str">
        <f>VLOOKUP($C15,'[1]Data Dictionary'!$B$1:$I$65600,8,FALSE)</f>
        <v>Change User</v>
      </c>
      <c r="I15" s="1" t="str">
        <f>VLOOKUP($C15,'[1]Data Dictionary'!$B$1:$I$65600,2,FALSE)</f>
        <v>VARCHAR</v>
      </c>
      <c r="J15" s="2" t="str">
        <f>VLOOKUP($C15,'[1]Data Dictionary'!$B$1:$I$65600,3,FALSE)</f>
        <v>20</v>
      </c>
      <c r="K15" s="3"/>
      <c r="L15" s="3" t="str">
        <f t="shared" si="1"/>
        <v xml:space="preserve"> NULL </v>
      </c>
      <c r="M15" s="3" t="str">
        <f t="shared" si="2"/>
        <v xml:space="preserve"> DEFAULT('') </v>
      </c>
      <c r="N15" s="1" t="str">
        <f t="shared" si="3"/>
        <v>GSCHUS VARCHAR(20)  NULL  DEFAULT('') ,</v>
      </c>
      <c r="O15" s="1" t="str">
        <f t="shared" si="4"/>
        <v>GSCHUS VARCHAR2(20) DEFAULT(' '),</v>
      </c>
      <c r="P15" s="2" t="str">
        <f t="shared" si="5"/>
        <v>20</v>
      </c>
      <c r="Q15" s="2" t="str">
        <f t="shared" si="6"/>
        <v/>
      </c>
      <c r="R15" s="1" t="str">
        <f t="shared" si="7"/>
        <v xml:space="preserve">     A            GSCHUS        20          COLHDG('Change User')</v>
      </c>
      <c r="S15" s="1" t="s">
        <v>9</v>
      </c>
      <c r="T15" s="1" t="str">
        <f t="shared" si="8"/>
        <v>EXEC sys.sp_addextendedproperty @name=N'MS_Description', @value=N'Change User' , @level0type=N'SCHEMA',@level0name=N'dbo', @level1type=N'TABLE',@level1name=N'GRES', @level2type=N'COLUMN',@level2name=N'GSCHUS'</v>
      </c>
      <c r="U15" s="1" t="s">
        <v>1311</v>
      </c>
      <c r="W15" s="1" t="s">
        <v>16</v>
      </c>
      <c r="X15" s="1" t="s">
        <v>15</v>
      </c>
      <c r="Y15" s="1" t="str">
        <f t="shared" si="9"/>
        <v>GSCHUS</v>
      </c>
      <c r="Z15" s="1" t="str">
        <f t="shared" si="10"/>
        <v>Change User</v>
      </c>
      <c r="AB15" s="1">
        <v>1</v>
      </c>
      <c r="AC15" s="6">
        <f t="shared" ca="1" si="11"/>
        <v>20141204</v>
      </c>
      <c r="AD15" s="3">
        <f t="shared" ca="1" si="12"/>
        <v>144109</v>
      </c>
      <c r="AE15" s="3" t="s">
        <v>88</v>
      </c>
      <c r="AF15" s="1">
        <v>0</v>
      </c>
      <c r="AG15" s="1">
        <v>0</v>
      </c>
      <c r="AI15" s="1" t="str">
        <f t="shared" ca="1" si="13"/>
        <v>insert into ZDIC values('DJB', '', 'EN', 'S', 'GSCHUS', 'Change User', '', '1', '20141204', '144109', 'SQL', '0', '0', '')</v>
      </c>
      <c r="AJ15" s="5" t="s">
        <v>9</v>
      </c>
      <c r="AQ15" s="6"/>
      <c r="AW15" s="6"/>
      <c r="AX15" s="3"/>
      <c r="AY15" s="3"/>
    </row>
    <row r="16" spans="1:51" ht="14.25" customHeight="1" x14ac:dyDescent="0.25">
      <c r="A16" s="4"/>
      <c r="B16" s="4"/>
      <c r="C16" s="4"/>
      <c r="D16" s="5"/>
      <c r="K16" s="3"/>
      <c r="L16" s="3"/>
      <c r="M16" s="3"/>
      <c r="N16" s="1" t="str">
        <f>CONCATENATE(" CONSTRAINT PK_",$D$2, " PRIMARY KEY CLUSTERED (")</f>
        <v xml:space="preserve"> CONSTRAINT PK_GRES PRIMARY KEY CLUSTERED (</v>
      </c>
      <c r="O16" s="1" t="str">
        <f>CONCATENATE(" CONSTRAINT PK_",$D$2, " PRIMARY KEY (")</f>
        <v xml:space="preserve"> CONSTRAINT PK_GRES PRIMARY KEY (</v>
      </c>
      <c r="P16" s="1" t="s">
        <v>9</v>
      </c>
      <c r="Q16" s="1" t="s">
        <v>9</v>
      </c>
      <c r="R16" s="1" t="s">
        <v>370</v>
      </c>
      <c r="S16" s="1" t="s">
        <v>9</v>
      </c>
      <c r="AQ16" s="6"/>
      <c r="AW16" s="6"/>
      <c r="AX16" s="3"/>
      <c r="AY16" s="3"/>
    </row>
    <row r="17" spans="1:51" ht="14.25" customHeight="1" x14ac:dyDescent="0.25">
      <c r="A17" s="4"/>
      <c r="B17" s="4"/>
      <c r="C17" s="4"/>
      <c r="K17" s="3"/>
      <c r="L17" s="3"/>
      <c r="M17" s="3"/>
      <c r="N17" s="1" t="str">
        <f>$D$3</f>
        <v>GSCONO</v>
      </c>
      <c r="O17" s="1" t="str">
        <f>$D$3</f>
        <v>GSCONO</v>
      </c>
      <c r="R17" s="1" t="str">
        <f>CONCATENATE("     A          K ", RIGHT(N17,6))</f>
        <v xml:space="preserve">     A          K GSCONO</v>
      </c>
      <c r="S17" s="1" t="s">
        <v>9</v>
      </c>
      <c r="AQ17" s="6"/>
      <c r="AW17" s="6"/>
      <c r="AX17" s="3"/>
      <c r="AY17" s="3"/>
    </row>
    <row r="18" spans="1:51" ht="14.25" customHeight="1" x14ac:dyDescent="0.25">
      <c r="A18" s="4"/>
      <c r="B18" s="4"/>
      <c r="C18" s="4"/>
      <c r="K18" s="3"/>
      <c r="L18" s="3"/>
      <c r="M18" s="3"/>
      <c r="N18" s="1" t="str">
        <f xml:space="preserve"> ", " &amp; $D4</f>
        <v>, GSBRNO</v>
      </c>
      <c r="O18" s="1" t="str">
        <f xml:space="preserve"> ", " &amp; $D4</f>
        <v>, GSBRNO</v>
      </c>
      <c r="R18" s="1" t="str">
        <f>CONCATENATE("     A          K ", RIGHT(N18,6))</f>
        <v xml:space="preserve">     A          K GSBRNO</v>
      </c>
      <c r="S18" s="1" t="s">
        <v>9</v>
      </c>
      <c r="AQ18" s="6"/>
      <c r="AW18" s="6"/>
      <c r="AX18" s="3"/>
      <c r="AY18" s="3"/>
    </row>
    <row r="19" spans="1:51" ht="14.25" customHeight="1" x14ac:dyDescent="0.25">
      <c r="A19" s="4"/>
      <c r="B19" s="4"/>
      <c r="C19" s="4"/>
      <c r="K19" s="3"/>
      <c r="L19" s="3"/>
      <c r="M19" s="3"/>
      <c r="N19" s="1" t="str">
        <f xml:space="preserve"> ", " &amp; $D6</f>
        <v>, GSRSNO</v>
      </c>
      <c r="O19" s="1" t="str">
        <f xml:space="preserve"> ", " &amp; $D6</f>
        <v>, GSRSNO</v>
      </c>
      <c r="R19" s="1" t="str">
        <f>CONCATENATE("     A          K ", RIGHT(N19,6))</f>
        <v xml:space="preserve">     A          K GSRSNO</v>
      </c>
      <c r="S19" s="1" t="s">
        <v>9</v>
      </c>
      <c r="AQ19" s="6"/>
      <c r="AW19" s="6"/>
      <c r="AX19" s="3"/>
      <c r="AY19" s="3"/>
    </row>
    <row r="20" spans="1:51" ht="14.25" customHeight="1" x14ac:dyDescent="0.25">
      <c r="A20" s="4"/>
      <c r="B20" s="4"/>
      <c r="C20" s="4"/>
      <c r="K20" s="3"/>
      <c r="L20" s="3"/>
      <c r="M20" s="3"/>
      <c r="N20" s="1" t="s">
        <v>11</v>
      </c>
      <c r="O20" s="1" t="s">
        <v>11</v>
      </c>
      <c r="S20" s="1" t="s">
        <v>9</v>
      </c>
      <c r="AQ20" s="6"/>
      <c r="AW20" s="6"/>
      <c r="AX20" s="3"/>
      <c r="AY20" s="3"/>
    </row>
    <row r="21" spans="1:51" ht="14.25" customHeight="1" x14ac:dyDescent="0.25">
      <c r="S21" s="1" t="s">
        <v>9</v>
      </c>
      <c r="AQ21" s="6"/>
      <c r="AW21" s="6"/>
      <c r="AX21" s="3"/>
      <c r="AY21" s="3"/>
    </row>
    <row r="22" spans="1:51" ht="14.25" customHeight="1" x14ac:dyDescent="0.25">
      <c r="S22" s="1" t="s">
        <v>9</v>
      </c>
      <c r="AQ22" s="6"/>
      <c r="AW22" s="6"/>
      <c r="AX22" s="3"/>
      <c r="AY22" s="3"/>
    </row>
    <row r="23" spans="1:51" ht="14.25" customHeight="1" x14ac:dyDescent="0.25">
      <c r="S23" s="1" t="s">
        <v>9</v>
      </c>
      <c r="AQ23" s="6"/>
      <c r="AW23" s="6"/>
      <c r="AX23" s="3"/>
      <c r="AY23" s="3"/>
    </row>
    <row r="24" spans="1:51" ht="14.25" customHeight="1" x14ac:dyDescent="0.25">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AQ27" s="6"/>
      <c r="AW27" s="6"/>
      <c r="AX27" s="3"/>
      <c r="AY27" s="3"/>
    </row>
    <row r="28" spans="1:51" ht="14.25" customHeight="1" x14ac:dyDescent="0.25">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J34" s="1"/>
      <c r="AQ34" s="3"/>
      <c r="AT34" s="3"/>
      <c r="AU34" s="3"/>
      <c r="AV34" s="3"/>
      <c r="AW34" s="6"/>
      <c r="AX34" s="3"/>
      <c r="AY34" s="3"/>
    </row>
    <row r="35" spans="10:51" ht="14.25" customHeight="1" x14ac:dyDescent="0.25">
      <c r="J35" s="1"/>
      <c r="AQ35" s="3"/>
      <c r="AT35" s="3"/>
      <c r="AU35" s="3"/>
      <c r="AV35" s="3"/>
      <c r="AW35" s="6"/>
      <c r="AX35" s="3"/>
      <c r="AY35" s="3"/>
    </row>
    <row r="36" spans="10:51" ht="14.25" customHeight="1" x14ac:dyDescent="0.25">
      <c r="J36" s="1"/>
      <c r="AQ36" s="3"/>
      <c r="AT36" s="3"/>
      <c r="AU36" s="3"/>
      <c r="AV36" s="3"/>
      <c r="AW36" s="6"/>
      <c r="AX36" s="3"/>
      <c r="AY36" s="3"/>
    </row>
    <row r="37" spans="10:51" ht="14.25" customHeight="1" x14ac:dyDescent="0.25">
      <c r="J37" s="1"/>
      <c r="AQ37" s="3"/>
      <c r="AT37" s="3"/>
      <c r="AU37" s="3"/>
      <c r="AV37" s="3"/>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M4805"/>
  <sheetViews>
    <sheetView workbookViewId="0">
      <selection activeCell="D2" sqref="D2"/>
    </sheetView>
  </sheetViews>
  <sheetFormatPr defaultColWidth="9.28515625" defaultRowHeight="12.75" customHeight="1" x14ac:dyDescent="0.25"/>
  <cols>
    <col min="1" max="1" width="5.85546875" style="1" bestFit="1" customWidth="1"/>
    <col min="2" max="2" width="3.140625" style="1" bestFit="1" customWidth="1"/>
    <col min="3" max="3" width="6.42578125" style="1" bestFit="1" customWidth="1"/>
    <col min="4" max="5" width="9.42578125" style="1" customWidth="1"/>
    <col min="6" max="6" width="22.7109375" style="1" customWidth="1"/>
    <col min="7" max="9" width="4.140625" style="1" customWidth="1"/>
    <col min="10" max="10" width="9" style="1" bestFit="1" customWidth="1"/>
    <col min="11" max="11" width="5.5703125" style="2" customWidth="1"/>
    <col min="12" max="12" width="3.28515625" style="1" bestFit="1" customWidth="1"/>
    <col min="13" max="13" width="10.28515625" style="1" bestFit="1" customWidth="1"/>
    <col min="14" max="14" width="12" style="1" bestFit="1" customWidth="1"/>
    <col min="15" max="15" width="10.5703125" style="1" customWidth="1"/>
    <col min="16" max="16" width="13" style="1" customWidth="1"/>
    <col min="17" max="18" width="5.42578125" style="1" customWidth="1"/>
    <col min="19" max="19" width="6.5703125" style="1" customWidth="1"/>
    <col min="20" max="20" width="8" style="1" bestFit="1" customWidth="1"/>
    <col min="21" max="21" width="20.7109375" style="1" customWidth="1"/>
    <col min="22" max="22" width="8.140625" style="1" bestFit="1" customWidth="1"/>
    <col min="23" max="24" width="8.42578125" style="1" bestFit="1" customWidth="1"/>
    <col min="25" max="25" width="7.28515625" style="1" bestFit="1" customWidth="1"/>
    <col min="26" max="26" width="8.7109375" style="1" bestFit="1" customWidth="1"/>
    <col min="27" max="27" width="14.85546875" style="1" bestFit="1" customWidth="1"/>
    <col min="28" max="28" width="8.5703125" style="1" bestFit="1" customWidth="1"/>
    <col min="29" max="29" width="7.5703125" style="1" bestFit="1" customWidth="1"/>
    <col min="30" max="30" width="9" style="1" bestFit="1" customWidth="1"/>
    <col min="31" max="31" width="8.42578125" style="1" bestFit="1" customWidth="1"/>
    <col min="32" max="33" width="8" style="1" bestFit="1" customWidth="1"/>
    <col min="34" max="34" width="8.5703125" style="1" bestFit="1" customWidth="1"/>
    <col min="35" max="35" width="8.140625" style="1" bestFit="1" customWidth="1"/>
    <col min="36" max="37" width="9.140625" style="1" customWidth="1"/>
    <col min="38" max="38" width="16.85546875" style="1" customWidth="1"/>
    <col min="39" max="39" width="35.85546875" style="1" customWidth="1"/>
    <col min="40" max="44" width="9.28515625" style="1"/>
    <col min="45" max="46" width="9.28515625" style="3"/>
    <col min="47" max="16384" width="9.28515625" style="1"/>
  </cols>
  <sheetData>
    <row r="1" spans="1:65" s="5" customFormat="1" ht="12.75" customHeight="1" x14ac:dyDescent="0.25">
      <c r="A1" s="11" t="s">
        <v>0</v>
      </c>
      <c r="B1" s="5" t="s">
        <v>67</v>
      </c>
      <c r="C1" s="5" t="s">
        <v>68</v>
      </c>
      <c r="D1" s="5" t="s">
        <v>1</v>
      </c>
      <c r="E1" s="5" t="s">
        <v>395</v>
      </c>
      <c r="F1" s="5" t="s">
        <v>18</v>
      </c>
      <c r="G1" s="5" t="s">
        <v>19</v>
      </c>
      <c r="H1" s="5" t="s">
        <v>20</v>
      </c>
      <c r="I1" s="5" t="s">
        <v>21</v>
      </c>
      <c r="J1" s="5" t="s">
        <v>2</v>
      </c>
      <c r="K1" s="10" t="s">
        <v>66</v>
      </c>
      <c r="L1" s="9" t="s">
        <v>3</v>
      </c>
      <c r="M1" s="9" t="s">
        <v>4</v>
      </c>
      <c r="N1" s="9" t="s">
        <v>5</v>
      </c>
      <c r="O1" s="9" t="str">
        <f>CONCATENATE("drop table " &amp; $D$2)</f>
        <v>drop table PVMA</v>
      </c>
      <c r="P1" s="9" t="s">
        <v>72</v>
      </c>
      <c r="Q1" s="10" t="s">
        <v>66</v>
      </c>
      <c r="R1" s="10" t="s">
        <v>375</v>
      </c>
      <c r="S1" s="9" t="s">
        <v>374</v>
      </c>
      <c r="T1" s="5" t="s">
        <v>7</v>
      </c>
      <c r="U1" s="5" t="s">
        <v>8</v>
      </c>
      <c r="V1" s="5" t="s">
        <v>73</v>
      </c>
      <c r="W1" s="5" t="s">
        <v>90</v>
      </c>
      <c r="X1" s="5" t="s">
        <v>74</v>
      </c>
      <c r="Y1" s="5" t="s">
        <v>75</v>
      </c>
      <c r="Z1" s="5" t="s">
        <v>76</v>
      </c>
      <c r="AA1" s="5" t="s">
        <v>77</v>
      </c>
      <c r="AB1" s="5" t="s">
        <v>78</v>
      </c>
      <c r="AC1" s="5" t="s">
        <v>91</v>
      </c>
      <c r="AD1" s="5" t="s">
        <v>92</v>
      </c>
      <c r="AE1" s="5" t="s">
        <v>93</v>
      </c>
      <c r="AF1" s="5" t="s">
        <v>94</v>
      </c>
      <c r="AG1" s="5" t="s">
        <v>95</v>
      </c>
      <c r="AH1" s="5" t="s">
        <v>96</v>
      </c>
      <c r="AI1" s="5" t="s">
        <v>97</v>
      </c>
      <c r="AJ1" s="5" t="s">
        <v>6</v>
      </c>
      <c r="AL1" s="5" t="s">
        <v>382</v>
      </c>
      <c r="AM1" s="5" t="s">
        <v>395</v>
      </c>
      <c r="AS1" s="9"/>
      <c r="AT1" s="9"/>
    </row>
    <row r="2" spans="1:65" ht="12.75" customHeight="1" x14ac:dyDescent="0.25">
      <c r="A2" s="4"/>
      <c r="D2" s="1" t="s">
        <v>635</v>
      </c>
      <c r="E2" s="1" t="s">
        <v>634</v>
      </c>
      <c r="F2" s="1" t="str">
        <f>VLOOKUP($D$2,[1]Tables!$B$1:$D$65499,3,FALSE)</f>
        <v>Vendor Master Header</v>
      </c>
      <c r="L2" s="3"/>
      <c r="M2" s="3"/>
      <c r="N2" s="3"/>
      <c r="O2" s="3" t="str">
        <f>CONCATENATE("CREATE TABLE ", $D$2, " (")</f>
        <v>CREATE TABLE PVMA (</v>
      </c>
      <c r="P2" s="7" t="str">
        <f>CONCATENATE("CREATE TABLE ", $D$2, " (")</f>
        <v>CREATE TABLE PVMA (</v>
      </c>
      <c r="Q2" s="8" t="s">
        <v>9</v>
      </c>
      <c r="R2" s="8"/>
      <c r="S2" s="7" t="str">
        <f>CONCATENATE("     A          R ", D2, "R")</f>
        <v xml:space="preserve">     A          R PVMAR</v>
      </c>
      <c r="T2" s="1" t="s">
        <v>9</v>
      </c>
      <c r="AK2" s="5" t="s">
        <v>9</v>
      </c>
      <c r="AL2" s="1" t="str">
        <f>CONCATENATE("insert into ", $D$2, " (")</f>
        <v>insert into PVMA (</v>
      </c>
      <c r="AM2" s="1" t="str">
        <f>CONCATENATE("select * from openquery(BPCSF61, 'select ")</f>
        <v xml:space="preserve">select * from openquery(BPCSF61, 'select </v>
      </c>
      <c r="AR2" s="3"/>
      <c r="AU2" s="3"/>
      <c r="AV2" s="3"/>
    </row>
    <row r="3" spans="1:65" ht="12.75" customHeight="1" x14ac:dyDescent="0.25">
      <c r="A3" s="4"/>
      <c r="B3" s="1" t="str">
        <f>VLOOKUP($D$2,[1]Tables!$B$1:$D$65499,2,FALSE)</f>
        <v>VM</v>
      </c>
      <c r="C3" s="1" t="s">
        <v>17</v>
      </c>
      <c r="D3" s="1" t="str">
        <f t="shared" ref="D3:D34" si="0">B3 &amp; C3</f>
        <v>VMCONO</v>
      </c>
      <c r="E3" s="12" t="s">
        <v>737</v>
      </c>
      <c r="F3" s="1" t="str">
        <f>VLOOKUP($C3,'[1]Data Dictionary'!$B$1:$I$65598,5,FALSE)</f>
        <v>Company Code</v>
      </c>
      <c r="G3" s="1" t="str">
        <f>VLOOKUP($C3,'[1]Data Dictionary'!$B$1:$I$65598,6,FALSE)</f>
        <v>Company Code</v>
      </c>
      <c r="H3" s="1" t="str">
        <f>VLOOKUP($C3,'[1]Data Dictionary'!$B$1:$I$65598,7,FALSE)</f>
        <v>Company Code</v>
      </c>
      <c r="I3" s="1" t="str">
        <f>VLOOKUP($C3,'[1]Data Dictionary'!$B$1:$I$65598,8,FALSE)</f>
        <v>Company Code</v>
      </c>
      <c r="J3" s="1" t="str">
        <f>VLOOKUP($C3,'[1]Data Dictionary'!$B$1:$I$65598,2,FALSE)</f>
        <v>VARCHAR</v>
      </c>
      <c r="K3" s="2" t="str">
        <f>VLOOKUP($C3,'[1]Data Dictionary'!$B$1:$I$65598,3,FALSE)</f>
        <v>10</v>
      </c>
      <c r="L3" s="3" t="s">
        <v>10</v>
      </c>
      <c r="M3" s="3" t="str">
        <f t="shared" ref="M3:M34" si="1">IF(L3="", " NULL ", " NOT NULL ")</f>
        <v xml:space="preserve"> NOT NULL </v>
      </c>
      <c r="N3" s="3" t="str">
        <f t="shared" ref="N3:N34" si="2">IF(J3="NUMERIC", " DEFAULT(0) ", IF(J3="DATETIME", "", " DEFAULT('') "))</f>
        <v xml:space="preserve"> DEFAULT('') </v>
      </c>
      <c r="O3" s="1" t="str">
        <f t="shared" ref="O3:O34" si="3">CONCATENATE(D3, " ", J3, IF(J3="DATETIME", "",CONCATENATE("(", K3, ") ")), M3, N3,",")</f>
        <v>VMCONO VARCHAR(10)  NOT NULL  DEFAULT('') ,</v>
      </c>
      <c r="P3" s="1" t="str">
        <f t="shared" ref="P3:P34" si="4">CONCATENATE(D3, " ",IF(J3="VARCHAR", "VARCHAR2",IF(J3="NUMERIC", "NUMBER", J3)), IF(J3="DATETIME", "",CONCATENATE("(", K3, ") ")), IF(TRIM(L3)&lt;&gt;"", M3,IF(TRIM(N3)="DEFAULT('')", "DEFAULT(' ')", N3)), ",")</f>
        <v>VMCONO VARCHAR2(10)  NOT NULL ,</v>
      </c>
      <c r="Q3" s="2" t="str">
        <f t="shared" ref="Q3:Q34" si="5">IF(J3="VARCHAR",K3,LEFT(K3,FIND(",",K3)-1))</f>
        <v>10</v>
      </c>
      <c r="R3" s="2" t="str">
        <f t="shared" ref="R3:R34" si="6">IF(J3="VARCHAR","",RIGHT(K3,LEN(K3)-FIND(",",K3)))</f>
        <v/>
      </c>
      <c r="S3" s="1" t="str">
        <f t="shared" ref="S3:S34" si="7">CONCATENATE("     A            ", D3, RIGHT("          "&amp;Q3,10),RIGHT("   "&amp;R3,3),"       COLHDG('", LEFT(F3,20), "')")</f>
        <v xml:space="preserve">     A            VMCONO        10          COLHDG('Company Code')</v>
      </c>
      <c r="T3" s="1" t="s">
        <v>9</v>
      </c>
      <c r="U3" s="1" t="str">
        <f t="shared" ref="U3:U34" si="8">CONCATENATE("EXEC sys.sp_addextendedproperty @name=N'MS_Description', @value=N'", F3, "' , @level0type=N'SCHEMA',@level0name=N'dbo', @level1type=N'TABLE',@level1name=N'", $D$2, "', @level2type=N'COLUMN',@level2name=N'", D3, "'")</f>
        <v>EXEC sys.sp_addextendedproperty @name=N'MS_Description', @value=N'Company Code' , @level0type=N'SCHEMA',@level0name=N'dbo', @level1type=N'TABLE',@level1name=N'PVMA', @level2type=N'COLUMN',@level2name=N'VMCONO'</v>
      </c>
      <c r="V3" s="1" t="s">
        <v>1311</v>
      </c>
      <c r="X3" s="1" t="s">
        <v>16</v>
      </c>
      <c r="Y3" s="1" t="s">
        <v>15</v>
      </c>
      <c r="Z3" s="1" t="str">
        <f t="shared" ref="Z3:Z34" si="9">D3</f>
        <v>VMCONO</v>
      </c>
      <c r="AA3" s="1" t="str">
        <f t="shared" ref="AA3:AA34" si="10">IF(AND(X3="EN",Y3="S"),F3, IF(AND(X3="ID", Y3="S"),G3, IF(AND(X3="EN", Y3="R"),H3,I3)))</f>
        <v>Company Code</v>
      </c>
      <c r="AC3" s="1">
        <v>1</v>
      </c>
      <c r="AD3" s="6">
        <f t="shared" ref="AD3:AD34" ca="1" si="11">YEAR(NOW())*10000+MONTH(NOW())*100+DAY(NOW())</f>
        <v>20141204</v>
      </c>
      <c r="AE3" s="3">
        <f t="shared" ref="AE3:AE34" ca="1" si="12">HOUR(NOW())*10000+MINUTE(NOW())*100+SECOND(NOW())</f>
        <v>144109</v>
      </c>
      <c r="AF3" s="3" t="s">
        <v>88</v>
      </c>
      <c r="AG3" s="1">
        <v>0</v>
      </c>
      <c r="AH3" s="1">
        <v>0</v>
      </c>
      <c r="AJ3" s="1" t="str">
        <f t="shared" ref="AJ3:AJ34" ca="1" si="13">CONCATENATE("insert into ZDIC values('",V3, "', '",W3, "', '",X3, "', '",Y3, "', '",Z3, "', '",AA3, "', '",AB3, "', '",AC3, "', '",AD3, "', '",AE3, "', '",AF3, "', '",AG3, "', '",AH3, "', '",AI3, "')")</f>
        <v>insert into ZDIC values('DJB', '', 'EN', 'S', 'VMCONO', 'Company Code', '', '1', '20141204', '144109', 'SQL', '0', '0', '')</v>
      </c>
      <c r="AK3" s="5" t="s">
        <v>9</v>
      </c>
      <c r="AL3" s="1" t="str">
        <f>"  " &amp;D3</f>
        <v xml:space="preserve">  VMCONO</v>
      </c>
      <c r="AM3" s="1" t="str">
        <f>CONCATENATE("  ",E3)</f>
        <v xml:space="preserve">  ''JG''</v>
      </c>
      <c r="AR3" s="3"/>
      <c r="AU3" s="3"/>
      <c r="AV3" s="3"/>
    </row>
    <row r="4" spans="1:65" ht="12.75" customHeight="1" x14ac:dyDescent="0.25">
      <c r="A4" s="4"/>
      <c r="B4" s="1" t="str">
        <f>VLOOKUP($D$2,[1]Tables!$B$1:$D$65499,2,FALSE)</f>
        <v>VM</v>
      </c>
      <c r="C4" s="1" t="s">
        <v>69</v>
      </c>
      <c r="D4" s="1" t="str">
        <f t="shared" si="0"/>
        <v>VMBRNO</v>
      </c>
      <c r="E4" s="12" t="s">
        <v>381</v>
      </c>
      <c r="F4" s="1" t="str">
        <f>VLOOKUP($C4,'[1]Data Dictionary'!$B$1:$I$65598,5,FALSE)</f>
        <v>Branch Code</v>
      </c>
      <c r="G4" s="1" t="str">
        <f>VLOOKUP($C4,'[1]Data Dictionary'!$B$1:$I$65598,6,FALSE)</f>
        <v>Branch Code</v>
      </c>
      <c r="H4" s="1" t="str">
        <f>VLOOKUP($C4,'[1]Data Dictionary'!$B$1:$I$65598,7,FALSE)</f>
        <v>Branch Code</v>
      </c>
      <c r="I4" s="1" t="str">
        <f>VLOOKUP($C4,'[1]Data Dictionary'!$B$1:$I$65598,8,FALSE)</f>
        <v>Branch Code</v>
      </c>
      <c r="J4" s="1" t="str">
        <f>VLOOKUP($C4,'[1]Data Dictionary'!$B$1:$I$65598,2,FALSE)</f>
        <v>VARCHAR</v>
      </c>
      <c r="K4" s="2" t="str">
        <f>VLOOKUP($C4,'[1]Data Dictionary'!$B$1:$I$65598,3,FALSE)</f>
        <v>10</v>
      </c>
      <c r="L4" s="3" t="s">
        <v>12</v>
      </c>
      <c r="M4" s="3" t="str">
        <f t="shared" si="1"/>
        <v xml:space="preserve"> NOT NULL </v>
      </c>
      <c r="N4" s="3" t="str">
        <f t="shared" si="2"/>
        <v xml:space="preserve"> DEFAULT('') </v>
      </c>
      <c r="O4" s="1" t="str">
        <f t="shared" si="3"/>
        <v>VMBRNO VARCHAR(10)  NOT NULL  DEFAULT('') ,</v>
      </c>
      <c r="P4" s="1" t="str">
        <f t="shared" si="4"/>
        <v>VMBRNO VARCHAR2(10)  NOT NULL ,</v>
      </c>
      <c r="Q4" s="2" t="str">
        <f t="shared" si="5"/>
        <v>10</v>
      </c>
      <c r="R4" s="2" t="str">
        <f t="shared" si="6"/>
        <v/>
      </c>
      <c r="S4" s="1" t="str">
        <f t="shared" si="7"/>
        <v xml:space="preserve">     A            VMBRNO        10          COLHDG('Branch Code')</v>
      </c>
      <c r="T4" s="1" t="s">
        <v>9</v>
      </c>
      <c r="U4" s="1" t="str">
        <f t="shared" si="8"/>
        <v>EXEC sys.sp_addextendedproperty @name=N'MS_Description', @value=N'Branch Code' , @level0type=N'SCHEMA',@level0name=N'dbo', @level1type=N'TABLE',@level1name=N'PVMA', @level2type=N'COLUMN',@level2name=N'VMBRNO'</v>
      </c>
      <c r="V4" s="1" t="s">
        <v>1311</v>
      </c>
      <c r="X4" s="1" t="s">
        <v>16</v>
      </c>
      <c r="Y4" s="1" t="s">
        <v>15</v>
      </c>
      <c r="Z4" s="1" t="str">
        <f t="shared" si="9"/>
        <v>VMBRNO</v>
      </c>
      <c r="AA4" s="1" t="str">
        <f t="shared" si="10"/>
        <v>Branch Code</v>
      </c>
      <c r="AC4" s="1">
        <v>1</v>
      </c>
      <c r="AD4" s="6">
        <f t="shared" ca="1" si="11"/>
        <v>20141204</v>
      </c>
      <c r="AE4" s="3">
        <f t="shared" ca="1" si="12"/>
        <v>144109</v>
      </c>
      <c r="AF4" s="3" t="s">
        <v>88</v>
      </c>
      <c r="AG4" s="1">
        <v>0</v>
      </c>
      <c r="AH4" s="1">
        <v>0</v>
      </c>
      <c r="AJ4" s="1" t="str">
        <f t="shared" ca="1" si="13"/>
        <v>insert into ZDIC values('DJB', '', 'EN', 'S', 'VMBRNO', 'Branch Code', '', '1', '20141204', '144109', 'SQL', '0', '0', '')</v>
      </c>
      <c r="AK4" s="5" t="s">
        <v>9</v>
      </c>
      <c r="AL4" s="1" t="str">
        <f t="shared" ref="AL4:AL34" si="14">", " &amp;D4</f>
        <v>, VMBRNO</v>
      </c>
      <c r="AM4" s="1" t="str">
        <f t="shared" ref="AM4:AM34" si="15">CONCATENATE(", ",E4)</f>
        <v>, ''''</v>
      </c>
      <c r="AS4" s="1"/>
      <c r="AT4" s="1"/>
    </row>
    <row r="5" spans="1:65" ht="12.75" customHeight="1" x14ac:dyDescent="0.25">
      <c r="A5" s="4"/>
      <c r="B5" s="1" t="str">
        <f>VLOOKUP($D$2,[1]Tables!$B$1:$D$65499,2,FALSE)</f>
        <v>VM</v>
      </c>
      <c r="C5" s="1" t="s">
        <v>633</v>
      </c>
      <c r="D5" s="1" t="str">
        <f t="shared" si="0"/>
        <v>VMVENO</v>
      </c>
      <c r="E5" s="1" t="s">
        <v>632</v>
      </c>
      <c r="F5" s="1" t="str">
        <f>VLOOKUP($C5,'[1]Data Dictionary'!$B$1:$I$65598,5,FALSE)</f>
        <v>Supplier Code</v>
      </c>
      <c r="G5" s="1" t="str">
        <f>VLOOKUP($C5,'[1]Data Dictionary'!$B$1:$I$65598,6,FALSE)</f>
        <v>Supplier Code</v>
      </c>
      <c r="H5" s="1" t="str">
        <f>VLOOKUP($C5,'[1]Data Dictionary'!$B$1:$I$65598,7,FALSE)</f>
        <v>Supplier Code</v>
      </c>
      <c r="I5" s="1" t="str">
        <f>VLOOKUP($C5,'[1]Data Dictionary'!$B$1:$I$65598,8,FALSE)</f>
        <v>Supplier Code</v>
      </c>
      <c r="J5" s="1" t="str">
        <f>VLOOKUP($C5,'[1]Data Dictionary'!$B$1:$I$65598,2,FALSE)</f>
        <v>VARCHAR</v>
      </c>
      <c r="K5" s="2">
        <f>VLOOKUP($C5,'[1]Data Dictionary'!$B$1:$I$65598,3,FALSE)</f>
        <v>10</v>
      </c>
      <c r="L5" s="3" t="s">
        <v>13</v>
      </c>
      <c r="M5" s="3" t="str">
        <f t="shared" si="1"/>
        <v xml:space="preserve"> NOT NULL </v>
      </c>
      <c r="N5" s="3" t="str">
        <f t="shared" si="2"/>
        <v xml:space="preserve"> DEFAULT('') </v>
      </c>
      <c r="O5" s="1" t="str">
        <f t="shared" si="3"/>
        <v>VMVENO VARCHAR(10)  NOT NULL  DEFAULT('') ,</v>
      </c>
      <c r="P5" s="1" t="str">
        <f t="shared" si="4"/>
        <v>VMVENO VARCHAR2(10)  NOT NULL ,</v>
      </c>
      <c r="Q5" s="2">
        <f t="shared" si="5"/>
        <v>10</v>
      </c>
      <c r="R5" s="2" t="str">
        <f t="shared" si="6"/>
        <v/>
      </c>
      <c r="S5" s="1" t="str">
        <f t="shared" si="7"/>
        <v xml:space="preserve">     A            VMVENO        10          COLHDG('Supplier Code')</v>
      </c>
      <c r="T5" s="1" t="s">
        <v>9</v>
      </c>
      <c r="U5" s="1" t="str">
        <f t="shared" si="8"/>
        <v>EXEC sys.sp_addextendedproperty @name=N'MS_Description', @value=N'Supplier Code' , @level0type=N'SCHEMA',@level0name=N'dbo', @level1type=N'TABLE',@level1name=N'PVMA', @level2type=N'COLUMN',@level2name=N'VMVENO'</v>
      </c>
      <c r="V5" s="1" t="s">
        <v>1311</v>
      </c>
      <c r="X5" s="1" t="s">
        <v>16</v>
      </c>
      <c r="Y5" s="1" t="s">
        <v>15</v>
      </c>
      <c r="Z5" s="1" t="str">
        <f t="shared" si="9"/>
        <v>VMVENO</v>
      </c>
      <c r="AA5" s="1" t="str">
        <f t="shared" si="10"/>
        <v>Supplier Code</v>
      </c>
      <c r="AC5" s="1">
        <v>1</v>
      </c>
      <c r="AD5" s="6">
        <f t="shared" ca="1" si="11"/>
        <v>20141204</v>
      </c>
      <c r="AE5" s="3">
        <f t="shared" ca="1" si="12"/>
        <v>144109</v>
      </c>
      <c r="AF5" s="3" t="s">
        <v>88</v>
      </c>
      <c r="AG5" s="1">
        <v>0</v>
      </c>
      <c r="AH5" s="1">
        <v>0</v>
      </c>
      <c r="AJ5" s="1" t="str">
        <f t="shared" ca="1" si="13"/>
        <v>insert into ZDIC values('DJB', '', 'EN', 'S', 'VMVENO', 'Supplier Code', '', '1', '20141204', '144109', 'SQL', '0', '0', '')</v>
      </c>
      <c r="AK5" s="5" t="s">
        <v>9</v>
      </c>
      <c r="AL5" s="1" t="str">
        <f t="shared" si="14"/>
        <v>, VMVENO</v>
      </c>
      <c r="AM5" s="1" t="str">
        <f t="shared" si="15"/>
        <v>, VENDOR</v>
      </c>
      <c r="AS5" s="1"/>
      <c r="AT5" s="1"/>
    </row>
    <row r="6" spans="1:65" ht="12.75" customHeight="1" x14ac:dyDescent="0.25">
      <c r="A6" s="4"/>
      <c r="B6" s="1" t="str">
        <f>VLOOKUP($D$2,[1]Tables!$B$1:$D$65499,2,FALSE)</f>
        <v>VM</v>
      </c>
      <c r="C6" s="1" t="s">
        <v>631</v>
      </c>
      <c r="D6" s="1" t="str">
        <f t="shared" si="0"/>
        <v>VMVENA</v>
      </c>
      <c r="E6" s="1" t="s">
        <v>630</v>
      </c>
      <c r="F6" s="1" t="str">
        <f>VLOOKUP($C6,'[1]Data Dictionary'!$B$1:$I$65598,5,FALSE)</f>
        <v>Supplier Name</v>
      </c>
      <c r="G6" s="1" t="str">
        <f>VLOOKUP($C6,'[1]Data Dictionary'!$B$1:$I$65598,6,FALSE)</f>
        <v>Supplier Name</v>
      </c>
      <c r="H6" s="1" t="str">
        <f>VLOOKUP($C6,'[1]Data Dictionary'!$B$1:$I$65598,7,FALSE)</f>
        <v>Supplier Name</v>
      </c>
      <c r="I6" s="1" t="str">
        <f>VLOOKUP($C6,'[1]Data Dictionary'!$B$1:$I$65598,8,FALSE)</f>
        <v>Supplier Name</v>
      </c>
      <c r="J6" s="1" t="str">
        <f>VLOOKUP($C6,'[1]Data Dictionary'!$B$1:$I$65598,2,FALSE)</f>
        <v>VARCHAR</v>
      </c>
      <c r="K6" s="2">
        <f>VLOOKUP($C6,'[1]Data Dictionary'!$B$1:$I$65598,3,FALSE)</f>
        <v>100</v>
      </c>
      <c r="L6" s="3"/>
      <c r="M6" s="3" t="str">
        <f t="shared" si="1"/>
        <v xml:space="preserve"> NULL </v>
      </c>
      <c r="N6" s="3" t="str">
        <f t="shared" si="2"/>
        <v xml:space="preserve"> DEFAULT('') </v>
      </c>
      <c r="O6" s="1" t="str">
        <f t="shared" si="3"/>
        <v>VMVENA VARCHAR(100)  NULL  DEFAULT('') ,</v>
      </c>
      <c r="P6" s="1" t="str">
        <f t="shared" si="4"/>
        <v>VMVENA VARCHAR2(100) DEFAULT(' '),</v>
      </c>
      <c r="Q6" s="2">
        <f t="shared" si="5"/>
        <v>100</v>
      </c>
      <c r="R6" s="2" t="str">
        <f t="shared" si="6"/>
        <v/>
      </c>
      <c r="S6" s="1" t="str">
        <f t="shared" si="7"/>
        <v xml:space="preserve">     A            VMVENA       100          COLHDG('Supplier Name')</v>
      </c>
      <c r="T6" s="1" t="s">
        <v>9</v>
      </c>
      <c r="U6" s="1" t="str">
        <f t="shared" si="8"/>
        <v>EXEC sys.sp_addextendedproperty @name=N'MS_Description', @value=N'Supplier Name' , @level0type=N'SCHEMA',@level0name=N'dbo', @level1type=N'TABLE',@level1name=N'PVMA', @level2type=N'COLUMN',@level2name=N'VMVENA'</v>
      </c>
      <c r="V6" s="1" t="s">
        <v>1311</v>
      </c>
      <c r="X6" s="1" t="s">
        <v>16</v>
      </c>
      <c r="Y6" s="1" t="s">
        <v>15</v>
      </c>
      <c r="Z6" s="1" t="str">
        <f t="shared" si="9"/>
        <v>VMVENA</v>
      </c>
      <c r="AA6" s="1" t="str">
        <f t="shared" si="10"/>
        <v>Supplier Name</v>
      </c>
      <c r="AC6" s="1">
        <v>1</v>
      </c>
      <c r="AD6" s="6">
        <f t="shared" ca="1" si="11"/>
        <v>20141204</v>
      </c>
      <c r="AE6" s="3">
        <f t="shared" ca="1" si="12"/>
        <v>144109</v>
      </c>
      <c r="AF6" s="3" t="s">
        <v>88</v>
      </c>
      <c r="AG6" s="1">
        <v>0</v>
      </c>
      <c r="AH6" s="1">
        <v>0</v>
      </c>
      <c r="AJ6" s="1" t="str">
        <f t="shared" ca="1" si="13"/>
        <v>insert into ZDIC values('DJB', '', 'EN', 'S', 'VMVENA', 'Supplier Name', '', '1', '20141204', '144109', 'SQL', '0', '0', '')</v>
      </c>
      <c r="AK6" s="5" t="s">
        <v>9</v>
      </c>
      <c r="AL6" s="1" t="str">
        <f t="shared" si="14"/>
        <v>, VMVENA</v>
      </c>
      <c r="AM6" s="1" t="str">
        <f t="shared" si="15"/>
        <v>, VNDNAM</v>
      </c>
      <c r="AS6" s="1"/>
      <c r="AT6" s="1"/>
    </row>
    <row r="7" spans="1:65" ht="12.75" customHeight="1" x14ac:dyDescent="0.25">
      <c r="A7" s="4"/>
      <c r="B7" s="1" t="str">
        <f>VLOOKUP($D$2,[1]Tables!$B$1:$D$65499,2,FALSE)</f>
        <v>VM</v>
      </c>
      <c r="C7" s="1" t="s">
        <v>42</v>
      </c>
      <c r="D7" s="1" t="str">
        <f t="shared" si="0"/>
        <v>VMNICK</v>
      </c>
      <c r="E7" s="12" t="s">
        <v>381</v>
      </c>
      <c r="F7" s="1" t="str">
        <f>VLOOKUP($C7,'[1]Data Dictionary'!$B$1:$I$65598,5,FALSE)</f>
        <v>Nickname</v>
      </c>
      <c r="G7" s="1" t="str">
        <f>VLOOKUP($C7,'[1]Data Dictionary'!$B$1:$I$65598,6,FALSE)</f>
        <v>Nickname</v>
      </c>
      <c r="H7" s="1" t="str">
        <f>VLOOKUP($C7,'[1]Data Dictionary'!$B$1:$I$65598,7,FALSE)</f>
        <v>Nickname</v>
      </c>
      <c r="I7" s="1" t="str">
        <f>VLOOKUP($C7,'[1]Data Dictionary'!$B$1:$I$65598,8,FALSE)</f>
        <v>Nickname</v>
      </c>
      <c r="J7" s="1" t="str">
        <f>VLOOKUP($C7,'[1]Data Dictionary'!$B$1:$I$65598,2,FALSE)</f>
        <v>VARCHAR</v>
      </c>
      <c r="K7" s="2" t="str">
        <f>VLOOKUP($C7,'[1]Data Dictionary'!$B$1:$I$65598,3,FALSE)</f>
        <v>100</v>
      </c>
      <c r="L7" s="3"/>
      <c r="M7" s="3" t="str">
        <f t="shared" si="1"/>
        <v xml:space="preserve"> NULL </v>
      </c>
      <c r="N7" s="3" t="str">
        <f t="shared" si="2"/>
        <v xml:space="preserve"> DEFAULT('') </v>
      </c>
      <c r="O7" s="1" t="str">
        <f t="shared" si="3"/>
        <v>VMNICK VARCHAR(100)  NULL  DEFAULT('') ,</v>
      </c>
      <c r="P7" s="1" t="str">
        <f t="shared" si="4"/>
        <v>VMNICK VARCHAR2(100) DEFAULT(' '),</v>
      </c>
      <c r="Q7" s="2" t="str">
        <f t="shared" si="5"/>
        <v>100</v>
      </c>
      <c r="R7" s="2" t="str">
        <f t="shared" si="6"/>
        <v/>
      </c>
      <c r="S7" s="1" t="str">
        <f t="shared" si="7"/>
        <v xml:space="preserve">     A            VMNICK       100          COLHDG('Nickname')</v>
      </c>
      <c r="T7" s="1" t="s">
        <v>9</v>
      </c>
      <c r="U7" s="1" t="str">
        <f t="shared" si="8"/>
        <v>EXEC sys.sp_addextendedproperty @name=N'MS_Description', @value=N'Nickname' , @level0type=N'SCHEMA',@level0name=N'dbo', @level1type=N'TABLE',@level1name=N'PVMA', @level2type=N'COLUMN',@level2name=N'VMNICK'</v>
      </c>
      <c r="V7" s="1" t="s">
        <v>1311</v>
      </c>
      <c r="X7" s="1" t="s">
        <v>16</v>
      </c>
      <c r="Y7" s="1" t="s">
        <v>15</v>
      </c>
      <c r="Z7" s="1" t="str">
        <f t="shared" si="9"/>
        <v>VMNICK</v>
      </c>
      <c r="AA7" s="1" t="str">
        <f t="shared" si="10"/>
        <v>Nickname</v>
      </c>
      <c r="AC7" s="1">
        <v>1</v>
      </c>
      <c r="AD7" s="6">
        <f t="shared" ca="1" si="11"/>
        <v>20141204</v>
      </c>
      <c r="AE7" s="3">
        <f t="shared" ca="1" si="12"/>
        <v>144109</v>
      </c>
      <c r="AF7" s="3" t="s">
        <v>88</v>
      </c>
      <c r="AG7" s="1">
        <v>0</v>
      </c>
      <c r="AH7" s="1">
        <v>0</v>
      </c>
      <c r="AJ7" s="1" t="str">
        <f t="shared" ca="1" si="13"/>
        <v>insert into ZDIC values('DJB', '', 'EN', 'S', 'VMNICK', 'Nickname', '', '1', '20141204', '144109', 'SQL', '0', '0', '')</v>
      </c>
      <c r="AK7" s="5" t="s">
        <v>9</v>
      </c>
      <c r="AL7" s="1" t="str">
        <f t="shared" si="14"/>
        <v>, VMNICK</v>
      </c>
      <c r="AM7" s="1" t="str">
        <f t="shared" si="15"/>
        <v>, ''''</v>
      </c>
      <c r="AS7" s="1"/>
      <c r="AT7" s="1"/>
    </row>
    <row r="8" spans="1:65" ht="12.75" customHeight="1" x14ac:dyDescent="0.15">
      <c r="A8" s="4"/>
      <c r="B8" s="1" t="str">
        <f>VLOOKUP($D$2,[1]Tables!$B$1:$D$65499,2,FALSE)</f>
        <v>VM</v>
      </c>
      <c r="C8" s="1" t="s">
        <v>295</v>
      </c>
      <c r="D8" s="1" t="str">
        <f t="shared" si="0"/>
        <v>VMADR1</v>
      </c>
      <c r="E8" s="1" t="s">
        <v>629</v>
      </c>
      <c r="F8" s="1" t="str">
        <f>VLOOKUP($C8,'[1]Data Dictionary'!$B$1:$I$65598,5,FALSE)</f>
        <v>Address Line 1</v>
      </c>
      <c r="G8" s="1" t="str">
        <f>VLOOKUP($C8,'[1]Data Dictionary'!$B$1:$I$65598,6,FALSE)</f>
        <v>Address Line 1</v>
      </c>
      <c r="H8" s="1" t="str">
        <f>VLOOKUP($C8,'[1]Data Dictionary'!$B$1:$I$65598,7,FALSE)</f>
        <v>Address Line 1</v>
      </c>
      <c r="I8" s="1" t="str">
        <f>VLOOKUP($C8,'[1]Data Dictionary'!$B$1:$I$65598,8,FALSE)</f>
        <v>Address Line 1</v>
      </c>
      <c r="J8" s="1" t="str">
        <f>VLOOKUP($C8,'[1]Data Dictionary'!$B$1:$I$65598,2,FALSE)</f>
        <v>VARCHAR</v>
      </c>
      <c r="K8" s="2" t="str">
        <f>VLOOKUP($C8,'[1]Data Dictionary'!$B$1:$I$65598,3,FALSE)</f>
        <v>100</v>
      </c>
      <c r="L8" s="3"/>
      <c r="M8" s="3" t="str">
        <f t="shared" si="1"/>
        <v xml:space="preserve"> NULL </v>
      </c>
      <c r="N8" s="3" t="str">
        <f t="shared" si="2"/>
        <v xml:space="preserve"> DEFAULT('') </v>
      </c>
      <c r="O8" s="1" t="str">
        <f t="shared" si="3"/>
        <v>VMADR1 VARCHAR(100)  NULL  DEFAULT('') ,</v>
      </c>
      <c r="P8" s="1" t="str">
        <f t="shared" si="4"/>
        <v>VMADR1 VARCHAR2(100) DEFAULT(' '),</v>
      </c>
      <c r="Q8" s="2" t="str">
        <f t="shared" si="5"/>
        <v>100</v>
      </c>
      <c r="R8" s="2" t="str">
        <f t="shared" si="6"/>
        <v/>
      </c>
      <c r="S8" s="1" t="str">
        <f t="shared" si="7"/>
        <v xml:space="preserve">     A            VMADR1       100          COLHDG('Address Line 1')</v>
      </c>
      <c r="T8" s="1" t="s">
        <v>9</v>
      </c>
      <c r="U8" s="1" t="str">
        <f t="shared" si="8"/>
        <v>EXEC sys.sp_addextendedproperty @name=N'MS_Description', @value=N'Address Line 1' , @level0type=N'SCHEMA',@level0name=N'dbo', @level1type=N'TABLE',@level1name=N'PVMA', @level2type=N'COLUMN',@level2name=N'VMADR1'</v>
      </c>
      <c r="V8" s="1" t="s">
        <v>1311</v>
      </c>
      <c r="X8" s="1" t="s">
        <v>16</v>
      </c>
      <c r="Y8" s="1" t="s">
        <v>15</v>
      </c>
      <c r="Z8" s="1" t="str">
        <f t="shared" si="9"/>
        <v>VMADR1</v>
      </c>
      <c r="AA8" s="1" t="str">
        <f t="shared" si="10"/>
        <v>Address Line 1</v>
      </c>
      <c r="AC8" s="1">
        <v>1</v>
      </c>
      <c r="AD8" s="6">
        <f t="shared" ca="1" si="11"/>
        <v>20141204</v>
      </c>
      <c r="AE8" s="3">
        <f t="shared" ca="1" si="12"/>
        <v>144109</v>
      </c>
      <c r="AF8" s="3" t="s">
        <v>88</v>
      </c>
      <c r="AG8" s="1">
        <v>0</v>
      </c>
      <c r="AH8" s="1">
        <v>0</v>
      </c>
      <c r="AJ8" s="1" t="str">
        <f t="shared" ca="1" si="13"/>
        <v>insert into ZDIC values('DJB', '', 'EN', 'S', 'VMADR1', 'Address Line 1', '', '1', '20141204', '144109', 'SQL', '0', '0', '')</v>
      </c>
      <c r="AK8" s="5" t="s">
        <v>9</v>
      </c>
      <c r="AL8" s="1" t="str">
        <f t="shared" si="14"/>
        <v>, VMADR1</v>
      </c>
      <c r="AM8" s="1" t="str">
        <f t="shared" si="15"/>
        <v>, VNDAD1</v>
      </c>
      <c r="AN8" s="17"/>
      <c r="AO8" s="16"/>
      <c r="AP8" s="16"/>
      <c r="AQ8" s="18"/>
      <c r="AR8" s="18"/>
      <c r="AS8" s="16"/>
      <c r="AT8" s="16"/>
      <c r="AU8" s="16"/>
      <c r="AV8" s="16"/>
      <c r="AW8" s="17"/>
      <c r="AX8" s="16"/>
      <c r="AY8" s="16"/>
      <c r="AZ8" s="16"/>
      <c r="BA8" s="16"/>
      <c r="BB8" s="16"/>
      <c r="BC8" s="16"/>
      <c r="BD8" s="16"/>
      <c r="BH8" s="6"/>
      <c r="BI8" s="3"/>
      <c r="BK8" s="6"/>
      <c r="BL8" s="3"/>
      <c r="BM8" s="3"/>
    </row>
    <row r="9" spans="1:65" ht="12.75" customHeight="1" x14ac:dyDescent="0.15">
      <c r="A9" s="4"/>
      <c r="B9" s="1" t="str">
        <f>VLOOKUP($D$2,[1]Tables!$B$1:$D$65499,2,FALSE)</f>
        <v>VM</v>
      </c>
      <c r="C9" s="1" t="s">
        <v>296</v>
      </c>
      <c r="D9" s="1" t="str">
        <f t="shared" si="0"/>
        <v>VMADR2</v>
      </c>
      <c r="E9" s="1" t="s">
        <v>628</v>
      </c>
      <c r="F9" s="1" t="str">
        <f>VLOOKUP($C9,'[1]Data Dictionary'!$B$1:$I$65598,5,FALSE)</f>
        <v>Address Line 2</v>
      </c>
      <c r="G9" s="1" t="str">
        <f>VLOOKUP($C9,'[1]Data Dictionary'!$B$1:$I$65598,6,FALSE)</f>
        <v>Address Line 2</v>
      </c>
      <c r="H9" s="1" t="str">
        <f>VLOOKUP($C9,'[1]Data Dictionary'!$B$1:$I$65598,7,FALSE)</f>
        <v>Address Line 2</v>
      </c>
      <c r="I9" s="1" t="str">
        <f>VLOOKUP($C9,'[1]Data Dictionary'!$B$1:$I$65598,8,FALSE)</f>
        <v>Address Line 2</v>
      </c>
      <c r="J9" s="1" t="str">
        <f>VLOOKUP($C9,'[1]Data Dictionary'!$B$1:$I$65598,2,FALSE)</f>
        <v>VARCHAR</v>
      </c>
      <c r="K9" s="2" t="str">
        <f>VLOOKUP($C9,'[1]Data Dictionary'!$B$1:$I$65598,3,FALSE)</f>
        <v>100</v>
      </c>
      <c r="L9" s="3"/>
      <c r="M9" s="3" t="str">
        <f t="shared" si="1"/>
        <v xml:space="preserve"> NULL </v>
      </c>
      <c r="N9" s="3" t="str">
        <f t="shared" si="2"/>
        <v xml:space="preserve"> DEFAULT('') </v>
      </c>
      <c r="O9" s="1" t="str">
        <f t="shared" si="3"/>
        <v>VMADR2 VARCHAR(100)  NULL  DEFAULT('') ,</v>
      </c>
      <c r="P9" s="1" t="str">
        <f t="shared" si="4"/>
        <v>VMADR2 VARCHAR2(100) DEFAULT(' '),</v>
      </c>
      <c r="Q9" s="2" t="str">
        <f t="shared" si="5"/>
        <v>100</v>
      </c>
      <c r="R9" s="2" t="str">
        <f t="shared" si="6"/>
        <v/>
      </c>
      <c r="S9" s="1" t="str">
        <f t="shared" si="7"/>
        <v xml:space="preserve">     A            VMADR2       100          COLHDG('Address Line 2')</v>
      </c>
      <c r="T9" s="1" t="s">
        <v>9</v>
      </c>
      <c r="U9" s="1" t="str">
        <f t="shared" si="8"/>
        <v>EXEC sys.sp_addextendedproperty @name=N'MS_Description', @value=N'Address Line 2' , @level0type=N'SCHEMA',@level0name=N'dbo', @level1type=N'TABLE',@level1name=N'PVMA', @level2type=N'COLUMN',@level2name=N'VMADR2'</v>
      </c>
      <c r="V9" s="1" t="s">
        <v>1311</v>
      </c>
      <c r="X9" s="1" t="s">
        <v>16</v>
      </c>
      <c r="Y9" s="1" t="s">
        <v>15</v>
      </c>
      <c r="Z9" s="1" t="str">
        <f t="shared" si="9"/>
        <v>VMADR2</v>
      </c>
      <c r="AA9" s="1" t="str">
        <f t="shared" si="10"/>
        <v>Address Line 2</v>
      </c>
      <c r="AC9" s="1">
        <v>1</v>
      </c>
      <c r="AD9" s="6">
        <f t="shared" ca="1" si="11"/>
        <v>20141204</v>
      </c>
      <c r="AE9" s="3">
        <f t="shared" ca="1" si="12"/>
        <v>144109</v>
      </c>
      <c r="AF9" s="3" t="s">
        <v>88</v>
      </c>
      <c r="AG9" s="1">
        <v>0</v>
      </c>
      <c r="AH9" s="1">
        <v>0</v>
      </c>
      <c r="AJ9" s="1" t="str">
        <f t="shared" ca="1" si="13"/>
        <v>insert into ZDIC values('DJB', '', 'EN', 'S', 'VMADR2', 'Address Line 2', '', '1', '20141204', '144109', 'SQL', '0', '0', '')</v>
      </c>
      <c r="AK9" s="5" t="s">
        <v>9</v>
      </c>
      <c r="AL9" s="1" t="str">
        <f t="shared" si="14"/>
        <v>, VMADR2</v>
      </c>
      <c r="AM9" s="1" t="str">
        <f t="shared" si="15"/>
        <v>, VNDAD2</v>
      </c>
      <c r="AN9" s="17"/>
      <c r="AO9" s="16"/>
      <c r="AP9" s="16"/>
      <c r="AQ9" s="18"/>
      <c r="AR9" s="18"/>
      <c r="AS9" s="16"/>
      <c r="AT9" s="16"/>
      <c r="AU9" s="16"/>
      <c r="AV9" s="16"/>
      <c r="AW9" s="17"/>
      <c r="AX9" s="16"/>
      <c r="AY9" s="16"/>
      <c r="AZ9" s="16"/>
      <c r="BA9" s="16"/>
      <c r="BB9" s="16"/>
      <c r="BC9" s="16"/>
      <c r="BD9" s="16"/>
      <c r="BH9" s="6"/>
      <c r="BI9" s="3"/>
      <c r="BK9" s="6"/>
      <c r="BL9" s="3"/>
      <c r="BM9" s="3"/>
    </row>
    <row r="10" spans="1:65" ht="12.75" customHeight="1" x14ac:dyDescent="0.15">
      <c r="A10" s="4"/>
      <c r="B10" s="1" t="str">
        <f>VLOOKUP($D$2,[1]Tables!$B$1:$D$65499,2,FALSE)</f>
        <v>VM</v>
      </c>
      <c r="C10" s="1" t="s">
        <v>297</v>
      </c>
      <c r="D10" s="1" t="str">
        <f t="shared" si="0"/>
        <v>VMADR3</v>
      </c>
      <c r="E10" s="12" t="s">
        <v>381</v>
      </c>
      <c r="F10" s="1" t="str">
        <f>VLOOKUP($C10,'[1]Data Dictionary'!$B$1:$I$65598,5,FALSE)</f>
        <v>Address Line 3</v>
      </c>
      <c r="G10" s="1" t="str">
        <f>VLOOKUP($C10,'[1]Data Dictionary'!$B$1:$I$65598,6,FALSE)</f>
        <v>Address Line 3</v>
      </c>
      <c r="H10" s="1" t="str">
        <f>VLOOKUP($C10,'[1]Data Dictionary'!$B$1:$I$65598,7,FALSE)</f>
        <v>Address Line 3</v>
      </c>
      <c r="I10" s="1" t="str">
        <f>VLOOKUP($C10,'[1]Data Dictionary'!$B$1:$I$65598,8,FALSE)</f>
        <v>Address Line 3</v>
      </c>
      <c r="J10" s="1" t="str">
        <f>VLOOKUP($C10,'[1]Data Dictionary'!$B$1:$I$65598,2,FALSE)</f>
        <v>VARCHAR</v>
      </c>
      <c r="K10" s="2" t="str">
        <f>VLOOKUP($C10,'[1]Data Dictionary'!$B$1:$I$65598,3,FALSE)</f>
        <v>100</v>
      </c>
      <c r="L10" s="3"/>
      <c r="M10" s="3" t="str">
        <f t="shared" si="1"/>
        <v xml:space="preserve"> NULL </v>
      </c>
      <c r="N10" s="3" t="str">
        <f t="shared" si="2"/>
        <v xml:space="preserve"> DEFAULT('') </v>
      </c>
      <c r="O10" s="1" t="str">
        <f t="shared" si="3"/>
        <v>VMADR3 VARCHAR(100)  NULL  DEFAULT('') ,</v>
      </c>
      <c r="P10" s="1" t="str">
        <f t="shared" si="4"/>
        <v>VMADR3 VARCHAR2(100) DEFAULT(' '),</v>
      </c>
      <c r="Q10" s="2" t="str">
        <f t="shared" si="5"/>
        <v>100</v>
      </c>
      <c r="R10" s="2" t="str">
        <f t="shared" si="6"/>
        <v/>
      </c>
      <c r="S10" s="1" t="str">
        <f t="shared" si="7"/>
        <v xml:space="preserve">     A            VMADR3       100          COLHDG('Address Line 3')</v>
      </c>
      <c r="T10" s="1" t="s">
        <v>9</v>
      </c>
      <c r="U10" s="1" t="str">
        <f t="shared" si="8"/>
        <v>EXEC sys.sp_addextendedproperty @name=N'MS_Description', @value=N'Address Line 3' , @level0type=N'SCHEMA',@level0name=N'dbo', @level1type=N'TABLE',@level1name=N'PVMA', @level2type=N'COLUMN',@level2name=N'VMADR3'</v>
      </c>
      <c r="V10" s="1" t="s">
        <v>1311</v>
      </c>
      <c r="X10" s="1" t="s">
        <v>16</v>
      </c>
      <c r="Y10" s="1" t="s">
        <v>15</v>
      </c>
      <c r="Z10" s="1" t="str">
        <f t="shared" si="9"/>
        <v>VMADR3</v>
      </c>
      <c r="AA10" s="1" t="str">
        <f t="shared" si="10"/>
        <v>Address Line 3</v>
      </c>
      <c r="AC10" s="1">
        <v>1</v>
      </c>
      <c r="AD10" s="6">
        <f t="shared" ca="1" si="11"/>
        <v>20141204</v>
      </c>
      <c r="AE10" s="3">
        <f t="shared" ca="1" si="12"/>
        <v>144109</v>
      </c>
      <c r="AF10" s="3" t="s">
        <v>88</v>
      </c>
      <c r="AG10" s="1">
        <v>0</v>
      </c>
      <c r="AH10" s="1">
        <v>0</v>
      </c>
      <c r="AJ10" s="1" t="str">
        <f t="shared" ca="1" si="13"/>
        <v>insert into ZDIC values('DJB', '', 'EN', 'S', 'VMADR3', 'Address Line 3', '', '1', '20141204', '144109', 'SQL', '0', '0', '')</v>
      </c>
      <c r="AK10" s="5" t="s">
        <v>9</v>
      </c>
      <c r="AL10" s="1" t="str">
        <f t="shared" si="14"/>
        <v>, VMADR3</v>
      </c>
      <c r="AM10" s="1" t="str">
        <f t="shared" si="15"/>
        <v>, ''''</v>
      </c>
      <c r="AN10" s="17"/>
      <c r="AO10" s="16"/>
      <c r="AP10" s="16"/>
      <c r="AQ10" s="18"/>
      <c r="AR10" s="18"/>
      <c r="AS10" s="16"/>
      <c r="AT10" s="16"/>
      <c r="AU10" s="16"/>
      <c r="AV10" s="16"/>
      <c r="AW10" s="17"/>
      <c r="AX10" s="16"/>
      <c r="AY10" s="16"/>
      <c r="AZ10" s="16"/>
      <c r="BA10" s="16"/>
      <c r="BB10" s="16"/>
      <c r="BC10" s="16"/>
      <c r="BD10" s="16"/>
      <c r="BH10" s="6"/>
      <c r="BI10" s="3"/>
      <c r="BK10" s="6"/>
      <c r="BL10" s="3"/>
      <c r="BM10" s="3"/>
    </row>
    <row r="11" spans="1:65" ht="12.75" customHeight="1" x14ac:dyDescent="0.15">
      <c r="A11" s="4"/>
      <c r="B11" s="1" t="str">
        <f>VLOOKUP($D$2,[1]Tables!$B$1:$D$65499,2,FALSE)</f>
        <v>VM</v>
      </c>
      <c r="C11" s="1" t="s">
        <v>125</v>
      </c>
      <c r="D11" s="1" t="str">
        <f t="shared" si="0"/>
        <v>VMCNNO</v>
      </c>
      <c r="E11" s="1" t="s">
        <v>627</v>
      </c>
      <c r="F11" s="1" t="str">
        <f>VLOOKUP($C11,'[1]Data Dictionary'!$B$1:$I$65598,5,FALSE)</f>
        <v>Country Code</v>
      </c>
      <c r="G11" s="1" t="str">
        <f>VLOOKUP($C11,'[1]Data Dictionary'!$B$1:$I$65598,6,FALSE)</f>
        <v>Country Code</v>
      </c>
      <c r="H11" s="1" t="str">
        <f>VLOOKUP($C11,'[1]Data Dictionary'!$B$1:$I$65598,7,FALSE)</f>
        <v>Country Code</v>
      </c>
      <c r="I11" s="1" t="str">
        <f>VLOOKUP($C11,'[1]Data Dictionary'!$B$1:$I$65598,8,FALSE)</f>
        <v>Country Code</v>
      </c>
      <c r="J11" s="1" t="str">
        <f>VLOOKUP($C11,'[1]Data Dictionary'!$B$1:$I$65598,2,FALSE)</f>
        <v>VARCHAR</v>
      </c>
      <c r="K11" s="2" t="str">
        <f>VLOOKUP($C11,'[1]Data Dictionary'!$B$1:$I$65598,3,FALSE)</f>
        <v>10</v>
      </c>
      <c r="L11" s="3"/>
      <c r="M11" s="3" t="str">
        <f t="shared" si="1"/>
        <v xml:space="preserve"> NULL </v>
      </c>
      <c r="N11" s="3" t="str">
        <f t="shared" si="2"/>
        <v xml:space="preserve"> DEFAULT('') </v>
      </c>
      <c r="O11" s="1" t="str">
        <f t="shared" si="3"/>
        <v>VMCNNO VARCHAR(10)  NULL  DEFAULT('') ,</v>
      </c>
      <c r="P11" s="1" t="str">
        <f t="shared" si="4"/>
        <v>VMCNNO VARCHAR2(10) DEFAULT(' '),</v>
      </c>
      <c r="Q11" s="2" t="str">
        <f t="shared" si="5"/>
        <v>10</v>
      </c>
      <c r="R11" s="2" t="str">
        <f t="shared" si="6"/>
        <v/>
      </c>
      <c r="S11" s="1" t="str">
        <f t="shared" si="7"/>
        <v xml:space="preserve">     A            VMCNNO        10          COLHDG('Country Code')</v>
      </c>
      <c r="T11" s="1" t="s">
        <v>9</v>
      </c>
      <c r="U11" s="1" t="str">
        <f t="shared" si="8"/>
        <v>EXEC sys.sp_addextendedproperty @name=N'MS_Description', @value=N'Country Code' , @level0type=N'SCHEMA',@level0name=N'dbo', @level1type=N'TABLE',@level1name=N'PVMA', @level2type=N'COLUMN',@level2name=N'VMCNNO'</v>
      </c>
      <c r="V11" s="1" t="s">
        <v>1311</v>
      </c>
      <c r="X11" s="1" t="s">
        <v>16</v>
      </c>
      <c r="Y11" s="1" t="s">
        <v>15</v>
      </c>
      <c r="Z11" s="1" t="str">
        <f t="shared" si="9"/>
        <v>VMCNNO</v>
      </c>
      <c r="AA11" s="1" t="str">
        <f t="shared" si="10"/>
        <v>Country Code</v>
      </c>
      <c r="AC11" s="1">
        <v>1</v>
      </c>
      <c r="AD11" s="6">
        <f t="shared" ca="1" si="11"/>
        <v>20141204</v>
      </c>
      <c r="AE11" s="3">
        <f t="shared" ca="1" si="12"/>
        <v>144109</v>
      </c>
      <c r="AF11" s="3" t="s">
        <v>88</v>
      </c>
      <c r="AG11" s="1">
        <v>0</v>
      </c>
      <c r="AH11" s="1">
        <v>0</v>
      </c>
      <c r="AJ11" s="1" t="str">
        <f t="shared" ca="1" si="13"/>
        <v>insert into ZDIC values('DJB', '', 'EN', 'S', 'VMCNNO', 'Country Code', '', '1', '20141204', '144109', 'SQL', '0', '0', '')</v>
      </c>
      <c r="AK11" s="5" t="s">
        <v>9</v>
      </c>
      <c r="AL11" s="1" t="str">
        <f t="shared" si="14"/>
        <v>, VMCNNO</v>
      </c>
      <c r="AM11" s="1" t="str">
        <f t="shared" si="15"/>
        <v>, VCOUN</v>
      </c>
      <c r="AN11" s="17"/>
      <c r="AO11" s="16"/>
      <c r="AP11" s="16"/>
      <c r="AQ11" s="18"/>
      <c r="AR11" s="18"/>
      <c r="AS11" s="16"/>
      <c r="AT11" s="16"/>
      <c r="AU11" s="16"/>
      <c r="AV11" s="16"/>
      <c r="AW11" s="17"/>
      <c r="AX11" s="16"/>
      <c r="AY11" s="16"/>
      <c r="AZ11" s="16"/>
      <c r="BA11" s="16"/>
      <c r="BB11" s="16"/>
      <c r="BC11" s="16"/>
      <c r="BD11" s="16"/>
      <c r="BH11" s="6"/>
      <c r="BI11" s="3"/>
      <c r="BK11" s="6"/>
      <c r="BL11" s="3"/>
      <c r="BM11" s="3"/>
    </row>
    <row r="12" spans="1:65" ht="12.75" customHeight="1" x14ac:dyDescent="0.15">
      <c r="A12" s="4"/>
      <c r="B12" s="1" t="str">
        <f>VLOOKUP($D$2,[1]Tables!$B$1:$D$65499,2,FALSE)</f>
        <v>VM</v>
      </c>
      <c r="C12" s="1" t="s">
        <v>22</v>
      </c>
      <c r="D12" s="1" t="str">
        <f t="shared" si="0"/>
        <v>VMCTNO</v>
      </c>
      <c r="E12" s="1" t="s">
        <v>626</v>
      </c>
      <c r="F12" s="1" t="str">
        <f>VLOOKUP($C12,'[1]Data Dictionary'!$B$1:$I$65598,5,FALSE)</f>
        <v>City Code</v>
      </c>
      <c r="G12" s="1" t="str">
        <f>VLOOKUP($C12,'[1]Data Dictionary'!$B$1:$I$65598,6,FALSE)</f>
        <v>City Code</v>
      </c>
      <c r="H12" s="1" t="str">
        <f>VLOOKUP($C12,'[1]Data Dictionary'!$B$1:$I$65598,7,FALSE)</f>
        <v>City Code</v>
      </c>
      <c r="I12" s="1" t="str">
        <f>VLOOKUP($C12,'[1]Data Dictionary'!$B$1:$I$65598,8,FALSE)</f>
        <v>City Code</v>
      </c>
      <c r="J12" s="1" t="str">
        <f>VLOOKUP($C12,'[1]Data Dictionary'!$B$1:$I$65598,2,FALSE)</f>
        <v>VARCHAR</v>
      </c>
      <c r="K12" s="2" t="str">
        <f>VLOOKUP($C12,'[1]Data Dictionary'!$B$1:$I$65598,3,FALSE)</f>
        <v>10</v>
      </c>
      <c r="L12" s="3"/>
      <c r="M12" s="3" t="str">
        <f t="shared" si="1"/>
        <v xml:space="preserve"> NULL </v>
      </c>
      <c r="N12" s="3" t="str">
        <f t="shared" si="2"/>
        <v xml:space="preserve"> DEFAULT('') </v>
      </c>
      <c r="O12" s="1" t="str">
        <f t="shared" si="3"/>
        <v>VMCTNO VARCHAR(10)  NULL  DEFAULT('') ,</v>
      </c>
      <c r="P12" s="1" t="str">
        <f t="shared" si="4"/>
        <v>VMCTNO VARCHAR2(10) DEFAULT(' '),</v>
      </c>
      <c r="Q12" s="2" t="str">
        <f t="shared" si="5"/>
        <v>10</v>
      </c>
      <c r="R12" s="2" t="str">
        <f t="shared" si="6"/>
        <v/>
      </c>
      <c r="S12" s="1" t="str">
        <f t="shared" si="7"/>
        <v xml:space="preserve">     A            VMCTNO        10          COLHDG('City Code')</v>
      </c>
      <c r="T12" s="1" t="s">
        <v>9</v>
      </c>
      <c r="U12" s="1" t="str">
        <f t="shared" si="8"/>
        <v>EXEC sys.sp_addextendedproperty @name=N'MS_Description', @value=N'City Code' , @level0type=N'SCHEMA',@level0name=N'dbo', @level1type=N'TABLE',@level1name=N'PVMA', @level2type=N'COLUMN',@level2name=N'VMCTNO'</v>
      </c>
      <c r="V12" s="1" t="s">
        <v>1311</v>
      </c>
      <c r="X12" s="1" t="s">
        <v>16</v>
      </c>
      <c r="Y12" s="1" t="s">
        <v>15</v>
      </c>
      <c r="Z12" s="1" t="str">
        <f t="shared" si="9"/>
        <v>VMCTNO</v>
      </c>
      <c r="AA12" s="1" t="str">
        <f t="shared" si="10"/>
        <v>City Code</v>
      </c>
      <c r="AC12" s="1">
        <v>1</v>
      </c>
      <c r="AD12" s="6">
        <f t="shared" ca="1" si="11"/>
        <v>20141204</v>
      </c>
      <c r="AE12" s="3">
        <f t="shared" ca="1" si="12"/>
        <v>144109</v>
      </c>
      <c r="AF12" s="3" t="s">
        <v>88</v>
      </c>
      <c r="AG12" s="1">
        <v>0</v>
      </c>
      <c r="AH12" s="1">
        <v>0</v>
      </c>
      <c r="AJ12" s="1" t="str">
        <f t="shared" ca="1" si="13"/>
        <v>insert into ZDIC values('DJB', '', 'EN', 'S', 'VMCTNO', 'City Code', '', '1', '20141204', '144109', 'SQL', '0', '0', '')</v>
      </c>
      <c r="AK12" s="5" t="s">
        <v>9</v>
      </c>
      <c r="AL12" s="1" t="str">
        <f t="shared" si="14"/>
        <v>, VMCTNO</v>
      </c>
      <c r="AM12" s="1" t="str">
        <f t="shared" si="15"/>
        <v>, VSTATE</v>
      </c>
      <c r="AN12" s="17"/>
      <c r="AO12" s="16"/>
      <c r="AP12" s="16"/>
      <c r="AQ12" s="18"/>
      <c r="AR12" s="18"/>
      <c r="AS12" s="16"/>
      <c r="AT12" s="16"/>
      <c r="AU12" s="16"/>
      <c r="AV12" s="16"/>
      <c r="AW12" s="17"/>
      <c r="AX12" s="16"/>
      <c r="AY12" s="16"/>
      <c r="AZ12" s="16"/>
      <c r="BA12" s="16"/>
      <c r="BB12" s="16"/>
      <c r="BC12" s="16"/>
      <c r="BD12" s="16"/>
      <c r="BH12" s="6"/>
      <c r="BI12" s="3"/>
      <c r="BK12" s="6"/>
      <c r="BL12" s="3"/>
      <c r="BM12" s="3"/>
    </row>
    <row r="13" spans="1:65" ht="12.75" customHeight="1" x14ac:dyDescent="0.15">
      <c r="A13" s="4"/>
      <c r="B13" s="1" t="str">
        <f>VLOOKUP($D$2,[1]Tables!$B$1:$D$65499,2,FALSE)</f>
        <v>VM</v>
      </c>
      <c r="C13" s="1" t="s">
        <v>299</v>
      </c>
      <c r="D13" s="1" t="str">
        <f t="shared" si="0"/>
        <v>VMPHN1</v>
      </c>
      <c r="E13" s="1" t="s">
        <v>625</v>
      </c>
      <c r="F13" s="1" t="str">
        <f>VLOOKUP($C13,'[1]Data Dictionary'!$B$1:$I$65598,5,FALSE)</f>
        <v>Phone 1</v>
      </c>
      <c r="G13" s="1" t="str">
        <f>VLOOKUP($C13,'[1]Data Dictionary'!$B$1:$I$65598,6,FALSE)</f>
        <v>Phone 1</v>
      </c>
      <c r="H13" s="1" t="str">
        <f>VLOOKUP($C13,'[1]Data Dictionary'!$B$1:$I$65598,7,FALSE)</f>
        <v>Phone 1</v>
      </c>
      <c r="I13" s="1" t="str">
        <f>VLOOKUP($C13,'[1]Data Dictionary'!$B$1:$I$65598,8,FALSE)</f>
        <v>Phone 1</v>
      </c>
      <c r="J13" s="1" t="str">
        <f>VLOOKUP($C13,'[1]Data Dictionary'!$B$1:$I$65598,2,FALSE)</f>
        <v>VARCHAR</v>
      </c>
      <c r="K13" s="2" t="str">
        <f>VLOOKUP($C13,'[1]Data Dictionary'!$B$1:$I$65598,3,FALSE)</f>
        <v>100</v>
      </c>
      <c r="L13" s="3"/>
      <c r="M13" s="3" t="str">
        <f t="shared" si="1"/>
        <v xml:space="preserve"> NULL </v>
      </c>
      <c r="N13" s="3" t="str">
        <f t="shared" si="2"/>
        <v xml:space="preserve"> DEFAULT('') </v>
      </c>
      <c r="O13" s="1" t="str">
        <f t="shared" si="3"/>
        <v>VMPHN1 VARCHAR(100)  NULL  DEFAULT('') ,</v>
      </c>
      <c r="P13" s="1" t="str">
        <f t="shared" si="4"/>
        <v>VMPHN1 VARCHAR2(100) DEFAULT(' '),</v>
      </c>
      <c r="Q13" s="2" t="str">
        <f t="shared" si="5"/>
        <v>100</v>
      </c>
      <c r="R13" s="2" t="str">
        <f t="shared" si="6"/>
        <v/>
      </c>
      <c r="S13" s="1" t="str">
        <f t="shared" si="7"/>
        <v xml:space="preserve">     A            VMPHN1       100          COLHDG('Phone 1')</v>
      </c>
      <c r="T13" s="1" t="s">
        <v>9</v>
      </c>
      <c r="U13" s="1" t="str">
        <f t="shared" si="8"/>
        <v>EXEC sys.sp_addextendedproperty @name=N'MS_Description', @value=N'Phone 1' , @level0type=N'SCHEMA',@level0name=N'dbo', @level1type=N'TABLE',@level1name=N'PVMA', @level2type=N'COLUMN',@level2name=N'VMPHN1'</v>
      </c>
      <c r="V13" s="1" t="s">
        <v>1311</v>
      </c>
      <c r="X13" s="1" t="s">
        <v>16</v>
      </c>
      <c r="Y13" s="1" t="s">
        <v>15</v>
      </c>
      <c r="Z13" s="1" t="str">
        <f t="shared" si="9"/>
        <v>VMPHN1</v>
      </c>
      <c r="AA13" s="1" t="str">
        <f t="shared" si="10"/>
        <v>Phone 1</v>
      </c>
      <c r="AC13" s="1">
        <v>1</v>
      </c>
      <c r="AD13" s="6">
        <f t="shared" ca="1" si="11"/>
        <v>20141204</v>
      </c>
      <c r="AE13" s="3">
        <f t="shared" ca="1" si="12"/>
        <v>144109</v>
      </c>
      <c r="AF13" s="3" t="s">
        <v>88</v>
      </c>
      <c r="AG13" s="1">
        <v>0</v>
      </c>
      <c r="AH13" s="1">
        <v>0</v>
      </c>
      <c r="AJ13" s="1" t="str">
        <f t="shared" ca="1" si="13"/>
        <v>insert into ZDIC values('DJB', '', 'EN', 'S', 'VMPHN1', 'Phone 1', '', '1', '20141204', '144109', 'SQL', '0', '0', '')</v>
      </c>
      <c r="AK13" s="5" t="s">
        <v>9</v>
      </c>
      <c r="AL13" s="1" t="str">
        <f t="shared" si="14"/>
        <v>, VMPHN1</v>
      </c>
      <c r="AM13" s="1" t="str">
        <f t="shared" si="15"/>
        <v>, VPHONE</v>
      </c>
      <c r="AN13" s="17"/>
      <c r="AO13" s="16"/>
      <c r="AP13" s="16"/>
      <c r="AQ13" s="18"/>
      <c r="AR13" s="18"/>
      <c r="AS13" s="16"/>
      <c r="AT13" s="16"/>
      <c r="AU13" s="16"/>
      <c r="AV13" s="16"/>
      <c r="AW13" s="17"/>
      <c r="AX13" s="16"/>
      <c r="AY13" s="16"/>
      <c r="AZ13" s="16"/>
      <c r="BA13" s="16"/>
      <c r="BB13" s="16"/>
      <c r="BC13" s="16"/>
      <c r="BD13" s="16"/>
      <c r="BH13" s="6"/>
      <c r="BI13" s="3"/>
      <c r="BK13" s="6"/>
      <c r="BL13" s="3"/>
      <c r="BM13" s="3"/>
    </row>
    <row r="14" spans="1:65" ht="12.75" customHeight="1" x14ac:dyDescent="0.15">
      <c r="A14" s="4"/>
      <c r="B14" s="1" t="str">
        <f>VLOOKUP($D$2,[1]Tables!$B$1:$D$65499,2,FALSE)</f>
        <v>VM</v>
      </c>
      <c r="C14" s="1" t="s">
        <v>303</v>
      </c>
      <c r="D14" s="1" t="str">
        <f t="shared" si="0"/>
        <v>VMFAX1</v>
      </c>
      <c r="E14" s="12" t="s">
        <v>381</v>
      </c>
      <c r="F14" s="1" t="str">
        <f>VLOOKUP($C14,'[1]Data Dictionary'!$B$1:$I$65598,5,FALSE)</f>
        <v>Fax 1</v>
      </c>
      <c r="G14" s="1" t="str">
        <f>VLOOKUP($C14,'[1]Data Dictionary'!$B$1:$I$65598,6,FALSE)</f>
        <v>Fax 1</v>
      </c>
      <c r="H14" s="1" t="str">
        <f>VLOOKUP($C14,'[1]Data Dictionary'!$B$1:$I$65598,7,FALSE)</f>
        <v>Fax 1</v>
      </c>
      <c r="I14" s="1" t="str">
        <f>VLOOKUP($C14,'[1]Data Dictionary'!$B$1:$I$65598,8,FALSE)</f>
        <v>Fax 1</v>
      </c>
      <c r="J14" s="1" t="str">
        <f>VLOOKUP($C14,'[1]Data Dictionary'!$B$1:$I$65598,2,FALSE)</f>
        <v>VARCHAR</v>
      </c>
      <c r="K14" s="2" t="str">
        <f>VLOOKUP($C14,'[1]Data Dictionary'!$B$1:$I$65598,3,FALSE)</f>
        <v>100</v>
      </c>
      <c r="L14" s="3"/>
      <c r="M14" s="3" t="str">
        <f t="shared" si="1"/>
        <v xml:space="preserve"> NULL </v>
      </c>
      <c r="N14" s="3" t="str">
        <f t="shared" si="2"/>
        <v xml:space="preserve"> DEFAULT('') </v>
      </c>
      <c r="O14" s="1" t="str">
        <f t="shared" si="3"/>
        <v>VMFAX1 VARCHAR(100)  NULL  DEFAULT('') ,</v>
      </c>
      <c r="P14" s="1" t="str">
        <f t="shared" si="4"/>
        <v>VMFAX1 VARCHAR2(100) DEFAULT(' '),</v>
      </c>
      <c r="Q14" s="2" t="str">
        <f t="shared" si="5"/>
        <v>100</v>
      </c>
      <c r="R14" s="2" t="str">
        <f t="shared" si="6"/>
        <v/>
      </c>
      <c r="S14" s="1" t="str">
        <f t="shared" si="7"/>
        <v xml:space="preserve">     A            VMFAX1       100          COLHDG('Fax 1')</v>
      </c>
      <c r="T14" s="1" t="s">
        <v>9</v>
      </c>
      <c r="U14" s="1" t="str">
        <f t="shared" si="8"/>
        <v>EXEC sys.sp_addextendedproperty @name=N'MS_Description', @value=N'Fax 1' , @level0type=N'SCHEMA',@level0name=N'dbo', @level1type=N'TABLE',@level1name=N'PVMA', @level2type=N'COLUMN',@level2name=N'VMFAX1'</v>
      </c>
      <c r="V14" s="1" t="s">
        <v>1311</v>
      </c>
      <c r="X14" s="1" t="s">
        <v>16</v>
      </c>
      <c r="Y14" s="1" t="s">
        <v>15</v>
      </c>
      <c r="Z14" s="1" t="str">
        <f t="shared" si="9"/>
        <v>VMFAX1</v>
      </c>
      <c r="AA14" s="1" t="str">
        <f t="shared" si="10"/>
        <v>Fax 1</v>
      </c>
      <c r="AC14" s="1">
        <v>1</v>
      </c>
      <c r="AD14" s="6">
        <f t="shared" ca="1" si="11"/>
        <v>20141204</v>
      </c>
      <c r="AE14" s="3">
        <f t="shared" ca="1" si="12"/>
        <v>144109</v>
      </c>
      <c r="AF14" s="3" t="s">
        <v>88</v>
      </c>
      <c r="AG14" s="1">
        <v>0</v>
      </c>
      <c r="AH14" s="1">
        <v>0</v>
      </c>
      <c r="AJ14" s="1" t="str">
        <f t="shared" ca="1" si="13"/>
        <v>insert into ZDIC values('DJB', '', 'EN', 'S', 'VMFAX1', 'Fax 1', '', '1', '20141204', '144109', 'SQL', '0', '0', '')</v>
      </c>
      <c r="AK14" s="5" t="s">
        <v>9</v>
      </c>
      <c r="AL14" s="1" t="str">
        <f t="shared" si="14"/>
        <v>, VMFAX1</v>
      </c>
      <c r="AM14" s="1" t="str">
        <f t="shared" si="15"/>
        <v>, ''''</v>
      </c>
      <c r="AN14" s="17"/>
      <c r="AO14" s="16"/>
      <c r="AP14" s="16"/>
      <c r="AQ14" s="18"/>
      <c r="AR14" s="18"/>
      <c r="AS14" s="16"/>
      <c r="AT14" s="16"/>
      <c r="AU14" s="16"/>
      <c r="AV14" s="16"/>
      <c r="AW14" s="17"/>
      <c r="AX14" s="16"/>
      <c r="AY14" s="16"/>
      <c r="AZ14" s="16"/>
      <c r="BA14" s="16"/>
      <c r="BB14" s="16"/>
      <c r="BC14" s="16"/>
      <c r="BD14" s="16"/>
      <c r="BH14" s="6"/>
      <c r="BI14" s="3"/>
      <c r="BK14" s="6"/>
      <c r="BL14" s="3"/>
      <c r="BM14" s="3"/>
    </row>
    <row r="15" spans="1:65" ht="12.75" customHeight="1" x14ac:dyDescent="0.15">
      <c r="A15" s="4"/>
      <c r="B15" s="1" t="str">
        <f>VLOOKUP($D$2,[1]Tables!$B$1:$D$65499,2,FALSE)</f>
        <v>VM</v>
      </c>
      <c r="C15" s="1" t="s">
        <v>624</v>
      </c>
      <c r="D15" s="1" t="str">
        <f t="shared" si="0"/>
        <v>VMTPNO</v>
      </c>
      <c r="E15" s="1" t="s">
        <v>623</v>
      </c>
      <c r="F15" s="1" t="str">
        <f>VLOOKUP($C15,'[1]Data Dictionary'!$B$1:$I$65598,5,FALSE)</f>
        <v>TOP Code</v>
      </c>
      <c r="G15" s="1" t="str">
        <f>VLOOKUP($C15,'[1]Data Dictionary'!$B$1:$I$65598,6,FALSE)</f>
        <v>TOP Code</v>
      </c>
      <c r="H15" s="1" t="str">
        <f>VLOOKUP($C15,'[1]Data Dictionary'!$B$1:$I$65598,7,FALSE)</f>
        <v>TOP Code</v>
      </c>
      <c r="I15" s="1" t="str">
        <f>VLOOKUP($C15,'[1]Data Dictionary'!$B$1:$I$65598,8,FALSE)</f>
        <v>TOP Code</v>
      </c>
      <c r="J15" s="1" t="str">
        <f>VLOOKUP($C15,'[1]Data Dictionary'!$B$1:$I$65598,2,FALSE)</f>
        <v>VARCHAR</v>
      </c>
      <c r="K15" s="2" t="str">
        <f>VLOOKUP($C15,'[1]Data Dictionary'!$B$1:$I$65598,3,FALSE)</f>
        <v>10</v>
      </c>
      <c r="L15" s="3"/>
      <c r="M15" s="3" t="str">
        <f t="shared" si="1"/>
        <v xml:space="preserve"> NULL </v>
      </c>
      <c r="N15" s="3" t="str">
        <f t="shared" si="2"/>
        <v xml:space="preserve"> DEFAULT('') </v>
      </c>
      <c r="O15" s="1" t="str">
        <f t="shared" si="3"/>
        <v>VMTPNO VARCHAR(10)  NULL  DEFAULT('') ,</v>
      </c>
      <c r="P15" s="1" t="str">
        <f t="shared" si="4"/>
        <v>VMTPNO VARCHAR2(10) DEFAULT(' '),</v>
      </c>
      <c r="Q15" s="2" t="str">
        <f t="shared" si="5"/>
        <v>10</v>
      </c>
      <c r="R15" s="2" t="str">
        <f t="shared" si="6"/>
        <v/>
      </c>
      <c r="S15" s="1" t="str">
        <f t="shared" si="7"/>
        <v xml:space="preserve">     A            VMTPNO        10          COLHDG('TOP Code')</v>
      </c>
      <c r="T15" s="1" t="s">
        <v>9</v>
      </c>
      <c r="U15" s="1" t="str">
        <f t="shared" si="8"/>
        <v>EXEC sys.sp_addextendedproperty @name=N'MS_Description', @value=N'TOP Code' , @level0type=N'SCHEMA',@level0name=N'dbo', @level1type=N'TABLE',@level1name=N'PVMA', @level2type=N'COLUMN',@level2name=N'VMTPNO'</v>
      </c>
      <c r="V15" s="1" t="s">
        <v>1311</v>
      </c>
      <c r="X15" s="1" t="s">
        <v>16</v>
      </c>
      <c r="Y15" s="1" t="s">
        <v>15</v>
      </c>
      <c r="Z15" s="1" t="str">
        <f t="shared" si="9"/>
        <v>VMTPNO</v>
      </c>
      <c r="AA15" s="1" t="str">
        <f t="shared" si="10"/>
        <v>TOP Code</v>
      </c>
      <c r="AC15" s="1">
        <v>1</v>
      </c>
      <c r="AD15" s="6">
        <f t="shared" ca="1" si="11"/>
        <v>20141204</v>
      </c>
      <c r="AE15" s="3">
        <f t="shared" ca="1" si="12"/>
        <v>144109</v>
      </c>
      <c r="AF15" s="3" t="s">
        <v>88</v>
      </c>
      <c r="AG15" s="1">
        <v>0</v>
      </c>
      <c r="AH15" s="1">
        <v>0</v>
      </c>
      <c r="AJ15" s="1" t="str">
        <f t="shared" ca="1" si="13"/>
        <v>insert into ZDIC values('DJB', '', 'EN', 'S', 'VMTPNO', 'TOP Code', '', '1', '20141204', '144109', 'SQL', '0', '0', '')</v>
      </c>
      <c r="AK15" s="5" t="s">
        <v>9</v>
      </c>
      <c r="AL15" s="1" t="str">
        <f t="shared" si="14"/>
        <v>, VMTPNO</v>
      </c>
      <c r="AM15" s="1" t="str">
        <f t="shared" si="15"/>
        <v>, VTERMS</v>
      </c>
      <c r="AN15" s="17"/>
      <c r="AO15" s="16"/>
      <c r="AP15" s="16"/>
      <c r="AQ15" s="18"/>
      <c r="AR15" s="18"/>
      <c r="AS15" s="16"/>
      <c r="AT15" s="16"/>
      <c r="AU15" s="16"/>
      <c r="AV15" s="16"/>
      <c r="AW15" s="17"/>
      <c r="AX15" s="16"/>
      <c r="AY15" s="16"/>
      <c r="AZ15" s="16"/>
      <c r="BA15" s="16"/>
      <c r="BB15" s="16"/>
      <c r="BC15" s="16"/>
      <c r="BD15" s="16"/>
      <c r="BH15" s="6"/>
      <c r="BI15" s="3"/>
      <c r="BK15" s="6"/>
      <c r="BL15" s="3"/>
      <c r="BM15" s="3"/>
    </row>
    <row r="16" spans="1:65" ht="12.75" customHeight="1" x14ac:dyDescent="0.15">
      <c r="A16" s="4"/>
      <c r="B16" s="1" t="str">
        <f>VLOOKUP($D$2,[1]Tables!$B$1:$D$65499,2,FALSE)</f>
        <v>VM</v>
      </c>
      <c r="C16" s="1" t="s">
        <v>622</v>
      </c>
      <c r="D16" s="1" t="str">
        <f t="shared" si="0"/>
        <v>VMPYTO</v>
      </c>
      <c r="E16" s="1" t="s">
        <v>621</v>
      </c>
      <c r="F16" s="1" t="str">
        <f>VLOOKUP($C16,'[1]Data Dictionary'!$B$1:$I$65598,5,FALSE)</f>
        <v>Payment To</v>
      </c>
      <c r="G16" s="1" t="str">
        <f>VLOOKUP($C16,'[1]Data Dictionary'!$B$1:$I$65598,6,FALSE)</f>
        <v>Payment To</v>
      </c>
      <c r="H16" s="1" t="str">
        <f>VLOOKUP($C16,'[1]Data Dictionary'!$B$1:$I$65598,7,FALSE)</f>
        <v>Payment To</v>
      </c>
      <c r="I16" s="1" t="str">
        <f>VLOOKUP($C16,'[1]Data Dictionary'!$B$1:$I$65598,8,FALSE)</f>
        <v>Payment To</v>
      </c>
      <c r="J16" s="1" t="str">
        <f>VLOOKUP($C16,'[1]Data Dictionary'!$B$1:$I$65598,2,FALSE)</f>
        <v>VARCHAR</v>
      </c>
      <c r="K16" s="2" t="str">
        <f>VLOOKUP($C16,'[1]Data Dictionary'!$B$1:$I$65598,3,FALSE)</f>
        <v>10</v>
      </c>
      <c r="L16" s="3"/>
      <c r="M16" s="3" t="str">
        <f t="shared" si="1"/>
        <v xml:space="preserve"> NULL </v>
      </c>
      <c r="N16" s="3" t="str">
        <f t="shared" si="2"/>
        <v xml:space="preserve"> DEFAULT('') </v>
      </c>
      <c r="O16" s="1" t="str">
        <f t="shared" si="3"/>
        <v>VMPYTO VARCHAR(10)  NULL  DEFAULT('') ,</v>
      </c>
      <c r="P16" s="1" t="str">
        <f t="shared" si="4"/>
        <v>VMPYTO VARCHAR2(10) DEFAULT(' '),</v>
      </c>
      <c r="Q16" s="2" t="str">
        <f t="shared" si="5"/>
        <v>10</v>
      </c>
      <c r="R16" s="2" t="str">
        <f t="shared" si="6"/>
        <v/>
      </c>
      <c r="S16" s="1" t="str">
        <f t="shared" si="7"/>
        <v xml:space="preserve">     A            VMPYTO        10          COLHDG('Payment To')</v>
      </c>
      <c r="T16" s="1" t="s">
        <v>9</v>
      </c>
      <c r="U16" s="1" t="str">
        <f t="shared" si="8"/>
        <v>EXEC sys.sp_addextendedproperty @name=N'MS_Description', @value=N'Payment To' , @level0type=N'SCHEMA',@level0name=N'dbo', @level1type=N'TABLE',@level1name=N'PVMA', @level2type=N'COLUMN',@level2name=N'VMPYTO'</v>
      </c>
      <c r="V16" s="1" t="s">
        <v>1311</v>
      </c>
      <c r="X16" s="1" t="s">
        <v>16</v>
      </c>
      <c r="Y16" s="1" t="s">
        <v>15</v>
      </c>
      <c r="Z16" s="1" t="str">
        <f t="shared" si="9"/>
        <v>VMPYTO</v>
      </c>
      <c r="AA16" s="1" t="str">
        <f t="shared" si="10"/>
        <v>Payment To</v>
      </c>
      <c r="AC16" s="1">
        <v>1</v>
      </c>
      <c r="AD16" s="6">
        <f t="shared" ca="1" si="11"/>
        <v>20141204</v>
      </c>
      <c r="AE16" s="3">
        <f t="shared" ca="1" si="12"/>
        <v>144109</v>
      </c>
      <c r="AF16" s="3" t="s">
        <v>88</v>
      </c>
      <c r="AG16" s="1">
        <v>0</v>
      </c>
      <c r="AH16" s="1">
        <v>0</v>
      </c>
      <c r="AJ16" s="1" t="str">
        <f t="shared" ca="1" si="13"/>
        <v>insert into ZDIC values('DJB', '', 'EN', 'S', 'VMPYTO', 'Payment To', '', '1', '20141204', '144109', 'SQL', '0', '0', '')</v>
      </c>
      <c r="AK16" s="5" t="s">
        <v>9</v>
      </c>
      <c r="AL16" s="1" t="str">
        <f t="shared" si="14"/>
        <v>, VMPYTO</v>
      </c>
      <c r="AM16" s="1" t="str">
        <f t="shared" si="15"/>
        <v>, VPAYTO</v>
      </c>
      <c r="AN16" s="17"/>
      <c r="AO16" s="16"/>
      <c r="AP16" s="16"/>
      <c r="AQ16" s="18"/>
      <c r="AR16" s="18"/>
      <c r="AS16" s="16"/>
      <c r="AT16" s="16"/>
      <c r="AU16" s="16"/>
      <c r="AV16" s="16"/>
      <c r="AW16" s="17"/>
      <c r="AX16" s="16"/>
      <c r="AY16" s="16"/>
      <c r="AZ16" s="16"/>
      <c r="BA16" s="16"/>
      <c r="BB16" s="16"/>
      <c r="BC16" s="16"/>
      <c r="BD16" s="16"/>
      <c r="BH16" s="6"/>
      <c r="BI16" s="3"/>
      <c r="BK16" s="6"/>
      <c r="BL16" s="3"/>
      <c r="BM16" s="3"/>
    </row>
    <row r="17" spans="1:65" ht="12.75" customHeight="1" x14ac:dyDescent="0.15">
      <c r="A17" s="4"/>
      <c r="B17" s="1" t="str">
        <f>VLOOKUP($D$2,[1]Tables!$B$1:$D$65499,2,FALSE)</f>
        <v>VM</v>
      </c>
      <c r="C17" s="1" t="s">
        <v>373</v>
      </c>
      <c r="D17" s="1" t="str">
        <f t="shared" si="0"/>
        <v>VMVETY</v>
      </c>
      <c r="E17" s="1" t="s">
        <v>620</v>
      </c>
      <c r="F17" s="1" t="str">
        <f>VLOOKUP($C17,'[1]Data Dictionary'!$B$1:$I$65598,5,FALSE)</f>
        <v>Supplier Type</v>
      </c>
      <c r="G17" s="1" t="str">
        <f>VLOOKUP($C17,'[1]Data Dictionary'!$B$1:$I$65598,6,FALSE)</f>
        <v>Supplier Type</v>
      </c>
      <c r="H17" s="1" t="str">
        <f>VLOOKUP($C17,'[1]Data Dictionary'!$B$1:$I$65598,7,FALSE)</f>
        <v>Supplier Type</v>
      </c>
      <c r="I17" s="1" t="str">
        <f>VLOOKUP($C17,'[1]Data Dictionary'!$B$1:$I$65598,8,FALSE)</f>
        <v>Supplier Type</v>
      </c>
      <c r="J17" s="1" t="str">
        <f>VLOOKUP($C17,'[1]Data Dictionary'!$B$1:$I$65598,2,FALSE)</f>
        <v>VARCHAR</v>
      </c>
      <c r="K17" s="2">
        <f>VLOOKUP($C17,'[1]Data Dictionary'!$B$1:$I$65598,3,FALSE)</f>
        <v>10</v>
      </c>
      <c r="L17" s="3"/>
      <c r="M17" s="3" t="str">
        <f t="shared" si="1"/>
        <v xml:space="preserve"> NULL </v>
      </c>
      <c r="N17" s="3" t="str">
        <f t="shared" si="2"/>
        <v xml:space="preserve"> DEFAULT('') </v>
      </c>
      <c r="O17" s="1" t="str">
        <f t="shared" si="3"/>
        <v>VMVETY VARCHAR(10)  NULL  DEFAULT('') ,</v>
      </c>
      <c r="P17" s="1" t="str">
        <f t="shared" si="4"/>
        <v>VMVETY VARCHAR2(10) DEFAULT(' '),</v>
      </c>
      <c r="Q17" s="2">
        <f t="shared" si="5"/>
        <v>10</v>
      </c>
      <c r="R17" s="2" t="str">
        <f t="shared" si="6"/>
        <v/>
      </c>
      <c r="S17" s="1" t="str">
        <f t="shared" si="7"/>
        <v xml:space="preserve">     A            VMVETY        10          COLHDG('Supplier Type')</v>
      </c>
      <c r="T17" s="1" t="s">
        <v>9</v>
      </c>
      <c r="U17" s="1" t="str">
        <f t="shared" si="8"/>
        <v>EXEC sys.sp_addextendedproperty @name=N'MS_Description', @value=N'Supplier Type' , @level0type=N'SCHEMA',@level0name=N'dbo', @level1type=N'TABLE',@level1name=N'PVMA', @level2type=N'COLUMN',@level2name=N'VMVETY'</v>
      </c>
      <c r="V17" s="1" t="s">
        <v>1311</v>
      </c>
      <c r="X17" s="1" t="s">
        <v>16</v>
      </c>
      <c r="Y17" s="1" t="s">
        <v>15</v>
      </c>
      <c r="Z17" s="1" t="str">
        <f t="shared" si="9"/>
        <v>VMVETY</v>
      </c>
      <c r="AA17" s="1" t="str">
        <f t="shared" si="10"/>
        <v>Supplier Type</v>
      </c>
      <c r="AC17" s="1">
        <v>1</v>
      </c>
      <c r="AD17" s="6">
        <f t="shared" ca="1" si="11"/>
        <v>20141204</v>
      </c>
      <c r="AE17" s="3">
        <f t="shared" ca="1" si="12"/>
        <v>144109</v>
      </c>
      <c r="AF17" s="3" t="s">
        <v>88</v>
      </c>
      <c r="AG17" s="1">
        <v>0</v>
      </c>
      <c r="AH17" s="1">
        <v>0</v>
      </c>
      <c r="AJ17" s="1" t="str">
        <f t="shared" ca="1" si="13"/>
        <v>insert into ZDIC values('DJB', '', 'EN', 'S', 'VMVETY', 'Supplier Type', '', '1', '20141204', '144109', 'SQL', '0', '0', '')</v>
      </c>
      <c r="AK17" s="5" t="s">
        <v>9</v>
      </c>
      <c r="AL17" s="1" t="str">
        <f t="shared" si="14"/>
        <v>, VMVETY</v>
      </c>
      <c r="AM17" s="1" t="str">
        <f t="shared" si="15"/>
        <v>, VTYPE</v>
      </c>
      <c r="AN17" s="17"/>
      <c r="AO17" s="16"/>
      <c r="AP17" s="16"/>
      <c r="AQ17" s="18"/>
      <c r="AR17" s="18"/>
      <c r="AS17" s="16"/>
      <c r="AT17" s="16"/>
      <c r="AU17" s="16"/>
      <c r="AV17" s="16"/>
      <c r="AW17" s="17"/>
      <c r="AX17" s="16"/>
      <c r="AY17" s="16"/>
      <c r="AZ17" s="16"/>
      <c r="BA17" s="16"/>
      <c r="BB17" s="16"/>
      <c r="BC17" s="16"/>
      <c r="BD17" s="16"/>
      <c r="BH17" s="6"/>
      <c r="BI17" s="3"/>
      <c r="BK17" s="6"/>
      <c r="BL17" s="3"/>
      <c r="BM17" s="3"/>
    </row>
    <row r="18" spans="1:65" ht="12.75" customHeight="1" x14ac:dyDescent="0.15">
      <c r="A18" s="4"/>
      <c r="B18" s="1" t="str">
        <f>VLOOKUP($D$2,[1]Tables!$B$1:$D$65499,2,FALSE)</f>
        <v>VM</v>
      </c>
      <c r="C18" s="1" t="s">
        <v>372</v>
      </c>
      <c r="D18" s="1" t="str">
        <f t="shared" si="0"/>
        <v>VMVCNO</v>
      </c>
      <c r="E18" s="1" t="s">
        <v>619</v>
      </c>
      <c r="F18" s="1" t="str">
        <f>VLOOKUP($C18,'[1]Data Dictionary'!$B$1:$I$65598,5,FALSE)</f>
        <v>Supplier Class</v>
      </c>
      <c r="G18" s="1" t="str">
        <f>VLOOKUP($C18,'[1]Data Dictionary'!$B$1:$I$65598,6,FALSE)</f>
        <v>Supplier Class</v>
      </c>
      <c r="H18" s="1" t="str">
        <f>VLOOKUP($C18,'[1]Data Dictionary'!$B$1:$I$65598,7,FALSE)</f>
        <v>Supplier Class</v>
      </c>
      <c r="I18" s="1" t="str">
        <f>VLOOKUP($C18,'[1]Data Dictionary'!$B$1:$I$65598,8,FALSE)</f>
        <v>Supplier Class</v>
      </c>
      <c r="J18" s="1" t="str">
        <f>VLOOKUP($C18,'[1]Data Dictionary'!$B$1:$I$65598,2,FALSE)</f>
        <v>VARCHAR</v>
      </c>
      <c r="K18" s="2">
        <f>VLOOKUP($C18,'[1]Data Dictionary'!$B$1:$I$65598,3,FALSE)</f>
        <v>20</v>
      </c>
      <c r="L18" s="3"/>
      <c r="M18" s="3" t="str">
        <f t="shared" si="1"/>
        <v xml:space="preserve"> NULL </v>
      </c>
      <c r="N18" s="3" t="str">
        <f t="shared" si="2"/>
        <v xml:space="preserve"> DEFAULT('') </v>
      </c>
      <c r="O18" s="1" t="str">
        <f t="shared" si="3"/>
        <v>VMVCNO VARCHAR(20)  NULL  DEFAULT('') ,</v>
      </c>
      <c r="P18" s="1" t="str">
        <f t="shared" si="4"/>
        <v>VMVCNO VARCHAR2(20) DEFAULT(' '),</v>
      </c>
      <c r="Q18" s="2">
        <f t="shared" si="5"/>
        <v>20</v>
      </c>
      <c r="R18" s="2" t="str">
        <f t="shared" si="6"/>
        <v/>
      </c>
      <c r="S18" s="1" t="str">
        <f t="shared" si="7"/>
        <v xml:space="preserve">     A            VMVCNO        20          COLHDG('Supplier Class')</v>
      </c>
      <c r="T18" s="1" t="s">
        <v>9</v>
      </c>
      <c r="U18" s="1" t="str">
        <f t="shared" si="8"/>
        <v>EXEC sys.sp_addextendedproperty @name=N'MS_Description', @value=N'Supplier Class' , @level0type=N'SCHEMA',@level0name=N'dbo', @level1type=N'TABLE',@level1name=N'PVMA', @level2type=N'COLUMN',@level2name=N'VMVCNO'</v>
      </c>
      <c r="V18" s="1" t="s">
        <v>1311</v>
      </c>
      <c r="X18" s="1" t="s">
        <v>16</v>
      </c>
      <c r="Y18" s="1" t="s">
        <v>15</v>
      </c>
      <c r="Z18" s="1" t="str">
        <f t="shared" si="9"/>
        <v>VMVCNO</v>
      </c>
      <c r="AA18" s="1" t="str">
        <f t="shared" si="10"/>
        <v>Supplier Class</v>
      </c>
      <c r="AC18" s="1">
        <v>1</v>
      </c>
      <c r="AD18" s="6">
        <f t="shared" ca="1" si="11"/>
        <v>20141204</v>
      </c>
      <c r="AE18" s="3">
        <f t="shared" ca="1" si="12"/>
        <v>144109</v>
      </c>
      <c r="AF18" s="3" t="s">
        <v>88</v>
      </c>
      <c r="AG18" s="1">
        <v>0</v>
      </c>
      <c r="AH18" s="1">
        <v>0</v>
      </c>
      <c r="AJ18" s="1" t="str">
        <f t="shared" ca="1" si="13"/>
        <v>insert into ZDIC values('DJB', '', 'EN', 'S', 'VMVCNO', 'Supplier Class', '', '1', '20141204', '144109', 'SQL', '0', '0', '')</v>
      </c>
      <c r="AK18" s="5" t="s">
        <v>9</v>
      </c>
      <c r="AL18" s="1" t="str">
        <f t="shared" si="14"/>
        <v>, VMVCNO</v>
      </c>
      <c r="AM18" s="1" t="str">
        <f t="shared" si="15"/>
        <v>, VMCLAS</v>
      </c>
      <c r="AN18" s="17"/>
      <c r="AO18" s="16"/>
      <c r="AP18" s="16"/>
      <c r="AQ18" s="18"/>
      <c r="AR18" s="18"/>
      <c r="AS18" s="16"/>
      <c r="AT18" s="16"/>
      <c r="AU18" s="16"/>
      <c r="AV18" s="16"/>
      <c r="AW18" s="17"/>
      <c r="AX18" s="16"/>
      <c r="AY18" s="16"/>
      <c r="AZ18" s="16"/>
      <c r="BA18" s="16"/>
      <c r="BB18" s="16"/>
      <c r="BC18" s="16"/>
      <c r="BD18" s="16"/>
      <c r="BH18" s="6"/>
      <c r="BI18" s="3"/>
      <c r="BK18" s="6"/>
      <c r="BL18" s="3"/>
      <c r="BM18" s="3"/>
    </row>
    <row r="19" spans="1:65" ht="12.75" customHeight="1" x14ac:dyDescent="0.15">
      <c r="A19" s="4"/>
      <c r="B19" s="1" t="str">
        <f>VLOOKUP($D$2,[1]Tables!$B$1:$D$65499,2,FALSE)</f>
        <v>VM</v>
      </c>
      <c r="C19" s="1" t="s">
        <v>371</v>
      </c>
      <c r="D19" s="1" t="str">
        <f t="shared" si="0"/>
        <v>VMVEGR</v>
      </c>
      <c r="E19" s="12" t="s">
        <v>381</v>
      </c>
      <c r="F19" s="1" t="str">
        <f>VLOOKUP($C19,'[1]Data Dictionary'!$B$1:$I$65598,5,FALSE)</f>
        <v>Supplier Group</v>
      </c>
      <c r="G19" s="1" t="str">
        <f>VLOOKUP($C19,'[1]Data Dictionary'!$B$1:$I$65598,6,FALSE)</f>
        <v>Supplier Group</v>
      </c>
      <c r="H19" s="1" t="str">
        <f>VLOOKUP($C19,'[1]Data Dictionary'!$B$1:$I$65598,7,FALSE)</f>
        <v>Supplier Group</v>
      </c>
      <c r="I19" s="1" t="str">
        <f>VLOOKUP($C19,'[1]Data Dictionary'!$B$1:$I$65598,8,FALSE)</f>
        <v>Supplier Group</v>
      </c>
      <c r="J19" s="1" t="str">
        <f>VLOOKUP($C19,'[1]Data Dictionary'!$B$1:$I$65598,2,FALSE)</f>
        <v>VARCHAR</v>
      </c>
      <c r="K19" s="2">
        <f>VLOOKUP($C19,'[1]Data Dictionary'!$B$1:$I$65598,3,FALSE)</f>
        <v>10</v>
      </c>
      <c r="L19" s="3"/>
      <c r="M19" s="3" t="str">
        <f t="shared" si="1"/>
        <v xml:space="preserve"> NULL </v>
      </c>
      <c r="N19" s="3" t="str">
        <f t="shared" si="2"/>
        <v xml:space="preserve"> DEFAULT('') </v>
      </c>
      <c r="O19" s="1" t="str">
        <f t="shared" si="3"/>
        <v>VMVEGR VARCHAR(10)  NULL  DEFAULT('') ,</v>
      </c>
      <c r="P19" s="1" t="str">
        <f t="shared" si="4"/>
        <v>VMVEGR VARCHAR2(10) DEFAULT(' '),</v>
      </c>
      <c r="Q19" s="2">
        <f t="shared" si="5"/>
        <v>10</v>
      </c>
      <c r="R19" s="2" t="str">
        <f t="shared" si="6"/>
        <v/>
      </c>
      <c r="S19" s="1" t="str">
        <f t="shared" si="7"/>
        <v xml:space="preserve">     A            VMVEGR        10          COLHDG('Supplier Group')</v>
      </c>
      <c r="T19" s="1" t="s">
        <v>9</v>
      </c>
      <c r="U19" s="1" t="str">
        <f t="shared" si="8"/>
        <v>EXEC sys.sp_addextendedproperty @name=N'MS_Description', @value=N'Supplier Group' , @level0type=N'SCHEMA',@level0name=N'dbo', @level1type=N'TABLE',@level1name=N'PVMA', @level2type=N'COLUMN',@level2name=N'VMVEGR'</v>
      </c>
      <c r="V19" s="1" t="s">
        <v>1311</v>
      </c>
      <c r="X19" s="1" t="s">
        <v>16</v>
      </c>
      <c r="Y19" s="1" t="s">
        <v>15</v>
      </c>
      <c r="Z19" s="1" t="str">
        <f t="shared" si="9"/>
        <v>VMVEGR</v>
      </c>
      <c r="AA19" s="1" t="str">
        <f t="shared" si="10"/>
        <v>Supplier Group</v>
      </c>
      <c r="AC19" s="1">
        <v>1</v>
      </c>
      <c r="AD19" s="6">
        <f t="shared" ca="1" si="11"/>
        <v>20141204</v>
      </c>
      <c r="AE19" s="3">
        <f t="shared" ca="1" si="12"/>
        <v>144109</v>
      </c>
      <c r="AF19" s="3" t="s">
        <v>88</v>
      </c>
      <c r="AG19" s="1">
        <v>0</v>
      </c>
      <c r="AH19" s="1">
        <v>0</v>
      </c>
      <c r="AJ19" s="1" t="str">
        <f t="shared" ca="1" si="13"/>
        <v>insert into ZDIC values('DJB', '', 'EN', 'S', 'VMVEGR', 'Supplier Group', '', '1', '20141204', '144109', 'SQL', '0', '0', '')</v>
      </c>
      <c r="AK19" s="5" t="s">
        <v>9</v>
      </c>
      <c r="AL19" s="1" t="str">
        <f t="shared" si="14"/>
        <v>, VMVEGR</v>
      </c>
      <c r="AM19" s="1" t="str">
        <f t="shared" si="15"/>
        <v>, ''''</v>
      </c>
      <c r="AN19" s="17"/>
      <c r="AO19" s="16"/>
      <c r="AP19" s="16"/>
      <c r="AQ19" s="18"/>
      <c r="AR19" s="18"/>
      <c r="AS19" s="16"/>
      <c r="AT19" s="16"/>
      <c r="AU19" s="16"/>
      <c r="AV19" s="16"/>
      <c r="AW19" s="17"/>
      <c r="AX19" s="16"/>
      <c r="AY19" s="16"/>
      <c r="AZ19" s="16"/>
      <c r="BA19" s="16"/>
      <c r="BB19" s="16"/>
      <c r="BC19" s="16"/>
      <c r="BD19" s="16"/>
      <c r="BH19" s="6"/>
      <c r="BI19" s="3"/>
      <c r="BK19" s="6"/>
      <c r="BL19" s="3"/>
      <c r="BM19" s="3"/>
    </row>
    <row r="20" spans="1:65" ht="12.75" customHeight="1" x14ac:dyDescent="0.15">
      <c r="A20" s="4"/>
      <c r="B20" s="1" t="str">
        <f>VLOOKUP($D$2,[1]Tables!$B$1:$D$65499,2,FALSE)</f>
        <v>VM</v>
      </c>
      <c r="C20" s="1" t="s">
        <v>298</v>
      </c>
      <c r="D20" s="1" t="str">
        <f t="shared" si="0"/>
        <v>VMNPWP</v>
      </c>
      <c r="E20" s="12" t="s">
        <v>381</v>
      </c>
      <c r="F20" s="1" t="str">
        <f>VLOOKUP($C20,'[1]Data Dictionary'!$B$1:$I$65598,5,FALSE)</f>
        <v>NPWP</v>
      </c>
      <c r="G20" s="1" t="str">
        <f>VLOOKUP($C20,'[1]Data Dictionary'!$B$1:$I$65598,6,FALSE)</f>
        <v>NPWP</v>
      </c>
      <c r="H20" s="1" t="str">
        <f>VLOOKUP($C20,'[1]Data Dictionary'!$B$1:$I$65598,7,FALSE)</f>
        <v>NPWP</v>
      </c>
      <c r="I20" s="1" t="str">
        <f>VLOOKUP($C20,'[1]Data Dictionary'!$B$1:$I$65598,8,FALSE)</f>
        <v>NPWP</v>
      </c>
      <c r="J20" s="1" t="str">
        <f>VLOOKUP($C20,'[1]Data Dictionary'!$B$1:$I$65598,2,FALSE)</f>
        <v>VARCHAR</v>
      </c>
      <c r="K20" s="2" t="str">
        <f>VLOOKUP($C20,'[1]Data Dictionary'!$B$1:$I$65598,3,FALSE)</f>
        <v>40</v>
      </c>
      <c r="L20" s="3"/>
      <c r="M20" s="3" t="str">
        <f t="shared" si="1"/>
        <v xml:space="preserve"> NULL </v>
      </c>
      <c r="N20" s="3" t="str">
        <f t="shared" si="2"/>
        <v xml:space="preserve"> DEFAULT('') </v>
      </c>
      <c r="O20" s="1" t="str">
        <f t="shared" si="3"/>
        <v>VMNPWP VARCHAR(40)  NULL  DEFAULT('') ,</v>
      </c>
      <c r="P20" s="1" t="str">
        <f t="shared" si="4"/>
        <v>VMNPWP VARCHAR2(40) DEFAULT(' '),</v>
      </c>
      <c r="Q20" s="2" t="str">
        <f t="shared" si="5"/>
        <v>40</v>
      </c>
      <c r="R20" s="2" t="str">
        <f t="shared" si="6"/>
        <v/>
      </c>
      <c r="S20" s="1" t="str">
        <f t="shared" si="7"/>
        <v xml:space="preserve">     A            VMNPWP        40          COLHDG('NPWP')</v>
      </c>
      <c r="T20" s="1" t="s">
        <v>9</v>
      </c>
      <c r="U20" s="1" t="str">
        <f t="shared" si="8"/>
        <v>EXEC sys.sp_addextendedproperty @name=N'MS_Description', @value=N'NPWP' , @level0type=N'SCHEMA',@level0name=N'dbo', @level1type=N'TABLE',@level1name=N'PVMA', @level2type=N'COLUMN',@level2name=N'VMNPWP'</v>
      </c>
      <c r="V20" s="1" t="s">
        <v>1311</v>
      </c>
      <c r="X20" s="1" t="s">
        <v>16</v>
      </c>
      <c r="Y20" s="1" t="s">
        <v>15</v>
      </c>
      <c r="Z20" s="1" t="str">
        <f t="shared" si="9"/>
        <v>VMNPWP</v>
      </c>
      <c r="AA20" s="1" t="str">
        <f t="shared" si="10"/>
        <v>NPWP</v>
      </c>
      <c r="AC20" s="1">
        <v>1</v>
      </c>
      <c r="AD20" s="6">
        <f t="shared" ca="1" si="11"/>
        <v>20141204</v>
      </c>
      <c r="AE20" s="3">
        <f t="shared" ca="1" si="12"/>
        <v>144109</v>
      </c>
      <c r="AF20" s="3" t="s">
        <v>88</v>
      </c>
      <c r="AG20" s="1">
        <v>0</v>
      </c>
      <c r="AH20" s="1">
        <v>0</v>
      </c>
      <c r="AJ20" s="1" t="str">
        <f t="shared" ca="1" si="13"/>
        <v>insert into ZDIC values('DJB', '', 'EN', 'S', 'VMNPWP', 'NPWP', '', '1', '20141204', '144109', 'SQL', '0', '0', '')</v>
      </c>
      <c r="AK20" s="5" t="s">
        <v>9</v>
      </c>
      <c r="AL20" s="1" t="str">
        <f t="shared" si="14"/>
        <v>, VMNPWP</v>
      </c>
      <c r="AM20" s="1" t="str">
        <f t="shared" si="15"/>
        <v>, ''''</v>
      </c>
      <c r="AN20" s="17"/>
      <c r="AO20" s="16"/>
      <c r="AP20" s="16"/>
      <c r="AQ20" s="18"/>
      <c r="AR20" s="18"/>
      <c r="AS20" s="16"/>
      <c r="AT20" s="16"/>
      <c r="AU20" s="16"/>
      <c r="AV20" s="16"/>
      <c r="AW20" s="17"/>
      <c r="AX20" s="16"/>
      <c r="AY20" s="16"/>
      <c r="AZ20" s="16"/>
      <c r="BA20" s="16"/>
      <c r="BB20" s="16"/>
      <c r="BC20" s="16"/>
      <c r="BD20" s="16"/>
      <c r="BH20" s="6"/>
      <c r="BI20" s="3"/>
      <c r="BK20" s="6"/>
      <c r="BL20" s="3"/>
      <c r="BM20" s="3"/>
    </row>
    <row r="21" spans="1:65" ht="12.75" customHeight="1" x14ac:dyDescent="0.15">
      <c r="A21" s="4"/>
      <c r="B21" s="1" t="str">
        <f>VLOOKUP($D$2,[1]Tables!$B$1:$D$65499,2,FALSE)</f>
        <v>VM</v>
      </c>
      <c r="C21" s="1" t="s">
        <v>535</v>
      </c>
      <c r="D21" s="1" t="str">
        <f t="shared" si="0"/>
        <v>VMCYNO</v>
      </c>
      <c r="E21" s="1" t="s">
        <v>618</v>
      </c>
      <c r="F21" s="1" t="str">
        <f>VLOOKUP($C21,'[1]Data Dictionary'!$B$1:$I$65598,5,FALSE)</f>
        <v>Currency Code</v>
      </c>
      <c r="G21" s="1" t="str">
        <f>VLOOKUP($C21,'[1]Data Dictionary'!$B$1:$I$65598,6,FALSE)</f>
        <v>Currency Code</v>
      </c>
      <c r="H21" s="1" t="str">
        <f>VLOOKUP($C21,'[1]Data Dictionary'!$B$1:$I$65598,7,FALSE)</f>
        <v>Currency Code</v>
      </c>
      <c r="I21" s="1" t="str">
        <f>VLOOKUP($C21,'[1]Data Dictionary'!$B$1:$I$65598,8,FALSE)</f>
        <v>Currency Code</v>
      </c>
      <c r="J21" s="1" t="str">
        <f>VLOOKUP($C21,'[1]Data Dictionary'!$B$1:$I$65598,2,FALSE)</f>
        <v>VARCHAR</v>
      </c>
      <c r="K21" s="2" t="str">
        <f>VLOOKUP($C21,'[1]Data Dictionary'!$B$1:$I$65598,3,FALSE)</f>
        <v>10</v>
      </c>
      <c r="L21" s="3"/>
      <c r="M21" s="3" t="str">
        <f t="shared" si="1"/>
        <v xml:space="preserve"> NULL </v>
      </c>
      <c r="N21" s="3" t="str">
        <f t="shared" si="2"/>
        <v xml:space="preserve"> DEFAULT('') </v>
      </c>
      <c r="O21" s="1" t="str">
        <f t="shared" si="3"/>
        <v>VMCYNO VARCHAR(10)  NULL  DEFAULT('') ,</v>
      </c>
      <c r="P21" s="1" t="str">
        <f t="shared" si="4"/>
        <v>VMCYNO VARCHAR2(10) DEFAULT(' '),</v>
      </c>
      <c r="Q21" s="2" t="str">
        <f t="shared" si="5"/>
        <v>10</v>
      </c>
      <c r="R21" s="2" t="str">
        <f t="shared" si="6"/>
        <v/>
      </c>
      <c r="S21" s="1" t="str">
        <f t="shared" si="7"/>
        <v xml:space="preserve">     A            VMCYNO        10          COLHDG('Currency Code')</v>
      </c>
      <c r="T21" s="1" t="s">
        <v>9</v>
      </c>
      <c r="U21" s="1" t="str">
        <f t="shared" si="8"/>
        <v>EXEC sys.sp_addextendedproperty @name=N'MS_Description', @value=N'Currency Code' , @level0type=N'SCHEMA',@level0name=N'dbo', @level1type=N'TABLE',@level1name=N'PVMA', @level2type=N'COLUMN',@level2name=N'VMCYNO'</v>
      </c>
      <c r="V21" s="1" t="s">
        <v>1311</v>
      </c>
      <c r="X21" s="1" t="s">
        <v>16</v>
      </c>
      <c r="Y21" s="1" t="s">
        <v>15</v>
      </c>
      <c r="Z21" s="1" t="str">
        <f t="shared" si="9"/>
        <v>VMCYNO</v>
      </c>
      <c r="AA21" s="1" t="str">
        <f t="shared" si="10"/>
        <v>Currency Code</v>
      </c>
      <c r="AC21" s="1">
        <v>1</v>
      </c>
      <c r="AD21" s="6">
        <f t="shared" ca="1" si="11"/>
        <v>20141204</v>
      </c>
      <c r="AE21" s="3">
        <f t="shared" ca="1" si="12"/>
        <v>144109</v>
      </c>
      <c r="AF21" s="3" t="s">
        <v>88</v>
      </c>
      <c r="AG21" s="1">
        <v>0</v>
      </c>
      <c r="AH21" s="1">
        <v>0</v>
      </c>
      <c r="AJ21" s="1" t="str">
        <f t="shared" ca="1" si="13"/>
        <v>insert into ZDIC values('DJB', '', 'EN', 'S', 'VMCYNO', 'Currency Code', '', '1', '20141204', '144109', 'SQL', '0', '0', '')</v>
      </c>
      <c r="AK21" s="5" t="s">
        <v>9</v>
      </c>
      <c r="AL21" s="1" t="str">
        <f t="shared" si="14"/>
        <v>, VMCYNO</v>
      </c>
      <c r="AM21" s="1" t="str">
        <f t="shared" si="15"/>
        <v>, VCURR</v>
      </c>
      <c r="AN21" s="17"/>
      <c r="AO21" s="16"/>
      <c r="AP21" s="16"/>
      <c r="AQ21" s="18"/>
      <c r="AR21" s="18"/>
      <c r="AS21" s="16"/>
      <c r="AT21" s="16"/>
      <c r="AU21" s="16"/>
      <c r="AV21" s="16"/>
      <c r="AW21" s="17"/>
      <c r="AX21" s="16"/>
      <c r="AY21" s="16"/>
      <c r="AZ21" s="16"/>
      <c r="BA21" s="16"/>
      <c r="BB21" s="16"/>
      <c r="BC21" s="16"/>
      <c r="BD21" s="16"/>
      <c r="BH21" s="6"/>
      <c r="BI21" s="3"/>
      <c r="BK21" s="6"/>
      <c r="BL21" s="3"/>
      <c r="BM21" s="3"/>
    </row>
    <row r="22" spans="1:65" ht="12.75" customHeight="1" x14ac:dyDescent="0.15">
      <c r="A22" s="4"/>
      <c r="B22" s="1" t="str">
        <f>VLOOKUP($D$2,[1]Tables!$B$1:$D$65499,2,FALSE)</f>
        <v>VM</v>
      </c>
      <c r="C22" s="1" t="s">
        <v>617</v>
      </c>
      <c r="D22" s="1" t="str">
        <f t="shared" si="0"/>
        <v>VMCPNA</v>
      </c>
      <c r="E22" s="1" t="s">
        <v>616</v>
      </c>
      <c r="F22" s="1" t="str">
        <f>VLOOKUP($C22,'[1]Data Dictionary'!$B$1:$I$65598,5,FALSE)</f>
        <v>Contact Person Name</v>
      </c>
      <c r="G22" s="1" t="str">
        <f>VLOOKUP($C22,'[1]Data Dictionary'!$B$1:$I$65598,6,FALSE)</f>
        <v>Contact Person Name</v>
      </c>
      <c r="H22" s="1" t="str">
        <f>VLOOKUP($C22,'[1]Data Dictionary'!$B$1:$I$65598,7,FALSE)</f>
        <v>Contact Person Name</v>
      </c>
      <c r="I22" s="1" t="str">
        <f>VLOOKUP($C22,'[1]Data Dictionary'!$B$1:$I$65598,8,FALSE)</f>
        <v>Contact Person Name</v>
      </c>
      <c r="J22" s="1" t="str">
        <f>VLOOKUP($C22,'[1]Data Dictionary'!$B$1:$I$65598,2,FALSE)</f>
        <v>VARCHAR</v>
      </c>
      <c r="K22" s="2" t="str">
        <f>VLOOKUP($C22,'[1]Data Dictionary'!$B$1:$I$65598,3,FALSE)</f>
        <v>100</v>
      </c>
      <c r="L22" s="3"/>
      <c r="M22" s="3" t="str">
        <f t="shared" si="1"/>
        <v xml:space="preserve"> NULL </v>
      </c>
      <c r="N22" s="3" t="str">
        <f t="shared" si="2"/>
        <v xml:space="preserve"> DEFAULT('') </v>
      </c>
      <c r="O22" s="1" t="str">
        <f t="shared" si="3"/>
        <v>VMCPNA VARCHAR(100)  NULL  DEFAULT('') ,</v>
      </c>
      <c r="P22" s="1" t="str">
        <f t="shared" si="4"/>
        <v>VMCPNA VARCHAR2(100) DEFAULT(' '),</v>
      </c>
      <c r="Q22" s="2" t="str">
        <f t="shared" si="5"/>
        <v>100</v>
      </c>
      <c r="R22" s="2" t="str">
        <f t="shared" si="6"/>
        <v/>
      </c>
      <c r="S22" s="1" t="str">
        <f t="shared" si="7"/>
        <v xml:space="preserve">     A            VMCPNA       100          COLHDG('Contact Person Name')</v>
      </c>
      <c r="T22" s="1" t="s">
        <v>9</v>
      </c>
      <c r="U22" s="1" t="str">
        <f t="shared" si="8"/>
        <v>EXEC sys.sp_addextendedproperty @name=N'MS_Description', @value=N'Contact Person Name' , @level0type=N'SCHEMA',@level0name=N'dbo', @level1type=N'TABLE',@level1name=N'PVMA', @level2type=N'COLUMN',@level2name=N'VMCPNA'</v>
      </c>
      <c r="V22" s="1" t="s">
        <v>1311</v>
      </c>
      <c r="X22" s="1" t="s">
        <v>16</v>
      </c>
      <c r="Y22" s="1" t="s">
        <v>15</v>
      </c>
      <c r="Z22" s="1" t="str">
        <f t="shared" si="9"/>
        <v>VMCPNA</v>
      </c>
      <c r="AA22" s="1" t="str">
        <f t="shared" si="10"/>
        <v>Contact Person Name</v>
      </c>
      <c r="AC22" s="1">
        <v>1</v>
      </c>
      <c r="AD22" s="6">
        <f t="shared" ca="1" si="11"/>
        <v>20141204</v>
      </c>
      <c r="AE22" s="3">
        <f t="shared" ca="1" si="12"/>
        <v>144109</v>
      </c>
      <c r="AF22" s="3" t="s">
        <v>88</v>
      </c>
      <c r="AG22" s="1">
        <v>0</v>
      </c>
      <c r="AH22" s="1">
        <v>0</v>
      </c>
      <c r="AJ22" s="1" t="str">
        <f t="shared" ca="1" si="13"/>
        <v>insert into ZDIC values('DJB', '', 'EN', 'S', 'VMCPNA', 'Contact Person Name', '', '1', '20141204', '144109', 'SQL', '0', '0', '')</v>
      </c>
      <c r="AK22" s="5" t="s">
        <v>9</v>
      </c>
      <c r="AL22" s="1" t="str">
        <f t="shared" si="14"/>
        <v>, VMCPNA</v>
      </c>
      <c r="AM22" s="1" t="str">
        <f t="shared" si="15"/>
        <v>, VCON</v>
      </c>
      <c r="AN22" s="17"/>
      <c r="AO22" s="16"/>
      <c r="AP22" s="16"/>
      <c r="AQ22" s="18"/>
      <c r="AR22" s="18"/>
      <c r="AS22" s="16"/>
      <c r="AT22" s="16"/>
      <c r="AU22" s="16"/>
      <c r="AV22" s="16"/>
      <c r="AW22" s="17"/>
      <c r="AX22" s="16"/>
      <c r="AY22" s="16"/>
      <c r="AZ22" s="16"/>
      <c r="BA22" s="16"/>
      <c r="BB22" s="16"/>
      <c r="BC22" s="16"/>
      <c r="BD22" s="16"/>
      <c r="BH22" s="6"/>
      <c r="BI22" s="3"/>
      <c r="BK22" s="6"/>
      <c r="BL22" s="3"/>
      <c r="BM22" s="3"/>
    </row>
    <row r="23" spans="1:65" ht="12.75" customHeight="1" x14ac:dyDescent="0.15">
      <c r="A23" s="4"/>
      <c r="B23" s="1" t="str">
        <f>VLOOKUP($D$2,[1]Tables!$B$1:$D$65499,2,FALSE)</f>
        <v>VM</v>
      </c>
      <c r="C23" s="1" t="s">
        <v>615</v>
      </c>
      <c r="D23" s="1" t="str">
        <f t="shared" si="0"/>
        <v>VMBKNO</v>
      </c>
      <c r="E23" s="1" t="s">
        <v>614</v>
      </c>
      <c r="F23" s="1" t="str">
        <f>VLOOKUP($C23,'[1]Data Dictionary'!$B$1:$I$65598,5,FALSE)</f>
        <v>Bank Code</v>
      </c>
      <c r="G23" s="1" t="str">
        <f>VLOOKUP($C23,'[1]Data Dictionary'!$B$1:$I$65598,6,FALSE)</f>
        <v>Bank Code</v>
      </c>
      <c r="H23" s="1" t="str">
        <f>VLOOKUP($C23,'[1]Data Dictionary'!$B$1:$I$65598,7,FALSE)</f>
        <v>Bank Code</v>
      </c>
      <c r="I23" s="1" t="str">
        <f>VLOOKUP($C23,'[1]Data Dictionary'!$B$1:$I$65598,8,FALSE)</f>
        <v>Bank Code</v>
      </c>
      <c r="J23" s="1" t="str">
        <f>VLOOKUP($C23,'[1]Data Dictionary'!$B$1:$I$65598,2,FALSE)</f>
        <v>VARCHAR</v>
      </c>
      <c r="K23" s="2" t="str">
        <f>VLOOKUP($C23,'[1]Data Dictionary'!$B$1:$I$65598,3,FALSE)</f>
        <v>10</v>
      </c>
      <c r="L23" s="3"/>
      <c r="M23" s="3" t="str">
        <f t="shared" si="1"/>
        <v xml:space="preserve"> NULL </v>
      </c>
      <c r="N23" s="3" t="str">
        <f t="shared" si="2"/>
        <v xml:space="preserve"> DEFAULT('') </v>
      </c>
      <c r="O23" s="1" t="str">
        <f t="shared" si="3"/>
        <v>VMBKNO VARCHAR(10)  NULL  DEFAULT('') ,</v>
      </c>
      <c r="P23" s="1" t="str">
        <f t="shared" si="4"/>
        <v>VMBKNO VARCHAR2(10) DEFAULT(' '),</v>
      </c>
      <c r="Q23" s="2" t="str">
        <f t="shared" si="5"/>
        <v>10</v>
      </c>
      <c r="R23" s="2" t="str">
        <f t="shared" si="6"/>
        <v/>
      </c>
      <c r="S23" s="1" t="str">
        <f t="shared" si="7"/>
        <v xml:space="preserve">     A            VMBKNO        10          COLHDG('Bank Code')</v>
      </c>
      <c r="T23" s="1" t="s">
        <v>9</v>
      </c>
      <c r="U23" s="1" t="str">
        <f t="shared" si="8"/>
        <v>EXEC sys.sp_addextendedproperty @name=N'MS_Description', @value=N'Bank Code' , @level0type=N'SCHEMA',@level0name=N'dbo', @level1type=N'TABLE',@level1name=N'PVMA', @level2type=N'COLUMN',@level2name=N'VMBKNO'</v>
      </c>
      <c r="V23" s="1" t="s">
        <v>1311</v>
      </c>
      <c r="X23" s="1" t="s">
        <v>16</v>
      </c>
      <c r="Y23" s="1" t="s">
        <v>15</v>
      </c>
      <c r="Z23" s="1" t="str">
        <f t="shared" si="9"/>
        <v>VMBKNO</v>
      </c>
      <c r="AA23" s="1" t="str">
        <f t="shared" si="10"/>
        <v>Bank Code</v>
      </c>
      <c r="AC23" s="1">
        <v>1</v>
      </c>
      <c r="AD23" s="6">
        <f t="shared" ca="1" si="11"/>
        <v>20141204</v>
      </c>
      <c r="AE23" s="3">
        <f t="shared" ca="1" si="12"/>
        <v>144109</v>
      </c>
      <c r="AF23" s="3" t="s">
        <v>88</v>
      </c>
      <c r="AG23" s="1">
        <v>0</v>
      </c>
      <c r="AH23" s="1">
        <v>0</v>
      </c>
      <c r="AJ23" s="1" t="str">
        <f t="shared" ca="1" si="13"/>
        <v>insert into ZDIC values('DJB', '', 'EN', 'S', 'VMBKNO', 'Bank Code', '', '1', '20141204', '144109', 'SQL', '0', '0', '')</v>
      </c>
      <c r="AK23" s="5" t="s">
        <v>9</v>
      </c>
      <c r="AL23" s="1" t="str">
        <f t="shared" si="14"/>
        <v>, VMBKNO</v>
      </c>
      <c r="AM23" s="1" t="str">
        <f t="shared" si="15"/>
        <v>, VMBNKC</v>
      </c>
      <c r="AN23" s="17"/>
      <c r="AO23" s="16"/>
      <c r="AP23" s="16"/>
      <c r="AQ23" s="18"/>
      <c r="AR23" s="18"/>
      <c r="AS23" s="16"/>
      <c r="AT23" s="16"/>
      <c r="AU23" s="16"/>
      <c r="AV23" s="16"/>
      <c r="AW23" s="17"/>
      <c r="AX23" s="16"/>
      <c r="AY23" s="16"/>
      <c r="AZ23" s="16"/>
      <c r="BA23" s="16"/>
      <c r="BB23" s="16"/>
      <c r="BC23" s="16"/>
      <c r="BD23" s="16"/>
      <c r="BH23" s="6"/>
      <c r="BI23" s="3"/>
      <c r="BK23" s="6"/>
      <c r="BL23" s="3"/>
      <c r="BM23" s="3"/>
    </row>
    <row r="24" spans="1:65" ht="12.75" customHeight="1" x14ac:dyDescent="0.15">
      <c r="A24" s="4"/>
      <c r="B24" s="1" t="str">
        <f>VLOOKUP($D$2,[1]Tables!$B$1:$D$65499,2,FALSE)</f>
        <v>VM</v>
      </c>
      <c r="C24" s="1" t="s">
        <v>613</v>
      </c>
      <c r="D24" s="1" t="str">
        <f t="shared" si="0"/>
        <v>VMBKNA</v>
      </c>
      <c r="E24" s="1" t="s">
        <v>612</v>
      </c>
      <c r="F24" s="1" t="str">
        <f>VLOOKUP($C24,'[1]Data Dictionary'!$B$1:$I$65598,5,FALSE)</f>
        <v>Bank Name</v>
      </c>
      <c r="G24" s="1" t="str">
        <f>VLOOKUP($C24,'[1]Data Dictionary'!$B$1:$I$65598,6,FALSE)</f>
        <v>Bank Name</v>
      </c>
      <c r="H24" s="1" t="str">
        <f>VLOOKUP($C24,'[1]Data Dictionary'!$B$1:$I$65598,7,FALSE)</f>
        <v>Bank Name</v>
      </c>
      <c r="I24" s="1" t="str">
        <f>VLOOKUP($C24,'[1]Data Dictionary'!$B$1:$I$65598,8,FALSE)</f>
        <v>Bank Name</v>
      </c>
      <c r="J24" s="1" t="str">
        <f>VLOOKUP($C24,'[1]Data Dictionary'!$B$1:$I$65598,2,FALSE)</f>
        <v>VARCHAR</v>
      </c>
      <c r="K24" s="2" t="str">
        <f>VLOOKUP($C24,'[1]Data Dictionary'!$B$1:$I$65598,3,FALSE)</f>
        <v>100</v>
      </c>
      <c r="L24" s="3"/>
      <c r="M24" s="3" t="str">
        <f t="shared" si="1"/>
        <v xml:space="preserve"> NULL </v>
      </c>
      <c r="N24" s="3" t="str">
        <f t="shared" si="2"/>
        <v xml:space="preserve"> DEFAULT('') </v>
      </c>
      <c r="O24" s="1" t="str">
        <f t="shared" si="3"/>
        <v>VMBKNA VARCHAR(100)  NULL  DEFAULT('') ,</v>
      </c>
      <c r="P24" s="1" t="str">
        <f t="shared" si="4"/>
        <v>VMBKNA VARCHAR2(100) DEFAULT(' '),</v>
      </c>
      <c r="Q24" s="2" t="str">
        <f t="shared" si="5"/>
        <v>100</v>
      </c>
      <c r="R24" s="2" t="str">
        <f t="shared" si="6"/>
        <v/>
      </c>
      <c r="S24" s="1" t="str">
        <f t="shared" si="7"/>
        <v xml:space="preserve">     A            VMBKNA       100          COLHDG('Bank Name')</v>
      </c>
      <c r="T24" s="1" t="s">
        <v>9</v>
      </c>
      <c r="U24" s="1" t="str">
        <f t="shared" si="8"/>
        <v>EXEC sys.sp_addextendedproperty @name=N'MS_Description', @value=N'Bank Name' , @level0type=N'SCHEMA',@level0name=N'dbo', @level1type=N'TABLE',@level1name=N'PVMA', @level2type=N'COLUMN',@level2name=N'VMBKNA'</v>
      </c>
      <c r="V24" s="1" t="s">
        <v>1311</v>
      </c>
      <c r="X24" s="1" t="s">
        <v>16</v>
      </c>
      <c r="Y24" s="1" t="s">
        <v>15</v>
      </c>
      <c r="Z24" s="1" t="str">
        <f t="shared" si="9"/>
        <v>VMBKNA</v>
      </c>
      <c r="AA24" s="1" t="str">
        <f t="shared" si="10"/>
        <v>Bank Name</v>
      </c>
      <c r="AC24" s="1">
        <v>1</v>
      </c>
      <c r="AD24" s="6">
        <f t="shared" ca="1" si="11"/>
        <v>20141204</v>
      </c>
      <c r="AE24" s="3">
        <f t="shared" ca="1" si="12"/>
        <v>144109</v>
      </c>
      <c r="AF24" s="3" t="s">
        <v>88</v>
      </c>
      <c r="AG24" s="1">
        <v>0</v>
      </c>
      <c r="AH24" s="1">
        <v>0</v>
      </c>
      <c r="AJ24" s="1" t="str">
        <f t="shared" ca="1" si="13"/>
        <v>insert into ZDIC values('DJB', '', 'EN', 'S', 'VMBKNA', 'Bank Name', '', '1', '20141204', '144109', 'SQL', '0', '0', '')</v>
      </c>
      <c r="AK24" s="5" t="s">
        <v>9</v>
      </c>
      <c r="AL24" s="1" t="str">
        <f t="shared" si="14"/>
        <v>, VMBKNA</v>
      </c>
      <c r="AM24" s="1" t="str">
        <f t="shared" si="15"/>
        <v>, VMBRNO</v>
      </c>
      <c r="AN24" s="17"/>
      <c r="AO24" s="16"/>
      <c r="AP24" s="16"/>
      <c r="AQ24" s="18"/>
      <c r="AR24" s="18"/>
      <c r="AS24" s="16"/>
      <c r="AT24" s="16"/>
      <c r="AU24" s="16"/>
      <c r="AV24" s="16"/>
      <c r="AW24" s="17"/>
      <c r="AX24" s="16"/>
      <c r="AY24" s="16"/>
      <c r="AZ24" s="16"/>
      <c r="BA24" s="16"/>
      <c r="BB24" s="16"/>
      <c r="BC24" s="16"/>
      <c r="BD24" s="16"/>
      <c r="BH24" s="6"/>
      <c r="BI24" s="3"/>
      <c r="BK24" s="6"/>
      <c r="BL24" s="3"/>
      <c r="BM24" s="3"/>
    </row>
    <row r="25" spans="1:65" ht="12.75" customHeight="1" x14ac:dyDescent="0.15">
      <c r="A25" s="4"/>
      <c r="B25" s="1" t="str">
        <f>VLOOKUP($D$2,[1]Tables!$B$1:$D$65499,2,FALSE)</f>
        <v>VM</v>
      </c>
      <c r="C25" s="1" t="s">
        <v>611</v>
      </c>
      <c r="D25" s="1" t="str">
        <f t="shared" si="0"/>
        <v>VMBKAC</v>
      </c>
      <c r="E25" s="1" t="s">
        <v>610</v>
      </c>
      <c r="F25" s="1" t="str">
        <f>VLOOKUP($C25,'[1]Data Dictionary'!$B$1:$I$65598,5,FALSE)</f>
        <v>Bank Account</v>
      </c>
      <c r="G25" s="1" t="str">
        <f>VLOOKUP($C25,'[1]Data Dictionary'!$B$1:$I$65598,6,FALSE)</f>
        <v>Bank Account</v>
      </c>
      <c r="H25" s="1" t="str">
        <f>VLOOKUP($C25,'[1]Data Dictionary'!$B$1:$I$65598,7,FALSE)</f>
        <v>Bank Account</v>
      </c>
      <c r="I25" s="1" t="str">
        <f>VLOOKUP($C25,'[1]Data Dictionary'!$B$1:$I$65598,8,FALSE)</f>
        <v>Bank Account</v>
      </c>
      <c r="J25" s="1" t="str">
        <f>VLOOKUP($C25,'[1]Data Dictionary'!$B$1:$I$65598,2,FALSE)</f>
        <v>VARCHAR</v>
      </c>
      <c r="K25" s="2" t="str">
        <f>VLOOKUP($C25,'[1]Data Dictionary'!$B$1:$I$65598,3,FALSE)</f>
        <v>50</v>
      </c>
      <c r="L25" s="3"/>
      <c r="M25" s="3" t="str">
        <f t="shared" si="1"/>
        <v xml:space="preserve"> NULL </v>
      </c>
      <c r="N25" s="3" t="str">
        <f t="shared" si="2"/>
        <v xml:space="preserve"> DEFAULT('') </v>
      </c>
      <c r="O25" s="1" t="str">
        <f t="shared" si="3"/>
        <v>VMBKAC VARCHAR(50)  NULL  DEFAULT('') ,</v>
      </c>
      <c r="P25" s="1" t="str">
        <f t="shared" si="4"/>
        <v>VMBKAC VARCHAR2(50) DEFAULT(' '),</v>
      </c>
      <c r="Q25" s="2" t="str">
        <f t="shared" si="5"/>
        <v>50</v>
      </c>
      <c r="R25" s="2" t="str">
        <f t="shared" si="6"/>
        <v/>
      </c>
      <c r="S25" s="1" t="str">
        <f t="shared" si="7"/>
        <v xml:space="preserve">     A            VMBKAC        50          COLHDG('Bank Account')</v>
      </c>
      <c r="T25" s="1" t="s">
        <v>9</v>
      </c>
      <c r="U25" s="1" t="str">
        <f t="shared" si="8"/>
        <v>EXEC sys.sp_addextendedproperty @name=N'MS_Description', @value=N'Bank Account' , @level0type=N'SCHEMA',@level0name=N'dbo', @level1type=N'TABLE',@level1name=N'PVMA', @level2type=N'COLUMN',@level2name=N'VMBKAC'</v>
      </c>
      <c r="V25" s="1" t="s">
        <v>1311</v>
      </c>
      <c r="X25" s="1" t="s">
        <v>16</v>
      </c>
      <c r="Y25" s="1" t="s">
        <v>15</v>
      </c>
      <c r="Z25" s="1" t="str">
        <f t="shared" si="9"/>
        <v>VMBKAC</v>
      </c>
      <c r="AA25" s="1" t="str">
        <f t="shared" si="10"/>
        <v>Bank Account</v>
      </c>
      <c r="AC25" s="1">
        <v>1</v>
      </c>
      <c r="AD25" s="6">
        <f t="shared" ca="1" si="11"/>
        <v>20141204</v>
      </c>
      <c r="AE25" s="3">
        <f t="shared" ca="1" si="12"/>
        <v>144109</v>
      </c>
      <c r="AF25" s="3" t="s">
        <v>88</v>
      </c>
      <c r="AG25" s="1">
        <v>0</v>
      </c>
      <c r="AH25" s="1">
        <v>0</v>
      </c>
      <c r="AJ25" s="1" t="str">
        <f t="shared" ca="1" si="13"/>
        <v>insert into ZDIC values('DJB', '', 'EN', 'S', 'VMBKAC', 'Bank Account', '', '1', '20141204', '144109', 'SQL', '0', '0', '')</v>
      </c>
      <c r="AK25" s="5" t="s">
        <v>9</v>
      </c>
      <c r="AL25" s="1" t="str">
        <f t="shared" si="14"/>
        <v>, VMBKAC</v>
      </c>
      <c r="AM25" s="1" t="str">
        <f t="shared" si="15"/>
        <v>, VMBNKA</v>
      </c>
      <c r="AN25" s="17"/>
      <c r="AO25" s="16"/>
      <c r="AP25" s="16"/>
      <c r="AQ25" s="18"/>
      <c r="AR25" s="18"/>
      <c r="AS25" s="16"/>
      <c r="AT25" s="16"/>
      <c r="AU25" s="16"/>
      <c r="AV25" s="16"/>
      <c r="AW25" s="17"/>
      <c r="AX25" s="16"/>
      <c r="AY25" s="16"/>
      <c r="AZ25" s="16"/>
      <c r="BA25" s="16"/>
      <c r="BB25" s="16"/>
      <c r="BC25" s="16"/>
      <c r="BD25" s="16"/>
      <c r="BH25" s="6"/>
      <c r="BI25" s="3"/>
      <c r="BK25" s="6"/>
      <c r="BL25" s="3"/>
      <c r="BM25" s="3"/>
    </row>
    <row r="26" spans="1:65" ht="12.75" customHeight="1" x14ac:dyDescent="0.15">
      <c r="A26" s="4" t="s">
        <v>717</v>
      </c>
      <c r="B26" s="1" t="str">
        <f>VLOOKUP($D$2,[1]Tables!$B$1:$D$65499,2,FALSE)</f>
        <v>VM</v>
      </c>
      <c r="C26" s="1" t="s">
        <v>301</v>
      </c>
      <c r="D26" s="1" t="str">
        <f>B26 &amp; C26</f>
        <v>VMEMAD</v>
      </c>
      <c r="E26" s="12" t="s">
        <v>381</v>
      </c>
      <c r="F26" s="1" t="str">
        <f>VLOOKUP($C26,'[1]Data Dictionary'!$B$1:$I$65598,5,FALSE)</f>
        <v>Email Address</v>
      </c>
      <c r="G26" s="1" t="str">
        <f>VLOOKUP($C26,'[1]Data Dictionary'!$B$1:$I$65598,6,FALSE)</f>
        <v>Email Address</v>
      </c>
      <c r="H26" s="1" t="str">
        <f>VLOOKUP($C26,'[1]Data Dictionary'!$B$1:$I$65598,7,FALSE)</f>
        <v>Email Address</v>
      </c>
      <c r="I26" s="1" t="str">
        <f>VLOOKUP($C26,'[1]Data Dictionary'!$B$1:$I$65598,8,FALSE)</f>
        <v>Email Address</v>
      </c>
      <c r="J26" s="1" t="str">
        <f>VLOOKUP($C26,'[1]Data Dictionary'!$B$1:$I$65598,2,FALSE)</f>
        <v>VARCHAR</v>
      </c>
      <c r="K26" s="2" t="str">
        <f>VLOOKUP($C26,'[1]Data Dictionary'!$B$1:$I$65598,3,FALSE)</f>
        <v>200</v>
      </c>
      <c r="L26" s="3"/>
      <c r="M26" s="3" t="str">
        <f>IF(L26="", " NULL ", " NOT NULL ")</f>
        <v xml:space="preserve"> NULL </v>
      </c>
      <c r="N26" s="3" t="str">
        <f>IF(J26="NUMERIC", " DEFAULT(0) ", IF(J26="DATETIME", "", " DEFAULT('') "))</f>
        <v xml:space="preserve"> DEFAULT('') </v>
      </c>
      <c r="O26" s="1" t="str">
        <f>CONCATENATE(D26, " ", J26, IF(J26="DATETIME", "",CONCATENATE("(", K26, ") ")), M26, N26,",")</f>
        <v>VMEMAD VARCHAR(200)  NULL  DEFAULT('') ,</v>
      </c>
      <c r="P26" s="1" t="str">
        <f>CONCATENATE(D26, " ",IF(J26="VARCHAR", "VARCHAR2",IF(J26="NUMERIC", "NUMBER", J26)), IF(J26="DATETIME", "",CONCATENATE("(", K26, ") ")), IF(TRIM(L26)&lt;&gt;"", M26,IF(TRIM(N26)="DEFAULT('')", "DEFAULT(' ')", N26)), ",")</f>
        <v>VMEMAD VARCHAR2(200) DEFAULT(' '),</v>
      </c>
      <c r="Q26" s="2" t="str">
        <f>IF(J26="VARCHAR",K26,LEFT(K26,FIND(",",K26)-1))</f>
        <v>200</v>
      </c>
      <c r="R26" s="2" t="str">
        <f>IF(J26="VARCHAR","",RIGHT(K26,LEN(K26)-FIND(",",K26)))</f>
        <v/>
      </c>
      <c r="S26" s="1" t="str">
        <f>CONCATENATE("     A            ", D26, RIGHT("          "&amp;Q26,10),RIGHT("   "&amp;R26,3),"       COLHDG('", LEFT(F26,20), "')")</f>
        <v xml:space="preserve">     A            VMEMAD       200          COLHDG('Email Address')</v>
      </c>
      <c r="T26" s="1" t="s">
        <v>9</v>
      </c>
      <c r="U26" s="1" t="str">
        <f>CONCATENATE("EXEC sys.sp_addextendedproperty @name=N'MS_Description', @value=N'", F26, "' , @level0type=N'SCHEMA',@level0name=N'dbo', @level1type=N'TABLE',@level1name=N'", $D$2, "', @level2type=N'COLUMN',@level2name=N'", D26, "'")</f>
        <v>EXEC sys.sp_addextendedproperty @name=N'MS_Description', @value=N'Email Address' , @level0type=N'SCHEMA',@level0name=N'dbo', @level1type=N'TABLE',@level1name=N'PVMA', @level2type=N'COLUMN',@level2name=N'VMEMAD'</v>
      </c>
      <c r="V26" s="1" t="s">
        <v>1311</v>
      </c>
      <c r="X26" s="1" t="s">
        <v>16</v>
      </c>
      <c r="Y26" s="1" t="s">
        <v>15</v>
      </c>
      <c r="Z26" s="1" t="str">
        <f>D26</f>
        <v>VMEMAD</v>
      </c>
      <c r="AA26" s="1" t="str">
        <f>IF(AND(X26="EN",Y26="S"),F26, IF(AND(X26="ID", Y26="S"),G26, IF(AND(X26="EN", Y26="R"),H26,I26)))</f>
        <v>Email Address</v>
      </c>
      <c r="AC26" s="1">
        <v>1</v>
      </c>
      <c r="AD26" s="6">
        <f t="shared" ca="1" si="11"/>
        <v>20141204</v>
      </c>
      <c r="AE26" s="3">
        <f t="shared" ca="1" si="12"/>
        <v>144109</v>
      </c>
      <c r="AF26" s="3" t="s">
        <v>88</v>
      </c>
      <c r="AG26" s="1">
        <v>0</v>
      </c>
      <c r="AH26" s="1">
        <v>0</v>
      </c>
      <c r="AJ26" s="1" t="str">
        <f ca="1">CONCATENATE("insert into ZDIC values('",V26, "', '",W26, "', '",X26, "', '",Y26, "', '",Z26, "', '",AA26, "', '",AB26, "', '",AC26, "', '",AD26, "', '",AE26, "', '",AF26, "', '",AG26, "', '",AH26, "', '",AI26, "')")</f>
        <v>insert into ZDIC values('DJB', '', 'EN', 'S', 'VMEMAD', 'Email Address', '', '1', '20141204', '144109', 'SQL', '0', '0', '')</v>
      </c>
      <c r="AK26" s="5" t="s">
        <v>9</v>
      </c>
      <c r="AL26" s="1" t="str">
        <f>", " &amp;D26</f>
        <v>, VMEMAD</v>
      </c>
      <c r="AM26" s="1" t="str">
        <f>CONCATENATE(", ",E26)</f>
        <v>, ''''</v>
      </c>
      <c r="AN26" s="17"/>
      <c r="AO26" s="16"/>
      <c r="AP26" s="16"/>
      <c r="AQ26" s="18"/>
      <c r="AR26" s="18"/>
      <c r="AS26" s="16"/>
      <c r="AT26" s="16"/>
      <c r="AU26" s="16"/>
      <c r="AV26" s="16"/>
      <c r="AW26" s="17"/>
      <c r="AX26" s="16"/>
      <c r="AY26" s="16"/>
      <c r="AZ26" s="16"/>
      <c r="BA26" s="16"/>
      <c r="BB26" s="16"/>
      <c r="BC26" s="16"/>
      <c r="BD26" s="16"/>
      <c r="BH26" s="6"/>
      <c r="BI26" s="3"/>
      <c r="BK26" s="6"/>
      <c r="BL26" s="3"/>
      <c r="BM26" s="3"/>
    </row>
    <row r="27" spans="1:65" ht="12.75" customHeight="1" x14ac:dyDescent="0.15">
      <c r="A27" s="4"/>
      <c r="B27" s="1" t="str">
        <f>VLOOKUP($D$2,[1]Tables!$B$1:$D$65499,2,FALSE)</f>
        <v>VM</v>
      </c>
      <c r="C27" s="1" t="s">
        <v>32</v>
      </c>
      <c r="D27" s="1" t="str">
        <f t="shared" si="0"/>
        <v>VMREMA</v>
      </c>
      <c r="E27" s="12" t="s">
        <v>381</v>
      </c>
      <c r="F27" s="1" t="str">
        <f>VLOOKUP($C27,'[1]Data Dictionary'!$B$1:$I$65598,5,FALSE)</f>
        <v>Remark</v>
      </c>
      <c r="G27" s="1" t="str">
        <f>VLOOKUP($C27,'[1]Data Dictionary'!$B$1:$I$65598,6,FALSE)</f>
        <v>Remark</v>
      </c>
      <c r="H27" s="1" t="str">
        <f>VLOOKUP($C27,'[1]Data Dictionary'!$B$1:$I$65598,7,FALSE)</f>
        <v>Remark</v>
      </c>
      <c r="I27" s="1" t="str">
        <f>VLOOKUP($C27,'[1]Data Dictionary'!$B$1:$I$65598,8,FALSE)</f>
        <v>Remark</v>
      </c>
      <c r="J27" s="1" t="str">
        <f>VLOOKUP($C27,'[1]Data Dictionary'!$B$1:$I$65598,2,FALSE)</f>
        <v>VARCHAR</v>
      </c>
      <c r="K27" s="2" t="str">
        <f>VLOOKUP($C27,'[1]Data Dictionary'!$B$1:$I$65598,3,FALSE)</f>
        <v>100</v>
      </c>
      <c r="L27" s="3"/>
      <c r="M27" s="3" t="str">
        <f t="shared" si="1"/>
        <v xml:space="preserve"> NULL </v>
      </c>
      <c r="N27" s="3" t="str">
        <f t="shared" si="2"/>
        <v xml:space="preserve"> DEFAULT('') </v>
      </c>
      <c r="O27" s="1" t="str">
        <f t="shared" si="3"/>
        <v>VMREMA VARCHAR(100)  NULL  DEFAULT('') ,</v>
      </c>
      <c r="P27" s="1" t="str">
        <f t="shared" si="4"/>
        <v>VMREMA VARCHAR2(100) DEFAULT(' '),</v>
      </c>
      <c r="Q27" s="2" t="str">
        <f t="shared" si="5"/>
        <v>100</v>
      </c>
      <c r="R27" s="2" t="str">
        <f t="shared" si="6"/>
        <v/>
      </c>
      <c r="S27" s="1" t="str">
        <f t="shared" si="7"/>
        <v xml:space="preserve">     A            VMREMA       100          COLHDG('Remark')</v>
      </c>
      <c r="T27" s="1" t="s">
        <v>9</v>
      </c>
      <c r="U27" s="1" t="str">
        <f t="shared" si="8"/>
        <v>EXEC sys.sp_addextendedproperty @name=N'MS_Description', @value=N'Remark' , @level0type=N'SCHEMA',@level0name=N'dbo', @level1type=N'TABLE',@level1name=N'PVMA', @level2type=N'COLUMN',@level2name=N'VMREMA'</v>
      </c>
      <c r="V27" s="1" t="s">
        <v>1311</v>
      </c>
      <c r="X27" s="1" t="s">
        <v>16</v>
      </c>
      <c r="Y27" s="1" t="s">
        <v>15</v>
      </c>
      <c r="Z27" s="1" t="str">
        <f t="shared" si="9"/>
        <v>VMREMA</v>
      </c>
      <c r="AA27" s="1" t="str">
        <f t="shared" si="10"/>
        <v>Remark</v>
      </c>
      <c r="AC27" s="1">
        <v>1</v>
      </c>
      <c r="AD27" s="6">
        <f t="shared" ca="1" si="11"/>
        <v>20141204</v>
      </c>
      <c r="AE27" s="3">
        <f t="shared" ca="1" si="12"/>
        <v>144109</v>
      </c>
      <c r="AF27" s="3" t="s">
        <v>88</v>
      </c>
      <c r="AG27" s="1">
        <v>0</v>
      </c>
      <c r="AH27" s="1">
        <v>0</v>
      </c>
      <c r="AJ27" s="1" t="str">
        <f t="shared" ca="1" si="13"/>
        <v>insert into ZDIC values('DJB', '', 'EN', 'S', 'VMREMA', 'Remark', '', '1', '20141204', '144109', 'SQL', '0', '0', '')</v>
      </c>
      <c r="AK27" s="5" t="s">
        <v>9</v>
      </c>
      <c r="AL27" s="1" t="str">
        <f t="shared" si="14"/>
        <v>, VMREMA</v>
      </c>
      <c r="AM27" s="1" t="str">
        <f t="shared" si="15"/>
        <v>, ''''</v>
      </c>
      <c r="AN27" s="17"/>
      <c r="AO27" s="16"/>
      <c r="AP27" s="16"/>
      <c r="AQ27" s="18"/>
      <c r="AR27" s="18"/>
      <c r="AS27" s="16"/>
      <c r="AT27" s="16"/>
      <c r="AU27" s="16"/>
      <c r="AV27" s="16"/>
      <c r="AW27" s="17"/>
      <c r="AX27" s="16"/>
      <c r="AY27" s="16"/>
      <c r="AZ27" s="16"/>
      <c r="BA27" s="16"/>
      <c r="BB27" s="16"/>
      <c r="BC27" s="16"/>
      <c r="BD27" s="16"/>
      <c r="BH27" s="6"/>
      <c r="BI27" s="3"/>
      <c r="BK27" s="6"/>
      <c r="BL27" s="3"/>
      <c r="BM27" s="3"/>
    </row>
    <row r="28" spans="1:65" ht="12.75" customHeight="1" x14ac:dyDescent="0.15">
      <c r="A28" s="4"/>
      <c r="B28" s="1" t="str">
        <f>VLOOKUP($D$2,[1]Tables!$B$1:$D$65499,2,FALSE)</f>
        <v>VM</v>
      </c>
      <c r="C28" s="1" t="s">
        <v>33</v>
      </c>
      <c r="D28" s="1" t="str">
        <f t="shared" si="0"/>
        <v>VMRCST</v>
      </c>
      <c r="E28" s="12" t="s">
        <v>380</v>
      </c>
      <c r="F28" s="1" t="str">
        <f>VLOOKUP($C28,'[1]Data Dictionary'!$B$1:$I$65598,5,FALSE)</f>
        <v>Record Status</v>
      </c>
      <c r="G28" s="1" t="str">
        <f>VLOOKUP($C28,'[1]Data Dictionary'!$B$1:$I$65598,6,FALSE)</f>
        <v>Record Status</v>
      </c>
      <c r="H28" s="1" t="str">
        <f>VLOOKUP($C28,'[1]Data Dictionary'!$B$1:$I$65598,7,FALSE)</f>
        <v>Record Status</v>
      </c>
      <c r="I28" s="1" t="str">
        <f>VLOOKUP($C28,'[1]Data Dictionary'!$B$1:$I$65598,8,FALSE)</f>
        <v>Record Status</v>
      </c>
      <c r="J28" s="1" t="str">
        <f>VLOOKUP($C28,'[1]Data Dictionary'!$B$1:$I$65598,2,FALSE)</f>
        <v>NUMERIC</v>
      </c>
      <c r="K28" s="2" t="str">
        <f>VLOOKUP($C28,'[1]Data Dictionary'!$B$1:$I$65598,3,FALSE)</f>
        <v>1, 0</v>
      </c>
      <c r="L28" s="3"/>
      <c r="M28" s="3" t="str">
        <f t="shared" si="1"/>
        <v xml:space="preserve"> NULL </v>
      </c>
      <c r="N28" s="3" t="str">
        <f t="shared" si="2"/>
        <v xml:space="preserve"> DEFAULT(0) </v>
      </c>
      <c r="O28" s="1" t="str">
        <f t="shared" si="3"/>
        <v>VMRCST NUMERIC(1, 0)  NULL  DEFAULT(0) ,</v>
      </c>
      <c r="P28" s="1" t="str">
        <f t="shared" si="4"/>
        <v>VMRCST NUMBER(1, 0)  DEFAULT(0) ,</v>
      </c>
      <c r="Q28" s="2" t="str">
        <f t="shared" si="5"/>
        <v>1</v>
      </c>
      <c r="R28" s="2" t="str">
        <f t="shared" si="6"/>
        <v xml:space="preserve"> 0</v>
      </c>
      <c r="S28" s="1" t="str">
        <f t="shared" si="7"/>
        <v xml:space="preserve">     A            VMRCST         1  0       COLHDG('Record Status')</v>
      </c>
      <c r="T28" s="1" t="s">
        <v>9</v>
      </c>
      <c r="U28" s="1" t="str">
        <f t="shared" si="8"/>
        <v>EXEC sys.sp_addextendedproperty @name=N'MS_Description', @value=N'Record Status' , @level0type=N'SCHEMA',@level0name=N'dbo', @level1type=N'TABLE',@level1name=N'PVMA', @level2type=N'COLUMN',@level2name=N'VMRCST'</v>
      </c>
      <c r="V28" s="1" t="s">
        <v>1311</v>
      </c>
      <c r="X28" s="1" t="s">
        <v>16</v>
      </c>
      <c r="Y28" s="1" t="s">
        <v>15</v>
      </c>
      <c r="Z28" s="1" t="str">
        <f t="shared" si="9"/>
        <v>VMRCST</v>
      </c>
      <c r="AA28" s="1" t="str">
        <f t="shared" si="10"/>
        <v>Record Status</v>
      </c>
      <c r="AC28" s="1">
        <v>1</v>
      </c>
      <c r="AD28" s="6">
        <f t="shared" ca="1" si="11"/>
        <v>20141204</v>
      </c>
      <c r="AE28" s="3">
        <f t="shared" ca="1" si="12"/>
        <v>144109</v>
      </c>
      <c r="AF28" s="3" t="s">
        <v>88</v>
      </c>
      <c r="AG28" s="1">
        <v>0</v>
      </c>
      <c r="AH28" s="1">
        <v>0</v>
      </c>
      <c r="AJ28" s="1" t="str">
        <f t="shared" ca="1" si="13"/>
        <v>insert into ZDIC values('DJB', '', 'EN', 'S', 'VMRCST', 'Record Status', '', '1', '20141204', '144109', 'SQL', '0', '0', '')</v>
      </c>
      <c r="AK28" s="5" t="s">
        <v>9</v>
      </c>
      <c r="AL28" s="1" t="str">
        <f t="shared" si="14"/>
        <v>, VMRCST</v>
      </c>
      <c r="AM28" s="1" t="str">
        <f t="shared" si="15"/>
        <v>, 1</v>
      </c>
      <c r="AN28" s="17"/>
      <c r="AO28" s="16"/>
      <c r="AP28" s="16"/>
      <c r="AQ28" s="18"/>
      <c r="AR28" s="18"/>
      <c r="AS28" s="16"/>
      <c r="AT28" s="16"/>
      <c r="AU28" s="16"/>
      <c r="AV28" s="16"/>
      <c r="AW28" s="17"/>
      <c r="AX28" s="16"/>
      <c r="AY28" s="16"/>
      <c r="AZ28" s="16"/>
      <c r="BA28" s="16"/>
      <c r="BB28" s="16"/>
      <c r="BC28" s="16"/>
      <c r="BD28" s="16"/>
      <c r="BH28" s="6"/>
      <c r="BI28" s="3"/>
      <c r="BK28" s="6"/>
      <c r="BL28" s="3"/>
      <c r="BM28" s="3"/>
    </row>
    <row r="29" spans="1:65" ht="12.75" customHeight="1" x14ac:dyDescent="0.15">
      <c r="A29" s="4"/>
      <c r="B29" s="1" t="str">
        <f>VLOOKUP($D$2,[1]Tables!$B$1:$D$65499,2,FALSE)</f>
        <v>VM</v>
      </c>
      <c r="C29" s="1" t="s">
        <v>23</v>
      </c>
      <c r="D29" s="1" t="str">
        <f t="shared" si="0"/>
        <v>VMCRDT</v>
      </c>
      <c r="E29" s="1" t="s">
        <v>379</v>
      </c>
      <c r="F29" s="1" t="str">
        <f>VLOOKUP($C29,'[1]Data Dictionary'!$B$1:$I$65598,5,FALSE)</f>
        <v>Create Date</v>
      </c>
      <c r="G29" s="1" t="str">
        <f>VLOOKUP($C29,'[1]Data Dictionary'!$B$1:$I$65598,6,FALSE)</f>
        <v>Create Date</v>
      </c>
      <c r="H29" s="1" t="str">
        <f>VLOOKUP($C29,'[1]Data Dictionary'!$B$1:$I$65598,7,FALSE)</f>
        <v>Create Date</v>
      </c>
      <c r="I29" s="1" t="str">
        <f>VLOOKUP($C29,'[1]Data Dictionary'!$B$1:$I$65598,8,FALSE)</f>
        <v>Create Date</v>
      </c>
      <c r="J29" s="1" t="str">
        <f>VLOOKUP($C29,'[1]Data Dictionary'!$B$1:$I$65598,2,FALSE)</f>
        <v>NUMERIC</v>
      </c>
      <c r="K29" s="2" t="str">
        <f>VLOOKUP($C29,'[1]Data Dictionary'!$B$1:$I$65598,3,FALSE)</f>
        <v>8, 0</v>
      </c>
      <c r="L29" s="3"/>
      <c r="M29" s="3" t="str">
        <f t="shared" si="1"/>
        <v xml:space="preserve"> NULL </v>
      </c>
      <c r="N29" s="3" t="str">
        <f t="shared" si="2"/>
        <v xml:space="preserve"> DEFAULT(0) </v>
      </c>
      <c r="O29" s="1" t="str">
        <f t="shared" si="3"/>
        <v>VMCRDT NUMERIC(8, 0)  NULL  DEFAULT(0) ,</v>
      </c>
      <c r="P29" s="1" t="str">
        <f t="shared" si="4"/>
        <v>VMCRDT NUMBER(8, 0)  DEFAULT(0) ,</v>
      </c>
      <c r="Q29" s="2" t="str">
        <f t="shared" si="5"/>
        <v>8</v>
      </c>
      <c r="R29" s="2" t="str">
        <f t="shared" si="6"/>
        <v xml:space="preserve"> 0</v>
      </c>
      <c r="S29" s="1" t="str">
        <f t="shared" si="7"/>
        <v xml:space="preserve">     A            VMCRDT         8  0       COLHDG('Create Date')</v>
      </c>
      <c r="T29" s="1" t="s">
        <v>9</v>
      </c>
      <c r="U29" s="1" t="str">
        <f t="shared" si="8"/>
        <v>EXEC sys.sp_addextendedproperty @name=N'MS_Description', @value=N'Create Date' , @level0type=N'SCHEMA',@level0name=N'dbo', @level1type=N'TABLE',@level1name=N'PVMA', @level2type=N'COLUMN',@level2name=N'VMCRDT'</v>
      </c>
      <c r="V29" s="1" t="s">
        <v>1311</v>
      </c>
      <c r="X29" s="1" t="s">
        <v>16</v>
      </c>
      <c r="Y29" s="1" t="s">
        <v>15</v>
      </c>
      <c r="Z29" s="1" t="str">
        <f t="shared" si="9"/>
        <v>VMCRDT</v>
      </c>
      <c r="AA29" s="1" t="str">
        <f t="shared" si="10"/>
        <v>Create Date</v>
      </c>
      <c r="AC29" s="1">
        <v>1</v>
      </c>
      <c r="AD29" s="6">
        <f t="shared" ca="1" si="11"/>
        <v>20141204</v>
      </c>
      <c r="AE29" s="3">
        <f t="shared" ca="1" si="12"/>
        <v>144109</v>
      </c>
      <c r="AF29" s="3" t="s">
        <v>88</v>
      </c>
      <c r="AG29" s="1">
        <v>0</v>
      </c>
      <c r="AH29" s="1">
        <v>0</v>
      </c>
      <c r="AJ29" s="1" t="str">
        <f t="shared" ca="1" si="13"/>
        <v>insert into ZDIC values('DJB', '', 'EN', 'S', 'VMCRDT', 'Create Date', '', '1', '20141204', '144109', 'SQL', '0', '0', '')</v>
      </c>
      <c r="AK29" s="5" t="s">
        <v>9</v>
      </c>
      <c r="AL29" s="1" t="str">
        <f t="shared" si="14"/>
        <v>, VMCRDT</v>
      </c>
      <c r="AM29" s="1" t="str">
        <f t="shared" si="15"/>
        <v>, year(curdate())*10000+month(curdate())*100+day(curdate())</v>
      </c>
      <c r="AN29" s="17"/>
      <c r="AO29" s="16"/>
      <c r="AP29" s="16"/>
      <c r="AQ29" s="18"/>
      <c r="AR29" s="18"/>
      <c r="AS29" s="16"/>
      <c r="AT29" s="16"/>
      <c r="AU29" s="16"/>
      <c r="AV29" s="16"/>
      <c r="AW29" s="17"/>
      <c r="AX29" s="16"/>
      <c r="AY29" s="16"/>
      <c r="AZ29" s="16"/>
      <c r="BA29" s="16"/>
      <c r="BB29" s="16"/>
      <c r="BC29" s="16"/>
      <c r="BD29" s="16"/>
      <c r="BH29" s="6"/>
      <c r="BI29" s="3"/>
      <c r="BK29" s="6"/>
      <c r="BL29" s="3"/>
      <c r="BM29" s="3"/>
    </row>
    <row r="30" spans="1:65" ht="12.75" customHeight="1" x14ac:dyDescent="0.15">
      <c r="A30" s="4"/>
      <c r="B30" s="1" t="str">
        <f>VLOOKUP($D$2,[1]Tables!$B$1:$D$65499,2,FALSE)</f>
        <v>VM</v>
      </c>
      <c r="C30" s="1" t="s">
        <v>24</v>
      </c>
      <c r="D30" s="1" t="str">
        <f t="shared" si="0"/>
        <v>VMCRTM</v>
      </c>
      <c r="E30" s="1" t="s">
        <v>378</v>
      </c>
      <c r="F30" s="1" t="str">
        <f>VLOOKUP($C30,'[1]Data Dictionary'!$B$1:$I$65598,5,FALSE)</f>
        <v>Create Time</v>
      </c>
      <c r="G30" s="1" t="str">
        <f>VLOOKUP($C30,'[1]Data Dictionary'!$B$1:$I$65598,6,FALSE)</f>
        <v>Create Time</v>
      </c>
      <c r="H30" s="1" t="str">
        <f>VLOOKUP($C30,'[1]Data Dictionary'!$B$1:$I$65598,7,FALSE)</f>
        <v>Create Time</v>
      </c>
      <c r="I30" s="1" t="str">
        <f>VLOOKUP($C30,'[1]Data Dictionary'!$B$1:$I$65598,8,FALSE)</f>
        <v>Create Time</v>
      </c>
      <c r="J30" s="1" t="str">
        <f>VLOOKUP($C30,'[1]Data Dictionary'!$B$1:$I$65598,2,FALSE)</f>
        <v>NUMERIC</v>
      </c>
      <c r="K30" s="2" t="str">
        <f>VLOOKUP($C30,'[1]Data Dictionary'!$B$1:$I$65598,3,FALSE)</f>
        <v>6, 0</v>
      </c>
      <c r="L30" s="3"/>
      <c r="M30" s="3" t="str">
        <f t="shared" si="1"/>
        <v xml:space="preserve"> NULL </v>
      </c>
      <c r="N30" s="3" t="str">
        <f t="shared" si="2"/>
        <v xml:space="preserve"> DEFAULT(0) </v>
      </c>
      <c r="O30" s="1" t="str">
        <f t="shared" si="3"/>
        <v>VMCRTM NUMERIC(6, 0)  NULL  DEFAULT(0) ,</v>
      </c>
      <c r="P30" s="1" t="str">
        <f t="shared" si="4"/>
        <v>VMCRTM NUMBER(6, 0)  DEFAULT(0) ,</v>
      </c>
      <c r="Q30" s="2" t="str">
        <f t="shared" si="5"/>
        <v>6</v>
      </c>
      <c r="R30" s="2" t="str">
        <f t="shared" si="6"/>
        <v xml:space="preserve"> 0</v>
      </c>
      <c r="S30" s="1" t="str">
        <f t="shared" si="7"/>
        <v xml:space="preserve">     A            VMCRTM         6  0       COLHDG('Create Time')</v>
      </c>
      <c r="T30" s="1" t="s">
        <v>9</v>
      </c>
      <c r="U30" s="1" t="str">
        <f t="shared" si="8"/>
        <v>EXEC sys.sp_addextendedproperty @name=N'MS_Description', @value=N'Create Time' , @level0type=N'SCHEMA',@level0name=N'dbo', @level1type=N'TABLE',@level1name=N'PVMA', @level2type=N'COLUMN',@level2name=N'VMCRTM'</v>
      </c>
      <c r="V30" s="1" t="s">
        <v>1311</v>
      </c>
      <c r="X30" s="1" t="s">
        <v>16</v>
      </c>
      <c r="Y30" s="1" t="s">
        <v>15</v>
      </c>
      <c r="Z30" s="1" t="str">
        <f t="shared" si="9"/>
        <v>VMCRTM</v>
      </c>
      <c r="AA30" s="1" t="str">
        <f t="shared" si="10"/>
        <v>Create Time</v>
      </c>
      <c r="AC30" s="1">
        <v>1</v>
      </c>
      <c r="AD30" s="6">
        <f t="shared" ca="1" si="11"/>
        <v>20141204</v>
      </c>
      <c r="AE30" s="3">
        <f t="shared" ca="1" si="12"/>
        <v>144109</v>
      </c>
      <c r="AF30" s="3" t="s">
        <v>88</v>
      </c>
      <c r="AG30" s="1">
        <v>0</v>
      </c>
      <c r="AH30" s="1">
        <v>0</v>
      </c>
      <c r="AJ30" s="1" t="str">
        <f t="shared" ca="1" si="13"/>
        <v>insert into ZDIC values('DJB', '', 'EN', 'S', 'VMCRTM', 'Create Time', '', '1', '20141204', '144109', 'SQL', '0', '0', '')</v>
      </c>
      <c r="AK30" s="5" t="s">
        <v>9</v>
      </c>
      <c r="AL30" s="1" t="str">
        <f t="shared" si="14"/>
        <v>, VMCRTM</v>
      </c>
      <c r="AM30" s="1" t="str">
        <f t="shared" si="15"/>
        <v>, hour(curtime())*10000+minute(curtime())*100+second(curtime())</v>
      </c>
      <c r="AN30" s="17"/>
      <c r="AO30" s="16"/>
      <c r="AP30" s="16"/>
      <c r="AQ30" s="18"/>
      <c r="AR30" s="18"/>
      <c r="AS30" s="16"/>
      <c r="AT30" s="16"/>
      <c r="AU30" s="16"/>
      <c r="AV30" s="16"/>
      <c r="AW30" s="17"/>
      <c r="AX30" s="16"/>
      <c r="AY30" s="16"/>
      <c r="AZ30" s="16"/>
      <c r="BA30" s="16"/>
      <c r="BB30" s="16"/>
      <c r="BC30" s="16"/>
      <c r="BD30" s="16"/>
      <c r="BH30" s="6"/>
      <c r="BI30" s="3"/>
      <c r="BK30" s="6"/>
      <c r="BL30" s="3"/>
      <c r="BM30" s="3"/>
    </row>
    <row r="31" spans="1:65" ht="12.75" customHeight="1" x14ac:dyDescent="0.15">
      <c r="A31" s="4"/>
      <c r="B31" s="1" t="str">
        <f>VLOOKUP($D$2,[1]Tables!$B$1:$D$65499,2,FALSE)</f>
        <v>VM</v>
      </c>
      <c r="C31" s="1" t="s">
        <v>25</v>
      </c>
      <c r="D31" s="1" t="str">
        <f t="shared" si="0"/>
        <v>VMCRUS</v>
      </c>
      <c r="E31" s="12" t="s">
        <v>377</v>
      </c>
      <c r="F31" s="1" t="str">
        <f>VLOOKUP($C31,'[1]Data Dictionary'!$B$1:$I$65598,5,FALSE)</f>
        <v>Create User</v>
      </c>
      <c r="G31" s="1" t="str">
        <f>VLOOKUP($C31,'[1]Data Dictionary'!$B$1:$I$65598,6,FALSE)</f>
        <v>Create User</v>
      </c>
      <c r="H31" s="1" t="str">
        <f>VLOOKUP($C31,'[1]Data Dictionary'!$B$1:$I$65598,7,FALSE)</f>
        <v>Create User</v>
      </c>
      <c r="I31" s="1" t="str">
        <f>VLOOKUP($C31,'[1]Data Dictionary'!$B$1:$I$65598,8,FALSE)</f>
        <v>Create User</v>
      </c>
      <c r="J31" s="1" t="str">
        <f>VLOOKUP($C31,'[1]Data Dictionary'!$B$1:$I$65598,2,FALSE)</f>
        <v>VARCHAR</v>
      </c>
      <c r="K31" s="2" t="str">
        <f>VLOOKUP($C31,'[1]Data Dictionary'!$B$1:$I$65598,3,FALSE)</f>
        <v>20</v>
      </c>
      <c r="L31" s="3"/>
      <c r="M31" s="3" t="str">
        <f t="shared" si="1"/>
        <v xml:space="preserve"> NULL </v>
      </c>
      <c r="N31" s="3" t="str">
        <f t="shared" si="2"/>
        <v xml:space="preserve"> DEFAULT('') </v>
      </c>
      <c r="O31" s="1" t="str">
        <f t="shared" si="3"/>
        <v>VMCRUS VARCHAR(20)  NULL  DEFAULT('') ,</v>
      </c>
      <c r="P31" s="1" t="str">
        <f t="shared" si="4"/>
        <v>VMCRUS VARCHAR2(20) DEFAULT(' '),</v>
      </c>
      <c r="Q31" s="2" t="str">
        <f t="shared" si="5"/>
        <v>20</v>
      </c>
      <c r="R31" s="2" t="str">
        <f t="shared" si="6"/>
        <v/>
      </c>
      <c r="S31" s="1" t="str">
        <f t="shared" si="7"/>
        <v xml:space="preserve">     A            VMCRUS        20          COLHDG('Create User')</v>
      </c>
      <c r="T31" s="1" t="s">
        <v>9</v>
      </c>
      <c r="U31" s="1" t="str">
        <f t="shared" si="8"/>
        <v>EXEC sys.sp_addextendedproperty @name=N'MS_Description', @value=N'Create User' , @level0type=N'SCHEMA',@level0name=N'dbo', @level1type=N'TABLE',@level1name=N'PVMA', @level2type=N'COLUMN',@level2name=N'VMCRUS'</v>
      </c>
      <c r="V31" s="1" t="s">
        <v>1311</v>
      </c>
      <c r="X31" s="1" t="s">
        <v>16</v>
      </c>
      <c r="Y31" s="1" t="s">
        <v>15</v>
      </c>
      <c r="Z31" s="1" t="str">
        <f t="shared" si="9"/>
        <v>VMCRUS</v>
      </c>
      <c r="AA31" s="1" t="str">
        <f t="shared" si="10"/>
        <v>Create User</v>
      </c>
      <c r="AC31" s="1">
        <v>1</v>
      </c>
      <c r="AD31" s="6">
        <f t="shared" ca="1" si="11"/>
        <v>20141204</v>
      </c>
      <c r="AE31" s="3">
        <f t="shared" ca="1" si="12"/>
        <v>144109</v>
      </c>
      <c r="AF31" s="3" t="s">
        <v>88</v>
      </c>
      <c r="AG31" s="1">
        <v>0</v>
      </c>
      <c r="AH31" s="1">
        <v>0</v>
      </c>
      <c r="AJ31" s="1" t="str">
        <f t="shared" ca="1" si="13"/>
        <v>insert into ZDIC values('DJB', '', 'EN', 'S', 'VMCRUS', 'Create User', '', '1', '20141204', '144109', 'SQL', '0', '0', '')</v>
      </c>
      <c r="AK31" s="5" t="s">
        <v>9</v>
      </c>
      <c r="AL31" s="1" t="str">
        <f t="shared" si="14"/>
        <v>, VMCRUS</v>
      </c>
      <c r="AM31" s="1" t="str">
        <f t="shared" si="15"/>
        <v>, ''SQLSYNCH''</v>
      </c>
      <c r="AN31" s="17"/>
      <c r="AO31" s="16"/>
      <c r="AP31" s="16"/>
      <c r="AQ31" s="18"/>
      <c r="AR31" s="18"/>
      <c r="AS31" s="16"/>
      <c r="AT31" s="16"/>
      <c r="AU31" s="16"/>
      <c r="AV31" s="16"/>
      <c r="AW31" s="17"/>
      <c r="AX31" s="16"/>
      <c r="AY31" s="16"/>
      <c r="AZ31" s="16"/>
      <c r="BA31" s="16"/>
      <c r="BB31" s="16"/>
      <c r="BC31" s="16"/>
      <c r="BD31" s="16"/>
      <c r="BH31" s="6"/>
      <c r="BI31" s="3"/>
      <c r="BK31" s="6"/>
      <c r="BL31" s="3"/>
      <c r="BM31" s="3"/>
    </row>
    <row r="32" spans="1:65" ht="12.75" customHeight="1" x14ac:dyDescent="0.15">
      <c r="A32" s="4"/>
      <c r="B32" s="1" t="str">
        <f>VLOOKUP($D$2,[1]Tables!$B$1:$D$65499,2,FALSE)</f>
        <v>VM</v>
      </c>
      <c r="C32" s="1" t="s">
        <v>26</v>
      </c>
      <c r="D32" s="1" t="str">
        <f t="shared" si="0"/>
        <v>VMCHDT</v>
      </c>
      <c r="E32" s="1" t="s">
        <v>379</v>
      </c>
      <c r="F32" s="1" t="str">
        <f>VLOOKUP($C32,'[1]Data Dictionary'!$B$1:$I$65598,5,FALSE)</f>
        <v>Change Date</v>
      </c>
      <c r="G32" s="1" t="str">
        <f>VLOOKUP($C32,'[1]Data Dictionary'!$B$1:$I$65598,6,FALSE)</f>
        <v>Change Date</v>
      </c>
      <c r="H32" s="1" t="str">
        <f>VLOOKUP($C32,'[1]Data Dictionary'!$B$1:$I$65598,7,FALSE)</f>
        <v>Change Date</v>
      </c>
      <c r="I32" s="1" t="str">
        <f>VLOOKUP($C32,'[1]Data Dictionary'!$B$1:$I$65598,8,FALSE)</f>
        <v>Change Date</v>
      </c>
      <c r="J32" s="1" t="str">
        <f>VLOOKUP($C32,'[1]Data Dictionary'!$B$1:$I$65598,2,FALSE)</f>
        <v>NUMERIC</v>
      </c>
      <c r="K32" s="2" t="str">
        <f>VLOOKUP($C32,'[1]Data Dictionary'!$B$1:$I$65598,3,FALSE)</f>
        <v>8, 0</v>
      </c>
      <c r="L32" s="3"/>
      <c r="M32" s="3" t="str">
        <f t="shared" si="1"/>
        <v xml:space="preserve"> NULL </v>
      </c>
      <c r="N32" s="3" t="str">
        <f t="shared" si="2"/>
        <v xml:space="preserve"> DEFAULT(0) </v>
      </c>
      <c r="O32" s="1" t="str">
        <f t="shared" si="3"/>
        <v>VMCHDT NUMERIC(8, 0)  NULL  DEFAULT(0) ,</v>
      </c>
      <c r="P32" s="1" t="str">
        <f t="shared" si="4"/>
        <v>VMCHDT NUMBER(8, 0)  DEFAULT(0) ,</v>
      </c>
      <c r="Q32" s="2" t="str">
        <f t="shared" si="5"/>
        <v>8</v>
      </c>
      <c r="R32" s="2" t="str">
        <f t="shared" si="6"/>
        <v xml:space="preserve"> 0</v>
      </c>
      <c r="S32" s="1" t="str">
        <f t="shared" si="7"/>
        <v xml:space="preserve">     A            VMCHDT         8  0       COLHDG('Change Date')</v>
      </c>
      <c r="T32" s="1" t="s">
        <v>9</v>
      </c>
      <c r="U32" s="1" t="str">
        <f t="shared" si="8"/>
        <v>EXEC sys.sp_addextendedproperty @name=N'MS_Description', @value=N'Change Date' , @level0type=N'SCHEMA',@level0name=N'dbo', @level1type=N'TABLE',@level1name=N'PVMA', @level2type=N'COLUMN',@level2name=N'VMCHDT'</v>
      </c>
      <c r="V32" s="1" t="s">
        <v>1311</v>
      </c>
      <c r="X32" s="1" t="s">
        <v>16</v>
      </c>
      <c r="Y32" s="1" t="s">
        <v>15</v>
      </c>
      <c r="Z32" s="1" t="str">
        <f t="shared" si="9"/>
        <v>VMCHDT</v>
      </c>
      <c r="AA32" s="1" t="str">
        <f t="shared" si="10"/>
        <v>Change Date</v>
      </c>
      <c r="AC32" s="1">
        <v>1</v>
      </c>
      <c r="AD32" s="6">
        <f t="shared" ca="1" si="11"/>
        <v>20141204</v>
      </c>
      <c r="AE32" s="3">
        <f t="shared" ca="1" si="12"/>
        <v>144109</v>
      </c>
      <c r="AF32" s="3" t="s">
        <v>88</v>
      </c>
      <c r="AG32" s="1">
        <v>0</v>
      </c>
      <c r="AH32" s="1">
        <v>0</v>
      </c>
      <c r="AJ32" s="1" t="str">
        <f t="shared" ca="1" si="13"/>
        <v>insert into ZDIC values('DJB', '', 'EN', 'S', 'VMCHDT', 'Change Date', '', '1', '20141204', '144109', 'SQL', '0', '0', '')</v>
      </c>
      <c r="AK32" s="5" t="s">
        <v>9</v>
      </c>
      <c r="AL32" s="1" t="str">
        <f t="shared" si="14"/>
        <v>, VMCHDT</v>
      </c>
      <c r="AM32" s="1" t="str">
        <f t="shared" si="15"/>
        <v>, year(curdate())*10000+month(curdate())*100+day(curdate())</v>
      </c>
      <c r="AN32" s="17"/>
      <c r="AO32" s="16"/>
      <c r="AP32" s="16"/>
      <c r="AQ32" s="18"/>
      <c r="AR32" s="18"/>
      <c r="AS32" s="16"/>
      <c r="AT32" s="16"/>
      <c r="AU32" s="16"/>
      <c r="AV32" s="16"/>
      <c r="AW32" s="17"/>
      <c r="AX32" s="16"/>
      <c r="AY32" s="16"/>
      <c r="AZ32" s="16"/>
      <c r="BA32" s="16"/>
      <c r="BB32" s="16"/>
      <c r="BC32" s="16"/>
      <c r="BD32" s="16"/>
      <c r="BH32" s="6"/>
      <c r="BI32" s="3"/>
      <c r="BK32" s="6"/>
      <c r="BL32" s="3"/>
      <c r="BM32" s="3"/>
    </row>
    <row r="33" spans="1:65" ht="12.75" customHeight="1" x14ac:dyDescent="0.15">
      <c r="A33" s="4"/>
      <c r="B33" s="1" t="str">
        <f>VLOOKUP($D$2,[1]Tables!$B$1:$D$65499,2,FALSE)</f>
        <v>VM</v>
      </c>
      <c r="C33" s="1" t="s">
        <v>27</v>
      </c>
      <c r="D33" s="1" t="str">
        <f t="shared" si="0"/>
        <v>VMCHTM</v>
      </c>
      <c r="E33" s="1" t="s">
        <v>378</v>
      </c>
      <c r="F33" s="1" t="str">
        <f>VLOOKUP($C33,'[1]Data Dictionary'!$B$1:$I$65598,5,FALSE)</f>
        <v>Change Time</v>
      </c>
      <c r="G33" s="1" t="str">
        <f>VLOOKUP($C33,'[1]Data Dictionary'!$B$1:$I$65598,6,FALSE)</f>
        <v>Change Time</v>
      </c>
      <c r="H33" s="1" t="str">
        <f>VLOOKUP($C33,'[1]Data Dictionary'!$B$1:$I$65598,7,FALSE)</f>
        <v>Change Time</v>
      </c>
      <c r="I33" s="1" t="str">
        <f>VLOOKUP($C33,'[1]Data Dictionary'!$B$1:$I$65598,8,FALSE)</f>
        <v>Change Time</v>
      </c>
      <c r="J33" s="1" t="str">
        <f>VLOOKUP($C33,'[1]Data Dictionary'!$B$1:$I$65598,2,FALSE)</f>
        <v>NUMERIC</v>
      </c>
      <c r="K33" s="2" t="str">
        <f>VLOOKUP($C33,'[1]Data Dictionary'!$B$1:$I$65598,3,FALSE)</f>
        <v>6, 0</v>
      </c>
      <c r="L33" s="3"/>
      <c r="M33" s="3" t="str">
        <f t="shared" si="1"/>
        <v xml:space="preserve"> NULL </v>
      </c>
      <c r="N33" s="3" t="str">
        <f t="shared" si="2"/>
        <v xml:space="preserve"> DEFAULT(0) </v>
      </c>
      <c r="O33" s="1" t="str">
        <f t="shared" si="3"/>
        <v>VMCHTM NUMERIC(6, 0)  NULL  DEFAULT(0) ,</v>
      </c>
      <c r="P33" s="1" t="str">
        <f t="shared" si="4"/>
        <v>VMCHTM NUMBER(6, 0)  DEFAULT(0) ,</v>
      </c>
      <c r="Q33" s="2" t="str">
        <f t="shared" si="5"/>
        <v>6</v>
      </c>
      <c r="R33" s="2" t="str">
        <f t="shared" si="6"/>
        <v xml:space="preserve"> 0</v>
      </c>
      <c r="S33" s="1" t="str">
        <f t="shared" si="7"/>
        <v xml:space="preserve">     A            VMCHTM         6  0       COLHDG('Change Time')</v>
      </c>
      <c r="T33" s="1" t="s">
        <v>9</v>
      </c>
      <c r="U33" s="1" t="str">
        <f t="shared" si="8"/>
        <v>EXEC sys.sp_addextendedproperty @name=N'MS_Description', @value=N'Change Time' , @level0type=N'SCHEMA',@level0name=N'dbo', @level1type=N'TABLE',@level1name=N'PVMA', @level2type=N'COLUMN',@level2name=N'VMCHTM'</v>
      </c>
      <c r="V33" s="1" t="s">
        <v>1311</v>
      </c>
      <c r="X33" s="1" t="s">
        <v>16</v>
      </c>
      <c r="Y33" s="1" t="s">
        <v>15</v>
      </c>
      <c r="Z33" s="1" t="str">
        <f t="shared" si="9"/>
        <v>VMCHTM</v>
      </c>
      <c r="AA33" s="1" t="str">
        <f t="shared" si="10"/>
        <v>Change Time</v>
      </c>
      <c r="AC33" s="1">
        <v>1</v>
      </c>
      <c r="AD33" s="6">
        <f t="shared" ca="1" si="11"/>
        <v>20141204</v>
      </c>
      <c r="AE33" s="3">
        <f t="shared" ca="1" si="12"/>
        <v>144109</v>
      </c>
      <c r="AF33" s="3" t="s">
        <v>88</v>
      </c>
      <c r="AG33" s="1">
        <v>0</v>
      </c>
      <c r="AH33" s="1">
        <v>0</v>
      </c>
      <c r="AJ33" s="1" t="str">
        <f t="shared" ca="1" si="13"/>
        <v>insert into ZDIC values('DJB', '', 'EN', 'S', 'VMCHTM', 'Change Time', '', '1', '20141204', '144109', 'SQL', '0', '0', '')</v>
      </c>
      <c r="AK33" s="5" t="s">
        <v>9</v>
      </c>
      <c r="AL33" s="1" t="str">
        <f t="shared" si="14"/>
        <v>, VMCHTM</v>
      </c>
      <c r="AM33" s="1" t="str">
        <f t="shared" si="15"/>
        <v>, hour(curtime())*10000+minute(curtime())*100+second(curtime())</v>
      </c>
      <c r="AN33" s="17"/>
      <c r="AO33" s="16"/>
      <c r="AP33" s="16"/>
      <c r="AQ33" s="18"/>
      <c r="AR33" s="18"/>
      <c r="AS33" s="16"/>
      <c r="AT33" s="16"/>
      <c r="AU33" s="16"/>
      <c r="AV33" s="16"/>
      <c r="AW33" s="17"/>
      <c r="AX33" s="16"/>
      <c r="AY33" s="16"/>
      <c r="AZ33" s="16"/>
      <c r="BA33" s="16"/>
      <c r="BB33" s="16"/>
      <c r="BC33" s="16"/>
      <c r="BD33" s="16"/>
      <c r="BH33" s="6"/>
      <c r="BI33" s="3"/>
      <c r="BK33" s="6"/>
      <c r="BL33" s="3"/>
      <c r="BM33" s="3"/>
    </row>
    <row r="34" spans="1:65" ht="12.75" customHeight="1" x14ac:dyDescent="0.15">
      <c r="A34" s="4"/>
      <c r="B34" s="1" t="str">
        <f>VLOOKUP($D$2,[1]Tables!$B$1:$D$65499,2,FALSE)</f>
        <v>VM</v>
      </c>
      <c r="C34" s="1" t="s">
        <v>28</v>
      </c>
      <c r="D34" s="1" t="str">
        <f t="shared" si="0"/>
        <v>VMCHUS</v>
      </c>
      <c r="E34" s="12" t="s">
        <v>377</v>
      </c>
      <c r="F34" s="1" t="str">
        <f>VLOOKUP($C34,'[1]Data Dictionary'!$B$1:$I$65598,5,FALSE)</f>
        <v>Change User</v>
      </c>
      <c r="G34" s="1" t="str">
        <f>VLOOKUP($C34,'[1]Data Dictionary'!$B$1:$I$65598,6,FALSE)</f>
        <v>Change User</v>
      </c>
      <c r="H34" s="1" t="str">
        <f>VLOOKUP($C34,'[1]Data Dictionary'!$B$1:$I$65598,7,FALSE)</f>
        <v>Change User</v>
      </c>
      <c r="I34" s="1" t="str">
        <f>VLOOKUP($C34,'[1]Data Dictionary'!$B$1:$I$65598,8,FALSE)</f>
        <v>Change User</v>
      </c>
      <c r="J34" s="1" t="str">
        <f>VLOOKUP($C34,'[1]Data Dictionary'!$B$1:$I$65598,2,FALSE)</f>
        <v>VARCHAR</v>
      </c>
      <c r="K34" s="2" t="str">
        <f>VLOOKUP($C34,'[1]Data Dictionary'!$B$1:$I$65598,3,FALSE)</f>
        <v>20</v>
      </c>
      <c r="L34" s="3"/>
      <c r="M34" s="3" t="str">
        <f t="shared" si="1"/>
        <v xml:space="preserve"> NULL </v>
      </c>
      <c r="N34" s="3" t="str">
        <f t="shared" si="2"/>
        <v xml:space="preserve"> DEFAULT('') </v>
      </c>
      <c r="O34" s="1" t="str">
        <f t="shared" si="3"/>
        <v>VMCHUS VARCHAR(20)  NULL  DEFAULT('') ,</v>
      </c>
      <c r="P34" s="1" t="str">
        <f t="shared" si="4"/>
        <v>VMCHUS VARCHAR2(20) DEFAULT(' '),</v>
      </c>
      <c r="Q34" s="2" t="str">
        <f t="shared" si="5"/>
        <v>20</v>
      </c>
      <c r="R34" s="2" t="str">
        <f t="shared" si="6"/>
        <v/>
      </c>
      <c r="S34" s="1" t="str">
        <f t="shared" si="7"/>
        <v xml:space="preserve">     A            VMCHUS        20          COLHDG('Change User')</v>
      </c>
      <c r="T34" s="1" t="s">
        <v>9</v>
      </c>
      <c r="U34" s="1" t="str">
        <f t="shared" si="8"/>
        <v>EXEC sys.sp_addextendedproperty @name=N'MS_Description', @value=N'Change User' , @level0type=N'SCHEMA',@level0name=N'dbo', @level1type=N'TABLE',@level1name=N'PVMA', @level2type=N'COLUMN',@level2name=N'VMCHUS'</v>
      </c>
      <c r="V34" s="1" t="s">
        <v>1311</v>
      </c>
      <c r="X34" s="1" t="s">
        <v>16</v>
      </c>
      <c r="Y34" s="1" t="s">
        <v>15</v>
      </c>
      <c r="Z34" s="1" t="str">
        <f t="shared" si="9"/>
        <v>VMCHUS</v>
      </c>
      <c r="AA34" s="1" t="str">
        <f t="shared" si="10"/>
        <v>Change User</v>
      </c>
      <c r="AC34" s="1">
        <v>1</v>
      </c>
      <c r="AD34" s="6">
        <f t="shared" ca="1" si="11"/>
        <v>20141204</v>
      </c>
      <c r="AE34" s="3">
        <f t="shared" ca="1" si="12"/>
        <v>144109</v>
      </c>
      <c r="AF34" s="3" t="s">
        <v>88</v>
      </c>
      <c r="AG34" s="1">
        <v>0</v>
      </c>
      <c r="AH34" s="1">
        <v>0</v>
      </c>
      <c r="AJ34" s="1" t="str">
        <f t="shared" ca="1" si="13"/>
        <v>insert into ZDIC values('DJB', '', 'EN', 'S', 'VMCHUS', 'Change User', '', '1', '20141204', '144109', 'SQL', '0', '0', '')</v>
      </c>
      <c r="AK34" s="5" t="s">
        <v>9</v>
      </c>
      <c r="AL34" s="1" t="str">
        <f t="shared" si="14"/>
        <v>, VMCHUS</v>
      </c>
      <c r="AM34" s="1" t="str">
        <f t="shared" si="15"/>
        <v>, ''SQLSYNCH''</v>
      </c>
      <c r="AN34" s="17"/>
      <c r="AO34" s="16"/>
      <c r="AP34" s="16"/>
      <c r="AQ34" s="18"/>
      <c r="AR34" s="18"/>
      <c r="AS34" s="16"/>
      <c r="AT34" s="16"/>
      <c r="AU34" s="16"/>
      <c r="AV34" s="16"/>
      <c r="AW34" s="17"/>
      <c r="AX34" s="16"/>
      <c r="AY34" s="16"/>
      <c r="AZ34" s="16"/>
      <c r="BA34" s="16"/>
      <c r="BB34" s="16"/>
      <c r="BC34" s="16"/>
      <c r="BD34" s="16"/>
      <c r="BH34" s="6"/>
      <c r="BI34" s="3"/>
      <c r="BK34" s="6"/>
      <c r="BL34" s="3"/>
      <c r="BM34" s="3"/>
    </row>
    <row r="35" spans="1:65" ht="12.75" customHeight="1" x14ac:dyDescent="0.15">
      <c r="A35" s="4"/>
      <c r="B35" s="4"/>
      <c r="C35" s="4"/>
      <c r="D35" s="5"/>
      <c r="E35" s="5"/>
      <c r="L35" s="3"/>
      <c r="M35" s="3"/>
      <c r="N35" s="3"/>
      <c r="O35" s="1" t="str">
        <f>CONCATENATE(" CONSTRAINT PK_",$D$2, " PRIMARY KEY CLUSTERED (")</f>
        <v xml:space="preserve"> CONSTRAINT PK_PVMA PRIMARY KEY CLUSTERED (</v>
      </c>
      <c r="P35" s="1" t="str">
        <f>CONCATENATE(" CONSTRAINT PK_",$D$2, " PRIMARY KEY (")</f>
        <v xml:space="preserve"> CONSTRAINT PK_PVMA PRIMARY KEY (</v>
      </c>
      <c r="Q35" s="1" t="s">
        <v>9</v>
      </c>
      <c r="R35" s="1" t="s">
        <v>9</v>
      </c>
      <c r="S35" s="1" t="s">
        <v>370</v>
      </c>
      <c r="T35" s="1" t="s">
        <v>9</v>
      </c>
      <c r="AL35" s="16" t="s">
        <v>376</v>
      </c>
      <c r="AM35" s="19" t="str">
        <f>CONCATENATE(" from ", $E$2, "')")</f>
        <v xml:space="preserve"> from AVM')</v>
      </c>
      <c r="AN35" s="17"/>
      <c r="AO35" s="16"/>
      <c r="AP35" s="16"/>
      <c r="AQ35" s="18"/>
      <c r="AR35" s="18"/>
      <c r="AS35" s="16"/>
      <c r="AT35" s="16"/>
      <c r="AU35" s="16"/>
      <c r="AV35" s="16"/>
      <c r="AW35" s="17"/>
      <c r="AX35" s="16"/>
      <c r="AY35" s="16"/>
      <c r="AZ35" s="16"/>
      <c r="BA35" s="16"/>
      <c r="BB35" s="16"/>
      <c r="BC35" s="16"/>
      <c r="BD35" s="16"/>
      <c r="BH35" s="6"/>
      <c r="BI35" s="3"/>
      <c r="BK35" s="6"/>
      <c r="BL35" s="3"/>
      <c r="BM35" s="3"/>
    </row>
    <row r="36" spans="1:65" ht="12.75" customHeight="1" x14ac:dyDescent="0.15">
      <c r="B36" s="4"/>
      <c r="C36" s="4"/>
      <c r="L36" s="3"/>
      <c r="M36" s="3"/>
      <c r="N36" s="3"/>
      <c r="O36" s="1" t="str">
        <f>$D$3</f>
        <v>VMCONO</v>
      </c>
      <c r="P36" s="1" t="str">
        <f>$D$3</f>
        <v>VMCONO</v>
      </c>
      <c r="S36" s="1" t="str">
        <f>CONCATENATE("     A          K ", RIGHT(O36,6))</f>
        <v xml:space="preserve">     A          K VMCONO</v>
      </c>
      <c r="T36" s="1" t="s">
        <v>9</v>
      </c>
      <c r="AL36" s="16"/>
      <c r="AM36" s="16"/>
      <c r="AN36" s="17"/>
      <c r="AO36" s="16"/>
      <c r="AP36" s="16"/>
      <c r="AQ36" s="18"/>
      <c r="AR36" s="18"/>
      <c r="AS36" s="16"/>
      <c r="AT36" s="16"/>
      <c r="AU36" s="16"/>
      <c r="AV36" s="16"/>
      <c r="AW36" s="17"/>
      <c r="AX36" s="16"/>
      <c r="AY36" s="16"/>
      <c r="AZ36" s="16"/>
      <c r="BA36" s="16"/>
      <c r="BB36" s="16"/>
      <c r="BC36" s="16"/>
      <c r="BD36" s="16"/>
      <c r="BH36" s="6"/>
      <c r="BI36" s="3"/>
      <c r="BK36" s="6"/>
      <c r="BL36" s="3"/>
      <c r="BM36" s="3"/>
    </row>
    <row r="37" spans="1:65" ht="12.75" customHeight="1" x14ac:dyDescent="0.15">
      <c r="B37" s="4"/>
      <c r="C37" s="4"/>
      <c r="L37" s="3"/>
      <c r="M37" s="3"/>
      <c r="N37" s="3"/>
      <c r="O37" s="1" t="str">
        <f xml:space="preserve"> ", " &amp; $D4</f>
        <v>, VMBRNO</v>
      </c>
      <c r="P37" s="1" t="str">
        <f xml:space="preserve"> ", " &amp; $D4</f>
        <v>, VMBRNO</v>
      </c>
      <c r="S37" s="1" t="str">
        <f>CONCATENATE("     A          K ", RIGHT(O37,6))</f>
        <v xml:space="preserve">     A          K VMBRNO</v>
      </c>
      <c r="T37" s="1" t="s">
        <v>9</v>
      </c>
      <c r="AL37" s="16"/>
      <c r="AM37" s="16"/>
      <c r="AN37" s="17"/>
      <c r="AO37" s="16"/>
      <c r="AP37" s="16"/>
      <c r="AQ37" s="18"/>
      <c r="AR37" s="18"/>
      <c r="AS37" s="16"/>
      <c r="AT37" s="16"/>
      <c r="AU37" s="16"/>
      <c r="AV37" s="16"/>
      <c r="AW37" s="17"/>
      <c r="AX37" s="16"/>
      <c r="AY37" s="16"/>
      <c r="AZ37" s="16"/>
      <c r="BA37" s="16"/>
      <c r="BB37" s="16"/>
      <c r="BC37" s="16"/>
      <c r="BD37" s="16"/>
      <c r="BH37" s="6"/>
      <c r="BI37" s="3"/>
      <c r="BK37" s="6"/>
      <c r="BL37" s="3"/>
      <c r="BM37" s="3"/>
    </row>
    <row r="38" spans="1:65" ht="12.75" customHeight="1" x14ac:dyDescent="0.15">
      <c r="B38" s="4"/>
      <c r="C38" s="4"/>
      <c r="L38" s="3"/>
      <c r="M38" s="3"/>
      <c r="N38" s="3"/>
      <c r="O38" s="1" t="str">
        <f xml:space="preserve"> ", " &amp; $D5</f>
        <v>, VMVENO</v>
      </c>
      <c r="P38" s="1" t="str">
        <f xml:space="preserve"> ", " &amp; $D5</f>
        <v>, VMVENO</v>
      </c>
      <c r="S38" s="1" t="str">
        <f>CONCATENATE("     A          K ", RIGHT(O38,6))</f>
        <v xml:space="preserve">     A          K VMVENO</v>
      </c>
      <c r="T38" s="1" t="s">
        <v>9</v>
      </c>
      <c r="AL38" s="16"/>
      <c r="AM38" s="16"/>
      <c r="AN38" s="17"/>
      <c r="AO38" s="16"/>
      <c r="AP38" s="16"/>
      <c r="AQ38" s="18"/>
      <c r="AR38" s="18"/>
      <c r="AS38" s="16"/>
      <c r="AT38" s="16"/>
      <c r="AU38" s="16"/>
      <c r="AV38" s="16"/>
      <c r="AW38" s="17"/>
      <c r="AX38" s="16"/>
      <c r="AY38" s="16"/>
      <c r="AZ38" s="16"/>
      <c r="BA38" s="16"/>
      <c r="BB38" s="16"/>
      <c r="BC38" s="16"/>
      <c r="BD38" s="16"/>
      <c r="BH38" s="6"/>
      <c r="BI38" s="3"/>
      <c r="BK38" s="6"/>
      <c r="BL38" s="3"/>
      <c r="BM38" s="3"/>
    </row>
    <row r="39" spans="1:65" ht="12.75" customHeight="1" x14ac:dyDescent="0.15">
      <c r="B39" s="4"/>
      <c r="C39" s="4"/>
      <c r="L39" s="3"/>
      <c r="M39" s="3"/>
      <c r="N39" s="3"/>
      <c r="O39" s="1" t="s">
        <v>11</v>
      </c>
      <c r="P39" s="1" t="s">
        <v>11</v>
      </c>
      <c r="T39" s="1" t="s">
        <v>9</v>
      </c>
      <c r="AL39" s="16"/>
      <c r="AM39" s="16"/>
      <c r="AN39" s="17"/>
      <c r="AO39" s="16"/>
      <c r="AP39" s="16"/>
      <c r="AQ39" s="18"/>
      <c r="AR39" s="18"/>
      <c r="AS39" s="16"/>
      <c r="AT39" s="16"/>
      <c r="AU39" s="16"/>
      <c r="AV39" s="16"/>
      <c r="AW39" s="17"/>
      <c r="AX39" s="16"/>
      <c r="AY39" s="16"/>
      <c r="AZ39" s="16"/>
      <c r="BA39" s="16"/>
      <c r="BB39" s="16"/>
      <c r="BC39" s="16"/>
      <c r="BD39" s="16"/>
      <c r="BH39" s="6"/>
      <c r="BI39" s="3"/>
      <c r="BK39" s="6"/>
      <c r="BL39" s="3"/>
      <c r="BM39" s="3"/>
    </row>
    <row r="40" spans="1:65" ht="12.75" customHeight="1" x14ac:dyDescent="0.15">
      <c r="T40" s="1" t="s">
        <v>9</v>
      </c>
      <c r="AL40" s="16"/>
      <c r="AM40" s="16"/>
      <c r="AN40" s="17"/>
      <c r="AO40" s="16"/>
      <c r="AP40" s="16"/>
      <c r="AQ40" s="18"/>
      <c r="AR40" s="18"/>
      <c r="AS40" s="16"/>
      <c r="AT40" s="16"/>
      <c r="AU40" s="16"/>
      <c r="AV40" s="16"/>
      <c r="AW40" s="17"/>
      <c r="AX40" s="16"/>
      <c r="AY40" s="16"/>
      <c r="AZ40" s="16"/>
      <c r="BA40" s="16"/>
      <c r="BB40" s="16"/>
      <c r="BC40" s="16"/>
      <c r="BD40" s="16"/>
      <c r="BH40" s="6"/>
      <c r="BI40" s="3"/>
      <c r="BK40" s="6"/>
      <c r="BL40" s="3"/>
      <c r="BM40" s="3"/>
    </row>
    <row r="41" spans="1:65" ht="12.75" customHeight="1" x14ac:dyDescent="0.15">
      <c r="T41" s="1" t="s">
        <v>9</v>
      </c>
      <c r="AL41" s="16"/>
      <c r="AM41" s="16"/>
      <c r="AN41" s="17"/>
      <c r="AO41" s="16"/>
      <c r="AP41" s="16"/>
      <c r="AQ41" s="18"/>
      <c r="AR41" s="18"/>
      <c r="AS41" s="16"/>
      <c r="AT41" s="16"/>
      <c r="AU41" s="16"/>
      <c r="AV41" s="16"/>
      <c r="AW41" s="17"/>
      <c r="AX41" s="16"/>
      <c r="AY41" s="16"/>
      <c r="AZ41" s="16"/>
      <c r="BA41" s="16"/>
      <c r="BB41" s="16"/>
      <c r="BC41" s="16"/>
      <c r="BD41" s="16"/>
      <c r="BH41" s="6"/>
      <c r="BI41" s="3"/>
      <c r="BK41" s="6"/>
      <c r="BL41" s="3"/>
      <c r="BM41" s="3"/>
    </row>
    <row r="42" spans="1:65" ht="12.75" customHeight="1" x14ac:dyDescent="0.15">
      <c r="T42" s="1" t="s">
        <v>9</v>
      </c>
      <c r="AL42" s="16"/>
      <c r="AM42" s="16"/>
      <c r="AN42" s="17"/>
      <c r="AO42" s="16"/>
      <c r="AP42" s="16"/>
      <c r="AQ42" s="18"/>
      <c r="AR42" s="18"/>
      <c r="AS42" s="16"/>
      <c r="AT42" s="16"/>
      <c r="AU42" s="16"/>
      <c r="AV42" s="16"/>
      <c r="AW42" s="17"/>
      <c r="AX42" s="16"/>
      <c r="AY42" s="16"/>
      <c r="AZ42" s="16"/>
      <c r="BA42" s="16"/>
      <c r="BB42" s="16"/>
      <c r="BC42" s="16"/>
      <c r="BD42" s="16"/>
      <c r="BH42" s="6"/>
      <c r="BI42" s="3"/>
      <c r="BK42" s="6"/>
      <c r="BL42" s="3"/>
      <c r="BM42" s="3"/>
    </row>
    <row r="43" spans="1:65" ht="12.75" customHeight="1" x14ac:dyDescent="0.15">
      <c r="AL43" s="16"/>
      <c r="AM43" s="16"/>
      <c r="AN43" s="17"/>
      <c r="AO43" s="16"/>
      <c r="AP43" s="16"/>
      <c r="AQ43" s="18"/>
      <c r="AR43" s="18"/>
      <c r="AS43" s="16"/>
      <c r="AT43" s="16"/>
      <c r="AU43" s="16"/>
      <c r="AV43" s="16"/>
      <c r="AW43" s="17"/>
      <c r="AX43" s="16"/>
      <c r="AY43" s="16"/>
      <c r="AZ43" s="16"/>
      <c r="BA43" s="16"/>
      <c r="BB43" s="16"/>
      <c r="BC43" s="16"/>
      <c r="BD43" s="16"/>
      <c r="BH43" s="6"/>
      <c r="BI43" s="3"/>
      <c r="BK43" s="6"/>
      <c r="BL43" s="3"/>
      <c r="BM43" s="3"/>
    </row>
    <row r="44" spans="1:65" ht="12.75" customHeight="1" x14ac:dyDescent="0.15">
      <c r="AL44" s="16"/>
      <c r="AM44" s="16"/>
      <c r="AN44" s="17"/>
      <c r="AO44" s="16"/>
      <c r="AP44" s="16"/>
      <c r="AQ44" s="18"/>
      <c r="AR44" s="18"/>
      <c r="AS44" s="16"/>
      <c r="AT44" s="16"/>
      <c r="AU44" s="16"/>
      <c r="AV44" s="16"/>
      <c r="AW44" s="17"/>
      <c r="AX44" s="16"/>
      <c r="AY44" s="16"/>
      <c r="AZ44" s="16"/>
      <c r="BA44" s="16"/>
      <c r="BB44" s="16"/>
      <c r="BC44" s="16"/>
      <c r="BD44" s="16"/>
      <c r="BH44" s="6"/>
      <c r="BI44" s="3"/>
      <c r="BK44" s="6"/>
      <c r="BL44" s="3"/>
      <c r="BM44" s="3"/>
    </row>
    <row r="45" spans="1:65" ht="12.75" customHeight="1" x14ac:dyDescent="0.15">
      <c r="AL45" s="16"/>
      <c r="AM45" s="16"/>
      <c r="AN45" s="17"/>
      <c r="AO45" s="16"/>
      <c r="AP45" s="16"/>
      <c r="AQ45" s="18"/>
      <c r="AR45" s="18"/>
      <c r="AS45" s="16"/>
      <c r="AT45" s="16"/>
      <c r="AU45" s="16"/>
      <c r="AV45" s="16"/>
      <c r="AW45" s="17"/>
      <c r="AX45" s="16"/>
      <c r="AY45" s="16"/>
      <c r="AZ45" s="16"/>
      <c r="BA45" s="16"/>
      <c r="BB45" s="16"/>
      <c r="BC45" s="16"/>
      <c r="BD45" s="16"/>
      <c r="BH45" s="6"/>
      <c r="BI45" s="3"/>
      <c r="BK45" s="6"/>
      <c r="BL45" s="3"/>
      <c r="BM45" s="3"/>
    </row>
    <row r="46" spans="1:65" ht="12.75" customHeight="1" x14ac:dyDescent="0.15">
      <c r="AL46" s="16"/>
      <c r="AM46" s="16"/>
      <c r="AN46" s="17"/>
      <c r="AO46" s="16"/>
      <c r="AP46" s="16"/>
      <c r="AQ46" s="18"/>
      <c r="AR46" s="18"/>
      <c r="AS46" s="16"/>
      <c r="AT46" s="16"/>
      <c r="AU46" s="16"/>
      <c r="AV46" s="16"/>
      <c r="AW46" s="17"/>
      <c r="AX46" s="16"/>
      <c r="AY46" s="16"/>
      <c r="AZ46" s="16"/>
      <c r="BA46" s="16"/>
      <c r="BB46" s="16"/>
      <c r="BC46" s="16"/>
      <c r="BD46" s="16"/>
      <c r="BH46" s="6"/>
      <c r="BI46" s="3"/>
      <c r="BK46" s="6"/>
      <c r="BL46" s="3"/>
      <c r="BM46" s="3"/>
    </row>
    <row r="47" spans="1:65" ht="12.75" customHeight="1" x14ac:dyDescent="0.15">
      <c r="AL47" s="16"/>
      <c r="AM47" s="16"/>
      <c r="AN47" s="17"/>
      <c r="AO47" s="16"/>
      <c r="AP47" s="16"/>
      <c r="AQ47" s="18"/>
      <c r="AR47" s="18"/>
      <c r="AS47" s="16"/>
      <c r="AT47" s="16"/>
      <c r="AU47" s="16"/>
      <c r="AV47" s="16"/>
      <c r="AW47" s="17"/>
      <c r="AX47" s="16"/>
      <c r="AY47" s="16"/>
      <c r="AZ47" s="16"/>
      <c r="BA47" s="16"/>
      <c r="BB47" s="16"/>
      <c r="BC47" s="16"/>
      <c r="BD47" s="16"/>
      <c r="BH47" s="6"/>
      <c r="BI47" s="3"/>
      <c r="BK47" s="6"/>
      <c r="BL47" s="3"/>
      <c r="BM47" s="3"/>
    </row>
    <row r="48" spans="1:65" ht="12.75" customHeight="1" x14ac:dyDescent="0.15">
      <c r="AL48" s="16"/>
      <c r="AM48" s="16"/>
      <c r="AN48" s="17"/>
      <c r="AO48" s="16"/>
      <c r="AP48" s="16"/>
      <c r="AQ48" s="18"/>
      <c r="AR48" s="18"/>
      <c r="AS48" s="16"/>
      <c r="AT48" s="16"/>
      <c r="AU48" s="16"/>
      <c r="AV48" s="16"/>
      <c r="AW48" s="17"/>
      <c r="AX48" s="16"/>
      <c r="AY48" s="16"/>
      <c r="AZ48" s="16"/>
      <c r="BA48" s="16"/>
      <c r="BB48" s="16"/>
      <c r="BC48" s="16"/>
      <c r="BD48" s="16"/>
      <c r="BH48" s="6"/>
      <c r="BI48" s="3"/>
      <c r="BK48" s="6"/>
      <c r="BL48" s="3"/>
      <c r="BM48" s="3"/>
    </row>
    <row r="49" spans="11:65" ht="12.75" customHeight="1" x14ac:dyDescent="0.15">
      <c r="AL49" s="16"/>
      <c r="AM49" s="16"/>
      <c r="AN49" s="17"/>
      <c r="AO49" s="16"/>
      <c r="AP49" s="16"/>
      <c r="AQ49" s="18"/>
      <c r="AR49" s="18"/>
      <c r="AS49" s="16"/>
      <c r="AT49" s="16"/>
      <c r="AU49" s="16"/>
      <c r="AV49" s="16"/>
      <c r="AW49" s="17"/>
      <c r="AX49" s="16"/>
      <c r="AY49" s="16"/>
      <c r="AZ49" s="16"/>
      <c r="BA49" s="16"/>
      <c r="BB49" s="16"/>
      <c r="BC49" s="16"/>
      <c r="BD49" s="16"/>
      <c r="BH49" s="6"/>
      <c r="BI49" s="3"/>
      <c r="BK49" s="6"/>
      <c r="BL49" s="3"/>
      <c r="BM49" s="3"/>
    </row>
    <row r="50" spans="11:65" ht="12.75" customHeight="1" x14ac:dyDescent="0.15">
      <c r="K50" s="1"/>
      <c r="AL50" s="16"/>
      <c r="AM50" s="16"/>
      <c r="AN50" s="17"/>
      <c r="AO50" s="16"/>
      <c r="AP50" s="16"/>
      <c r="AQ50" s="18"/>
      <c r="AR50" s="18"/>
      <c r="AS50" s="16"/>
      <c r="AT50" s="16"/>
      <c r="AU50" s="16"/>
      <c r="AV50" s="16"/>
      <c r="AW50" s="17"/>
      <c r="AX50" s="16"/>
      <c r="AY50" s="16"/>
      <c r="AZ50" s="16"/>
      <c r="BA50" s="16"/>
      <c r="BB50" s="16"/>
      <c r="BC50" s="16"/>
      <c r="BD50" s="16"/>
      <c r="BH50" s="6"/>
      <c r="BI50" s="3"/>
      <c r="BK50" s="6"/>
      <c r="BL50" s="3"/>
      <c r="BM50" s="3"/>
    </row>
    <row r="51" spans="11:65" ht="12.75" customHeight="1" x14ac:dyDescent="0.15">
      <c r="K51" s="1"/>
      <c r="AL51" s="16"/>
      <c r="AM51" s="16"/>
      <c r="AN51" s="17"/>
      <c r="AO51" s="16"/>
      <c r="AP51" s="16"/>
      <c r="AQ51" s="18"/>
      <c r="AR51" s="18"/>
      <c r="AS51" s="16"/>
      <c r="AT51" s="16"/>
      <c r="AU51" s="16"/>
      <c r="AV51" s="16"/>
      <c r="AW51" s="17"/>
      <c r="AX51" s="16"/>
      <c r="AY51" s="16"/>
      <c r="AZ51" s="16"/>
      <c r="BA51" s="16"/>
      <c r="BB51" s="16"/>
      <c r="BC51" s="16"/>
      <c r="BD51" s="16"/>
      <c r="BH51" s="6"/>
      <c r="BI51" s="3"/>
      <c r="BK51" s="6"/>
      <c r="BL51" s="3"/>
      <c r="BM51" s="3"/>
    </row>
    <row r="52" spans="11:65" ht="12.75" customHeight="1" x14ac:dyDescent="0.15">
      <c r="K52" s="1"/>
      <c r="AL52" s="16"/>
      <c r="AM52" s="16"/>
      <c r="AN52" s="17"/>
      <c r="AO52" s="16"/>
      <c r="AP52" s="16"/>
      <c r="AQ52" s="18"/>
      <c r="AR52" s="18"/>
      <c r="AS52" s="16"/>
      <c r="AT52" s="16"/>
      <c r="AU52" s="16"/>
      <c r="AV52" s="16"/>
      <c r="AW52" s="17"/>
      <c r="AX52" s="16"/>
      <c r="AY52" s="16"/>
      <c r="AZ52" s="16"/>
      <c r="BA52" s="16"/>
      <c r="BB52" s="16"/>
      <c r="BC52" s="16"/>
      <c r="BD52" s="16"/>
      <c r="BH52" s="6"/>
      <c r="BI52" s="3"/>
      <c r="BK52" s="6"/>
      <c r="BL52" s="3"/>
      <c r="BM52" s="3"/>
    </row>
    <row r="53" spans="11:65" ht="12.75" customHeight="1" x14ac:dyDescent="0.15">
      <c r="K53" s="1"/>
      <c r="AL53" s="16"/>
      <c r="AM53" s="16"/>
      <c r="AN53" s="17"/>
      <c r="AO53" s="16"/>
      <c r="AP53" s="16"/>
      <c r="AQ53" s="18"/>
      <c r="AR53" s="18"/>
      <c r="AS53" s="16"/>
      <c r="AT53" s="16"/>
      <c r="AU53" s="16"/>
      <c r="AV53" s="16"/>
      <c r="AW53" s="17"/>
      <c r="AX53" s="16"/>
      <c r="AY53" s="16"/>
      <c r="AZ53" s="16"/>
      <c r="BA53" s="16"/>
      <c r="BB53" s="16"/>
      <c r="BC53" s="16"/>
      <c r="BD53" s="16"/>
      <c r="BH53" s="6"/>
      <c r="BI53" s="3"/>
      <c r="BK53" s="6"/>
      <c r="BL53" s="3"/>
      <c r="BM53" s="3"/>
    </row>
    <row r="54" spans="11:65" ht="12.75" customHeight="1" x14ac:dyDescent="0.15">
      <c r="K54" s="1"/>
      <c r="AL54" s="16"/>
      <c r="AM54" s="16"/>
      <c r="AN54" s="17"/>
      <c r="AO54" s="16"/>
      <c r="AP54" s="16"/>
      <c r="AQ54" s="18"/>
      <c r="AR54" s="18"/>
      <c r="AS54" s="16"/>
      <c r="AT54" s="16"/>
      <c r="AU54" s="16"/>
      <c r="AV54" s="16"/>
      <c r="AW54" s="17"/>
      <c r="AX54" s="16"/>
      <c r="AY54" s="16"/>
      <c r="AZ54" s="16"/>
      <c r="BA54" s="16"/>
      <c r="BB54" s="16"/>
      <c r="BC54" s="16"/>
      <c r="BD54" s="16"/>
      <c r="BH54" s="6"/>
      <c r="BI54" s="3"/>
      <c r="BK54" s="6"/>
      <c r="BL54" s="3"/>
      <c r="BM54" s="3"/>
    </row>
    <row r="55" spans="11:65" ht="12.75" customHeight="1" x14ac:dyDescent="0.15">
      <c r="K55" s="1"/>
      <c r="AL55" s="16"/>
      <c r="AM55" s="16"/>
      <c r="AN55" s="17"/>
      <c r="AO55" s="16"/>
      <c r="AP55" s="16"/>
      <c r="AQ55" s="18"/>
      <c r="AR55" s="18"/>
      <c r="AS55" s="16"/>
      <c r="AT55" s="16"/>
      <c r="AU55" s="16"/>
      <c r="AV55" s="16"/>
      <c r="AW55" s="17"/>
      <c r="AX55" s="16"/>
      <c r="AY55" s="16"/>
      <c r="AZ55" s="16"/>
      <c r="BA55" s="16"/>
      <c r="BB55" s="16"/>
      <c r="BC55" s="16"/>
      <c r="BD55" s="16"/>
      <c r="BH55" s="6"/>
      <c r="BI55" s="3"/>
      <c r="BK55" s="6"/>
      <c r="BL55" s="3"/>
      <c r="BM55" s="3"/>
    </row>
    <row r="56" spans="11:65" ht="12.75" customHeight="1" x14ac:dyDescent="0.15">
      <c r="K56" s="1"/>
      <c r="AL56" s="16"/>
      <c r="AM56" s="16"/>
      <c r="AN56" s="17"/>
      <c r="AO56" s="16"/>
      <c r="AP56" s="16"/>
      <c r="AQ56" s="18"/>
      <c r="AR56" s="18"/>
      <c r="AS56" s="16"/>
      <c r="AT56" s="16"/>
      <c r="AU56" s="16"/>
      <c r="AV56" s="16"/>
      <c r="AW56" s="17"/>
      <c r="AX56" s="16"/>
      <c r="AY56" s="16"/>
      <c r="AZ56" s="16"/>
      <c r="BA56" s="16"/>
      <c r="BB56" s="16"/>
      <c r="BC56" s="16"/>
      <c r="BD56" s="16"/>
      <c r="BH56" s="6"/>
      <c r="BI56" s="3"/>
      <c r="BK56" s="6"/>
      <c r="BL56" s="3"/>
      <c r="BM56" s="3"/>
    </row>
    <row r="57" spans="11:65" ht="12.75" customHeight="1" x14ac:dyDescent="0.15">
      <c r="K57" s="1"/>
      <c r="AL57" s="16"/>
      <c r="AM57" s="16"/>
      <c r="AN57" s="17"/>
      <c r="AO57" s="16"/>
      <c r="AP57" s="16"/>
      <c r="AQ57" s="18"/>
      <c r="AR57" s="18"/>
      <c r="AS57" s="16"/>
      <c r="AT57" s="16"/>
      <c r="AU57" s="16"/>
      <c r="AV57" s="16"/>
      <c r="AW57" s="17"/>
      <c r="AX57" s="16"/>
      <c r="AY57" s="16"/>
      <c r="AZ57" s="16"/>
      <c r="BA57" s="16"/>
      <c r="BB57" s="16"/>
      <c r="BC57" s="16"/>
      <c r="BD57" s="16"/>
      <c r="BH57" s="6"/>
      <c r="BI57" s="3"/>
      <c r="BK57" s="6"/>
      <c r="BL57" s="3"/>
      <c r="BM57" s="3"/>
    </row>
    <row r="58" spans="11:65" ht="12.75" customHeight="1" x14ac:dyDescent="0.15">
      <c r="K58" s="1"/>
      <c r="AL58" s="16"/>
      <c r="AM58" s="16"/>
      <c r="AN58" s="17"/>
      <c r="AO58" s="16"/>
      <c r="AP58" s="16"/>
      <c r="AQ58" s="18"/>
      <c r="AR58" s="18"/>
      <c r="AS58" s="16"/>
      <c r="AT58" s="16"/>
      <c r="AU58" s="16"/>
      <c r="AV58" s="16"/>
      <c r="AW58" s="17"/>
      <c r="AX58" s="16"/>
      <c r="AY58" s="16"/>
      <c r="AZ58" s="16"/>
      <c r="BA58" s="16"/>
      <c r="BB58" s="16"/>
      <c r="BC58" s="16"/>
      <c r="BD58" s="16"/>
      <c r="BH58" s="6"/>
      <c r="BI58" s="3"/>
      <c r="BK58" s="6"/>
      <c r="BL58" s="3"/>
      <c r="BM58" s="3"/>
    </row>
    <row r="59" spans="11:65" ht="12.75" customHeight="1" x14ac:dyDescent="0.15">
      <c r="K59" s="1"/>
      <c r="AL59" s="16"/>
      <c r="AM59" s="16"/>
      <c r="AN59" s="17"/>
      <c r="AO59" s="16"/>
      <c r="AP59" s="16"/>
      <c r="AQ59" s="18"/>
      <c r="AR59" s="18"/>
      <c r="AS59" s="16"/>
      <c r="AT59" s="16"/>
      <c r="AU59" s="16"/>
      <c r="AV59" s="16"/>
      <c r="AW59" s="17"/>
      <c r="AX59" s="16"/>
      <c r="AY59" s="16"/>
      <c r="AZ59" s="16"/>
      <c r="BA59" s="16"/>
      <c r="BB59" s="16"/>
      <c r="BC59" s="16"/>
      <c r="BD59" s="16"/>
      <c r="BH59" s="6"/>
      <c r="BI59" s="3"/>
      <c r="BK59" s="6"/>
      <c r="BL59" s="3"/>
      <c r="BM59" s="3"/>
    </row>
    <row r="60" spans="11:65" ht="12.75" customHeight="1" x14ac:dyDescent="0.15">
      <c r="K60" s="1"/>
      <c r="AL60" s="16"/>
      <c r="AM60" s="16"/>
      <c r="AN60" s="17"/>
      <c r="AO60" s="16"/>
      <c r="AP60" s="16"/>
      <c r="AQ60" s="18"/>
      <c r="AR60" s="18"/>
      <c r="AS60" s="16"/>
      <c r="AT60" s="16"/>
      <c r="AU60" s="16"/>
      <c r="AV60" s="16"/>
      <c r="AW60" s="17"/>
      <c r="AX60" s="16"/>
      <c r="AY60" s="16"/>
      <c r="AZ60" s="16"/>
      <c r="BA60" s="16"/>
      <c r="BB60" s="16"/>
      <c r="BC60" s="16"/>
      <c r="BD60" s="16"/>
      <c r="BH60" s="6"/>
      <c r="BI60" s="3"/>
      <c r="BK60" s="6"/>
      <c r="BL60" s="3"/>
      <c r="BM60" s="3"/>
    </row>
    <row r="61" spans="11:65" ht="12.75" customHeight="1" x14ac:dyDescent="0.15">
      <c r="K61" s="1"/>
      <c r="AL61" s="16"/>
      <c r="AM61" s="16"/>
      <c r="AN61" s="17"/>
      <c r="AO61" s="16"/>
      <c r="AP61" s="16"/>
      <c r="AQ61" s="18"/>
      <c r="AR61" s="18"/>
      <c r="AS61" s="16"/>
      <c r="AT61" s="16"/>
      <c r="AU61" s="16"/>
      <c r="AV61" s="16"/>
      <c r="AW61" s="17"/>
      <c r="AX61" s="16"/>
      <c r="AY61" s="16"/>
      <c r="AZ61" s="16"/>
      <c r="BA61" s="16"/>
      <c r="BB61" s="16"/>
      <c r="BC61" s="16"/>
      <c r="BD61" s="16"/>
      <c r="BH61" s="6"/>
      <c r="BI61" s="3"/>
      <c r="BK61" s="6"/>
      <c r="BL61" s="3"/>
      <c r="BM61" s="3"/>
    </row>
    <row r="62" spans="11:65" ht="12.75" customHeight="1" x14ac:dyDescent="0.15">
      <c r="K62" s="1"/>
      <c r="AL62" s="16"/>
      <c r="AM62" s="16"/>
      <c r="AN62" s="17"/>
      <c r="AO62" s="16"/>
      <c r="AP62" s="16"/>
      <c r="AQ62" s="18"/>
      <c r="AR62" s="18"/>
      <c r="AS62" s="16"/>
      <c r="AT62" s="16"/>
      <c r="AU62" s="16"/>
      <c r="AV62" s="16"/>
      <c r="AW62" s="17"/>
      <c r="AX62" s="16"/>
      <c r="AY62" s="16"/>
      <c r="AZ62" s="16"/>
      <c r="BA62" s="16"/>
      <c r="BB62" s="16"/>
      <c r="BC62" s="16"/>
      <c r="BD62" s="16"/>
      <c r="BH62" s="6"/>
      <c r="BI62" s="3"/>
      <c r="BK62" s="6"/>
      <c r="BL62" s="3"/>
      <c r="BM62" s="3"/>
    </row>
    <row r="63" spans="11:65" ht="12.75" customHeight="1" x14ac:dyDescent="0.15">
      <c r="K63" s="1"/>
      <c r="AL63" s="16"/>
      <c r="AM63" s="16"/>
      <c r="AN63" s="17"/>
      <c r="AO63" s="16"/>
      <c r="AP63" s="16"/>
      <c r="AQ63" s="18"/>
      <c r="AR63" s="18"/>
      <c r="AS63" s="16"/>
      <c r="AT63" s="16"/>
      <c r="AU63" s="16"/>
      <c r="AV63" s="16"/>
      <c r="AW63" s="17"/>
      <c r="AX63" s="16"/>
      <c r="AY63" s="16"/>
      <c r="AZ63" s="16"/>
      <c r="BA63" s="16"/>
      <c r="BB63" s="16"/>
      <c r="BC63" s="16"/>
      <c r="BD63" s="16"/>
      <c r="BH63" s="6"/>
      <c r="BI63" s="3"/>
      <c r="BK63" s="6"/>
      <c r="BL63" s="3"/>
      <c r="BM63" s="3"/>
    </row>
    <row r="64" spans="11:65" ht="12.75" customHeight="1" x14ac:dyDescent="0.15">
      <c r="K64" s="1"/>
      <c r="AL64" s="16"/>
      <c r="AM64" s="16"/>
      <c r="AN64" s="17"/>
      <c r="AO64" s="16"/>
      <c r="AP64" s="16"/>
      <c r="AQ64" s="18"/>
      <c r="AR64" s="18"/>
      <c r="AS64" s="16"/>
      <c r="AT64" s="16"/>
      <c r="AU64" s="16"/>
      <c r="AV64" s="16"/>
      <c r="AW64" s="17"/>
      <c r="AX64" s="16"/>
      <c r="AY64" s="16"/>
      <c r="AZ64" s="16"/>
      <c r="BA64" s="16"/>
      <c r="BB64" s="16"/>
      <c r="BC64" s="16"/>
      <c r="BD64" s="16"/>
      <c r="BH64" s="6"/>
      <c r="BI64" s="3"/>
      <c r="BK64" s="6"/>
      <c r="BL64" s="3"/>
      <c r="BM64" s="3"/>
    </row>
    <row r="65" spans="11:65" ht="12.75" customHeight="1" x14ac:dyDescent="0.15">
      <c r="K65" s="1"/>
      <c r="AL65" s="16"/>
      <c r="AM65" s="16"/>
      <c r="AN65" s="17"/>
      <c r="AO65" s="16"/>
      <c r="AP65" s="16"/>
      <c r="AQ65" s="18"/>
      <c r="AR65" s="18"/>
      <c r="AS65" s="16"/>
      <c r="AT65" s="16"/>
      <c r="AU65" s="16"/>
      <c r="AV65" s="16"/>
      <c r="AW65" s="17"/>
      <c r="AX65" s="16"/>
      <c r="AY65" s="16"/>
      <c r="AZ65" s="16"/>
      <c r="BA65" s="16"/>
      <c r="BB65" s="16"/>
      <c r="BC65" s="16"/>
      <c r="BD65" s="16"/>
      <c r="BH65" s="6"/>
      <c r="BI65" s="3"/>
      <c r="BK65" s="6"/>
      <c r="BL65" s="3"/>
      <c r="BM65" s="3"/>
    </row>
    <row r="66" spans="11:65" ht="12.75" customHeight="1" x14ac:dyDescent="0.15">
      <c r="K66" s="1"/>
      <c r="AL66" s="16"/>
      <c r="AM66" s="16"/>
      <c r="AN66" s="17"/>
      <c r="AO66" s="16"/>
      <c r="AP66" s="16"/>
      <c r="AQ66" s="18"/>
      <c r="AR66" s="18"/>
      <c r="AS66" s="16"/>
      <c r="AT66" s="16"/>
      <c r="AU66" s="16"/>
      <c r="AV66" s="16"/>
      <c r="AW66" s="17"/>
      <c r="AX66" s="16"/>
      <c r="AY66" s="16"/>
      <c r="AZ66" s="16"/>
      <c r="BA66" s="16"/>
      <c r="BB66" s="16"/>
      <c r="BC66" s="16"/>
      <c r="BD66" s="16"/>
      <c r="BH66" s="6"/>
      <c r="BI66" s="3"/>
      <c r="BK66" s="6"/>
      <c r="BL66" s="3"/>
      <c r="BM66" s="3"/>
    </row>
    <row r="67" spans="11:65" ht="12.75" customHeight="1" x14ac:dyDescent="0.15">
      <c r="K67" s="1"/>
      <c r="AL67" s="16"/>
      <c r="AM67" s="16"/>
      <c r="AN67" s="17"/>
      <c r="AO67" s="16"/>
      <c r="AP67" s="16"/>
      <c r="AQ67" s="18"/>
      <c r="AR67" s="18"/>
      <c r="AS67" s="16"/>
      <c r="AT67" s="16"/>
      <c r="AU67" s="16"/>
      <c r="AV67" s="16"/>
      <c r="AW67" s="17"/>
      <c r="AX67" s="16"/>
      <c r="AY67" s="16"/>
      <c r="AZ67" s="16"/>
      <c r="BA67" s="16"/>
      <c r="BB67" s="16"/>
      <c r="BC67" s="16"/>
      <c r="BD67" s="16"/>
      <c r="BH67" s="6"/>
      <c r="BI67" s="3"/>
      <c r="BK67" s="6"/>
      <c r="BL67" s="3"/>
      <c r="BM67" s="3"/>
    </row>
    <row r="68" spans="11:65" ht="12.75" customHeight="1" x14ac:dyDescent="0.15">
      <c r="K68" s="1"/>
      <c r="AL68" s="16"/>
      <c r="AM68" s="16"/>
      <c r="AN68" s="17"/>
      <c r="AO68" s="16"/>
      <c r="AP68" s="16"/>
      <c r="AQ68" s="18"/>
      <c r="AR68" s="18"/>
      <c r="AS68" s="16"/>
      <c r="AT68" s="16"/>
      <c r="AU68" s="16"/>
      <c r="AV68" s="16"/>
      <c r="AW68" s="17"/>
      <c r="AX68" s="16"/>
      <c r="AY68" s="16"/>
      <c r="AZ68" s="16"/>
      <c r="BA68" s="16"/>
      <c r="BB68" s="16"/>
      <c r="BC68" s="16"/>
      <c r="BD68" s="16"/>
      <c r="BH68" s="6"/>
      <c r="BI68" s="3"/>
      <c r="BK68" s="6"/>
      <c r="BL68" s="3"/>
      <c r="BM68" s="3"/>
    </row>
    <row r="69" spans="11:65" ht="12.75" customHeight="1" x14ac:dyDescent="0.15">
      <c r="K69" s="1"/>
      <c r="AL69" s="16"/>
      <c r="AM69" s="16"/>
      <c r="AN69" s="17"/>
      <c r="AO69" s="16"/>
      <c r="AP69" s="16"/>
      <c r="AQ69" s="18"/>
      <c r="AR69" s="18"/>
      <c r="AS69" s="16"/>
      <c r="AT69" s="16"/>
      <c r="AU69" s="16"/>
      <c r="AV69" s="16"/>
      <c r="AW69" s="17"/>
      <c r="AX69" s="16"/>
      <c r="AY69" s="16"/>
      <c r="AZ69" s="16"/>
      <c r="BA69" s="16"/>
      <c r="BB69" s="16"/>
      <c r="BC69" s="16"/>
      <c r="BD69" s="16"/>
      <c r="BH69" s="6"/>
      <c r="BI69" s="3"/>
      <c r="BK69" s="6"/>
      <c r="BL69" s="3"/>
      <c r="BM69" s="3"/>
    </row>
    <row r="70" spans="11:65" ht="12.75" customHeight="1" x14ac:dyDescent="0.15">
      <c r="K70" s="1"/>
      <c r="AL70" s="16"/>
      <c r="AM70" s="16"/>
      <c r="AN70" s="17"/>
      <c r="AO70" s="16"/>
      <c r="AP70" s="16"/>
      <c r="AQ70" s="18"/>
      <c r="AR70" s="18"/>
      <c r="AS70" s="16"/>
      <c r="AT70" s="16"/>
      <c r="AU70" s="16"/>
      <c r="AV70" s="16"/>
      <c r="AW70" s="17"/>
      <c r="AX70" s="16"/>
      <c r="AY70" s="16"/>
      <c r="AZ70" s="16"/>
      <c r="BA70" s="16"/>
      <c r="BB70" s="16"/>
      <c r="BC70" s="16"/>
      <c r="BD70" s="16"/>
      <c r="BH70" s="6"/>
      <c r="BI70" s="3"/>
      <c r="BK70" s="6"/>
      <c r="BL70" s="3"/>
      <c r="BM70" s="3"/>
    </row>
    <row r="71" spans="11:65" ht="12.75" customHeight="1" x14ac:dyDescent="0.15">
      <c r="K71" s="1"/>
      <c r="AL71" s="16"/>
      <c r="AM71" s="16"/>
      <c r="AN71" s="17"/>
      <c r="AO71" s="16"/>
      <c r="AP71" s="16"/>
      <c r="AQ71" s="18"/>
      <c r="AR71" s="18"/>
      <c r="AS71" s="16"/>
      <c r="AT71" s="16"/>
      <c r="AU71" s="16"/>
      <c r="AV71" s="16"/>
      <c r="AW71" s="17"/>
      <c r="AX71" s="16"/>
      <c r="AY71" s="16"/>
      <c r="AZ71" s="16"/>
      <c r="BA71" s="16"/>
      <c r="BB71" s="16"/>
      <c r="BC71" s="16"/>
      <c r="BD71" s="16"/>
      <c r="BH71" s="6"/>
      <c r="BI71" s="3"/>
      <c r="BK71" s="6"/>
      <c r="BL71" s="3"/>
      <c r="BM71" s="3"/>
    </row>
    <row r="72" spans="11:65" ht="12.75" customHeight="1" x14ac:dyDescent="0.15">
      <c r="K72" s="1"/>
      <c r="AL72" s="16"/>
      <c r="AM72" s="16"/>
      <c r="AN72" s="17"/>
      <c r="AO72" s="16"/>
      <c r="AP72" s="16"/>
      <c r="AQ72" s="18"/>
      <c r="AR72" s="18"/>
      <c r="AS72" s="16"/>
      <c r="AT72" s="16"/>
      <c r="AU72" s="16"/>
      <c r="AV72" s="16"/>
      <c r="AW72" s="17"/>
      <c r="AX72" s="16"/>
      <c r="AY72" s="16"/>
      <c r="AZ72" s="16"/>
      <c r="BA72" s="16"/>
      <c r="BB72" s="16"/>
      <c r="BC72" s="16"/>
      <c r="BD72" s="16"/>
      <c r="BH72" s="6"/>
      <c r="BI72" s="3"/>
      <c r="BK72" s="6"/>
      <c r="BL72" s="3"/>
      <c r="BM72" s="3"/>
    </row>
    <row r="73" spans="11:65" ht="12.75" customHeight="1" x14ac:dyDescent="0.15">
      <c r="K73" s="1"/>
      <c r="AL73" s="16"/>
      <c r="AM73" s="16"/>
      <c r="AN73" s="17"/>
      <c r="AO73" s="16"/>
      <c r="AP73" s="16"/>
      <c r="AQ73" s="18"/>
      <c r="AR73" s="18"/>
      <c r="AS73" s="16"/>
      <c r="AT73" s="16"/>
      <c r="AU73" s="16"/>
      <c r="AV73" s="16"/>
      <c r="AW73" s="17"/>
      <c r="AX73" s="16"/>
      <c r="AY73" s="16"/>
      <c r="AZ73" s="16"/>
      <c r="BA73" s="16"/>
      <c r="BB73" s="16"/>
      <c r="BC73" s="16"/>
      <c r="BD73" s="16"/>
      <c r="BH73" s="6"/>
      <c r="BI73" s="3"/>
      <c r="BK73" s="6"/>
      <c r="BL73" s="3"/>
      <c r="BM73" s="3"/>
    </row>
    <row r="74" spans="11:65" ht="12.75" customHeight="1" x14ac:dyDescent="0.15">
      <c r="K74" s="1"/>
      <c r="AL74" s="16"/>
      <c r="AM74" s="16"/>
      <c r="AN74" s="17"/>
      <c r="AO74" s="16"/>
      <c r="AP74" s="16"/>
      <c r="AQ74" s="18"/>
      <c r="AR74" s="18"/>
      <c r="AS74" s="16"/>
      <c r="AT74" s="16"/>
      <c r="AU74" s="16"/>
      <c r="AV74" s="16"/>
      <c r="AW74" s="17"/>
      <c r="AX74" s="16"/>
      <c r="AY74" s="16"/>
      <c r="AZ74" s="16"/>
      <c r="BA74" s="16"/>
      <c r="BB74" s="16"/>
      <c r="BC74" s="16"/>
      <c r="BD74" s="16"/>
      <c r="BH74" s="6"/>
      <c r="BI74" s="3"/>
      <c r="BK74" s="6"/>
      <c r="BL74" s="3"/>
      <c r="BM74" s="3"/>
    </row>
    <row r="75" spans="11:65" ht="12.75" customHeight="1" x14ac:dyDescent="0.15">
      <c r="K75" s="1"/>
      <c r="AL75" s="16"/>
      <c r="AM75" s="16"/>
      <c r="AN75" s="17"/>
      <c r="AO75" s="16"/>
      <c r="AP75" s="16"/>
      <c r="AQ75" s="18"/>
      <c r="AR75" s="18"/>
      <c r="AS75" s="16"/>
      <c r="AT75" s="16"/>
      <c r="AU75" s="16"/>
      <c r="AV75" s="16"/>
      <c r="AW75" s="17"/>
      <c r="AX75" s="16"/>
      <c r="AY75" s="16"/>
      <c r="AZ75" s="16"/>
      <c r="BA75" s="16"/>
      <c r="BB75" s="16"/>
      <c r="BC75" s="16"/>
      <c r="BD75" s="16"/>
      <c r="BH75" s="6"/>
      <c r="BI75" s="3"/>
      <c r="BK75" s="6"/>
      <c r="BL75" s="3"/>
      <c r="BM75" s="3"/>
    </row>
    <row r="76" spans="11:65" ht="12.75" customHeight="1" x14ac:dyDescent="0.15">
      <c r="K76" s="1"/>
      <c r="AL76" s="16"/>
      <c r="AM76" s="16"/>
      <c r="AN76" s="17"/>
      <c r="AO76" s="16"/>
      <c r="AP76" s="16"/>
      <c r="AQ76" s="18"/>
      <c r="AR76" s="18"/>
      <c r="AS76" s="16"/>
      <c r="AT76" s="16"/>
      <c r="AU76" s="16"/>
      <c r="AV76" s="16"/>
      <c r="AW76" s="17"/>
      <c r="AX76" s="16"/>
      <c r="AY76" s="16"/>
      <c r="AZ76" s="16"/>
      <c r="BA76" s="16"/>
      <c r="BB76" s="16"/>
      <c r="BC76" s="16"/>
      <c r="BD76" s="16"/>
      <c r="BH76" s="6"/>
      <c r="BI76" s="3"/>
      <c r="BK76" s="6"/>
      <c r="BL76" s="3"/>
      <c r="BM76" s="3"/>
    </row>
    <row r="77" spans="11:65" ht="12.75" customHeight="1" x14ac:dyDescent="0.15">
      <c r="K77" s="1"/>
      <c r="AL77" s="16"/>
      <c r="AM77" s="16"/>
      <c r="AN77" s="17"/>
      <c r="AO77" s="16"/>
      <c r="AP77" s="16"/>
      <c r="AQ77" s="18"/>
      <c r="AR77" s="18"/>
      <c r="AS77" s="16"/>
      <c r="AT77" s="16"/>
      <c r="AU77" s="16"/>
      <c r="AV77" s="16"/>
      <c r="AW77" s="17"/>
      <c r="AX77" s="16"/>
      <c r="AY77" s="16"/>
      <c r="AZ77" s="16"/>
      <c r="BA77" s="16"/>
      <c r="BB77" s="16"/>
      <c r="BC77" s="16"/>
      <c r="BD77" s="16"/>
      <c r="BH77" s="6"/>
      <c r="BI77" s="3"/>
      <c r="BK77" s="6"/>
      <c r="BL77" s="3"/>
      <c r="BM77" s="3"/>
    </row>
    <row r="78" spans="11:65" ht="12.75" customHeight="1" x14ac:dyDescent="0.15">
      <c r="K78" s="1"/>
      <c r="AL78" s="16"/>
      <c r="AM78" s="16"/>
      <c r="AN78" s="17"/>
      <c r="AO78" s="16"/>
      <c r="AP78" s="16"/>
      <c r="AQ78" s="18"/>
      <c r="AR78" s="18"/>
      <c r="AS78" s="16"/>
      <c r="AT78" s="16"/>
      <c r="AU78" s="16"/>
      <c r="AV78" s="16"/>
      <c r="AW78" s="17"/>
      <c r="AX78" s="16"/>
      <c r="AY78" s="16"/>
      <c r="AZ78" s="16"/>
      <c r="BA78" s="16"/>
      <c r="BB78" s="16"/>
      <c r="BC78" s="16"/>
      <c r="BD78" s="16"/>
      <c r="BH78" s="6"/>
      <c r="BI78" s="3"/>
      <c r="BK78" s="6"/>
      <c r="BL78" s="3"/>
      <c r="BM78" s="3"/>
    </row>
    <row r="79" spans="11:65" ht="12.75" customHeight="1" x14ac:dyDescent="0.15">
      <c r="K79" s="1"/>
      <c r="AL79" s="16"/>
      <c r="AM79" s="16"/>
      <c r="AN79" s="17"/>
      <c r="AO79" s="16"/>
      <c r="AP79" s="16"/>
      <c r="AQ79" s="18"/>
      <c r="AR79" s="18"/>
      <c r="AS79" s="16"/>
      <c r="AT79" s="16"/>
      <c r="AU79" s="16"/>
      <c r="AV79" s="16"/>
      <c r="AW79" s="17"/>
      <c r="AX79" s="16"/>
      <c r="AY79" s="16"/>
      <c r="AZ79" s="16"/>
      <c r="BA79" s="16"/>
      <c r="BB79" s="16"/>
      <c r="BC79" s="16"/>
      <c r="BD79" s="16"/>
      <c r="BH79" s="6"/>
      <c r="BI79" s="3"/>
      <c r="BK79" s="6"/>
      <c r="BL79" s="3"/>
      <c r="BM79" s="3"/>
    </row>
    <row r="80" spans="11:65" ht="12.75" customHeight="1" x14ac:dyDescent="0.15">
      <c r="K80" s="1"/>
      <c r="AL80" s="16"/>
      <c r="AM80" s="16"/>
      <c r="AN80" s="17"/>
      <c r="AO80" s="16"/>
      <c r="AP80" s="16"/>
      <c r="AQ80" s="18"/>
      <c r="AR80" s="18"/>
      <c r="AS80" s="16"/>
      <c r="AT80" s="16"/>
      <c r="AU80" s="16"/>
      <c r="AV80" s="16"/>
      <c r="AW80" s="17"/>
      <c r="AX80" s="16"/>
      <c r="AY80" s="16"/>
      <c r="AZ80" s="16"/>
      <c r="BA80" s="16"/>
      <c r="BB80" s="16"/>
      <c r="BC80" s="16"/>
      <c r="BD80" s="16"/>
      <c r="BH80" s="6"/>
      <c r="BI80" s="3"/>
      <c r="BK80" s="6"/>
      <c r="BL80" s="3"/>
      <c r="BM80" s="3"/>
    </row>
    <row r="81" spans="11:65" ht="12.75" customHeight="1" x14ac:dyDescent="0.15">
      <c r="K81" s="1"/>
      <c r="AL81" s="16"/>
      <c r="AM81" s="16"/>
      <c r="AN81" s="17"/>
      <c r="AO81" s="16"/>
      <c r="AP81" s="16"/>
      <c r="AQ81" s="18"/>
      <c r="AR81" s="18"/>
      <c r="AS81" s="16"/>
      <c r="AT81" s="16"/>
      <c r="AU81" s="16"/>
      <c r="AV81" s="16"/>
      <c r="AW81" s="17"/>
      <c r="AX81" s="16"/>
      <c r="AY81" s="16"/>
      <c r="AZ81" s="16"/>
      <c r="BA81" s="16"/>
      <c r="BB81" s="16"/>
      <c r="BC81" s="16"/>
      <c r="BD81" s="16"/>
      <c r="BH81" s="6"/>
      <c r="BI81" s="3"/>
      <c r="BK81" s="6"/>
      <c r="BL81" s="3"/>
      <c r="BM81" s="3"/>
    </row>
    <row r="82" spans="11:65" ht="12.75" customHeight="1" x14ac:dyDescent="0.15">
      <c r="K82" s="1"/>
      <c r="AL82" s="16"/>
      <c r="AM82" s="16"/>
      <c r="AN82" s="17"/>
      <c r="AO82" s="16"/>
      <c r="AP82" s="16"/>
      <c r="AQ82" s="18"/>
      <c r="AR82" s="18"/>
      <c r="AS82" s="16"/>
      <c r="AT82" s="16"/>
      <c r="AU82" s="16"/>
      <c r="AV82" s="16"/>
      <c r="AW82" s="17"/>
      <c r="AX82" s="16"/>
      <c r="AY82" s="16"/>
      <c r="AZ82" s="16"/>
      <c r="BA82" s="16"/>
      <c r="BB82" s="16"/>
      <c r="BC82" s="16"/>
      <c r="BD82" s="16"/>
      <c r="BH82" s="6"/>
      <c r="BI82" s="3"/>
      <c r="BK82" s="6"/>
      <c r="BL82" s="3"/>
      <c r="BM82" s="3"/>
    </row>
    <row r="83" spans="11:65" ht="12.75" customHeight="1" x14ac:dyDescent="0.15">
      <c r="K83" s="1"/>
      <c r="AL83" s="16"/>
      <c r="AM83" s="16"/>
      <c r="AN83" s="17"/>
      <c r="AO83" s="16"/>
      <c r="AP83" s="16"/>
      <c r="AQ83" s="18"/>
      <c r="AR83" s="18"/>
      <c r="AS83" s="16"/>
      <c r="AT83" s="16"/>
      <c r="AU83" s="16"/>
      <c r="AV83" s="16"/>
      <c r="AW83" s="17"/>
      <c r="AX83" s="16"/>
      <c r="AY83" s="16"/>
      <c r="AZ83" s="16"/>
      <c r="BA83" s="16"/>
      <c r="BB83" s="16"/>
      <c r="BC83" s="16"/>
      <c r="BD83" s="16"/>
      <c r="BH83" s="6"/>
      <c r="BI83" s="3"/>
      <c r="BK83" s="6"/>
      <c r="BL83" s="3"/>
      <c r="BM83" s="3"/>
    </row>
    <row r="84" spans="11:65" ht="12.75" customHeight="1" x14ac:dyDescent="0.15">
      <c r="K84" s="1"/>
      <c r="AL84" s="16"/>
      <c r="AM84" s="16"/>
      <c r="AN84" s="17"/>
      <c r="AO84" s="16"/>
      <c r="AP84" s="16"/>
      <c r="AQ84" s="18"/>
      <c r="AR84" s="18"/>
      <c r="AS84" s="16"/>
      <c r="AT84" s="16"/>
      <c r="AU84" s="16"/>
      <c r="AV84" s="16"/>
      <c r="AW84" s="17"/>
      <c r="AX84" s="16"/>
      <c r="AY84" s="16"/>
      <c r="AZ84" s="16"/>
      <c r="BA84" s="16"/>
      <c r="BB84" s="16"/>
      <c r="BC84" s="16"/>
      <c r="BD84" s="16"/>
      <c r="BH84" s="6"/>
      <c r="BI84" s="3"/>
      <c r="BK84" s="6"/>
      <c r="BL84" s="3"/>
      <c r="BM84" s="3"/>
    </row>
    <row r="85" spans="11:65" ht="12.75" customHeight="1" x14ac:dyDescent="0.15">
      <c r="K85" s="1"/>
      <c r="AL85" s="16"/>
      <c r="AM85" s="16"/>
      <c r="AN85" s="17"/>
      <c r="AO85" s="16"/>
      <c r="AP85" s="16"/>
      <c r="AQ85" s="18"/>
      <c r="AR85" s="18"/>
      <c r="AS85" s="16"/>
      <c r="AT85" s="16"/>
      <c r="AU85" s="16"/>
      <c r="AV85" s="16"/>
      <c r="AW85" s="17"/>
      <c r="AX85" s="16"/>
      <c r="AY85" s="16"/>
      <c r="AZ85" s="16"/>
      <c r="BA85" s="16"/>
      <c r="BB85" s="16"/>
      <c r="BC85" s="16"/>
      <c r="BD85" s="16"/>
      <c r="BH85" s="6"/>
      <c r="BI85" s="3"/>
      <c r="BK85" s="6"/>
      <c r="BL85" s="3"/>
      <c r="BM85" s="3"/>
    </row>
    <row r="86" spans="11:65" ht="12.75" customHeight="1" x14ac:dyDescent="0.15">
      <c r="K86" s="1"/>
      <c r="AL86" s="16"/>
      <c r="AM86" s="16"/>
      <c r="AN86" s="17"/>
      <c r="AO86" s="16"/>
      <c r="AP86" s="16"/>
      <c r="AQ86" s="18"/>
      <c r="AR86" s="18"/>
      <c r="AS86" s="16"/>
      <c r="AT86" s="16"/>
      <c r="AU86" s="16"/>
      <c r="AV86" s="16"/>
      <c r="AW86" s="17"/>
      <c r="AX86" s="16"/>
      <c r="AY86" s="16"/>
      <c r="AZ86" s="16"/>
      <c r="BA86" s="16"/>
      <c r="BB86" s="16"/>
      <c r="BC86" s="16"/>
      <c r="BD86" s="16"/>
      <c r="BH86" s="6"/>
      <c r="BI86" s="3"/>
      <c r="BK86" s="6"/>
      <c r="BL86" s="3"/>
      <c r="BM86" s="3"/>
    </row>
    <row r="87" spans="11:65" ht="12.75" customHeight="1" x14ac:dyDescent="0.15">
      <c r="K87" s="1"/>
      <c r="AL87" s="16"/>
      <c r="AM87" s="16"/>
      <c r="AN87" s="17"/>
      <c r="AO87" s="16"/>
      <c r="AP87" s="16"/>
      <c r="AQ87" s="18"/>
      <c r="AR87" s="18"/>
      <c r="AS87" s="16"/>
      <c r="AT87" s="16"/>
      <c r="AU87" s="16"/>
      <c r="AV87" s="16"/>
      <c r="AW87" s="17"/>
      <c r="AX87" s="16"/>
      <c r="AY87" s="16"/>
      <c r="AZ87" s="16"/>
      <c r="BA87" s="16"/>
      <c r="BB87" s="16"/>
      <c r="BC87" s="16"/>
      <c r="BD87" s="16"/>
      <c r="BH87" s="6"/>
      <c r="BI87" s="3"/>
      <c r="BK87" s="6"/>
      <c r="BL87" s="3"/>
      <c r="BM87" s="3"/>
    </row>
    <row r="88" spans="11:65" ht="12.75" customHeight="1" x14ac:dyDescent="0.15">
      <c r="K88" s="1"/>
      <c r="AL88" s="16"/>
      <c r="AM88" s="16"/>
      <c r="AN88" s="17"/>
      <c r="AO88" s="16"/>
      <c r="AP88" s="16"/>
      <c r="AQ88" s="18"/>
      <c r="AR88" s="18"/>
      <c r="AS88" s="16"/>
      <c r="AT88" s="16"/>
      <c r="AU88" s="16"/>
      <c r="AV88" s="16"/>
      <c r="AW88" s="17"/>
      <c r="AX88" s="16"/>
      <c r="AY88" s="16"/>
      <c r="AZ88" s="16"/>
      <c r="BA88" s="16"/>
      <c r="BB88" s="16"/>
      <c r="BC88" s="16"/>
      <c r="BD88" s="16"/>
      <c r="BH88" s="6"/>
      <c r="BI88" s="3"/>
      <c r="BK88" s="6"/>
      <c r="BL88" s="3"/>
      <c r="BM88" s="3"/>
    </row>
    <row r="89" spans="11:65" ht="12.75" customHeight="1" x14ac:dyDescent="0.15">
      <c r="K89" s="1"/>
      <c r="AL89" s="16"/>
      <c r="AM89" s="16"/>
      <c r="AN89" s="17"/>
      <c r="AO89" s="16"/>
      <c r="AP89" s="16"/>
      <c r="AQ89" s="18"/>
      <c r="AR89" s="18"/>
      <c r="AS89" s="16"/>
      <c r="AT89" s="16"/>
      <c r="AU89" s="16"/>
      <c r="AV89" s="16"/>
      <c r="AW89" s="17"/>
      <c r="AX89" s="16"/>
      <c r="AY89" s="16"/>
      <c r="AZ89" s="16"/>
      <c r="BA89" s="16"/>
      <c r="BB89" s="16"/>
      <c r="BC89" s="16"/>
      <c r="BD89" s="16"/>
      <c r="BH89" s="6"/>
      <c r="BI89" s="3"/>
      <c r="BK89" s="6"/>
      <c r="BL89" s="3"/>
      <c r="BM89" s="3"/>
    </row>
    <row r="90" spans="11:65" ht="12.75" customHeight="1" x14ac:dyDescent="0.15">
      <c r="K90" s="1"/>
      <c r="AL90" s="16"/>
      <c r="AM90" s="16"/>
      <c r="AN90" s="17"/>
      <c r="AO90" s="16"/>
      <c r="AP90" s="16"/>
      <c r="AQ90" s="18"/>
      <c r="AR90" s="18"/>
      <c r="AS90" s="16"/>
      <c r="AT90" s="16"/>
      <c r="AU90" s="16"/>
      <c r="AV90" s="16"/>
      <c r="AW90" s="17"/>
      <c r="AX90" s="16"/>
      <c r="AY90" s="16"/>
      <c r="AZ90" s="16"/>
      <c r="BA90" s="16"/>
      <c r="BB90" s="16"/>
      <c r="BC90" s="16"/>
      <c r="BD90" s="16"/>
      <c r="BH90" s="6"/>
      <c r="BI90" s="3"/>
      <c r="BK90" s="6"/>
      <c r="BL90" s="3"/>
      <c r="BM90" s="3"/>
    </row>
    <row r="91" spans="11:65" ht="12.75" customHeight="1" x14ac:dyDescent="0.15">
      <c r="K91" s="1"/>
      <c r="AL91" s="16"/>
      <c r="AM91" s="16"/>
      <c r="AN91" s="17"/>
      <c r="AO91" s="16"/>
      <c r="AP91" s="16"/>
      <c r="AQ91" s="18"/>
      <c r="AR91" s="18"/>
      <c r="AS91" s="16"/>
      <c r="AT91" s="16"/>
      <c r="AU91" s="16"/>
      <c r="AV91" s="16"/>
      <c r="AW91" s="17"/>
      <c r="AX91" s="16"/>
      <c r="AY91" s="16"/>
      <c r="AZ91" s="16"/>
      <c r="BA91" s="16"/>
      <c r="BB91" s="16"/>
      <c r="BC91" s="16"/>
      <c r="BD91" s="16"/>
      <c r="BH91" s="6"/>
      <c r="BI91" s="3"/>
      <c r="BK91" s="6"/>
      <c r="BL91" s="3"/>
      <c r="BM91" s="3"/>
    </row>
    <row r="92" spans="11:65" ht="12.75" customHeight="1" x14ac:dyDescent="0.15">
      <c r="K92" s="1"/>
      <c r="AL92" s="16"/>
      <c r="AM92" s="16"/>
      <c r="AN92" s="17"/>
      <c r="AO92" s="16"/>
      <c r="AP92" s="16"/>
      <c r="AQ92" s="18"/>
      <c r="AR92" s="18"/>
      <c r="AS92" s="16"/>
      <c r="AT92" s="16"/>
      <c r="AU92" s="16"/>
      <c r="AV92" s="16"/>
      <c r="AW92" s="17"/>
      <c r="AX92" s="16"/>
      <c r="AY92" s="16"/>
      <c r="AZ92" s="16"/>
      <c r="BA92" s="16"/>
      <c r="BB92" s="16"/>
      <c r="BC92" s="16"/>
      <c r="BD92" s="16"/>
      <c r="BH92" s="6"/>
      <c r="BI92" s="3"/>
      <c r="BK92" s="6"/>
      <c r="BL92" s="3"/>
      <c r="BM92" s="3"/>
    </row>
    <row r="93" spans="11:65" ht="12.75" customHeight="1" x14ac:dyDescent="0.15">
      <c r="K93" s="1"/>
      <c r="AL93" s="16"/>
      <c r="AM93" s="16"/>
      <c r="AN93" s="17"/>
      <c r="AO93" s="16"/>
      <c r="AP93" s="16"/>
      <c r="AQ93" s="18"/>
      <c r="AR93" s="18"/>
      <c r="AS93" s="16"/>
      <c r="AT93" s="16"/>
      <c r="AU93" s="16"/>
      <c r="AV93" s="16"/>
      <c r="AW93" s="17"/>
      <c r="AX93" s="16"/>
      <c r="AY93" s="16"/>
      <c r="AZ93" s="16"/>
      <c r="BA93" s="16"/>
      <c r="BB93" s="16"/>
      <c r="BC93" s="16"/>
      <c r="BD93" s="16"/>
      <c r="BH93" s="6"/>
      <c r="BI93" s="3"/>
      <c r="BK93" s="6"/>
      <c r="BL93" s="3"/>
      <c r="BM93" s="3"/>
    </row>
    <row r="94" spans="11:65" ht="12.75" customHeight="1" x14ac:dyDescent="0.15">
      <c r="K94" s="1"/>
      <c r="AL94" s="16"/>
      <c r="AM94" s="16"/>
      <c r="AN94" s="17"/>
      <c r="AO94" s="16"/>
      <c r="AP94" s="16"/>
      <c r="AQ94" s="18"/>
      <c r="AR94" s="18"/>
      <c r="AS94" s="16"/>
      <c r="AT94" s="16"/>
      <c r="AU94" s="16"/>
      <c r="AV94" s="16"/>
      <c r="AW94" s="17"/>
      <c r="AX94" s="16"/>
      <c r="AY94" s="16"/>
      <c r="AZ94" s="16"/>
      <c r="BA94" s="16"/>
      <c r="BB94" s="16"/>
      <c r="BC94" s="16"/>
      <c r="BD94" s="16"/>
      <c r="BH94" s="6"/>
      <c r="BI94" s="3"/>
      <c r="BK94" s="6"/>
      <c r="BL94" s="3"/>
      <c r="BM94" s="3"/>
    </row>
    <row r="95" spans="11:65" ht="12.75" customHeight="1" x14ac:dyDescent="0.15">
      <c r="K95" s="1"/>
      <c r="AL95" s="16"/>
      <c r="AM95" s="16"/>
      <c r="AN95" s="17"/>
      <c r="AO95" s="16"/>
      <c r="AP95" s="16"/>
      <c r="AQ95" s="18"/>
      <c r="AR95" s="18"/>
      <c r="AS95" s="16"/>
      <c r="AT95" s="16"/>
      <c r="AU95" s="16"/>
      <c r="AV95" s="16"/>
      <c r="AW95" s="17"/>
      <c r="AX95" s="16"/>
      <c r="AY95" s="16"/>
      <c r="AZ95" s="16"/>
      <c r="BA95" s="16"/>
      <c r="BB95" s="16"/>
      <c r="BC95" s="16"/>
      <c r="BD95" s="16"/>
      <c r="BH95" s="6"/>
      <c r="BI95" s="3"/>
      <c r="BK95" s="6"/>
      <c r="BL95" s="3"/>
      <c r="BM95" s="3"/>
    </row>
    <row r="96" spans="11:65" ht="12.75" customHeight="1" x14ac:dyDescent="0.15">
      <c r="K96" s="1"/>
      <c r="AL96" s="16"/>
      <c r="AM96" s="16"/>
      <c r="AN96" s="17"/>
      <c r="AO96" s="16"/>
      <c r="AP96" s="16"/>
      <c r="AQ96" s="18"/>
      <c r="AR96" s="18"/>
      <c r="AS96" s="16"/>
      <c r="AT96" s="16"/>
      <c r="AU96" s="16"/>
      <c r="AV96" s="16"/>
      <c r="AW96" s="17"/>
      <c r="AX96" s="16"/>
      <c r="AY96" s="16"/>
      <c r="AZ96" s="16"/>
      <c r="BA96" s="16"/>
      <c r="BB96" s="16"/>
      <c r="BC96" s="16"/>
      <c r="BD96" s="16"/>
      <c r="BH96" s="6"/>
      <c r="BI96" s="3"/>
      <c r="BK96" s="6"/>
      <c r="BL96" s="3"/>
      <c r="BM96" s="3"/>
    </row>
    <row r="97" spans="11:65" ht="12.75" customHeight="1" x14ac:dyDescent="0.15">
      <c r="K97" s="1"/>
      <c r="AL97" s="16"/>
      <c r="AM97" s="16"/>
      <c r="AN97" s="17"/>
      <c r="AO97" s="16"/>
      <c r="AP97" s="16"/>
      <c r="AQ97" s="18"/>
      <c r="AR97" s="18"/>
      <c r="AS97" s="16"/>
      <c r="AT97" s="16"/>
      <c r="AU97" s="16"/>
      <c r="AV97" s="16"/>
      <c r="AW97" s="17"/>
      <c r="AX97" s="16"/>
      <c r="AY97" s="16"/>
      <c r="AZ97" s="16"/>
      <c r="BA97" s="16"/>
      <c r="BB97" s="16"/>
      <c r="BC97" s="16"/>
      <c r="BD97" s="16"/>
      <c r="BH97" s="6"/>
      <c r="BI97" s="3"/>
      <c r="BK97" s="6"/>
      <c r="BL97" s="3"/>
      <c r="BM97" s="3"/>
    </row>
    <row r="98" spans="11:65" ht="12.75" customHeight="1" x14ac:dyDescent="0.15">
      <c r="K98" s="1"/>
      <c r="AL98" s="16"/>
      <c r="AM98" s="16"/>
      <c r="AN98" s="17"/>
      <c r="AO98" s="16"/>
      <c r="AP98" s="16"/>
      <c r="AQ98" s="18"/>
      <c r="AR98" s="18"/>
      <c r="AS98" s="16"/>
      <c r="AT98" s="16"/>
      <c r="AU98" s="16"/>
      <c r="AV98" s="16"/>
      <c r="AW98" s="17"/>
      <c r="AX98" s="16"/>
      <c r="AY98" s="16"/>
      <c r="AZ98" s="16"/>
      <c r="BA98" s="16"/>
      <c r="BB98" s="16"/>
      <c r="BC98" s="16"/>
      <c r="BD98" s="16"/>
      <c r="BH98" s="6"/>
      <c r="BI98" s="3"/>
      <c r="BK98" s="6"/>
      <c r="BL98" s="3"/>
      <c r="BM98" s="3"/>
    </row>
    <row r="99" spans="11:65" ht="12.75" customHeight="1" x14ac:dyDescent="0.15">
      <c r="K99" s="1"/>
      <c r="AL99" s="16"/>
      <c r="AM99" s="16"/>
      <c r="AN99" s="17"/>
      <c r="AO99" s="16"/>
      <c r="AP99" s="16"/>
      <c r="AQ99" s="18"/>
      <c r="AR99" s="18"/>
      <c r="AS99" s="16"/>
      <c r="AT99" s="16"/>
      <c r="AU99" s="16"/>
      <c r="AV99" s="16"/>
      <c r="AW99" s="17"/>
      <c r="AX99" s="16"/>
      <c r="AY99" s="16"/>
      <c r="AZ99" s="16"/>
      <c r="BA99" s="16"/>
      <c r="BB99" s="16"/>
      <c r="BC99" s="16"/>
      <c r="BD99" s="16"/>
      <c r="BH99" s="6"/>
      <c r="BI99" s="3"/>
      <c r="BK99" s="6"/>
      <c r="BL99" s="3"/>
      <c r="BM99" s="3"/>
    </row>
    <row r="100" spans="11:65" ht="12.75" customHeight="1" x14ac:dyDescent="0.15">
      <c r="K100" s="1"/>
      <c r="AL100" s="16"/>
      <c r="AM100" s="16"/>
      <c r="AN100" s="17"/>
      <c r="AO100" s="16"/>
      <c r="AP100" s="16"/>
      <c r="AQ100" s="18"/>
      <c r="AR100" s="18"/>
      <c r="AS100" s="16"/>
      <c r="AT100" s="16"/>
      <c r="AU100" s="16"/>
      <c r="AV100" s="16"/>
      <c r="AW100" s="17"/>
      <c r="AX100" s="16"/>
      <c r="AY100" s="16"/>
      <c r="AZ100" s="16"/>
      <c r="BA100" s="16"/>
      <c r="BB100" s="16"/>
      <c r="BC100" s="16"/>
      <c r="BD100" s="16"/>
      <c r="BH100" s="6"/>
      <c r="BI100" s="3"/>
      <c r="BK100" s="6"/>
      <c r="BL100" s="3"/>
      <c r="BM100" s="3"/>
    </row>
    <row r="101" spans="11:65" ht="12.75" customHeight="1" x14ac:dyDescent="0.15">
      <c r="K101" s="1"/>
      <c r="AL101" s="16"/>
      <c r="AM101" s="16"/>
      <c r="AN101" s="17"/>
      <c r="AO101" s="16"/>
      <c r="AP101" s="16"/>
      <c r="AQ101" s="18"/>
      <c r="AR101" s="18"/>
      <c r="AS101" s="16"/>
      <c r="AT101" s="16"/>
      <c r="AU101" s="16"/>
      <c r="AV101" s="16"/>
      <c r="AW101" s="17"/>
      <c r="AX101" s="16"/>
      <c r="AY101" s="16"/>
      <c r="AZ101" s="16"/>
      <c r="BA101" s="16"/>
      <c r="BB101" s="16"/>
      <c r="BC101" s="16"/>
      <c r="BD101" s="16"/>
      <c r="BH101" s="6"/>
      <c r="BI101" s="3"/>
      <c r="BK101" s="6"/>
      <c r="BL101" s="3"/>
      <c r="BM101" s="3"/>
    </row>
    <row r="102" spans="11:65" ht="12.75" customHeight="1" x14ac:dyDescent="0.15">
      <c r="K102" s="1"/>
      <c r="AL102" s="16"/>
      <c r="AM102" s="16"/>
      <c r="AN102" s="17"/>
      <c r="AO102" s="16"/>
      <c r="AP102" s="16"/>
      <c r="AQ102" s="18"/>
      <c r="AR102" s="18"/>
      <c r="AS102" s="16"/>
      <c r="AT102" s="16"/>
      <c r="AU102" s="16"/>
      <c r="AV102" s="16"/>
      <c r="AW102" s="17"/>
      <c r="AX102" s="16"/>
      <c r="AY102" s="16"/>
      <c r="AZ102" s="16"/>
      <c r="BA102" s="16"/>
      <c r="BB102" s="16"/>
      <c r="BC102" s="16"/>
      <c r="BD102" s="16"/>
      <c r="BH102" s="6"/>
      <c r="BI102" s="3"/>
      <c r="BK102" s="6"/>
      <c r="BL102" s="3"/>
      <c r="BM102" s="3"/>
    </row>
    <row r="103" spans="11:65" ht="12.75" customHeight="1" x14ac:dyDescent="0.15">
      <c r="K103" s="1"/>
      <c r="AL103" s="16"/>
      <c r="AM103" s="16"/>
      <c r="AN103" s="17"/>
      <c r="AO103" s="16"/>
      <c r="AP103" s="16"/>
      <c r="AQ103" s="18"/>
      <c r="AR103" s="18"/>
      <c r="AS103" s="16"/>
      <c r="AT103" s="16"/>
      <c r="AU103" s="16"/>
      <c r="AV103" s="16"/>
      <c r="AW103" s="17"/>
      <c r="AX103" s="16"/>
      <c r="AY103" s="16"/>
      <c r="AZ103" s="16"/>
      <c r="BA103" s="16"/>
      <c r="BB103" s="16"/>
      <c r="BC103" s="16"/>
      <c r="BD103" s="16"/>
      <c r="BH103" s="6"/>
      <c r="BI103" s="3"/>
      <c r="BK103" s="6"/>
      <c r="BL103" s="3"/>
      <c r="BM103" s="3"/>
    </row>
    <row r="104" spans="11:65" ht="12.75" customHeight="1" x14ac:dyDescent="0.15">
      <c r="K104" s="1"/>
      <c r="AL104" s="16"/>
      <c r="AM104" s="16"/>
      <c r="AN104" s="17"/>
      <c r="AO104" s="16"/>
      <c r="AP104" s="16"/>
      <c r="AQ104" s="18"/>
      <c r="AR104" s="18"/>
      <c r="AS104" s="16"/>
      <c r="AT104" s="16"/>
      <c r="AU104" s="16"/>
      <c r="AV104" s="16"/>
      <c r="AW104" s="17"/>
      <c r="AX104" s="16"/>
      <c r="AY104" s="16"/>
      <c r="AZ104" s="16"/>
      <c r="BA104" s="16"/>
      <c r="BB104" s="16"/>
      <c r="BC104" s="16"/>
      <c r="BD104" s="16"/>
      <c r="BH104" s="6"/>
      <c r="BI104" s="3"/>
      <c r="BK104" s="6"/>
      <c r="BL104" s="3"/>
      <c r="BM104" s="3"/>
    </row>
    <row r="105" spans="11:65" ht="12.75" customHeight="1" x14ac:dyDescent="0.15">
      <c r="K105" s="1"/>
      <c r="AL105" s="16"/>
      <c r="AM105" s="16"/>
      <c r="AN105" s="17"/>
      <c r="AO105" s="16"/>
      <c r="AP105" s="16"/>
      <c r="AQ105" s="18"/>
      <c r="AR105" s="18"/>
      <c r="AS105" s="16"/>
      <c r="AT105" s="16"/>
      <c r="AU105" s="16"/>
      <c r="AV105" s="16"/>
      <c r="AW105" s="17"/>
      <c r="AX105" s="16"/>
      <c r="AY105" s="16"/>
      <c r="AZ105" s="16"/>
      <c r="BA105" s="16"/>
      <c r="BB105" s="16"/>
      <c r="BC105" s="16"/>
      <c r="BD105" s="16"/>
      <c r="BH105" s="6"/>
      <c r="BI105" s="3"/>
      <c r="BK105" s="6"/>
      <c r="BL105" s="3"/>
      <c r="BM105" s="3"/>
    </row>
    <row r="106" spans="11:65" ht="12.75" customHeight="1" x14ac:dyDescent="0.15">
      <c r="K106" s="1"/>
      <c r="AL106" s="16"/>
      <c r="AM106" s="16"/>
      <c r="AN106" s="17"/>
      <c r="AO106" s="16"/>
      <c r="AP106" s="16"/>
      <c r="AQ106" s="18"/>
      <c r="AR106" s="18"/>
      <c r="AS106" s="16"/>
      <c r="AT106" s="16"/>
      <c r="AU106" s="16"/>
      <c r="AV106" s="16"/>
      <c r="AW106" s="17"/>
      <c r="AX106" s="16"/>
      <c r="AY106" s="16"/>
      <c r="AZ106" s="16"/>
      <c r="BA106" s="16"/>
      <c r="BB106" s="16"/>
      <c r="BC106" s="16"/>
      <c r="BD106" s="16"/>
      <c r="BH106" s="6"/>
      <c r="BI106" s="3"/>
      <c r="BK106" s="6"/>
      <c r="BL106" s="3"/>
      <c r="BM106" s="3"/>
    </row>
    <row r="107" spans="11:65" ht="12.75" customHeight="1" x14ac:dyDescent="0.15">
      <c r="K107" s="1"/>
      <c r="AL107" s="16"/>
      <c r="AM107" s="16"/>
      <c r="AN107" s="17"/>
      <c r="AO107" s="16"/>
      <c r="AP107" s="16"/>
      <c r="AQ107" s="18"/>
      <c r="AR107" s="18"/>
      <c r="AS107" s="16"/>
      <c r="AT107" s="16"/>
      <c r="AU107" s="16"/>
      <c r="AV107" s="16"/>
      <c r="AW107" s="17"/>
      <c r="AX107" s="16"/>
      <c r="AY107" s="16"/>
      <c r="AZ107" s="16"/>
      <c r="BA107" s="16"/>
      <c r="BB107" s="16"/>
      <c r="BC107" s="16"/>
      <c r="BD107" s="16"/>
      <c r="BH107" s="6"/>
      <c r="BI107" s="3"/>
      <c r="BK107" s="6"/>
      <c r="BL107" s="3"/>
      <c r="BM107" s="3"/>
    </row>
    <row r="108" spans="11:65" ht="12.75" customHeight="1" x14ac:dyDescent="0.15">
      <c r="K108" s="1"/>
      <c r="AL108" s="16"/>
      <c r="AM108" s="16"/>
      <c r="AN108" s="17"/>
      <c r="AO108" s="16"/>
      <c r="AP108" s="16"/>
      <c r="AQ108" s="18"/>
      <c r="AR108" s="18"/>
      <c r="AS108" s="16"/>
      <c r="AT108" s="16"/>
      <c r="AU108" s="16"/>
      <c r="AV108" s="16"/>
      <c r="AW108" s="17"/>
      <c r="AX108" s="16"/>
      <c r="AY108" s="16"/>
      <c r="AZ108" s="16"/>
      <c r="BA108" s="16"/>
      <c r="BB108" s="16"/>
      <c r="BC108" s="16"/>
      <c r="BD108" s="16"/>
      <c r="BH108" s="6"/>
      <c r="BI108" s="3"/>
      <c r="BK108" s="6"/>
      <c r="BL108" s="3"/>
      <c r="BM108" s="3"/>
    </row>
    <row r="109" spans="11:65" ht="12.75" customHeight="1" x14ac:dyDescent="0.15">
      <c r="K109" s="1"/>
      <c r="AL109" s="16"/>
      <c r="AM109" s="16"/>
      <c r="AN109" s="17"/>
      <c r="AO109" s="16"/>
      <c r="AP109" s="16"/>
      <c r="AQ109" s="18"/>
      <c r="AR109" s="18"/>
      <c r="AS109" s="16"/>
      <c r="AT109" s="16"/>
      <c r="AU109" s="16"/>
      <c r="AV109" s="16"/>
      <c r="AW109" s="17"/>
      <c r="AX109" s="16"/>
      <c r="AY109" s="16"/>
      <c r="AZ109" s="16"/>
      <c r="BA109" s="16"/>
      <c r="BB109" s="16"/>
      <c r="BC109" s="16"/>
      <c r="BD109" s="16"/>
      <c r="BH109" s="6"/>
      <c r="BI109" s="3"/>
      <c r="BK109" s="6"/>
      <c r="BL109" s="3"/>
      <c r="BM109" s="3"/>
    </row>
    <row r="110" spans="11:65" ht="12.75" customHeight="1" x14ac:dyDescent="0.15">
      <c r="K110" s="1"/>
      <c r="AL110" s="16"/>
      <c r="AM110" s="16"/>
      <c r="AN110" s="17"/>
      <c r="AO110" s="16"/>
      <c r="AP110" s="16"/>
      <c r="AQ110" s="18"/>
      <c r="AR110" s="18"/>
      <c r="AS110" s="16"/>
      <c r="AT110" s="16"/>
      <c r="AU110" s="16"/>
      <c r="AV110" s="16"/>
      <c r="AW110" s="17"/>
      <c r="AX110" s="16"/>
      <c r="AY110" s="16"/>
      <c r="AZ110" s="16"/>
      <c r="BA110" s="16"/>
      <c r="BB110" s="16"/>
      <c r="BC110" s="16"/>
      <c r="BD110" s="16"/>
      <c r="BH110" s="6"/>
      <c r="BI110" s="3"/>
      <c r="BK110" s="6"/>
      <c r="BL110" s="3"/>
      <c r="BM110" s="3"/>
    </row>
    <row r="111" spans="11:65" ht="12.75" customHeight="1" x14ac:dyDescent="0.15">
      <c r="K111" s="1"/>
      <c r="AL111" s="16"/>
      <c r="AM111" s="16"/>
      <c r="AN111" s="17"/>
      <c r="AO111" s="16"/>
      <c r="AP111" s="16"/>
      <c r="AQ111" s="18"/>
      <c r="AR111" s="18"/>
      <c r="AS111" s="16"/>
      <c r="AT111" s="16"/>
      <c r="AU111" s="16"/>
      <c r="AV111" s="16"/>
      <c r="AW111" s="17"/>
      <c r="AX111" s="16"/>
      <c r="AY111" s="16"/>
      <c r="AZ111" s="16"/>
      <c r="BA111" s="16"/>
      <c r="BB111" s="16"/>
      <c r="BC111" s="16"/>
      <c r="BD111" s="16"/>
      <c r="BH111" s="6"/>
      <c r="BI111" s="3"/>
      <c r="BK111" s="6"/>
      <c r="BL111" s="3"/>
      <c r="BM111" s="3"/>
    </row>
    <row r="112" spans="11:65" ht="12.75" customHeight="1" x14ac:dyDescent="0.15">
      <c r="K112" s="1"/>
      <c r="AL112" s="16"/>
      <c r="AM112" s="16"/>
      <c r="AN112" s="17"/>
      <c r="AO112" s="16"/>
      <c r="AP112" s="16"/>
      <c r="AQ112" s="18"/>
      <c r="AR112" s="18"/>
      <c r="AS112" s="16"/>
      <c r="AT112" s="16"/>
      <c r="AU112" s="16"/>
      <c r="AV112" s="16"/>
      <c r="AW112" s="17"/>
      <c r="AX112" s="16"/>
      <c r="AY112" s="16"/>
      <c r="AZ112" s="16"/>
      <c r="BA112" s="16"/>
      <c r="BB112" s="16"/>
      <c r="BC112" s="16"/>
      <c r="BD112" s="16"/>
      <c r="BH112" s="6"/>
      <c r="BI112" s="3"/>
      <c r="BK112" s="6"/>
      <c r="BL112" s="3"/>
      <c r="BM112" s="3"/>
    </row>
    <row r="113" spans="11:65" ht="12.75" customHeight="1" x14ac:dyDescent="0.15">
      <c r="K113" s="1"/>
      <c r="AL113" s="16"/>
      <c r="AM113" s="16"/>
      <c r="AN113" s="17"/>
      <c r="AO113" s="16"/>
      <c r="AP113" s="16"/>
      <c r="AQ113" s="18"/>
      <c r="AR113" s="18"/>
      <c r="AS113" s="16"/>
      <c r="AT113" s="16"/>
      <c r="AU113" s="16"/>
      <c r="AV113" s="16"/>
      <c r="AW113" s="17"/>
      <c r="AX113" s="16"/>
      <c r="AY113" s="16"/>
      <c r="AZ113" s="16"/>
      <c r="BA113" s="16"/>
      <c r="BB113" s="16"/>
      <c r="BC113" s="16"/>
      <c r="BD113" s="16"/>
      <c r="BH113" s="6"/>
      <c r="BI113" s="3"/>
      <c r="BK113" s="6"/>
      <c r="BL113" s="3"/>
      <c r="BM113" s="3"/>
    </row>
    <row r="114" spans="11:65" ht="12.75" customHeight="1" x14ac:dyDescent="0.15">
      <c r="K114" s="1"/>
      <c r="AL114" s="16"/>
      <c r="AM114" s="16"/>
      <c r="AN114" s="17"/>
      <c r="AO114" s="16"/>
      <c r="AP114" s="16"/>
      <c r="AQ114" s="18"/>
      <c r="AR114" s="18"/>
      <c r="AS114" s="16"/>
      <c r="AT114" s="16"/>
      <c r="AU114" s="16"/>
      <c r="AV114" s="16"/>
      <c r="AW114" s="17"/>
      <c r="AX114" s="16"/>
      <c r="AY114" s="16"/>
      <c r="AZ114" s="16"/>
      <c r="BA114" s="16"/>
      <c r="BB114" s="16"/>
      <c r="BC114" s="16"/>
      <c r="BD114" s="16"/>
      <c r="BH114" s="6"/>
      <c r="BI114" s="3"/>
      <c r="BK114" s="6"/>
      <c r="BL114" s="3"/>
      <c r="BM114" s="3"/>
    </row>
    <row r="115" spans="11:65" ht="12.75" customHeight="1" x14ac:dyDescent="0.15">
      <c r="K115" s="1"/>
      <c r="AL115" s="16"/>
      <c r="AM115" s="16"/>
      <c r="AN115" s="17"/>
      <c r="AO115" s="16"/>
      <c r="AP115" s="16"/>
      <c r="AQ115" s="18"/>
      <c r="AR115" s="18"/>
      <c r="AS115" s="16"/>
      <c r="AT115" s="16"/>
      <c r="AU115" s="16"/>
      <c r="AV115" s="16"/>
      <c r="AW115" s="17"/>
      <c r="AX115" s="16"/>
      <c r="AY115" s="16"/>
      <c r="AZ115" s="16"/>
      <c r="BA115" s="16"/>
      <c r="BB115" s="16"/>
      <c r="BC115" s="16"/>
      <c r="BD115" s="16"/>
      <c r="BH115" s="6"/>
      <c r="BI115" s="3"/>
      <c r="BK115" s="6"/>
      <c r="BL115" s="3"/>
      <c r="BM115" s="3"/>
    </row>
    <row r="116" spans="11:65" ht="12.75" customHeight="1" x14ac:dyDescent="0.15">
      <c r="K116" s="1"/>
      <c r="AL116" s="16"/>
      <c r="AM116" s="16"/>
      <c r="AN116" s="17"/>
      <c r="AO116" s="16"/>
      <c r="AP116" s="16"/>
      <c r="AQ116" s="18"/>
      <c r="AR116" s="18"/>
      <c r="AS116" s="16"/>
      <c r="AT116" s="16"/>
      <c r="AU116" s="16"/>
      <c r="AV116" s="16"/>
      <c r="AW116" s="17"/>
      <c r="AX116" s="16"/>
      <c r="AY116" s="16"/>
      <c r="AZ116" s="16"/>
      <c r="BA116" s="16"/>
      <c r="BB116" s="16"/>
      <c r="BC116" s="16"/>
      <c r="BD116" s="16"/>
      <c r="BH116" s="6"/>
      <c r="BI116" s="3"/>
      <c r="BK116" s="6"/>
      <c r="BL116" s="3"/>
      <c r="BM116" s="3"/>
    </row>
    <row r="117" spans="11:65" ht="12.75" customHeight="1" x14ac:dyDescent="0.15">
      <c r="K117" s="1"/>
      <c r="AL117" s="16"/>
      <c r="AM117" s="16"/>
      <c r="AN117" s="17"/>
      <c r="AO117" s="16"/>
      <c r="AP117" s="16"/>
      <c r="AQ117" s="18"/>
      <c r="AR117" s="18"/>
      <c r="AS117" s="16"/>
      <c r="AT117" s="16"/>
      <c r="AU117" s="16"/>
      <c r="AV117" s="16"/>
      <c r="AW117" s="17"/>
      <c r="AX117" s="16"/>
      <c r="AY117" s="16"/>
      <c r="AZ117" s="16"/>
      <c r="BA117" s="16"/>
      <c r="BB117" s="16"/>
      <c r="BC117" s="16"/>
      <c r="BD117" s="16"/>
      <c r="BH117" s="6"/>
      <c r="BI117" s="3"/>
      <c r="BK117" s="6"/>
      <c r="BL117" s="3"/>
      <c r="BM117" s="3"/>
    </row>
    <row r="118" spans="11:65" ht="12.75" customHeight="1" x14ac:dyDescent="0.15">
      <c r="K118" s="1"/>
      <c r="AL118" s="16"/>
      <c r="AM118" s="16"/>
      <c r="AN118" s="17"/>
      <c r="AO118" s="16"/>
      <c r="AP118" s="16"/>
      <c r="AQ118" s="18"/>
      <c r="AR118" s="18"/>
      <c r="AS118" s="16"/>
      <c r="AT118" s="16"/>
      <c r="AU118" s="16"/>
      <c r="AV118" s="16"/>
      <c r="AW118" s="17"/>
      <c r="AX118" s="16"/>
      <c r="AY118" s="16"/>
      <c r="AZ118" s="16"/>
      <c r="BA118" s="16"/>
      <c r="BB118" s="16"/>
      <c r="BC118" s="16"/>
      <c r="BD118" s="16"/>
      <c r="BH118" s="6"/>
      <c r="BI118" s="3"/>
      <c r="BK118" s="6"/>
      <c r="BL118" s="3"/>
      <c r="BM118" s="3"/>
    </row>
    <row r="119" spans="11:65" ht="12.75" customHeight="1" x14ac:dyDescent="0.15">
      <c r="K119" s="1"/>
      <c r="AL119" s="16"/>
      <c r="AM119" s="16"/>
      <c r="AN119" s="17"/>
      <c r="AO119" s="16"/>
      <c r="AP119" s="16"/>
      <c r="AQ119" s="18"/>
      <c r="AR119" s="18"/>
      <c r="AS119" s="16"/>
      <c r="AT119" s="16"/>
      <c r="AU119" s="16"/>
      <c r="AV119" s="16"/>
      <c r="AW119" s="17"/>
      <c r="AX119" s="16"/>
      <c r="AY119" s="16"/>
      <c r="AZ119" s="16"/>
      <c r="BA119" s="16"/>
      <c r="BB119" s="16"/>
      <c r="BC119" s="16"/>
      <c r="BD119" s="16"/>
      <c r="BH119" s="6"/>
      <c r="BI119" s="3"/>
      <c r="BK119" s="6"/>
      <c r="BL119" s="3"/>
      <c r="BM119" s="3"/>
    </row>
    <row r="120" spans="11:65" ht="12.75" customHeight="1" x14ac:dyDescent="0.15">
      <c r="K120" s="1"/>
      <c r="AL120" s="16"/>
      <c r="AM120" s="16"/>
      <c r="AN120" s="17"/>
      <c r="AO120" s="16"/>
      <c r="AP120" s="16"/>
      <c r="AQ120" s="18"/>
      <c r="AR120" s="18"/>
      <c r="AS120" s="16"/>
      <c r="AT120" s="16"/>
      <c r="AU120" s="16"/>
      <c r="AV120" s="16"/>
      <c r="AW120" s="17"/>
      <c r="AX120" s="16"/>
      <c r="AY120" s="16"/>
      <c r="AZ120" s="16"/>
      <c r="BA120" s="16"/>
      <c r="BB120" s="16"/>
      <c r="BC120" s="16"/>
      <c r="BD120" s="16"/>
      <c r="BH120" s="6"/>
      <c r="BI120" s="3"/>
      <c r="BK120" s="6"/>
      <c r="BL120" s="3"/>
      <c r="BM120" s="3"/>
    </row>
    <row r="121" spans="11:65" ht="12.75" customHeight="1" x14ac:dyDescent="0.15">
      <c r="K121" s="1"/>
      <c r="AL121" s="16"/>
      <c r="AM121" s="16"/>
      <c r="AN121" s="17"/>
      <c r="AO121" s="16"/>
      <c r="AP121" s="16"/>
      <c r="AQ121" s="18"/>
      <c r="AR121" s="18"/>
      <c r="AS121" s="16"/>
      <c r="AT121" s="16"/>
      <c r="AU121" s="16"/>
      <c r="AV121" s="16"/>
      <c r="AW121" s="17"/>
      <c r="AX121" s="16"/>
      <c r="AY121" s="16"/>
      <c r="AZ121" s="16"/>
      <c r="BA121" s="16"/>
      <c r="BB121" s="16"/>
      <c r="BC121" s="16"/>
      <c r="BD121" s="16"/>
      <c r="BH121" s="6"/>
      <c r="BI121" s="3"/>
      <c r="BK121" s="6"/>
      <c r="BL121" s="3"/>
      <c r="BM121" s="3"/>
    </row>
    <row r="122" spans="11:65" ht="12.75" customHeight="1" x14ac:dyDescent="0.15">
      <c r="K122" s="1"/>
      <c r="AL122" s="16"/>
      <c r="AM122" s="16"/>
      <c r="AN122" s="17"/>
      <c r="AO122" s="16"/>
      <c r="AP122" s="16"/>
      <c r="AQ122" s="18"/>
      <c r="AR122" s="18"/>
      <c r="AS122" s="16"/>
      <c r="AT122" s="16"/>
      <c r="AU122" s="16"/>
      <c r="AV122" s="16"/>
      <c r="AW122" s="17"/>
      <c r="AX122" s="16"/>
      <c r="AY122" s="16"/>
      <c r="AZ122" s="16"/>
      <c r="BA122" s="16"/>
      <c r="BB122" s="16"/>
      <c r="BC122" s="16"/>
      <c r="BD122" s="16"/>
      <c r="BH122" s="6"/>
      <c r="BI122" s="3"/>
      <c r="BK122" s="6"/>
      <c r="BL122" s="3"/>
      <c r="BM122" s="3"/>
    </row>
    <row r="123" spans="11:65" ht="12.75" customHeight="1" x14ac:dyDescent="0.15">
      <c r="K123" s="1"/>
      <c r="AL123" s="16"/>
      <c r="AM123" s="16"/>
      <c r="AN123" s="17"/>
      <c r="AO123" s="16"/>
      <c r="AP123" s="16"/>
      <c r="AQ123" s="18"/>
      <c r="AR123" s="18"/>
      <c r="AS123" s="16"/>
      <c r="AT123" s="16"/>
      <c r="AU123" s="16"/>
      <c r="AV123" s="16"/>
      <c r="AW123" s="17"/>
      <c r="AX123" s="16"/>
      <c r="AY123" s="16"/>
      <c r="AZ123" s="16"/>
      <c r="BA123" s="16"/>
      <c r="BB123" s="16"/>
      <c r="BC123" s="16"/>
      <c r="BD123" s="16"/>
      <c r="BH123" s="6"/>
      <c r="BI123" s="3"/>
      <c r="BK123" s="6"/>
      <c r="BL123" s="3"/>
      <c r="BM123" s="3"/>
    </row>
    <row r="124" spans="11:65" ht="12.75" customHeight="1" x14ac:dyDescent="0.15">
      <c r="K124" s="1"/>
      <c r="AL124" s="16"/>
      <c r="AM124" s="16"/>
      <c r="AN124" s="17"/>
      <c r="AO124" s="16"/>
      <c r="AP124" s="16"/>
      <c r="AQ124" s="18"/>
      <c r="AR124" s="18"/>
      <c r="AS124" s="16"/>
      <c r="AT124" s="16"/>
      <c r="AU124" s="16"/>
      <c r="AV124" s="16"/>
      <c r="AW124" s="17"/>
      <c r="AX124" s="16"/>
      <c r="AY124" s="16"/>
      <c r="AZ124" s="16"/>
      <c r="BA124" s="16"/>
      <c r="BB124" s="16"/>
      <c r="BC124" s="16"/>
      <c r="BD124" s="16"/>
      <c r="BH124" s="6"/>
      <c r="BI124" s="3"/>
      <c r="BK124" s="6"/>
      <c r="BL124" s="3"/>
      <c r="BM124" s="3"/>
    </row>
    <row r="125" spans="11:65" ht="12.75" customHeight="1" x14ac:dyDescent="0.15">
      <c r="K125" s="1"/>
      <c r="AL125" s="16"/>
      <c r="AM125" s="16"/>
      <c r="AN125" s="17"/>
      <c r="AO125" s="16"/>
      <c r="AP125" s="16"/>
      <c r="AQ125" s="18"/>
      <c r="AR125" s="18"/>
      <c r="AS125" s="16"/>
      <c r="AT125" s="16"/>
      <c r="AU125" s="16"/>
      <c r="AV125" s="16"/>
      <c r="AW125" s="17"/>
      <c r="AX125" s="16"/>
      <c r="AY125" s="16"/>
      <c r="AZ125" s="16"/>
      <c r="BA125" s="16"/>
      <c r="BB125" s="16"/>
      <c r="BC125" s="16"/>
      <c r="BD125" s="16"/>
      <c r="BH125" s="6"/>
      <c r="BI125" s="3"/>
      <c r="BK125" s="6"/>
      <c r="BL125" s="3"/>
      <c r="BM125" s="3"/>
    </row>
    <row r="126" spans="11:65" ht="12.75" customHeight="1" x14ac:dyDescent="0.15">
      <c r="K126" s="1"/>
      <c r="AL126" s="16"/>
      <c r="AM126" s="16"/>
      <c r="AN126" s="17"/>
      <c r="AO126" s="16"/>
      <c r="AP126" s="16"/>
      <c r="AQ126" s="18"/>
      <c r="AR126" s="18"/>
      <c r="AS126" s="16"/>
      <c r="AT126" s="16"/>
      <c r="AU126" s="16"/>
      <c r="AV126" s="16"/>
      <c r="AW126" s="17"/>
      <c r="AX126" s="16"/>
      <c r="AY126" s="16"/>
      <c r="AZ126" s="16"/>
      <c r="BA126" s="16"/>
      <c r="BB126" s="16"/>
      <c r="BC126" s="16"/>
      <c r="BD126" s="16"/>
      <c r="BH126" s="6"/>
      <c r="BI126" s="3"/>
      <c r="BK126" s="6"/>
      <c r="BL126" s="3"/>
      <c r="BM126" s="3"/>
    </row>
    <row r="127" spans="11:65" ht="12.75" customHeight="1" x14ac:dyDescent="0.15">
      <c r="K127" s="1"/>
      <c r="AL127" s="16"/>
      <c r="AM127" s="16"/>
      <c r="AN127" s="17"/>
      <c r="AO127" s="16"/>
      <c r="AP127" s="16"/>
      <c r="AQ127" s="18"/>
      <c r="AR127" s="18"/>
      <c r="AS127" s="16"/>
      <c r="AT127" s="16"/>
      <c r="AU127" s="16"/>
      <c r="AV127" s="16"/>
      <c r="AW127" s="17"/>
      <c r="AX127" s="16"/>
      <c r="AY127" s="16"/>
      <c r="AZ127" s="16"/>
      <c r="BA127" s="16"/>
      <c r="BB127" s="16"/>
      <c r="BC127" s="16"/>
      <c r="BD127" s="16"/>
      <c r="BH127" s="6"/>
      <c r="BI127" s="3"/>
      <c r="BK127" s="6"/>
      <c r="BL127" s="3"/>
      <c r="BM127" s="3"/>
    </row>
    <row r="128" spans="11:65" ht="12.75" customHeight="1" x14ac:dyDescent="0.15">
      <c r="K128" s="1"/>
      <c r="AL128" s="16"/>
      <c r="AM128" s="16"/>
      <c r="AN128" s="17"/>
      <c r="AO128" s="16"/>
      <c r="AP128" s="16"/>
      <c r="AQ128" s="18"/>
      <c r="AR128" s="18"/>
      <c r="AS128" s="16"/>
      <c r="AT128" s="16"/>
      <c r="AU128" s="16"/>
      <c r="AV128" s="16"/>
      <c r="AW128" s="17"/>
      <c r="AX128" s="16"/>
      <c r="AY128" s="16"/>
      <c r="AZ128" s="16"/>
      <c r="BA128" s="16"/>
      <c r="BB128" s="16"/>
      <c r="BC128" s="16"/>
      <c r="BD128" s="16"/>
      <c r="BH128" s="6"/>
      <c r="BI128" s="3"/>
      <c r="BK128" s="6"/>
      <c r="BL128" s="3"/>
      <c r="BM128" s="3"/>
    </row>
    <row r="129" spans="11:65" ht="12.75" customHeight="1" x14ac:dyDescent="0.15">
      <c r="K129" s="1"/>
      <c r="AL129" s="16"/>
      <c r="AM129" s="16"/>
      <c r="AN129" s="17"/>
      <c r="AO129" s="16"/>
      <c r="AP129" s="16"/>
      <c r="AQ129" s="18"/>
      <c r="AR129" s="18"/>
      <c r="AS129" s="16"/>
      <c r="AT129" s="16"/>
      <c r="AU129" s="16"/>
      <c r="AV129" s="16"/>
      <c r="AW129" s="17"/>
      <c r="AX129" s="16"/>
      <c r="AY129" s="16"/>
      <c r="AZ129" s="16"/>
      <c r="BA129" s="16"/>
      <c r="BB129" s="16"/>
      <c r="BC129" s="16"/>
      <c r="BD129" s="16"/>
      <c r="BH129" s="6"/>
      <c r="BI129" s="3"/>
      <c r="BK129" s="6"/>
      <c r="BL129" s="3"/>
      <c r="BM129" s="3"/>
    </row>
    <row r="130" spans="11:65" ht="12.75" customHeight="1" x14ac:dyDescent="0.15">
      <c r="K130" s="1"/>
      <c r="AL130" s="16"/>
      <c r="AM130" s="16"/>
      <c r="AN130" s="17"/>
      <c r="AO130" s="16"/>
      <c r="AP130" s="16"/>
      <c r="AQ130" s="18"/>
      <c r="AR130" s="18"/>
      <c r="AS130" s="16"/>
      <c r="AT130" s="16"/>
      <c r="AU130" s="16"/>
      <c r="AV130" s="16"/>
      <c r="AW130" s="17"/>
      <c r="AX130" s="16"/>
      <c r="AY130" s="16"/>
      <c r="AZ130" s="16"/>
      <c r="BA130" s="16"/>
      <c r="BB130" s="16"/>
      <c r="BC130" s="16"/>
      <c r="BD130" s="16"/>
      <c r="BH130" s="6"/>
      <c r="BI130" s="3"/>
      <c r="BK130" s="6"/>
      <c r="BL130" s="3"/>
      <c r="BM130" s="3"/>
    </row>
    <row r="131" spans="11:65" ht="12.75" customHeight="1" x14ac:dyDescent="0.15">
      <c r="K131" s="1"/>
      <c r="AL131" s="16"/>
      <c r="AM131" s="16"/>
      <c r="AN131" s="17"/>
      <c r="AO131" s="16"/>
      <c r="AP131" s="16"/>
      <c r="AQ131" s="18"/>
      <c r="AR131" s="18"/>
      <c r="AS131" s="16"/>
      <c r="AT131" s="16"/>
      <c r="AU131" s="16"/>
      <c r="AV131" s="16"/>
      <c r="AW131" s="17"/>
      <c r="AX131" s="16"/>
      <c r="AY131" s="16"/>
      <c r="AZ131" s="16"/>
      <c r="BA131" s="16"/>
      <c r="BB131" s="16"/>
      <c r="BC131" s="16"/>
      <c r="BD131" s="16"/>
      <c r="BH131" s="6"/>
      <c r="BI131" s="3"/>
      <c r="BK131" s="6"/>
      <c r="BL131" s="3"/>
      <c r="BM131" s="3"/>
    </row>
    <row r="132" spans="11:65" ht="12.75" customHeight="1" x14ac:dyDescent="0.15">
      <c r="K132" s="1"/>
      <c r="AL132" s="16"/>
      <c r="AM132" s="16"/>
      <c r="AN132" s="17"/>
      <c r="AO132" s="16"/>
      <c r="AP132" s="16"/>
      <c r="AQ132" s="18"/>
      <c r="AR132" s="18"/>
      <c r="AS132" s="16"/>
      <c r="AT132" s="16"/>
      <c r="AU132" s="16"/>
      <c r="AV132" s="16"/>
      <c r="AW132" s="17"/>
      <c r="AX132" s="16"/>
      <c r="AY132" s="16"/>
      <c r="AZ132" s="16"/>
      <c r="BA132" s="16"/>
      <c r="BB132" s="16"/>
      <c r="BC132" s="16"/>
      <c r="BD132" s="16"/>
      <c r="BH132" s="6"/>
      <c r="BI132" s="3"/>
      <c r="BK132" s="6"/>
      <c r="BL132" s="3"/>
      <c r="BM132" s="3"/>
    </row>
    <row r="133" spans="11:65" ht="12.75" customHeight="1" x14ac:dyDescent="0.15">
      <c r="K133" s="1"/>
      <c r="AL133" s="16"/>
      <c r="AM133" s="16"/>
      <c r="AN133" s="17"/>
      <c r="AO133" s="16"/>
      <c r="AP133" s="16"/>
      <c r="AQ133" s="18"/>
      <c r="AR133" s="18"/>
      <c r="AS133" s="16"/>
      <c r="AT133" s="16"/>
      <c r="AU133" s="16"/>
      <c r="AV133" s="16"/>
      <c r="AW133" s="17"/>
      <c r="AX133" s="16"/>
      <c r="AY133" s="16"/>
      <c r="AZ133" s="16"/>
      <c r="BA133" s="16"/>
      <c r="BB133" s="16"/>
      <c r="BC133" s="16"/>
      <c r="BD133" s="16"/>
      <c r="BH133" s="6"/>
      <c r="BI133" s="3"/>
      <c r="BK133" s="6"/>
      <c r="BL133" s="3"/>
      <c r="BM133" s="3"/>
    </row>
    <row r="134" spans="11:65" ht="12.75" customHeight="1" x14ac:dyDescent="0.15">
      <c r="K134" s="1"/>
      <c r="AL134" s="16"/>
      <c r="AM134" s="16"/>
      <c r="AN134" s="17"/>
      <c r="AO134" s="16"/>
      <c r="AP134" s="16"/>
      <c r="AQ134" s="18"/>
      <c r="AR134" s="18"/>
      <c r="AS134" s="16"/>
      <c r="AT134" s="16"/>
      <c r="AU134" s="16"/>
      <c r="AV134" s="16"/>
      <c r="AW134" s="17"/>
      <c r="AX134" s="16"/>
      <c r="AY134" s="16"/>
      <c r="AZ134" s="16"/>
      <c r="BA134" s="16"/>
      <c r="BB134" s="16"/>
      <c r="BC134" s="16"/>
      <c r="BD134" s="16"/>
      <c r="BH134" s="6"/>
      <c r="BI134" s="3"/>
      <c r="BK134" s="6"/>
      <c r="BL134" s="3"/>
      <c r="BM134" s="3"/>
    </row>
    <row r="135" spans="11:65" ht="12.75" customHeight="1" x14ac:dyDescent="0.15">
      <c r="K135" s="1"/>
      <c r="AL135" s="16"/>
      <c r="AM135" s="16"/>
      <c r="AN135" s="17"/>
      <c r="AO135" s="16"/>
      <c r="AP135" s="16"/>
      <c r="AQ135" s="18"/>
      <c r="AR135" s="18"/>
      <c r="AS135" s="16"/>
      <c r="AT135" s="16"/>
      <c r="AU135" s="16"/>
      <c r="AV135" s="16"/>
      <c r="AW135" s="17"/>
      <c r="AX135" s="16"/>
      <c r="AY135" s="16"/>
      <c r="AZ135" s="16"/>
      <c r="BA135" s="16"/>
      <c r="BB135" s="16"/>
      <c r="BC135" s="16"/>
      <c r="BD135" s="16"/>
      <c r="BH135" s="6"/>
      <c r="BI135" s="3"/>
      <c r="BK135" s="6"/>
      <c r="BL135" s="3"/>
      <c r="BM135" s="3"/>
    </row>
    <row r="136" spans="11:65" ht="12.75" customHeight="1" x14ac:dyDescent="0.15">
      <c r="K136" s="1"/>
      <c r="AL136" s="16"/>
      <c r="AM136" s="16"/>
      <c r="AN136" s="17"/>
      <c r="AO136" s="16"/>
      <c r="AP136" s="16"/>
      <c r="AQ136" s="18"/>
      <c r="AR136" s="18"/>
      <c r="AS136" s="16"/>
      <c r="AT136" s="16"/>
      <c r="AU136" s="16"/>
      <c r="AV136" s="16"/>
      <c r="AW136" s="17"/>
      <c r="AX136" s="16"/>
      <c r="AY136" s="16"/>
      <c r="AZ136" s="16"/>
      <c r="BA136" s="16"/>
      <c r="BB136" s="16"/>
      <c r="BC136" s="16"/>
      <c r="BD136" s="16"/>
      <c r="BH136" s="6"/>
      <c r="BI136" s="3"/>
      <c r="BK136" s="6"/>
      <c r="BL136" s="3"/>
      <c r="BM136" s="3"/>
    </row>
    <row r="137" spans="11:65" ht="12.75" customHeight="1" x14ac:dyDescent="0.15">
      <c r="K137" s="1"/>
      <c r="AL137" s="16"/>
      <c r="AM137" s="16"/>
      <c r="AN137" s="17"/>
      <c r="AO137" s="16"/>
      <c r="AP137" s="16"/>
      <c r="AQ137" s="18"/>
      <c r="AR137" s="18"/>
      <c r="AS137" s="16"/>
      <c r="AT137" s="16"/>
      <c r="AU137" s="16"/>
      <c r="AV137" s="16"/>
      <c r="AW137" s="17"/>
      <c r="AX137" s="16"/>
      <c r="AY137" s="16"/>
      <c r="AZ137" s="16"/>
      <c r="BA137" s="16"/>
      <c r="BB137" s="16"/>
      <c r="BC137" s="16"/>
      <c r="BD137" s="16"/>
      <c r="BH137" s="6"/>
      <c r="BI137" s="3"/>
      <c r="BK137" s="6"/>
      <c r="BL137" s="3"/>
      <c r="BM137" s="3"/>
    </row>
    <row r="138" spans="11:65" ht="12.75" customHeight="1" x14ac:dyDescent="0.15">
      <c r="K138" s="1"/>
      <c r="AL138" s="16"/>
      <c r="AM138" s="16"/>
      <c r="AN138" s="17"/>
      <c r="AO138" s="16"/>
      <c r="AP138" s="16"/>
      <c r="AQ138" s="18"/>
      <c r="AR138" s="18"/>
      <c r="AS138" s="16"/>
      <c r="AT138" s="16"/>
      <c r="AU138" s="16"/>
      <c r="AV138" s="16"/>
      <c r="AW138" s="17"/>
      <c r="AX138" s="16"/>
      <c r="AY138" s="16"/>
      <c r="AZ138" s="16"/>
      <c r="BA138" s="16"/>
      <c r="BB138" s="16"/>
      <c r="BC138" s="16"/>
      <c r="BD138" s="16"/>
      <c r="BH138" s="6"/>
      <c r="BI138" s="3"/>
      <c r="BK138" s="6"/>
      <c r="BL138" s="3"/>
      <c r="BM138" s="3"/>
    </row>
    <row r="139" spans="11:65" ht="12.75" customHeight="1" x14ac:dyDescent="0.15">
      <c r="K139" s="1"/>
      <c r="AL139" s="16"/>
      <c r="AM139" s="16"/>
      <c r="AN139" s="17"/>
      <c r="AO139" s="16"/>
      <c r="AP139" s="16"/>
      <c r="AQ139" s="18"/>
      <c r="AR139" s="18"/>
      <c r="AS139" s="16"/>
      <c r="AT139" s="16"/>
      <c r="AU139" s="16"/>
      <c r="AV139" s="16"/>
      <c r="AW139" s="17"/>
      <c r="AX139" s="16"/>
      <c r="AY139" s="16"/>
      <c r="AZ139" s="16"/>
      <c r="BA139" s="16"/>
      <c r="BB139" s="16"/>
      <c r="BC139" s="16"/>
      <c r="BD139" s="16"/>
      <c r="BH139" s="6"/>
      <c r="BI139" s="3"/>
      <c r="BK139" s="6"/>
      <c r="BL139" s="3"/>
      <c r="BM139" s="3"/>
    </row>
    <row r="140" spans="11:65" ht="12.75" customHeight="1" x14ac:dyDescent="0.15">
      <c r="K140" s="1"/>
      <c r="AL140" s="16"/>
      <c r="AM140" s="16"/>
      <c r="AN140" s="17"/>
      <c r="AO140" s="16"/>
      <c r="AP140" s="16"/>
      <c r="AQ140" s="18"/>
      <c r="AR140" s="18"/>
      <c r="AS140" s="16"/>
      <c r="AT140" s="16"/>
      <c r="AU140" s="16"/>
      <c r="AV140" s="16"/>
      <c r="AW140" s="17"/>
      <c r="AX140" s="16"/>
      <c r="AY140" s="16"/>
      <c r="AZ140" s="16"/>
      <c r="BA140" s="16"/>
      <c r="BB140" s="16"/>
      <c r="BC140" s="16"/>
      <c r="BD140" s="16"/>
      <c r="BH140" s="6"/>
      <c r="BI140" s="3"/>
      <c r="BK140" s="6"/>
      <c r="BL140" s="3"/>
      <c r="BM140" s="3"/>
    </row>
    <row r="141" spans="11:65" ht="12.75" customHeight="1" x14ac:dyDescent="0.15">
      <c r="K141" s="1"/>
      <c r="AL141" s="16"/>
      <c r="AM141" s="16"/>
      <c r="AN141" s="17"/>
      <c r="AO141" s="16"/>
      <c r="AP141" s="16"/>
      <c r="AQ141" s="18"/>
      <c r="AR141" s="18"/>
      <c r="AS141" s="16"/>
      <c r="AT141" s="16"/>
      <c r="AU141" s="16"/>
      <c r="AV141" s="16"/>
      <c r="AW141" s="17"/>
      <c r="AX141" s="16"/>
      <c r="AY141" s="16"/>
      <c r="AZ141" s="16"/>
      <c r="BA141" s="16"/>
      <c r="BB141" s="16"/>
      <c r="BC141" s="16"/>
      <c r="BD141" s="16"/>
      <c r="BH141" s="6"/>
      <c r="BI141" s="3"/>
      <c r="BK141" s="6"/>
      <c r="BL141" s="3"/>
      <c r="BM141" s="3"/>
    </row>
    <row r="142" spans="11:65" ht="12.75" customHeight="1" x14ac:dyDescent="0.15">
      <c r="K142" s="1"/>
      <c r="AL142" s="16"/>
      <c r="AM142" s="16"/>
      <c r="AN142" s="17"/>
      <c r="AO142" s="16"/>
      <c r="AP142" s="16"/>
      <c r="AQ142" s="18"/>
      <c r="AR142" s="18"/>
      <c r="AS142" s="16"/>
      <c r="AT142" s="16"/>
      <c r="AU142" s="16"/>
      <c r="AV142" s="16"/>
      <c r="AW142" s="17"/>
      <c r="AX142" s="16"/>
      <c r="AY142" s="16"/>
      <c r="AZ142" s="16"/>
      <c r="BA142" s="16"/>
      <c r="BB142" s="16"/>
      <c r="BC142" s="16"/>
      <c r="BD142" s="16"/>
      <c r="BH142" s="6"/>
      <c r="BI142" s="3"/>
      <c r="BK142" s="6"/>
      <c r="BL142" s="3"/>
      <c r="BM142" s="3"/>
    </row>
    <row r="143" spans="11:65" ht="12.75" customHeight="1" x14ac:dyDescent="0.15">
      <c r="K143" s="1"/>
      <c r="AL143" s="16"/>
      <c r="AM143" s="16"/>
      <c r="AN143" s="17"/>
      <c r="AO143" s="16"/>
      <c r="AP143" s="16"/>
      <c r="AQ143" s="18"/>
      <c r="AR143" s="18"/>
      <c r="AS143" s="16"/>
      <c r="AT143" s="16"/>
      <c r="AU143" s="16"/>
      <c r="AV143" s="16"/>
      <c r="AW143" s="17"/>
      <c r="AX143" s="16"/>
      <c r="AY143" s="16"/>
      <c r="AZ143" s="16"/>
      <c r="BA143" s="16"/>
      <c r="BB143" s="16"/>
      <c r="BC143" s="16"/>
      <c r="BD143" s="16"/>
      <c r="BH143" s="6"/>
      <c r="BI143" s="3"/>
      <c r="BK143" s="6"/>
      <c r="BL143" s="3"/>
      <c r="BM143" s="3"/>
    </row>
    <row r="144" spans="11:65" ht="12.75" customHeight="1" x14ac:dyDescent="0.15">
      <c r="K144" s="1"/>
      <c r="AL144" s="16"/>
      <c r="AM144" s="16"/>
      <c r="AN144" s="17"/>
      <c r="AO144" s="16"/>
      <c r="AP144" s="16"/>
      <c r="AQ144" s="18"/>
      <c r="AR144" s="18"/>
      <c r="AS144" s="16"/>
      <c r="AT144" s="16"/>
      <c r="AU144" s="16"/>
      <c r="AV144" s="16"/>
      <c r="AW144" s="17"/>
      <c r="AX144" s="16"/>
      <c r="AY144" s="16"/>
      <c r="AZ144" s="16"/>
      <c r="BA144" s="16"/>
      <c r="BB144" s="16"/>
      <c r="BC144" s="16"/>
      <c r="BD144" s="16"/>
      <c r="BH144" s="6"/>
      <c r="BI144" s="3"/>
      <c r="BK144" s="6"/>
      <c r="BL144" s="3"/>
      <c r="BM144" s="3"/>
    </row>
    <row r="145" spans="11:65" ht="12.75" customHeight="1" x14ac:dyDescent="0.15">
      <c r="K145" s="1"/>
      <c r="AL145" s="16"/>
      <c r="AM145" s="16"/>
      <c r="AN145" s="17"/>
      <c r="AO145" s="16"/>
      <c r="AP145" s="16"/>
      <c r="AQ145" s="18"/>
      <c r="AR145" s="18"/>
      <c r="AS145" s="16"/>
      <c r="AT145" s="16"/>
      <c r="AU145" s="16"/>
      <c r="AV145" s="16"/>
      <c r="AW145" s="17"/>
      <c r="AX145" s="16"/>
      <c r="AY145" s="16"/>
      <c r="AZ145" s="16"/>
      <c r="BA145" s="16"/>
      <c r="BB145" s="16"/>
      <c r="BC145" s="16"/>
      <c r="BD145" s="16"/>
      <c r="BH145" s="6"/>
      <c r="BI145" s="3"/>
      <c r="BK145" s="6"/>
      <c r="BL145" s="3"/>
      <c r="BM145" s="3"/>
    </row>
    <row r="146" spans="11:65" ht="12.75" customHeight="1" x14ac:dyDescent="0.15">
      <c r="K146" s="1"/>
      <c r="AL146" s="16"/>
      <c r="AM146" s="16"/>
      <c r="AN146" s="17"/>
      <c r="AO146" s="16"/>
      <c r="AP146" s="16"/>
      <c r="AQ146" s="18"/>
      <c r="AR146" s="18"/>
      <c r="AS146" s="16"/>
      <c r="AT146" s="16"/>
      <c r="AU146" s="16"/>
      <c r="AV146" s="16"/>
      <c r="AW146" s="17"/>
      <c r="AX146" s="16"/>
      <c r="AY146" s="16"/>
      <c r="AZ146" s="16"/>
      <c r="BA146" s="16"/>
      <c r="BB146" s="16"/>
      <c r="BC146" s="16"/>
      <c r="BD146" s="16"/>
      <c r="BH146" s="6"/>
      <c r="BI146" s="3"/>
      <c r="BK146" s="6"/>
      <c r="BL146" s="3"/>
      <c r="BM146" s="3"/>
    </row>
    <row r="147" spans="11:65" ht="12.75" customHeight="1" x14ac:dyDescent="0.15">
      <c r="K147" s="1"/>
      <c r="AL147" s="16"/>
      <c r="AM147" s="16"/>
      <c r="AN147" s="17"/>
      <c r="AO147" s="16"/>
      <c r="AP147" s="16"/>
      <c r="AQ147" s="18"/>
      <c r="AR147" s="18"/>
      <c r="AS147" s="16"/>
      <c r="AT147" s="16"/>
      <c r="AU147" s="16"/>
      <c r="AV147" s="16"/>
      <c r="AW147" s="17"/>
      <c r="AX147" s="16"/>
      <c r="AY147" s="16"/>
      <c r="AZ147" s="16"/>
      <c r="BA147" s="16"/>
      <c r="BB147" s="16"/>
      <c r="BC147" s="16"/>
      <c r="BD147" s="16"/>
      <c r="BH147" s="6"/>
      <c r="BI147" s="3"/>
      <c r="BK147" s="6"/>
      <c r="BL147" s="3"/>
      <c r="BM147" s="3"/>
    </row>
    <row r="148" spans="11:65" ht="12.75" customHeight="1" x14ac:dyDescent="0.15">
      <c r="K148" s="1"/>
      <c r="AL148" s="16"/>
      <c r="AM148" s="16"/>
      <c r="AN148" s="17"/>
      <c r="AO148" s="16"/>
      <c r="AP148" s="16"/>
      <c r="AQ148" s="18"/>
      <c r="AR148" s="18"/>
      <c r="AS148" s="16"/>
      <c r="AT148" s="16"/>
      <c r="AU148" s="16"/>
      <c r="AV148" s="16"/>
      <c r="AW148" s="17"/>
      <c r="AX148" s="16"/>
      <c r="AY148" s="16"/>
      <c r="AZ148" s="16"/>
      <c r="BA148" s="16"/>
      <c r="BB148" s="16"/>
      <c r="BC148" s="16"/>
      <c r="BD148" s="16"/>
      <c r="BH148" s="6"/>
      <c r="BI148" s="3"/>
      <c r="BK148" s="6"/>
      <c r="BL148" s="3"/>
      <c r="BM148" s="3"/>
    </row>
    <row r="149" spans="11:65" ht="12.75" customHeight="1" x14ac:dyDescent="0.15">
      <c r="K149" s="1"/>
      <c r="AL149" s="16"/>
      <c r="AM149" s="16"/>
      <c r="AN149" s="17"/>
      <c r="AO149" s="16"/>
      <c r="AP149" s="16"/>
      <c r="AQ149" s="18"/>
      <c r="AR149" s="18"/>
      <c r="AS149" s="16"/>
      <c r="AT149" s="16"/>
      <c r="AU149" s="16"/>
      <c r="AV149" s="16"/>
      <c r="AW149" s="17"/>
      <c r="AX149" s="16"/>
      <c r="AY149" s="16"/>
      <c r="AZ149" s="16"/>
      <c r="BA149" s="16"/>
      <c r="BB149" s="16"/>
      <c r="BC149" s="16"/>
      <c r="BD149" s="16"/>
      <c r="BH149" s="6"/>
      <c r="BI149" s="3"/>
      <c r="BK149" s="6"/>
      <c r="BL149" s="3"/>
      <c r="BM149" s="3"/>
    </row>
    <row r="150" spans="11:65" ht="12.75" customHeight="1" x14ac:dyDescent="0.15">
      <c r="K150" s="1"/>
      <c r="AL150" s="16"/>
      <c r="AM150" s="16"/>
      <c r="AN150" s="17"/>
      <c r="AO150" s="16"/>
      <c r="AP150" s="16"/>
      <c r="AQ150" s="18"/>
      <c r="AR150" s="18"/>
      <c r="AS150" s="16"/>
      <c r="AT150" s="16"/>
      <c r="AU150" s="16"/>
      <c r="AV150" s="16"/>
      <c r="AW150" s="17"/>
      <c r="AX150" s="16"/>
      <c r="AY150" s="16"/>
      <c r="AZ150" s="16"/>
      <c r="BA150" s="16"/>
      <c r="BB150" s="16"/>
      <c r="BC150" s="16"/>
      <c r="BD150" s="16"/>
      <c r="BH150" s="6"/>
      <c r="BI150" s="3"/>
      <c r="BK150" s="6"/>
      <c r="BL150" s="3"/>
      <c r="BM150" s="3"/>
    </row>
    <row r="151" spans="11:65" ht="12.75" customHeight="1" x14ac:dyDescent="0.15">
      <c r="K151" s="1"/>
      <c r="AL151" s="16"/>
      <c r="AM151" s="16"/>
      <c r="AN151" s="17"/>
      <c r="AO151" s="16"/>
      <c r="AP151" s="16"/>
      <c r="AQ151" s="18"/>
      <c r="AR151" s="18"/>
      <c r="AS151" s="16"/>
      <c r="AT151" s="16"/>
      <c r="AU151" s="16"/>
      <c r="AV151" s="16"/>
      <c r="AW151" s="17"/>
      <c r="AX151" s="16"/>
      <c r="AY151" s="16"/>
      <c r="AZ151" s="16"/>
      <c r="BA151" s="16"/>
      <c r="BB151" s="16"/>
      <c r="BC151" s="16"/>
      <c r="BD151" s="16"/>
      <c r="BH151" s="6"/>
      <c r="BI151" s="3"/>
      <c r="BK151" s="6"/>
      <c r="BL151" s="3"/>
      <c r="BM151" s="3"/>
    </row>
    <row r="152" spans="11:65" ht="12.75" customHeight="1" x14ac:dyDescent="0.15">
      <c r="K152" s="1"/>
      <c r="AL152" s="16"/>
      <c r="AM152" s="16"/>
      <c r="AN152" s="17"/>
      <c r="AO152" s="16"/>
      <c r="AP152" s="16"/>
      <c r="AQ152" s="18"/>
      <c r="AR152" s="18"/>
      <c r="AS152" s="16"/>
      <c r="AT152" s="16"/>
      <c r="AU152" s="16"/>
      <c r="AV152" s="16"/>
      <c r="AW152" s="17"/>
      <c r="AX152" s="16"/>
      <c r="AY152" s="16"/>
      <c r="AZ152" s="16"/>
      <c r="BA152" s="16"/>
      <c r="BB152" s="16"/>
      <c r="BC152" s="16"/>
      <c r="BD152" s="16"/>
      <c r="BH152" s="6"/>
      <c r="BI152" s="3"/>
      <c r="BK152" s="6"/>
      <c r="BL152" s="3"/>
      <c r="BM152" s="3"/>
    </row>
    <row r="153" spans="11:65" ht="12.75" customHeight="1" x14ac:dyDescent="0.15">
      <c r="K153" s="1"/>
      <c r="AL153" s="16"/>
      <c r="AM153" s="16"/>
      <c r="AN153" s="17"/>
      <c r="AO153" s="16"/>
      <c r="AP153" s="16"/>
      <c r="AQ153" s="18"/>
      <c r="AR153" s="18"/>
      <c r="AS153" s="16"/>
      <c r="AT153" s="16"/>
      <c r="AU153" s="16"/>
      <c r="AV153" s="16"/>
      <c r="AW153" s="17"/>
      <c r="AX153" s="16"/>
      <c r="AY153" s="16"/>
      <c r="AZ153" s="16"/>
      <c r="BA153" s="16"/>
      <c r="BB153" s="16"/>
      <c r="BC153" s="16"/>
      <c r="BD153" s="16"/>
      <c r="BH153" s="6"/>
      <c r="BI153" s="3"/>
      <c r="BK153" s="6"/>
      <c r="BL153" s="3"/>
      <c r="BM153" s="3"/>
    </row>
    <row r="154" spans="11:65" ht="12.75" customHeight="1" x14ac:dyDescent="0.15">
      <c r="K154" s="1"/>
      <c r="AL154" s="16"/>
      <c r="AM154" s="16"/>
      <c r="AN154" s="17"/>
      <c r="AO154" s="16"/>
      <c r="AP154" s="16"/>
      <c r="AQ154" s="18"/>
      <c r="AR154" s="18"/>
      <c r="AS154" s="16"/>
      <c r="AT154" s="16"/>
      <c r="AU154" s="16"/>
      <c r="AV154" s="16"/>
      <c r="AW154" s="17"/>
      <c r="AX154" s="16"/>
      <c r="AY154" s="16"/>
      <c r="AZ154" s="16"/>
      <c r="BA154" s="16"/>
      <c r="BB154" s="16"/>
      <c r="BC154" s="16"/>
      <c r="BD154" s="16"/>
      <c r="BH154" s="6"/>
      <c r="BI154" s="3"/>
      <c r="BK154" s="6"/>
      <c r="BL154" s="3"/>
      <c r="BM154" s="3"/>
    </row>
    <row r="155" spans="11:65" ht="12.75" customHeight="1" x14ac:dyDescent="0.15">
      <c r="K155" s="1"/>
      <c r="AL155" s="16"/>
      <c r="AM155" s="16"/>
      <c r="AN155" s="17"/>
      <c r="AO155" s="16"/>
      <c r="AP155" s="16"/>
      <c r="AQ155" s="18"/>
      <c r="AR155" s="18"/>
      <c r="AS155" s="16"/>
      <c r="AT155" s="16"/>
      <c r="AU155" s="16"/>
      <c r="AV155" s="16"/>
      <c r="AW155" s="17"/>
      <c r="AX155" s="16"/>
      <c r="AY155" s="16"/>
      <c r="AZ155" s="16"/>
      <c r="BA155" s="16"/>
      <c r="BB155" s="16"/>
      <c r="BC155" s="16"/>
      <c r="BD155" s="16"/>
      <c r="BH155" s="6"/>
      <c r="BI155" s="3"/>
      <c r="BK155" s="6"/>
      <c r="BL155" s="3"/>
      <c r="BM155" s="3"/>
    </row>
    <row r="156" spans="11:65" ht="12.75" customHeight="1" x14ac:dyDescent="0.15">
      <c r="K156" s="1"/>
      <c r="AL156" s="16"/>
      <c r="AM156" s="16"/>
      <c r="AN156" s="17"/>
      <c r="AO156" s="16"/>
      <c r="AP156" s="16"/>
      <c r="AQ156" s="18"/>
      <c r="AR156" s="18"/>
      <c r="AS156" s="16"/>
      <c r="AT156" s="16"/>
      <c r="AU156" s="16"/>
      <c r="AV156" s="16"/>
      <c r="AW156" s="17"/>
      <c r="AX156" s="16"/>
      <c r="AY156" s="16"/>
      <c r="AZ156" s="16"/>
      <c r="BA156" s="16"/>
      <c r="BB156" s="16"/>
      <c r="BC156" s="16"/>
      <c r="BD156" s="16"/>
      <c r="BH156" s="6"/>
      <c r="BI156" s="3"/>
      <c r="BK156" s="6"/>
      <c r="BL156" s="3"/>
      <c r="BM156" s="3"/>
    </row>
    <row r="157" spans="11:65" ht="12.75" customHeight="1" x14ac:dyDescent="0.15">
      <c r="K157" s="1"/>
      <c r="AL157" s="16"/>
      <c r="AM157" s="16"/>
      <c r="AN157" s="17"/>
      <c r="AO157" s="16"/>
      <c r="AP157" s="16"/>
      <c r="AQ157" s="18"/>
      <c r="AR157" s="18"/>
      <c r="AS157" s="16"/>
      <c r="AT157" s="16"/>
      <c r="AU157" s="16"/>
      <c r="AV157" s="16"/>
      <c r="AW157" s="17"/>
      <c r="AX157" s="16"/>
      <c r="AY157" s="16"/>
      <c r="AZ157" s="16"/>
      <c r="BA157" s="16"/>
      <c r="BB157" s="16"/>
      <c r="BC157" s="16"/>
      <c r="BD157" s="16"/>
      <c r="BH157" s="6"/>
      <c r="BI157" s="3"/>
      <c r="BK157" s="6"/>
      <c r="BL157" s="3"/>
      <c r="BM157" s="3"/>
    </row>
    <row r="158" spans="11:65" ht="12.75" customHeight="1" x14ac:dyDescent="0.15">
      <c r="K158" s="1"/>
      <c r="AL158" s="16"/>
      <c r="AM158" s="16"/>
      <c r="AN158" s="17"/>
      <c r="AO158" s="16"/>
      <c r="AP158" s="16"/>
      <c r="AQ158" s="18"/>
      <c r="AR158" s="18"/>
      <c r="AS158" s="16"/>
      <c r="AT158" s="16"/>
      <c r="AU158" s="16"/>
      <c r="AV158" s="16"/>
      <c r="AW158" s="17"/>
      <c r="AX158" s="16"/>
      <c r="AY158" s="16"/>
      <c r="AZ158" s="16"/>
      <c r="BA158" s="16"/>
      <c r="BB158" s="16"/>
      <c r="BC158" s="16"/>
      <c r="BD158" s="16"/>
      <c r="BH158" s="6"/>
      <c r="BI158" s="3"/>
      <c r="BK158" s="6"/>
      <c r="BL158" s="3"/>
      <c r="BM158" s="3"/>
    </row>
    <row r="159" spans="11:65" ht="12.75" customHeight="1" x14ac:dyDescent="0.15">
      <c r="K159" s="1"/>
      <c r="AL159" s="16"/>
      <c r="AM159" s="16"/>
      <c r="AN159" s="17"/>
      <c r="AO159" s="16"/>
      <c r="AP159" s="16"/>
      <c r="AQ159" s="18"/>
      <c r="AR159" s="18"/>
      <c r="AS159" s="16"/>
      <c r="AT159" s="16"/>
      <c r="AU159" s="16"/>
      <c r="AV159" s="16"/>
      <c r="AW159" s="17"/>
      <c r="AX159" s="16"/>
      <c r="AY159" s="16"/>
      <c r="AZ159" s="16"/>
      <c r="BA159" s="16"/>
      <c r="BB159" s="16"/>
      <c r="BC159" s="16"/>
      <c r="BD159" s="16"/>
      <c r="BH159" s="6"/>
      <c r="BI159" s="3"/>
      <c r="BK159" s="6"/>
      <c r="BL159" s="3"/>
      <c r="BM159" s="3"/>
    </row>
    <row r="160" spans="11:65" ht="12.75" customHeight="1" x14ac:dyDescent="0.15">
      <c r="K160" s="1"/>
      <c r="AL160" s="16"/>
      <c r="AM160" s="16"/>
      <c r="AN160" s="17"/>
      <c r="AO160" s="16"/>
      <c r="AP160" s="16"/>
      <c r="AQ160" s="18"/>
      <c r="AR160" s="18"/>
      <c r="AS160" s="16"/>
      <c r="AT160" s="16"/>
      <c r="AU160" s="16"/>
      <c r="AV160" s="16"/>
      <c r="AW160" s="17"/>
      <c r="AX160" s="16"/>
      <c r="AY160" s="16"/>
      <c r="AZ160" s="16"/>
      <c r="BA160" s="16"/>
      <c r="BB160" s="16"/>
      <c r="BC160" s="16"/>
      <c r="BD160" s="16"/>
      <c r="BH160" s="6"/>
      <c r="BI160" s="3"/>
      <c r="BK160" s="6"/>
      <c r="BL160" s="3"/>
      <c r="BM160" s="3"/>
    </row>
    <row r="161" spans="11:65" ht="12.75" customHeight="1" x14ac:dyDescent="0.15">
      <c r="K161" s="1"/>
      <c r="AL161" s="16"/>
      <c r="AM161" s="16"/>
      <c r="AN161" s="17"/>
      <c r="AO161" s="16"/>
      <c r="AP161" s="16"/>
      <c r="AQ161" s="18"/>
      <c r="AR161" s="18"/>
      <c r="AS161" s="16"/>
      <c r="AT161" s="16"/>
      <c r="AU161" s="16"/>
      <c r="AV161" s="16"/>
      <c r="AW161" s="17"/>
      <c r="AX161" s="16"/>
      <c r="AY161" s="16"/>
      <c r="AZ161" s="16"/>
      <c r="BA161" s="16"/>
      <c r="BB161" s="16"/>
      <c r="BC161" s="16"/>
      <c r="BD161" s="16"/>
      <c r="BH161" s="6"/>
      <c r="BI161" s="3"/>
      <c r="BK161" s="6"/>
      <c r="BL161" s="3"/>
      <c r="BM161" s="3"/>
    </row>
    <row r="162" spans="11:65" ht="12.75" customHeight="1" x14ac:dyDescent="0.15">
      <c r="K162" s="1"/>
      <c r="AL162" s="16"/>
      <c r="AM162" s="16"/>
      <c r="AN162" s="17"/>
      <c r="AO162" s="16"/>
      <c r="AP162" s="16"/>
      <c r="AQ162" s="18"/>
      <c r="AR162" s="18"/>
      <c r="AS162" s="16"/>
      <c r="AT162" s="16"/>
      <c r="AU162" s="16"/>
      <c r="AV162" s="16"/>
      <c r="AW162" s="17"/>
      <c r="AX162" s="16"/>
      <c r="AY162" s="16"/>
      <c r="AZ162" s="16"/>
      <c r="BA162" s="16"/>
      <c r="BB162" s="16"/>
      <c r="BC162" s="16"/>
      <c r="BD162" s="16"/>
      <c r="BH162" s="6"/>
      <c r="BI162" s="3"/>
      <c r="BK162" s="6"/>
      <c r="BL162" s="3"/>
      <c r="BM162" s="3"/>
    </row>
    <row r="163" spans="11:65" ht="12.75" customHeight="1" x14ac:dyDescent="0.15">
      <c r="K163" s="1"/>
      <c r="AL163" s="16"/>
      <c r="AM163" s="16"/>
      <c r="AN163" s="17"/>
      <c r="AO163" s="16"/>
      <c r="AP163" s="16"/>
      <c r="AQ163" s="18"/>
      <c r="AR163" s="18"/>
      <c r="AS163" s="16"/>
      <c r="AT163" s="16"/>
      <c r="AU163" s="16"/>
      <c r="AV163" s="16"/>
      <c r="AW163" s="17"/>
      <c r="AX163" s="16"/>
      <c r="AY163" s="16"/>
      <c r="AZ163" s="16"/>
      <c r="BA163" s="16"/>
      <c r="BB163" s="16"/>
      <c r="BC163" s="16"/>
      <c r="BD163" s="16"/>
      <c r="BH163" s="6"/>
      <c r="BI163" s="3"/>
      <c r="BK163" s="6"/>
      <c r="BL163" s="3"/>
      <c r="BM163" s="3"/>
    </row>
    <row r="164" spans="11:65" ht="12.75" customHeight="1" x14ac:dyDescent="0.15">
      <c r="K164" s="1"/>
      <c r="AL164" s="16"/>
      <c r="AM164" s="16"/>
      <c r="AN164" s="17"/>
      <c r="AO164" s="16"/>
      <c r="AP164" s="16"/>
      <c r="AQ164" s="18"/>
      <c r="AR164" s="18"/>
      <c r="AS164" s="16"/>
      <c r="AT164" s="16"/>
      <c r="AU164" s="16"/>
      <c r="AV164" s="16"/>
      <c r="AW164" s="17"/>
      <c r="AX164" s="16"/>
      <c r="AY164" s="16"/>
      <c r="AZ164" s="16"/>
      <c r="BA164" s="16"/>
      <c r="BB164" s="16"/>
      <c r="BC164" s="16"/>
      <c r="BD164" s="16"/>
      <c r="BH164" s="6"/>
      <c r="BI164" s="3"/>
      <c r="BK164" s="6"/>
      <c r="BL164" s="3"/>
      <c r="BM164" s="3"/>
    </row>
    <row r="165" spans="11:65" ht="12.75" customHeight="1" x14ac:dyDescent="0.15">
      <c r="K165" s="1"/>
      <c r="AL165" s="16"/>
      <c r="AM165" s="16"/>
      <c r="AN165" s="17"/>
      <c r="AO165" s="16"/>
      <c r="AP165" s="16"/>
      <c r="AQ165" s="18"/>
      <c r="AR165" s="18"/>
      <c r="AS165" s="16"/>
      <c r="AT165" s="16"/>
      <c r="AU165" s="16"/>
      <c r="AV165" s="16"/>
      <c r="AW165" s="17"/>
      <c r="AX165" s="16"/>
      <c r="AY165" s="16"/>
      <c r="AZ165" s="16"/>
      <c r="BA165" s="16"/>
      <c r="BB165" s="16"/>
      <c r="BC165" s="16"/>
      <c r="BD165" s="16"/>
      <c r="BH165" s="6"/>
      <c r="BI165" s="3"/>
      <c r="BK165" s="6"/>
      <c r="BL165" s="3"/>
      <c r="BM165" s="3"/>
    </row>
    <row r="166" spans="11:65" ht="12.75" customHeight="1" x14ac:dyDescent="0.15">
      <c r="K166" s="1"/>
      <c r="AL166" s="16"/>
      <c r="AM166" s="16"/>
      <c r="AN166" s="17"/>
      <c r="AO166" s="16"/>
      <c r="AP166" s="16"/>
      <c r="AQ166" s="18"/>
      <c r="AR166" s="18"/>
      <c r="AS166" s="16"/>
      <c r="AT166" s="16"/>
      <c r="AU166" s="16"/>
      <c r="AV166" s="16"/>
      <c r="AW166" s="17"/>
      <c r="AX166" s="16"/>
      <c r="AY166" s="16"/>
      <c r="AZ166" s="16"/>
      <c r="BA166" s="16"/>
      <c r="BB166" s="16"/>
      <c r="BC166" s="16"/>
      <c r="BD166" s="16"/>
      <c r="BH166" s="6"/>
      <c r="BI166" s="3"/>
      <c r="BK166" s="6"/>
      <c r="BL166" s="3"/>
      <c r="BM166" s="3"/>
    </row>
    <row r="167" spans="11:65" ht="12.75" customHeight="1" x14ac:dyDescent="0.15">
      <c r="K167" s="1"/>
      <c r="AL167" s="16"/>
      <c r="AM167" s="16"/>
      <c r="AN167" s="17"/>
      <c r="AO167" s="16"/>
      <c r="AP167" s="16"/>
      <c r="AQ167" s="18"/>
      <c r="AR167" s="18"/>
      <c r="AS167" s="16"/>
      <c r="AT167" s="16"/>
      <c r="AU167" s="16"/>
      <c r="AV167" s="16"/>
      <c r="AW167" s="17"/>
      <c r="AX167" s="16"/>
      <c r="AY167" s="16"/>
      <c r="AZ167" s="16"/>
      <c r="BA167" s="16"/>
      <c r="BB167" s="16"/>
      <c r="BC167" s="16"/>
      <c r="BD167" s="16"/>
      <c r="BH167" s="6"/>
      <c r="BI167" s="3"/>
      <c r="BK167" s="6"/>
      <c r="BL167" s="3"/>
      <c r="BM167" s="3"/>
    </row>
    <row r="168" spans="11:65" ht="12.75" customHeight="1" x14ac:dyDescent="0.15">
      <c r="K168" s="1"/>
      <c r="AL168" s="16"/>
      <c r="AM168" s="16"/>
      <c r="AN168" s="17"/>
      <c r="AO168" s="16"/>
      <c r="AP168" s="16"/>
      <c r="AQ168" s="18"/>
      <c r="AR168" s="18"/>
      <c r="AS168" s="16"/>
      <c r="AT168" s="16"/>
      <c r="AU168" s="16"/>
      <c r="AV168" s="16"/>
      <c r="AW168" s="17"/>
      <c r="AX168" s="16"/>
      <c r="AY168" s="16"/>
      <c r="AZ168" s="16"/>
      <c r="BA168" s="16"/>
      <c r="BB168" s="16"/>
      <c r="BC168" s="16"/>
      <c r="BD168" s="16"/>
      <c r="BH168" s="6"/>
      <c r="BI168" s="3"/>
      <c r="BK168" s="6"/>
      <c r="BL168" s="3"/>
      <c r="BM168" s="3"/>
    </row>
    <row r="169" spans="11:65" ht="12.75" customHeight="1" x14ac:dyDescent="0.15">
      <c r="K169" s="1"/>
      <c r="AL169" s="16"/>
      <c r="AM169" s="16"/>
      <c r="AN169" s="17"/>
      <c r="AO169" s="16"/>
      <c r="AP169" s="16"/>
      <c r="AQ169" s="18"/>
      <c r="AR169" s="18"/>
      <c r="AS169" s="16"/>
      <c r="AT169" s="16"/>
      <c r="AU169" s="16"/>
      <c r="AV169" s="16"/>
      <c r="AW169" s="17"/>
      <c r="AX169" s="16"/>
      <c r="AY169" s="16"/>
      <c r="AZ169" s="16"/>
      <c r="BA169" s="16"/>
      <c r="BB169" s="16"/>
      <c r="BC169" s="16"/>
      <c r="BD169" s="16"/>
      <c r="BH169" s="6"/>
      <c r="BI169" s="3"/>
      <c r="BK169" s="6"/>
      <c r="BL169" s="3"/>
      <c r="BM169" s="3"/>
    </row>
    <row r="170" spans="11:65" ht="12.75" customHeight="1" x14ac:dyDescent="0.15">
      <c r="K170" s="1"/>
      <c r="AL170" s="16"/>
      <c r="AM170" s="16"/>
      <c r="AN170" s="17"/>
      <c r="AO170" s="16"/>
      <c r="AP170" s="16"/>
      <c r="AQ170" s="18"/>
      <c r="AR170" s="18"/>
      <c r="AS170" s="16"/>
      <c r="AT170" s="16"/>
      <c r="AU170" s="16"/>
      <c r="AV170" s="16"/>
      <c r="AW170" s="17"/>
      <c r="AX170" s="16"/>
      <c r="AY170" s="16"/>
      <c r="AZ170" s="16"/>
      <c r="BA170" s="16"/>
      <c r="BB170" s="16"/>
      <c r="BC170" s="16"/>
      <c r="BD170" s="16"/>
      <c r="BH170" s="6"/>
      <c r="BI170" s="3"/>
      <c r="BK170" s="6"/>
      <c r="BL170" s="3"/>
      <c r="BM170" s="3"/>
    </row>
    <row r="171" spans="11:65" ht="12.75" customHeight="1" x14ac:dyDescent="0.15">
      <c r="K171" s="1"/>
      <c r="AL171" s="16"/>
      <c r="AM171" s="16"/>
      <c r="AN171" s="17"/>
      <c r="AO171" s="16"/>
      <c r="AP171" s="16"/>
      <c r="AQ171" s="18"/>
      <c r="AR171" s="18"/>
      <c r="AS171" s="16"/>
      <c r="AT171" s="16"/>
      <c r="AU171" s="16"/>
      <c r="AV171" s="16"/>
      <c r="AW171" s="17"/>
      <c r="AX171" s="16"/>
      <c r="AY171" s="16"/>
      <c r="AZ171" s="16"/>
      <c r="BA171" s="16"/>
      <c r="BB171" s="16"/>
      <c r="BC171" s="16"/>
      <c r="BD171" s="16"/>
      <c r="BH171" s="6"/>
      <c r="BI171" s="3"/>
      <c r="BK171" s="6"/>
      <c r="BL171" s="3"/>
      <c r="BM171" s="3"/>
    </row>
    <row r="172" spans="11:65" ht="12.75" customHeight="1" x14ac:dyDescent="0.15">
      <c r="K172" s="1"/>
      <c r="AL172" s="16"/>
      <c r="AM172" s="16"/>
      <c r="AN172" s="17"/>
      <c r="AO172" s="16"/>
      <c r="AP172" s="16"/>
      <c r="AQ172" s="18"/>
      <c r="AR172" s="18"/>
      <c r="AS172" s="16"/>
      <c r="AT172" s="16"/>
      <c r="AU172" s="16"/>
      <c r="AV172" s="16"/>
      <c r="AW172" s="17"/>
      <c r="AX172" s="16"/>
      <c r="AY172" s="16"/>
      <c r="AZ172" s="16"/>
      <c r="BA172" s="16"/>
      <c r="BB172" s="16"/>
      <c r="BC172" s="16"/>
      <c r="BD172" s="16"/>
      <c r="BH172" s="6"/>
      <c r="BI172" s="3"/>
      <c r="BK172" s="6"/>
      <c r="BL172" s="3"/>
      <c r="BM172" s="3"/>
    </row>
    <row r="173" spans="11:65" ht="12.75" customHeight="1" x14ac:dyDescent="0.15">
      <c r="K173" s="1"/>
      <c r="AL173" s="16"/>
      <c r="AM173" s="16"/>
      <c r="AN173" s="17"/>
      <c r="AO173" s="16"/>
      <c r="AP173" s="16"/>
      <c r="AQ173" s="18"/>
      <c r="AR173" s="18"/>
      <c r="AS173" s="16"/>
      <c r="AT173" s="16"/>
      <c r="AU173" s="16"/>
      <c r="AV173" s="16"/>
      <c r="AW173" s="17"/>
      <c r="AX173" s="16"/>
      <c r="AY173" s="16"/>
      <c r="AZ173" s="16"/>
      <c r="BA173" s="16"/>
      <c r="BB173" s="16"/>
      <c r="BC173" s="16"/>
      <c r="BD173" s="16"/>
      <c r="BH173" s="6"/>
      <c r="BI173" s="3"/>
      <c r="BK173" s="6"/>
      <c r="BL173" s="3"/>
      <c r="BM173" s="3"/>
    </row>
    <row r="174" spans="11:65" ht="12.75" customHeight="1" x14ac:dyDescent="0.15">
      <c r="K174" s="1"/>
      <c r="AL174" s="16"/>
      <c r="AM174" s="16"/>
      <c r="AN174" s="17"/>
      <c r="AO174" s="16"/>
      <c r="AP174" s="16"/>
      <c r="AQ174" s="18"/>
      <c r="AR174" s="18"/>
      <c r="AS174" s="16"/>
      <c r="AT174" s="16"/>
      <c r="AU174" s="16"/>
      <c r="AV174" s="16"/>
      <c r="AW174" s="17"/>
      <c r="AX174" s="16"/>
      <c r="AY174" s="16"/>
      <c r="AZ174" s="16"/>
      <c r="BA174" s="16"/>
      <c r="BB174" s="16"/>
      <c r="BC174" s="16"/>
      <c r="BD174" s="16"/>
      <c r="BH174" s="6"/>
      <c r="BI174" s="3"/>
      <c r="BK174" s="6"/>
      <c r="BL174" s="3"/>
      <c r="BM174" s="3"/>
    </row>
    <row r="175" spans="11:65" ht="12.75" customHeight="1" x14ac:dyDescent="0.15">
      <c r="K175" s="1"/>
      <c r="AL175" s="16"/>
      <c r="AM175" s="16"/>
      <c r="AN175" s="17"/>
      <c r="AO175" s="16"/>
      <c r="AP175" s="16"/>
      <c r="AQ175" s="18"/>
      <c r="AR175" s="18"/>
      <c r="AS175" s="16"/>
      <c r="AT175" s="16"/>
      <c r="AU175" s="16"/>
      <c r="AV175" s="16"/>
      <c r="AW175" s="17"/>
      <c r="AX175" s="16"/>
      <c r="AY175" s="16"/>
      <c r="AZ175" s="16"/>
      <c r="BA175" s="16"/>
      <c r="BB175" s="16"/>
      <c r="BC175" s="16"/>
      <c r="BD175" s="16"/>
      <c r="BH175" s="6"/>
      <c r="BI175" s="3"/>
      <c r="BK175" s="6"/>
      <c r="BL175" s="3"/>
      <c r="BM175" s="3"/>
    </row>
    <row r="176" spans="11:65" ht="12.75" customHeight="1" x14ac:dyDescent="0.15">
      <c r="K176" s="1"/>
      <c r="AL176" s="16"/>
      <c r="AM176" s="16"/>
      <c r="AN176" s="17"/>
      <c r="AO176" s="16"/>
      <c r="AP176" s="16"/>
      <c r="AQ176" s="18"/>
      <c r="AR176" s="18"/>
      <c r="AS176" s="16"/>
      <c r="AT176" s="16"/>
      <c r="AU176" s="16"/>
      <c r="AV176" s="16"/>
      <c r="AW176" s="17"/>
      <c r="AX176" s="16"/>
      <c r="AY176" s="16"/>
      <c r="AZ176" s="16"/>
      <c r="BA176" s="16"/>
      <c r="BB176" s="16"/>
      <c r="BC176" s="16"/>
      <c r="BD176" s="16"/>
      <c r="BH176" s="6"/>
      <c r="BI176" s="3"/>
      <c r="BK176" s="6"/>
      <c r="BL176" s="3"/>
      <c r="BM176" s="3"/>
    </row>
    <row r="177" spans="11:65" ht="12.75" customHeight="1" x14ac:dyDescent="0.15">
      <c r="K177" s="1"/>
      <c r="AL177" s="16"/>
      <c r="AM177" s="16"/>
      <c r="AN177" s="17"/>
      <c r="AO177" s="16"/>
      <c r="AP177" s="16"/>
      <c r="AQ177" s="18"/>
      <c r="AR177" s="18"/>
      <c r="AS177" s="16"/>
      <c r="AT177" s="16"/>
      <c r="AU177" s="16"/>
      <c r="AV177" s="16"/>
      <c r="AW177" s="17"/>
      <c r="AX177" s="16"/>
      <c r="AY177" s="16"/>
      <c r="AZ177" s="16"/>
      <c r="BA177" s="16"/>
      <c r="BB177" s="16"/>
      <c r="BC177" s="16"/>
      <c r="BD177" s="16"/>
      <c r="BH177" s="6"/>
      <c r="BI177" s="3"/>
      <c r="BK177" s="6"/>
      <c r="BL177" s="3"/>
      <c r="BM177" s="3"/>
    </row>
    <row r="178" spans="11:65" ht="12.75" customHeight="1" x14ac:dyDescent="0.15">
      <c r="K178" s="1"/>
      <c r="AL178" s="16"/>
      <c r="AM178" s="16"/>
      <c r="AN178" s="17"/>
      <c r="AO178" s="16"/>
      <c r="AP178" s="16"/>
      <c r="AQ178" s="18"/>
      <c r="AR178" s="18"/>
      <c r="AS178" s="16"/>
      <c r="AT178" s="16"/>
      <c r="AU178" s="16"/>
      <c r="AV178" s="16"/>
      <c r="AW178" s="17"/>
      <c r="AX178" s="16"/>
      <c r="AY178" s="16"/>
      <c r="AZ178" s="16"/>
      <c r="BA178" s="16"/>
      <c r="BB178" s="16"/>
      <c r="BC178" s="16"/>
      <c r="BD178" s="16"/>
      <c r="BH178" s="6"/>
      <c r="BI178" s="3"/>
      <c r="BK178" s="6"/>
      <c r="BL178" s="3"/>
      <c r="BM178" s="3"/>
    </row>
    <row r="179" spans="11:65" ht="12.75" customHeight="1" x14ac:dyDescent="0.15">
      <c r="K179" s="1"/>
      <c r="AL179" s="16"/>
      <c r="AM179" s="16"/>
      <c r="AN179" s="17"/>
      <c r="AO179" s="16"/>
      <c r="AP179" s="16"/>
      <c r="AQ179" s="18"/>
      <c r="AR179" s="18"/>
      <c r="AS179" s="16"/>
      <c r="AT179" s="16"/>
      <c r="AU179" s="16"/>
      <c r="AV179" s="16"/>
      <c r="AW179" s="17"/>
      <c r="AX179" s="16"/>
      <c r="AY179" s="16"/>
      <c r="AZ179" s="16"/>
      <c r="BA179" s="16"/>
      <c r="BB179" s="16"/>
      <c r="BC179" s="16"/>
      <c r="BD179" s="16"/>
      <c r="BH179" s="6"/>
      <c r="BI179" s="3"/>
      <c r="BK179" s="6"/>
      <c r="BL179" s="3"/>
      <c r="BM179" s="3"/>
    </row>
    <row r="180" spans="11:65" ht="12.75" customHeight="1" x14ac:dyDescent="0.15">
      <c r="K180" s="1"/>
      <c r="AL180" s="16"/>
      <c r="AM180" s="16"/>
      <c r="AN180" s="17"/>
      <c r="AO180" s="16"/>
      <c r="AP180" s="16"/>
      <c r="AQ180" s="18"/>
      <c r="AR180" s="18"/>
      <c r="AS180" s="16"/>
      <c r="AT180" s="16"/>
      <c r="AU180" s="16"/>
      <c r="AV180" s="16"/>
      <c r="AW180" s="17"/>
      <c r="AX180" s="16"/>
      <c r="AY180" s="16"/>
      <c r="AZ180" s="16"/>
      <c r="BA180" s="16"/>
      <c r="BB180" s="16"/>
      <c r="BC180" s="16"/>
      <c r="BD180" s="16"/>
      <c r="BH180" s="6"/>
      <c r="BI180" s="3"/>
      <c r="BK180" s="6"/>
      <c r="BL180" s="3"/>
      <c r="BM180" s="3"/>
    </row>
    <row r="181" spans="11:65" ht="12.75" customHeight="1" x14ac:dyDescent="0.15">
      <c r="K181" s="1"/>
      <c r="AL181" s="16"/>
      <c r="AM181" s="16"/>
      <c r="AN181" s="17"/>
      <c r="AO181" s="16"/>
      <c r="AP181" s="16"/>
      <c r="AQ181" s="18"/>
      <c r="AR181" s="18"/>
      <c r="AS181" s="16"/>
      <c r="AT181" s="16"/>
      <c r="AU181" s="16"/>
      <c r="AV181" s="16"/>
      <c r="AW181" s="17"/>
      <c r="AX181" s="16"/>
      <c r="AY181" s="16"/>
      <c r="AZ181" s="16"/>
      <c r="BA181" s="16"/>
      <c r="BB181" s="16"/>
      <c r="BC181" s="16"/>
      <c r="BD181" s="16"/>
      <c r="BH181" s="6"/>
      <c r="BI181" s="3"/>
      <c r="BK181" s="6"/>
      <c r="BL181" s="3"/>
      <c r="BM181" s="3"/>
    </row>
    <row r="182" spans="11:65" ht="12.75" customHeight="1" x14ac:dyDescent="0.15">
      <c r="K182" s="1"/>
      <c r="AL182" s="16"/>
      <c r="AM182" s="16"/>
      <c r="AN182" s="17"/>
      <c r="AO182" s="16"/>
      <c r="AP182" s="16"/>
      <c r="AQ182" s="18"/>
      <c r="AR182" s="18"/>
      <c r="AS182" s="16"/>
      <c r="AT182" s="16"/>
      <c r="AU182" s="16"/>
      <c r="AV182" s="16"/>
      <c r="AW182" s="17"/>
      <c r="AX182" s="16"/>
      <c r="AY182" s="16"/>
      <c r="AZ182" s="16"/>
      <c r="BA182" s="16"/>
      <c r="BB182" s="16"/>
      <c r="BC182" s="16"/>
      <c r="BD182" s="16"/>
      <c r="BH182" s="6"/>
      <c r="BI182" s="3"/>
      <c r="BK182" s="6"/>
      <c r="BL182" s="3"/>
      <c r="BM182" s="3"/>
    </row>
    <row r="183" spans="11:65" ht="12.75" customHeight="1" x14ac:dyDescent="0.15">
      <c r="K183" s="1"/>
      <c r="AL183" s="16"/>
      <c r="AM183" s="16"/>
      <c r="AN183" s="17"/>
      <c r="AO183" s="16"/>
      <c r="AP183" s="16"/>
      <c r="AQ183" s="18"/>
      <c r="AR183" s="18"/>
      <c r="AS183" s="16"/>
      <c r="AT183" s="16"/>
      <c r="AU183" s="16"/>
      <c r="AV183" s="16"/>
      <c r="AW183" s="17"/>
      <c r="AX183" s="16"/>
      <c r="AY183" s="16"/>
      <c r="AZ183" s="16"/>
      <c r="BA183" s="16"/>
      <c r="BB183" s="16"/>
      <c r="BC183" s="16"/>
      <c r="BD183" s="16"/>
      <c r="BH183" s="6"/>
      <c r="BI183" s="3"/>
      <c r="BK183" s="6"/>
      <c r="BL183" s="3"/>
      <c r="BM183" s="3"/>
    </row>
    <row r="184" spans="11:65" ht="12.75" customHeight="1" x14ac:dyDescent="0.15">
      <c r="K184" s="1"/>
      <c r="AL184" s="16"/>
      <c r="AM184" s="16"/>
      <c r="AN184" s="17"/>
      <c r="AO184" s="16"/>
      <c r="AP184" s="16"/>
      <c r="AQ184" s="18"/>
      <c r="AR184" s="18"/>
      <c r="AS184" s="16"/>
      <c r="AT184" s="16"/>
      <c r="AU184" s="16"/>
      <c r="AV184" s="16"/>
      <c r="AW184" s="17"/>
      <c r="AX184" s="16"/>
      <c r="AY184" s="16"/>
      <c r="AZ184" s="16"/>
      <c r="BA184" s="16"/>
      <c r="BB184" s="16"/>
      <c r="BC184" s="16"/>
      <c r="BD184" s="16"/>
      <c r="BH184" s="6"/>
      <c r="BI184" s="3"/>
      <c r="BK184" s="6"/>
      <c r="BL184" s="3"/>
      <c r="BM184" s="3"/>
    </row>
    <row r="185" spans="11:65" ht="12.75" customHeight="1" x14ac:dyDescent="0.15">
      <c r="K185" s="1"/>
      <c r="AL185" s="16"/>
      <c r="AM185" s="16"/>
      <c r="AN185" s="17"/>
      <c r="AO185" s="16"/>
      <c r="AP185" s="16"/>
      <c r="AQ185" s="18"/>
      <c r="AR185" s="18"/>
      <c r="AS185" s="16"/>
      <c r="AT185" s="16"/>
      <c r="AU185" s="16"/>
      <c r="AV185" s="16"/>
      <c r="AW185" s="17"/>
      <c r="AX185" s="16"/>
      <c r="AY185" s="16"/>
      <c r="AZ185" s="16"/>
      <c r="BA185" s="16"/>
      <c r="BB185" s="16"/>
      <c r="BC185" s="16"/>
      <c r="BD185" s="16"/>
      <c r="BH185" s="6"/>
      <c r="BI185" s="3"/>
      <c r="BK185" s="6"/>
      <c r="BL185" s="3"/>
      <c r="BM185" s="3"/>
    </row>
    <row r="186" spans="11:65" ht="12.75" customHeight="1" x14ac:dyDescent="0.15">
      <c r="K186" s="1"/>
      <c r="AL186" s="16"/>
      <c r="AM186" s="16"/>
      <c r="AN186" s="17"/>
      <c r="AO186" s="16"/>
      <c r="AP186" s="16"/>
      <c r="AQ186" s="18"/>
      <c r="AR186" s="18"/>
      <c r="AS186" s="16"/>
      <c r="AT186" s="16"/>
      <c r="AU186" s="16"/>
      <c r="AV186" s="16"/>
      <c r="AW186" s="17"/>
      <c r="AX186" s="16"/>
      <c r="AY186" s="16"/>
      <c r="AZ186" s="16"/>
      <c r="BA186" s="16"/>
      <c r="BB186" s="16"/>
      <c r="BC186" s="16"/>
      <c r="BD186" s="16"/>
      <c r="BH186" s="6"/>
      <c r="BI186" s="3"/>
      <c r="BK186" s="6"/>
      <c r="BL186" s="3"/>
      <c r="BM186" s="3"/>
    </row>
    <row r="187" spans="11:65" ht="12.75" customHeight="1" x14ac:dyDescent="0.15">
      <c r="K187" s="1"/>
      <c r="AL187" s="16"/>
      <c r="AM187" s="16"/>
      <c r="AN187" s="17"/>
      <c r="AO187" s="16"/>
      <c r="AP187" s="16"/>
      <c r="AQ187" s="18"/>
      <c r="AR187" s="18"/>
      <c r="AS187" s="16"/>
      <c r="AT187" s="16"/>
      <c r="AU187" s="16"/>
      <c r="AV187" s="16"/>
      <c r="AW187" s="17"/>
      <c r="AX187" s="16"/>
      <c r="AY187" s="16"/>
      <c r="AZ187" s="16"/>
      <c r="BA187" s="16"/>
      <c r="BB187" s="16"/>
      <c r="BC187" s="16"/>
      <c r="BD187" s="16"/>
      <c r="BH187" s="6"/>
      <c r="BI187" s="3"/>
      <c r="BK187" s="6"/>
      <c r="BL187" s="3"/>
      <c r="BM187" s="3"/>
    </row>
    <row r="188" spans="11:65" ht="12.75" customHeight="1" x14ac:dyDescent="0.15">
      <c r="K188" s="1"/>
      <c r="AL188" s="16"/>
      <c r="AM188" s="16"/>
      <c r="AN188" s="17"/>
      <c r="AO188" s="16"/>
      <c r="AP188" s="16"/>
      <c r="AQ188" s="18"/>
      <c r="AR188" s="18"/>
      <c r="AS188" s="16"/>
      <c r="AT188" s="16"/>
      <c r="AU188" s="16"/>
      <c r="AV188" s="16"/>
      <c r="AW188" s="17"/>
      <c r="AX188" s="16"/>
      <c r="AY188" s="16"/>
      <c r="AZ188" s="16"/>
      <c r="BA188" s="16"/>
      <c r="BB188" s="16"/>
      <c r="BC188" s="16"/>
      <c r="BD188" s="16"/>
      <c r="BH188" s="6"/>
      <c r="BI188" s="3"/>
      <c r="BK188" s="6"/>
      <c r="BL188" s="3"/>
      <c r="BM188" s="3"/>
    </row>
    <row r="189" spans="11:65" ht="12.75" customHeight="1" x14ac:dyDescent="0.15">
      <c r="K189" s="1"/>
      <c r="AL189" s="16"/>
      <c r="AM189" s="16"/>
      <c r="AN189" s="17"/>
      <c r="AO189" s="16"/>
      <c r="AP189" s="16"/>
      <c r="AQ189" s="18"/>
      <c r="AR189" s="18"/>
      <c r="AS189" s="16"/>
      <c r="AT189" s="16"/>
      <c r="AU189" s="16"/>
      <c r="AV189" s="16"/>
      <c r="AW189" s="17"/>
      <c r="AX189" s="16"/>
      <c r="AY189" s="16"/>
      <c r="AZ189" s="16"/>
      <c r="BA189" s="16"/>
      <c r="BB189" s="16"/>
      <c r="BC189" s="16"/>
      <c r="BD189" s="16"/>
      <c r="BH189" s="6"/>
      <c r="BI189" s="3"/>
      <c r="BK189" s="6"/>
      <c r="BL189" s="3"/>
      <c r="BM189" s="3"/>
    </row>
    <row r="190" spans="11:65" ht="12.75" customHeight="1" x14ac:dyDescent="0.15">
      <c r="K190" s="1"/>
      <c r="AL190" s="16"/>
      <c r="AM190" s="16"/>
      <c r="AN190" s="17"/>
      <c r="AO190" s="16"/>
      <c r="AP190" s="16"/>
      <c r="AQ190" s="18"/>
      <c r="AR190" s="18"/>
      <c r="AS190" s="16"/>
      <c r="AT190" s="16"/>
      <c r="AU190" s="16"/>
      <c r="AV190" s="16"/>
      <c r="AW190" s="17"/>
      <c r="AX190" s="16"/>
      <c r="AY190" s="16"/>
      <c r="AZ190" s="16"/>
      <c r="BA190" s="16"/>
      <c r="BB190" s="16"/>
      <c r="BC190" s="16"/>
      <c r="BD190" s="16"/>
      <c r="BH190" s="6"/>
      <c r="BI190" s="3"/>
      <c r="BK190" s="6"/>
      <c r="BL190" s="3"/>
      <c r="BM190" s="3"/>
    </row>
    <row r="191" spans="11:65" ht="12.75" customHeight="1" x14ac:dyDescent="0.15">
      <c r="K191" s="1"/>
      <c r="AL191" s="16"/>
      <c r="AM191" s="16"/>
      <c r="AN191" s="17"/>
      <c r="AO191" s="16"/>
      <c r="AP191" s="16"/>
      <c r="AQ191" s="18"/>
      <c r="AR191" s="18"/>
      <c r="AS191" s="16"/>
      <c r="AT191" s="16"/>
      <c r="AU191" s="16"/>
      <c r="AV191" s="16"/>
      <c r="AW191" s="17"/>
      <c r="AX191" s="16"/>
      <c r="AY191" s="16"/>
      <c r="AZ191" s="16"/>
      <c r="BA191" s="16"/>
      <c r="BB191" s="16"/>
      <c r="BC191" s="16"/>
      <c r="BD191" s="16"/>
      <c r="BH191" s="6"/>
      <c r="BI191" s="3"/>
      <c r="BK191" s="6"/>
      <c r="BL191" s="3"/>
      <c r="BM191" s="3"/>
    </row>
    <row r="192" spans="11:65" ht="12.75" customHeight="1" x14ac:dyDescent="0.15">
      <c r="K192" s="1"/>
      <c r="AL192" s="16"/>
      <c r="AM192" s="16"/>
      <c r="AN192" s="17"/>
      <c r="AO192" s="16"/>
      <c r="AP192" s="16"/>
      <c r="AQ192" s="18"/>
      <c r="AR192" s="18"/>
      <c r="AS192" s="16"/>
      <c r="AT192" s="16"/>
      <c r="AU192" s="16"/>
      <c r="AV192" s="16"/>
      <c r="AW192" s="17"/>
      <c r="AX192" s="16"/>
      <c r="AY192" s="16"/>
      <c r="AZ192" s="16"/>
      <c r="BA192" s="16"/>
      <c r="BB192" s="16"/>
      <c r="BC192" s="16"/>
      <c r="BD192" s="16"/>
      <c r="BH192" s="6"/>
      <c r="BI192" s="3"/>
      <c r="BK192" s="6"/>
      <c r="BL192" s="3"/>
      <c r="BM192" s="3"/>
    </row>
    <row r="193" spans="11:65" ht="12.75" customHeight="1" x14ac:dyDescent="0.15">
      <c r="K193" s="1"/>
      <c r="AL193" s="16"/>
      <c r="AM193" s="16"/>
      <c r="AN193" s="17"/>
      <c r="AO193" s="16"/>
      <c r="AP193" s="16"/>
      <c r="AQ193" s="18"/>
      <c r="AR193" s="18"/>
      <c r="AS193" s="16"/>
      <c r="AT193" s="16"/>
      <c r="AU193" s="16"/>
      <c r="AV193" s="16"/>
      <c r="AW193" s="17"/>
      <c r="AX193" s="16"/>
      <c r="AY193" s="16"/>
      <c r="AZ193" s="16"/>
      <c r="BA193" s="16"/>
      <c r="BB193" s="16"/>
      <c r="BC193" s="16"/>
      <c r="BD193" s="16"/>
      <c r="BH193" s="6"/>
      <c r="BI193" s="3"/>
      <c r="BK193" s="6"/>
      <c r="BL193" s="3"/>
      <c r="BM193" s="3"/>
    </row>
    <row r="194" spans="11:65" ht="12.75" customHeight="1" x14ac:dyDescent="0.15">
      <c r="K194" s="1"/>
      <c r="AL194" s="16"/>
      <c r="AM194" s="16"/>
      <c r="AN194" s="17"/>
      <c r="AO194" s="16"/>
      <c r="AP194" s="16"/>
      <c r="AQ194" s="18"/>
      <c r="AR194" s="18"/>
      <c r="AS194" s="16"/>
      <c r="AT194" s="16"/>
      <c r="AU194" s="16"/>
      <c r="AV194" s="16"/>
      <c r="AW194" s="17"/>
      <c r="AX194" s="16"/>
      <c r="AY194" s="16"/>
      <c r="AZ194" s="16"/>
      <c r="BA194" s="16"/>
      <c r="BB194" s="16"/>
      <c r="BC194" s="16"/>
      <c r="BD194" s="16"/>
      <c r="BH194" s="6"/>
      <c r="BI194" s="3"/>
      <c r="BK194" s="6"/>
      <c r="BL194" s="3"/>
      <c r="BM194" s="3"/>
    </row>
    <row r="195" spans="11:65" ht="12.75" customHeight="1" x14ac:dyDescent="0.15">
      <c r="K195" s="1"/>
      <c r="AL195" s="16"/>
      <c r="AM195" s="16"/>
      <c r="AN195" s="17"/>
      <c r="AO195" s="16"/>
      <c r="AP195" s="16"/>
      <c r="AQ195" s="18"/>
      <c r="AR195" s="18"/>
      <c r="AS195" s="16"/>
      <c r="AT195" s="16"/>
      <c r="AU195" s="16"/>
      <c r="AV195" s="16"/>
      <c r="AW195" s="17"/>
      <c r="AX195" s="16"/>
      <c r="AY195" s="16"/>
      <c r="AZ195" s="16"/>
      <c r="BA195" s="16"/>
      <c r="BB195" s="16"/>
      <c r="BC195" s="16"/>
      <c r="BD195" s="16"/>
      <c r="BH195" s="6"/>
      <c r="BI195" s="3"/>
      <c r="BK195" s="6"/>
      <c r="BL195" s="3"/>
      <c r="BM195" s="3"/>
    </row>
    <row r="196" spans="11:65" ht="12.75" customHeight="1" x14ac:dyDescent="0.15">
      <c r="K196" s="1"/>
      <c r="AL196" s="16"/>
      <c r="AM196" s="16"/>
      <c r="AN196" s="17"/>
      <c r="AO196" s="16"/>
      <c r="AP196" s="16"/>
      <c r="AQ196" s="18"/>
      <c r="AR196" s="18"/>
      <c r="AS196" s="16"/>
      <c r="AT196" s="16"/>
      <c r="AU196" s="16"/>
      <c r="AV196" s="16"/>
      <c r="AW196" s="17"/>
      <c r="AX196" s="16"/>
      <c r="AY196" s="16"/>
      <c r="AZ196" s="16"/>
      <c r="BA196" s="16"/>
      <c r="BB196" s="16"/>
      <c r="BC196" s="16"/>
      <c r="BD196" s="16"/>
      <c r="BH196" s="6"/>
      <c r="BI196" s="3"/>
      <c r="BK196" s="6"/>
      <c r="BL196" s="3"/>
      <c r="BM196" s="3"/>
    </row>
    <row r="197" spans="11:65" ht="12.75" customHeight="1" x14ac:dyDescent="0.15">
      <c r="K197" s="1"/>
      <c r="AL197" s="16"/>
      <c r="AM197" s="16"/>
      <c r="AN197" s="17"/>
      <c r="AO197" s="16"/>
      <c r="AP197" s="16"/>
      <c r="AQ197" s="18"/>
      <c r="AR197" s="18"/>
      <c r="AS197" s="16"/>
      <c r="AT197" s="16"/>
      <c r="AU197" s="16"/>
      <c r="AV197" s="16"/>
      <c r="AW197" s="17"/>
      <c r="AX197" s="16"/>
      <c r="AY197" s="16"/>
      <c r="AZ197" s="16"/>
      <c r="BA197" s="16"/>
      <c r="BB197" s="16"/>
      <c r="BC197" s="16"/>
      <c r="BD197" s="16"/>
      <c r="BH197" s="6"/>
      <c r="BI197" s="3"/>
      <c r="BK197" s="6"/>
      <c r="BL197" s="3"/>
      <c r="BM197" s="3"/>
    </row>
    <row r="198" spans="11:65" ht="12.75" customHeight="1" x14ac:dyDescent="0.15">
      <c r="K198" s="1"/>
      <c r="AL198" s="16"/>
      <c r="AM198" s="16"/>
      <c r="AN198" s="17"/>
      <c r="AO198" s="16"/>
      <c r="AP198" s="16"/>
      <c r="AQ198" s="18"/>
      <c r="AR198" s="18"/>
      <c r="AS198" s="16"/>
      <c r="AT198" s="16"/>
      <c r="AU198" s="16"/>
      <c r="AV198" s="16"/>
      <c r="AW198" s="17"/>
      <c r="AX198" s="16"/>
      <c r="AY198" s="16"/>
      <c r="AZ198" s="16"/>
      <c r="BA198" s="16"/>
      <c r="BB198" s="16"/>
      <c r="BC198" s="16"/>
      <c r="BD198" s="16"/>
      <c r="BH198" s="6"/>
      <c r="BI198" s="3"/>
      <c r="BK198" s="6"/>
      <c r="BL198" s="3"/>
      <c r="BM198" s="3"/>
    </row>
    <row r="199" spans="11:65" ht="12.75" customHeight="1" x14ac:dyDescent="0.15">
      <c r="K199" s="1"/>
      <c r="AL199" s="16"/>
      <c r="AM199" s="16"/>
      <c r="AN199" s="17"/>
      <c r="AO199" s="16"/>
      <c r="AP199" s="16"/>
      <c r="AQ199" s="18"/>
      <c r="AR199" s="18"/>
      <c r="AS199" s="16"/>
      <c r="AT199" s="16"/>
      <c r="AU199" s="16"/>
      <c r="AV199" s="16"/>
      <c r="AW199" s="17"/>
      <c r="AX199" s="16"/>
      <c r="AY199" s="16"/>
      <c r="AZ199" s="16"/>
      <c r="BA199" s="16"/>
      <c r="BB199" s="16"/>
      <c r="BC199" s="16"/>
      <c r="BD199" s="16"/>
      <c r="BH199" s="6"/>
      <c r="BI199" s="3"/>
      <c r="BK199" s="6"/>
      <c r="BL199" s="3"/>
      <c r="BM199" s="3"/>
    </row>
    <row r="200" spans="11:65" ht="12.75" customHeight="1" x14ac:dyDescent="0.15">
      <c r="K200" s="1"/>
      <c r="AL200" s="16"/>
      <c r="AM200" s="16"/>
      <c r="AN200" s="17"/>
      <c r="AO200" s="16"/>
      <c r="AP200" s="16"/>
      <c r="AQ200" s="18"/>
      <c r="AR200" s="18"/>
      <c r="AS200" s="16"/>
      <c r="AT200" s="16"/>
      <c r="AU200" s="16"/>
      <c r="AV200" s="16"/>
      <c r="AW200" s="17"/>
      <c r="AX200" s="16"/>
      <c r="AY200" s="16"/>
      <c r="AZ200" s="16"/>
      <c r="BA200" s="16"/>
      <c r="BB200" s="16"/>
      <c r="BC200" s="16"/>
      <c r="BD200" s="16"/>
      <c r="BH200" s="6"/>
      <c r="BI200" s="3"/>
      <c r="BK200" s="6"/>
      <c r="BL200" s="3"/>
      <c r="BM200" s="3"/>
    </row>
    <row r="201" spans="11:65" ht="12.75" customHeight="1" x14ac:dyDescent="0.15">
      <c r="K201" s="1"/>
      <c r="AL201" s="16"/>
      <c r="AM201" s="16"/>
      <c r="AN201" s="17"/>
      <c r="AO201" s="16"/>
      <c r="AP201" s="16"/>
      <c r="AQ201" s="18"/>
      <c r="AR201" s="18"/>
      <c r="AS201" s="16"/>
      <c r="AT201" s="16"/>
      <c r="AU201" s="16"/>
      <c r="AV201" s="16"/>
      <c r="AW201" s="17"/>
      <c r="AX201" s="16"/>
      <c r="AY201" s="16"/>
      <c r="AZ201" s="16"/>
      <c r="BA201" s="16"/>
      <c r="BB201" s="16"/>
      <c r="BC201" s="16"/>
      <c r="BD201" s="16"/>
      <c r="BH201" s="6"/>
      <c r="BI201" s="3"/>
      <c r="BK201" s="6"/>
      <c r="BL201" s="3"/>
      <c r="BM201" s="3"/>
    </row>
    <row r="202" spans="11:65" ht="12.75" customHeight="1" x14ac:dyDescent="0.15">
      <c r="K202" s="1"/>
      <c r="AL202" s="16"/>
      <c r="AM202" s="16"/>
      <c r="AN202" s="17"/>
      <c r="AO202" s="16"/>
      <c r="AP202" s="16"/>
      <c r="AQ202" s="18"/>
      <c r="AR202" s="18"/>
      <c r="AS202" s="16"/>
      <c r="AT202" s="16"/>
      <c r="AU202" s="16"/>
      <c r="AV202" s="16"/>
      <c r="AW202" s="17"/>
      <c r="AX202" s="16"/>
      <c r="AY202" s="16"/>
      <c r="AZ202" s="16"/>
      <c r="BA202" s="16"/>
      <c r="BB202" s="16"/>
      <c r="BC202" s="16"/>
      <c r="BD202" s="16"/>
      <c r="BH202" s="6"/>
      <c r="BI202" s="3"/>
      <c r="BK202" s="6"/>
      <c r="BL202" s="3"/>
      <c r="BM202" s="3"/>
    </row>
    <row r="203" spans="11:65" ht="12.75" customHeight="1" x14ac:dyDescent="0.15">
      <c r="K203" s="1"/>
      <c r="AL203" s="16"/>
      <c r="AM203" s="16"/>
      <c r="AN203" s="17"/>
      <c r="AO203" s="16"/>
      <c r="AP203" s="16"/>
      <c r="AQ203" s="18"/>
      <c r="AR203" s="18"/>
      <c r="AS203" s="16"/>
      <c r="AT203" s="16"/>
      <c r="AU203" s="16"/>
      <c r="AV203" s="16"/>
      <c r="AW203" s="17"/>
      <c r="AX203" s="16"/>
      <c r="AY203" s="16"/>
      <c r="AZ203" s="16"/>
      <c r="BA203" s="16"/>
      <c r="BB203" s="16"/>
      <c r="BC203" s="16"/>
      <c r="BD203" s="16"/>
      <c r="BH203" s="6"/>
      <c r="BI203" s="3"/>
      <c r="BK203" s="6"/>
      <c r="BL203" s="3"/>
      <c r="BM203" s="3"/>
    </row>
    <row r="204" spans="11:65" ht="12.75" customHeight="1" x14ac:dyDescent="0.15">
      <c r="K204" s="1"/>
      <c r="AL204" s="16"/>
      <c r="AM204" s="16"/>
      <c r="AN204" s="17"/>
      <c r="AO204" s="16"/>
      <c r="AP204" s="16"/>
      <c r="AQ204" s="18"/>
      <c r="AR204" s="18"/>
      <c r="AS204" s="16"/>
      <c r="AT204" s="16"/>
      <c r="AU204" s="16"/>
      <c r="AV204" s="16"/>
      <c r="AW204" s="17"/>
      <c r="AX204" s="16"/>
      <c r="AY204" s="16"/>
      <c r="AZ204" s="16"/>
      <c r="BA204" s="16"/>
      <c r="BB204" s="16"/>
      <c r="BC204" s="16"/>
      <c r="BD204" s="16"/>
      <c r="BH204" s="6"/>
      <c r="BI204" s="3"/>
      <c r="BK204" s="6"/>
      <c r="BL204" s="3"/>
      <c r="BM204" s="3"/>
    </row>
    <row r="205" spans="11:65" ht="12.75" customHeight="1" x14ac:dyDescent="0.15">
      <c r="K205" s="1"/>
      <c r="AL205" s="16"/>
      <c r="AM205" s="16"/>
      <c r="AN205" s="17"/>
      <c r="AO205" s="16"/>
      <c r="AP205" s="16"/>
      <c r="AQ205" s="18"/>
      <c r="AR205" s="18"/>
      <c r="AS205" s="16"/>
      <c r="AT205" s="16"/>
      <c r="AU205" s="16"/>
      <c r="AV205" s="16"/>
      <c r="AW205" s="17"/>
      <c r="AX205" s="16"/>
      <c r="AY205" s="16"/>
      <c r="AZ205" s="16"/>
      <c r="BA205" s="16"/>
      <c r="BB205" s="16"/>
      <c r="BC205" s="16"/>
      <c r="BD205" s="16"/>
      <c r="BH205" s="6"/>
      <c r="BI205" s="3"/>
      <c r="BK205" s="6"/>
      <c r="BL205" s="3"/>
      <c r="BM205" s="3"/>
    </row>
    <row r="206" spans="11:65" ht="12.75" customHeight="1" x14ac:dyDescent="0.15">
      <c r="K206" s="1"/>
      <c r="AL206" s="16"/>
      <c r="AM206" s="16"/>
      <c r="AN206" s="17"/>
      <c r="AO206" s="16"/>
      <c r="AP206" s="16"/>
      <c r="AQ206" s="18"/>
      <c r="AR206" s="18"/>
      <c r="AS206" s="16"/>
      <c r="AT206" s="16"/>
      <c r="AU206" s="16"/>
      <c r="AV206" s="16"/>
      <c r="AW206" s="17"/>
      <c r="AX206" s="16"/>
      <c r="AY206" s="16"/>
      <c r="AZ206" s="16"/>
      <c r="BA206" s="16"/>
      <c r="BB206" s="16"/>
      <c r="BC206" s="16"/>
      <c r="BD206" s="16"/>
      <c r="BH206" s="6"/>
      <c r="BI206" s="3"/>
      <c r="BK206" s="6"/>
      <c r="BL206" s="3"/>
      <c r="BM206" s="3"/>
    </row>
    <row r="207" spans="11:65" ht="12.75" customHeight="1" x14ac:dyDescent="0.15">
      <c r="K207" s="1"/>
      <c r="AL207" s="16"/>
      <c r="AM207" s="16"/>
      <c r="AN207" s="17"/>
      <c r="AO207" s="16"/>
      <c r="AP207" s="16"/>
      <c r="AQ207" s="18"/>
      <c r="AR207" s="18"/>
      <c r="AS207" s="16"/>
      <c r="AT207" s="16"/>
      <c r="AU207" s="16"/>
      <c r="AV207" s="16"/>
      <c r="AW207" s="17"/>
      <c r="AX207" s="16"/>
      <c r="AY207" s="16"/>
      <c r="AZ207" s="16"/>
      <c r="BA207" s="16"/>
      <c r="BB207" s="16"/>
      <c r="BC207" s="16"/>
      <c r="BD207" s="16"/>
      <c r="BH207" s="6"/>
      <c r="BI207" s="3"/>
      <c r="BK207" s="6"/>
      <c r="BL207" s="3"/>
      <c r="BM207" s="3"/>
    </row>
    <row r="208" spans="11:65" ht="12.75" customHeight="1" x14ac:dyDescent="0.15">
      <c r="K208" s="1"/>
      <c r="AL208" s="16"/>
      <c r="AM208" s="16"/>
      <c r="AN208" s="17"/>
      <c r="AO208" s="16"/>
      <c r="AP208" s="16"/>
      <c r="AQ208" s="18"/>
      <c r="AR208" s="18"/>
      <c r="AS208" s="16"/>
      <c r="AT208" s="16"/>
      <c r="AU208" s="16"/>
      <c r="AV208" s="16"/>
      <c r="AW208" s="17"/>
      <c r="AX208" s="16"/>
      <c r="AY208" s="16"/>
      <c r="AZ208" s="16"/>
      <c r="BA208" s="16"/>
      <c r="BB208" s="16"/>
      <c r="BC208" s="16"/>
      <c r="BD208" s="16"/>
      <c r="BH208" s="6"/>
      <c r="BI208" s="3"/>
      <c r="BK208" s="6"/>
      <c r="BL208" s="3"/>
      <c r="BM208" s="3"/>
    </row>
    <row r="209" spans="11:65" ht="12.75" customHeight="1" x14ac:dyDescent="0.15">
      <c r="K209" s="1"/>
      <c r="AL209" s="16"/>
      <c r="AM209" s="16"/>
      <c r="AN209" s="17"/>
      <c r="AO209" s="16"/>
      <c r="AP209" s="16"/>
      <c r="AQ209" s="18"/>
      <c r="AR209" s="18"/>
      <c r="AS209" s="16"/>
      <c r="AT209" s="16"/>
      <c r="AU209" s="16"/>
      <c r="AV209" s="16"/>
      <c r="AW209" s="17"/>
      <c r="AX209" s="16"/>
      <c r="AY209" s="16"/>
      <c r="AZ209" s="16"/>
      <c r="BA209" s="16"/>
      <c r="BB209" s="16"/>
      <c r="BC209" s="16"/>
      <c r="BD209" s="16"/>
      <c r="BH209" s="6"/>
      <c r="BI209" s="3"/>
      <c r="BK209" s="6"/>
      <c r="BL209" s="3"/>
      <c r="BM209" s="3"/>
    </row>
    <row r="210" spans="11:65" ht="12.75" customHeight="1" x14ac:dyDescent="0.15">
      <c r="K210" s="1"/>
      <c r="AL210" s="16"/>
      <c r="AM210" s="16"/>
      <c r="AN210" s="17"/>
      <c r="AO210" s="16"/>
      <c r="AP210" s="16"/>
      <c r="AQ210" s="18"/>
      <c r="AR210" s="18"/>
      <c r="AS210" s="16"/>
      <c r="AT210" s="16"/>
      <c r="AU210" s="16"/>
      <c r="AV210" s="16"/>
      <c r="AW210" s="17"/>
      <c r="AX210" s="16"/>
      <c r="AY210" s="16"/>
      <c r="AZ210" s="16"/>
      <c r="BA210" s="16"/>
      <c r="BB210" s="16"/>
      <c r="BC210" s="16"/>
      <c r="BD210" s="16"/>
      <c r="BH210" s="6"/>
      <c r="BI210" s="3"/>
      <c r="BK210" s="6"/>
      <c r="BL210" s="3"/>
      <c r="BM210" s="3"/>
    </row>
    <row r="211" spans="11:65" ht="12.75" customHeight="1" x14ac:dyDescent="0.15">
      <c r="K211" s="1"/>
      <c r="AL211" s="16"/>
      <c r="AM211" s="16"/>
      <c r="AN211" s="17"/>
      <c r="AO211" s="16"/>
      <c r="AP211" s="16"/>
      <c r="AQ211" s="18"/>
      <c r="AR211" s="18"/>
      <c r="AS211" s="16"/>
      <c r="AT211" s="16"/>
      <c r="AU211" s="16"/>
      <c r="AV211" s="16"/>
      <c r="AW211" s="17"/>
      <c r="AX211" s="16"/>
      <c r="AY211" s="16"/>
      <c r="AZ211" s="16"/>
      <c r="BA211" s="16"/>
      <c r="BB211" s="16"/>
      <c r="BC211" s="16"/>
      <c r="BD211" s="16"/>
      <c r="BH211" s="6"/>
      <c r="BI211" s="3"/>
      <c r="BK211" s="6"/>
      <c r="BL211" s="3"/>
      <c r="BM211" s="3"/>
    </row>
    <row r="212" spans="11:65" ht="12.75" customHeight="1" x14ac:dyDescent="0.15">
      <c r="K212" s="1"/>
      <c r="AL212" s="16"/>
      <c r="AM212" s="16"/>
      <c r="AN212" s="17"/>
      <c r="AO212" s="16"/>
      <c r="AP212" s="16"/>
      <c r="AQ212" s="18"/>
      <c r="AR212" s="18"/>
      <c r="AS212" s="16"/>
      <c r="AT212" s="16"/>
      <c r="AU212" s="16"/>
      <c r="AV212" s="16"/>
      <c r="AW212" s="17"/>
      <c r="AX212" s="16"/>
      <c r="AY212" s="16"/>
      <c r="AZ212" s="16"/>
      <c r="BA212" s="16"/>
      <c r="BB212" s="16"/>
      <c r="BC212" s="16"/>
      <c r="BD212" s="16"/>
      <c r="BH212" s="6"/>
      <c r="BI212" s="3"/>
      <c r="BK212" s="6"/>
      <c r="BL212" s="3"/>
      <c r="BM212" s="3"/>
    </row>
    <row r="213" spans="11:65" ht="12.75" customHeight="1" x14ac:dyDescent="0.15">
      <c r="K213" s="1"/>
      <c r="AL213" s="16"/>
      <c r="AM213" s="16"/>
      <c r="AN213" s="17"/>
      <c r="AO213" s="16"/>
      <c r="AP213" s="16"/>
      <c r="AQ213" s="18"/>
      <c r="AR213" s="18"/>
      <c r="AS213" s="16"/>
      <c r="AT213" s="16"/>
      <c r="AU213" s="16"/>
      <c r="AV213" s="16"/>
      <c r="AW213" s="17"/>
      <c r="AX213" s="16"/>
      <c r="AY213" s="16"/>
      <c r="AZ213" s="16"/>
      <c r="BA213" s="16"/>
      <c r="BB213" s="16"/>
      <c r="BC213" s="16"/>
      <c r="BD213" s="16"/>
      <c r="BH213" s="6"/>
      <c r="BI213" s="3"/>
      <c r="BK213" s="6"/>
      <c r="BL213" s="3"/>
      <c r="BM213" s="3"/>
    </row>
    <row r="214" spans="11:65" ht="12.75" customHeight="1" x14ac:dyDescent="0.15">
      <c r="K214" s="1"/>
      <c r="AL214" s="16"/>
      <c r="AM214" s="16"/>
      <c r="AN214" s="17"/>
      <c r="AO214" s="16"/>
      <c r="AP214" s="16"/>
      <c r="AQ214" s="18"/>
      <c r="AR214" s="18"/>
      <c r="AS214" s="16"/>
      <c r="AT214" s="16"/>
      <c r="AU214" s="16"/>
      <c r="AV214" s="16"/>
      <c r="AW214" s="17"/>
      <c r="AX214" s="16"/>
      <c r="AY214" s="16"/>
      <c r="AZ214" s="16"/>
      <c r="BA214" s="16"/>
      <c r="BB214" s="16"/>
      <c r="BC214" s="16"/>
      <c r="BD214" s="16"/>
      <c r="BH214" s="6"/>
      <c r="BI214" s="3"/>
      <c r="BK214" s="6"/>
      <c r="BL214" s="3"/>
      <c r="BM214" s="3"/>
    </row>
    <row r="215" spans="11:65" ht="12.75" customHeight="1" x14ac:dyDescent="0.15">
      <c r="K215" s="1"/>
      <c r="AL215" s="16"/>
      <c r="AM215" s="16"/>
      <c r="AN215" s="17"/>
      <c r="AO215" s="16"/>
      <c r="AP215" s="16"/>
      <c r="AQ215" s="18"/>
      <c r="AR215" s="18"/>
      <c r="AS215" s="16"/>
      <c r="AT215" s="16"/>
      <c r="AU215" s="16"/>
      <c r="AV215" s="16"/>
      <c r="AW215" s="17"/>
      <c r="AX215" s="16"/>
      <c r="AY215" s="16"/>
      <c r="AZ215" s="16"/>
      <c r="BA215" s="16"/>
      <c r="BB215" s="16"/>
      <c r="BC215" s="16"/>
      <c r="BD215" s="16"/>
      <c r="BH215" s="6"/>
      <c r="BI215" s="3"/>
      <c r="BK215" s="6"/>
      <c r="BL215" s="3"/>
      <c r="BM215" s="3"/>
    </row>
    <row r="216" spans="11:65" ht="12.75" customHeight="1" x14ac:dyDescent="0.15">
      <c r="K216" s="1"/>
      <c r="AL216" s="16"/>
      <c r="AM216" s="16"/>
      <c r="AN216" s="17"/>
      <c r="AO216" s="16"/>
      <c r="AP216" s="16"/>
      <c r="AQ216" s="18"/>
      <c r="AR216" s="18"/>
      <c r="AS216" s="16"/>
      <c r="AT216" s="16"/>
      <c r="AU216" s="16"/>
      <c r="AV216" s="16"/>
      <c r="AW216" s="17"/>
      <c r="AX216" s="16"/>
      <c r="AY216" s="16"/>
      <c r="AZ216" s="16"/>
      <c r="BA216" s="16"/>
      <c r="BB216" s="16"/>
      <c r="BC216" s="16"/>
      <c r="BD216" s="16"/>
      <c r="BH216" s="6"/>
      <c r="BI216" s="3"/>
      <c r="BK216" s="6"/>
      <c r="BL216" s="3"/>
      <c r="BM216" s="3"/>
    </row>
    <row r="217" spans="11:65" ht="12.75" customHeight="1" x14ac:dyDescent="0.15">
      <c r="K217" s="1"/>
      <c r="AL217" s="16"/>
      <c r="AM217" s="16"/>
      <c r="AN217" s="17"/>
      <c r="AO217" s="16"/>
      <c r="AP217" s="16"/>
      <c r="AQ217" s="18"/>
      <c r="AR217" s="18"/>
      <c r="AS217" s="16"/>
      <c r="AT217" s="16"/>
      <c r="AU217" s="16"/>
      <c r="AV217" s="16"/>
      <c r="AW217" s="17"/>
      <c r="AX217" s="16"/>
      <c r="AY217" s="16"/>
      <c r="AZ217" s="16"/>
      <c r="BA217" s="16"/>
      <c r="BB217" s="16"/>
      <c r="BC217" s="16"/>
      <c r="BD217" s="16"/>
      <c r="BH217" s="6"/>
      <c r="BI217" s="3"/>
      <c r="BK217" s="6"/>
      <c r="BL217" s="3"/>
      <c r="BM217" s="3"/>
    </row>
    <row r="218" spans="11:65" ht="12.75" customHeight="1" x14ac:dyDescent="0.15">
      <c r="K218" s="1"/>
      <c r="AL218" s="16"/>
      <c r="AM218" s="16"/>
      <c r="AN218" s="17"/>
      <c r="AO218" s="16"/>
      <c r="AP218" s="16"/>
      <c r="AQ218" s="18"/>
      <c r="AR218" s="18"/>
      <c r="AS218" s="16"/>
      <c r="AT218" s="16"/>
      <c r="AU218" s="16"/>
      <c r="AV218" s="16"/>
      <c r="AW218" s="17"/>
      <c r="AX218" s="16"/>
      <c r="AY218" s="16"/>
      <c r="AZ218" s="16"/>
      <c r="BA218" s="16"/>
      <c r="BB218" s="16"/>
      <c r="BC218" s="16"/>
      <c r="BD218" s="16"/>
      <c r="BH218" s="6"/>
      <c r="BI218" s="3"/>
      <c r="BK218" s="6"/>
      <c r="BL218" s="3"/>
      <c r="BM218" s="3"/>
    </row>
    <row r="219" spans="11:65" ht="12.75" customHeight="1" x14ac:dyDescent="0.15">
      <c r="K219" s="1"/>
      <c r="AL219" s="16"/>
      <c r="AM219" s="16"/>
      <c r="AN219" s="17"/>
      <c r="AO219" s="16"/>
      <c r="AP219" s="16"/>
      <c r="AQ219" s="18"/>
      <c r="AR219" s="18"/>
      <c r="AS219" s="16"/>
      <c r="AT219" s="16"/>
      <c r="AU219" s="16"/>
      <c r="AV219" s="16"/>
      <c r="AW219" s="17"/>
      <c r="AX219" s="16"/>
      <c r="AY219" s="16"/>
      <c r="AZ219" s="16"/>
      <c r="BA219" s="16"/>
      <c r="BB219" s="16"/>
      <c r="BC219" s="16"/>
      <c r="BD219" s="16"/>
      <c r="BH219" s="6"/>
      <c r="BI219" s="3"/>
      <c r="BK219" s="6"/>
      <c r="BL219" s="3"/>
      <c r="BM219" s="3"/>
    </row>
    <row r="220" spans="11:65" ht="12.75" customHeight="1" x14ac:dyDescent="0.15">
      <c r="K220" s="1"/>
      <c r="AL220" s="16"/>
      <c r="AM220" s="16"/>
      <c r="AN220" s="17"/>
      <c r="AO220" s="16"/>
      <c r="AP220" s="16"/>
      <c r="AQ220" s="18"/>
      <c r="AR220" s="18"/>
      <c r="AS220" s="16"/>
      <c r="AT220" s="16"/>
      <c r="AU220" s="16"/>
      <c r="AV220" s="16"/>
      <c r="AW220" s="17"/>
      <c r="AX220" s="16"/>
      <c r="AY220" s="16"/>
      <c r="AZ220" s="16"/>
      <c r="BA220" s="16"/>
      <c r="BB220" s="16"/>
      <c r="BC220" s="16"/>
      <c r="BD220" s="16"/>
      <c r="BH220" s="6"/>
      <c r="BI220" s="3"/>
      <c r="BK220" s="6"/>
      <c r="BL220" s="3"/>
      <c r="BM220" s="3"/>
    </row>
    <row r="221" spans="11:65" ht="12.75" customHeight="1" x14ac:dyDescent="0.15">
      <c r="K221" s="1"/>
      <c r="AL221" s="16"/>
      <c r="AM221" s="16"/>
      <c r="AN221" s="17"/>
      <c r="AO221" s="16"/>
      <c r="AP221" s="16"/>
      <c r="AQ221" s="18"/>
      <c r="AR221" s="18"/>
      <c r="AS221" s="16"/>
      <c r="AT221" s="16"/>
      <c r="AU221" s="16"/>
      <c r="AV221" s="16"/>
      <c r="AW221" s="17"/>
      <c r="AX221" s="16"/>
      <c r="AY221" s="16"/>
      <c r="AZ221" s="16"/>
      <c r="BA221" s="16"/>
      <c r="BB221" s="16"/>
      <c r="BC221" s="16"/>
      <c r="BD221" s="16"/>
      <c r="BH221" s="6"/>
      <c r="BI221" s="3"/>
      <c r="BK221" s="6"/>
      <c r="BL221" s="3"/>
      <c r="BM221" s="3"/>
    </row>
    <row r="222" spans="11:65" ht="12.75" customHeight="1" x14ac:dyDescent="0.15">
      <c r="K222" s="1"/>
      <c r="AL222" s="16"/>
      <c r="AM222" s="16"/>
      <c r="AN222" s="17"/>
      <c r="AO222" s="16"/>
      <c r="AP222" s="16"/>
      <c r="AQ222" s="18"/>
      <c r="AR222" s="18"/>
      <c r="AS222" s="16"/>
      <c r="AT222" s="16"/>
      <c r="AU222" s="16"/>
      <c r="AV222" s="16"/>
      <c r="AW222" s="17"/>
      <c r="AX222" s="16"/>
      <c r="AY222" s="16"/>
      <c r="AZ222" s="16"/>
      <c r="BA222" s="16"/>
      <c r="BB222" s="16"/>
      <c r="BC222" s="16"/>
      <c r="BD222" s="16"/>
      <c r="BH222" s="6"/>
      <c r="BI222" s="3"/>
      <c r="BK222" s="6"/>
      <c r="BL222" s="3"/>
      <c r="BM222" s="3"/>
    </row>
    <row r="223" spans="11:65" ht="12.75" customHeight="1" x14ac:dyDescent="0.15">
      <c r="K223" s="1"/>
      <c r="AL223" s="16"/>
      <c r="AM223" s="16"/>
      <c r="AN223" s="17"/>
      <c r="AO223" s="16"/>
      <c r="AP223" s="16"/>
      <c r="AQ223" s="18"/>
      <c r="AR223" s="18"/>
      <c r="AS223" s="16"/>
      <c r="AT223" s="16"/>
      <c r="AU223" s="16"/>
      <c r="AV223" s="16"/>
      <c r="AW223" s="17"/>
      <c r="AX223" s="16"/>
      <c r="AY223" s="16"/>
      <c r="AZ223" s="16"/>
      <c r="BA223" s="16"/>
      <c r="BB223" s="16"/>
      <c r="BC223" s="16"/>
      <c r="BD223" s="16"/>
      <c r="BH223" s="6"/>
      <c r="BI223" s="3"/>
      <c r="BK223" s="6"/>
      <c r="BL223" s="3"/>
      <c r="BM223" s="3"/>
    </row>
    <row r="224" spans="11:65" ht="12.75" customHeight="1" x14ac:dyDescent="0.15">
      <c r="K224" s="1"/>
      <c r="AL224" s="16"/>
      <c r="AM224" s="16"/>
      <c r="AN224" s="17"/>
      <c r="AO224" s="16"/>
      <c r="AP224" s="16"/>
      <c r="AQ224" s="18"/>
      <c r="AR224" s="18"/>
      <c r="AS224" s="16"/>
      <c r="AT224" s="16"/>
      <c r="AU224" s="16"/>
      <c r="AV224" s="16"/>
      <c r="AW224" s="17"/>
      <c r="AX224" s="16"/>
      <c r="AY224" s="16"/>
      <c r="AZ224" s="16"/>
      <c r="BA224" s="16"/>
      <c r="BB224" s="16"/>
      <c r="BC224" s="16"/>
      <c r="BD224" s="16"/>
      <c r="BH224" s="6"/>
      <c r="BI224" s="3"/>
      <c r="BK224" s="6"/>
      <c r="BL224" s="3"/>
      <c r="BM224" s="3"/>
    </row>
    <row r="225" spans="11:65" ht="12.75" customHeight="1" x14ac:dyDescent="0.15">
      <c r="K225" s="1"/>
      <c r="AL225" s="16"/>
      <c r="AM225" s="16"/>
      <c r="AN225" s="17"/>
      <c r="AO225" s="16"/>
      <c r="AP225" s="16"/>
      <c r="AQ225" s="18"/>
      <c r="AR225" s="18"/>
      <c r="AS225" s="16"/>
      <c r="AT225" s="16"/>
      <c r="AU225" s="16"/>
      <c r="AV225" s="16"/>
      <c r="AW225" s="17"/>
      <c r="AX225" s="16"/>
      <c r="AY225" s="16"/>
      <c r="AZ225" s="16"/>
      <c r="BA225" s="16"/>
      <c r="BB225" s="16"/>
      <c r="BC225" s="16"/>
      <c r="BD225" s="16"/>
      <c r="BH225" s="6"/>
      <c r="BI225" s="3"/>
      <c r="BK225" s="6"/>
      <c r="BL225" s="3"/>
      <c r="BM225" s="3"/>
    </row>
    <row r="226" spans="11:65" ht="12.75" customHeight="1" x14ac:dyDescent="0.15">
      <c r="K226" s="1"/>
      <c r="AL226" s="16"/>
      <c r="AM226" s="16"/>
      <c r="AN226" s="17"/>
      <c r="AO226" s="16"/>
      <c r="AP226" s="16"/>
      <c r="AQ226" s="18"/>
      <c r="AR226" s="18"/>
      <c r="AS226" s="16"/>
      <c r="AT226" s="16"/>
      <c r="AU226" s="16"/>
      <c r="AV226" s="16"/>
      <c r="AW226" s="17"/>
      <c r="AX226" s="16"/>
      <c r="AY226" s="16"/>
      <c r="AZ226" s="16"/>
      <c r="BA226" s="16"/>
      <c r="BB226" s="16"/>
      <c r="BC226" s="16"/>
      <c r="BD226" s="16"/>
      <c r="BH226" s="6"/>
      <c r="BI226" s="3"/>
      <c r="BK226" s="6"/>
      <c r="BL226" s="3"/>
      <c r="BM226" s="3"/>
    </row>
    <row r="227" spans="11:65" ht="12.75" customHeight="1" x14ac:dyDescent="0.15">
      <c r="K227" s="1"/>
      <c r="AL227" s="16"/>
      <c r="AM227" s="16"/>
      <c r="AN227" s="17"/>
      <c r="AO227" s="16"/>
      <c r="AP227" s="16"/>
      <c r="AQ227" s="18"/>
      <c r="AR227" s="18"/>
      <c r="AS227" s="16"/>
      <c r="AT227" s="16"/>
      <c r="AU227" s="16"/>
      <c r="AV227" s="16"/>
      <c r="AW227" s="17"/>
      <c r="AX227" s="16"/>
      <c r="AY227" s="16"/>
      <c r="AZ227" s="16"/>
      <c r="BA227" s="16"/>
      <c r="BB227" s="16"/>
      <c r="BC227" s="16"/>
      <c r="BD227" s="16"/>
      <c r="BH227" s="6"/>
      <c r="BI227" s="3"/>
      <c r="BK227" s="6"/>
      <c r="BL227" s="3"/>
      <c r="BM227" s="3"/>
    </row>
    <row r="228" spans="11:65" ht="12.75" customHeight="1" x14ac:dyDescent="0.15">
      <c r="K228" s="1"/>
      <c r="AL228" s="16"/>
      <c r="AM228" s="16"/>
      <c r="AN228" s="17"/>
      <c r="AO228" s="16"/>
      <c r="AP228" s="16"/>
      <c r="AQ228" s="18"/>
      <c r="AR228" s="18"/>
      <c r="AS228" s="16"/>
      <c r="AT228" s="16"/>
      <c r="AU228" s="16"/>
      <c r="AV228" s="16"/>
      <c r="AW228" s="17"/>
      <c r="AX228" s="16"/>
      <c r="AY228" s="16"/>
      <c r="AZ228" s="16"/>
      <c r="BA228" s="16"/>
      <c r="BB228" s="16"/>
      <c r="BC228" s="16"/>
      <c r="BD228" s="16"/>
      <c r="BH228" s="6"/>
      <c r="BI228" s="3"/>
      <c r="BK228" s="6"/>
      <c r="BL228" s="3"/>
      <c r="BM228" s="3"/>
    </row>
    <row r="229" spans="11:65" ht="12.75" customHeight="1" x14ac:dyDescent="0.15">
      <c r="K229" s="1"/>
      <c r="AL229" s="16"/>
      <c r="AM229" s="16"/>
      <c r="AN229" s="17"/>
      <c r="AO229" s="16"/>
      <c r="AP229" s="16"/>
      <c r="AQ229" s="18"/>
      <c r="AR229" s="18"/>
      <c r="AS229" s="16"/>
      <c r="AT229" s="16"/>
      <c r="AU229" s="16"/>
      <c r="AV229" s="16"/>
      <c r="AW229" s="17"/>
      <c r="AX229" s="16"/>
      <c r="AY229" s="16"/>
      <c r="AZ229" s="16"/>
      <c r="BA229" s="16"/>
      <c r="BB229" s="16"/>
      <c r="BC229" s="16"/>
      <c r="BD229" s="16"/>
      <c r="BH229" s="6"/>
      <c r="BI229" s="3"/>
      <c r="BK229" s="6"/>
      <c r="BL229" s="3"/>
      <c r="BM229" s="3"/>
    </row>
    <row r="230" spans="11:65" ht="12.75" customHeight="1" x14ac:dyDescent="0.15">
      <c r="K230" s="1"/>
      <c r="AL230" s="16"/>
      <c r="AM230" s="16"/>
      <c r="AN230" s="17"/>
      <c r="AO230" s="16"/>
      <c r="AP230" s="16"/>
      <c r="AQ230" s="18"/>
      <c r="AR230" s="18"/>
      <c r="AS230" s="16"/>
      <c r="AT230" s="16"/>
      <c r="AU230" s="16"/>
      <c r="AV230" s="16"/>
      <c r="AW230" s="17"/>
      <c r="AX230" s="16"/>
      <c r="AY230" s="16"/>
      <c r="AZ230" s="16"/>
      <c r="BA230" s="16"/>
      <c r="BB230" s="16"/>
      <c r="BC230" s="16"/>
      <c r="BD230" s="16"/>
      <c r="BH230" s="6"/>
      <c r="BI230" s="3"/>
      <c r="BK230" s="6"/>
      <c r="BL230" s="3"/>
      <c r="BM230" s="3"/>
    </row>
    <row r="231" spans="11:65" ht="12.75" customHeight="1" x14ac:dyDescent="0.15">
      <c r="K231" s="1"/>
      <c r="AL231" s="16"/>
      <c r="AM231" s="16"/>
      <c r="AN231" s="17"/>
      <c r="AO231" s="16"/>
      <c r="AP231" s="16"/>
      <c r="AQ231" s="18"/>
      <c r="AR231" s="18"/>
      <c r="AS231" s="16"/>
      <c r="AT231" s="16"/>
      <c r="AU231" s="16"/>
      <c r="AV231" s="16"/>
      <c r="AW231" s="17"/>
      <c r="AX231" s="16"/>
      <c r="AY231" s="16"/>
      <c r="AZ231" s="16"/>
      <c r="BA231" s="16"/>
      <c r="BB231" s="16"/>
      <c r="BC231" s="16"/>
      <c r="BD231" s="16"/>
      <c r="BH231" s="6"/>
      <c r="BI231" s="3"/>
      <c r="BK231" s="6"/>
      <c r="BL231" s="3"/>
      <c r="BM231" s="3"/>
    </row>
    <row r="232" spans="11:65" ht="12.75" customHeight="1" x14ac:dyDescent="0.15">
      <c r="K232" s="1"/>
      <c r="AL232" s="16"/>
      <c r="AM232" s="16"/>
      <c r="AN232" s="17"/>
      <c r="AO232" s="16"/>
      <c r="AP232" s="16"/>
      <c r="AQ232" s="18"/>
      <c r="AR232" s="18"/>
      <c r="AS232" s="16"/>
      <c r="AT232" s="16"/>
      <c r="AU232" s="16"/>
      <c r="AV232" s="16"/>
      <c r="AW232" s="17"/>
      <c r="AX232" s="16"/>
      <c r="AY232" s="16"/>
      <c r="AZ232" s="16"/>
      <c r="BA232" s="16"/>
      <c r="BB232" s="16"/>
      <c r="BC232" s="16"/>
      <c r="BD232" s="16"/>
      <c r="BH232" s="6"/>
      <c r="BI232" s="3"/>
      <c r="BK232" s="6"/>
      <c r="BL232" s="3"/>
      <c r="BM232" s="3"/>
    </row>
    <row r="233" spans="11:65" ht="12.75" customHeight="1" x14ac:dyDescent="0.15">
      <c r="K233" s="1"/>
      <c r="AL233" s="16"/>
      <c r="AM233" s="16"/>
      <c r="AN233" s="17"/>
      <c r="AO233" s="16"/>
      <c r="AP233" s="16"/>
      <c r="AQ233" s="18"/>
      <c r="AR233" s="18"/>
      <c r="AS233" s="16"/>
      <c r="AT233" s="16"/>
      <c r="AU233" s="16"/>
      <c r="AV233" s="16"/>
      <c r="AW233" s="17"/>
      <c r="AX233" s="16"/>
      <c r="AY233" s="16"/>
      <c r="AZ233" s="16"/>
      <c r="BA233" s="16"/>
      <c r="BB233" s="16"/>
      <c r="BC233" s="16"/>
      <c r="BD233" s="16"/>
      <c r="BH233" s="6"/>
      <c r="BI233" s="3"/>
      <c r="BK233" s="6"/>
      <c r="BL233" s="3"/>
      <c r="BM233" s="3"/>
    </row>
    <row r="234" spans="11:65" ht="12.75" customHeight="1" x14ac:dyDescent="0.15">
      <c r="K234" s="1"/>
      <c r="AL234" s="16"/>
      <c r="AM234" s="16"/>
      <c r="AN234" s="17"/>
      <c r="AO234" s="16"/>
      <c r="AP234" s="16"/>
      <c r="AQ234" s="18"/>
      <c r="AR234" s="18"/>
      <c r="AS234" s="16"/>
      <c r="AT234" s="16"/>
      <c r="AU234" s="16"/>
      <c r="AV234" s="16"/>
      <c r="AW234" s="17"/>
      <c r="AX234" s="16"/>
      <c r="AY234" s="16"/>
      <c r="AZ234" s="16"/>
      <c r="BA234" s="16"/>
      <c r="BB234" s="16"/>
      <c r="BC234" s="16"/>
      <c r="BD234" s="16"/>
      <c r="BH234" s="6"/>
      <c r="BI234" s="3"/>
      <c r="BK234" s="6"/>
      <c r="BL234" s="3"/>
      <c r="BM234" s="3"/>
    </row>
    <row r="235" spans="11:65" ht="12.75" customHeight="1" x14ac:dyDescent="0.15">
      <c r="K235" s="1"/>
      <c r="AL235" s="16"/>
      <c r="AM235" s="16"/>
      <c r="AN235" s="17"/>
      <c r="AO235" s="16"/>
      <c r="AP235" s="16"/>
      <c r="AQ235" s="18"/>
      <c r="AR235" s="18"/>
      <c r="AS235" s="16"/>
      <c r="AT235" s="16"/>
      <c r="AU235" s="16"/>
      <c r="AV235" s="16"/>
      <c r="AW235" s="17"/>
      <c r="AX235" s="16"/>
      <c r="AY235" s="16"/>
      <c r="AZ235" s="16"/>
      <c r="BA235" s="16"/>
      <c r="BB235" s="16"/>
      <c r="BC235" s="16"/>
      <c r="BD235" s="16"/>
      <c r="BH235" s="6"/>
      <c r="BI235" s="3"/>
      <c r="BK235" s="6"/>
      <c r="BL235" s="3"/>
      <c r="BM235" s="3"/>
    </row>
    <row r="236" spans="11:65" ht="12.75" customHeight="1" x14ac:dyDescent="0.15">
      <c r="K236" s="1"/>
      <c r="AL236" s="16"/>
      <c r="AM236" s="16"/>
      <c r="AN236" s="17"/>
      <c r="AO236" s="16"/>
      <c r="AP236" s="16"/>
      <c r="AQ236" s="18"/>
      <c r="AR236" s="18"/>
      <c r="AS236" s="16"/>
      <c r="AT236" s="16"/>
      <c r="AU236" s="16"/>
      <c r="AV236" s="16"/>
      <c r="AW236" s="17"/>
      <c r="AX236" s="16"/>
      <c r="AY236" s="16"/>
      <c r="AZ236" s="16"/>
      <c r="BA236" s="16"/>
      <c r="BB236" s="16"/>
      <c r="BC236" s="16"/>
      <c r="BD236" s="16"/>
      <c r="BH236" s="6"/>
      <c r="BI236" s="3"/>
      <c r="BK236" s="6"/>
      <c r="BL236" s="3"/>
      <c r="BM236" s="3"/>
    </row>
    <row r="237" spans="11:65" ht="12.75" customHeight="1" x14ac:dyDescent="0.15">
      <c r="K237" s="1"/>
      <c r="AL237" s="16"/>
      <c r="AM237" s="16"/>
      <c r="AN237" s="17"/>
      <c r="AO237" s="16"/>
      <c r="AP237" s="16"/>
      <c r="AQ237" s="18"/>
      <c r="AR237" s="18"/>
      <c r="AS237" s="16"/>
      <c r="AT237" s="16"/>
      <c r="AU237" s="16"/>
      <c r="AV237" s="16"/>
      <c r="AW237" s="17"/>
      <c r="AX237" s="16"/>
      <c r="AY237" s="16"/>
      <c r="AZ237" s="16"/>
      <c r="BA237" s="16"/>
      <c r="BB237" s="16"/>
      <c r="BC237" s="16"/>
      <c r="BD237" s="16"/>
      <c r="BH237" s="6"/>
      <c r="BI237" s="3"/>
      <c r="BK237" s="6"/>
      <c r="BL237" s="3"/>
      <c r="BM237" s="3"/>
    </row>
    <row r="238" spans="11:65" ht="12.75" customHeight="1" x14ac:dyDescent="0.15">
      <c r="K238" s="1"/>
      <c r="AL238" s="16"/>
      <c r="AM238" s="16"/>
      <c r="AN238" s="17"/>
      <c r="AO238" s="16"/>
      <c r="AP238" s="16"/>
      <c r="AQ238" s="18"/>
      <c r="AR238" s="18"/>
      <c r="AS238" s="16"/>
      <c r="AT238" s="16"/>
      <c r="AU238" s="16"/>
      <c r="AV238" s="16"/>
      <c r="AW238" s="17"/>
      <c r="AX238" s="16"/>
      <c r="AY238" s="16"/>
      <c r="AZ238" s="16"/>
      <c r="BA238" s="16"/>
      <c r="BB238" s="16"/>
      <c r="BC238" s="16"/>
      <c r="BD238" s="16"/>
      <c r="BH238" s="6"/>
      <c r="BI238" s="3"/>
      <c r="BK238" s="6"/>
      <c r="BL238" s="3"/>
      <c r="BM238" s="3"/>
    </row>
    <row r="239" spans="11:65" ht="12.75" customHeight="1" x14ac:dyDescent="0.15">
      <c r="K239" s="1"/>
      <c r="AL239" s="16"/>
      <c r="AM239" s="16"/>
      <c r="AN239" s="17"/>
      <c r="AO239" s="16"/>
      <c r="AP239" s="16"/>
      <c r="AQ239" s="18"/>
      <c r="AR239" s="18"/>
      <c r="AS239" s="16"/>
      <c r="AT239" s="16"/>
      <c r="AU239" s="16"/>
      <c r="AV239" s="16"/>
      <c r="AW239" s="17"/>
      <c r="AX239" s="16"/>
      <c r="AY239" s="16"/>
      <c r="AZ239" s="16"/>
      <c r="BA239" s="16"/>
      <c r="BB239" s="16"/>
      <c r="BC239" s="16"/>
      <c r="BD239" s="16"/>
      <c r="BH239" s="6"/>
      <c r="BI239" s="3"/>
      <c r="BK239" s="6"/>
      <c r="BL239" s="3"/>
      <c r="BM239" s="3"/>
    </row>
    <row r="240" spans="11:65" ht="12.75" customHeight="1" x14ac:dyDescent="0.15">
      <c r="K240" s="1"/>
      <c r="AL240" s="16"/>
      <c r="AM240" s="16"/>
      <c r="AN240" s="17"/>
      <c r="AO240" s="16"/>
      <c r="AP240" s="16"/>
      <c r="AQ240" s="18"/>
      <c r="AR240" s="18"/>
      <c r="AS240" s="16"/>
      <c r="AT240" s="16"/>
      <c r="AU240" s="16"/>
      <c r="AV240" s="16"/>
      <c r="AW240" s="17"/>
      <c r="AX240" s="16"/>
      <c r="AY240" s="16"/>
      <c r="AZ240" s="16"/>
      <c r="BA240" s="16"/>
      <c r="BB240" s="16"/>
      <c r="BC240" s="16"/>
      <c r="BD240" s="16"/>
      <c r="BH240" s="6"/>
      <c r="BI240" s="3"/>
      <c r="BK240" s="6"/>
      <c r="BL240" s="3"/>
      <c r="BM240" s="3"/>
    </row>
    <row r="241" spans="11:65" ht="12.75" customHeight="1" x14ac:dyDescent="0.15">
      <c r="K241" s="1"/>
      <c r="AL241" s="16"/>
      <c r="AM241" s="16"/>
      <c r="AN241" s="17"/>
      <c r="AO241" s="16"/>
      <c r="AP241" s="16"/>
      <c r="AQ241" s="18"/>
      <c r="AR241" s="18"/>
      <c r="AS241" s="16"/>
      <c r="AT241" s="16"/>
      <c r="AU241" s="16"/>
      <c r="AV241" s="16"/>
      <c r="AW241" s="17"/>
      <c r="AX241" s="16"/>
      <c r="AY241" s="16"/>
      <c r="AZ241" s="16"/>
      <c r="BA241" s="16"/>
      <c r="BB241" s="16"/>
      <c r="BC241" s="16"/>
      <c r="BD241" s="16"/>
      <c r="BH241" s="6"/>
      <c r="BI241" s="3"/>
      <c r="BK241" s="6"/>
      <c r="BL241" s="3"/>
      <c r="BM241" s="3"/>
    </row>
    <row r="242" spans="11:65" ht="12.75" customHeight="1" x14ac:dyDescent="0.15">
      <c r="K242" s="1"/>
      <c r="AL242" s="16"/>
      <c r="AM242" s="16"/>
      <c r="AN242" s="17"/>
      <c r="AO242" s="16"/>
      <c r="AP242" s="16"/>
      <c r="AQ242" s="18"/>
      <c r="AR242" s="18"/>
      <c r="AS242" s="16"/>
      <c r="AT242" s="16"/>
      <c r="AU242" s="16"/>
      <c r="AV242" s="16"/>
      <c r="AW242" s="17"/>
      <c r="AX242" s="16"/>
      <c r="AY242" s="16"/>
      <c r="AZ242" s="16"/>
      <c r="BA242" s="16"/>
      <c r="BB242" s="16"/>
      <c r="BC242" s="16"/>
      <c r="BD242" s="16"/>
      <c r="BH242" s="6"/>
      <c r="BI242" s="3"/>
      <c r="BK242" s="6"/>
      <c r="BL242" s="3"/>
      <c r="BM242" s="3"/>
    </row>
    <row r="243" spans="11:65" ht="12.75" customHeight="1" x14ac:dyDescent="0.15">
      <c r="K243" s="1"/>
      <c r="AL243" s="16"/>
      <c r="AM243" s="16"/>
      <c r="AN243" s="17"/>
      <c r="AO243" s="16"/>
      <c r="AP243" s="16"/>
      <c r="AQ243" s="18"/>
      <c r="AR243" s="18"/>
      <c r="AS243" s="16"/>
      <c r="AT243" s="16"/>
      <c r="AU243" s="16"/>
      <c r="AV243" s="16"/>
      <c r="AW243" s="17"/>
      <c r="AX243" s="16"/>
      <c r="AY243" s="16"/>
      <c r="AZ243" s="16"/>
      <c r="BA243" s="16"/>
      <c r="BB243" s="16"/>
      <c r="BC243" s="16"/>
      <c r="BD243" s="16"/>
      <c r="BH243" s="6"/>
      <c r="BI243" s="3"/>
      <c r="BK243" s="6"/>
      <c r="BL243" s="3"/>
      <c r="BM243" s="3"/>
    </row>
    <row r="244" spans="11:65" ht="12.75" customHeight="1" x14ac:dyDescent="0.15">
      <c r="K244" s="1"/>
      <c r="AL244" s="16"/>
      <c r="AM244" s="16"/>
      <c r="AN244" s="17"/>
      <c r="AO244" s="16"/>
      <c r="AP244" s="16"/>
      <c r="AQ244" s="18"/>
      <c r="AR244" s="18"/>
      <c r="AS244" s="16"/>
      <c r="AT244" s="16"/>
      <c r="AU244" s="16"/>
      <c r="AV244" s="16"/>
      <c r="AW244" s="17"/>
      <c r="AX244" s="16"/>
      <c r="AY244" s="16"/>
      <c r="AZ244" s="16"/>
      <c r="BA244" s="16"/>
      <c r="BB244" s="16"/>
      <c r="BC244" s="16"/>
      <c r="BD244" s="16"/>
      <c r="BH244" s="6"/>
      <c r="BI244" s="3"/>
      <c r="BK244" s="6"/>
      <c r="BL244" s="3"/>
      <c r="BM244" s="3"/>
    </row>
    <row r="245" spans="11:65" ht="12.75" customHeight="1" x14ac:dyDescent="0.15">
      <c r="K245" s="1"/>
      <c r="AL245" s="16"/>
      <c r="AM245" s="16"/>
      <c r="AN245" s="17"/>
      <c r="AO245" s="16"/>
      <c r="AP245" s="16"/>
      <c r="AQ245" s="18"/>
      <c r="AR245" s="18"/>
      <c r="AS245" s="16"/>
      <c r="AT245" s="16"/>
      <c r="AU245" s="16"/>
      <c r="AV245" s="16"/>
      <c r="AW245" s="17"/>
      <c r="AX245" s="16"/>
      <c r="AY245" s="16"/>
      <c r="AZ245" s="16"/>
      <c r="BA245" s="16"/>
      <c r="BB245" s="16"/>
      <c r="BC245" s="16"/>
      <c r="BD245" s="16"/>
      <c r="BH245" s="6"/>
      <c r="BI245" s="3"/>
      <c r="BK245" s="6"/>
      <c r="BL245" s="3"/>
      <c r="BM245" s="3"/>
    </row>
    <row r="246" spans="11:65" ht="12.75" customHeight="1" x14ac:dyDescent="0.15">
      <c r="K246" s="1"/>
      <c r="AL246" s="16"/>
      <c r="AM246" s="16"/>
      <c r="AN246" s="17"/>
      <c r="AO246" s="16"/>
      <c r="AP246" s="16"/>
      <c r="AQ246" s="18"/>
      <c r="AR246" s="18"/>
      <c r="AS246" s="16"/>
      <c r="AT246" s="16"/>
      <c r="AU246" s="16"/>
      <c r="AV246" s="16"/>
      <c r="AW246" s="17"/>
      <c r="AX246" s="16"/>
      <c r="AY246" s="16"/>
      <c r="AZ246" s="16"/>
      <c r="BA246" s="16"/>
      <c r="BB246" s="16"/>
      <c r="BC246" s="16"/>
      <c r="BD246" s="16"/>
      <c r="BH246" s="6"/>
      <c r="BI246" s="3"/>
      <c r="BK246" s="6"/>
      <c r="BL246" s="3"/>
      <c r="BM246" s="3"/>
    </row>
    <row r="247" spans="11:65" ht="12.75" customHeight="1" x14ac:dyDescent="0.15">
      <c r="K247" s="1"/>
      <c r="AL247" s="16"/>
      <c r="AM247" s="16"/>
      <c r="AN247" s="17"/>
      <c r="AO247" s="16"/>
      <c r="AP247" s="16"/>
      <c r="AQ247" s="18"/>
      <c r="AR247" s="18"/>
      <c r="AS247" s="16"/>
      <c r="AT247" s="16"/>
      <c r="AU247" s="16"/>
      <c r="AV247" s="16"/>
      <c r="AW247" s="17"/>
      <c r="AX247" s="16"/>
      <c r="AY247" s="16"/>
      <c r="AZ247" s="16"/>
      <c r="BA247" s="16"/>
      <c r="BB247" s="16"/>
      <c r="BC247" s="16"/>
      <c r="BD247" s="16"/>
      <c r="BH247" s="6"/>
      <c r="BI247" s="3"/>
      <c r="BK247" s="6"/>
      <c r="BL247" s="3"/>
      <c r="BM247" s="3"/>
    </row>
    <row r="248" spans="11:65" ht="12.75" customHeight="1" x14ac:dyDescent="0.15">
      <c r="K248" s="1"/>
      <c r="AL248" s="16"/>
      <c r="AM248" s="16"/>
      <c r="AN248" s="17"/>
      <c r="AO248" s="16"/>
      <c r="AP248" s="16"/>
      <c r="AQ248" s="18"/>
      <c r="AR248" s="18"/>
      <c r="AS248" s="16"/>
      <c r="AT248" s="16"/>
      <c r="AU248" s="16"/>
      <c r="AV248" s="16"/>
      <c r="AW248" s="17"/>
      <c r="AX248" s="16"/>
      <c r="AY248" s="16"/>
      <c r="AZ248" s="16"/>
      <c r="BA248" s="16"/>
      <c r="BB248" s="16"/>
      <c r="BC248" s="16"/>
      <c r="BD248" s="16"/>
      <c r="BH248" s="6"/>
      <c r="BI248" s="3"/>
      <c r="BK248" s="6"/>
      <c r="BL248" s="3"/>
      <c r="BM248" s="3"/>
    </row>
    <row r="249" spans="11:65" ht="12.75" customHeight="1" x14ac:dyDescent="0.15">
      <c r="K249" s="1"/>
      <c r="AL249" s="16"/>
      <c r="AM249" s="16"/>
      <c r="AN249" s="17"/>
      <c r="AO249" s="16"/>
      <c r="AP249" s="16"/>
      <c r="AQ249" s="18"/>
      <c r="AR249" s="18"/>
      <c r="AS249" s="16"/>
      <c r="AT249" s="16"/>
      <c r="AU249" s="16"/>
      <c r="AV249" s="16"/>
      <c r="AW249" s="17"/>
      <c r="AX249" s="16"/>
      <c r="AY249" s="16"/>
      <c r="AZ249" s="16"/>
      <c r="BA249" s="16"/>
      <c r="BB249" s="16"/>
      <c r="BC249" s="16"/>
      <c r="BD249" s="16"/>
      <c r="BH249" s="6"/>
      <c r="BI249" s="3"/>
      <c r="BK249" s="6"/>
      <c r="BL249" s="3"/>
      <c r="BM249" s="3"/>
    </row>
    <row r="250" spans="11:65" ht="12.75" customHeight="1" x14ac:dyDescent="0.15">
      <c r="K250" s="1"/>
      <c r="AL250" s="16"/>
      <c r="AM250" s="16"/>
      <c r="AN250" s="17"/>
      <c r="AO250" s="16"/>
      <c r="AP250" s="16"/>
      <c r="AQ250" s="18"/>
      <c r="AR250" s="18"/>
      <c r="AS250" s="16"/>
      <c r="AT250" s="16"/>
      <c r="AU250" s="16"/>
      <c r="AV250" s="16"/>
      <c r="AW250" s="17"/>
      <c r="AX250" s="16"/>
      <c r="AY250" s="16"/>
      <c r="AZ250" s="16"/>
      <c r="BA250" s="16"/>
      <c r="BB250" s="16"/>
      <c r="BC250" s="16"/>
      <c r="BD250" s="16"/>
      <c r="BH250" s="6"/>
      <c r="BI250" s="3"/>
      <c r="BK250" s="6"/>
      <c r="BL250" s="3"/>
      <c r="BM250" s="3"/>
    </row>
    <row r="251" spans="11:65" ht="12.75" customHeight="1" x14ac:dyDescent="0.15">
      <c r="K251" s="1"/>
      <c r="AL251" s="16"/>
      <c r="AM251" s="16"/>
      <c r="AN251" s="17"/>
      <c r="AO251" s="16"/>
      <c r="AP251" s="16"/>
      <c r="AQ251" s="18"/>
      <c r="AR251" s="18"/>
      <c r="AS251" s="16"/>
      <c r="AT251" s="16"/>
      <c r="AU251" s="16"/>
      <c r="AV251" s="16"/>
      <c r="AW251" s="17"/>
      <c r="AX251" s="16"/>
      <c r="AY251" s="16"/>
      <c r="AZ251" s="16"/>
      <c r="BA251" s="16"/>
      <c r="BB251" s="16"/>
      <c r="BC251" s="16"/>
      <c r="BD251" s="16"/>
      <c r="BH251" s="6"/>
      <c r="BI251" s="3"/>
      <c r="BK251" s="6"/>
      <c r="BL251" s="3"/>
      <c r="BM251" s="3"/>
    </row>
    <row r="252" spans="11:65" ht="12.75" customHeight="1" x14ac:dyDescent="0.15">
      <c r="K252" s="1"/>
      <c r="AL252" s="16"/>
      <c r="AM252" s="16"/>
      <c r="AN252" s="17"/>
      <c r="AO252" s="16"/>
      <c r="AP252" s="16"/>
      <c r="AQ252" s="18"/>
      <c r="AR252" s="18"/>
      <c r="AS252" s="16"/>
      <c r="AT252" s="16"/>
      <c r="AU252" s="16"/>
      <c r="AV252" s="16"/>
      <c r="AW252" s="17"/>
      <c r="AX252" s="16"/>
      <c r="AY252" s="16"/>
      <c r="AZ252" s="16"/>
      <c r="BA252" s="16"/>
      <c r="BB252" s="16"/>
      <c r="BC252" s="16"/>
      <c r="BD252" s="16"/>
      <c r="BH252" s="6"/>
      <c r="BI252" s="3"/>
      <c r="BK252" s="6"/>
      <c r="BL252" s="3"/>
      <c r="BM252" s="3"/>
    </row>
    <row r="253" spans="11:65" ht="12.75" customHeight="1" x14ac:dyDescent="0.15">
      <c r="K253" s="1"/>
      <c r="AL253" s="16"/>
      <c r="AM253" s="16"/>
      <c r="AN253" s="17"/>
      <c r="AO253" s="16"/>
      <c r="AP253" s="16"/>
      <c r="AQ253" s="18"/>
      <c r="AR253" s="18"/>
      <c r="AS253" s="16"/>
      <c r="AT253" s="16"/>
      <c r="AU253" s="16"/>
      <c r="AV253" s="16"/>
      <c r="AW253" s="17"/>
      <c r="AX253" s="16"/>
      <c r="AY253" s="16"/>
      <c r="AZ253" s="16"/>
      <c r="BA253" s="16"/>
      <c r="BB253" s="16"/>
      <c r="BC253" s="16"/>
      <c r="BD253" s="16"/>
      <c r="BH253" s="6"/>
      <c r="BI253" s="3"/>
      <c r="BK253" s="6"/>
      <c r="BL253" s="3"/>
      <c r="BM253" s="3"/>
    </row>
    <row r="254" spans="11:65" ht="12.75" customHeight="1" x14ac:dyDescent="0.15">
      <c r="K254" s="1"/>
      <c r="AL254" s="16"/>
      <c r="AM254" s="16"/>
      <c r="AN254" s="17"/>
      <c r="AO254" s="16"/>
      <c r="AP254" s="16"/>
      <c r="AQ254" s="18"/>
      <c r="AR254" s="18"/>
      <c r="AS254" s="16"/>
      <c r="AT254" s="16"/>
      <c r="AU254" s="16"/>
      <c r="AV254" s="16"/>
      <c r="AW254" s="17"/>
      <c r="AX254" s="16"/>
      <c r="AY254" s="16"/>
      <c r="AZ254" s="16"/>
      <c r="BA254" s="16"/>
      <c r="BB254" s="16"/>
      <c r="BC254" s="16"/>
      <c r="BD254" s="16"/>
      <c r="BH254" s="6"/>
      <c r="BI254" s="3"/>
      <c r="BK254" s="6"/>
      <c r="BL254" s="3"/>
      <c r="BM254" s="3"/>
    </row>
    <row r="255" spans="11:65" ht="12.75" customHeight="1" x14ac:dyDescent="0.15">
      <c r="K255" s="1"/>
      <c r="AL255" s="16"/>
      <c r="AM255" s="16"/>
      <c r="AN255" s="17"/>
      <c r="AO255" s="16"/>
      <c r="AP255" s="16"/>
      <c r="AQ255" s="18"/>
      <c r="AR255" s="18"/>
      <c r="AS255" s="16"/>
      <c r="AT255" s="16"/>
      <c r="AU255" s="16"/>
      <c r="AV255" s="16"/>
      <c r="AW255" s="17"/>
      <c r="AX255" s="16"/>
      <c r="AY255" s="16"/>
      <c r="AZ255" s="16"/>
      <c r="BA255" s="16"/>
      <c r="BB255" s="16"/>
      <c r="BC255" s="16"/>
      <c r="BD255" s="16"/>
      <c r="BH255" s="6"/>
      <c r="BI255" s="3"/>
      <c r="BK255" s="6"/>
      <c r="BL255" s="3"/>
      <c r="BM255" s="3"/>
    </row>
    <row r="256" spans="11:65" ht="12.75" customHeight="1" x14ac:dyDescent="0.15">
      <c r="K256" s="1"/>
      <c r="AL256" s="16"/>
      <c r="AM256" s="16"/>
      <c r="AN256" s="17"/>
      <c r="AO256" s="16"/>
      <c r="AP256" s="16"/>
      <c r="AQ256" s="18"/>
      <c r="AR256" s="18"/>
      <c r="AS256" s="16"/>
      <c r="AT256" s="16"/>
      <c r="AU256" s="16"/>
      <c r="AV256" s="16"/>
      <c r="AW256" s="17"/>
      <c r="AX256" s="16"/>
      <c r="AY256" s="16"/>
      <c r="AZ256" s="16"/>
      <c r="BA256" s="16"/>
      <c r="BB256" s="16"/>
      <c r="BC256" s="16"/>
      <c r="BD256" s="16"/>
      <c r="BH256" s="6"/>
      <c r="BI256" s="3"/>
      <c r="BK256" s="6"/>
      <c r="BL256" s="3"/>
      <c r="BM256" s="3"/>
    </row>
    <row r="257" spans="11:65" ht="12.75" customHeight="1" x14ac:dyDescent="0.15">
      <c r="K257" s="1"/>
      <c r="AL257" s="16"/>
      <c r="AM257" s="16"/>
      <c r="AN257" s="17"/>
      <c r="AO257" s="16"/>
      <c r="AP257" s="16"/>
      <c r="AQ257" s="18"/>
      <c r="AR257" s="18"/>
      <c r="AS257" s="16"/>
      <c r="AT257" s="16"/>
      <c r="AU257" s="16"/>
      <c r="AV257" s="16"/>
      <c r="AW257" s="17"/>
      <c r="AX257" s="16"/>
      <c r="AY257" s="16"/>
      <c r="AZ257" s="16"/>
      <c r="BA257" s="16"/>
      <c r="BB257" s="16"/>
      <c r="BC257" s="16"/>
      <c r="BD257" s="16"/>
      <c r="BH257" s="6"/>
      <c r="BI257" s="3"/>
      <c r="BK257" s="6"/>
      <c r="BL257" s="3"/>
      <c r="BM257" s="3"/>
    </row>
    <row r="258" spans="11:65" ht="12.75" customHeight="1" x14ac:dyDescent="0.15">
      <c r="K258" s="1"/>
      <c r="AL258" s="16"/>
      <c r="AM258" s="16"/>
      <c r="AN258" s="17"/>
      <c r="AO258" s="16"/>
      <c r="AP258" s="16"/>
      <c r="AQ258" s="18"/>
      <c r="AR258" s="18"/>
      <c r="AS258" s="16"/>
      <c r="AT258" s="16"/>
      <c r="AU258" s="16"/>
      <c r="AV258" s="16"/>
      <c r="AW258" s="17"/>
      <c r="AX258" s="16"/>
      <c r="AY258" s="16"/>
      <c r="AZ258" s="16"/>
      <c r="BA258" s="16"/>
      <c r="BB258" s="16"/>
      <c r="BC258" s="16"/>
      <c r="BD258" s="16"/>
      <c r="BH258" s="6"/>
      <c r="BI258" s="3"/>
      <c r="BK258" s="6"/>
      <c r="BL258" s="3"/>
      <c r="BM258" s="3"/>
    </row>
    <row r="259" spans="11:65" ht="12.75" customHeight="1" x14ac:dyDescent="0.15">
      <c r="K259" s="1"/>
      <c r="AL259" s="16"/>
      <c r="AM259" s="16"/>
      <c r="AN259" s="17"/>
      <c r="AO259" s="16"/>
      <c r="AP259" s="16"/>
      <c r="AQ259" s="18"/>
      <c r="AR259" s="18"/>
      <c r="AS259" s="16"/>
      <c r="AT259" s="16"/>
      <c r="AU259" s="16"/>
      <c r="AV259" s="16"/>
      <c r="AW259" s="17"/>
      <c r="AX259" s="16"/>
      <c r="AY259" s="16"/>
      <c r="AZ259" s="16"/>
      <c r="BA259" s="16"/>
      <c r="BB259" s="16"/>
      <c r="BC259" s="16"/>
      <c r="BD259" s="16"/>
      <c r="BH259" s="6"/>
      <c r="BI259" s="3"/>
      <c r="BK259" s="6"/>
      <c r="BL259" s="3"/>
      <c r="BM259" s="3"/>
    </row>
    <row r="260" spans="11:65" ht="12.75" customHeight="1" x14ac:dyDescent="0.15">
      <c r="K260" s="1"/>
      <c r="AL260" s="16"/>
      <c r="AM260" s="16"/>
      <c r="AN260" s="17"/>
      <c r="AO260" s="16"/>
      <c r="AP260" s="16"/>
      <c r="AQ260" s="18"/>
      <c r="AR260" s="18"/>
      <c r="AS260" s="16"/>
      <c r="AT260" s="16"/>
      <c r="AU260" s="16"/>
      <c r="AV260" s="16"/>
      <c r="AW260" s="17"/>
      <c r="AX260" s="16"/>
      <c r="AY260" s="16"/>
      <c r="AZ260" s="16"/>
      <c r="BA260" s="16"/>
      <c r="BB260" s="16"/>
      <c r="BC260" s="16"/>
      <c r="BD260" s="16"/>
      <c r="BH260" s="6"/>
      <c r="BI260" s="3"/>
      <c r="BK260" s="6"/>
      <c r="BL260" s="3"/>
      <c r="BM260" s="3"/>
    </row>
    <row r="261" spans="11:65" ht="12.75" customHeight="1" x14ac:dyDescent="0.15">
      <c r="K261" s="1"/>
      <c r="AL261" s="16"/>
      <c r="AM261" s="16"/>
      <c r="AN261" s="17"/>
      <c r="AO261" s="16"/>
      <c r="AP261" s="16"/>
      <c r="AQ261" s="18"/>
      <c r="AR261" s="18"/>
      <c r="AS261" s="16"/>
      <c r="AT261" s="16"/>
      <c r="AU261" s="16"/>
      <c r="AV261" s="16"/>
      <c r="AW261" s="17"/>
      <c r="AX261" s="16"/>
      <c r="AY261" s="16"/>
      <c r="AZ261" s="16"/>
      <c r="BA261" s="16"/>
      <c r="BB261" s="16"/>
      <c r="BC261" s="16"/>
      <c r="BD261" s="16"/>
      <c r="BH261" s="6"/>
      <c r="BI261" s="3"/>
      <c r="BK261" s="6"/>
      <c r="BL261" s="3"/>
      <c r="BM261" s="3"/>
    </row>
    <row r="262" spans="11:65" ht="12.75" customHeight="1" x14ac:dyDescent="0.15">
      <c r="K262" s="1"/>
      <c r="AL262" s="16"/>
      <c r="AM262" s="16"/>
      <c r="AN262" s="17"/>
      <c r="AO262" s="16"/>
      <c r="AP262" s="16"/>
      <c r="AQ262" s="18"/>
      <c r="AR262" s="18"/>
      <c r="AS262" s="16"/>
      <c r="AT262" s="16"/>
      <c r="AU262" s="16"/>
      <c r="AV262" s="16"/>
      <c r="AW262" s="17"/>
      <c r="AX262" s="16"/>
      <c r="AY262" s="16"/>
      <c r="AZ262" s="16"/>
      <c r="BA262" s="16"/>
      <c r="BB262" s="16"/>
      <c r="BC262" s="16"/>
      <c r="BD262" s="16"/>
      <c r="BH262" s="6"/>
      <c r="BI262" s="3"/>
      <c r="BK262" s="6"/>
      <c r="BL262" s="3"/>
      <c r="BM262" s="3"/>
    </row>
    <row r="263" spans="11:65" ht="12.75" customHeight="1" x14ac:dyDescent="0.15">
      <c r="K263" s="1"/>
      <c r="AL263" s="16"/>
      <c r="AM263" s="16"/>
      <c r="AN263" s="17"/>
      <c r="AO263" s="16"/>
      <c r="AP263" s="16"/>
      <c r="AQ263" s="18"/>
      <c r="AR263" s="18"/>
      <c r="AS263" s="16"/>
      <c r="AT263" s="16"/>
      <c r="AU263" s="16"/>
      <c r="AV263" s="16"/>
      <c r="AW263" s="17"/>
      <c r="AX263" s="16"/>
      <c r="AY263" s="16"/>
      <c r="AZ263" s="16"/>
      <c r="BA263" s="16"/>
      <c r="BB263" s="16"/>
      <c r="BC263" s="16"/>
      <c r="BD263" s="16"/>
      <c r="BH263" s="6"/>
      <c r="BI263" s="3"/>
      <c r="BK263" s="6"/>
      <c r="BL263" s="3"/>
      <c r="BM263" s="3"/>
    </row>
    <row r="264" spans="11:65" ht="12.75" customHeight="1" x14ac:dyDescent="0.15">
      <c r="K264" s="1"/>
      <c r="AL264" s="16"/>
      <c r="AM264" s="16"/>
      <c r="AN264" s="17"/>
      <c r="AO264" s="16"/>
      <c r="AP264" s="16"/>
      <c r="AQ264" s="18"/>
      <c r="AR264" s="18"/>
      <c r="AS264" s="16"/>
      <c r="AT264" s="16"/>
      <c r="AU264" s="16"/>
      <c r="AV264" s="16"/>
      <c r="AW264" s="17"/>
      <c r="AX264" s="16"/>
      <c r="AY264" s="16"/>
      <c r="AZ264" s="16"/>
      <c r="BA264" s="16"/>
      <c r="BB264" s="16"/>
      <c r="BC264" s="16"/>
      <c r="BD264" s="16"/>
      <c r="BH264" s="6"/>
      <c r="BI264" s="3"/>
      <c r="BK264" s="6"/>
      <c r="BL264" s="3"/>
      <c r="BM264" s="3"/>
    </row>
    <row r="265" spans="11:65" ht="12.75" customHeight="1" x14ac:dyDescent="0.15">
      <c r="K265" s="1"/>
      <c r="AL265" s="16"/>
      <c r="AM265" s="16"/>
      <c r="AN265" s="17"/>
      <c r="AO265" s="16"/>
      <c r="AP265" s="16"/>
      <c r="AQ265" s="18"/>
      <c r="AR265" s="18"/>
      <c r="AS265" s="16"/>
      <c r="AT265" s="16"/>
      <c r="AU265" s="16"/>
      <c r="AV265" s="16"/>
      <c r="AW265" s="17"/>
      <c r="AX265" s="16"/>
      <c r="AY265" s="16"/>
      <c r="AZ265" s="16"/>
      <c r="BA265" s="16"/>
      <c r="BB265" s="16"/>
      <c r="BC265" s="16"/>
      <c r="BD265" s="16"/>
      <c r="BH265" s="6"/>
      <c r="BI265" s="3"/>
      <c r="BK265" s="6"/>
      <c r="BL265" s="3"/>
      <c r="BM265" s="3"/>
    </row>
    <row r="266" spans="11:65" ht="12.75" customHeight="1" x14ac:dyDescent="0.15">
      <c r="K266" s="1"/>
      <c r="AL266" s="16"/>
      <c r="AM266" s="16"/>
      <c r="AN266" s="17"/>
      <c r="AO266" s="16"/>
      <c r="AP266" s="16"/>
      <c r="AQ266" s="18"/>
      <c r="AR266" s="18"/>
      <c r="AS266" s="16"/>
      <c r="AT266" s="16"/>
      <c r="AU266" s="16"/>
      <c r="AV266" s="16"/>
      <c r="AW266" s="17"/>
      <c r="AX266" s="16"/>
      <c r="AY266" s="16"/>
      <c r="AZ266" s="16"/>
      <c r="BA266" s="16"/>
      <c r="BB266" s="16"/>
      <c r="BC266" s="16"/>
      <c r="BD266" s="16"/>
      <c r="BH266" s="6"/>
      <c r="BI266" s="3"/>
      <c r="BK266" s="6"/>
      <c r="BL266" s="3"/>
      <c r="BM266" s="3"/>
    </row>
    <row r="267" spans="11:65" ht="12.75" customHeight="1" x14ac:dyDescent="0.15">
      <c r="K267" s="1"/>
      <c r="AL267" s="16"/>
      <c r="AM267" s="16"/>
      <c r="AN267" s="17"/>
      <c r="AO267" s="16"/>
      <c r="AP267" s="16"/>
      <c r="AQ267" s="18"/>
      <c r="AR267" s="18"/>
      <c r="AS267" s="16"/>
      <c r="AT267" s="16"/>
      <c r="AU267" s="16"/>
      <c r="AV267" s="16"/>
      <c r="AW267" s="17"/>
      <c r="AX267" s="16"/>
      <c r="AY267" s="16"/>
      <c r="AZ267" s="16"/>
      <c r="BA267" s="16"/>
      <c r="BB267" s="16"/>
      <c r="BC267" s="16"/>
      <c r="BD267" s="16"/>
      <c r="BH267" s="6"/>
      <c r="BI267" s="3"/>
      <c r="BK267" s="6"/>
      <c r="BL267" s="3"/>
      <c r="BM267" s="3"/>
    </row>
    <row r="268" spans="11:65" ht="12.75" customHeight="1" x14ac:dyDescent="0.15">
      <c r="K268" s="1"/>
      <c r="AL268" s="16"/>
      <c r="AM268" s="16"/>
      <c r="AN268" s="17"/>
      <c r="AO268" s="16"/>
      <c r="AP268" s="16"/>
      <c r="AQ268" s="18"/>
      <c r="AR268" s="18"/>
      <c r="AS268" s="16"/>
      <c r="AT268" s="16"/>
      <c r="AU268" s="16"/>
      <c r="AV268" s="16"/>
      <c r="AW268" s="17"/>
      <c r="AX268" s="16"/>
      <c r="AY268" s="16"/>
      <c r="AZ268" s="16"/>
      <c r="BA268" s="16"/>
      <c r="BB268" s="16"/>
      <c r="BC268" s="16"/>
      <c r="BD268" s="16"/>
      <c r="BH268" s="6"/>
      <c r="BI268" s="3"/>
      <c r="BK268" s="6"/>
      <c r="BL268" s="3"/>
      <c r="BM268" s="3"/>
    </row>
    <row r="269" spans="11:65" ht="12.75" customHeight="1" x14ac:dyDescent="0.15">
      <c r="K269" s="1"/>
      <c r="AL269" s="16"/>
      <c r="AM269" s="16"/>
      <c r="AN269" s="17"/>
      <c r="AO269" s="16"/>
      <c r="AP269" s="16"/>
      <c r="AQ269" s="18"/>
      <c r="AR269" s="18"/>
      <c r="AS269" s="16"/>
      <c r="AT269" s="16"/>
      <c r="AU269" s="16"/>
      <c r="AV269" s="16"/>
      <c r="AW269" s="17"/>
      <c r="AX269" s="16"/>
      <c r="AY269" s="16"/>
      <c r="AZ269" s="16"/>
      <c r="BA269" s="16"/>
      <c r="BB269" s="16"/>
      <c r="BC269" s="16"/>
      <c r="BD269" s="16"/>
      <c r="BH269" s="6"/>
      <c r="BI269" s="3"/>
      <c r="BK269" s="6"/>
      <c r="BL269" s="3"/>
      <c r="BM269" s="3"/>
    </row>
    <row r="270" spans="11:65" ht="12.75" customHeight="1" x14ac:dyDescent="0.15">
      <c r="K270" s="1"/>
      <c r="AL270" s="16"/>
      <c r="AM270" s="16"/>
      <c r="AN270" s="17"/>
      <c r="AO270" s="16"/>
      <c r="AP270" s="16"/>
      <c r="AQ270" s="18"/>
      <c r="AR270" s="18"/>
      <c r="AS270" s="16"/>
      <c r="AT270" s="16"/>
      <c r="AU270" s="16"/>
      <c r="AV270" s="16"/>
      <c r="AW270" s="17"/>
      <c r="AX270" s="16"/>
      <c r="AY270" s="16"/>
      <c r="AZ270" s="16"/>
      <c r="BA270" s="16"/>
      <c r="BB270" s="16"/>
      <c r="BC270" s="16"/>
      <c r="BD270" s="16"/>
      <c r="BH270" s="6"/>
      <c r="BI270" s="3"/>
      <c r="BK270" s="6"/>
      <c r="BL270" s="3"/>
      <c r="BM270" s="3"/>
    </row>
    <row r="271" spans="11:65" ht="12.75" customHeight="1" x14ac:dyDescent="0.15">
      <c r="K271" s="1"/>
      <c r="AL271" s="16"/>
      <c r="AM271" s="16"/>
      <c r="AN271" s="17"/>
      <c r="AO271" s="16"/>
      <c r="AP271" s="16"/>
      <c r="AQ271" s="18"/>
      <c r="AR271" s="18"/>
      <c r="AS271" s="16"/>
      <c r="AT271" s="16"/>
      <c r="AU271" s="16"/>
      <c r="AV271" s="16"/>
      <c r="AW271" s="17"/>
      <c r="AX271" s="16"/>
      <c r="AY271" s="16"/>
      <c r="AZ271" s="16"/>
      <c r="BA271" s="16"/>
      <c r="BB271" s="16"/>
      <c r="BC271" s="16"/>
      <c r="BD271" s="16"/>
      <c r="BH271" s="6"/>
      <c r="BI271" s="3"/>
      <c r="BK271" s="6"/>
      <c r="BL271" s="3"/>
      <c r="BM271" s="3"/>
    </row>
    <row r="272" spans="11:65" ht="12.75" customHeight="1" x14ac:dyDescent="0.15">
      <c r="K272" s="1"/>
      <c r="AL272" s="16"/>
      <c r="AM272" s="16"/>
      <c r="AN272" s="17"/>
      <c r="AO272" s="16"/>
      <c r="AP272" s="16"/>
      <c r="AQ272" s="18"/>
      <c r="AR272" s="18"/>
      <c r="AS272" s="16"/>
      <c r="AT272" s="16"/>
      <c r="AU272" s="16"/>
      <c r="AV272" s="16"/>
      <c r="AW272" s="17"/>
      <c r="AX272" s="16"/>
      <c r="AY272" s="16"/>
      <c r="AZ272" s="16"/>
      <c r="BA272" s="16"/>
      <c r="BB272" s="16"/>
      <c r="BC272" s="16"/>
      <c r="BD272" s="16"/>
      <c r="BH272" s="6"/>
      <c r="BI272" s="3"/>
      <c r="BK272" s="6"/>
      <c r="BL272" s="3"/>
      <c r="BM272" s="3"/>
    </row>
    <row r="273" spans="11:65" ht="12.75" customHeight="1" x14ac:dyDescent="0.15">
      <c r="K273" s="1"/>
      <c r="AL273" s="16"/>
      <c r="AM273" s="16"/>
      <c r="AN273" s="17"/>
      <c r="AO273" s="16"/>
      <c r="AP273" s="16"/>
      <c r="AQ273" s="18"/>
      <c r="AR273" s="18"/>
      <c r="AS273" s="16"/>
      <c r="AT273" s="16"/>
      <c r="AU273" s="16"/>
      <c r="AV273" s="16"/>
      <c r="AW273" s="17"/>
      <c r="AX273" s="16"/>
      <c r="AY273" s="16"/>
      <c r="AZ273" s="16"/>
      <c r="BA273" s="16"/>
      <c r="BB273" s="16"/>
      <c r="BC273" s="16"/>
      <c r="BD273" s="16"/>
      <c r="BH273" s="6"/>
      <c r="BI273" s="3"/>
      <c r="BK273" s="6"/>
      <c r="BL273" s="3"/>
      <c r="BM273" s="3"/>
    </row>
    <row r="274" spans="11:65" ht="12.75" customHeight="1" x14ac:dyDescent="0.15">
      <c r="K274" s="1"/>
      <c r="AL274" s="16"/>
      <c r="AM274" s="16"/>
      <c r="AN274" s="17"/>
      <c r="AO274" s="16"/>
      <c r="AP274" s="16"/>
      <c r="AQ274" s="18"/>
      <c r="AR274" s="18"/>
      <c r="AS274" s="16"/>
      <c r="AT274" s="16"/>
      <c r="AU274" s="16"/>
      <c r="AV274" s="16"/>
      <c r="AW274" s="17"/>
      <c r="AX274" s="16"/>
      <c r="AY274" s="16"/>
      <c r="AZ274" s="16"/>
      <c r="BA274" s="16"/>
      <c r="BB274" s="16"/>
      <c r="BC274" s="16"/>
      <c r="BD274" s="16"/>
      <c r="BH274" s="6"/>
      <c r="BI274" s="3"/>
      <c r="BK274" s="6"/>
      <c r="BL274" s="3"/>
      <c r="BM274" s="3"/>
    </row>
    <row r="275" spans="11:65" ht="12.75" customHeight="1" x14ac:dyDescent="0.15">
      <c r="K275" s="1"/>
      <c r="AL275" s="16"/>
      <c r="AM275" s="16"/>
      <c r="AN275" s="17"/>
      <c r="AO275" s="16"/>
      <c r="AP275" s="16"/>
      <c r="AQ275" s="18"/>
      <c r="AR275" s="18"/>
      <c r="AS275" s="16"/>
      <c r="AT275" s="16"/>
      <c r="AU275" s="16"/>
      <c r="AV275" s="16"/>
      <c r="AW275" s="17"/>
      <c r="AX275" s="16"/>
      <c r="AY275" s="16"/>
      <c r="AZ275" s="16"/>
      <c r="BA275" s="16"/>
      <c r="BB275" s="16"/>
      <c r="BC275" s="16"/>
      <c r="BD275" s="16"/>
      <c r="BH275" s="6"/>
      <c r="BI275" s="3"/>
      <c r="BK275" s="6"/>
      <c r="BL275" s="3"/>
      <c r="BM275" s="3"/>
    </row>
    <row r="276" spans="11:65" ht="12.75" customHeight="1" x14ac:dyDescent="0.15">
      <c r="K276" s="1"/>
      <c r="AL276" s="16"/>
      <c r="AM276" s="16"/>
      <c r="AN276" s="17"/>
      <c r="AO276" s="16"/>
      <c r="AP276" s="16"/>
      <c r="AQ276" s="18"/>
      <c r="AR276" s="18"/>
      <c r="AS276" s="16"/>
      <c r="AT276" s="16"/>
      <c r="AU276" s="16"/>
      <c r="AV276" s="16"/>
      <c r="AW276" s="17"/>
      <c r="AX276" s="16"/>
      <c r="AY276" s="16"/>
      <c r="AZ276" s="16"/>
      <c r="BA276" s="16"/>
      <c r="BB276" s="16"/>
      <c r="BC276" s="16"/>
      <c r="BD276" s="16"/>
      <c r="BH276" s="6"/>
      <c r="BI276" s="3"/>
      <c r="BK276" s="6"/>
      <c r="BL276" s="3"/>
      <c r="BM276" s="3"/>
    </row>
    <row r="277" spans="11:65" ht="12.75" customHeight="1" x14ac:dyDescent="0.15">
      <c r="K277" s="1"/>
      <c r="AL277" s="16"/>
      <c r="AM277" s="16"/>
      <c r="AN277" s="17"/>
      <c r="AO277" s="16"/>
      <c r="AP277" s="16"/>
      <c r="AQ277" s="18"/>
      <c r="AR277" s="18"/>
      <c r="AS277" s="16"/>
      <c r="AT277" s="16"/>
      <c r="AU277" s="16"/>
      <c r="AV277" s="16"/>
      <c r="AW277" s="17"/>
      <c r="AX277" s="16"/>
      <c r="AY277" s="16"/>
      <c r="AZ277" s="16"/>
      <c r="BA277" s="16"/>
      <c r="BB277" s="16"/>
      <c r="BC277" s="16"/>
      <c r="BD277" s="16"/>
      <c r="BH277" s="6"/>
      <c r="BI277" s="3"/>
      <c r="BK277" s="6"/>
      <c r="BL277" s="3"/>
      <c r="BM277" s="3"/>
    </row>
    <row r="278" spans="11:65" ht="12.75" customHeight="1" x14ac:dyDescent="0.15">
      <c r="K278" s="1"/>
      <c r="AL278" s="16"/>
      <c r="AM278" s="16"/>
      <c r="AN278" s="17"/>
      <c r="AO278" s="16"/>
      <c r="AP278" s="16"/>
      <c r="AQ278" s="18"/>
      <c r="AR278" s="18"/>
      <c r="AS278" s="16"/>
      <c r="AT278" s="16"/>
      <c r="AU278" s="16"/>
      <c r="AV278" s="16"/>
      <c r="AW278" s="17"/>
      <c r="AX278" s="16"/>
      <c r="AY278" s="16"/>
      <c r="AZ278" s="16"/>
      <c r="BA278" s="16"/>
      <c r="BB278" s="16"/>
      <c r="BC278" s="16"/>
      <c r="BD278" s="16"/>
      <c r="BH278" s="6"/>
      <c r="BI278" s="3"/>
      <c r="BK278" s="6"/>
      <c r="BL278" s="3"/>
      <c r="BM278" s="3"/>
    </row>
    <row r="279" spans="11:65" ht="12.75" customHeight="1" x14ac:dyDescent="0.15">
      <c r="K279" s="1"/>
      <c r="AL279" s="16"/>
      <c r="AM279" s="16"/>
      <c r="AN279" s="17"/>
      <c r="AO279" s="16"/>
      <c r="AP279" s="16"/>
      <c r="AQ279" s="18"/>
      <c r="AR279" s="18"/>
      <c r="AS279" s="16"/>
      <c r="AT279" s="16"/>
      <c r="AU279" s="16"/>
      <c r="AV279" s="16"/>
      <c r="AW279" s="17"/>
      <c r="AX279" s="16"/>
      <c r="AY279" s="16"/>
      <c r="AZ279" s="16"/>
      <c r="BA279" s="16"/>
      <c r="BB279" s="16"/>
      <c r="BC279" s="16"/>
      <c r="BD279" s="16"/>
      <c r="BH279" s="6"/>
      <c r="BI279" s="3"/>
      <c r="BK279" s="6"/>
      <c r="BL279" s="3"/>
      <c r="BM279" s="3"/>
    </row>
    <row r="280" spans="11:65" ht="12.75" customHeight="1" x14ac:dyDescent="0.15">
      <c r="K280" s="1"/>
      <c r="AL280" s="16"/>
      <c r="AM280" s="16"/>
      <c r="AN280" s="17"/>
      <c r="AO280" s="16"/>
      <c r="AP280" s="16"/>
      <c r="AQ280" s="18"/>
      <c r="AR280" s="18"/>
      <c r="AS280" s="16"/>
      <c r="AT280" s="16"/>
      <c r="AU280" s="16"/>
      <c r="AV280" s="16"/>
      <c r="AW280" s="17"/>
      <c r="AX280" s="16"/>
      <c r="AY280" s="16"/>
      <c r="AZ280" s="16"/>
      <c r="BA280" s="16"/>
      <c r="BB280" s="16"/>
      <c r="BC280" s="16"/>
      <c r="BD280" s="16"/>
      <c r="BH280" s="6"/>
      <c r="BI280" s="3"/>
      <c r="BK280" s="6"/>
      <c r="BL280" s="3"/>
      <c r="BM280" s="3"/>
    </row>
    <row r="281" spans="11:65" ht="12.75" customHeight="1" x14ac:dyDescent="0.15">
      <c r="K281" s="1"/>
      <c r="AL281" s="16"/>
      <c r="AM281" s="16"/>
      <c r="AN281" s="17"/>
      <c r="AO281" s="16"/>
      <c r="AP281" s="16"/>
      <c r="AQ281" s="18"/>
      <c r="AR281" s="18"/>
      <c r="AS281" s="16"/>
      <c r="AT281" s="16"/>
      <c r="AU281" s="16"/>
      <c r="AV281" s="16"/>
      <c r="AW281" s="17"/>
      <c r="AX281" s="16"/>
      <c r="AY281" s="16"/>
      <c r="AZ281" s="16"/>
      <c r="BA281" s="16"/>
      <c r="BB281" s="16"/>
      <c r="BC281" s="16"/>
      <c r="BD281" s="16"/>
      <c r="BH281" s="6"/>
      <c r="BI281" s="3"/>
      <c r="BK281" s="6"/>
      <c r="BL281" s="3"/>
      <c r="BM281" s="3"/>
    </row>
    <row r="282" spans="11:65" ht="12.75" customHeight="1" x14ac:dyDescent="0.15">
      <c r="K282" s="1"/>
      <c r="AL282" s="16"/>
      <c r="AM282" s="16"/>
      <c r="AN282" s="17"/>
      <c r="AO282" s="16"/>
      <c r="AP282" s="16"/>
      <c r="AQ282" s="18"/>
      <c r="AR282" s="18"/>
      <c r="AS282" s="16"/>
      <c r="AT282" s="16"/>
      <c r="AU282" s="16"/>
      <c r="AV282" s="16"/>
      <c r="AW282" s="17"/>
      <c r="AX282" s="16"/>
      <c r="AY282" s="16"/>
      <c r="AZ282" s="16"/>
      <c r="BA282" s="16"/>
      <c r="BB282" s="16"/>
      <c r="BC282" s="16"/>
      <c r="BD282" s="16"/>
      <c r="BH282" s="6"/>
      <c r="BI282" s="3"/>
      <c r="BK282" s="6"/>
      <c r="BL282" s="3"/>
      <c r="BM282" s="3"/>
    </row>
    <row r="283" spans="11:65" ht="12.75" customHeight="1" x14ac:dyDescent="0.15">
      <c r="K283" s="1"/>
      <c r="AL283" s="16"/>
      <c r="AM283" s="16"/>
      <c r="AN283" s="17"/>
      <c r="AO283" s="16"/>
      <c r="AP283" s="16"/>
      <c r="AQ283" s="18"/>
      <c r="AR283" s="18"/>
      <c r="AS283" s="16"/>
      <c r="AT283" s="16"/>
      <c r="AU283" s="16"/>
      <c r="AV283" s="16"/>
      <c r="AW283" s="17"/>
      <c r="AX283" s="16"/>
      <c r="AY283" s="16"/>
      <c r="AZ283" s="16"/>
      <c r="BA283" s="16"/>
      <c r="BB283" s="16"/>
      <c r="BC283" s="16"/>
      <c r="BD283" s="16"/>
      <c r="BH283" s="6"/>
      <c r="BI283" s="3"/>
      <c r="BK283" s="6"/>
      <c r="BL283" s="3"/>
      <c r="BM283" s="3"/>
    </row>
    <row r="284" spans="11:65" ht="12.75" customHeight="1" x14ac:dyDescent="0.15">
      <c r="K284" s="1"/>
      <c r="AL284" s="16"/>
      <c r="AM284" s="16"/>
      <c r="AN284" s="17"/>
      <c r="AO284" s="16"/>
      <c r="AP284" s="16"/>
      <c r="AQ284" s="18"/>
      <c r="AR284" s="18"/>
      <c r="AS284" s="16"/>
      <c r="AT284" s="16"/>
      <c r="AU284" s="16"/>
      <c r="AV284" s="16"/>
      <c r="AW284" s="17"/>
      <c r="AX284" s="16"/>
      <c r="AY284" s="16"/>
      <c r="AZ284" s="16"/>
      <c r="BA284" s="16"/>
      <c r="BB284" s="16"/>
      <c r="BC284" s="16"/>
      <c r="BD284" s="16"/>
      <c r="BH284" s="6"/>
      <c r="BI284" s="3"/>
      <c r="BK284" s="6"/>
      <c r="BL284" s="3"/>
      <c r="BM284" s="3"/>
    </row>
    <row r="285" spans="11:65" ht="12.75" customHeight="1" x14ac:dyDescent="0.15">
      <c r="K285" s="1"/>
      <c r="AL285" s="16"/>
      <c r="AM285" s="16"/>
      <c r="AN285" s="17"/>
      <c r="AO285" s="16"/>
      <c r="AP285" s="16"/>
      <c r="AQ285" s="18"/>
      <c r="AR285" s="18"/>
      <c r="AS285" s="16"/>
      <c r="AT285" s="16"/>
      <c r="AU285" s="16"/>
      <c r="AV285" s="16"/>
      <c r="AW285" s="17"/>
      <c r="AX285" s="16"/>
      <c r="AY285" s="16"/>
      <c r="AZ285" s="16"/>
      <c r="BA285" s="16"/>
      <c r="BB285" s="16"/>
      <c r="BC285" s="16"/>
      <c r="BD285" s="16"/>
      <c r="BH285" s="6"/>
      <c r="BI285" s="3"/>
      <c r="BK285" s="6"/>
      <c r="BL285" s="3"/>
      <c r="BM285" s="3"/>
    </row>
    <row r="286" spans="11:65" ht="12.75" customHeight="1" x14ac:dyDescent="0.15">
      <c r="K286" s="1"/>
      <c r="AL286" s="16"/>
      <c r="AM286" s="16"/>
      <c r="AN286" s="17"/>
      <c r="AO286" s="16"/>
      <c r="AP286" s="16"/>
      <c r="AQ286" s="18"/>
      <c r="AR286" s="18"/>
      <c r="AS286" s="16"/>
      <c r="AT286" s="16"/>
      <c r="AU286" s="16"/>
      <c r="AV286" s="16"/>
      <c r="AW286" s="17"/>
      <c r="AX286" s="16"/>
      <c r="AY286" s="16"/>
      <c r="AZ286" s="16"/>
      <c r="BA286" s="16"/>
      <c r="BB286" s="16"/>
      <c r="BC286" s="16"/>
      <c r="BD286" s="16"/>
      <c r="BH286" s="6"/>
      <c r="BI286" s="3"/>
      <c r="BK286" s="6"/>
      <c r="BL286" s="3"/>
      <c r="BM286" s="3"/>
    </row>
    <row r="287" spans="11:65" ht="12.75" customHeight="1" x14ac:dyDescent="0.15">
      <c r="K287" s="1"/>
      <c r="AL287" s="16"/>
      <c r="AM287" s="16"/>
      <c r="AN287" s="17"/>
      <c r="AO287" s="16"/>
      <c r="AP287" s="16"/>
      <c r="AQ287" s="18"/>
      <c r="AR287" s="18"/>
      <c r="AS287" s="16"/>
      <c r="AT287" s="16"/>
      <c r="AU287" s="16"/>
      <c r="AV287" s="16"/>
      <c r="AW287" s="17"/>
      <c r="AX287" s="16"/>
      <c r="AY287" s="16"/>
      <c r="AZ287" s="16"/>
      <c r="BA287" s="16"/>
      <c r="BB287" s="16"/>
      <c r="BC287" s="16"/>
      <c r="BD287" s="16"/>
      <c r="BH287" s="6"/>
      <c r="BI287" s="3"/>
      <c r="BK287" s="6"/>
      <c r="BL287" s="3"/>
      <c r="BM287" s="3"/>
    </row>
    <row r="288" spans="11:65" ht="12.75" customHeight="1" x14ac:dyDescent="0.15">
      <c r="K288" s="1"/>
      <c r="AL288" s="16"/>
      <c r="AM288" s="16"/>
      <c r="AN288" s="17"/>
      <c r="AO288" s="16"/>
      <c r="AP288" s="16"/>
      <c r="AQ288" s="18"/>
      <c r="AR288" s="18"/>
      <c r="AS288" s="16"/>
      <c r="AT288" s="16"/>
      <c r="AU288" s="16"/>
      <c r="AV288" s="16"/>
      <c r="AW288" s="17"/>
      <c r="AX288" s="16"/>
      <c r="AY288" s="16"/>
      <c r="AZ288" s="16"/>
      <c r="BA288" s="16"/>
      <c r="BB288" s="16"/>
      <c r="BC288" s="16"/>
      <c r="BD288" s="16"/>
      <c r="BH288" s="6"/>
      <c r="BI288" s="3"/>
      <c r="BK288" s="6"/>
      <c r="BL288" s="3"/>
      <c r="BM288" s="3"/>
    </row>
    <row r="289" spans="11:65" ht="12.75" customHeight="1" x14ac:dyDescent="0.15">
      <c r="K289" s="1"/>
      <c r="AL289" s="16"/>
      <c r="AM289" s="16"/>
      <c r="AN289" s="17"/>
      <c r="AO289" s="16"/>
      <c r="AP289" s="16"/>
      <c r="AQ289" s="18"/>
      <c r="AR289" s="18"/>
      <c r="AS289" s="16"/>
      <c r="AT289" s="16"/>
      <c r="AU289" s="16"/>
      <c r="AV289" s="16"/>
      <c r="AW289" s="17"/>
      <c r="AX289" s="16"/>
      <c r="AY289" s="16"/>
      <c r="AZ289" s="16"/>
      <c r="BA289" s="16"/>
      <c r="BB289" s="16"/>
      <c r="BC289" s="16"/>
      <c r="BD289" s="16"/>
      <c r="BH289" s="6"/>
      <c r="BI289" s="3"/>
      <c r="BK289" s="6"/>
      <c r="BL289" s="3"/>
      <c r="BM289" s="3"/>
    </row>
    <row r="290" spans="11:65" ht="12.75" customHeight="1" x14ac:dyDescent="0.15">
      <c r="K290" s="1"/>
      <c r="AL290" s="16"/>
      <c r="AM290" s="16"/>
      <c r="AN290" s="17"/>
      <c r="AO290" s="16"/>
      <c r="AP290" s="16"/>
      <c r="AQ290" s="18"/>
      <c r="AR290" s="18"/>
      <c r="AS290" s="16"/>
      <c r="AT290" s="16"/>
      <c r="AU290" s="16"/>
      <c r="AV290" s="16"/>
      <c r="AW290" s="17"/>
      <c r="AX290" s="16"/>
      <c r="AY290" s="16"/>
      <c r="AZ290" s="16"/>
      <c r="BA290" s="16"/>
      <c r="BB290" s="16"/>
      <c r="BC290" s="16"/>
      <c r="BD290" s="16"/>
      <c r="BH290" s="6"/>
      <c r="BI290" s="3"/>
      <c r="BK290" s="6"/>
      <c r="BL290" s="3"/>
      <c r="BM290" s="3"/>
    </row>
    <row r="291" spans="11:65" ht="12.75" customHeight="1" x14ac:dyDescent="0.15">
      <c r="K291" s="1"/>
      <c r="AL291" s="16"/>
      <c r="AM291" s="16"/>
      <c r="AN291" s="17"/>
      <c r="AO291" s="16"/>
      <c r="AP291" s="16"/>
      <c r="AQ291" s="18"/>
      <c r="AR291" s="18"/>
      <c r="AS291" s="16"/>
      <c r="AT291" s="16"/>
      <c r="AU291" s="16"/>
      <c r="AV291" s="16"/>
      <c r="AW291" s="17"/>
      <c r="AX291" s="16"/>
      <c r="AY291" s="16"/>
      <c r="AZ291" s="16"/>
      <c r="BA291" s="16"/>
      <c r="BB291" s="16"/>
      <c r="BC291" s="16"/>
      <c r="BD291" s="16"/>
      <c r="BH291" s="6"/>
      <c r="BI291" s="3"/>
      <c r="BK291" s="6"/>
      <c r="BL291" s="3"/>
      <c r="BM291" s="3"/>
    </row>
    <row r="292" spans="11:65" ht="12.75" customHeight="1" x14ac:dyDescent="0.15">
      <c r="K292" s="1"/>
      <c r="AL292" s="16"/>
      <c r="AM292" s="16"/>
      <c r="AN292" s="17"/>
      <c r="AO292" s="16"/>
      <c r="AP292" s="16"/>
      <c r="AQ292" s="18"/>
      <c r="AR292" s="18"/>
      <c r="AS292" s="16"/>
      <c r="AT292" s="16"/>
      <c r="AU292" s="16"/>
      <c r="AV292" s="16"/>
      <c r="AW292" s="17"/>
      <c r="AX292" s="16"/>
      <c r="AY292" s="16"/>
      <c r="AZ292" s="16"/>
      <c r="BA292" s="16"/>
      <c r="BB292" s="16"/>
      <c r="BC292" s="16"/>
      <c r="BD292" s="16"/>
      <c r="BH292" s="6"/>
      <c r="BI292" s="3"/>
      <c r="BK292" s="6"/>
      <c r="BL292" s="3"/>
      <c r="BM292" s="3"/>
    </row>
    <row r="293" spans="11:65" ht="12.75" customHeight="1" x14ac:dyDescent="0.15">
      <c r="K293" s="1"/>
      <c r="AL293" s="16"/>
      <c r="AM293" s="16"/>
      <c r="AN293" s="17"/>
      <c r="AO293" s="16"/>
      <c r="AP293" s="16"/>
      <c r="AQ293" s="18"/>
      <c r="AR293" s="18"/>
      <c r="AS293" s="16"/>
      <c r="AT293" s="16"/>
      <c r="AU293" s="16"/>
      <c r="AV293" s="16"/>
      <c r="AW293" s="17"/>
      <c r="AX293" s="16"/>
      <c r="AY293" s="16"/>
      <c r="AZ293" s="16"/>
      <c r="BA293" s="16"/>
      <c r="BB293" s="16"/>
      <c r="BC293" s="16"/>
      <c r="BD293" s="16"/>
      <c r="BH293" s="6"/>
      <c r="BI293" s="3"/>
      <c r="BK293" s="6"/>
      <c r="BL293" s="3"/>
      <c r="BM293" s="3"/>
    </row>
    <row r="294" spans="11:65" ht="12.75" customHeight="1" x14ac:dyDescent="0.15">
      <c r="K294" s="1"/>
      <c r="AL294" s="16"/>
      <c r="AM294" s="16"/>
      <c r="AN294" s="17"/>
      <c r="AO294" s="16"/>
      <c r="AP294" s="16"/>
      <c r="AQ294" s="18"/>
      <c r="AR294" s="18"/>
      <c r="AS294" s="16"/>
      <c r="AT294" s="16"/>
      <c r="AU294" s="16"/>
      <c r="AV294" s="16"/>
      <c r="AW294" s="17"/>
      <c r="AX294" s="16"/>
      <c r="AY294" s="16"/>
      <c r="AZ294" s="16"/>
      <c r="BA294" s="16"/>
      <c r="BB294" s="16"/>
      <c r="BC294" s="16"/>
      <c r="BD294" s="16"/>
      <c r="BH294" s="6"/>
      <c r="BI294" s="3"/>
      <c r="BK294" s="6"/>
      <c r="BL294" s="3"/>
      <c r="BM294" s="3"/>
    </row>
    <row r="295" spans="11:65" ht="12.75" customHeight="1" x14ac:dyDescent="0.15">
      <c r="K295" s="1"/>
      <c r="AL295" s="16"/>
      <c r="AM295" s="16"/>
      <c r="AN295" s="17"/>
      <c r="AO295" s="16"/>
      <c r="AP295" s="16"/>
      <c r="AQ295" s="18"/>
      <c r="AR295" s="18"/>
      <c r="AS295" s="16"/>
      <c r="AT295" s="16"/>
      <c r="AU295" s="16"/>
      <c r="AV295" s="16"/>
      <c r="AW295" s="17"/>
      <c r="AX295" s="16"/>
      <c r="AY295" s="16"/>
      <c r="AZ295" s="16"/>
      <c r="BA295" s="16"/>
      <c r="BB295" s="16"/>
      <c r="BC295" s="16"/>
      <c r="BD295" s="16"/>
      <c r="BH295" s="6"/>
      <c r="BI295" s="3"/>
      <c r="BK295" s="6"/>
      <c r="BL295" s="3"/>
      <c r="BM295" s="3"/>
    </row>
    <row r="296" spans="11:65" ht="12.75" customHeight="1" x14ac:dyDescent="0.15">
      <c r="K296" s="1"/>
      <c r="AL296" s="16"/>
      <c r="AM296" s="16"/>
      <c r="AN296" s="17"/>
      <c r="AO296" s="16"/>
      <c r="AP296" s="16"/>
      <c r="AQ296" s="18"/>
      <c r="AR296" s="18"/>
      <c r="AS296" s="16"/>
      <c r="AT296" s="16"/>
      <c r="AU296" s="16"/>
      <c r="AV296" s="16"/>
      <c r="AW296" s="17"/>
      <c r="AX296" s="16"/>
      <c r="AY296" s="16"/>
      <c r="AZ296" s="16"/>
      <c r="BA296" s="16"/>
      <c r="BB296" s="16"/>
      <c r="BC296" s="16"/>
      <c r="BD296" s="16"/>
      <c r="BH296" s="6"/>
      <c r="BI296" s="3"/>
      <c r="BK296" s="6"/>
      <c r="BL296" s="3"/>
      <c r="BM296" s="3"/>
    </row>
    <row r="297" spans="11:65" ht="12.75" customHeight="1" x14ac:dyDescent="0.15">
      <c r="K297" s="1"/>
      <c r="AL297" s="16"/>
      <c r="AM297" s="16"/>
      <c r="AN297" s="17"/>
      <c r="AO297" s="16"/>
      <c r="AP297" s="16"/>
      <c r="AQ297" s="18"/>
      <c r="AR297" s="18"/>
      <c r="AS297" s="16"/>
      <c r="AT297" s="16"/>
      <c r="AU297" s="16"/>
      <c r="AV297" s="16"/>
      <c r="AW297" s="17"/>
      <c r="AX297" s="16"/>
      <c r="AY297" s="16"/>
      <c r="AZ297" s="16"/>
      <c r="BA297" s="16"/>
      <c r="BB297" s="16"/>
      <c r="BC297" s="16"/>
      <c r="BD297" s="16"/>
      <c r="BH297" s="6"/>
      <c r="BI297" s="3"/>
      <c r="BK297" s="6"/>
      <c r="BL297" s="3"/>
      <c r="BM297" s="3"/>
    </row>
    <row r="298" spans="11:65" ht="12.75" customHeight="1" x14ac:dyDescent="0.15">
      <c r="K298" s="1"/>
      <c r="AL298" s="16"/>
      <c r="AM298" s="16"/>
      <c r="AN298" s="17"/>
      <c r="AO298" s="16"/>
      <c r="AP298" s="16"/>
      <c r="AQ298" s="18"/>
      <c r="AR298" s="18"/>
      <c r="AS298" s="16"/>
      <c r="AT298" s="16"/>
      <c r="AU298" s="16"/>
      <c r="AV298" s="16"/>
      <c r="AW298" s="17"/>
      <c r="AX298" s="16"/>
      <c r="AY298" s="16"/>
      <c r="AZ298" s="16"/>
      <c r="BA298" s="16"/>
      <c r="BB298" s="16"/>
      <c r="BC298" s="16"/>
      <c r="BD298" s="16"/>
      <c r="BH298" s="6"/>
      <c r="BI298" s="3"/>
      <c r="BK298" s="6"/>
      <c r="BL298" s="3"/>
      <c r="BM298" s="3"/>
    </row>
    <row r="299" spans="11:65" ht="12.75" customHeight="1" x14ac:dyDescent="0.15">
      <c r="K299" s="1"/>
      <c r="AL299" s="16"/>
      <c r="AM299" s="16"/>
      <c r="AN299" s="17"/>
      <c r="AO299" s="16"/>
      <c r="AP299" s="16"/>
      <c r="AQ299" s="18"/>
      <c r="AR299" s="18"/>
      <c r="AS299" s="16"/>
      <c r="AT299" s="16"/>
      <c r="AU299" s="16"/>
      <c r="AV299" s="16"/>
      <c r="AW299" s="17"/>
      <c r="AX299" s="16"/>
      <c r="AY299" s="16"/>
      <c r="AZ299" s="16"/>
      <c r="BA299" s="16"/>
      <c r="BB299" s="16"/>
      <c r="BC299" s="16"/>
      <c r="BD299" s="16"/>
      <c r="BH299" s="6"/>
      <c r="BI299" s="3"/>
      <c r="BK299" s="6"/>
      <c r="BL299" s="3"/>
      <c r="BM299" s="3"/>
    </row>
    <row r="300" spans="11:65" ht="12.75" customHeight="1" x14ac:dyDescent="0.15">
      <c r="K300" s="1"/>
      <c r="AL300" s="16"/>
      <c r="AM300" s="16"/>
      <c r="AN300" s="17"/>
      <c r="AO300" s="16"/>
      <c r="AP300" s="16"/>
      <c r="AQ300" s="18"/>
      <c r="AR300" s="18"/>
      <c r="AS300" s="16"/>
      <c r="AT300" s="16"/>
      <c r="AU300" s="16"/>
      <c r="AV300" s="16"/>
      <c r="AW300" s="17"/>
      <c r="AX300" s="16"/>
      <c r="AY300" s="16"/>
      <c r="AZ300" s="16"/>
      <c r="BA300" s="16"/>
      <c r="BB300" s="16"/>
      <c r="BC300" s="16"/>
      <c r="BD300" s="16"/>
      <c r="BH300" s="6"/>
      <c r="BI300" s="3"/>
      <c r="BK300" s="6"/>
      <c r="BL300" s="3"/>
      <c r="BM300" s="3"/>
    </row>
    <row r="301" spans="11:65" ht="12.75" customHeight="1" x14ac:dyDescent="0.15">
      <c r="K301" s="1"/>
      <c r="AL301" s="16"/>
      <c r="AM301" s="16"/>
      <c r="AN301" s="17"/>
      <c r="AO301" s="16"/>
      <c r="AP301" s="16"/>
      <c r="AQ301" s="18"/>
      <c r="AR301" s="18"/>
      <c r="AS301" s="16"/>
      <c r="AT301" s="16"/>
      <c r="AU301" s="16"/>
      <c r="AV301" s="16"/>
      <c r="AW301" s="17"/>
      <c r="AX301" s="16"/>
      <c r="AY301" s="16"/>
      <c r="AZ301" s="16"/>
      <c r="BA301" s="16"/>
      <c r="BB301" s="16"/>
      <c r="BC301" s="16"/>
      <c r="BD301" s="16"/>
      <c r="BH301" s="6"/>
      <c r="BI301" s="3"/>
      <c r="BK301" s="6"/>
      <c r="BL301" s="3"/>
      <c r="BM301" s="3"/>
    </row>
    <row r="302" spans="11:65" ht="12.75" customHeight="1" x14ac:dyDescent="0.15">
      <c r="K302" s="1"/>
      <c r="AL302" s="16"/>
      <c r="AM302" s="16"/>
      <c r="AN302" s="17"/>
      <c r="AO302" s="16"/>
      <c r="AP302" s="16"/>
      <c r="AQ302" s="18"/>
      <c r="AR302" s="18"/>
      <c r="AS302" s="16"/>
      <c r="AT302" s="16"/>
      <c r="AU302" s="16"/>
      <c r="AV302" s="16"/>
      <c r="AW302" s="17"/>
      <c r="AX302" s="16"/>
      <c r="AY302" s="16"/>
      <c r="AZ302" s="16"/>
      <c r="BA302" s="16"/>
      <c r="BB302" s="16"/>
      <c r="BC302" s="16"/>
      <c r="BD302" s="16"/>
      <c r="BH302" s="6"/>
      <c r="BI302" s="3"/>
      <c r="BK302" s="6"/>
      <c r="BL302" s="3"/>
      <c r="BM302" s="3"/>
    </row>
    <row r="303" spans="11:65" ht="12.75" customHeight="1" x14ac:dyDescent="0.15">
      <c r="K303" s="1"/>
      <c r="AL303" s="16"/>
      <c r="AM303" s="16"/>
      <c r="AN303" s="17"/>
      <c r="AO303" s="16"/>
      <c r="AP303" s="16"/>
      <c r="AQ303" s="18"/>
      <c r="AR303" s="18"/>
      <c r="AS303" s="16"/>
      <c r="AT303" s="16"/>
      <c r="AU303" s="16"/>
      <c r="AV303" s="16"/>
      <c r="AW303" s="17"/>
      <c r="AX303" s="16"/>
      <c r="AY303" s="16"/>
      <c r="AZ303" s="16"/>
      <c r="BA303" s="16"/>
      <c r="BB303" s="16"/>
      <c r="BC303" s="16"/>
      <c r="BD303" s="16"/>
      <c r="BH303" s="6"/>
      <c r="BI303" s="3"/>
      <c r="BK303" s="6"/>
      <c r="BL303" s="3"/>
      <c r="BM303" s="3"/>
    </row>
    <row r="304" spans="11:65" ht="12.75" customHeight="1" x14ac:dyDescent="0.15">
      <c r="K304" s="1"/>
      <c r="AL304" s="16"/>
      <c r="AM304" s="16"/>
      <c r="AN304" s="17"/>
      <c r="AO304" s="16"/>
      <c r="AP304" s="16"/>
      <c r="AQ304" s="18"/>
      <c r="AR304" s="18"/>
      <c r="AS304" s="16"/>
      <c r="AT304" s="16"/>
      <c r="AU304" s="16"/>
      <c r="AV304" s="16"/>
      <c r="AW304" s="17"/>
      <c r="AX304" s="16"/>
      <c r="AY304" s="16"/>
      <c r="AZ304" s="16"/>
      <c r="BA304" s="16"/>
      <c r="BB304" s="16"/>
      <c r="BC304" s="16"/>
      <c r="BD304" s="16"/>
      <c r="BH304" s="6"/>
      <c r="BI304" s="3"/>
      <c r="BK304" s="6"/>
      <c r="BL304" s="3"/>
      <c r="BM304" s="3"/>
    </row>
    <row r="305" spans="11:65" ht="12.75" customHeight="1" x14ac:dyDescent="0.15">
      <c r="K305" s="1"/>
      <c r="AL305" s="16"/>
      <c r="AM305" s="16"/>
      <c r="AN305" s="17"/>
      <c r="AO305" s="16"/>
      <c r="AP305" s="16"/>
      <c r="AQ305" s="18"/>
      <c r="AR305" s="18"/>
      <c r="AS305" s="16"/>
      <c r="AT305" s="16"/>
      <c r="AU305" s="16"/>
      <c r="AV305" s="16"/>
      <c r="AW305" s="17"/>
      <c r="AX305" s="16"/>
      <c r="AY305" s="16"/>
      <c r="AZ305" s="16"/>
      <c r="BA305" s="16"/>
      <c r="BB305" s="16"/>
      <c r="BC305" s="16"/>
      <c r="BD305" s="16"/>
      <c r="BH305" s="6"/>
      <c r="BI305" s="3"/>
      <c r="BK305" s="6"/>
      <c r="BL305" s="3"/>
      <c r="BM305" s="3"/>
    </row>
    <row r="306" spans="11:65" ht="12.75" customHeight="1" x14ac:dyDescent="0.15">
      <c r="K306" s="1"/>
      <c r="AL306" s="16"/>
      <c r="AM306" s="16"/>
      <c r="AN306" s="17"/>
      <c r="AO306" s="16"/>
      <c r="AP306" s="16"/>
      <c r="AQ306" s="18"/>
      <c r="AR306" s="18"/>
      <c r="AS306" s="16"/>
      <c r="AT306" s="16"/>
      <c r="AU306" s="16"/>
      <c r="AV306" s="16"/>
      <c r="AW306" s="17"/>
      <c r="AX306" s="16"/>
      <c r="AY306" s="16"/>
      <c r="AZ306" s="16"/>
      <c r="BA306" s="16"/>
      <c r="BB306" s="16"/>
      <c r="BC306" s="16"/>
      <c r="BD306" s="16"/>
      <c r="BH306" s="6"/>
      <c r="BI306" s="3"/>
      <c r="BK306" s="6"/>
      <c r="BL306" s="3"/>
      <c r="BM306" s="3"/>
    </row>
    <row r="307" spans="11:65" ht="12.75" customHeight="1" x14ac:dyDescent="0.15">
      <c r="K307" s="1"/>
      <c r="AL307" s="16"/>
      <c r="AM307" s="16"/>
      <c r="AN307" s="17"/>
      <c r="AO307" s="16"/>
      <c r="AP307" s="16"/>
      <c r="AQ307" s="18"/>
      <c r="AR307" s="18"/>
      <c r="AS307" s="16"/>
      <c r="AT307" s="16"/>
      <c r="AU307" s="16"/>
      <c r="AV307" s="16"/>
      <c r="AW307" s="17"/>
      <c r="AX307" s="16"/>
      <c r="AY307" s="16"/>
      <c r="AZ307" s="16"/>
      <c r="BA307" s="16"/>
      <c r="BB307" s="16"/>
      <c r="BC307" s="16"/>
      <c r="BD307" s="16"/>
      <c r="BH307" s="6"/>
      <c r="BI307" s="3"/>
      <c r="BK307" s="6"/>
      <c r="BL307" s="3"/>
      <c r="BM307" s="3"/>
    </row>
    <row r="308" spans="11:65" ht="12.75" customHeight="1" x14ac:dyDescent="0.15">
      <c r="K308" s="1"/>
      <c r="AL308" s="16"/>
      <c r="AM308" s="16"/>
      <c r="AN308" s="17"/>
      <c r="AO308" s="16"/>
      <c r="AP308" s="16"/>
      <c r="AQ308" s="18"/>
      <c r="AR308" s="18"/>
      <c r="AS308" s="16"/>
      <c r="AT308" s="16"/>
      <c r="AU308" s="16"/>
      <c r="AV308" s="16"/>
      <c r="AW308" s="17"/>
      <c r="AX308" s="16"/>
      <c r="AY308" s="16"/>
      <c r="AZ308" s="16"/>
      <c r="BA308" s="16"/>
      <c r="BB308" s="16"/>
      <c r="BC308" s="16"/>
      <c r="BD308" s="16"/>
      <c r="BH308" s="6"/>
      <c r="BI308" s="3"/>
      <c r="BK308" s="6"/>
      <c r="BL308" s="3"/>
      <c r="BM308" s="3"/>
    </row>
    <row r="309" spans="11:65" ht="12.75" customHeight="1" x14ac:dyDescent="0.15">
      <c r="K309" s="1"/>
      <c r="AL309" s="16"/>
      <c r="AM309" s="16"/>
      <c r="AN309" s="17"/>
      <c r="AO309" s="16"/>
      <c r="AP309" s="16"/>
      <c r="AQ309" s="18"/>
      <c r="AR309" s="18"/>
      <c r="AS309" s="16"/>
      <c r="AT309" s="16"/>
      <c r="AU309" s="16"/>
      <c r="AV309" s="16"/>
      <c r="AW309" s="17"/>
      <c r="AX309" s="16"/>
      <c r="AY309" s="16"/>
      <c r="AZ309" s="16"/>
      <c r="BA309" s="16"/>
      <c r="BB309" s="16"/>
      <c r="BC309" s="16"/>
      <c r="BD309" s="16"/>
      <c r="BH309" s="6"/>
      <c r="BI309" s="3"/>
      <c r="BK309" s="6"/>
      <c r="BL309" s="3"/>
      <c r="BM309" s="3"/>
    </row>
    <row r="310" spans="11:65" ht="12.75" customHeight="1" x14ac:dyDescent="0.15">
      <c r="K310" s="1"/>
      <c r="AL310" s="16"/>
      <c r="AM310" s="16"/>
      <c r="AN310" s="17"/>
      <c r="AO310" s="16"/>
      <c r="AP310" s="16"/>
      <c r="AQ310" s="18"/>
      <c r="AR310" s="18"/>
      <c r="AS310" s="16"/>
      <c r="AT310" s="16"/>
      <c r="AU310" s="16"/>
      <c r="AV310" s="16"/>
      <c r="AW310" s="17"/>
      <c r="AX310" s="16"/>
      <c r="AY310" s="16"/>
      <c r="AZ310" s="16"/>
      <c r="BA310" s="16"/>
      <c r="BB310" s="16"/>
      <c r="BC310" s="16"/>
      <c r="BD310" s="16"/>
      <c r="BH310" s="6"/>
      <c r="BI310" s="3"/>
      <c r="BK310" s="6"/>
      <c r="BL310" s="3"/>
      <c r="BM310" s="3"/>
    </row>
    <row r="311" spans="11:65" ht="12.75" customHeight="1" x14ac:dyDescent="0.15">
      <c r="K311" s="1"/>
      <c r="AL311" s="16"/>
      <c r="AM311" s="16"/>
      <c r="AN311" s="17"/>
      <c r="AO311" s="16"/>
      <c r="AP311" s="16"/>
      <c r="AQ311" s="18"/>
      <c r="AR311" s="18"/>
      <c r="AS311" s="16"/>
      <c r="AT311" s="16"/>
      <c r="AU311" s="16"/>
      <c r="AV311" s="16"/>
      <c r="AW311" s="17"/>
      <c r="AX311" s="16"/>
      <c r="AY311" s="16"/>
      <c r="AZ311" s="16"/>
      <c r="BA311" s="16"/>
      <c r="BB311" s="16"/>
      <c r="BC311" s="16"/>
      <c r="BD311" s="16"/>
      <c r="BH311" s="6"/>
      <c r="BI311" s="3"/>
      <c r="BK311" s="6"/>
      <c r="BL311" s="3"/>
      <c r="BM311" s="3"/>
    </row>
    <row r="312" spans="11:65" ht="12.75" customHeight="1" x14ac:dyDescent="0.15">
      <c r="K312" s="1"/>
      <c r="AL312" s="16"/>
      <c r="AM312" s="16"/>
      <c r="AN312" s="17"/>
      <c r="AO312" s="16"/>
      <c r="AP312" s="16"/>
      <c r="AQ312" s="18"/>
      <c r="AR312" s="18"/>
      <c r="AS312" s="16"/>
      <c r="AT312" s="16"/>
      <c r="AU312" s="16"/>
      <c r="AV312" s="16"/>
      <c r="AW312" s="17"/>
      <c r="AX312" s="16"/>
      <c r="AY312" s="16"/>
      <c r="AZ312" s="16"/>
      <c r="BA312" s="16"/>
      <c r="BB312" s="16"/>
      <c r="BC312" s="16"/>
      <c r="BD312" s="16"/>
      <c r="BH312" s="6"/>
      <c r="BI312" s="3"/>
      <c r="BK312" s="6"/>
      <c r="BL312" s="3"/>
      <c r="BM312" s="3"/>
    </row>
    <row r="313" spans="11:65" ht="12.75" customHeight="1" x14ac:dyDescent="0.15">
      <c r="K313" s="1"/>
      <c r="AL313" s="16"/>
      <c r="AM313" s="16"/>
      <c r="AN313" s="17"/>
      <c r="AO313" s="16"/>
      <c r="AP313" s="16"/>
      <c r="AQ313" s="18"/>
      <c r="AR313" s="18"/>
      <c r="AS313" s="16"/>
      <c r="AT313" s="16"/>
      <c r="AU313" s="16"/>
      <c r="AV313" s="16"/>
      <c r="AW313" s="17"/>
      <c r="AX313" s="16"/>
      <c r="AY313" s="16"/>
      <c r="AZ313" s="16"/>
      <c r="BA313" s="16"/>
      <c r="BB313" s="16"/>
      <c r="BC313" s="16"/>
      <c r="BD313" s="16"/>
      <c r="BH313" s="6"/>
      <c r="BI313" s="3"/>
      <c r="BK313" s="6"/>
      <c r="BL313" s="3"/>
      <c r="BM313" s="3"/>
    </row>
    <row r="314" spans="11:65" ht="12.75" customHeight="1" x14ac:dyDescent="0.15">
      <c r="K314" s="1"/>
      <c r="AL314" s="16"/>
      <c r="AM314" s="16"/>
      <c r="AN314" s="17"/>
      <c r="AO314" s="16"/>
      <c r="AP314" s="16"/>
      <c r="AQ314" s="18"/>
      <c r="AR314" s="18"/>
      <c r="AS314" s="16"/>
      <c r="AT314" s="16"/>
      <c r="AU314" s="16"/>
      <c r="AV314" s="16"/>
      <c r="AW314" s="17"/>
      <c r="AX314" s="16"/>
      <c r="AY314" s="16"/>
      <c r="AZ314" s="16"/>
      <c r="BA314" s="16"/>
      <c r="BB314" s="16"/>
      <c r="BC314" s="16"/>
      <c r="BD314" s="16"/>
      <c r="BH314" s="6"/>
      <c r="BI314" s="3"/>
      <c r="BK314" s="6"/>
      <c r="BL314" s="3"/>
      <c r="BM314" s="3"/>
    </row>
    <row r="315" spans="11:65" ht="12.75" customHeight="1" x14ac:dyDescent="0.15">
      <c r="K315" s="1"/>
      <c r="AL315" s="16"/>
      <c r="AM315" s="16"/>
      <c r="AN315" s="17"/>
      <c r="AO315" s="16"/>
      <c r="AP315" s="16"/>
      <c r="AQ315" s="18"/>
      <c r="AR315" s="18"/>
      <c r="AS315" s="16"/>
      <c r="AT315" s="16"/>
      <c r="AU315" s="16"/>
      <c r="AV315" s="16"/>
      <c r="AW315" s="17"/>
      <c r="AX315" s="16"/>
      <c r="AY315" s="16"/>
      <c r="AZ315" s="16"/>
      <c r="BA315" s="16"/>
      <c r="BB315" s="16"/>
      <c r="BC315" s="16"/>
      <c r="BD315" s="16"/>
      <c r="BH315" s="6"/>
      <c r="BI315" s="3"/>
      <c r="BK315" s="6"/>
      <c r="BL315" s="3"/>
      <c r="BM315" s="3"/>
    </row>
    <row r="316" spans="11:65" ht="12.75" customHeight="1" x14ac:dyDescent="0.15">
      <c r="K316" s="1"/>
      <c r="AL316" s="16"/>
      <c r="AM316" s="16"/>
      <c r="AN316" s="17"/>
      <c r="AO316" s="16"/>
      <c r="AP316" s="16"/>
      <c r="AQ316" s="18"/>
      <c r="AR316" s="18"/>
      <c r="AS316" s="16"/>
      <c r="AT316" s="16"/>
      <c r="AU316" s="16"/>
      <c r="AV316" s="16"/>
      <c r="AW316" s="17"/>
      <c r="AX316" s="16"/>
      <c r="AY316" s="16"/>
      <c r="AZ316" s="16"/>
      <c r="BA316" s="16"/>
      <c r="BB316" s="16"/>
      <c r="BC316" s="16"/>
      <c r="BD316" s="16"/>
      <c r="BH316" s="6"/>
      <c r="BI316" s="3"/>
      <c r="BK316" s="6"/>
      <c r="BL316" s="3"/>
      <c r="BM316" s="3"/>
    </row>
    <row r="317" spans="11:65" ht="12.75" customHeight="1" x14ac:dyDescent="0.15">
      <c r="K317" s="1"/>
      <c r="AL317" s="16"/>
      <c r="AM317" s="16"/>
      <c r="AN317" s="17"/>
      <c r="AO317" s="16"/>
      <c r="AP317" s="16"/>
      <c r="AQ317" s="18"/>
      <c r="AR317" s="18"/>
      <c r="AS317" s="16"/>
      <c r="AT317" s="16"/>
      <c r="AU317" s="16"/>
      <c r="AV317" s="16"/>
      <c r="AW317" s="17"/>
      <c r="AX317" s="16"/>
      <c r="AY317" s="16"/>
      <c r="AZ317" s="16"/>
      <c r="BA317" s="16"/>
      <c r="BB317" s="16"/>
      <c r="BC317" s="16"/>
      <c r="BD317" s="16"/>
      <c r="BH317" s="6"/>
      <c r="BI317" s="3"/>
      <c r="BK317" s="6"/>
      <c r="BL317" s="3"/>
      <c r="BM317" s="3"/>
    </row>
    <row r="318" spans="11:65" ht="12.75" customHeight="1" x14ac:dyDescent="0.15">
      <c r="K318" s="1"/>
      <c r="AL318" s="16"/>
      <c r="AM318" s="16"/>
      <c r="AN318" s="17"/>
      <c r="AO318" s="16"/>
      <c r="AP318" s="16"/>
      <c r="AQ318" s="18"/>
      <c r="AR318" s="18"/>
      <c r="AS318" s="16"/>
      <c r="AT318" s="16"/>
      <c r="AU318" s="16"/>
      <c r="AV318" s="16"/>
      <c r="AW318" s="17"/>
      <c r="AX318" s="16"/>
      <c r="AY318" s="16"/>
      <c r="AZ318" s="16"/>
      <c r="BA318" s="16"/>
      <c r="BB318" s="16"/>
      <c r="BC318" s="16"/>
      <c r="BD318" s="16"/>
      <c r="BH318" s="6"/>
      <c r="BI318" s="3"/>
      <c r="BK318" s="6"/>
      <c r="BL318" s="3"/>
      <c r="BM318" s="3"/>
    </row>
    <row r="319" spans="11:65" ht="12.75" customHeight="1" x14ac:dyDescent="0.15">
      <c r="K319" s="1"/>
      <c r="AL319" s="16"/>
      <c r="AM319" s="16"/>
      <c r="AN319" s="17"/>
      <c r="AO319" s="16"/>
      <c r="AP319" s="16"/>
      <c r="AQ319" s="18"/>
      <c r="AR319" s="18"/>
      <c r="AS319" s="16"/>
      <c r="AT319" s="16"/>
      <c r="AU319" s="16"/>
      <c r="AV319" s="16"/>
      <c r="AW319" s="17"/>
      <c r="AX319" s="16"/>
      <c r="AY319" s="16"/>
      <c r="AZ319" s="16"/>
      <c r="BA319" s="16"/>
      <c r="BB319" s="16"/>
      <c r="BC319" s="16"/>
      <c r="BD319" s="16"/>
      <c r="BH319" s="6"/>
      <c r="BI319" s="3"/>
      <c r="BK319" s="6"/>
      <c r="BL319" s="3"/>
      <c r="BM319" s="3"/>
    </row>
    <row r="320" spans="11:65" ht="12.75" customHeight="1" x14ac:dyDescent="0.15">
      <c r="K320" s="1"/>
      <c r="AL320" s="16"/>
      <c r="AM320" s="16"/>
      <c r="AN320" s="17"/>
      <c r="AO320" s="16"/>
      <c r="AP320" s="16"/>
      <c r="AQ320" s="18"/>
      <c r="AR320" s="18"/>
      <c r="AS320" s="16"/>
      <c r="AT320" s="16"/>
      <c r="AU320" s="16"/>
      <c r="AV320" s="16"/>
      <c r="AW320" s="17"/>
      <c r="AX320" s="16"/>
      <c r="AY320" s="16"/>
      <c r="AZ320" s="16"/>
      <c r="BA320" s="16"/>
      <c r="BB320" s="16"/>
      <c r="BC320" s="16"/>
      <c r="BD320" s="16"/>
      <c r="BH320" s="6"/>
      <c r="BI320" s="3"/>
      <c r="BK320" s="6"/>
      <c r="BL320" s="3"/>
      <c r="BM320" s="3"/>
    </row>
    <row r="321" spans="11:65" ht="12.75" customHeight="1" x14ac:dyDescent="0.15">
      <c r="K321" s="1"/>
      <c r="AL321" s="16"/>
      <c r="AM321" s="16"/>
      <c r="AN321" s="17"/>
      <c r="AO321" s="16"/>
      <c r="AP321" s="16"/>
      <c r="AQ321" s="18"/>
      <c r="AR321" s="18"/>
      <c r="AS321" s="16"/>
      <c r="AT321" s="16"/>
      <c r="AU321" s="16"/>
      <c r="AV321" s="16"/>
      <c r="AW321" s="17"/>
      <c r="AX321" s="16"/>
      <c r="AY321" s="16"/>
      <c r="AZ321" s="16"/>
      <c r="BA321" s="16"/>
      <c r="BB321" s="16"/>
      <c r="BC321" s="16"/>
      <c r="BD321" s="16"/>
      <c r="BH321" s="6"/>
      <c r="BI321" s="3"/>
      <c r="BK321" s="6"/>
      <c r="BL321" s="3"/>
      <c r="BM321" s="3"/>
    </row>
    <row r="322" spans="11:65" ht="12.75" customHeight="1" x14ac:dyDescent="0.15">
      <c r="K322" s="1"/>
      <c r="AL322" s="16"/>
      <c r="AM322" s="16"/>
      <c r="AN322" s="17"/>
      <c r="AO322" s="16"/>
      <c r="AP322" s="16"/>
      <c r="AQ322" s="18"/>
      <c r="AR322" s="18"/>
      <c r="AS322" s="16"/>
      <c r="AT322" s="16"/>
      <c r="AU322" s="16"/>
      <c r="AV322" s="16"/>
      <c r="AW322" s="17"/>
      <c r="AX322" s="16"/>
      <c r="AY322" s="16"/>
      <c r="AZ322" s="16"/>
      <c r="BA322" s="16"/>
      <c r="BB322" s="16"/>
      <c r="BC322" s="16"/>
      <c r="BD322" s="16"/>
      <c r="BH322" s="6"/>
      <c r="BI322" s="3"/>
      <c r="BK322" s="6"/>
      <c r="BL322" s="3"/>
      <c r="BM322" s="3"/>
    </row>
    <row r="323" spans="11:65" ht="12.75" customHeight="1" x14ac:dyDescent="0.15">
      <c r="K323" s="1"/>
      <c r="AL323" s="16"/>
      <c r="AM323" s="16"/>
      <c r="AN323" s="17"/>
      <c r="AO323" s="16"/>
      <c r="AP323" s="16"/>
      <c r="AQ323" s="18"/>
      <c r="AR323" s="18"/>
      <c r="AS323" s="16"/>
      <c r="AT323" s="16"/>
      <c r="AU323" s="16"/>
      <c r="AV323" s="16"/>
      <c r="AW323" s="17"/>
      <c r="AX323" s="16"/>
      <c r="AY323" s="16"/>
      <c r="AZ323" s="16"/>
      <c r="BA323" s="16"/>
      <c r="BB323" s="16"/>
      <c r="BC323" s="16"/>
      <c r="BD323" s="16"/>
      <c r="BH323" s="6"/>
      <c r="BI323" s="3"/>
      <c r="BK323" s="6"/>
      <c r="BL323" s="3"/>
      <c r="BM323" s="3"/>
    </row>
    <row r="324" spans="11:65" ht="12.75" customHeight="1" x14ac:dyDescent="0.15">
      <c r="K324" s="1"/>
      <c r="AL324" s="16"/>
      <c r="AM324" s="16"/>
      <c r="AN324" s="17"/>
      <c r="AO324" s="16"/>
      <c r="AP324" s="16"/>
      <c r="AQ324" s="18"/>
      <c r="AR324" s="18"/>
      <c r="AS324" s="16"/>
      <c r="AT324" s="16"/>
      <c r="AU324" s="16"/>
      <c r="AV324" s="16"/>
      <c r="AW324" s="17"/>
      <c r="AX324" s="16"/>
      <c r="AY324" s="16"/>
      <c r="AZ324" s="16"/>
      <c r="BA324" s="16"/>
      <c r="BB324" s="16"/>
      <c r="BC324" s="16"/>
      <c r="BD324" s="16"/>
      <c r="BH324" s="6"/>
      <c r="BI324" s="3"/>
      <c r="BK324" s="6"/>
      <c r="BL324" s="3"/>
      <c r="BM324" s="3"/>
    </row>
    <row r="325" spans="11:65" ht="12.75" customHeight="1" x14ac:dyDescent="0.15">
      <c r="K325" s="1"/>
      <c r="AL325" s="16"/>
      <c r="AM325" s="16"/>
      <c r="AN325" s="17"/>
      <c r="AO325" s="16"/>
      <c r="AP325" s="16"/>
      <c r="AQ325" s="18"/>
      <c r="AR325" s="18"/>
      <c r="AS325" s="16"/>
      <c r="AT325" s="16"/>
      <c r="AU325" s="16"/>
      <c r="AV325" s="16"/>
      <c r="AW325" s="17"/>
      <c r="AX325" s="16"/>
      <c r="AY325" s="16"/>
      <c r="AZ325" s="16"/>
      <c r="BA325" s="16"/>
      <c r="BB325" s="16"/>
      <c r="BC325" s="16"/>
      <c r="BD325" s="16"/>
      <c r="BH325" s="6"/>
      <c r="BI325" s="3"/>
      <c r="BK325" s="6"/>
      <c r="BL325" s="3"/>
      <c r="BM325" s="3"/>
    </row>
    <row r="326" spans="11:65" ht="12.75" customHeight="1" x14ac:dyDescent="0.15">
      <c r="K326" s="1"/>
      <c r="AL326" s="16"/>
      <c r="AM326" s="16"/>
      <c r="AN326" s="17"/>
      <c r="AO326" s="16"/>
      <c r="AP326" s="16"/>
      <c r="AQ326" s="18"/>
      <c r="AR326" s="18"/>
      <c r="AS326" s="16"/>
      <c r="AT326" s="16"/>
      <c r="AU326" s="16"/>
      <c r="AV326" s="16"/>
      <c r="AW326" s="17"/>
      <c r="AX326" s="16"/>
      <c r="AY326" s="16"/>
      <c r="AZ326" s="16"/>
      <c r="BA326" s="16"/>
      <c r="BB326" s="16"/>
      <c r="BC326" s="16"/>
      <c r="BD326" s="16"/>
      <c r="BH326" s="6"/>
      <c r="BI326" s="3"/>
      <c r="BK326" s="6"/>
      <c r="BL326" s="3"/>
      <c r="BM326" s="3"/>
    </row>
    <row r="327" spans="11:65" ht="12.75" customHeight="1" x14ac:dyDescent="0.15">
      <c r="K327" s="1"/>
      <c r="AL327" s="16"/>
      <c r="AM327" s="16"/>
      <c r="AN327" s="17"/>
      <c r="AO327" s="16"/>
      <c r="AP327" s="16"/>
      <c r="AQ327" s="18"/>
      <c r="AR327" s="18"/>
      <c r="AS327" s="16"/>
      <c r="AT327" s="16"/>
      <c r="AU327" s="16"/>
      <c r="AV327" s="16"/>
      <c r="AW327" s="17"/>
      <c r="AX327" s="16"/>
      <c r="AY327" s="16"/>
      <c r="AZ327" s="16"/>
      <c r="BA327" s="16"/>
      <c r="BB327" s="16"/>
      <c r="BC327" s="16"/>
      <c r="BD327" s="16"/>
      <c r="BH327" s="6"/>
      <c r="BI327" s="3"/>
      <c r="BK327" s="6"/>
      <c r="BL327" s="3"/>
      <c r="BM327" s="3"/>
    </row>
    <row r="328" spans="11:65" ht="12.75" customHeight="1" x14ac:dyDescent="0.15">
      <c r="K328" s="1"/>
      <c r="AL328" s="16"/>
      <c r="AM328" s="16"/>
      <c r="AN328" s="17"/>
      <c r="AO328" s="16"/>
      <c r="AP328" s="16"/>
      <c r="AQ328" s="18"/>
      <c r="AR328" s="18"/>
      <c r="AS328" s="16"/>
      <c r="AT328" s="16"/>
      <c r="AU328" s="16"/>
      <c r="AV328" s="16"/>
      <c r="AW328" s="17"/>
      <c r="AX328" s="16"/>
      <c r="AY328" s="16"/>
      <c r="AZ328" s="16"/>
      <c r="BA328" s="16"/>
      <c r="BB328" s="16"/>
      <c r="BC328" s="16"/>
      <c r="BD328" s="16"/>
      <c r="BH328" s="6"/>
      <c r="BI328" s="3"/>
      <c r="BK328" s="6"/>
      <c r="BL328" s="3"/>
      <c r="BM328" s="3"/>
    </row>
    <row r="329" spans="11:65" ht="12.75" customHeight="1" x14ac:dyDescent="0.15">
      <c r="K329" s="1"/>
      <c r="AL329" s="16"/>
      <c r="AM329" s="16"/>
      <c r="AN329" s="17"/>
      <c r="AO329" s="16"/>
      <c r="AP329" s="16"/>
      <c r="AQ329" s="18"/>
      <c r="AR329" s="18"/>
      <c r="AS329" s="16"/>
      <c r="AT329" s="16"/>
      <c r="AU329" s="16"/>
      <c r="AV329" s="16"/>
      <c r="AW329" s="17"/>
      <c r="AX329" s="16"/>
      <c r="AY329" s="16"/>
      <c r="AZ329" s="16"/>
      <c r="BA329" s="16"/>
      <c r="BB329" s="16"/>
      <c r="BC329" s="16"/>
      <c r="BD329" s="16"/>
      <c r="BH329" s="6"/>
      <c r="BI329" s="3"/>
      <c r="BK329" s="6"/>
      <c r="BL329" s="3"/>
      <c r="BM329" s="3"/>
    </row>
    <row r="330" spans="11:65" ht="12.75" customHeight="1" x14ac:dyDescent="0.15">
      <c r="K330" s="1"/>
      <c r="AL330" s="16"/>
      <c r="AM330" s="16"/>
      <c r="AN330" s="17"/>
      <c r="AO330" s="16"/>
      <c r="AP330" s="16"/>
      <c r="AQ330" s="18"/>
      <c r="AR330" s="18"/>
      <c r="AS330" s="16"/>
      <c r="AT330" s="16"/>
      <c r="AU330" s="16"/>
      <c r="AV330" s="16"/>
      <c r="AW330" s="17"/>
      <c r="AX330" s="16"/>
      <c r="AY330" s="16"/>
      <c r="AZ330" s="16"/>
      <c r="BA330" s="16"/>
      <c r="BB330" s="16"/>
      <c r="BC330" s="16"/>
      <c r="BD330" s="16"/>
      <c r="BH330" s="6"/>
      <c r="BI330" s="3"/>
      <c r="BK330" s="6"/>
      <c r="BL330" s="3"/>
      <c r="BM330" s="3"/>
    </row>
    <row r="331" spans="11:65" ht="12.75" customHeight="1" x14ac:dyDescent="0.15">
      <c r="K331" s="1"/>
      <c r="AL331" s="16"/>
      <c r="AM331" s="16"/>
      <c r="AN331" s="17"/>
      <c r="AO331" s="16"/>
      <c r="AP331" s="16"/>
      <c r="AQ331" s="18"/>
      <c r="AR331" s="18"/>
      <c r="AS331" s="16"/>
      <c r="AT331" s="16"/>
      <c r="AU331" s="16"/>
      <c r="AV331" s="16"/>
      <c r="AW331" s="17"/>
      <c r="AX331" s="16"/>
      <c r="AY331" s="16"/>
      <c r="AZ331" s="16"/>
      <c r="BA331" s="16"/>
      <c r="BB331" s="16"/>
      <c r="BC331" s="16"/>
      <c r="BD331" s="16"/>
      <c r="BH331" s="6"/>
      <c r="BI331" s="3"/>
      <c r="BK331" s="6"/>
      <c r="BL331" s="3"/>
      <c r="BM331" s="3"/>
    </row>
    <row r="332" spans="11:65" ht="12.75" customHeight="1" x14ac:dyDescent="0.15">
      <c r="K332" s="1"/>
      <c r="AL332" s="16"/>
      <c r="AM332" s="16"/>
      <c r="AN332" s="17"/>
      <c r="AO332" s="16"/>
      <c r="AP332" s="16"/>
      <c r="AQ332" s="18"/>
      <c r="AR332" s="18"/>
      <c r="AS332" s="16"/>
      <c r="AT332" s="16"/>
      <c r="AU332" s="16"/>
      <c r="AV332" s="16"/>
      <c r="AW332" s="17"/>
      <c r="AX332" s="16"/>
      <c r="AY332" s="16"/>
      <c r="AZ332" s="16"/>
      <c r="BA332" s="16"/>
      <c r="BB332" s="16"/>
      <c r="BC332" s="16"/>
      <c r="BD332" s="16"/>
      <c r="BH332" s="6"/>
      <c r="BI332" s="3"/>
      <c r="BK332" s="6"/>
      <c r="BL332" s="3"/>
      <c r="BM332" s="3"/>
    </row>
    <row r="333" spans="11:65" ht="12.75" customHeight="1" x14ac:dyDescent="0.15">
      <c r="K333" s="1"/>
      <c r="AL333" s="16"/>
      <c r="AM333" s="16"/>
      <c r="AN333" s="17"/>
      <c r="AO333" s="16"/>
      <c r="AP333" s="16"/>
      <c r="AQ333" s="18"/>
      <c r="AR333" s="18"/>
      <c r="AS333" s="16"/>
      <c r="AT333" s="16"/>
      <c r="AU333" s="16"/>
      <c r="AV333" s="16"/>
      <c r="AW333" s="17"/>
      <c r="AX333" s="16"/>
      <c r="AY333" s="16"/>
      <c r="AZ333" s="16"/>
      <c r="BA333" s="16"/>
      <c r="BB333" s="16"/>
      <c r="BC333" s="16"/>
      <c r="BD333" s="16"/>
      <c r="BH333" s="6"/>
      <c r="BI333" s="3"/>
      <c r="BK333" s="6"/>
      <c r="BL333" s="3"/>
      <c r="BM333" s="3"/>
    </row>
    <row r="334" spans="11:65" ht="12.75" customHeight="1" x14ac:dyDescent="0.15">
      <c r="K334" s="1"/>
      <c r="AL334" s="16"/>
      <c r="AM334" s="16"/>
      <c r="AN334" s="17"/>
      <c r="AO334" s="16"/>
      <c r="AP334" s="16"/>
      <c r="AQ334" s="18"/>
      <c r="AR334" s="18"/>
      <c r="AS334" s="16"/>
      <c r="AT334" s="16"/>
      <c r="AU334" s="16"/>
      <c r="AV334" s="16"/>
      <c r="AW334" s="17"/>
      <c r="AX334" s="16"/>
      <c r="AY334" s="16"/>
      <c r="AZ334" s="16"/>
      <c r="BA334" s="16"/>
      <c r="BB334" s="16"/>
      <c r="BC334" s="16"/>
      <c r="BD334" s="16"/>
      <c r="BH334" s="6"/>
      <c r="BI334" s="3"/>
      <c r="BK334" s="6"/>
      <c r="BL334" s="3"/>
      <c r="BM334" s="3"/>
    </row>
    <row r="335" spans="11:65" ht="12.75" customHeight="1" x14ac:dyDescent="0.15">
      <c r="K335" s="1"/>
      <c r="AL335" s="16"/>
      <c r="AM335" s="16"/>
      <c r="AN335" s="17"/>
      <c r="AO335" s="16"/>
      <c r="AP335" s="16"/>
      <c r="AQ335" s="18"/>
      <c r="AR335" s="18"/>
      <c r="AS335" s="16"/>
      <c r="AT335" s="16"/>
      <c r="AU335" s="16"/>
      <c r="AV335" s="16"/>
      <c r="AW335" s="17"/>
      <c r="AX335" s="16"/>
      <c r="AY335" s="16"/>
      <c r="AZ335" s="16"/>
      <c r="BA335" s="16"/>
      <c r="BB335" s="16"/>
      <c r="BC335" s="16"/>
      <c r="BD335" s="16"/>
      <c r="BH335" s="6"/>
      <c r="BI335" s="3"/>
      <c r="BK335" s="6"/>
      <c r="BL335" s="3"/>
      <c r="BM335" s="3"/>
    </row>
    <row r="336" spans="11:65" ht="12.75" customHeight="1" x14ac:dyDescent="0.15">
      <c r="K336" s="1"/>
      <c r="AL336" s="16"/>
      <c r="AM336" s="16"/>
      <c r="AN336" s="17"/>
      <c r="AO336" s="16"/>
      <c r="AP336" s="16"/>
      <c r="AQ336" s="18"/>
      <c r="AR336" s="18"/>
      <c r="AS336" s="16"/>
      <c r="AT336" s="16"/>
      <c r="AU336" s="16"/>
      <c r="AV336" s="16"/>
      <c r="AW336" s="17"/>
      <c r="AX336" s="16"/>
      <c r="AY336" s="16"/>
      <c r="AZ336" s="16"/>
      <c r="BA336" s="16"/>
      <c r="BB336" s="16"/>
      <c r="BC336" s="16"/>
      <c r="BD336" s="16"/>
      <c r="BH336" s="6"/>
      <c r="BI336" s="3"/>
      <c r="BK336" s="6"/>
      <c r="BL336" s="3"/>
      <c r="BM336" s="3"/>
    </row>
    <row r="337" spans="11:65" ht="12.75" customHeight="1" x14ac:dyDescent="0.15">
      <c r="K337" s="1"/>
      <c r="AL337" s="16"/>
      <c r="AM337" s="16"/>
      <c r="AN337" s="17"/>
      <c r="AO337" s="16"/>
      <c r="AP337" s="16"/>
      <c r="AQ337" s="18"/>
      <c r="AR337" s="18"/>
      <c r="AS337" s="16"/>
      <c r="AT337" s="16"/>
      <c r="AU337" s="16"/>
      <c r="AV337" s="16"/>
      <c r="AW337" s="17"/>
      <c r="AX337" s="16"/>
      <c r="AY337" s="16"/>
      <c r="AZ337" s="16"/>
      <c r="BA337" s="16"/>
      <c r="BB337" s="16"/>
      <c r="BC337" s="16"/>
      <c r="BD337" s="16"/>
      <c r="BH337" s="6"/>
      <c r="BI337" s="3"/>
      <c r="BK337" s="6"/>
      <c r="BL337" s="3"/>
      <c r="BM337" s="3"/>
    </row>
    <row r="338" spans="11:65" ht="12.75" customHeight="1" x14ac:dyDescent="0.15">
      <c r="K338" s="1"/>
      <c r="AL338" s="16"/>
      <c r="AM338" s="16"/>
      <c r="AN338" s="17"/>
      <c r="AO338" s="16"/>
      <c r="AP338" s="16"/>
      <c r="AQ338" s="18"/>
      <c r="AR338" s="18"/>
      <c r="AS338" s="16"/>
      <c r="AT338" s="16"/>
      <c r="AU338" s="16"/>
      <c r="AV338" s="16"/>
      <c r="AW338" s="17"/>
      <c r="AX338" s="16"/>
      <c r="AY338" s="16"/>
      <c r="AZ338" s="16"/>
      <c r="BA338" s="16"/>
      <c r="BB338" s="16"/>
      <c r="BC338" s="16"/>
      <c r="BD338" s="16"/>
      <c r="BH338" s="6"/>
      <c r="BI338" s="3"/>
      <c r="BK338" s="6"/>
      <c r="BL338" s="3"/>
      <c r="BM338" s="3"/>
    </row>
    <row r="339" spans="11:65" ht="12.75" customHeight="1" x14ac:dyDescent="0.15">
      <c r="K339" s="1"/>
      <c r="AL339" s="16"/>
      <c r="AM339" s="16"/>
      <c r="AN339" s="17"/>
      <c r="AO339" s="16"/>
      <c r="AP339" s="16"/>
      <c r="AQ339" s="18"/>
      <c r="AR339" s="18"/>
      <c r="AS339" s="16"/>
      <c r="AT339" s="16"/>
      <c r="AU339" s="16"/>
      <c r="AV339" s="16"/>
      <c r="AW339" s="17"/>
      <c r="AX339" s="16"/>
      <c r="AY339" s="16"/>
      <c r="AZ339" s="16"/>
      <c r="BA339" s="16"/>
      <c r="BB339" s="16"/>
      <c r="BC339" s="16"/>
      <c r="BD339" s="16"/>
      <c r="BH339" s="6"/>
      <c r="BI339" s="3"/>
      <c r="BK339" s="6"/>
      <c r="BL339" s="3"/>
      <c r="BM339" s="3"/>
    </row>
    <row r="340" spans="11:65" ht="12.75" customHeight="1" x14ac:dyDescent="0.15">
      <c r="K340" s="1"/>
      <c r="AL340" s="16"/>
      <c r="AM340" s="16"/>
      <c r="AN340" s="17"/>
      <c r="AO340" s="16"/>
      <c r="AP340" s="16"/>
      <c r="AQ340" s="18"/>
      <c r="AR340" s="18"/>
      <c r="AS340" s="16"/>
      <c r="AT340" s="16"/>
      <c r="AU340" s="16"/>
      <c r="AV340" s="16"/>
      <c r="AW340" s="17"/>
      <c r="AX340" s="16"/>
      <c r="AY340" s="16"/>
      <c r="AZ340" s="16"/>
      <c r="BA340" s="16"/>
      <c r="BB340" s="16"/>
      <c r="BC340" s="16"/>
      <c r="BD340" s="16"/>
      <c r="BH340" s="6"/>
      <c r="BI340" s="3"/>
      <c r="BK340" s="6"/>
      <c r="BL340" s="3"/>
      <c r="BM340" s="3"/>
    </row>
    <row r="341" spans="11:65" ht="12.75" customHeight="1" x14ac:dyDescent="0.15">
      <c r="K341" s="1"/>
      <c r="AL341" s="16"/>
      <c r="AM341" s="16"/>
      <c r="AN341" s="17"/>
      <c r="AO341" s="16"/>
      <c r="AP341" s="16"/>
      <c r="AQ341" s="18"/>
      <c r="AR341" s="18"/>
      <c r="AS341" s="16"/>
      <c r="AT341" s="16"/>
      <c r="AU341" s="16"/>
      <c r="AV341" s="16"/>
      <c r="AW341" s="17"/>
      <c r="AX341" s="16"/>
      <c r="AY341" s="16"/>
      <c r="AZ341" s="16"/>
      <c r="BA341" s="16"/>
      <c r="BB341" s="16"/>
      <c r="BC341" s="16"/>
      <c r="BD341" s="16"/>
      <c r="BH341" s="6"/>
      <c r="BI341" s="3"/>
      <c r="BK341" s="6"/>
      <c r="BL341" s="3"/>
      <c r="BM341" s="3"/>
    </row>
    <row r="342" spans="11:65" ht="12.75" customHeight="1" x14ac:dyDescent="0.15">
      <c r="K342" s="1"/>
      <c r="AL342" s="16"/>
      <c r="AM342" s="16"/>
      <c r="AN342" s="17"/>
      <c r="AO342" s="16"/>
      <c r="AP342" s="16"/>
      <c r="AQ342" s="18"/>
      <c r="AR342" s="18"/>
      <c r="AS342" s="16"/>
      <c r="AT342" s="16"/>
      <c r="AU342" s="16"/>
      <c r="AV342" s="16"/>
      <c r="AW342" s="17"/>
      <c r="AX342" s="16"/>
      <c r="AY342" s="16"/>
      <c r="AZ342" s="16"/>
      <c r="BA342" s="16"/>
      <c r="BB342" s="16"/>
      <c r="BC342" s="16"/>
      <c r="BD342" s="16"/>
      <c r="BH342" s="6"/>
      <c r="BI342" s="3"/>
      <c r="BK342" s="6"/>
      <c r="BL342" s="3"/>
      <c r="BM342" s="3"/>
    </row>
    <row r="343" spans="11:65" ht="12.75" customHeight="1" x14ac:dyDescent="0.15">
      <c r="K343" s="1"/>
      <c r="AL343" s="16"/>
      <c r="AM343" s="16"/>
      <c r="AN343" s="17"/>
      <c r="AO343" s="16"/>
      <c r="AP343" s="16"/>
      <c r="AQ343" s="18"/>
      <c r="AR343" s="18"/>
      <c r="AS343" s="16"/>
      <c r="AT343" s="16"/>
      <c r="AU343" s="16"/>
      <c r="AV343" s="16"/>
      <c r="AW343" s="17"/>
      <c r="AX343" s="16"/>
      <c r="AY343" s="16"/>
      <c r="AZ343" s="16"/>
      <c r="BA343" s="16"/>
      <c r="BB343" s="16"/>
      <c r="BC343" s="16"/>
      <c r="BD343" s="16"/>
      <c r="BH343" s="6"/>
      <c r="BI343" s="3"/>
      <c r="BK343" s="6"/>
      <c r="BL343" s="3"/>
      <c r="BM343" s="3"/>
    </row>
    <row r="344" spans="11:65" ht="12.75" customHeight="1" x14ac:dyDescent="0.15">
      <c r="K344" s="1"/>
      <c r="AL344" s="16"/>
      <c r="AM344" s="16"/>
      <c r="AN344" s="17"/>
      <c r="AO344" s="16"/>
      <c r="AP344" s="16"/>
      <c r="AQ344" s="18"/>
      <c r="AR344" s="18"/>
      <c r="AS344" s="16"/>
      <c r="AT344" s="16"/>
      <c r="AU344" s="16"/>
      <c r="AV344" s="16"/>
      <c r="AW344" s="17"/>
      <c r="AX344" s="16"/>
      <c r="AY344" s="16"/>
      <c r="AZ344" s="16"/>
      <c r="BA344" s="16"/>
      <c r="BB344" s="16"/>
      <c r="BC344" s="16"/>
      <c r="BD344" s="16"/>
      <c r="BH344" s="6"/>
      <c r="BI344" s="3"/>
      <c r="BK344" s="6"/>
      <c r="BL344" s="3"/>
      <c r="BM344" s="3"/>
    </row>
    <row r="345" spans="11:65" ht="12.75" customHeight="1" x14ac:dyDescent="0.15">
      <c r="K345" s="1"/>
      <c r="AL345" s="16"/>
      <c r="AM345" s="16"/>
      <c r="AN345" s="17"/>
      <c r="AO345" s="16"/>
      <c r="AP345" s="16"/>
      <c r="AQ345" s="18"/>
      <c r="AR345" s="18"/>
      <c r="AS345" s="16"/>
      <c r="AT345" s="16"/>
      <c r="AU345" s="16"/>
      <c r="AV345" s="16"/>
      <c r="AW345" s="17"/>
      <c r="AX345" s="16"/>
      <c r="AY345" s="16"/>
      <c r="AZ345" s="16"/>
      <c r="BA345" s="16"/>
      <c r="BB345" s="16"/>
      <c r="BC345" s="16"/>
      <c r="BD345" s="16"/>
      <c r="BH345" s="6"/>
      <c r="BI345" s="3"/>
      <c r="BK345" s="6"/>
      <c r="BL345" s="3"/>
      <c r="BM345" s="3"/>
    </row>
    <row r="346" spans="11:65" ht="12.75" customHeight="1" x14ac:dyDescent="0.15">
      <c r="K346" s="1"/>
      <c r="AL346" s="16"/>
      <c r="AM346" s="16"/>
      <c r="AN346" s="17"/>
      <c r="AO346" s="16"/>
      <c r="AP346" s="16"/>
      <c r="AQ346" s="18"/>
      <c r="AR346" s="18"/>
      <c r="AS346" s="16"/>
      <c r="AT346" s="16"/>
      <c r="AU346" s="16"/>
      <c r="AV346" s="16"/>
      <c r="AW346" s="17"/>
      <c r="AX346" s="16"/>
      <c r="AY346" s="16"/>
      <c r="AZ346" s="16"/>
      <c r="BA346" s="16"/>
      <c r="BB346" s="16"/>
      <c r="BC346" s="16"/>
      <c r="BD346" s="16"/>
      <c r="BH346" s="6"/>
      <c r="BI346" s="3"/>
      <c r="BK346" s="6"/>
      <c r="BL346" s="3"/>
      <c r="BM346" s="3"/>
    </row>
    <row r="347" spans="11:65" ht="12.75" customHeight="1" x14ac:dyDescent="0.15">
      <c r="K347" s="1"/>
      <c r="AL347" s="16"/>
      <c r="AM347" s="16"/>
      <c r="AN347" s="17"/>
      <c r="AO347" s="16"/>
      <c r="AP347" s="16"/>
      <c r="AQ347" s="18"/>
      <c r="AR347" s="18"/>
      <c r="AS347" s="16"/>
      <c r="AT347" s="16"/>
      <c r="AU347" s="16"/>
      <c r="AV347" s="16"/>
      <c r="AW347" s="17"/>
      <c r="AX347" s="16"/>
      <c r="AY347" s="16"/>
      <c r="AZ347" s="16"/>
      <c r="BA347" s="16"/>
      <c r="BB347" s="16"/>
      <c r="BC347" s="16"/>
      <c r="BD347" s="16"/>
      <c r="BH347" s="6"/>
      <c r="BI347" s="3"/>
      <c r="BK347" s="6"/>
      <c r="BL347" s="3"/>
      <c r="BM347" s="3"/>
    </row>
    <row r="348" spans="11:65" ht="12.75" customHeight="1" x14ac:dyDescent="0.15">
      <c r="K348" s="1"/>
      <c r="AL348" s="16"/>
      <c r="AM348" s="16"/>
      <c r="AN348" s="17"/>
      <c r="AO348" s="16"/>
      <c r="AP348" s="16"/>
      <c r="AQ348" s="18"/>
      <c r="AR348" s="18"/>
      <c r="AS348" s="16"/>
      <c r="AT348" s="16"/>
      <c r="AU348" s="16"/>
      <c r="AV348" s="16"/>
      <c r="AW348" s="17"/>
      <c r="AX348" s="16"/>
      <c r="AY348" s="16"/>
      <c r="AZ348" s="16"/>
      <c r="BA348" s="16"/>
      <c r="BB348" s="16"/>
      <c r="BC348" s="16"/>
      <c r="BD348" s="16"/>
      <c r="BH348" s="6"/>
      <c r="BI348" s="3"/>
      <c r="BK348" s="6"/>
      <c r="BL348" s="3"/>
      <c r="BM348" s="3"/>
    </row>
    <row r="349" spans="11:65" ht="12.75" customHeight="1" x14ac:dyDescent="0.15">
      <c r="K349" s="1"/>
      <c r="AL349" s="16"/>
      <c r="AM349" s="16"/>
      <c r="AN349" s="17"/>
      <c r="AO349" s="16"/>
      <c r="AP349" s="16"/>
      <c r="AQ349" s="18"/>
      <c r="AR349" s="18"/>
      <c r="AS349" s="16"/>
      <c r="AT349" s="16"/>
      <c r="AU349" s="16"/>
      <c r="AV349" s="16"/>
      <c r="AW349" s="17"/>
      <c r="AX349" s="16"/>
      <c r="AY349" s="16"/>
      <c r="AZ349" s="16"/>
      <c r="BA349" s="16"/>
      <c r="BB349" s="16"/>
      <c r="BC349" s="16"/>
      <c r="BD349" s="16"/>
      <c r="BH349" s="6"/>
      <c r="BI349" s="3"/>
      <c r="BK349" s="6"/>
      <c r="BL349" s="3"/>
      <c r="BM349" s="3"/>
    </row>
    <row r="350" spans="11:65" ht="12.75" customHeight="1" x14ac:dyDescent="0.15">
      <c r="K350" s="1"/>
      <c r="AL350" s="16"/>
      <c r="AM350" s="16"/>
      <c r="AN350" s="17"/>
      <c r="AO350" s="16"/>
      <c r="AP350" s="16"/>
      <c r="AQ350" s="18"/>
      <c r="AR350" s="18"/>
      <c r="AS350" s="16"/>
      <c r="AT350" s="16"/>
      <c r="AU350" s="16"/>
      <c r="AV350" s="16"/>
      <c r="AW350" s="17"/>
      <c r="AX350" s="16"/>
      <c r="AY350" s="16"/>
      <c r="AZ350" s="16"/>
      <c r="BA350" s="16"/>
      <c r="BB350" s="16"/>
      <c r="BC350" s="16"/>
      <c r="BD350" s="16"/>
      <c r="BH350" s="6"/>
      <c r="BI350" s="3"/>
      <c r="BK350" s="6"/>
      <c r="BL350" s="3"/>
      <c r="BM350" s="3"/>
    </row>
    <row r="351" spans="11:65" ht="12.75" customHeight="1" x14ac:dyDescent="0.15">
      <c r="K351" s="1"/>
      <c r="AL351" s="16"/>
      <c r="AM351" s="16"/>
      <c r="AN351" s="17"/>
      <c r="AO351" s="16"/>
      <c r="AP351" s="16"/>
      <c r="AQ351" s="18"/>
      <c r="AR351" s="18"/>
      <c r="AS351" s="16"/>
      <c r="AT351" s="16"/>
      <c r="AU351" s="16"/>
      <c r="AV351" s="16"/>
      <c r="AW351" s="17"/>
      <c r="AX351" s="16"/>
      <c r="AY351" s="16"/>
      <c r="AZ351" s="16"/>
      <c r="BA351" s="16"/>
      <c r="BB351" s="16"/>
      <c r="BC351" s="16"/>
      <c r="BD351" s="16"/>
      <c r="BH351" s="6"/>
      <c r="BI351" s="3"/>
      <c r="BK351" s="6"/>
      <c r="BL351" s="3"/>
      <c r="BM351" s="3"/>
    </row>
    <row r="352" spans="11:65" ht="12.75" customHeight="1" x14ac:dyDescent="0.15">
      <c r="K352" s="1"/>
      <c r="AL352" s="16"/>
      <c r="AM352" s="16"/>
      <c r="AN352" s="17"/>
      <c r="AO352" s="16"/>
      <c r="AP352" s="16"/>
      <c r="AQ352" s="18"/>
      <c r="AR352" s="18"/>
      <c r="AS352" s="16"/>
      <c r="AT352" s="16"/>
      <c r="AU352" s="16"/>
      <c r="AV352" s="16"/>
      <c r="AW352" s="17"/>
      <c r="AX352" s="16"/>
      <c r="AY352" s="16"/>
      <c r="AZ352" s="16"/>
      <c r="BA352" s="16"/>
      <c r="BB352" s="16"/>
      <c r="BC352" s="16"/>
      <c r="BD352" s="16"/>
      <c r="BH352" s="6"/>
      <c r="BI352" s="3"/>
      <c r="BK352" s="6"/>
      <c r="BL352" s="3"/>
      <c r="BM352" s="3"/>
    </row>
    <row r="353" spans="11:65" ht="12.75" customHeight="1" x14ac:dyDescent="0.15">
      <c r="K353" s="1"/>
      <c r="AL353" s="16"/>
      <c r="AM353" s="16"/>
      <c r="AN353" s="17"/>
      <c r="AO353" s="16"/>
      <c r="AP353" s="16"/>
      <c r="AQ353" s="18"/>
      <c r="AR353" s="18"/>
      <c r="AS353" s="16"/>
      <c r="AT353" s="16"/>
      <c r="AU353" s="16"/>
      <c r="AV353" s="16"/>
      <c r="AW353" s="17"/>
      <c r="AX353" s="16"/>
      <c r="AY353" s="16"/>
      <c r="AZ353" s="16"/>
      <c r="BA353" s="16"/>
      <c r="BB353" s="16"/>
      <c r="BC353" s="16"/>
      <c r="BD353" s="16"/>
      <c r="BH353" s="6"/>
      <c r="BI353" s="3"/>
      <c r="BK353" s="6"/>
      <c r="BL353" s="3"/>
      <c r="BM353" s="3"/>
    </row>
    <row r="354" spans="11:65" ht="12.75" customHeight="1" x14ac:dyDescent="0.15">
      <c r="K354" s="1"/>
      <c r="AL354" s="16"/>
      <c r="AM354" s="16"/>
      <c r="AN354" s="17"/>
      <c r="AO354" s="16"/>
      <c r="AP354" s="16"/>
      <c r="AQ354" s="18"/>
      <c r="AR354" s="18"/>
      <c r="AS354" s="16"/>
      <c r="AT354" s="16"/>
      <c r="AU354" s="16"/>
      <c r="AV354" s="16"/>
      <c r="AW354" s="17"/>
      <c r="AX354" s="16"/>
      <c r="AY354" s="16"/>
      <c r="AZ354" s="16"/>
      <c r="BA354" s="16"/>
      <c r="BB354" s="16"/>
      <c r="BC354" s="16"/>
      <c r="BD354" s="16"/>
      <c r="BH354" s="6"/>
      <c r="BI354" s="3"/>
      <c r="BK354" s="6"/>
      <c r="BL354" s="3"/>
      <c r="BM354" s="3"/>
    </row>
    <row r="355" spans="11:65" ht="12.75" customHeight="1" x14ac:dyDescent="0.15">
      <c r="K355" s="1"/>
      <c r="AL355" s="16"/>
      <c r="AM355" s="16"/>
      <c r="AN355" s="17"/>
      <c r="AO355" s="16"/>
      <c r="AP355" s="16"/>
      <c r="AQ355" s="18"/>
      <c r="AR355" s="18"/>
      <c r="AS355" s="16"/>
      <c r="AT355" s="16"/>
      <c r="AU355" s="16"/>
      <c r="AV355" s="16"/>
      <c r="AW355" s="17"/>
      <c r="AX355" s="16"/>
      <c r="AY355" s="16"/>
      <c r="AZ355" s="16"/>
      <c r="BA355" s="16"/>
      <c r="BB355" s="16"/>
      <c r="BC355" s="16"/>
      <c r="BD355" s="16"/>
      <c r="BH355" s="6"/>
      <c r="BI355" s="3"/>
      <c r="BK355" s="6"/>
      <c r="BL355" s="3"/>
      <c r="BM355" s="3"/>
    </row>
    <row r="356" spans="11:65" ht="12.75" customHeight="1" x14ac:dyDescent="0.15">
      <c r="K356" s="1"/>
      <c r="AL356" s="16"/>
      <c r="AM356" s="16"/>
      <c r="AN356" s="17"/>
      <c r="AO356" s="16"/>
      <c r="AP356" s="16"/>
      <c r="AQ356" s="18"/>
      <c r="AR356" s="18"/>
      <c r="AS356" s="16"/>
      <c r="AT356" s="16"/>
      <c r="AU356" s="16"/>
      <c r="AV356" s="16"/>
      <c r="AW356" s="17"/>
      <c r="AX356" s="16"/>
      <c r="AY356" s="16"/>
      <c r="AZ356" s="16"/>
      <c r="BA356" s="16"/>
      <c r="BB356" s="16"/>
      <c r="BC356" s="16"/>
      <c r="BD356" s="16"/>
      <c r="BH356" s="6"/>
      <c r="BI356" s="3"/>
      <c r="BK356" s="6"/>
      <c r="BL356" s="3"/>
      <c r="BM356" s="3"/>
    </row>
    <row r="357" spans="11:65" ht="12.75" customHeight="1" x14ac:dyDescent="0.15">
      <c r="K357" s="1"/>
      <c r="AL357" s="16"/>
      <c r="AM357" s="16"/>
      <c r="AN357" s="17"/>
      <c r="AO357" s="16"/>
      <c r="AP357" s="16"/>
      <c r="AQ357" s="18"/>
      <c r="AR357" s="18"/>
      <c r="AS357" s="16"/>
      <c r="AT357" s="16"/>
      <c r="AU357" s="16"/>
      <c r="AV357" s="16"/>
      <c r="AW357" s="17"/>
      <c r="AX357" s="16"/>
      <c r="AY357" s="16"/>
      <c r="AZ357" s="16"/>
      <c r="BA357" s="16"/>
      <c r="BB357" s="16"/>
      <c r="BC357" s="16"/>
      <c r="BD357" s="16"/>
      <c r="BH357" s="6"/>
      <c r="BI357" s="3"/>
      <c r="BK357" s="6"/>
      <c r="BL357" s="3"/>
      <c r="BM357" s="3"/>
    </row>
    <row r="358" spans="11:65" ht="12.75" customHeight="1" x14ac:dyDescent="0.15">
      <c r="K358" s="1"/>
      <c r="AL358" s="16"/>
      <c r="AM358" s="16"/>
      <c r="AN358" s="17"/>
      <c r="AO358" s="16"/>
      <c r="AP358" s="16"/>
      <c r="AQ358" s="18"/>
      <c r="AR358" s="18"/>
      <c r="AS358" s="16"/>
      <c r="AT358" s="16"/>
      <c r="AU358" s="16"/>
      <c r="AV358" s="16"/>
      <c r="AW358" s="17"/>
      <c r="AX358" s="16"/>
      <c r="AY358" s="16"/>
      <c r="AZ358" s="16"/>
      <c r="BA358" s="16"/>
      <c r="BB358" s="16"/>
      <c r="BC358" s="16"/>
      <c r="BD358" s="16"/>
      <c r="BH358" s="6"/>
      <c r="BI358" s="3"/>
      <c r="BK358" s="6"/>
      <c r="BL358" s="3"/>
      <c r="BM358" s="3"/>
    </row>
    <row r="359" spans="11:65" ht="12.75" customHeight="1" x14ac:dyDescent="0.15">
      <c r="K359" s="1"/>
      <c r="AL359" s="16"/>
      <c r="AM359" s="16"/>
      <c r="AN359" s="17"/>
      <c r="AO359" s="16"/>
      <c r="AP359" s="16"/>
      <c r="AQ359" s="18"/>
      <c r="AR359" s="18"/>
      <c r="AS359" s="16"/>
      <c r="AT359" s="16"/>
      <c r="AU359" s="16"/>
      <c r="AV359" s="16"/>
      <c r="AW359" s="17"/>
      <c r="AX359" s="16"/>
      <c r="AY359" s="16"/>
      <c r="AZ359" s="16"/>
      <c r="BA359" s="16"/>
      <c r="BB359" s="16"/>
      <c r="BC359" s="16"/>
      <c r="BD359" s="16"/>
      <c r="BH359" s="6"/>
      <c r="BI359" s="3"/>
      <c r="BK359" s="6"/>
      <c r="BL359" s="3"/>
      <c r="BM359" s="3"/>
    </row>
    <row r="360" spans="11:65" ht="12.75" customHeight="1" x14ac:dyDescent="0.15">
      <c r="K360" s="1"/>
      <c r="AL360" s="16"/>
      <c r="AM360" s="16"/>
      <c r="AN360" s="17"/>
      <c r="AO360" s="16"/>
      <c r="AP360" s="16"/>
      <c r="AQ360" s="18"/>
      <c r="AR360" s="18"/>
      <c r="AS360" s="16"/>
      <c r="AT360" s="16"/>
      <c r="AU360" s="16"/>
      <c r="AV360" s="16"/>
      <c r="AW360" s="17"/>
      <c r="AX360" s="16"/>
      <c r="AY360" s="16"/>
      <c r="AZ360" s="16"/>
      <c r="BA360" s="16"/>
      <c r="BB360" s="16"/>
      <c r="BC360" s="16"/>
      <c r="BD360" s="16"/>
      <c r="BH360" s="6"/>
      <c r="BI360" s="3"/>
      <c r="BK360" s="6"/>
      <c r="BL360" s="3"/>
      <c r="BM360" s="3"/>
    </row>
    <row r="361" spans="11:65" ht="12.75" customHeight="1" x14ac:dyDescent="0.15">
      <c r="K361" s="1"/>
      <c r="AL361" s="16"/>
      <c r="AM361" s="16"/>
      <c r="AN361" s="17"/>
      <c r="AO361" s="16"/>
      <c r="AP361" s="16"/>
      <c r="AQ361" s="18"/>
      <c r="AR361" s="18"/>
      <c r="AS361" s="16"/>
      <c r="AT361" s="16"/>
      <c r="AU361" s="16"/>
      <c r="AV361" s="16"/>
      <c r="AW361" s="17"/>
      <c r="AX361" s="16"/>
      <c r="AY361" s="16"/>
      <c r="AZ361" s="16"/>
      <c r="BA361" s="16"/>
      <c r="BB361" s="16"/>
      <c r="BC361" s="16"/>
      <c r="BD361" s="16"/>
      <c r="BH361" s="6"/>
      <c r="BI361" s="3"/>
      <c r="BK361" s="6"/>
      <c r="BL361" s="3"/>
      <c r="BM361" s="3"/>
    </row>
    <row r="362" spans="11:65" ht="12.75" customHeight="1" x14ac:dyDescent="0.15">
      <c r="K362" s="1"/>
      <c r="AL362" s="16"/>
      <c r="AM362" s="16"/>
      <c r="AN362" s="17"/>
      <c r="AO362" s="16"/>
      <c r="AP362" s="16"/>
      <c r="AQ362" s="18"/>
      <c r="AR362" s="18"/>
      <c r="AS362" s="16"/>
      <c r="AT362" s="16"/>
      <c r="AU362" s="16"/>
      <c r="AV362" s="16"/>
      <c r="AW362" s="17"/>
      <c r="AX362" s="16"/>
      <c r="AY362" s="16"/>
      <c r="AZ362" s="16"/>
      <c r="BA362" s="16"/>
      <c r="BB362" s="16"/>
      <c r="BC362" s="16"/>
      <c r="BD362" s="16"/>
      <c r="BH362" s="6"/>
      <c r="BI362" s="3"/>
      <c r="BK362" s="6"/>
      <c r="BL362" s="3"/>
      <c r="BM362" s="3"/>
    </row>
    <row r="363" spans="11:65" ht="12.75" customHeight="1" x14ac:dyDescent="0.15">
      <c r="K363" s="1"/>
      <c r="AL363" s="16"/>
      <c r="AM363" s="16"/>
      <c r="AN363" s="17"/>
      <c r="AO363" s="16"/>
      <c r="AP363" s="16"/>
      <c r="AQ363" s="18"/>
      <c r="AR363" s="18"/>
      <c r="AS363" s="16"/>
      <c r="AT363" s="16"/>
      <c r="AU363" s="16"/>
      <c r="AV363" s="16"/>
      <c r="AW363" s="17"/>
      <c r="AX363" s="16"/>
      <c r="AY363" s="16"/>
      <c r="AZ363" s="16"/>
      <c r="BA363" s="16"/>
      <c r="BB363" s="16"/>
      <c r="BC363" s="16"/>
      <c r="BD363" s="16"/>
      <c r="BH363" s="6"/>
      <c r="BI363" s="3"/>
      <c r="BK363" s="6"/>
      <c r="BL363" s="3"/>
      <c r="BM363" s="3"/>
    </row>
    <row r="364" spans="11:65" ht="12.75" customHeight="1" x14ac:dyDescent="0.15">
      <c r="K364" s="1"/>
      <c r="AL364" s="16"/>
      <c r="AM364" s="16"/>
      <c r="AN364" s="17"/>
      <c r="AO364" s="16"/>
      <c r="AP364" s="16"/>
      <c r="AQ364" s="18"/>
      <c r="AR364" s="18"/>
      <c r="AS364" s="16"/>
      <c r="AT364" s="16"/>
      <c r="AU364" s="16"/>
      <c r="AV364" s="16"/>
      <c r="AW364" s="17"/>
      <c r="AX364" s="16"/>
      <c r="AY364" s="16"/>
      <c r="AZ364" s="16"/>
      <c r="BA364" s="16"/>
      <c r="BB364" s="16"/>
      <c r="BC364" s="16"/>
      <c r="BD364" s="16"/>
      <c r="BH364" s="6"/>
      <c r="BI364" s="3"/>
      <c r="BK364" s="6"/>
      <c r="BL364" s="3"/>
      <c r="BM364" s="3"/>
    </row>
    <row r="365" spans="11:65" ht="12.75" customHeight="1" x14ac:dyDescent="0.15">
      <c r="K365" s="1"/>
      <c r="AL365" s="16"/>
      <c r="AM365" s="16"/>
      <c r="AN365" s="17"/>
      <c r="AO365" s="16"/>
      <c r="AP365" s="16"/>
      <c r="AQ365" s="18"/>
      <c r="AR365" s="18"/>
      <c r="AS365" s="16"/>
      <c r="AT365" s="16"/>
      <c r="AU365" s="16"/>
      <c r="AV365" s="16"/>
      <c r="AW365" s="17"/>
      <c r="AX365" s="16"/>
      <c r="AY365" s="16"/>
      <c r="AZ365" s="16"/>
      <c r="BA365" s="16"/>
      <c r="BB365" s="16"/>
      <c r="BC365" s="16"/>
      <c r="BD365" s="16"/>
      <c r="BH365" s="6"/>
      <c r="BI365" s="3"/>
      <c r="BK365" s="6"/>
      <c r="BL365" s="3"/>
      <c r="BM365" s="3"/>
    </row>
    <row r="366" spans="11:65" ht="12.75" customHeight="1" x14ac:dyDescent="0.15">
      <c r="K366" s="1"/>
      <c r="AL366" s="16"/>
      <c r="AM366" s="16"/>
      <c r="AN366" s="17"/>
      <c r="AO366" s="16"/>
      <c r="AP366" s="16"/>
      <c r="AQ366" s="18"/>
      <c r="AR366" s="18"/>
      <c r="AS366" s="16"/>
      <c r="AT366" s="16"/>
      <c r="AU366" s="16"/>
      <c r="AV366" s="16"/>
      <c r="AW366" s="17"/>
      <c r="AX366" s="16"/>
      <c r="AY366" s="16"/>
      <c r="AZ366" s="16"/>
      <c r="BA366" s="16"/>
      <c r="BB366" s="16"/>
      <c r="BC366" s="16"/>
      <c r="BD366" s="16"/>
      <c r="BH366" s="6"/>
      <c r="BI366" s="3"/>
      <c r="BK366" s="6"/>
      <c r="BL366" s="3"/>
      <c r="BM366" s="3"/>
    </row>
    <row r="367" spans="11:65" ht="12.75" customHeight="1" x14ac:dyDescent="0.15">
      <c r="K367" s="1"/>
      <c r="AL367" s="16"/>
      <c r="AM367" s="16"/>
      <c r="AN367" s="17"/>
      <c r="AO367" s="16"/>
      <c r="AP367" s="16"/>
      <c r="AQ367" s="18"/>
      <c r="AR367" s="18"/>
      <c r="AS367" s="16"/>
      <c r="AT367" s="16"/>
      <c r="AU367" s="16"/>
      <c r="AV367" s="16"/>
      <c r="AW367" s="17"/>
      <c r="AX367" s="16"/>
      <c r="AY367" s="16"/>
      <c r="AZ367" s="16"/>
      <c r="BA367" s="16"/>
      <c r="BB367" s="16"/>
      <c r="BC367" s="16"/>
      <c r="BD367" s="16"/>
      <c r="BH367" s="6"/>
      <c r="BI367" s="3"/>
      <c r="BK367" s="6"/>
      <c r="BL367" s="3"/>
      <c r="BM367" s="3"/>
    </row>
    <row r="368" spans="11:65" ht="12.75" customHeight="1" x14ac:dyDescent="0.15">
      <c r="K368" s="1"/>
      <c r="AL368" s="16"/>
      <c r="AM368" s="16"/>
      <c r="AN368" s="17"/>
      <c r="AO368" s="16"/>
      <c r="AP368" s="16"/>
      <c r="AQ368" s="18"/>
      <c r="AR368" s="18"/>
      <c r="AS368" s="16"/>
      <c r="AT368" s="16"/>
      <c r="AU368" s="16"/>
      <c r="AV368" s="16"/>
      <c r="AW368" s="17"/>
      <c r="AX368" s="16"/>
      <c r="AY368" s="16"/>
      <c r="AZ368" s="16"/>
      <c r="BA368" s="16"/>
      <c r="BB368" s="16"/>
      <c r="BC368" s="16"/>
      <c r="BD368" s="16"/>
      <c r="BH368" s="6"/>
      <c r="BI368" s="3"/>
      <c r="BK368" s="6"/>
      <c r="BL368" s="3"/>
      <c r="BM368" s="3"/>
    </row>
    <row r="369" spans="11:65" ht="12.75" customHeight="1" x14ac:dyDescent="0.15">
      <c r="K369" s="1"/>
      <c r="AL369" s="16"/>
      <c r="AM369" s="16"/>
      <c r="AN369" s="17"/>
      <c r="AO369" s="16"/>
      <c r="AP369" s="16"/>
      <c r="AQ369" s="18"/>
      <c r="AR369" s="18"/>
      <c r="AS369" s="16"/>
      <c r="AT369" s="16"/>
      <c r="AU369" s="16"/>
      <c r="AV369" s="16"/>
      <c r="AW369" s="17"/>
      <c r="AX369" s="16"/>
      <c r="AY369" s="16"/>
      <c r="AZ369" s="16"/>
      <c r="BA369" s="16"/>
      <c r="BB369" s="16"/>
      <c r="BC369" s="16"/>
      <c r="BD369" s="16"/>
      <c r="BH369" s="6"/>
      <c r="BI369" s="3"/>
      <c r="BK369" s="6"/>
      <c r="BL369" s="3"/>
      <c r="BM369" s="3"/>
    </row>
    <row r="370" spans="11:65" ht="12.75" customHeight="1" x14ac:dyDescent="0.15">
      <c r="K370" s="1"/>
      <c r="AL370" s="16"/>
      <c r="AM370" s="16"/>
      <c r="AN370" s="17"/>
      <c r="AO370" s="16"/>
      <c r="AP370" s="16"/>
      <c r="AQ370" s="18"/>
      <c r="AR370" s="18"/>
      <c r="AS370" s="16"/>
      <c r="AT370" s="16"/>
      <c r="AU370" s="16"/>
      <c r="AV370" s="16"/>
      <c r="AW370" s="17"/>
      <c r="AX370" s="16"/>
      <c r="AY370" s="16"/>
      <c r="AZ370" s="16"/>
      <c r="BA370" s="16"/>
      <c r="BB370" s="16"/>
      <c r="BC370" s="16"/>
      <c r="BD370" s="16"/>
      <c r="BH370" s="6"/>
      <c r="BI370" s="3"/>
      <c r="BK370" s="6"/>
      <c r="BL370" s="3"/>
      <c r="BM370" s="3"/>
    </row>
    <row r="371" spans="11:65" ht="12.75" customHeight="1" x14ac:dyDescent="0.15">
      <c r="K371" s="1"/>
      <c r="AL371" s="16"/>
      <c r="AM371" s="16"/>
      <c r="AN371" s="17"/>
      <c r="AO371" s="16"/>
      <c r="AP371" s="16"/>
      <c r="AQ371" s="18"/>
      <c r="AR371" s="18"/>
      <c r="AS371" s="16"/>
      <c r="AT371" s="16"/>
      <c r="AU371" s="16"/>
      <c r="AV371" s="16"/>
      <c r="AW371" s="17"/>
      <c r="AX371" s="16"/>
      <c r="AY371" s="16"/>
      <c r="AZ371" s="16"/>
      <c r="BA371" s="16"/>
      <c r="BB371" s="16"/>
      <c r="BC371" s="16"/>
      <c r="BD371" s="16"/>
      <c r="BH371" s="6"/>
      <c r="BI371" s="3"/>
      <c r="BK371" s="6"/>
      <c r="BL371" s="3"/>
      <c r="BM371" s="3"/>
    </row>
    <row r="372" spans="11:65" ht="12.75" customHeight="1" x14ac:dyDescent="0.15">
      <c r="K372" s="1"/>
      <c r="AL372" s="16"/>
      <c r="AM372" s="16"/>
      <c r="AN372" s="17"/>
      <c r="AO372" s="16"/>
      <c r="AP372" s="16"/>
      <c r="AQ372" s="18"/>
      <c r="AR372" s="18"/>
      <c r="AS372" s="16"/>
      <c r="AT372" s="16"/>
      <c r="AU372" s="16"/>
      <c r="AV372" s="16"/>
      <c r="AW372" s="17"/>
      <c r="AX372" s="16"/>
      <c r="AY372" s="16"/>
      <c r="AZ372" s="16"/>
      <c r="BA372" s="16"/>
      <c r="BB372" s="16"/>
      <c r="BC372" s="16"/>
      <c r="BD372" s="16"/>
      <c r="BH372" s="6"/>
      <c r="BI372" s="3"/>
      <c r="BK372" s="6"/>
      <c r="BL372" s="3"/>
      <c r="BM372" s="3"/>
    </row>
    <row r="373" spans="11:65" ht="12.75" customHeight="1" x14ac:dyDescent="0.15">
      <c r="K373" s="1"/>
      <c r="AL373" s="16"/>
      <c r="AM373" s="16"/>
      <c r="AN373" s="17"/>
      <c r="AO373" s="16"/>
      <c r="AP373" s="16"/>
      <c r="AQ373" s="18"/>
      <c r="AR373" s="18"/>
      <c r="AS373" s="16"/>
      <c r="AT373" s="16"/>
      <c r="AU373" s="16"/>
      <c r="AV373" s="16"/>
      <c r="AW373" s="17"/>
      <c r="AX373" s="16"/>
      <c r="AY373" s="16"/>
      <c r="AZ373" s="16"/>
      <c r="BA373" s="16"/>
      <c r="BB373" s="16"/>
      <c r="BC373" s="16"/>
      <c r="BD373" s="16"/>
      <c r="BH373" s="6"/>
      <c r="BI373" s="3"/>
      <c r="BK373" s="6"/>
      <c r="BL373" s="3"/>
      <c r="BM373" s="3"/>
    </row>
    <row r="374" spans="11:65" ht="12.75" customHeight="1" x14ac:dyDescent="0.15">
      <c r="K374" s="1"/>
      <c r="AL374" s="16"/>
      <c r="AM374" s="16"/>
      <c r="AN374" s="17"/>
      <c r="AO374" s="16"/>
      <c r="AP374" s="16"/>
      <c r="AQ374" s="18"/>
      <c r="AR374" s="18"/>
      <c r="AS374" s="16"/>
      <c r="AT374" s="16"/>
      <c r="AU374" s="16"/>
      <c r="AV374" s="16"/>
      <c r="AW374" s="17"/>
      <c r="AX374" s="16"/>
      <c r="AY374" s="16"/>
      <c r="AZ374" s="16"/>
      <c r="BA374" s="16"/>
      <c r="BB374" s="16"/>
      <c r="BC374" s="16"/>
      <c r="BD374" s="16"/>
      <c r="BH374" s="6"/>
      <c r="BI374" s="3"/>
      <c r="BK374" s="6"/>
      <c r="BL374" s="3"/>
      <c r="BM374" s="3"/>
    </row>
    <row r="375" spans="11:65" ht="12.75" customHeight="1" x14ac:dyDescent="0.15">
      <c r="K375" s="1"/>
      <c r="AL375" s="16"/>
      <c r="AM375" s="16"/>
      <c r="AN375" s="17"/>
      <c r="AO375" s="16"/>
      <c r="AP375" s="16"/>
      <c r="AQ375" s="18"/>
      <c r="AR375" s="18"/>
      <c r="AS375" s="16"/>
      <c r="AT375" s="16"/>
      <c r="AU375" s="16"/>
      <c r="AV375" s="16"/>
      <c r="AW375" s="17"/>
      <c r="AX375" s="16"/>
      <c r="AY375" s="16"/>
      <c r="AZ375" s="16"/>
      <c r="BA375" s="16"/>
      <c r="BB375" s="16"/>
      <c r="BC375" s="16"/>
      <c r="BD375" s="16"/>
      <c r="BH375" s="6"/>
      <c r="BI375" s="3"/>
      <c r="BK375" s="6"/>
      <c r="BL375" s="3"/>
      <c r="BM375" s="3"/>
    </row>
    <row r="376" spans="11:65" ht="12.75" customHeight="1" x14ac:dyDescent="0.15">
      <c r="K376" s="1"/>
      <c r="AL376" s="16"/>
      <c r="AM376" s="16"/>
      <c r="AN376" s="17"/>
      <c r="AO376" s="16"/>
      <c r="AP376" s="16"/>
      <c r="AQ376" s="18"/>
      <c r="AR376" s="18"/>
      <c r="AS376" s="16"/>
      <c r="AT376" s="16"/>
      <c r="AU376" s="16"/>
      <c r="AV376" s="16"/>
      <c r="AW376" s="17"/>
      <c r="AX376" s="16"/>
      <c r="AY376" s="16"/>
      <c r="AZ376" s="16"/>
      <c r="BA376" s="16"/>
      <c r="BB376" s="16"/>
      <c r="BC376" s="16"/>
      <c r="BD376" s="16"/>
      <c r="BH376" s="6"/>
      <c r="BI376" s="3"/>
      <c r="BK376" s="6"/>
      <c r="BL376" s="3"/>
      <c r="BM376" s="3"/>
    </row>
    <row r="377" spans="11:65" ht="12.75" customHeight="1" x14ac:dyDescent="0.15">
      <c r="K377" s="1"/>
      <c r="AL377" s="16"/>
      <c r="AM377" s="16"/>
      <c r="AN377" s="17"/>
      <c r="AO377" s="16"/>
      <c r="AP377" s="16"/>
      <c r="AQ377" s="18"/>
      <c r="AR377" s="18"/>
      <c r="AS377" s="16"/>
      <c r="AT377" s="16"/>
      <c r="AU377" s="16"/>
      <c r="AV377" s="16"/>
      <c r="AW377" s="17"/>
      <c r="AX377" s="16"/>
      <c r="AY377" s="16"/>
      <c r="AZ377" s="16"/>
      <c r="BA377" s="16"/>
      <c r="BB377" s="16"/>
      <c r="BC377" s="16"/>
      <c r="BD377" s="16"/>
      <c r="BH377" s="6"/>
      <c r="BI377" s="3"/>
      <c r="BK377" s="6"/>
      <c r="BL377" s="3"/>
      <c r="BM377" s="3"/>
    </row>
    <row r="378" spans="11:65" ht="12.75" customHeight="1" x14ac:dyDescent="0.15">
      <c r="K378" s="1"/>
      <c r="AL378" s="16"/>
      <c r="AM378" s="16"/>
      <c r="AN378" s="17"/>
      <c r="AO378" s="16"/>
      <c r="AP378" s="16"/>
      <c r="AQ378" s="18"/>
      <c r="AR378" s="18"/>
      <c r="AS378" s="16"/>
      <c r="AT378" s="16"/>
      <c r="AU378" s="16"/>
      <c r="AV378" s="16"/>
      <c r="AW378" s="17"/>
      <c r="AX378" s="16"/>
      <c r="AY378" s="16"/>
      <c r="AZ378" s="16"/>
      <c r="BA378" s="16"/>
      <c r="BB378" s="16"/>
      <c r="BC378" s="16"/>
      <c r="BD378" s="16"/>
      <c r="BH378" s="6"/>
      <c r="BI378" s="3"/>
      <c r="BK378" s="6"/>
      <c r="BL378" s="3"/>
      <c r="BM378" s="3"/>
    </row>
    <row r="379" spans="11:65" ht="12.75" customHeight="1" x14ac:dyDescent="0.15">
      <c r="K379" s="1"/>
      <c r="AL379" s="16"/>
      <c r="AM379" s="16"/>
      <c r="AN379" s="17"/>
      <c r="AO379" s="16"/>
      <c r="AP379" s="16"/>
      <c r="AQ379" s="18"/>
      <c r="AR379" s="18"/>
      <c r="AS379" s="16"/>
      <c r="AT379" s="16"/>
      <c r="AU379" s="16"/>
      <c r="AV379" s="16"/>
      <c r="AW379" s="17"/>
      <c r="AX379" s="16"/>
      <c r="AY379" s="16"/>
      <c r="AZ379" s="16"/>
      <c r="BA379" s="16"/>
      <c r="BB379" s="16"/>
      <c r="BC379" s="16"/>
      <c r="BD379" s="16"/>
      <c r="BH379" s="6"/>
      <c r="BI379" s="3"/>
      <c r="BK379" s="6"/>
      <c r="BL379" s="3"/>
      <c r="BM379" s="3"/>
    </row>
    <row r="380" spans="11:65" ht="12.75" customHeight="1" x14ac:dyDescent="0.15">
      <c r="K380" s="1"/>
      <c r="AL380" s="16"/>
      <c r="AM380" s="16"/>
      <c r="AN380" s="17"/>
      <c r="AO380" s="16"/>
      <c r="AP380" s="16"/>
      <c r="AQ380" s="18"/>
      <c r="AR380" s="18"/>
      <c r="AS380" s="16"/>
      <c r="AT380" s="16"/>
      <c r="AU380" s="16"/>
      <c r="AV380" s="16"/>
      <c r="AW380" s="17"/>
      <c r="AX380" s="16"/>
      <c r="AY380" s="16"/>
      <c r="AZ380" s="16"/>
      <c r="BA380" s="16"/>
      <c r="BB380" s="16"/>
      <c r="BC380" s="16"/>
      <c r="BD380" s="16"/>
      <c r="BH380" s="6"/>
      <c r="BI380" s="3"/>
      <c r="BK380" s="6"/>
      <c r="BL380" s="3"/>
      <c r="BM380" s="3"/>
    </row>
    <row r="381" spans="11:65" ht="12.75" customHeight="1" x14ac:dyDescent="0.15">
      <c r="K381" s="1"/>
      <c r="AL381" s="16"/>
      <c r="AM381" s="16"/>
      <c r="AN381" s="17"/>
      <c r="AO381" s="16"/>
      <c r="AP381" s="16"/>
      <c r="AQ381" s="18"/>
      <c r="AR381" s="18"/>
      <c r="AS381" s="16"/>
      <c r="AT381" s="16"/>
      <c r="AU381" s="16"/>
      <c r="AV381" s="16"/>
      <c r="AW381" s="17"/>
      <c r="AX381" s="16"/>
      <c r="AY381" s="16"/>
      <c r="AZ381" s="16"/>
      <c r="BA381" s="16"/>
      <c r="BB381" s="16"/>
      <c r="BC381" s="16"/>
      <c r="BD381" s="16"/>
      <c r="BH381" s="6"/>
      <c r="BI381" s="3"/>
      <c r="BK381" s="6"/>
      <c r="BL381" s="3"/>
      <c r="BM381" s="3"/>
    </row>
    <row r="382" spans="11:65" ht="12.75" customHeight="1" x14ac:dyDescent="0.15">
      <c r="K382" s="1"/>
      <c r="AL382" s="16"/>
      <c r="AM382" s="16"/>
      <c r="AN382" s="17"/>
      <c r="AO382" s="16"/>
      <c r="AP382" s="16"/>
      <c r="AQ382" s="18"/>
      <c r="AR382" s="18"/>
      <c r="AS382" s="16"/>
      <c r="AT382" s="16"/>
      <c r="AU382" s="16"/>
      <c r="AV382" s="16"/>
      <c r="AW382" s="17"/>
      <c r="AX382" s="16"/>
      <c r="AY382" s="16"/>
      <c r="AZ382" s="16"/>
      <c r="BA382" s="16"/>
      <c r="BB382" s="16"/>
      <c r="BC382" s="16"/>
      <c r="BD382" s="16"/>
      <c r="BH382" s="6"/>
      <c r="BI382" s="3"/>
      <c r="BK382" s="6"/>
      <c r="BL382" s="3"/>
      <c r="BM382" s="3"/>
    </row>
    <row r="383" spans="11:65" ht="12.75" customHeight="1" x14ac:dyDescent="0.15">
      <c r="K383" s="1"/>
      <c r="AL383" s="16"/>
      <c r="AM383" s="16"/>
      <c r="AN383" s="17"/>
      <c r="AO383" s="16"/>
      <c r="AP383" s="16"/>
      <c r="AQ383" s="18"/>
      <c r="AR383" s="18"/>
      <c r="AS383" s="16"/>
      <c r="AT383" s="16"/>
      <c r="AU383" s="16"/>
      <c r="AV383" s="16"/>
      <c r="AW383" s="17"/>
      <c r="AX383" s="16"/>
      <c r="AY383" s="16"/>
      <c r="AZ383" s="16"/>
      <c r="BA383" s="16"/>
      <c r="BB383" s="16"/>
      <c r="BC383" s="16"/>
      <c r="BD383" s="16"/>
      <c r="BH383" s="6"/>
      <c r="BI383" s="3"/>
      <c r="BK383" s="6"/>
      <c r="BL383" s="3"/>
      <c r="BM383" s="3"/>
    </row>
    <row r="384" spans="11:65" ht="12.75" customHeight="1" x14ac:dyDescent="0.15">
      <c r="K384" s="1"/>
      <c r="AL384" s="16"/>
      <c r="AM384" s="16"/>
      <c r="AN384" s="17"/>
      <c r="AO384" s="16"/>
      <c r="AP384" s="16"/>
      <c r="AQ384" s="18"/>
      <c r="AR384" s="18"/>
      <c r="AS384" s="16"/>
      <c r="AT384" s="16"/>
      <c r="AU384" s="16"/>
      <c r="AV384" s="16"/>
      <c r="AW384" s="17"/>
      <c r="AX384" s="16"/>
      <c r="AY384" s="16"/>
      <c r="AZ384" s="16"/>
      <c r="BA384" s="16"/>
      <c r="BB384" s="16"/>
      <c r="BC384" s="16"/>
      <c r="BD384" s="16"/>
      <c r="BH384" s="6"/>
      <c r="BI384" s="3"/>
      <c r="BK384" s="6"/>
      <c r="BL384" s="3"/>
      <c r="BM384" s="3"/>
    </row>
    <row r="385" spans="11:65" ht="12.75" customHeight="1" x14ac:dyDescent="0.15">
      <c r="K385" s="1"/>
      <c r="AL385" s="16"/>
      <c r="AM385" s="16"/>
      <c r="AN385" s="17"/>
      <c r="AO385" s="16"/>
      <c r="AP385" s="16"/>
      <c r="AQ385" s="18"/>
      <c r="AR385" s="18"/>
      <c r="AS385" s="16"/>
      <c r="AT385" s="16"/>
      <c r="AU385" s="16"/>
      <c r="AV385" s="16"/>
      <c r="AW385" s="17"/>
      <c r="AX385" s="16"/>
      <c r="AY385" s="16"/>
      <c r="AZ385" s="16"/>
      <c r="BA385" s="16"/>
      <c r="BB385" s="16"/>
      <c r="BC385" s="16"/>
      <c r="BD385" s="16"/>
      <c r="BH385" s="6"/>
      <c r="BI385" s="3"/>
      <c r="BK385" s="6"/>
      <c r="BL385" s="3"/>
      <c r="BM385" s="3"/>
    </row>
    <row r="386" spans="11:65" ht="12.75" customHeight="1" x14ac:dyDescent="0.15">
      <c r="K386" s="1"/>
      <c r="AL386" s="16"/>
      <c r="AM386" s="16"/>
      <c r="AN386" s="17"/>
      <c r="AO386" s="16"/>
      <c r="AP386" s="16"/>
      <c r="AQ386" s="18"/>
      <c r="AR386" s="18"/>
      <c r="AS386" s="16"/>
      <c r="AT386" s="16"/>
      <c r="AU386" s="16"/>
      <c r="AV386" s="16"/>
      <c r="AW386" s="17"/>
      <c r="AX386" s="16"/>
      <c r="AY386" s="16"/>
      <c r="AZ386" s="16"/>
      <c r="BA386" s="16"/>
      <c r="BB386" s="16"/>
      <c r="BC386" s="16"/>
      <c r="BD386" s="16"/>
      <c r="BH386" s="6"/>
      <c r="BI386" s="3"/>
      <c r="BK386" s="6"/>
      <c r="BL386" s="3"/>
      <c r="BM386" s="3"/>
    </row>
    <row r="387" spans="11:65" ht="12.75" customHeight="1" x14ac:dyDescent="0.15">
      <c r="K387" s="1"/>
      <c r="AL387" s="16"/>
      <c r="AM387" s="16"/>
      <c r="AN387" s="17"/>
      <c r="AO387" s="16"/>
      <c r="AP387" s="16"/>
      <c r="AQ387" s="18"/>
      <c r="AR387" s="18"/>
      <c r="AS387" s="16"/>
      <c r="AT387" s="16"/>
      <c r="AU387" s="16"/>
      <c r="AV387" s="16"/>
      <c r="AW387" s="17"/>
      <c r="AX387" s="16"/>
      <c r="AY387" s="16"/>
      <c r="AZ387" s="16"/>
      <c r="BA387" s="16"/>
      <c r="BB387" s="16"/>
      <c r="BC387" s="16"/>
      <c r="BD387" s="16"/>
      <c r="BH387" s="6"/>
      <c r="BI387" s="3"/>
      <c r="BK387" s="6"/>
      <c r="BL387" s="3"/>
      <c r="BM387" s="3"/>
    </row>
    <row r="388" spans="11:65" ht="12.75" customHeight="1" x14ac:dyDescent="0.15">
      <c r="K388" s="1"/>
      <c r="AL388" s="16"/>
      <c r="AM388" s="16"/>
      <c r="AN388" s="17"/>
      <c r="AO388" s="16"/>
      <c r="AP388" s="16"/>
      <c r="AQ388" s="18"/>
      <c r="AR388" s="18"/>
      <c r="AS388" s="16"/>
      <c r="AT388" s="16"/>
      <c r="AU388" s="16"/>
      <c r="AV388" s="16"/>
      <c r="AW388" s="17"/>
      <c r="AX388" s="16"/>
      <c r="AY388" s="16"/>
      <c r="AZ388" s="16"/>
      <c r="BA388" s="16"/>
      <c r="BB388" s="16"/>
      <c r="BC388" s="16"/>
      <c r="BD388" s="16"/>
      <c r="BH388" s="6"/>
      <c r="BI388" s="3"/>
      <c r="BK388" s="6"/>
      <c r="BL388" s="3"/>
      <c r="BM388" s="3"/>
    </row>
    <row r="389" spans="11:65" ht="12.75" customHeight="1" x14ac:dyDescent="0.15">
      <c r="K389" s="1"/>
      <c r="AL389" s="16"/>
      <c r="AM389" s="16"/>
      <c r="AN389" s="17"/>
      <c r="AO389" s="16"/>
      <c r="AP389" s="16"/>
      <c r="AQ389" s="18"/>
      <c r="AR389" s="18"/>
      <c r="AS389" s="16"/>
      <c r="AT389" s="16"/>
      <c r="AU389" s="16"/>
      <c r="AV389" s="16"/>
      <c r="AW389" s="17"/>
      <c r="AX389" s="16"/>
      <c r="AY389" s="16"/>
      <c r="AZ389" s="16"/>
      <c r="BA389" s="16"/>
      <c r="BB389" s="16"/>
      <c r="BC389" s="16"/>
      <c r="BD389" s="16"/>
      <c r="BH389" s="6"/>
      <c r="BI389" s="3"/>
      <c r="BK389" s="6"/>
      <c r="BL389" s="3"/>
      <c r="BM389" s="3"/>
    </row>
    <row r="390" spans="11:65" ht="12.75" customHeight="1" x14ac:dyDescent="0.15">
      <c r="K390" s="1"/>
      <c r="AL390" s="16"/>
      <c r="AM390" s="16"/>
      <c r="AN390" s="17"/>
      <c r="AO390" s="16"/>
      <c r="AP390" s="16"/>
      <c r="AQ390" s="18"/>
      <c r="AR390" s="18"/>
      <c r="AS390" s="16"/>
      <c r="AT390" s="16"/>
      <c r="AU390" s="16"/>
      <c r="AV390" s="16"/>
      <c r="AW390" s="17"/>
      <c r="AX390" s="16"/>
      <c r="AY390" s="16"/>
      <c r="AZ390" s="16"/>
      <c r="BA390" s="16"/>
      <c r="BB390" s="16"/>
      <c r="BC390" s="16"/>
      <c r="BD390" s="16"/>
      <c r="BH390" s="6"/>
      <c r="BI390" s="3"/>
      <c r="BK390" s="6"/>
      <c r="BL390" s="3"/>
      <c r="BM390" s="3"/>
    </row>
    <row r="391" spans="11:65" ht="12.75" customHeight="1" x14ac:dyDescent="0.15">
      <c r="K391" s="1"/>
      <c r="AL391" s="16"/>
      <c r="AM391" s="16"/>
      <c r="AN391" s="17"/>
      <c r="AO391" s="16"/>
      <c r="AP391" s="16"/>
      <c r="AQ391" s="18"/>
      <c r="AR391" s="18"/>
      <c r="AS391" s="16"/>
      <c r="AT391" s="16"/>
      <c r="AU391" s="16"/>
      <c r="AV391" s="16"/>
      <c r="AW391" s="17"/>
      <c r="AX391" s="16"/>
      <c r="AY391" s="16"/>
      <c r="AZ391" s="16"/>
      <c r="BA391" s="16"/>
      <c r="BB391" s="16"/>
      <c r="BC391" s="16"/>
      <c r="BD391" s="16"/>
      <c r="BH391" s="6"/>
      <c r="BI391" s="3"/>
      <c r="BK391" s="6"/>
      <c r="BL391" s="3"/>
      <c r="BM391" s="3"/>
    </row>
    <row r="392" spans="11:65" ht="12.75" customHeight="1" x14ac:dyDescent="0.15">
      <c r="K392" s="1"/>
      <c r="AL392" s="16"/>
      <c r="AM392" s="16"/>
      <c r="AN392" s="17"/>
      <c r="AO392" s="16"/>
      <c r="AP392" s="16"/>
      <c r="AQ392" s="18"/>
      <c r="AR392" s="18"/>
      <c r="AS392" s="16"/>
      <c r="AT392" s="16"/>
      <c r="AU392" s="16"/>
      <c r="AV392" s="16"/>
      <c r="AW392" s="17"/>
      <c r="AX392" s="16"/>
      <c r="AY392" s="16"/>
      <c r="AZ392" s="16"/>
      <c r="BA392" s="16"/>
      <c r="BB392" s="16"/>
      <c r="BC392" s="16"/>
      <c r="BD392" s="16"/>
      <c r="BH392" s="6"/>
      <c r="BI392" s="3"/>
      <c r="BK392" s="6"/>
      <c r="BL392" s="3"/>
      <c r="BM392" s="3"/>
    </row>
    <row r="393" spans="11:65" ht="12.75" customHeight="1" x14ac:dyDescent="0.15">
      <c r="K393" s="1"/>
      <c r="AL393" s="16"/>
      <c r="AM393" s="16"/>
      <c r="AN393" s="17"/>
      <c r="AO393" s="16"/>
      <c r="AP393" s="16"/>
      <c r="AQ393" s="18"/>
      <c r="AR393" s="18"/>
      <c r="AS393" s="16"/>
      <c r="AT393" s="16"/>
      <c r="AU393" s="16"/>
      <c r="AV393" s="16"/>
      <c r="AW393" s="17"/>
      <c r="AX393" s="16"/>
      <c r="AY393" s="16"/>
      <c r="AZ393" s="16"/>
      <c r="BA393" s="16"/>
      <c r="BB393" s="16"/>
      <c r="BC393" s="16"/>
      <c r="BD393" s="16"/>
      <c r="BH393" s="6"/>
      <c r="BI393" s="3"/>
      <c r="BK393" s="6"/>
      <c r="BL393" s="3"/>
      <c r="BM393" s="3"/>
    </row>
    <row r="394" spans="11:65" ht="12.75" customHeight="1" x14ac:dyDescent="0.15">
      <c r="K394" s="1"/>
      <c r="AL394" s="16"/>
      <c r="AM394" s="16"/>
      <c r="AN394" s="17"/>
      <c r="AO394" s="16"/>
      <c r="AP394" s="16"/>
      <c r="AQ394" s="18"/>
      <c r="AR394" s="18"/>
      <c r="AS394" s="16"/>
      <c r="AT394" s="16"/>
      <c r="AU394" s="16"/>
      <c r="AV394" s="16"/>
      <c r="AW394" s="17"/>
      <c r="AX394" s="16"/>
      <c r="AY394" s="16"/>
      <c r="AZ394" s="16"/>
      <c r="BA394" s="16"/>
      <c r="BB394" s="16"/>
      <c r="BC394" s="16"/>
      <c r="BD394" s="16"/>
      <c r="BH394" s="6"/>
      <c r="BI394" s="3"/>
      <c r="BK394" s="6"/>
      <c r="BL394" s="3"/>
      <c r="BM394" s="3"/>
    </row>
    <row r="395" spans="11:65" ht="12.75" customHeight="1" x14ac:dyDescent="0.15">
      <c r="K395" s="1"/>
      <c r="AL395" s="16"/>
      <c r="AM395" s="16"/>
      <c r="AN395" s="17"/>
      <c r="AO395" s="16"/>
      <c r="AP395" s="16"/>
      <c r="AQ395" s="18"/>
      <c r="AR395" s="18"/>
      <c r="AS395" s="16"/>
      <c r="AT395" s="16"/>
      <c r="AU395" s="16"/>
      <c r="AV395" s="16"/>
      <c r="AW395" s="17"/>
      <c r="AX395" s="16"/>
      <c r="AY395" s="16"/>
      <c r="AZ395" s="16"/>
      <c r="BA395" s="16"/>
      <c r="BB395" s="16"/>
      <c r="BC395" s="16"/>
      <c r="BD395" s="16"/>
      <c r="BH395" s="6"/>
      <c r="BI395" s="3"/>
      <c r="BK395" s="6"/>
      <c r="BL395" s="3"/>
      <c r="BM395" s="3"/>
    </row>
    <row r="396" spans="11:65" ht="12.75" customHeight="1" x14ac:dyDescent="0.15">
      <c r="K396" s="1"/>
      <c r="AL396" s="16"/>
      <c r="AM396" s="16"/>
      <c r="AN396" s="17"/>
      <c r="AO396" s="16"/>
      <c r="AP396" s="16"/>
      <c r="AQ396" s="18"/>
      <c r="AR396" s="18"/>
      <c r="AS396" s="16"/>
      <c r="AT396" s="16"/>
      <c r="AU396" s="16"/>
      <c r="AV396" s="16"/>
      <c r="AW396" s="17"/>
      <c r="AX396" s="16"/>
      <c r="AY396" s="16"/>
      <c r="AZ396" s="16"/>
      <c r="BA396" s="16"/>
      <c r="BB396" s="16"/>
      <c r="BC396" s="16"/>
      <c r="BD396" s="16"/>
      <c r="BH396" s="6"/>
      <c r="BI396" s="3"/>
      <c r="BK396" s="6"/>
      <c r="BL396" s="3"/>
      <c r="BM396" s="3"/>
    </row>
    <row r="397" spans="11:65" ht="12.75" customHeight="1" x14ac:dyDescent="0.15">
      <c r="K397" s="1"/>
      <c r="AL397" s="16"/>
      <c r="AM397" s="16"/>
      <c r="AN397" s="17"/>
      <c r="AO397" s="16"/>
      <c r="AP397" s="16"/>
      <c r="AQ397" s="18"/>
      <c r="AR397" s="18"/>
      <c r="AS397" s="16"/>
      <c r="AT397" s="16"/>
      <c r="AU397" s="16"/>
      <c r="AV397" s="16"/>
      <c r="AW397" s="17"/>
      <c r="AX397" s="16"/>
      <c r="AY397" s="16"/>
      <c r="AZ397" s="16"/>
      <c r="BA397" s="16"/>
      <c r="BB397" s="16"/>
      <c r="BC397" s="16"/>
      <c r="BD397" s="16"/>
      <c r="BH397" s="6"/>
      <c r="BI397" s="3"/>
      <c r="BK397" s="6"/>
      <c r="BL397" s="3"/>
      <c r="BM397" s="3"/>
    </row>
    <row r="398" spans="11:65" ht="12.75" customHeight="1" x14ac:dyDescent="0.15">
      <c r="K398" s="1"/>
      <c r="AL398" s="16"/>
      <c r="AM398" s="16"/>
      <c r="AN398" s="17"/>
      <c r="AO398" s="16"/>
      <c r="AP398" s="16"/>
      <c r="AQ398" s="18"/>
      <c r="AR398" s="18"/>
      <c r="AS398" s="16"/>
      <c r="AT398" s="16"/>
      <c r="AU398" s="16"/>
      <c r="AV398" s="16"/>
      <c r="AW398" s="17"/>
      <c r="AX398" s="16"/>
      <c r="AY398" s="16"/>
      <c r="AZ398" s="16"/>
      <c r="BA398" s="16"/>
      <c r="BB398" s="16"/>
      <c r="BC398" s="16"/>
      <c r="BD398" s="16"/>
      <c r="BH398" s="6"/>
      <c r="BI398" s="3"/>
      <c r="BK398" s="6"/>
      <c r="BL398" s="3"/>
      <c r="BM398" s="3"/>
    </row>
    <row r="399" spans="11:65" ht="12.75" customHeight="1" x14ac:dyDescent="0.15">
      <c r="K399" s="1"/>
      <c r="AL399" s="16"/>
      <c r="AM399" s="16"/>
      <c r="AN399" s="17"/>
      <c r="AO399" s="16"/>
      <c r="AP399" s="16"/>
      <c r="AQ399" s="18"/>
      <c r="AR399" s="18"/>
      <c r="AS399" s="16"/>
      <c r="AT399" s="16"/>
      <c r="AU399" s="16"/>
      <c r="AV399" s="16"/>
      <c r="AW399" s="17"/>
      <c r="AX399" s="16"/>
      <c r="AY399" s="16"/>
      <c r="AZ399" s="16"/>
      <c r="BA399" s="16"/>
      <c r="BB399" s="16"/>
      <c r="BC399" s="16"/>
      <c r="BD399" s="16"/>
      <c r="BH399" s="6"/>
      <c r="BI399" s="3"/>
      <c r="BK399" s="6"/>
      <c r="BL399" s="3"/>
      <c r="BM399" s="3"/>
    </row>
    <row r="400" spans="11:65" ht="12.75" customHeight="1" x14ac:dyDescent="0.15">
      <c r="K400" s="1"/>
      <c r="AL400" s="16"/>
      <c r="AM400" s="16"/>
      <c r="AN400" s="17"/>
      <c r="AO400" s="16"/>
      <c r="AP400" s="16"/>
      <c r="AQ400" s="18"/>
      <c r="AR400" s="18"/>
      <c r="AS400" s="16"/>
      <c r="AT400" s="16"/>
      <c r="AU400" s="16"/>
      <c r="AV400" s="16"/>
      <c r="AW400" s="17"/>
      <c r="AX400" s="16"/>
      <c r="AY400" s="16"/>
      <c r="AZ400" s="16"/>
      <c r="BA400" s="16"/>
      <c r="BB400" s="16"/>
      <c r="BC400" s="16"/>
      <c r="BD400" s="16"/>
      <c r="BH400" s="6"/>
      <c r="BI400" s="3"/>
      <c r="BK400" s="6"/>
      <c r="BL400" s="3"/>
      <c r="BM400" s="3"/>
    </row>
    <row r="401" spans="11:65" ht="12.75" customHeight="1" x14ac:dyDescent="0.15">
      <c r="K401" s="1"/>
      <c r="AL401" s="16"/>
      <c r="AM401" s="16"/>
      <c r="AN401" s="17"/>
      <c r="AO401" s="16"/>
      <c r="AP401" s="16"/>
      <c r="AQ401" s="18"/>
      <c r="AR401" s="18"/>
      <c r="AS401" s="16"/>
      <c r="AT401" s="16"/>
      <c r="AU401" s="16"/>
      <c r="AV401" s="16"/>
      <c r="AW401" s="17"/>
      <c r="AX401" s="16"/>
      <c r="AY401" s="16"/>
      <c r="AZ401" s="16"/>
      <c r="BA401" s="16"/>
      <c r="BB401" s="16"/>
      <c r="BC401" s="16"/>
      <c r="BD401" s="16"/>
      <c r="BH401" s="6"/>
      <c r="BI401" s="3"/>
      <c r="BK401" s="6"/>
      <c r="BL401" s="3"/>
      <c r="BM401" s="3"/>
    </row>
    <row r="402" spans="11:65" ht="12.75" customHeight="1" x14ac:dyDescent="0.15">
      <c r="K402" s="1"/>
      <c r="AL402" s="16"/>
      <c r="AM402" s="16"/>
      <c r="AN402" s="17"/>
      <c r="AO402" s="16"/>
      <c r="AP402" s="16"/>
      <c r="AQ402" s="18"/>
      <c r="AR402" s="18"/>
      <c r="AS402" s="16"/>
      <c r="AT402" s="16"/>
      <c r="AU402" s="16"/>
      <c r="AV402" s="16"/>
      <c r="AW402" s="17"/>
      <c r="AX402" s="16"/>
      <c r="AY402" s="16"/>
      <c r="AZ402" s="16"/>
      <c r="BA402" s="16"/>
      <c r="BB402" s="16"/>
      <c r="BC402" s="16"/>
      <c r="BD402" s="16"/>
      <c r="BH402" s="6"/>
      <c r="BI402" s="3"/>
      <c r="BK402" s="6"/>
      <c r="BL402" s="3"/>
      <c r="BM402" s="3"/>
    </row>
    <row r="403" spans="11:65" ht="12.75" customHeight="1" x14ac:dyDescent="0.15">
      <c r="K403" s="1"/>
      <c r="AL403" s="16"/>
      <c r="AM403" s="16"/>
      <c r="AN403" s="17"/>
      <c r="AO403" s="16"/>
      <c r="AP403" s="16"/>
      <c r="AQ403" s="18"/>
      <c r="AR403" s="18"/>
      <c r="AS403" s="16"/>
      <c r="AT403" s="16"/>
      <c r="AU403" s="16"/>
      <c r="AV403" s="16"/>
      <c r="AW403" s="17"/>
      <c r="AX403" s="16"/>
      <c r="AY403" s="16"/>
      <c r="AZ403" s="16"/>
      <c r="BA403" s="16"/>
      <c r="BB403" s="16"/>
      <c r="BC403" s="16"/>
      <c r="BD403" s="16"/>
      <c r="BH403" s="6"/>
      <c r="BI403" s="3"/>
      <c r="BK403" s="6"/>
      <c r="BL403" s="3"/>
      <c r="BM403" s="3"/>
    </row>
    <row r="404" spans="11:65" ht="12.75" customHeight="1" x14ac:dyDescent="0.15">
      <c r="K404" s="1"/>
      <c r="AL404" s="16"/>
      <c r="AM404" s="16"/>
      <c r="AN404" s="17"/>
      <c r="AO404" s="16"/>
      <c r="AP404" s="16"/>
      <c r="AQ404" s="18"/>
      <c r="AR404" s="18"/>
      <c r="AS404" s="16"/>
      <c r="AT404" s="16"/>
      <c r="AU404" s="16"/>
      <c r="AV404" s="16"/>
      <c r="AW404" s="17"/>
      <c r="AX404" s="16"/>
      <c r="AY404" s="16"/>
      <c r="AZ404" s="16"/>
      <c r="BA404" s="16"/>
      <c r="BB404" s="16"/>
      <c r="BC404" s="16"/>
      <c r="BD404" s="16"/>
      <c r="BH404" s="6"/>
      <c r="BI404" s="3"/>
      <c r="BK404" s="6"/>
      <c r="BL404" s="3"/>
      <c r="BM404" s="3"/>
    </row>
    <row r="405" spans="11:65" ht="12.75" customHeight="1" x14ac:dyDescent="0.15">
      <c r="K405" s="1"/>
      <c r="AL405" s="16"/>
      <c r="AM405" s="16"/>
      <c r="AN405" s="17"/>
      <c r="AO405" s="16"/>
      <c r="AP405" s="16"/>
      <c r="AQ405" s="18"/>
      <c r="AR405" s="18"/>
      <c r="AS405" s="16"/>
      <c r="AT405" s="16"/>
      <c r="AU405" s="16"/>
      <c r="AV405" s="16"/>
      <c r="AW405" s="17"/>
      <c r="AX405" s="16"/>
      <c r="AY405" s="16"/>
      <c r="AZ405" s="16"/>
      <c r="BA405" s="16"/>
      <c r="BB405" s="16"/>
      <c r="BC405" s="16"/>
      <c r="BD405" s="16"/>
      <c r="BH405" s="6"/>
      <c r="BI405" s="3"/>
      <c r="BK405" s="6"/>
      <c r="BL405" s="3"/>
      <c r="BM405" s="3"/>
    </row>
    <row r="406" spans="11:65" ht="12.75" customHeight="1" x14ac:dyDescent="0.15">
      <c r="K406" s="1"/>
      <c r="AL406" s="16"/>
      <c r="AM406" s="16"/>
      <c r="AN406" s="17"/>
      <c r="AO406" s="16"/>
      <c r="AP406" s="16"/>
      <c r="AQ406" s="18"/>
      <c r="AR406" s="18"/>
      <c r="AS406" s="16"/>
      <c r="AT406" s="16"/>
      <c r="AU406" s="16"/>
      <c r="AV406" s="16"/>
      <c r="AW406" s="17"/>
      <c r="AX406" s="16"/>
      <c r="AY406" s="16"/>
      <c r="AZ406" s="16"/>
      <c r="BA406" s="16"/>
      <c r="BB406" s="16"/>
      <c r="BC406" s="16"/>
      <c r="BD406" s="16"/>
      <c r="BH406" s="6"/>
      <c r="BI406" s="3"/>
      <c r="BK406" s="6"/>
      <c r="BL406" s="3"/>
      <c r="BM406" s="3"/>
    </row>
    <row r="407" spans="11:65" ht="12.75" customHeight="1" x14ac:dyDescent="0.15">
      <c r="K407" s="1"/>
      <c r="AL407" s="16"/>
      <c r="AM407" s="16"/>
      <c r="AN407" s="17"/>
      <c r="AO407" s="16"/>
      <c r="AP407" s="16"/>
      <c r="AQ407" s="18"/>
      <c r="AR407" s="18"/>
      <c r="AS407" s="16"/>
      <c r="AT407" s="16"/>
      <c r="AU407" s="16"/>
      <c r="AV407" s="16"/>
      <c r="AW407" s="17"/>
      <c r="AX407" s="16"/>
      <c r="AY407" s="16"/>
      <c r="AZ407" s="16"/>
      <c r="BA407" s="16"/>
      <c r="BB407" s="16"/>
      <c r="BC407" s="16"/>
      <c r="BD407" s="16"/>
      <c r="BH407" s="6"/>
      <c r="BI407" s="3"/>
      <c r="BK407" s="6"/>
      <c r="BL407" s="3"/>
      <c r="BM407" s="3"/>
    </row>
    <row r="408" spans="11:65" ht="12.75" customHeight="1" x14ac:dyDescent="0.15">
      <c r="K408" s="1"/>
      <c r="AL408" s="16"/>
      <c r="AM408" s="16"/>
      <c r="AN408" s="17"/>
      <c r="AO408" s="16"/>
      <c r="AP408" s="16"/>
      <c r="AQ408" s="18"/>
      <c r="AR408" s="18"/>
      <c r="AS408" s="16"/>
      <c r="AT408" s="16"/>
      <c r="AU408" s="16"/>
      <c r="AV408" s="16"/>
      <c r="AW408" s="17"/>
      <c r="AX408" s="16"/>
      <c r="AY408" s="16"/>
      <c r="AZ408" s="16"/>
      <c r="BA408" s="16"/>
      <c r="BB408" s="16"/>
      <c r="BC408" s="16"/>
      <c r="BD408" s="16"/>
      <c r="BH408" s="6"/>
      <c r="BI408" s="3"/>
      <c r="BK408" s="6"/>
      <c r="BL408" s="3"/>
      <c r="BM408" s="3"/>
    </row>
    <row r="409" spans="11:65" ht="12.75" customHeight="1" x14ac:dyDescent="0.15">
      <c r="K409" s="1"/>
      <c r="AL409" s="16"/>
      <c r="AM409" s="16"/>
      <c r="AN409" s="17"/>
      <c r="AO409" s="16"/>
      <c r="AP409" s="16"/>
      <c r="AQ409" s="18"/>
      <c r="AR409" s="18"/>
      <c r="AS409" s="16"/>
      <c r="AT409" s="16"/>
      <c r="AU409" s="16"/>
      <c r="AV409" s="16"/>
      <c r="AW409" s="17"/>
      <c r="AX409" s="16"/>
      <c r="AY409" s="16"/>
      <c r="AZ409" s="16"/>
      <c r="BA409" s="16"/>
      <c r="BB409" s="16"/>
      <c r="BC409" s="16"/>
      <c r="BD409" s="16"/>
      <c r="BH409" s="6"/>
      <c r="BI409" s="3"/>
      <c r="BK409" s="6"/>
      <c r="BL409" s="3"/>
      <c r="BM409" s="3"/>
    </row>
    <row r="410" spans="11:65" ht="12.75" customHeight="1" x14ac:dyDescent="0.15">
      <c r="K410" s="1"/>
      <c r="AL410" s="16"/>
      <c r="AM410" s="16"/>
      <c r="AN410" s="17"/>
      <c r="AO410" s="16"/>
      <c r="AP410" s="16"/>
      <c r="AQ410" s="18"/>
      <c r="AR410" s="18"/>
      <c r="AS410" s="16"/>
      <c r="AT410" s="16"/>
      <c r="AU410" s="16"/>
      <c r="AV410" s="16"/>
      <c r="AW410" s="17"/>
      <c r="AX410" s="16"/>
      <c r="AY410" s="16"/>
      <c r="AZ410" s="16"/>
      <c r="BA410" s="16"/>
      <c r="BB410" s="16"/>
      <c r="BC410" s="16"/>
      <c r="BD410" s="16"/>
      <c r="BH410" s="6"/>
      <c r="BI410" s="3"/>
      <c r="BK410" s="6"/>
      <c r="BL410" s="3"/>
      <c r="BM410" s="3"/>
    </row>
    <row r="411" spans="11:65" ht="12.75" customHeight="1" x14ac:dyDescent="0.15">
      <c r="K411" s="1"/>
      <c r="AL411" s="16"/>
      <c r="AM411" s="16"/>
      <c r="AN411" s="17"/>
      <c r="AO411" s="16"/>
      <c r="AP411" s="16"/>
      <c r="AQ411" s="18"/>
      <c r="AR411" s="18"/>
      <c r="AS411" s="16"/>
      <c r="AT411" s="16"/>
      <c r="AU411" s="16"/>
      <c r="AV411" s="16"/>
      <c r="AW411" s="17"/>
      <c r="AX411" s="16"/>
      <c r="AY411" s="16"/>
      <c r="AZ411" s="16"/>
      <c r="BA411" s="16"/>
      <c r="BB411" s="16"/>
      <c r="BC411" s="16"/>
      <c r="BD411" s="16"/>
      <c r="BH411" s="6"/>
      <c r="BI411" s="3"/>
      <c r="BK411" s="6"/>
      <c r="BL411" s="3"/>
      <c r="BM411" s="3"/>
    </row>
    <row r="412" spans="11:65" ht="12.75" customHeight="1" x14ac:dyDescent="0.15">
      <c r="K412" s="1"/>
      <c r="AL412" s="16"/>
      <c r="AM412" s="16"/>
      <c r="AN412" s="17"/>
      <c r="AO412" s="16"/>
      <c r="AP412" s="16"/>
      <c r="AQ412" s="18"/>
      <c r="AR412" s="18"/>
      <c r="AS412" s="16"/>
      <c r="AT412" s="16"/>
      <c r="AU412" s="16"/>
      <c r="AV412" s="16"/>
      <c r="AW412" s="17"/>
      <c r="AX412" s="16"/>
      <c r="AY412" s="16"/>
      <c r="AZ412" s="16"/>
      <c r="BA412" s="16"/>
      <c r="BB412" s="16"/>
      <c r="BC412" s="16"/>
      <c r="BD412" s="16"/>
      <c r="BH412" s="6"/>
      <c r="BI412" s="3"/>
      <c r="BK412" s="6"/>
      <c r="BL412" s="3"/>
      <c r="BM412" s="3"/>
    </row>
    <row r="413" spans="11:65" ht="12.75" customHeight="1" x14ac:dyDescent="0.15">
      <c r="K413" s="1"/>
      <c r="AL413" s="16"/>
      <c r="AM413" s="16"/>
      <c r="AN413" s="17"/>
      <c r="AO413" s="16"/>
      <c r="AP413" s="16"/>
      <c r="AQ413" s="18"/>
      <c r="AR413" s="18"/>
      <c r="AS413" s="16"/>
      <c r="AT413" s="16"/>
      <c r="AU413" s="16"/>
      <c r="AV413" s="16"/>
      <c r="AW413" s="17"/>
      <c r="AX413" s="16"/>
      <c r="AY413" s="16"/>
      <c r="AZ413" s="16"/>
      <c r="BA413" s="16"/>
      <c r="BB413" s="16"/>
      <c r="BC413" s="16"/>
      <c r="BD413" s="16"/>
      <c r="BH413" s="6"/>
      <c r="BI413" s="3"/>
      <c r="BK413" s="6"/>
      <c r="BL413" s="3"/>
      <c r="BM413" s="3"/>
    </row>
    <row r="414" spans="11:65" ht="12.75" customHeight="1" x14ac:dyDescent="0.15">
      <c r="K414" s="1"/>
      <c r="AL414" s="16"/>
      <c r="AM414" s="16"/>
      <c r="AN414" s="17"/>
      <c r="AO414" s="16"/>
      <c r="AP414" s="16"/>
      <c r="AQ414" s="18"/>
      <c r="AR414" s="18"/>
      <c r="AS414" s="16"/>
      <c r="AT414" s="16"/>
      <c r="AU414" s="16"/>
      <c r="AV414" s="16"/>
      <c r="AW414" s="17"/>
      <c r="AX414" s="16"/>
      <c r="AY414" s="16"/>
      <c r="AZ414" s="16"/>
      <c r="BA414" s="16"/>
      <c r="BB414" s="16"/>
      <c r="BC414" s="16"/>
      <c r="BD414" s="16"/>
      <c r="BH414" s="6"/>
      <c r="BI414" s="3"/>
      <c r="BK414" s="6"/>
      <c r="BL414" s="3"/>
      <c r="BM414" s="3"/>
    </row>
    <row r="415" spans="11:65" ht="12.75" customHeight="1" x14ac:dyDescent="0.15">
      <c r="K415" s="1"/>
      <c r="AL415" s="16"/>
      <c r="AM415" s="16"/>
      <c r="AN415" s="17"/>
      <c r="AO415" s="16"/>
      <c r="AP415" s="16"/>
      <c r="AQ415" s="18"/>
      <c r="AR415" s="18"/>
      <c r="AS415" s="16"/>
      <c r="AT415" s="16"/>
      <c r="AU415" s="16"/>
      <c r="AV415" s="16"/>
      <c r="AW415" s="17"/>
      <c r="AX415" s="16"/>
      <c r="AY415" s="16"/>
      <c r="AZ415" s="16"/>
      <c r="BA415" s="16"/>
      <c r="BB415" s="16"/>
      <c r="BC415" s="16"/>
      <c r="BD415" s="16"/>
      <c r="BH415" s="6"/>
      <c r="BI415" s="3"/>
      <c r="BK415" s="6"/>
      <c r="BL415" s="3"/>
      <c r="BM415" s="3"/>
    </row>
    <row r="416" spans="11:65" ht="12.75" customHeight="1" x14ac:dyDescent="0.15">
      <c r="K416" s="1"/>
      <c r="AL416" s="16"/>
      <c r="AM416" s="16"/>
      <c r="AN416" s="17"/>
      <c r="AO416" s="16"/>
      <c r="AP416" s="16"/>
      <c r="AQ416" s="18"/>
      <c r="AR416" s="18"/>
      <c r="AS416" s="16"/>
      <c r="AT416" s="16"/>
      <c r="AU416" s="16"/>
      <c r="AV416" s="16"/>
      <c r="AW416" s="17"/>
      <c r="AX416" s="16"/>
      <c r="AY416" s="16"/>
      <c r="AZ416" s="16"/>
      <c r="BA416" s="16"/>
      <c r="BB416" s="16"/>
      <c r="BC416" s="16"/>
      <c r="BD416" s="16"/>
      <c r="BH416" s="6"/>
      <c r="BI416" s="3"/>
      <c r="BK416" s="6"/>
      <c r="BL416" s="3"/>
      <c r="BM416" s="3"/>
    </row>
    <row r="417" spans="11:65" ht="12.75" customHeight="1" x14ac:dyDescent="0.15">
      <c r="K417" s="1"/>
      <c r="AL417" s="16"/>
      <c r="AM417" s="16"/>
      <c r="AN417" s="17"/>
      <c r="AO417" s="16"/>
      <c r="AP417" s="16"/>
      <c r="AQ417" s="18"/>
      <c r="AR417" s="18"/>
      <c r="AS417" s="16"/>
      <c r="AT417" s="16"/>
      <c r="AU417" s="16"/>
      <c r="AV417" s="16"/>
      <c r="AW417" s="17"/>
      <c r="AX417" s="16"/>
      <c r="AY417" s="16"/>
      <c r="AZ417" s="16"/>
      <c r="BA417" s="16"/>
      <c r="BB417" s="16"/>
      <c r="BC417" s="16"/>
      <c r="BD417" s="16"/>
      <c r="BH417" s="6"/>
      <c r="BI417" s="3"/>
      <c r="BK417" s="6"/>
      <c r="BL417" s="3"/>
      <c r="BM417" s="3"/>
    </row>
    <row r="418" spans="11:65" ht="12.75" customHeight="1" x14ac:dyDescent="0.15">
      <c r="K418" s="1"/>
      <c r="AL418" s="16"/>
      <c r="AM418" s="16"/>
      <c r="AN418" s="17"/>
      <c r="AO418" s="16"/>
      <c r="AP418" s="16"/>
      <c r="AQ418" s="18"/>
      <c r="AR418" s="18"/>
      <c r="AS418" s="16"/>
      <c r="AT418" s="16"/>
      <c r="AU418" s="16"/>
      <c r="AV418" s="16"/>
      <c r="AW418" s="17"/>
      <c r="AX418" s="16"/>
      <c r="AY418" s="16"/>
      <c r="AZ418" s="16"/>
      <c r="BA418" s="16"/>
      <c r="BB418" s="16"/>
      <c r="BC418" s="16"/>
      <c r="BD418" s="16"/>
      <c r="BH418" s="6"/>
      <c r="BI418" s="3"/>
      <c r="BK418" s="6"/>
      <c r="BL418" s="3"/>
      <c r="BM418" s="3"/>
    </row>
    <row r="419" spans="11:65" ht="12.75" customHeight="1" x14ac:dyDescent="0.15">
      <c r="K419" s="1"/>
      <c r="AL419" s="16"/>
      <c r="AM419" s="16"/>
      <c r="AN419" s="17"/>
      <c r="AO419" s="16"/>
      <c r="AP419" s="16"/>
      <c r="AQ419" s="18"/>
      <c r="AR419" s="18"/>
      <c r="AS419" s="16"/>
      <c r="AT419" s="16"/>
      <c r="AU419" s="16"/>
      <c r="AV419" s="16"/>
      <c r="AW419" s="17"/>
      <c r="AX419" s="16"/>
      <c r="AY419" s="16"/>
      <c r="AZ419" s="16"/>
      <c r="BA419" s="16"/>
      <c r="BB419" s="16"/>
      <c r="BC419" s="16"/>
      <c r="BD419" s="16"/>
      <c r="BH419" s="6"/>
      <c r="BI419" s="3"/>
      <c r="BK419" s="6"/>
      <c r="BL419" s="3"/>
      <c r="BM419" s="3"/>
    </row>
    <row r="420" spans="11:65" ht="12.75" customHeight="1" x14ac:dyDescent="0.15">
      <c r="K420" s="1"/>
      <c r="AL420" s="16"/>
      <c r="AM420" s="16"/>
      <c r="AN420" s="17"/>
      <c r="AO420" s="16"/>
      <c r="AP420" s="16"/>
      <c r="AQ420" s="18"/>
      <c r="AR420" s="18"/>
      <c r="AS420" s="16"/>
      <c r="AT420" s="16"/>
      <c r="AU420" s="16"/>
      <c r="AV420" s="16"/>
      <c r="AW420" s="17"/>
      <c r="AX420" s="16"/>
      <c r="AY420" s="16"/>
      <c r="AZ420" s="16"/>
      <c r="BA420" s="16"/>
      <c r="BB420" s="16"/>
      <c r="BC420" s="16"/>
      <c r="BD420" s="16"/>
      <c r="BH420" s="6"/>
      <c r="BI420" s="3"/>
      <c r="BK420" s="6"/>
      <c r="BL420" s="3"/>
      <c r="BM420" s="3"/>
    </row>
    <row r="421" spans="11:65" ht="12.75" customHeight="1" x14ac:dyDescent="0.15">
      <c r="K421" s="1"/>
      <c r="AL421" s="16"/>
      <c r="AM421" s="16"/>
      <c r="AN421" s="17"/>
      <c r="AO421" s="16"/>
      <c r="AP421" s="16"/>
      <c r="AQ421" s="18"/>
      <c r="AR421" s="18"/>
      <c r="AS421" s="16"/>
      <c r="AT421" s="16"/>
      <c r="AU421" s="16"/>
      <c r="AV421" s="16"/>
      <c r="AW421" s="17"/>
      <c r="AX421" s="16"/>
      <c r="AY421" s="16"/>
      <c r="AZ421" s="16"/>
      <c r="BA421" s="16"/>
      <c r="BB421" s="16"/>
      <c r="BC421" s="16"/>
      <c r="BD421" s="16"/>
      <c r="BH421" s="6"/>
      <c r="BI421" s="3"/>
      <c r="BK421" s="6"/>
      <c r="BL421" s="3"/>
      <c r="BM421" s="3"/>
    </row>
    <row r="422" spans="11:65" ht="12.75" customHeight="1" x14ac:dyDescent="0.15">
      <c r="K422" s="1"/>
      <c r="AL422" s="16"/>
      <c r="AM422" s="16"/>
      <c r="AN422" s="17"/>
      <c r="AO422" s="16"/>
      <c r="AP422" s="16"/>
      <c r="AQ422" s="18"/>
      <c r="AR422" s="18"/>
      <c r="AS422" s="16"/>
      <c r="AT422" s="16"/>
      <c r="AU422" s="16"/>
      <c r="AV422" s="16"/>
      <c r="AW422" s="17"/>
      <c r="AX422" s="16"/>
      <c r="AY422" s="16"/>
      <c r="AZ422" s="16"/>
      <c r="BA422" s="16"/>
      <c r="BB422" s="16"/>
      <c r="BC422" s="16"/>
      <c r="BD422" s="16"/>
      <c r="BH422" s="6"/>
      <c r="BI422" s="3"/>
      <c r="BK422" s="6"/>
      <c r="BL422" s="3"/>
      <c r="BM422" s="3"/>
    </row>
    <row r="423" spans="11:65" ht="12.75" customHeight="1" x14ac:dyDescent="0.15">
      <c r="K423" s="1"/>
      <c r="AL423" s="16"/>
      <c r="AM423" s="16"/>
      <c r="AN423" s="17"/>
      <c r="AO423" s="16"/>
      <c r="AP423" s="16"/>
      <c r="AQ423" s="18"/>
      <c r="AR423" s="18"/>
      <c r="AS423" s="16"/>
      <c r="AT423" s="16"/>
      <c r="AU423" s="16"/>
      <c r="AV423" s="16"/>
      <c r="AW423" s="17"/>
      <c r="AX423" s="16"/>
      <c r="AY423" s="16"/>
      <c r="AZ423" s="16"/>
      <c r="BA423" s="16"/>
      <c r="BB423" s="16"/>
      <c r="BC423" s="16"/>
      <c r="BD423" s="16"/>
      <c r="BH423" s="6"/>
      <c r="BI423" s="3"/>
      <c r="BK423" s="6"/>
      <c r="BL423" s="3"/>
      <c r="BM423" s="3"/>
    </row>
    <row r="424" spans="11:65" ht="12.75" customHeight="1" x14ac:dyDescent="0.15">
      <c r="K424" s="1"/>
      <c r="AL424" s="16"/>
      <c r="AM424" s="16"/>
      <c r="AN424" s="17"/>
      <c r="AO424" s="16"/>
      <c r="AP424" s="16"/>
      <c r="AQ424" s="18"/>
      <c r="AR424" s="18"/>
      <c r="AS424" s="16"/>
      <c r="AT424" s="16"/>
      <c r="AU424" s="16"/>
      <c r="AV424" s="16"/>
      <c r="AW424" s="17"/>
      <c r="AX424" s="16"/>
      <c r="AY424" s="16"/>
      <c r="AZ424" s="16"/>
      <c r="BA424" s="16"/>
      <c r="BB424" s="16"/>
      <c r="BC424" s="16"/>
      <c r="BD424" s="16"/>
      <c r="BH424" s="6"/>
      <c r="BI424" s="3"/>
      <c r="BK424" s="6"/>
      <c r="BL424" s="3"/>
      <c r="BM424" s="3"/>
    </row>
    <row r="425" spans="11:65" ht="12.75" customHeight="1" x14ac:dyDescent="0.15">
      <c r="K425" s="1"/>
      <c r="AL425" s="16"/>
      <c r="AM425" s="16"/>
      <c r="AN425" s="17"/>
      <c r="AO425" s="16"/>
      <c r="AP425" s="16"/>
      <c r="AQ425" s="18"/>
      <c r="AR425" s="18"/>
      <c r="AS425" s="16"/>
      <c r="AT425" s="16"/>
      <c r="AU425" s="16"/>
      <c r="AV425" s="16"/>
      <c r="AW425" s="17"/>
      <c r="AX425" s="16"/>
      <c r="AY425" s="16"/>
      <c r="AZ425" s="16"/>
      <c r="BA425" s="16"/>
      <c r="BB425" s="16"/>
      <c r="BC425" s="16"/>
      <c r="BD425" s="16"/>
      <c r="BH425" s="6"/>
      <c r="BI425" s="3"/>
      <c r="BK425" s="6"/>
      <c r="BL425" s="3"/>
      <c r="BM425" s="3"/>
    </row>
    <row r="426" spans="11:65" ht="12.75" customHeight="1" x14ac:dyDescent="0.15">
      <c r="K426" s="1"/>
      <c r="AL426" s="16"/>
      <c r="AM426" s="16"/>
      <c r="AN426" s="17"/>
      <c r="AO426" s="16"/>
      <c r="AP426" s="16"/>
      <c r="AQ426" s="18"/>
      <c r="AR426" s="18"/>
      <c r="AS426" s="16"/>
      <c r="AT426" s="16"/>
      <c r="AU426" s="16"/>
      <c r="AV426" s="16"/>
      <c r="AW426" s="17"/>
      <c r="AX426" s="16"/>
      <c r="AY426" s="16"/>
      <c r="AZ426" s="16"/>
      <c r="BA426" s="16"/>
      <c r="BB426" s="16"/>
      <c r="BC426" s="16"/>
      <c r="BD426" s="16"/>
      <c r="BH426" s="6"/>
      <c r="BI426" s="3"/>
      <c r="BK426" s="6"/>
      <c r="BL426" s="3"/>
      <c r="BM426" s="3"/>
    </row>
    <row r="427" spans="11:65" ht="12.75" customHeight="1" x14ac:dyDescent="0.15">
      <c r="K427" s="1"/>
      <c r="AL427" s="16"/>
      <c r="AM427" s="16"/>
      <c r="AN427" s="17"/>
      <c r="AO427" s="16"/>
      <c r="AP427" s="16"/>
      <c r="AQ427" s="18"/>
      <c r="AR427" s="18"/>
      <c r="AS427" s="16"/>
      <c r="AT427" s="16"/>
      <c r="AU427" s="16"/>
      <c r="AV427" s="16"/>
      <c r="AW427" s="17"/>
      <c r="AX427" s="16"/>
      <c r="AY427" s="16"/>
      <c r="AZ427" s="16"/>
      <c r="BA427" s="16"/>
      <c r="BB427" s="16"/>
      <c r="BC427" s="16"/>
      <c r="BD427" s="16"/>
      <c r="BH427" s="6"/>
      <c r="BI427" s="3"/>
      <c r="BK427" s="6"/>
      <c r="BL427" s="3"/>
      <c r="BM427" s="3"/>
    </row>
    <row r="428" spans="11:65" ht="12.75" customHeight="1" x14ac:dyDescent="0.15">
      <c r="K428" s="1"/>
      <c r="AL428" s="16"/>
      <c r="AM428" s="16"/>
      <c r="AN428" s="17"/>
      <c r="AO428" s="16"/>
      <c r="AP428" s="16"/>
      <c r="AQ428" s="18"/>
      <c r="AR428" s="18"/>
      <c r="AS428" s="16"/>
      <c r="AT428" s="16"/>
      <c r="AU428" s="16"/>
      <c r="AV428" s="16"/>
      <c r="AW428" s="17"/>
      <c r="AX428" s="16"/>
      <c r="AY428" s="16"/>
      <c r="AZ428" s="16"/>
      <c r="BA428" s="16"/>
      <c r="BB428" s="16"/>
      <c r="BC428" s="16"/>
      <c r="BD428" s="16"/>
      <c r="BH428" s="6"/>
      <c r="BI428" s="3"/>
      <c r="BK428" s="6"/>
      <c r="BL428" s="3"/>
      <c r="BM428" s="3"/>
    </row>
    <row r="429" spans="11:65" ht="12.75" customHeight="1" x14ac:dyDescent="0.15">
      <c r="K429" s="1"/>
      <c r="AL429" s="16"/>
      <c r="AM429" s="16"/>
      <c r="AN429" s="17"/>
      <c r="AO429" s="16"/>
      <c r="AP429" s="16"/>
      <c r="AQ429" s="18"/>
      <c r="AR429" s="18"/>
      <c r="AS429" s="16"/>
      <c r="AT429" s="16"/>
      <c r="AU429" s="16"/>
      <c r="AV429" s="16"/>
      <c r="AW429" s="17"/>
      <c r="AX429" s="16"/>
      <c r="AY429" s="16"/>
      <c r="AZ429" s="16"/>
      <c r="BA429" s="16"/>
      <c r="BB429" s="16"/>
      <c r="BC429" s="16"/>
      <c r="BD429" s="16"/>
      <c r="BH429" s="6"/>
      <c r="BI429" s="3"/>
      <c r="BK429" s="6"/>
      <c r="BL429" s="3"/>
      <c r="BM429" s="3"/>
    </row>
    <row r="430" spans="11:65" ht="12.75" customHeight="1" x14ac:dyDescent="0.15">
      <c r="K430" s="1"/>
      <c r="AL430" s="16"/>
      <c r="AM430" s="16"/>
      <c r="AN430" s="17"/>
      <c r="AO430" s="16"/>
      <c r="AP430" s="16"/>
      <c r="AQ430" s="18"/>
      <c r="AR430" s="18"/>
      <c r="AS430" s="16"/>
      <c r="AT430" s="16"/>
      <c r="AU430" s="16"/>
      <c r="AV430" s="16"/>
      <c r="AW430" s="17"/>
      <c r="AX430" s="16"/>
      <c r="AY430" s="16"/>
      <c r="AZ430" s="16"/>
      <c r="BA430" s="16"/>
      <c r="BB430" s="16"/>
      <c r="BC430" s="16"/>
      <c r="BD430" s="16"/>
      <c r="BH430" s="6"/>
      <c r="BI430" s="3"/>
      <c r="BK430" s="6"/>
      <c r="BL430" s="3"/>
      <c r="BM430" s="3"/>
    </row>
    <row r="431" spans="11:65" ht="12.75" customHeight="1" x14ac:dyDescent="0.15">
      <c r="K431" s="1"/>
      <c r="AL431" s="16"/>
      <c r="AM431" s="16"/>
      <c r="AN431" s="17"/>
      <c r="AO431" s="16"/>
      <c r="AP431" s="16"/>
      <c r="AQ431" s="18"/>
      <c r="AR431" s="18"/>
      <c r="AS431" s="16"/>
      <c r="AT431" s="16"/>
      <c r="AU431" s="16"/>
      <c r="AV431" s="16"/>
      <c r="AW431" s="17"/>
      <c r="AX431" s="16"/>
      <c r="AY431" s="16"/>
      <c r="AZ431" s="16"/>
      <c r="BA431" s="16"/>
      <c r="BB431" s="16"/>
      <c r="BC431" s="16"/>
      <c r="BD431" s="16"/>
      <c r="BH431" s="6"/>
      <c r="BI431" s="3"/>
      <c r="BK431" s="6"/>
      <c r="BL431" s="3"/>
      <c r="BM431" s="3"/>
    </row>
    <row r="432" spans="11:65" ht="12.75" customHeight="1" x14ac:dyDescent="0.15">
      <c r="K432" s="1"/>
      <c r="AL432" s="16"/>
      <c r="AM432" s="16"/>
      <c r="AN432" s="17"/>
      <c r="AO432" s="16"/>
      <c r="AP432" s="16"/>
      <c r="AQ432" s="18"/>
      <c r="AR432" s="18"/>
      <c r="AS432" s="16"/>
      <c r="AT432" s="16"/>
      <c r="AU432" s="16"/>
      <c r="AV432" s="16"/>
      <c r="AW432" s="17"/>
      <c r="AX432" s="16"/>
      <c r="AY432" s="16"/>
      <c r="AZ432" s="16"/>
      <c r="BA432" s="16"/>
      <c r="BB432" s="16"/>
      <c r="BC432" s="16"/>
      <c r="BD432" s="16"/>
      <c r="BH432" s="6"/>
      <c r="BI432" s="3"/>
      <c r="BK432" s="6"/>
      <c r="BL432" s="3"/>
      <c r="BM432" s="3"/>
    </row>
    <row r="433" spans="11:65" ht="12.75" customHeight="1" x14ac:dyDescent="0.15">
      <c r="K433" s="1"/>
      <c r="AL433" s="16"/>
      <c r="AM433" s="16"/>
      <c r="AN433" s="17"/>
      <c r="AO433" s="16"/>
      <c r="AP433" s="16"/>
      <c r="AQ433" s="18"/>
      <c r="AR433" s="18"/>
      <c r="AS433" s="16"/>
      <c r="AT433" s="16"/>
      <c r="AU433" s="16"/>
      <c r="AV433" s="16"/>
      <c r="AW433" s="17"/>
      <c r="AX433" s="16"/>
      <c r="AY433" s="16"/>
      <c r="AZ433" s="16"/>
      <c r="BA433" s="16"/>
      <c r="BB433" s="16"/>
      <c r="BC433" s="16"/>
      <c r="BD433" s="16"/>
      <c r="BH433" s="6"/>
      <c r="BI433" s="3"/>
      <c r="BK433" s="6"/>
      <c r="BL433" s="3"/>
      <c r="BM433" s="3"/>
    </row>
    <row r="434" spans="11:65" ht="12.75" customHeight="1" x14ac:dyDescent="0.15">
      <c r="K434" s="1"/>
      <c r="AL434" s="16"/>
      <c r="AM434" s="16"/>
      <c r="AN434" s="17"/>
      <c r="AO434" s="16"/>
      <c r="AP434" s="16"/>
      <c r="AQ434" s="18"/>
      <c r="AR434" s="18"/>
      <c r="AS434" s="16"/>
      <c r="AT434" s="16"/>
      <c r="AU434" s="16"/>
      <c r="AV434" s="16"/>
      <c r="AW434" s="17"/>
      <c r="AX434" s="16"/>
      <c r="AY434" s="16"/>
      <c r="AZ434" s="16"/>
      <c r="BA434" s="16"/>
      <c r="BB434" s="16"/>
      <c r="BC434" s="16"/>
      <c r="BD434" s="16"/>
      <c r="BH434" s="6"/>
      <c r="BI434" s="3"/>
      <c r="BK434" s="6"/>
      <c r="BL434" s="3"/>
      <c r="BM434" s="3"/>
    </row>
    <row r="435" spans="11:65" ht="12.75" customHeight="1" x14ac:dyDescent="0.15">
      <c r="K435" s="1"/>
      <c r="AL435" s="16"/>
      <c r="AM435" s="16"/>
      <c r="AN435" s="17"/>
      <c r="AO435" s="16"/>
      <c r="AP435" s="16"/>
      <c r="AQ435" s="18"/>
      <c r="AR435" s="18"/>
      <c r="AS435" s="16"/>
      <c r="AT435" s="16"/>
      <c r="AU435" s="16"/>
      <c r="AV435" s="16"/>
      <c r="AW435" s="17"/>
      <c r="AX435" s="16"/>
      <c r="AY435" s="16"/>
      <c r="AZ435" s="16"/>
      <c r="BA435" s="16"/>
      <c r="BB435" s="16"/>
      <c r="BC435" s="16"/>
      <c r="BD435" s="16"/>
      <c r="BH435" s="6"/>
      <c r="BI435" s="3"/>
      <c r="BK435" s="6"/>
      <c r="BL435" s="3"/>
      <c r="BM435" s="3"/>
    </row>
    <row r="436" spans="11:65" ht="12.75" customHeight="1" x14ac:dyDescent="0.15">
      <c r="K436" s="1"/>
      <c r="AL436" s="16"/>
      <c r="AM436" s="16"/>
      <c r="AN436" s="17"/>
      <c r="AO436" s="16"/>
      <c r="AP436" s="16"/>
      <c r="AQ436" s="18"/>
      <c r="AR436" s="18"/>
      <c r="AS436" s="16"/>
      <c r="AT436" s="16"/>
      <c r="AU436" s="16"/>
      <c r="AV436" s="16"/>
      <c r="AW436" s="17"/>
      <c r="AX436" s="16"/>
      <c r="AY436" s="16"/>
      <c r="AZ436" s="16"/>
      <c r="BA436" s="16"/>
      <c r="BB436" s="16"/>
      <c r="BC436" s="16"/>
      <c r="BD436" s="16"/>
      <c r="BH436" s="6"/>
      <c r="BI436" s="3"/>
      <c r="BK436" s="6"/>
      <c r="BL436" s="3"/>
      <c r="BM436" s="3"/>
    </row>
    <row r="437" spans="11:65" ht="12.75" customHeight="1" x14ac:dyDescent="0.15">
      <c r="K437" s="1"/>
      <c r="AL437" s="16"/>
      <c r="AM437" s="16"/>
      <c r="AN437" s="17"/>
      <c r="AO437" s="16"/>
      <c r="AP437" s="16"/>
      <c r="AQ437" s="18"/>
      <c r="AR437" s="18"/>
      <c r="AS437" s="16"/>
      <c r="AT437" s="16"/>
      <c r="AU437" s="16"/>
      <c r="AV437" s="16"/>
      <c r="AW437" s="17"/>
      <c r="AX437" s="16"/>
      <c r="AY437" s="16"/>
      <c r="AZ437" s="16"/>
      <c r="BA437" s="16"/>
      <c r="BB437" s="16"/>
      <c r="BC437" s="16"/>
      <c r="BD437" s="16"/>
      <c r="BH437" s="6"/>
      <c r="BI437" s="3"/>
      <c r="BK437" s="6"/>
      <c r="BL437" s="3"/>
      <c r="BM437" s="3"/>
    </row>
    <row r="438" spans="11:65" ht="12.75" customHeight="1" x14ac:dyDescent="0.15">
      <c r="K438" s="1"/>
      <c r="AL438" s="16"/>
      <c r="AM438" s="16"/>
      <c r="AN438" s="17"/>
      <c r="AO438" s="16"/>
      <c r="AP438" s="16"/>
      <c r="AQ438" s="18"/>
      <c r="AR438" s="18"/>
      <c r="AS438" s="16"/>
      <c r="AT438" s="16"/>
      <c r="AU438" s="16"/>
      <c r="AV438" s="16"/>
      <c r="AW438" s="17"/>
      <c r="AX438" s="16"/>
      <c r="AY438" s="16"/>
      <c r="AZ438" s="16"/>
      <c r="BA438" s="16"/>
      <c r="BB438" s="16"/>
      <c r="BC438" s="16"/>
      <c r="BD438" s="16"/>
      <c r="BH438" s="6"/>
      <c r="BI438" s="3"/>
      <c r="BK438" s="6"/>
      <c r="BL438" s="3"/>
      <c r="BM438" s="3"/>
    </row>
    <row r="439" spans="11:65" ht="12.75" customHeight="1" x14ac:dyDescent="0.15">
      <c r="K439" s="1"/>
      <c r="AL439" s="16"/>
      <c r="AM439" s="16"/>
      <c r="AN439" s="17"/>
      <c r="AO439" s="16"/>
      <c r="AP439" s="16"/>
      <c r="AQ439" s="18"/>
      <c r="AR439" s="18"/>
      <c r="AS439" s="16"/>
      <c r="AT439" s="16"/>
      <c r="AU439" s="16"/>
      <c r="AV439" s="16"/>
      <c r="AW439" s="17"/>
      <c r="AX439" s="16"/>
      <c r="AY439" s="16"/>
      <c r="AZ439" s="16"/>
      <c r="BA439" s="16"/>
      <c r="BB439" s="16"/>
      <c r="BC439" s="16"/>
      <c r="BD439" s="16"/>
      <c r="BH439" s="6"/>
      <c r="BI439" s="3"/>
      <c r="BK439" s="6"/>
      <c r="BL439" s="3"/>
      <c r="BM439" s="3"/>
    </row>
    <row r="440" spans="11:65" ht="12.75" customHeight="1" x14ac:dyDescent="0.15">
      <c r="K440" s="1"/>
      <c r="AL440" s="16"/>
      <c r="AM440" s="16"/>
      <c r="AN440" s="17"/>
      <c r="AO440" s="16"/>
      <c r="AP440" s="16"/>
      <c r="AQ440" s="18"/>
      <c r="AR440" s="18"/>
      <c r="AS440" s="16"/>
      <c r="AT440" s="16"/>
      <c r="AU440" s="16"/>
      <c r="AV440" s="16"/>
      <c r="AW440" s="17"/>
      <c r="AX440" s="16"/>
      <c r="AY440" s="16"/>
      <c r="AZ440" s="16"/>
      <c r="BA440" s="16"/>
      <c r="BB440" s="16"/>
      <c r="BC440" s="16"/>
      <c r="BD440" s="16"/>
      <c r="BH440" s="6"/>
      <c r="BI440" s="3"/>
      <c r="BK440" s="6"/>
      <c r="BL440" s="3"/>
      <c r="BM440" s="3"/>
    </row>
    <row r="441" spans="11:65" ht="12.75" customHeight="1" x14ac:dyDescent="0.15">
      <c r="K441" s="1"/>
      <c r="AL441" s="16"/>
      <c r="AM441" s="16"/>
      <c r="AN441" s="17"/>
      <c r="AO441" s="16"/>
      <c r="AP441" s="16"/>
      <c r="AQ441" s="18"/>
      <c r="AR441" s="18"/>
      <c r="AS441" s="16"/>
      <c r="AT441" s="16"/>
      <c r="AU441" s="16"/>
      <c r="AV441" s="16"/>
      <c r="AW441" s="17"/>
      <c r="AX441" s="16"/>
      <c r="AY441" s="16"/>
      <c r="AZ441" s="16"/>
      <c r="BA441" s="16"/>
      <c r="BB441" s="16"/>
      <c r="BC441" s="16"/>
      <c r="BD441" s="16"/>
      <c r="BH441" s="6"/>
      <c r="BI441" s="3"/>
      <c r="BK441" s="6"/>
      <c r="BL441" s="3"/>
      <c r="BM441" s="3"/>
    </row>
    <row r="442" spans="11:65" ht="12.75" customHeight="1" x14ac:dyDescent="0.15">
      <c r="K442" s="1"/>
      <c r="AL442" s="16"/>
      <c r="AM442" s="16"/>
      <c r="AN442" s="17"/>
      <c r="AO442" s="16"/>
      <c r="AP442" s="16"/>
      <c r="AQ442" s="18"/>
      <c r="AR442" s="18"/>
      <c r="AS442" s="16"/>
      <c r="AT442" s="16"/>
      <c r="AU442" s="16"/>
      <c r="AV442" s="16"/>
      <c r="AW442" s="17"/>
      <c r="AX442" s="16"/>
      <c r="AY442" s="16"/>
      <c r="AZ442" s="16"/>
      <c r="BA442" s="16"/>
      <c r="BB442" s="16"/>
      <c r="BC442" s="16"/>
      <c r="BD442" s="16"/>
      <c r="BH442" s="6"/>
      <c r="BI442" s="3"/>
      <c r="BK442" s="6"/>
      <c r="BL442" s="3"/>
      <c r="BM442" s="3"/>
    </row>
    <row r="443" spans="11:65" ht="12.75" customHeight="1" x14ac:dyDescent="0.15">
      <c r="K443" s="1"/>
      <c r="AL443" s="16"/>
      <c r="AM443" s="16"/>
      <c r="AN443" s="17"/>
      <c r="AO443" s="16"/>
      <c r="AP443" s="16"/>
      <c r="AQ443" s="18"/>
      <c r="AR443" s="18"/>
      <c r="AS443" s="16"/>
      <c r="AT443" s="16"/>
      <c r="AU443" s="16"/>
      <c r="AV443" s="16"/>
      <c r="AW443" s="17"/>
      <c r="AX443" s="16"/>
      <c r="AY443" s="16"/>
      <c r="AZ443" s="16"/>
      <c r="BA443" s="16"/>
      <c r="BB443" s="16"/>
      <c r="BC443" s="16"/>
      <c r="BD443" s="16"/>
      <c r="BH443" s="6"/>
      <c r="BI443" s="3"/>
      <c r="BK443" s="6"/>
      <c r="BL443" s="3"/>
      <c r="BM443" s="3"/>
    </row>
    <row r="444" spans="11:65" ht="12.75" customHeight="1" x14ac:dyDescent="0.15">
      <c r="K444" s="1"/>
      <c r="AL444" s="16"/>
      <c r="AM444" s="16"/>
      <c r="AN444" s="17"/>
      <c r="AO444" s="16"/>
      <c r="AP444" s="16"/>
      <c r="AQ444" s="18"/>
      <c r="AR444" s="18"/>
      <c r="AS444" s="16"/>
      <c r="AT444" s="16"/>
      <c r="AU444" s="16"/>
      <c r="AV444" s="16"/>
      <c r="AW444" s="17"/>
      <c r="AX444" s="16"/>
      <c r="AY444" s="16"/>
      <c r="AZ444" s="16"/>
      <c r="BA444" s="16"/>
      <c r="BB444" s="16"/>
      <c r="BC444" s="16"/>
      <c r="BD444" s="16"/>
      <c r="BH444" s="6"/>
      <c r="BI444" s="3"/>
      <c r="BK444" s="6"/>
      <c r="BL444" s="3"/>
      <c r="BM444" s="3"/>
    </row>
    <row r="445" spans="11:65" ht="12.75" customHeight="1" x14ac:dyDescent="0.15">
      <c r="K445" s="1"/>
      <c r="AL445" s="16"/>
      <c r="AM445" s="16"/>
      <c r="AN445" s="17"/>
      <c r="AO445" s="16"/>
      <c r="AP445" s="16"/>
      <c r="AQ445" s="18"/>
      <c r="AR445" s="18"/>
      <c r="AS445" s="16"/>
      <c r="AT445" s="16"/>
      <c r="AU445" s="16"/>
      <c r="AV445" s="16"/>
      <c r="AW445" s="17"/>
      <c r="AX445" s="16"/>
      <c r="AY445" s="16"/>
      <c r="AZ445" s="16"/>
      <c r="BA445" s="16"/>
      <c r="BB445" s="16"/>
      <c r="BC445" s="16"/>
      <c r="BD445" s="16"/>
      <c r="BH445" s="6"/>
      <c r="BI445" s="3"/>
      <c r="BK445" s="6"/>
      <c r="BL445" s="3"/>
      <c r="BM445" s="3"/>
    </row>
    <row r="446" spans="11:65" ht="12.75" customHeight="1" x14ac:dyDescent="0.15">
      <c r="K446" s="1"/>
      <c r="AL446" s="16"/>
      <c r="AM446" s="16"/>
      <c r="AN446" s="17"/>
      <c r="AO446" s="16"/>
      <c r="AP446" s="16"/>
      <c r="AQ446" s="18"/>
      <c r="AR446" s="18"/>
      <c r="AS446" s="16"/>
      <c r="AT446" s="16"/>
      <c r="AU446" s="16"/>
      <c r="AV446" s="16"/>
      <c r="AW446" s="17"/>
      <c r="AX446" s="16"/>
      <c r="AY446" s="16"/>
      <c r="AZ446" s="16"/>
      <c r="BA446" s="16"/>
      <c r="BB446" s="16"/>
      <c r="BC446" s="16"/>
      <c r="BD446" s="16"/>
      <c r="BH446" s="6"/>
      <c r="BI446" s="3"/>
      <c r="BK446" s="6"/>
      <c r="BL446" s="3"/>
      <c r="BM446" s="3"/>
    </row>
    <row r="447" spans="11:65" ht="12.75" customHeight="1" x14ac:dyDescent="0.15">
      <c r="K447" s="1"/>
      <c r="AL447" s="16"/>
      <c r="AM447" s="16"/>
      <c r="AN447" s="17"/>
      <c r="AO447" s="16"/>
      <c r="AP447" s="16"/>
      <c r="AQ447" s="18"/>
      <c r="AR447" s="18"/>
      <c r="AS447" s="16"/>
      <c r="AT447" s="16"/>
      <c r="AU447" s="16"/>
      <c r="AV447" s="16"/>
      <c r="AW447" s="17"/>
      <c r="AX447" s="16"/>
      <c r="AY447" s="16"/>
      <c r="AZ447" s="16"/>
      <c r="BA447" s="16"/>
      <c r="BB447" s="16"/>
      <c r="BC447" s="16"/>
      <c r="BD447" s="16"/>
      <c r="BH447" s="6"/>
      <c r="BI447" s="3"/>
      <c r="BK447" s="6"/>
      <c r="BL447" s="3"/>
      <c r="BM447" s="3"/>
    </row>
    <row r="448" spans="11:65" ht="12.75" customHeight="1" x14ac:dyDescent="0.15">
      <c r="K448" s="1"/>
      <c r="AL448" s="16"/>
      <c r="AM448" s="16"/>
      <c r="AN448" s="17"/>
      <c r="AO448" s="16"/>
      <c r="AP448" s="16"/>
      <c r="AQ448" s="18"/>
      <c r="AR448" s="18"/>
      <c r="AS448" s="16"/>
      <c r="AT448" s="16"/>
      <c r="AU448" s="16"/>
      <c r="AV448" s="16"/>
      <c r="AW448" s="17"/>
      <c r="AX448" s="16"/>
      <c r="AY448" s="16"/>
      <c r="AZ448" s="16"/>
      <c r="BA448" s="16"/>
      <c r="BB448" s="16"/>
      <c r="BC448" s="16"/>
      <c r="BD448" s="16"/>
      <c r="BH448" s="6"/>
      <c r="BI448" s="3"/>
      <c r="BK448" s="6"/>
      <c r="BL448" s="3"/>
      <c r="BM448" s="3"/>
    </row>
    <row r="449" spans="11:65" ht="12.75" customHeight="1" x14ac:dyDescent="0.15">
      <c r="K449" s="1"/>
      <c r="AL449" s="16"/>
      <c r="AM449" s="16"/>
      <c r="AN449" s="17"/>
      <c r="AO449" s="16"/>
      <c r="AP449" s="16"/>
      <c r="AQ449" s="18"/>
      <c r="AR449" s="18"/>
      <c r="AS449" s="16"/>
      <c r="AT449" s="16"/>
      <c r="AU449" s="16"/>
      <c r="AV449" s="16"/>
      <c r="AW449" s="17"/>
      <c r="AX449" s="16"/>
      <c r="AY449" s="16"/>
      <c r="AZ449" s="16"/>
      <c r="BA449" s="16"/>
      <c r="BB449" s="16"/>
      <c r="BC449" s="16"/>
      <c r="BD449" s="16"/>
      <c r="BH449" s="6"/>
      <c r="BI449" s="3"/>
      <c r="BK449" s="6"/>
      <c r="BL449" s="3"/>
      <c r="BM449" s="3"/>
    </row>
    <row r="450" spans="11:65" ht="12.75" customHeight="1" x14ac:dyDescent="0.15">
      <c r="K450" s="1"/>
      <c r="AL450" s="16"/>
      <c r="AM450" s="16"/>
      <c r="AN450" s="17"/>
      <c r="AO450" s="16"/>
      <c r="AP450" s="16"/>
      <c r="AQ450" s="18"/>
      <c r="AR450" s="18"/>
      <c r="AS450" s="16"/>
      <c r="AT450" s="16"/>
      <c r="AU450" s="16"/>
      <c r="AV450" s="16"/>
      <c r="AW450" s="17"/>
      <c r="AX450" s="16"/>
      <c r="AY450" s="16"/>
      <c r="AZ450" s="16"/>
      <c r="BA450" s="16"/>
      <c r="BB450" s="16"/>
      <c r="BC450" s="16"/>
      <c r="BD450" s="16"/>
      <c r="BH450" s="6"/>
      <c r="BI450" s="3"/>
      <c r="BK450" s="6"/>
      <c r="BL450" s="3"/>
      <c r="BM450" s="3"/>
    </row>
    <row r="451" spans="11:65" ht="12.75" customHeight="1" x14ac:dyDescent="0.15">
      <c r="K451" s="1"/>
      <c r="AL451" s="16"/>
      <c r="AM451" s="16"/>
      <c r="AN451" s="17"/>
      <c r="AO451" s="16"/>
      <c r="AP451" s="16"/>
      <c r="AQ451" s="18"/>
      <c r="AR451" s="18"/>
      <c r="AS451" s="16"/>
      <c r="AT451" s="16"/>
      <c r="AU451" s="16"/>
      <c r="AV451" s="16"/>
      <c r="AW451" s="17"/>
      <c r="AX451" s="16"/>
      <c r="AY451" s="16"/>
      <c r="AZ451" s="16"/>
      <c r="BA451" s="16"/>
      <c r="BB451" s="16"/>
      <c r="BC451" s="16"/>
      <c r="BD451" s="16"/>
      <c r="BH451" s="6"/>
      <c r="BI451" s="3"/>
      <c r="BK451" s="6"/>
      <c r="BL451" s="3"/>
      <c r="BM451" s="3"/>
    </row>
    <row r="452" spans="11:65" ht="12.75" customHeight="1" x14ac:dyDescent="0.15">
      <c r="K452" s="1"/>
      <c r="AL452" s="16"/>
      <c r="AM452" s="16"/>
      <c r="AN452" s="17"/>
      <c r="AO452" s="16"/>
      <c r="AP452" s="16"/>
      <c r="AQ452" s="18"/>
      <c r="AR452" s="18"/>
      <c r="AS452" s="16"/>
      <c r="AT452" s="16"/>
      <c r="AU452" s="16"/>
      <c r="AV452" s="16"/>
      <c r="AW452" s="17"/>
      <c r="AX452" s="16"/>
      <c r="AY452" s="16"/>
      <c r="AZ452" s="16"/>
      <c r="BA452" s="16"/>
      <c r="BB452" s="16"/>
      <c r="BC452" s="16"/>
      <c r="BD452" s="16"/>
      <c r="BH452" s="6"/>
      <c r="BI452" s="3"/>
      <c r="BK452" s="6"/>
      <c r="BL452" s="3"/>
      <c r="BM452" s="3"/>
    </row>
    <row r="453" spans="11:65" ht="12.75" customHeight="1" x14ac:dyDescent="0.15">
      <c r="K453" s="1"/>
      <c r="AL453" s="16"/>
      <c r="AM453" s="16"/>
      <c r="AN453" s="17"/>
      <c r="AO453" s="16"/>
      <c r="AP453" s="16"/>
      <c r="AQ453" s="18"/>
      <c r="AR453" s="18"/>
      <c r="AS453" s="16"/>
      <c r="AT453" s="16"/>
      <c r="AU453" s="16"/>
      <c r="AV453" s="16"/>
      <c r="AW453" s="17"/>
      <c r="AX453" s="16"/>
      <c r="AY453" s="16"/>
      <c r="AZ453" s="16"/>
      <c r="BA453" s="16"/>
      <c r="BB453" s="16"/>
      <c r="BC453" s="16"/>
      <c r="BD453" s="16"/>
      <c r="BH453" s="6"/>
      <c r="BI453" s="3"/>
      <c r="BK453" s="6"/>
      <c r="BL453" s="3"/>
      <c r="BM453" s="3"/>
    </row>
    <row r="454" spans="11:65" ht="12.75" customHeight="1" x14ac:dyDescent="0.15">
      <c r="K454" s="1"/>
      <c r="AL454" s="16"/>
      <c r="AM454" s="16"/>
      <c r="AN454" s="17"/>
      <c r="AO454" s="16"/>
      <c r="AP454" s="16"/>
      <c r="AQ454" s="18"/>
      <c r="AR454" s="18"/>
      <c r="AS454" s="16"/>
      <c r="AT454" s="16"/>
      <c r="AU454" s="16"/>
      <c r="AV454" s="16"/>
      <c r="AW454" s="17"/>
      <c r="AX454" s="16"/>
      <c r="AY454" s="16"/>
      <c r="AZ454" s="16"/>
      <c r="BA454" s="16"/>
      <c r="BB454" s="16"/>
      <c r="BC454" s="16"/>
      <c r="BD454" s="16"/>
      <c r="BH454" s="6"/>
      <c r="BI454" s="3"/>
      <c r="BK454" s="6"/>
      <c r="BL454" s="3"/>
      <c r="BM454" s="3"/>
    </row>
    <row r="455" spans="11:65" ht="12.75" customHeight="1" x14ac:dyDescent="0.15">
      <c r="K455" s="1"/>
      <c r="AL455" s="16"/>
      <c r="AM455" s="16"/>
      <c r="AN455" s="17"/>
      <c r="AO455" s="16"/>
      <c r="AP455" s="16"/>
      <c r="AQ455" s="18"/>
      <c r="AR455" s="18"/>
      <c r="AS455" s="16"/>
      <c r="AT455" s="16"/>
      <c r="AU455" s="16"/>
      <c r="AV455" s="16"/>
      <c r="AW455" s="17"/>
      <c r="AX455" s="16"/>
      <c r="AY455" s="16"/>
      <c r="AZ455" s="16"/>
      <c r="BA455" s="16"/>
      <c r="BB455" s="16"/>
      <c r="BC455" s="16"/>
      <c r="BD455" s="16"/>
      <c r="BH455" s="6"/>
      <c r="BI455" s="3"/>
      <c r="BK455" s="6"/>
      <c r="BL455" s="3"/>
      <c r="BM455" s="3"/>
    </row>
    <row r="456" spans="11:65" ht="12.75" customHeight="1" x14ac:dyDescent="0.15">
      <c r="K456" s="1"/>
      <c r="AL456" s="16"/>
      <c r="AM456" s="16"/>
      <c r="AN456" s="17"/>
      <c r="AO456" s="16"/>
      <c r="AP456" s="16"/>
      <c r="AQ456" s="18"/>
      <c r="AR456" s="18"/>
      <c r="AS456" s="16"/>
      <c r="AT456" s="16"/>
      <c r="AU456" s="16"/>
      <c r="AV456" s="16"/>
      <c r="AW456" s="17"/>
      <c r="AX456" s="16"/>
      <c r="AY456" s="16"/>
      <c r="AZ456" s="16"/>
      <c r="BA456" s="16"/>
      <c r="BB456" s="16"/>
      <c r="BC456" s="16"/>
      <c r="BD456" s="16"/>
      <c r="BH456" s="6"/>
      <c r="BI456" s="3"/>
      <c r="BK456" s="6"/>
      <c r="BL456" s="3"/>
      <c r="BM456" s="3"/>
    </row>
    <row r="457" spans="11:65" ht="12.75" customHeight="1" x14ac:dyDescent="0.15">
      <c r="K457" s="1"/>
      <c r="AL457" s="16"/>
      <c r="AM457" s="16"/>
      <c r="AN457" s="17"/>
      <c r="AO457" s="16"/>
      <c r="AP457" s="16"/>
      <c r="AQ457" s="18"/>
      <c r="AR457" s="18"/>
      <c r="AS457" s="16"/>
      <c r="AT457" s="16"/>
      <c r="AU457" s="16"/>
      <c r="AV457" s="16"/>
      <c r="AW457" s="17"/>
      <c r="AX457" s="16"/>
      <c r="AY457" s="16"/>
      <c r="AZ457" s="16"/>
      <c r="BA457" s="16"/>
      <c r="BB457" s="16"/>
      <c r="BC457" s="16"/>
      <c r="BD457" s="16"/>
      <c r="BH457" s="6"/>
      <c r="BI457" s="3"/>
      <c r="BK457" s="6"/>
      <c r="BL457" s="3"/>
      <c r="BM457" s="3"/>
    </row>
    <row r="458" spans="11:65" ht="12.75" customHeight="1" x14ac:dyDescent="0.15">
      <c r="K458" s="1"/>
      <c r="AL458" s="16"/>
      <c r="AM458" s="16"/>
      <c r="AN458" s="17"/>
      <c r="AO458" s="16"/>
      <c r="AP458" s="16"/>
      <c r="AQ458" s="18"/>
      <c r="AR458" s="18"/>
      <c r="AS458" s="16"/>
      <c r="AT458" s="16"/>
      <c r="AU458" s="16"/>
      <c r="AV458" s="16"/>
      <c r="AW458" s="17"/>
      <c r="AX458" s="16"/>
      <c r="AY458" s="16"/>
      <c r="AZ458" s="16"/>
      <c r="BA458" s="16"/>
      <c r="BB458" s="16"/>
      <c r="BC458" s="16"/>
      <c r="BD458" s="16"/>
      <c r="BH458" s="6"/>
      <c r="BI458" s="3"/>
      <c r="BK458" s="6"/>
      <c r="BL458" s="3"/>
      <c r="BM458" s="3"/>
    </row>
    <row r="459" spans="11:65" ht="12.75" customHeight="1" x14ac:dyDescent="0.15">
      <c r="K459" s="1"/>
      <c r="AL459" s="16"/>
      <c r="AM459" s="16"/>
      <c r="AN459" s="17"/>
      <c r="AO459" s="16"/>
      <c r="AP459" s="16"/>
      <c r="AQ459" s="18"/>
      <c r="AR459" s="18"/>
      <c r="AS459" s="16"/>
      <c r="AT459" s="16"/>
      <c r="AU459" s="16"/>
      <c r="AV459" s="16"/>
      <c r="AW459" s="17"/>
      <c r="AX459" s="16"/>
      <c r="AY459" s="16"/>
      <c r="AZ459" s="16"/>
      <c r="BA459" s="16"/>
      <c r="BB459" s="16"/>
      <c r="BC459" s="16"/>
      <c r="BD459" s="16"/>
      <c r="BH459" s="6"/>
      <c r="BI459" s="3"/>
      <c r="BK459" s="6"/>
      <c r="BL459" s="3"/>
      <c r="BM459" s="3"/>
    </row>
    <row r="460" spans="11:65" ht="12.75" customHeight="1" x14ac:dyDescent="0.15">
      <c r="K460" s="1"/>
      <c r="AL460" s="16"/>
      <c r="AM460" s="16"/>
      <c r="AN460" s="17"/>
      <c r="AO460" s="16"/>
      <c r="AP460" s="16"/>
      <c r="AQ460" s="18"/>
      <c r="AR460" s="18"/>
      <c r="AS460" s="16"/>
      <c r="AT460" s="16"/>
      <c r="AU460" s="16"/>
      <c r="AV460" s="16"/>
      <c r="AW460" s="17"/>
      <c r="AX460" s="16"/>
      <c r="AY460" s="16"/>
      <c r="AZ460" s="16"/>
      <c r="BA460" s="16"/>
      <c r="BB460" s="16"/>
      <c r="BC460" s="16"/>
      <c r="BD460" s="16"/>
      <c r="BH460" s="6"/>
      <c r="BI460" s="3"/>
      <c r="BK460" s="6"/>
      <c r="BL460" s="3"/>
      <c r="BM460" s="3"/>
    </row>
    <row r="461" spans="11:65" ht="12.75" customHeight="1" x14ac:dyDescent="0.15">
      <c r="K461" s="1"/>
      <c r="AL461" s="16"/>
      <c r="AM461" s="16"/>
      <c r="AN461" s="17"/>
      <c r="AO461" s="16"/>
      <c r="AP461" s="16"/>
      <c r="AQ461" s="18"/>
      <c r="AR461" s="18"/>
      <c r="AS461" s="16"/>
      <c r="AT461" s="16"/>
      <c r="AU461" s="16"/>
      <c r="AV461" s="16"/>
      <c r="AW461" s="17"/>
      <c r="AX461" s="16"/>
      <c r="AY461" s="16"/>
      <c r="AZ461" s="16"/>
      <c r="BA461" s="16"/>
      <c r="BB461" s="16"/>
      <c r="BC461" s="16"/>
      <c r="BD461" s="16"/>
      <c r="BH461" s="6"/>
      <c r="BI461" s="3"/>
      <c r="BK461" s="6"/>
      <c r="BL461" s="3"/>
      <c r="BM461" s="3"/>
    </row>
    <row r="462" spans="11:65" ht="12.75" customHeight="1" x14ac:dyDescent="0.15">
      <c r="K462" s="1"/>
      <c r="AL462" s="16"/>
      <c r="AM462" s="16"/>
      <c r="AN462" s="17"/>
      <c r="AO462" s="16"/>
      <c r="AP462" s="16"/>
      <c r="AQ462" s="18"/>
      <c r="AR462" s="18"/>
      <c r="AS462" s="16"/>
      <c r="AT462" s="16"/>
      <c r="AU462" s="16"/>
      <c r="AV462" s="16"/>
      <c r="AW462" s="17"/>
      <c r="AX462" s="16"/>
      <c r="AY462" s="16"/>
      <c r="AZ462" s="16"/>
      <c r="BA462" s="16"/>
      <c r="BB462" s="16"/>
      <c r="BC462" s="16"/>
      <c r="BD462" s="16"/>
      <c r="BH462" s="6"/>
      <c r="BI462" s="3"/>
      <c r="BK462" s="6"/>
      <c r="BL462" s="3"/>
      <c r="BM462" s="3"/>
    </row>
    <row r="463" spans="11:65" ht="12.75" customHeight="1" x14ac:dyDescent="0.15">
      <c r="K463" s="1"/>
      <c r="AL463" s="16"/>
      <c r="AM463" s="16"/>
      <c r="AN463" s="17"/>
      <c r="AO463" s="16"/>
      <c r="AP463" s="16"/>
      <c r="AQ463" s="18"/>
      <c r="AR463" s="18"/>
      <c r="AS463" s="16"/>
      <c r="AT463" s="16"/>
      <c r="AU463" s="16"/>
      <c r="AV463" s="16"/>
      <c r="AW463" s="17"/>
      <c r="AX463" s="16"/>
      <c r="AY463" s="16"/>
      <c r="AZ463" s="16"/>
      <c r="BA463" s="16"/>
      <c r="BB463" s="16"/>
      <c r="BC463" s="16"/>
      <c r="BD463" s="16"/>
      <c r="BH463" s="6"/>
      <c r="BI463" s="3"/>
      <c r="BK463" s="6"/>
      <c r="BL463" s="3"/>
      <c r="BM463" s="3"/>
    </row>
    <row r="464" spans="11:65" ht="12.75" customHeight="1" x14ac:dyDescent="0.15">
      <c r="K464" s="1"/>
      <c r="AL464" s="16"/>
      <c r="AM464" s="16"/>
      <c r="AN464" s="17"/>
      <c r="AO464" s="16"/>
      <c r="AP464" s="16"/>
      <c r="AQ464" s="18"/>
      <c r="AR464" s="18"/>
      <c r="AS464" s="16"/>
      <c r="AT464" s="16"/>
      <c r="AU464" s="16"/>
      <c r="AV464" s="16"/>
      <c r="AW464" s="17"/>
      <c r="AX464" s="16"/>
      <c r="AY464" s="16"/>
      <c r="AZ464" s="16"/>
      <c r="BA464" s="16"/>
      <c r="BB464" s="16"/>
      <c r="BC464" s="16"/>
      <c r="BD464" s="16"/>
      <c r="BH464" s="6"/>
      <c r="BI464" s="3"/>
      <c r="BK464" s="6"/>
      <c r="BL464" s="3"/>
      <c r="BM464" s="3"/>
    </row>
    <row r="465" spans="11:65" ht="12.75" customHeight="1" x14ac:dyDescent="0.15">
      <c r="K465" s="1"/>
      <c r="AL465" s="16"/>
      <c r="AM465" s="16"/>
      <c r="AN465" s="17"/>
      <c r="AO465" s="16"/>
      <c r="AP465" s="16"/>
      <c r="AQ465" s="18"/>
      <c r="AR465" s="18"/>
      <c r="AS465" s="16"/>
      <c r="AT465" s="16"/>
      <c r="AU465" s="16"/>
      <c r="AV465" s="16"/>
      <c r="AW465" s="17"/>
      <c r="AX465" s="16"/>
      <c r="AY465" s="16"/>
      <c r="AZ465" s="16"/>
      <c r="BA465" s="16"/>
      <c r="BB465" s="16"/>
      <c r="BC465" s="16"/>
      <c r="BD465" s="16"/>
      <c r="BH465" s="6"/>
      <c r="BI465" s="3"/>
      <c r="BK465" s="6"/>
      <c r="BL465" s="3"/>
      <c r="BM465" s="3"/>
    </row>
    <row r="466" spans="11:65" ht="12.75" customHeight="1" x14ac:dyDescent="0.15">
      <c r="K466" s="1"/>
      <c r="AL466" s="16"/>
      <c r="AM466" s="16"/>
      <c r="AN466" s="17"/>
      <c r="AO466" s="16"/>
      <c r="AP466" s="16"/>
      <c r="AQ466" s="18"/>
      <c r="AR466" s="18"/>
      <c r="AS466" s="16"/>
      <c r="AT466" s="16"/>
      <c r="AU466" s="16"/>
      <c r="AV466" s="16"/>
      <c r="AW466" s="17"/>
      <c r="AX466" s="16"/>
      <c r="AY466" s="16"/>
      <c r="AZ466" s="16"/>
      <c r="BA466" s="16"/>
      <c r="BB466" s="16"/>
      <c r="BC466" s="16"/>
      <c r="BD466" s="16"/>
      <c r="BH466" s="6"/>
      <c r="BI466" s="3"/>
      <c r="BK466" s="6"/>
      <c r="BL466" s="3"/>
      <c r="BM466" s="3"/>
    </row>
    <row r="467" spans="11:65" ht="12.75" customHeight="1" x14ac:dyDescent="0.15">
      <c r="K467" s="1"/>
      <c r="AL467" s="16"/>
      <c r="AM467" s="16"/>
      <c r="AN467" s="17"/>
      <c r="AO467" s="16"/>
      <c r="AP467" s="16"/>
      <c r="AQ467" s="18"/>
      <c r="AR467" s="18"/>
      <c r="AS467" s="16"/>
      <c r="AT467" s="16"/>
      <c r="AU467" s="16"/>
      <c r="AV467" s="16"/>
      <c r="AW467" s="17"/>
      <c r="AX467" s="16"/>
      <c r="AY467" s="16"/>
      <c r="AZ467" s="16"/>
      <c r="BA467" s="16"/>
      <c r="BB467" s="16"/>
      <c r="BC467" s="16"/>
      <c r="BD467" s="16"/>
      <c r="BH467" s="6"/>
      <c r="BI467" s="3"/>
      <c r="BK467" s="6"/>
      <c r="BL467" s="3"/>
      <c r="BM467" s="3"/>
    </row>
    <row r="468" spans="11:65" ht="12.75" customHeight="1" x14ac:dyDescent="0.15">
      <c r="K468" s="1"/>
      <c r="AL468" s="16"/>
      <c r="AM468" s="16"/>
      <c r="AN468" s="17"/>
      <c r="AO468" s="16"/>
      <c r="AP468" s="16"/>
      <c r="AQ468" s="18"/>
      <c r="AR468" s="18"/>
      <c r="AS468" s="16"/>
      <c r="AT468" s="16"/>
      <c r="AU468" s="16"/>
      <c r="AV468" s="16"/>
      <c r="AW468" s="17"/>
      <c r="AX468" s="16"/>
      <c r="AY468" s="16"/>
      <c r="AZ468" s="16"/>
      <c r="BA468" s="16"/>
      <c r="BB468" s="16"/>
      <c r="BC468" s="16"/>
      <c r="BD468" s="16"/>
      <c r="BH468" s="6"/>
      <c r="BI468" s="3"/>
      <c r="BK468" s="6"/>
      <c r="BL468" s="3"/>
      <c r="BM468" s="3"/>
    </row>
    <row r="469" spans="11:65" ht="12.75" customHeight="1" x14ac:dyDescent="0.15">
      <c r="K469" s="1"/>
      <c r="AL469" s="16"/>
      <c r="AM469" s="16"/>
      <c r="AN469" s="17"/>
      <c r="AO469" s="16"/>
      <c r="AP469" s="16"/>
      <c r="AQ469" s="18"/>
      <c r="AR469" s="18"/>
      <c r="AS469" s="16"/>
      <c r="AT469" s="16"/>
      <c r="AU469" s="16"/>
      <c r="AV469" s="16"/>
      <c r="AW469" s="17"/>
      <c r="AX469" s="16"/>
      <c r="AY469" s="16"/>
      <c r="AZ469" s="16"/>
      <c r="BA469" s="16"/>
      <c r="BB469" s="16"/>
      <c r="BC469" s="16"/>
      <c r="BD469" s="16"/>
      <c r="BH469" s="6"/>
      <c r="BI469" s="3"/>
      <c r="BK469" s="6"/>
      <c r="BL469" s="3"/>
      <c r="BM469" s="3"/>
    </row>
    <row r="470" spans="11:65" ht="12.75" customHeight="1" x14ac:dyDescent="0.15">
      <c r="K470" s="1"/>
      <c r="AL470" s="16"/>
      <c r="AM470" s="16"/>
      <c r="AN470" s="17"/>
      <c r="AO470" s="16"/>
      <c r="AP470" s="16"/>
      <c r="AQ470" s="18"/>
      <c r="AR470" s="18"/>
      <c r="AS470" s="16"/>
      <c r="AT470" s="16"/>
      <c r="AU470" s="16"/>
      <c r="AV470" s="16"/>
      <c r="AW470" s="17"/>
      <c r="AX470" s="16"/>
      <c r="AY470" s="16"/>
      <c r="AZ470" s="16"/>
      <c r="BA470" s="16"/>
      <c r="BB470" s="16"/>
      <c r="BC470" s="16"/>
      <c r="BD470" s="16"/>
      <c r="BH470" s="6"/>
      <c r="BI470" s="3"/>
      <c r="BK470" s="6"/>
      <c r="BL470" s="3"/>
      <c r="BM470" s="3"/>
    </row>
    <row r="471" spans="11:65" ht="12.75" customHeight="1" x14ac:dyDescent="0.15">
      <c r="K471" s="1"/>
      <c r="AL471" s="16"/>
      <c r="AM471" s="16"/>
      <c r="AN471" s="17"/>
      <c r="AO471" s="16"/>
      <c r="AP471" s="16"/>
      <c r="AQ471" s="18"/>
      <c r="AR471" s="18"/>
      <c r="AS471" s="16"/>
      <c r="AT471" s="16"/>
      <c r="AU471" s="16"/>
      <c r="AV471" s="16"/>
      <c r="AW471" s="17"/>
      <c r="AX471" s="16"/>
      <c r="AY471" s="16"/>
      <c r="AZ471" s="16"/>
      <c r="BA471" s="16"/>
      <c r="BB471" s="16"/>
      <c r="BC471" s="16"/>
      <c r="BD471" s="16"/>
      <c r="BH471" s="6"/>
      <c r="BI471" s="3"/>
      <c r="BK471" s="6"/>
      <c r="BL471" s="3"/>
      <c r="BM471" s="3"/>
    </row>
    <row r="472" spans="11:65" ht="12.75" customHeight="1" x14ac:dyDescent="0.15">
      <c r="K472" s="1"/>
      <c r="AL472" s="16"/>
      <c r="AM472" s="16"/>
      <c r="AN472" s="17"/>
      <c r="AO472" s="16"/>
      <c r="AP472" s="16"/>
      <c r="AQ472" s="18"/>
      <c r="AR472" s="18"/>
      <c r="AS472" s="16"/>
      <c r="AT472" s="16"/>
      <c r="AU472" s="16"/>
      <c r="AV472" s="16"/>
      <c r="AW472" s="17"/>
      <c r="AX472" s="16"/>
      <c r="AY472" s="16"/>
      <c r="AZ472" s="16"/>
      <c r="BA472" s="16"/>
      <c r="BB472" s="16"/>
      <c r="BC472" s="16"/>
      <c r="BD472" s="16"/>
      <c r="BH472" s="6"/>
      <c r="BI472" s="3"/>
      <c r="BK472" s="6"/>
      <c r="BL472" s="3"/>
      <c r="BM472" s="3"/>
    </row>
    <row r="473" spans="11:65" ht="12.75" customHeight="1" x14ac:dyDescent="0.15">
      <c r="K473" s="1"/>
      <c r="AL473" s="16"/>
      <c r="AM473" s="16"/>
      <c r="AN473" s="17"/>
      <c r="AO473" s="16"/>
      <c r="AP473" s="16"/>
      <c r="AQ473" s="18"/>
      <c r="AR473" s="18"/>
      <c r="AS473" s="16"/>
      <c r="AT473" s="16"/>
      <c r="AU473" s="16"/>
      <c r="AV473" s="16"/>
      <c r="AW473" s="17"/>
      <c r="AX473" s="16"/>
      <c r="AY473" s="16"/>
      <c r="AZ473" s="16"/>
      <c r="BA473" s="16"/>
      <c r="BB473" s="16"/>
      <c r="BC473" s="16"/>
      <c r="BD473" s="16"/>
      <c r="BH473" s="6"/>
      <c r="BI473" s="3"/>
      <c r="BK473" s="6"/>
      <c r="BL473" s="3"/>
      <c r="BM473" s="3"/>
    </row>
    <row r="474" spans="11:65" ht="12.75" customHeight="1" x14ac:dyDescent="0.15">
      <c r="K474" s="1"/>
      <c r="AL474" s="16"/>
      <c r="AM474" s="16"/>
      <c r="AN474" s="17"/>
      <c r="AO474" s="16"/>
      <c r="AP474" s="16"/>
      <c r="AQ474" s="18"/>
      <c r="AR474" s="18"/>
      <c r="AS474" s="16"/>
      <c r="AT474" s="16"/>
      <c r="AU474" s="16"/>
      <c r="AV474" s="16"/>
      <c r="AW474" s="17"/>
      <c r="AX474" s="16"/>
      <c r="AY474" s="16"/>
      <c r="AZ474" s="16"/>
      <c r="BA474" s="16"/>
      <c r="BB474" s="16"/>
      <c r="BC474" s="16"/>
      <c r="BD474" s="16"/>
      <c r="BH474" s="6"/>
      <c r="BI474" s="3"/>
      <c r="BK474" s="6"/>
      <c r="BL474" s="3"/>
      <c r="BM474" s="3"/>
    </row>
    <row r="475" spans="11:65" ht="12.75" customHeight="1" x14ac:dyDescent="0.15">
      <c r="K475" s="1"/>
      <c r="AL475" s="16"/>
      <c r="AM475" s="16"/>
      <c r="AN475" s="17"/>
      <c r="AO475" s="16"/>
      <c r="AP475" s="16"/>
      <c r="AQ475" s="18"/>
      <c r="AR475" s="18"/>
      <c r="AS475" s="16"/>
      <c r="AT475" s="16"/>
      <c r="AU475" s="16"/>
      <c r="AV475" s="16"/>
      <c r="AW475" s="17"/>
      <c r="AX475" s="16"/>
      <c r="AY475" s="16"/>
      <c r="AZ475" s="16"/>
      <c r="BA475" s="16"/>
      <c r="BB475" s="16"/>
      <c r="BC475" s="16"/>
      <c r="BD475" s="16"/>
      <c r="BH475" s="6"/>
      <c r="BI475" s="3"/>
      <c r="BK475" s="6"/>
      <c r="BL475" s="3"/>
      <c r="BM475" s="3"/>
    </row>
    <row r="476" spans="11:65" ht="12.75" customHeight="1" x14ac:dyDescent="0.15">
      <c r="K476" s="1"/>
      <c r="AL476" s="16"/>
      <c r="AM476" s="16"/>
      <c r="AN476" s="17"/>
      <c r="AO476" s="16"/>
      <c r="AP476" s="16"/>
      <c r="AQ476" s="18"/>
      <c r="AR476" s="18"/>
      <c r="AS476" s="16"/>
      <c r="AT476" s="16"/>
      <c r="AU476" s="16"/>
      <c r="AV476" s="16"/>
      <c r="AW476" s="17"/>
      <c r="AX476" s="16"/>
      <c r="AY476" s="16"/>
      <c r="AZ476" s="16"/>
      <c r="BA476" s="16"/>
      <c r="BB476" s="16"/>
      <c r="BC476" s="16"/>
      <c r="BD476" s="16"/>
      <c r="BH476" s="6"/>
      <c r="BI476" s="3"/>
      <c r="BK476" s="6"/>
      <c r="BL476" s="3"/>
      <c r="BM476" s="3"/>
    </row>
    <row r="477" spans="11:65" ht="12.75" customHeight="1" x14ac:dyDescent="0.15">
      <c r="K477" s="1"/>
      <c r="AL477" s="16"/>
      <c r="AM477" s="16"/>
      <c r="AN477" s="17"/>
      <c r="AO477" s="16"/>
      <c r="AP477" s="16"/>
      <c r="AQ477" s="18"/>
      <c r="AR477" s="18"/>
      <c r="AS477" s="16"/>
      <c r="AT477" s="16"/>
      <c r="AU477" s="16"/>
      <c r="AV477" s="16"/>
      <c r="AW477" s="17"/>
      <c r="AX477" s="16"/>
      <c r="AY477" s="16"/>
      <c r="AZ477" s="16"/>
      <c r="BA477" s="16"/>
      <c r="BB477" s="16"/>
      <c r="BC477" s="16"/>
      <c r="BD477" s="16"/>
      <c r="BH477" s="6"/>
      <c r="BI477" s="3"/>
      <c r="BK477" s="6"/>
      <c r="BL477" s="3"/>
      <c r="BM477" s="3"/>
    </row>
    <row r="478" spans="11:65" ht="12.75" customHeight="1" x14ac:dyDescent="0.15">
      <c r="K478" s="1"/>
      <c r="AL478" s="16"/>
      <c r="AM478" s="16"/>
      <c r="AN478" s="17"/>
      <c r="AO478" s="16"/>
      <c r="AP478" s="16"/>
      <c r="AQ478" s="18"/>
      <c r="AR478" s="18"/>
      <c r="AS478" s="16"/>
      <c r="AT478" s="16"/>
      <c r="AU478" s="16"/>
      <c r="AV478" s="16"/>
      <c r="AW478" s="17"/>
      <c r="AX478" s="16"/>
      <c r="AY478" s="16"/>
      <c r="AZ478" s="16"/>
      <c r="BA478" s="16"/>
      <c r="BB478" s="16"/>
      <c r="BC478" s="16"/>
      <c r="BD478" s="16"/>
      <c r="BH478" s="6"/>
      <c r="BI478" s="3"/>
      <c r="BK478" s="6"/>
      <c r="BL478" s="3"/>
      <c r="BM478" s="3"/>
    </row>
    <row r="479" spans="11:65" ht="12.75" customHeight="1" x14ac:dyDescent="0.15">
      <c r="K479" s="1"/>
      <c r="AL479" s="16"/>
      <c r="AM479" s="16"/>
      <c r="AN479" s="17"/>
      <c r="AO479" s="16"/>
      <c r="AP479" s="16"/>
      <c r="AQ479" s="18"/>
      <c r="AR479" s="18"/>
      <c r="AS479" s="16"/>
      <c r="AT479" s="16"/>
      <c r="AU479" s="16"/>
      <c r="AV479" s="16"/>
      <c r="AW479" s="17"/>
      <c r="AX479" s="16"/>
      <c r="AY479" s="16"/>
      <c r="AZ479" s="16"/>
      <c r="BA479" s="16"/>
      <c r="BB479" s="16"/>
      <c r="BC479" s="16"/>
      <c r="BD479" s="16"/>
      <c r="BH479" s="6"/>
      <c r="BI479" s="3"/>
      <c r="BK479" s="6"/>
      <c r="BL479" s="3"/>
      <c r="BM479" s="3"/>
    </row>
    <row r="480" spans="11:65" ht="12.75" customHeight="1" x14ac:dyDescent="0.15">
      <c r="K480" s="1"/>
      <c r="AL480" s="16"/>
      <c r="AM480" s="16"/>
      <c r="AN480" s="17"/>
      <c r="AO480" s="16"/>
      <c r="AP480" s="16"/>
      <c r="AQ480" s="18"/>
      <c r="AR480" s="18"/>
      <c r="AS480" s="16"/>
      <c r="AT480" s="16"/>
      <c r="AU480" s="16"/>
      <c r="AV480" s="16"/>
      <c r="AW480" s="17"/>
      <c r="AX480" s="16"/>
      <c r="AY480" s="16"/>
      <c r="AZ480" s="16"/>
      <c r="BA480" s="16"/>
      <c r="BB480" s="16"/>
      <c r="BC480" s="16"/>
      <c r="BD480" s="16"/>
      <c r="BH480" s="6"/>
      <c r="BI480" s="3"/>
      <c r="BK480" s="6"/>
      <c r="BL480" s="3"/>
      <c r="BM480" s="3"/>
    </row>
    <row r="481" spans="11:65" ht="12.75" customHeight="1" x14ac:dyDescent="0.15">
      <c r="K481" s="1"/>
      <c r="AL481" s="16"/>
      <c r="AM481" s="16"/>
      <c r="AN481" s="17"/>
      <c r="AO481" s="16"/>
      <c r="AP481" s="16"/>
      <c r="AQ481" s="18"/>
      <c r="AR481" s="18"/>
      <c r="AS481" s="16"/>
      <c r="AT481" s="16"/>
      <c r="AU481" s="16"/>
      <c r="AV481" s="16"/>
      <c r="AW481" s="17"/>
      <c r="AX481" s="16"/>
      <c r="AY481" s="16"/>
      <c r="AZ481" s="16"/>
      <c r="BA481" s="16"/>
      <c r="BB481" s="16"/>
      <c r="BC481" s="16"/>
      <c r="BD481" s="16"/>
      <c r="BH481" s="6"/>
      <c r="BI481" s="3"/>
      <c r="BK481" s="6"/>
      <c r="BL481" s="3"/>
      <c r="BM481" s="3"/>
    </row>
    <row r="482" spans="11:65" ht="12.75" customHeight="1" x14ac:dyDescent="0.15">
      <c r="K482" s="1"/>
      <c r="AL482" s="16"/>
      <c r="AM482" s="16"/>
      <c r="AN482" s="17"/>
      <c r="AO482" s="16"/>
      <c r="AP482" s="16"/>
      <c r="AQ482" s="18"/>
      <c r="AR482" s="18"/>
      <c r="AS482" s="16"/>
      <c r="AT482" s="16"/>
      <c r="AU482" s="16"/>
      <c r="AV482" s="16"/>
      <c r="AW482" s="17"/>
      <c r="AX482" s="16"/>
      <c r="AY482" s="16"/>
      <c r="AZ482" s="16"/>
      <c r="BA482" s="16"/>
      <c r="BB482" s="16"/>
      <c r="BC482" s="16"/>
      <c r="BD482" s="16"/>
      <c r="BH482" s="6"/>
      <c r="BI482" s="3"/>
      <c r="BK482" s="6"/>
      <c r="BL482" s="3"/>
      <c r="BM482" s="3"/>
    </row>
    <row r="483" spans="11:65" ht="12.75" customHeight="1" x14ac:dyDescent="0.15">
      <c r="K483" s="1"/>
      <c r="AL483" s="16"/>
      <c r="AM483" s="16"/>
      <c r="AN483" s="17"/>
      <c r="AO483" s="16"/>
      <c r="AP483" s="16"/>
      <c r="AQ483" s="18"/>
      <c r="AR483" s="18"/>
      <c r="AS483" s="16"/>
      <c r="AT483" s="16"/>
      <c r="AU483" s="16"/>
      <c r="AV483" s="16"/>
      <c r="AW483" s="17"/>
      <c r="AX483" s="16"/>
      <c r="AY483" s="16"/>
      <c r="AZ483" s="16"/>
      <c r="BA483" s="16"/>
      <c r="BB483" s="16"/>
      <c r="BC483" s="16"/>
      <c r="BD483" s="16"/>
      <c r="BH483" s="6"/>
      <c r="BI483" s="3"/>
      <c r="BK483" s="6"/>
      <c r="BL483" s="3"/>
      <c r="BM483" s="3"/>
    </row>
    <row r="484" spans="11:65" ht="12.75" customHeight="1" x14ac:dyDescent="0.15">
      <c r="K484" s="1"/>
      <c r="AL484" s="16"/>
      <c r="AM484" s="16"/>
      <c r="AN484" s="17"/>
      <c r="AO484" s="16"/>
      <c r="AP484" s="16"/>
      <c r="AQ484" s="18"/>
      <c r="AR484" s="18"/>
      <c r="AS484" s="16"/>
      <c r="AT484" s="16"/>
      <c r="AU484" s="16"/>
      <c r="AV484" s="16"/>
      <c r="AW484" s="17"/>
      <c r="AX484" s="16"/>
      <c r="AY484" s="16"/>
      <c r="AZ484" s="16"/>
      <c r="BA484" s="16"/>
      <c r="BB484" s="16"/>
      <c r="BC484" s="16"/>
      <c r="BD484" s="16"/>
      <c r="BH484" s="6"/>
      <c r="BI484" s="3"/>
      <c r="BK484" s="6"/>
      <c r="BL484" s="3"/>
      <c r="BM484" s="3"/>
    </row>
    <row r="485" spans="11:65" ht="12.75" customHeight="1" x14ac:dyDescent="0.15">
      <c r="K485" s="1"/>
      <c r="AL485" s="16"/>
      <c r="AM485" s="16"/>
      <c r="AN485" s="17"/>
      <c r="AO485" s="16"/>
      <c r="AP485" s="16"/>
      <c r="AQ485" s="18"/>
      <c r="AR485" s="18"/>
      <c r="AS485" s="16"/>
      <c r="AT485" s="16"/>
      <c r="AU485" s="16"/>
      <c r="AV485" s="16"/>
      <c r="AW485" s="17"/>
      <c r="AX485" s="16"/>
      <c r="AY485" s="16"/>
      <c r="AZ485" s="16"/>
      <c r="BA485" s="16"/>
      <c r="BB485" s="16"/>
      <c r="BC485" s="16"/>
      <c r="BD485" s="16"/>
      <c r="BH485" s="6"/>
      <c r="BI485" s="3"/>
      <c r="BK485" s="6"/>
      <c r="BL485" s="3"/>
      <c r="BM485" s="3"/>
    </row>
    <row r="486" spans="11:65" ht="12.75" customHeight="1" x14ac:dyDescent="0.15">
      <c r="K486" s="1"/>
      <c r="AL486" s="16"/>
      <c r="AM486" s="16"/>
      <c r="AN486" s="17"/>
      <c r="AO486" s="16"/>
      <c r="AP486" s="16"/>
      <c r="AQ486" s="18"/>
      <c r="AR486" s="18"/>
      <c r="AS486" s="16"/>
      <c r="AT486" s="16"/>
      <c r="AU486" s="16"/>
      <c r="AV486" s="16"/>
      <c r="AW486" s="17"/>
      <c r="AX486" s="16"/>
      <c r="AY486" s="16"/>
      <c r="AZ486" s="16"/>
      <c r="BA486" s="16"/>
      <c r="BB486" s="16"/>
      <c r="BC486" s="16"/>
      <c r="BD486" s="16"/>
      <c r="BH486" s="6"/>
      <c r="BI486" s="3"/>
      <c r="BK486" s="6"/>
      <c r="BL486" s="3"/>
      <c r="BM486" s="3"/>
    </row>
    <row r="487" spans="11:65" ht="12.75" customHeight="1" x14ac:dyDescent="0.15">
      <c r="K487" s="1"/>
      <c r="AL487" s="16"/>
      <c r="AM487" s="16"/>
      <c r="AN487" s="17"/>
      <c r="AO487" s="16"/>
      <c r="AP487" s="16"/>
      <c r="AQ487" s="18"/>
      <c r="AR487" s="18"/>
      <c r="AS487" s="16"/>
      <c r="AT487" s="16"/>
      <c r="AU487" s="16"/>
      <c r="AV487" s="16"/>
      <c r="AW487" s="17"/>
      <c r="AX487" s="16"/>
      <c r="AY487" s="16"/>
      <c r="AZ487" s="16"/>
      <c r="BA487" s="16"/>
      <c r="BB487" s="16"/>
      <c r="BC487" s="16"/>
      <c r="BD487" s="16"/>
      <c r="BH487" s="6"/>
      <c r="BI487" s="3"/>
      <c r="BK487" s="6"/>
      <c r="BL487" s="3"/>
      <c r="BM487" s="3"/>
    </row>
    <row r="488" spans="11:65" ht="12.75" customHeight="1" x14ac:dyDescent="0.15">
      <c r="K488" s="1"/>
      <c r="AL488" s="16"/>
      <c r="AM488" s="16"/>
      <c r="AN488" s="17"/>
      <c r="AO488" s="16"/>
      <c r="AP488" s="16"/>
      <c r="AQ488" s="18"/>
      <c r="AR488" s="18"/>
      <c r="AS488" s="16"/>
      <c r="AT488" s="16"/>
      <c r="AU488" s="16"/>
      <c r="AV488" s="16"/>
      <c r="AW488" s="17"/>
      <c r="AX488" s="16"/>
      <c r="AY488" s="16"/>
      <c r="AZ488" s="16"/>
      <c r="BA488" s="16"/>
      <c r="BB488" s="16"/>
      <c r="BC488" s="16"/>
      <c r="BD488" s="16"/>
      <c r="BH488" s="6"/>
      <c r="BI488" s="3"/>
      <c r="BK488" s="6"/>
      <c r="BL488" s="3"/>
      <c r="BM488" s="3"/>
    </row>
    <row r="489" spans="11:65" ht="12.75" customHeight="1" x14ac:dyDescent="0.15">
      <c r="K489" s="1"/>
      <c r="AL489" s="16"/>
      <c r="AM489" s="16"/>
      <c r="AN489" s="17"/>
      <c r="AO489" s="16"/>
      <c r="AP489" s="16"/>
      <c r="AQ489" s="18"/>
      <c r="AR489" s="18"/>
      <c r="AS489" s="16"/>
      <c r="AT489" s="16"/>
      <c r="AU489" s="16"/>
      <c r="AV489" s="16"/>
      <c r="AW489" s="17"/>
      <c r="AX489" s="16"/>
      <c r="AY489" s="16"/>
      <c r="AZ489" s="16"/>
      <c r="BA489" s="16"/>
      <c r="BB489" s="16"/>
      <c r="BC489" s="16"/>
      <c r="BD489" s="16"/>
      <c r="BH489" s="6"/>
      <c r="BI489" s="3"/>
      <c r="BK489" s="6"/>
      <c r="BL489" s="3"/>
      <c r="BM489" s="3"/>
    </row>
    <row r="490" spans="11:65" ht="12.75" customHeight="1" x14ac:dyDescent="0.15">
      <c r="K490" s="1"/>
      <c r="AL490" s="16"/>
      <c r="AM490" s="16"/>
      <c r="AN490" s="17"/>
      <c r="AO490" s="16"/>
      <c r="AP490" s="16"/>
      <c r="AQ490" s="18"/>
      <c r="AR490" s="18"/>
      <c r="AS490" s="16"/>
      <c r="AT490" s="16"/>
      <c r="AU490" s="16"/>
      <c r="AV490" s="16"/>
      <c r="AW490" s="17"/>
      <c r="AX490" s="16"/>
      <c r="AY490" s="16"/>
      <c r="AZ490" s="16"/>
      <c r="BA490" s="16"/>
      <c r="BB490" s="16"/>
      <c r="BC490" s="16"/>
      <c r="BD490" s="16"/>
      <c r="BH490" s="6"/>
      <c r="BI490" s="3"/>
      <c r="BK490" s="6"/>
      <c r="BL490" s="3"/>
      <c r="BM490" s="3"/>
    </row>
    <row r="491" spans="11:65" ht="12.75" customHeight="1" x14ac:dyDescent="0.15">
      <c r="K491" s="1"/>
      <c r="AL491" s="16"/>
      <c r="AM491" s="16"/>
      <c r="AN491" s="17"/>
      <c r="AO491" s="16"/>
      <c r="AP491" s="16"/>
      <c r="AQ491" s="18"/>
      <c r="AR491" s="18"/>
      <c r="AS491" s="16"/>
      <c r="AT491" s="16"/>
      <c r="AU491" s="16"/>
      <c r="AV491" s="16"/>
      <c r="AW491" s="17"/>
      <c r="AX491" s="16"/>
      <c r="AY491" s="16"/>
      <c r="AZ491" s="16"/>
      <c r="BA491" s="16"/>
      <c r="BB491" s="16"/>
      <c r="BC491" s="16"/>
      <c r="BD491" s="16"/>
      <c r="BH491" s="6"/>
      <c r="BI491" s="3"/>
      <c r="BK491" s="6"/>
      <c r="BL491" s="3"/>
      <c r="BM491" s="3"/>
    </row>
    <row r="492" spans="11:65" ht="12.75" customHeight="1" x14ac:dyDescent="0.15">
      <c r="K492" s="1"/>
      <c r="AL492" s="16"/>
      <c r="AM492" s="16"/>
      <c r="AN492" s="17"/>
      <c r="AO492" s="16"/>
      <c r="AP492" s="16"/>
      <c r="AQ492" s="18"/>
      <c r="AR492" s="18"/>
      <c r="AS492" s="16"/>
      <c r="AT492" s="16"/>
      <c r="AU492" s="16"/>
      <c r="AV492" s="16"/>
      <c r="AW492" s="17"/>
      <c r="AX492" s="16"/>
      <c r="AY492" s="16"/>
      <c r="AZ492" s="16"/>
      <c r="BA492" s="16"/>
      <c r="BB492" s="16"/>
      <c r="BC492" s="16"/>
      <c r="BD492" s="16"/>
      <c r="BH492" s="6"/>
      <c r="BI492" s="3"/>
      <c r="BK492" s="6"/>
      <c r="BL492" s="3"/>
      <c r="BM492" s="3"/>
    </row>
    <row r="493" spans="11:65" ht="12.75" customHeight="1" x14ac:dyDescent="0.15">
      <c r="K493" s="1"/>
      <c r="AL493" s="16"/>
      <c r="AM493" s="16"/>
      <c r="AN493" s="17"/>
      <c r="AO493" s="16"/>
      <c r="AP493" s="16"/>
      <c r="AQ493" s="18"/>
      <c r="AR493" s="18"/>
      <c r="AS493" s="16"/>
      <c r="AT493" s="16"/>
      <c r="AU493" s="16"/>
      <c r="AV493" s="16"/>
      <c r="AW493" s="17"/>
      <c r="AX493" s="16"/>
      <c r="AY493" s="16"/>
      <c r="AZ493" s="16"/>
      <c r="BA493" s="16"/>
      <c r="BB493" s="16"/>
      <c r="BC493" s="16"/>
      <c r="BD493" s="16"/>
      <c r="BH493" s="6"/>
      <c r="BI493" s="3"/>
      <c r="BK493" s="6"/>
      <c r="BL493" s="3"/>
      <c r="BM493" s="3"/>
    </row>
    <row r="494" spans="11:65" ht="12.75" customHeight="1" x14ac:dyDescent="0.15">
      <c r="K494" s="1"/>
      <c r="AL494" s="16"/>
      <c r="AM494" s="16"/>
      <c r="AN494" s="17"/>
      <c r="AO494" s="16"/>
      <c r="AP494" s="16"/>
      <c r="AQ494" s="18"/>
      <c r="AR494" s="18"/>
      <c r="AS494" s="16"/>
      <c r="AT494" s="16"/>
      <c r="AU494" s="16"/>
      <c r="AV494" s="16"/>
      <c r="AW494" s="17"/>
      <c r="AX494" s="16"/>
      <c r="AY494" s="16"/>
      <c r="AZ494" s="16"/>
      <c r="BA494" s="16"/>
      <c r="BB494" s="16"/>
      <c r="BC494" s="16"/>
      <c r="BD494" s="16"/>
      <c r="BH494" s="6"/>
      <c r="BI494" s="3"/>
      <c r="BK494" s="6"/>
      <c r="BL494" s="3"/>
      <c r="BM494" s="3"/>
    </row>
    <row r="495" spans="11:65" ht="12.75" customHeight="1" x14ac:dyDescent="0.15">
      <c r="K495" s="1"/>
      <c r="AL495" s="16"/>
      <c r="AM495" s="16"/>
      <c r="AN495" s="17"/>
      <c r="AO495" s="16"/>
      <c r="AP495" s="16"/>
      <c r="AQ495" s="18"/>
      <c r="AR495" s="18"/>
      <c r="AS495" s="16"/>
      <c r="AT495" s="16"/>
      <c r="AU495" s="16"/>
      <c r="AV495" s="16"/>
      <c r="AW495" s="17"/>
      <c r="AX495" s="16"/>
      <c r="AY495" s="16"/>
      <c r="AZ495" s="16"/>
      <c r="BA495" s="16"/>
      <c r="BB495" s="16"/>
      <c r="BC495" s="16"/>
      <c r="BD495" s="16"/>
      <c r="BH495" s="6"/>
      <c r="BI495" s="3"/>
      <c r="BK495" s="6"/>
      <c r="BL495" s="3"/>
      <c r="BM495" s="3"/>
    </row>
    <row r="496" spans="11:65" ht="12.75" customHeight="1" x14ac:dyDescent="0.15">
      <c r="K496" s="1"/>
      <c r="AL496" s="16"/>
      <c r="AM496" s="16"/>
      <c r="AN496" s="17"/>
      <c r="AO496" s="16"/>
      <c r="AP496" s="16"/>
      <c r="AQ496" s="18"/>
      <c r="AR496" s="18"/>
      <c r="AS496" s="16"/>
      <c r="AT496" s="16"/>
      <c r="AU496" s="16"/>
      <c r="AV496" s="16"/>
      <c r="AW496" s="17"/>
      <c r="AX496" s="16"/>
      <c r="AY496" s="16"/>
      <c r="AZ496" s="16"/>
      <c r="BA496" s="16"/>
      <c r="BB496" s="16"/>
      <c r="BC496" s="16"/>
      <c r="BD496" s="16"/>
      <c r="BH496" s="6"/>
      <c r="BI496" s="3"/>
      <c r="BK496" s="6"/>
      <c r="BL496" s="3"/>
      <c r="BM496" s="3"/>
    </row>
    <row r="497" spans="11:65" ht="12.75" customHeight="1" x14ac:dyDescent="0.15">
      <c r="K497" s="1"/>
      <c r="AL497" s="16"/>
      <c r="AM497" s="16"/>
      <c r="AN497" s="17"/>
      <c r="AO497" s="16"/>
      <c r="AP497" s="16"/>
      <c r="AQ497" s="18"/>
      <c r="AR497" s="18"/>
      <c r="AS497" s="16"/>
      <c r="AT497" s="16"/>
      <c r="AU497" s="16"/>
      <c r="AV497" s="16"/>
      <c r="AW497" s="17"/>
      <c r="AX497" s="16"/>
      <c r="AY497" s="16"/>
      <c r="AZ497" s="16"/>
      <c r="BA497" s="16"/>
      <c r="BB497" s="16"/>
      <c r="BC497" s="16"/>
      <c r="BD497" s="16"/>
      <c r="BH497" s="6"/>
      <c r="BI497" s="3"/>
      <c r="BK497" s="6"/>
      <c r="BL497" s="3"/>
      <c r="BM497" s="3"/>
    </row>
    <row r="498" spans="11:65" ht="12.75" customHeight="1" x14ac:dyDescent="0.15">
      <c r="K498" s="1"/>
      <c r="AL498" s="16"/>
      <c r="AM498" s="16"/>
      <c r="AN498" s="17"/>
      <c r="AO498" s="16"/>
      <c r="AP498" s="16"/>
      <c r="AQ498" s="18"/>
      <c r="AR498" s="18"/>
      <c r="AS498" s="16"/>
      <c r="AT498" s="16"/>
      <c r="AU498" s="16"/>
      <c r="AV498" s="16"/>
      <c r="AW498" s="17"/>
      <c r="AX498" s="16"/>
      <c r="AY498" s="16"/>
      <c r="AZ498" s="16"/>
      <c r="BA498" s="16"/>
      <c r="BB498" s="16"/>
      <c r="BC498" s="16"/>
      <c r="BD498" s="16"/>
      <c r="BH498" s="6"/>
      <c r="BI498" s="3"/>
      <c r="BK498" s="6"/>
      <c r="BL498" s="3"/>
      <c r="BM498" s="3"/>
    </row>
    <row r="499" spans="11:65" ht="12.75" customHeight="1" x14ac:dyDescent="0.15">
      <c r="K499" s="1"/>
      <c r="AL499" s="16"/>
      <c r="AM499" s="16"/>
      <c r="AN499" s="17"/>
      <c r="AO499" s="16"/>
      <c r="AP499" s="16"/>
      <c r="AQ499" s="18"/>
      <c r="AR499" s="18"/>
      <c r="AS499" s="16"/>
      <c r="AT499" s="16"/>
      <c r="AU499" s="16"/>
      <c r="AV499" s="16"/>
      <c r="AW499" s="17"/>
      <c r="AX499" s="16"/>
      <c r="AY499" s="16"/>
      <c r="AZ499" s="16"/>
      <c r="BA499" s="16"/>
      <c r="BB499" s="16"/>
      <c r="BC499" s="16"/>
      <c r="BD499" s="16"/>
      <c r="BH499" s="6"/>
      <c r="BI499" s="3"/>
      <c r="BK499" s="6"/>
      <c r="BL499" s="3"/>
      <c r="BM499" s="3"/>
    </row>
    <row r="500" spans="11:65" ht="12.75" customHeight="1" x14ac:dyDescent="0.15">
      <c r="K500" s="1"/>
      <c r="AL500" s="16"/>
      <c r="AM500" s="16"/>
      <c r="AN500" s="17"/>
      <c r="AO500" s="16"/>
      <c r="AP500" s="16"/>
      <c r="AQ500" s="18"/>
      <c r="AR500" s="18"/>
      <c r="AS500" s="16"/>
      <c r="AT500" s="16"/>
      <c r="AU500" s="16"/>
      <c r="AV500" s="16"/>
      <c r="AW500" s="17"/>
      <c r="AX500" s="16"/>
      <c r="AY500" s="16"/>
      <c r="AZ500" s="16"/>
      <c r="BA500" s="16"/>
      <c r="BB500" s="16"/>
      <c r="BC500" s="16"/>
      <c r="BD500" s="16"/>
      <c r="BH500" s="6"/>
      <c r="BI500" s="3"/>
      <c r="BK500" s="6"/>
      <c r="BL500" s="3"/>
      <c r="BM500" s="3"/>
    </row>
    <row r="501" spans="11:65" ht="12.75" customHeight="1" x14ac:dyDescent="0.15">
      <c r="K501" s="1"/>
      <c r="AL501" s="16"/>
      <c r="AM501" s="16"/>
      <c r="AN501" s="17"/>
      <c r="AO501" s="16"/>
      <c r="AP501" s="16"/>
      <c r="AQ501" s="18"/>
      <c r="AR501" s="18"/>
      <c r="AS501" s="16"/>
      <c r="AT501" s="16"/>
      <c r="AU501" s="16"/>
      <c r="AV501" s="16"/>
      <c r="AW501" s="17"/>
      <c r="AX501" s="16"/>
      <c r="AY501" s="16"/>
      <c r="AZ501" s="16"/>
      <c r="BA501" s="16"/>
      <c r="BB501" s="16"/>
      <c r="BC501" s="16"/>
      <c r="BD501" s="16"/>
      <c r="BH501" s="6"/>
      <c r="BI501" s="3"/>
      <c r="BK501" s="6"/>
      <c r="BL501" s="3"/>
      <c r="BM501" s="3"/>
    </row>
    <row r="502" spans="11:65" ht="12.75" customHeight="1" x14ac:dyDescent="0.15">
      <c r="K502" s="1"/>
      <c r="AL502" s="16"/>
      <c r="AM502" s="16"/>
      <c r="AN502" s="17"/>
      <c r="AO502" s="16"/>
      <c r="AP502" s="16"/>
      <c r="AQ502" s="18"/>
      <c r="AR502" s="18"/>
      <c r="AS502" s="16"/>
      <c r="AT502" s="16"/>
      <c r="AU502" s="16"/>
      <c r="AV502" s="16"/>
      <c r="AW502" s="17"/>
      <c r="AX502" s="16"/>
      <c r="AY502" s="16"/>
      <c r="AZ502" s="16"/>
      <c r="BA502" s="16"/>
      <c r="BB502" s="16"/>
      <c r="BC502" s="16"/>
      <c r="BD502" s="16"/>
      <c r="BH502" s="6"/>
      <c r="BI502" s="3"/>
      <c r="BK502" s="6"/>
      <c r="BL502" s="3"/>
      <c r="BM502" s="3"/>
    </row>
    <row r="503" spans="11:65" ht="12.75" customHeight="1" x14ac:dyDescent="0.15">
      <c r="K503" s="1"/>
      <c r="AL503" s="16"/>
      <c r="AM503" s="16"/>
      <c r="AN503" s="17"/>
      <c r="AO503" s="16"/>
      <c r="AP503" s="16"/>
      <c r="AQ503" s="18"/>
      <c r="AR503" s="18"/>
      <c r="AS503" s="16"/>
      <c r="AT503" s="16"/>
      <c r="AU503" s="16"/>
      <c r="AV503" s="16"/>
      <c r="AW503" s="17"/>
      <c r="AX503" s="16"/>
      <c r="AY503" s="16"/>
      <c r="AZ503" s="16"/>
      <c r="BA503" s="16"/>
      <c r="BB503" s="16"/>
      <c r="BC503" s="16"/>
      <c r="BD503" s="16"/>
      <c r="BH503" s="6"/>
      <c r="BI503" s="3"/>
      <c r="BK503" s="6"/>
      <c r="BL503" s="3"/>
      <c r="BM503" s="3"/>
    </row>
    <row r="504" spans="11:65" ht="12.75" customHeight="1" x14ac:dyDescent="0.15">
      <c r="K504" s="1"/>
      <c r="AL504" s="16"/>
      <c r="AM504" s="16"/>
      <c r="AN504" s="17"/>
      <c r="AO504" s="16"/>
      <c r="AP504" s="16"/>
      <c r="AQ504" s="18"/>
      <c r="AR504" s="18"/>
      <c r="AS504" s="16"/>
      <c r="AT504" s="16"/>
      <c r="AU504" s="16"/>
      <c r="AV504" s="16"/>
      <c r="AW504" s="17"/>
      <c r="AX504" s="16"/>
      <c r="AY504" s="16"/>
      <c r="AZ504" s="16"/>
      <c r="BA504" s="16"/>
      <c r="BB504" s="16"/>
      <c r="BC504" s="16"/>
      <c r="BD504" s="16"/>
      <c r="BH504" s="6"/>
      <c r="BI504" s="3"/>
      <c r="BK504" s="6"/>
      <c r="BL504" s="3"/>
      <c r="BM504" s="3"/>
    </row>
    <row r="505" spans="11:65" ht="12.75" customHeight="1" x14ac:dyDescent="0.15">
      <c r="K505" s="1"/>
      <c r="AL505" s="16"/>
      <c r="AM505" s="16"/>
      <c r="AN505" s="17"/>
      <c r="AO505" s="16"/>
      <c r="AP505" s="16"/>
      <c r="AQ505" s="18"/>
      <c r="AR505" s="18"/>
      <c r="AS505" s="16"/>
      <c r="AT505" s="16"/>
      <c r="AU505" s="16"/>
      <c r="AV505" s="16"/>
      <c r="AW505" s="17"/>
      <c r="AX505" s="16"/>
      <c r="AY505" s="16"/>
      <c r="AZ505" s="16"/>
      <c r="BA505" s="16"/>
      <c r="BB505" s="16"/>
      <c r="BC505" s="16"/>
      <c r="BD505" s="16"/>
      <c r="BH505" s="6"/>
      <c r="BI505" s="3"/>
      <c r="BK505" s="6"/>
      <c r="BL505" s="3"/>
      <c r="BM505" s="3"/>
    </row>
    <row r="506" spans="11:65" ht="12.75" customHeight="1" x14ac:dyDescent="0.15">
      <c r="K506" s="1"/>
      <c r="AL506" s="16"/>
      <c r="AM506" s="16"/>
      <c r="AN506" s="17"/>
      <c r="AO506" s="16"/>
      <c r="AP506" s="16"/>
      <c r="AQ506" s="18"/>
      <c r="AR506" s="18"/>
      <c r="AS506" s="16"/>
      <c r="AT506" s="16"/>
      <c r="AU506" s="16"/>
      <c r="AV506" s="16"/>
      <c r="AW506" s="17"/>
      <c r="AX506" s="16"/>
      <c r="AY506" s="16"/>
      <c r="AZ506" s="16"/>
      <c r="BA506" s="16"/>
      <c r="BB506" s="16"/>
      <c r="BC506" s="16"/>
      <c r="BD506" s="16"/>
      <c r="BH506" s="6"/>
      <c r="BI506" s="3"/>
      <c r="BK506" s="6"/>
      <c r="BL506" s="3"/>
      <c r="BM506" s="3"/>
    </row>
    <row r="507" spans="11:65" ht="12.75" customHeight="1" x14ac:dyDescent="0.15">
      <c r="K507" s="1"/>
      <c r="AL507" s="16"/>
      <c r="AM507" s="16"/>
      <c r="AN507" s="17"/>
      <c r="AO507" s="16"/>
      <c r="AP507" s="16"/>
      <c r="AQ507" s="18"/>
      <c r="AR507" s="18"/>
      <c r="AS507" s="16"/>
      <c r="AT507" s="16"/>
      <c r="AU507" s="16"/>
      <c r="AV507" s="16"/>
      <c r="AW507" s="17"/>
      <c r="AX507" s="16"/>
      <c r="AY507" s="16"/>
      <c r="AZ507" s="16"/>
      <c r="BA507" s="16"/>
      <c r="BB507" s="16"/>
      <c r="BC507" s="16"/>
      <c r="BD507" s="16"/>
      <c r="BH507" s="6"/>
      <c r="BI507" s="3"/>
      <c r="BK507" s="6"/>
      <c r="BL507" s="3"/>
      <c r="BM507" s="3"/>
    </row>
    <row r="508" spans="11:65" ht="12.75" customHeight="1" x14ac:dyDescent="0.15">
      <c r="K508" s="1"/>
      <c r="AL508" s="16"/>
      <c r="AM508" s="16"/>
      <c r="AN508" s="17"/>
      <c r="AO508" s="16"/>
      <c r="AP508" s="16"/>
      <c r="AQ508" s="18"/>
      <c r="AR508" s="18"/>
      <c r="AS508" s="16"/>
      <c r="AT508" s="16"/>
      <c r="AU508" s="16"/>
      <c r="AV508" s="16"/>
      <c r="AW508" s="17"/>
      <c r="AX508" s="16"/>
      <c r="AY508" s="16"/>
      <c r="AZ508" s="16"/>
      <c r="BA508" s="16"/>
      <c r="BB508" s="16"/>
      <c r="BC508" s="16"/>
      <c r="BD508" s="16"/>
      <c r="BH508" s="6"/>
      <c r="BI508" s="3"/>
      <c r="BK508" s="6"/>
      <c r="BL508" s="3"/>
      <c r="BM508" s="3"/>
    </row>
    <row r="509" spans="11:65" ht="12.75" customHeight="1" x14ac:dyDescent="0.15">
      <c r="K509" s="1"/>
      <c r="AL509" s="16"/>
      <c r="AM509" s="16"/>
      <c r="AN509" s="17"/>
      <c r="AO509" s="16"/>
      <c r="AP509" s="16"/>
      <c r="AQ509" s="18"/>
      <c r="AR509" s="18"/>
      <c r="AS509" s="16"/>
      <c r="AT509" s="16"/>
      <c r="AU509" s="16"/>
      <c r="AV509" s="16"/>
      <c r="AW509" s="17"/>
      <c r="AX509" s="16"/>
      <c r="AY509" s="16"/>
      <c r="AZ509" s="16"/>
      <c r="BA509" s="16"/>
      <c r="BB509" s="16"/>
      <c r="BC509" s="16"/>
      <c r="BD509" s="16"/>
      <c r="BH509" s="6"/>
      <c r="BI509" s="3"/>
      <c r="BK509" s="6"/>
      <c r="BL509" s="3"/>
      <c r="BM509" s="3"/>
    </row>
    <row r="510" spans="11:65" ht="12.75" customHeight="1" x14ac:dyDescent="0.15">
      <c r="K510" s="1"/>
      <c r="AL510" s="16"/>
      <c r="AM510" s="16"/>
      <c r="AN510" s="17"/>
      <c r="AO510" s="16"/>
      <c r="AP510" s="16"/>
      <c r="AQ510" s="18"/>
      <c r="AR510" s="18"/>
      <c r="AS510" s="16"/>
      <c r="AT510" s="16"/>
      <c r="AU510" s="16"/>
      <c r="AV510" s="16"/>
      <c r="AW510" s="17"/>
      <c r="AX510" s="16"/>
      <c r="AY510" s="16"/>
      <c r="AZ510" s="16"/>
      <c r="BA510" s="16"/>
      <c r="BB510" s="16"/>
      <c r="BC510" s="16"/>
      <c r="BD510" s="16"/>
      <c r="BH510" s="6"/>
      <c r="BI510" s="3"/>
      <c r="BK510" s="6"/>
      <c r="BL510" s="3"/>
      <c r="BM510" s="3"/>
    </row>
    <row r="511" spans="11:65" ht="12.75" customHeight="1" x14ac:dyDescent="0.15">
      <c r="K511" s="1"/>
      <c r="AL511" s="16"/>
      <c r="AM511" s="16"/>
      <c r="AN511" s="17"/>
      <c r="AO511" s="16"/>
      <c r="AP511" s="16"/>
      <c r="AQ511" s="18"/>
      <c r="AR511" s="18"/>
      <c r="AS511" s="16"/>
      <c r="AT511" s="16"/>
      <c r="AU511" s="16"/>
      <c r="AV511" s="16"/>
      <c r="AW511" s="17"/>
      <c r="AX511" s="16"/>
      <c r="AY511" s="16"/>
      <c r="AZ511" s="16"/>
      <c r="BA511" s="16"/>
      <c r="BB511" s="16"/>
      <c r="BC511" s="16"/>
      <c r="BD511" s="16"/>
      <c r="BH511" s="6"/>
      <c r="BI511" s="3"/>
      <c r="BK511" s="6"/>
      <c r="BL511" s="3"/>
      <c r="BM511" s="3"/>
    </row>
    <row r="512" spans="11:65" ht="12.75" customHeight="1" x14ac:dyDescent="0.15">
      <c r="K512" s="1"/>
      <c r="AL512" s="16"/>
      <c r="AM512" s="16"/>
      <c r="AN512" s="17"/>
      <c r="AO512" s="16"/>
      <c r="AP512" s="16"/>
      <c r="AQ512" s="18"/>
      <c r="AR512" s="18"/>
      <c r="AS512" s="16"/>
      <c r="AT512" s="16"/>
      <c r="AU512" s="16"/>
      <c r="AV512" s="16"/>
      <c r="AW512" s="17"/>
      <c r="AX512" s="16"/>
      <c r="AY512" s="16"/>
      <c r="AZ512" s="16"/>
      <c r="BA512" s="16"/>
      <c r="BB512" s="16"/>
      <c r="BC512" s="16"/>
      <c r="BD512" s="16"/>
      <c r="BH512" s="6"/>
      <c r="BI512" s="3"/>
      <c r="BK512" s="6"/>
      <c r="BL512" s="3"/>
      <c r="BM512" s="3"/>
    </row>
    <row r="513" spans="11:65" ht="12.75" customHeight="1" x14ac:dyDescent="0.15">
      <c r="K513" s="1"/>
      <c r="AL513" s="16"/>
      <c r="AM513" s="16"/>
      <c r="AN513" s="17"/>
      <c r="AO513" s="16"/>
      <c r="AP513" s="16"/>
      <c r="AQ513" s="18"/>
      <c r="AR513" s="18"/>
      <c r="AS513" s="16"/>
      <c r="AT513" s="16"/>
      <c r="AU513" s="16"/>
      <c r="AV513" s="16"/>
      <c r="AW513" s="17"/>
      <c r="AX513" s="16"/>
      <c r="AY513" s="16"/>
      <c r="AZ513" s="16"/>
      <c r="BA513" s="16"/>
      <c r="BB513" s="16"/>
      <c r="BC513" s="16"/>
      <c r="BD513" s="16"/>
      <c r="BH513" s="6"/>
      <c r="BI513" s="3"/>
      <c r="BK513" s="6"/>
      <c r="BL513" s="3"/>
      <c r="BM513" s="3"/>
    </row>
    <row r="514" spans="11:65" ht="12.75" customHeight="1" x14ac:dyDescent="0.15">
      <c r="K514" s="1"/>
      <c r="AL514" s="16"/>
      <c r="AM514" s="16"/>
      <c r="AN514" s="17"/>
      <c r="AO514" s="16"/>
      <c r="AP514" s="16"/>
      <c r="AQ514" s="18"/>
      <c r="AR514" s="18"/>
      <c r="AS514" s="16"/>
      <c r="AT514" s="16"/>
      <c r="AU514" s="16"/>
      <c r="AV514" s="16"/>
      <c r="AW514" s="17"/>
      <c r="AX514" s="16"/>
      <c r="AY514" s="16"/>
      <c r="AZ514" s="16"/>
      <c r="BA514" s="16"/>
      <c r="BB514" s="16"/>
      <c r="BC514" s="16"/>
      <c r="BD514" s="16"/>
      <c r="BH514" s="6"/>
      <c r="BI514" s="3"/>
      <c r="BK514" s="6"/>
      <c r="BL514" s="3"/>
      <c r="BM514" s="3"/>
    </row>
    <row r="515" spans="11:65" ht="12.75" customHeight="1" x14ac:dyDescent="0.15">
      <c r="K515" s="1"/>
      <c r="AL515" s="16"/>
      <c r="AM515" s="16"/>
      <c r="AN515" s="17"/>
      <c r="AO515" s="16"/>
      <c r="AP515" s="16"/>
      <c r="AQ515" s="18"/>
      <c r="AR515" s="18"/>
      <c r="AS515" s="16"/>
      <c r="AT515" s="16"/>
      <c r="AU515" s="16"/>
      <c r="AV515" s="16"/>
      <c r="AW515" s="17"/>
      <c r="AX515" s="16"/>
      <c r="AY515" s="16"/>
      <c r="AZ515" s="16"/>
      <c r="BA515" s="16"/>
      <c r="BB515" s="16"/>
      <c r="BC515" s="16"/>
      <c r="BD515" s="16"/>
      <c r="BH515" s="6"/>
      <c r="BI515" s="3"/>
      <c r="BK515" s="6"/>
      <c r="BL515" s="3"/>
      <c r="BM515" s="3"/>
    </row>
    <row r="516" spans="11:65" ht="12.75" customHeight="1" x14ac:dyDescent="0.15">
      <c r="K516" s="1"/>
      <c r="AL516" s="16"/>
      <c r="AM516" s="16"/>
      <c r="AN516" s="17"/>
      <c r="AO516" s="16"/>
      <c r="AP516" s="16"/>
      <c r="AQ516" s="18"/>
      <c r="AR516" s="18"/>
      <c r="AS516" s="16"/>
      <c r="AT516" s="16"/>
      <c r="AU516" s="16"/>
      <c r="AV516" s="16"/>
      <c r="AW516" s="17"/>
      <c r="AX516" s="16"/>
      <c r="AY516" s="16"/>
      <c r="AZ516" s="16"/>
      <c r="BA516" s="16"/>
      <c r="BB516" s="16"/>
      <c r="BC516" s="16"/>
      <c r="BD516" s="16"/>
      <c r="BH516" s="6"/>
      <c r="BI516" s="3"/>
      <c r="BK516" s="6"/>
      <c r="BL516" s="3"/>
      <c r="BM516" s="3"/>
    </row>
    <row r="517" spans="11:65" ht="12.75" customHeight="1" x14ac:dyDescent="0.15">
      <c r="K517" s="1"/>
      <c r="AL517" s="16"/>
      <c r="AM517" s="16"/>
      <c r="AN517" s="17"/>
      <c r="AO517" s="16"/>
      <c r="AP517" s="16"/>
      <c r="AQ517" s="18"/>
      <c r="AR517" s="18"/>
      <c r="AS517" s="16"/>
      <c r="AT517" s="16"/>
      <c r="AU517" s="16"/>
      <c r="AV517" s="16"/>
      <c r="AW517" s="17"/>
      <c r="AX517" s="16"/>
      <c r="AY517" s="16"/>
      <c r="AZ517" s="16"/>
      <c r="BA517" s="16"/>
      <c r="BB517" s="16"/>
      <c r="BC517" s="16"/>
      <c r="BD517" s="16"/>
      <c r="BH517" s="6"/>
      <c r="BI517" s="3"/>
      <c r="BK517" s="6"/>
      <c r="BL517" s="3"/>
      <c r="BM517" s="3"/>
    </row>
    <row r="518" spans="11:65" ht="12.75" customHeight="1" x14ac:dyDescent="0.15">
      <c r="K518" s="1"/>
      <c r="AL518" s="16"/>
      <c r="AM518" s="16"/>
      <c r="AN518" s="17"/>
      <c r="AO518" s="16"/>
      <c r="AP518" s="16"/>
      <c r="AQ518" s="18"/>
      <c r="AR518" s="18"/>
      <c r="AS518" s="16"/>
      <c r="AT518" s="16"/>
      <c r="AU518" s="16"/>
      <c r="AV518" s="16"/>
      <c r="AW518" s="17"/>
      <c r="AX518" s="16"/>
      <c r="AY518" s="16"/>
      <c r="AZ518" s="16"/>
      <c r="BA518" s="16"/>
      <c r="BB518" s="16"/>
      <c r="BC518" s="16"/>
      <c r="BD518" s="16"/>
      <c r="BH518" s="6"/>
      <c r="BI518" s="3"/>
      <c r="BK518" s="6"/>
      <c r="BL518" s="3"/>
      <c r="BM518" s="3"/>
    </row>
    <row r="519" spans="11:65" ht="12.75" customHeight="1" x14ac:dyDescent="0.15">
      <c r="K519" s="1"/>
      <c r="AL519" s="16"/>
      <c r="AM519" s="16"/>
      <c r="AN519" s="17"/>
      <c r="AO519" s="16"/>
      <c r="AP519" s="16"/>
      <c r="AQ519" s="18"/>
      <c r="AR519" s="18"/>
      <c r="AS519" s="16"/>
      <c r="AT519" s="16"/>
      <c r="AU519" s="16"/>
      <c r="AV519" s="16"/>
      <c r="AW519" s="17"/>
      <c r="AX519" s="16"/>
      <c r="AY519" s="16"/>
      <c r="AZ519" s="16"/>
      <c r="BA519" s="16"/>
      <c r="BB519" s="16"/>
      <c r="BC519" s="16"/>
      <c r="BD519" s="16"/>
      <c r="BH519" s="6"/>
      <c r="BI519" s="3"/>
      <c r="BK519" s="6"/>
      <c r="BL519" s="3"/>
      <c r="BM519" s="3"/>
    </row>
    <row r="520" spans="11:65" ht="12.75" customHeight="1" x14ac:dyDescent="0.15">
      <c r="K520" s="1"/>
      <c r="AL520" s="16"/>
      <c r="AM520" s="16"/>
      <c r="AN520" s="17"/>
      <c r="AO520" s="16"/>
      <c r="AP520" s="16"/>
      <c r="AQ520" s="18"/>
      <c r="AR520" s="18"/>
      <c r="AS520" s="16"/>
      <c r="AT520" s="16"/>
      <c r="AU520" s="16"/>
      <c r="AV520" s="16"/>
      <c r="AW520" s="17"/>
      <c r="AX520" s="16"/>
      <c r="AY520" s="16"/>
      <c r="AZ520" s="16"/>
      <c r="BA520" s="16"/>
      <c r="BB520" s="16"/>
      <c r="BC520" s="16"/>
      <c r="BD520" s="16"/>
      <c r="BH520" s="6"/>
      <c r="BI520" s="3"/>
      <c r="BK520" s="6"/>
      <c r="BL520" s="3"/>
      <c r="BM520" s="3"/>
    </row>
    <row r="521" spans="11:65" ht="12.75" customHeight="1" x14ac:dyDescent="0.15">
      <c r="K521" s="1"/>
      <c r="AL521" s="16"/>
      <c r="AM521" s="16"/>
      <c r="AN521" s="17"/>
      <c r="AO521" s="16"/>
      <c r="AP521" s="16"/>
      <c r="AQ521" s="18"/>
      <c r="AR521" s="18"/>
      <c r="AS521" s="16"/>
      <c r="AT521" s="16"/>
      <c r="AU521" s="16"/>
      <c r="AV521" s="16"/>
      <c r="AW521" s="17"/>
      <c r="AX521" s="16"/>
      <c r="AY521" s="16"/>
      <c r="AZ521" s="16"/>
      <c r="BA521" s="16"/>
      <c r="BB521" s="16"/>
      <c r="BC521" s="16"/>
      <c r="BD521" s="16"/>
      <c r="BH521" s="6"/>
      <c r="BI521" s="3"/>
      <c r="BK521" s="6"/>
      <c r="BL521" s="3"/>
      <c r="BM521" s="3"/>
    </row>
    <row r="522" spans="11:65" ht="12.75" customHeight="1" x14ac:dyDescent="0.15">
      <c r="K522" s="1"/>
      <c r="AL522" s="16"/>
      <c r="AM522" s="16"/>
      <c r="AN522" s="17"/>
      <c r="AO522" s="16"/>
      <c r="AP522" s="16"/>
      <c r="AQ522" s="18"/>
      <c r="AR522" s="18"/>
      <c r="AS522" s="16"/>
      <c r="AT522" s="16"/>
      <c r="AU522" s="16"/>
      <c r="AV522" s="16"/>
      <c r="AW522" s="17"/>
      <c r="AX522" s="16"/>
      <c r="AY522" s="16"/>
      <c r="AZ522" s="16"/>
      <c r="BA522" s="16"/>
      <c r="BB522" s="16"/>
      <c r="BC522" s="16"/>
      <c r="BD522" s="16"/>
      <c r="BH522" s="6"/>
      <c r="BI522" s="3"/>
      <c r="BK522" s="6"/>
      <c r="BL522" s="3"/>
      <c r="BM522" s="3"/>
    </row>
    <row r="523" spans="11:65" ht="12.75" customHeight="1" x14ac:dyDescent="0.15">
      <c r="K523" s="1"/>
      <c r="AL523" s="16"/>
      <c r="AM523" s="16"/>
      <c r="AN523" s="17"/>
      <c r="AO523" s="16"/>
      <c r="AP523" s="16"/>
      <c r="AQ523" s="18"/>
      <c r="AR523" s="18"/>
      <c r="AS523" s="16"/>
      <c r="AT523" s="16"/>
      <c r="AU523" s="16"/>
      <c r="AV523" s="16"/>
      <c r="AW523" s="17"/>
      <c r="AX523" s="16"/>
      <c r="AY523" s="16"/>
      <c r="AZ523" s="16"/>
      <c r="BA523" s="16"/>
      <c r="BB523" s="16"/>
      <c r="BC523" s="16"/>
      <c r="BD523" s="16"/>
      <c r="BH523" s="6"/>
      <c r="BI523" s="3"/>
      <c r="BK523" s="6"/>
      <c r="BL523" s="3"/>
      <c r="BM523" s="3"/>
    </row>
    <row r="524" spans="11:65" ht="12.75" customHeight="1" x14ac:dyDescent="0.15">
      <c r="K524" s="1"/>
      <c r="AL524" s="16"/>
      <c r="AM524" s="16"/>
      <c r="AN524" s="17"/>
      <c r="AO524" s="16"/>
      <c r="AP524" s="16"/>
      <c r="AQ524" s="18"/>
      <c r="AR524" s="18"/>
      <c r="AS524" s="16"/>
      <c r="AT524" s="16"/>
      <c r="AU524" s="16"/>
      <c r="AV524" s="16"/>
      <c r="AW524" s="17"/>
      <c r="AX524" s="16"/>
      <c r="AY524" s="16"/>
      <c r="AZ524" s="16"/>
      <c r="BA524" s="16"/>
      <c r="BB524" s="16"/>
      <c r="BC524" s="16"/>
      <c r="BD524" s="16"/>
      <c r="BH524" s="6"/>
      <c r="BI524" s="3"/>
      <c r="BK524" s="6"/>
      <c r="BL524" s="3"/>
      <c r="BM524" s="3"/>
    </row>
    <row r="525" spans="11:65" ht="12.75" customHeight="1" x14ac:dyDescent="0.15">
      <c r="K525" s="1"/>
      <c r="AL525" s="16"/>
      <c r="AM525" s="16"/>
      <c r="AN525" s="17"/>
      <c r="AO525" s="16"/>
      <c r="AP525" s="16"/>
      <c r="AQ525" s="18"/>
      <c r="AR525" s="18"/>
      <c r="AS525" s="16"/>
      <c r="AT525" s="16"/>
      <c r="AU525" s="16"/>
      <c r="AV525" s="16"/>
      <c r="AW525" s="17"/>
      <c r="AX525" s="16"/>
      <c r="AY525" s="16"/>
      <c r="AZ525" s="16"/>
      <c r="BA525" s="16"/>
      <c r="BB525" s="16"/>
      <c r="BC525" s="16"/>
      <c r="BD525" s="16"/>
      <c r="BH525" s="6"/>
      <c r="BI525" s="3"/>
      <c r="BK525" s="6"/>
      <c r="BL525" s="3"/>
      <c r="BM525" s="3"/>
    </row>
    <row r="526" spans="11:65" ht="12.75" customHeight="1" x14ac:dyDescent="0.15">
      <c r="K526" s="1"/>
      <c r="AL526" s="16"/>
      <c r="AM526" s="16"/>
      <c r="AN526" s="17"/>
      <c r="AO526" s="16"/>
      <c r="AP526" s="16"/>
      <c r="AQ526" s="18"/>
      <c r="AR526" s="18"/>
      <c r="AS526" s="16"/>
      <c r="AT526" s="16"/>
      <c r="AU526" s="16"/>
      <c r="AV526" s="16"/>
      <c r="AW526" s="17"/>
      <c r="AX526" s="16"/>
      <c r="AY526" s="16"/>
      <c r="AZ526" s="16"/>
      <c r="BA526" s="16"/>
      <c r="BB526" s="16"/>
      <c r="BC526" s="16"/>
      <c r="BD526" s="16"/>
      <c r="BH526" s="6"/>
      <c r="BI526" s="3"/>
      <c r="BK526" s="6"/>
      <c r="BL526" s="3"/>
      <c r="BM526" s="3"/>
    </row>
    <row r="527" spans="11:65" ht="12.75" customHeight="1" x14ac:dyDescent="0.15">
      <c r="K527" s="1"/>
      <c r="AL527" s="16"/>
      <c r="AM527" s="16"/>
      <c r="AN527" s="17"/>
      <c r="AO527" s="16"/>
      <c r="AP527" s="16"/>
      <c r="AQ527" s="18"/>
      <c r="AR527" s="18"/>
      <c r="AS527" s="16"/>
      <c r="AT527" s="16"/>
      <c r="AU527" s="16"/>
      <c r="AV527" s="16"/>
      <c r="AW527" s="17"/>
      <c r="AX527" s="16"/>
      <c r="AY527" s="16"/>
      <c r="AZ527" s="16"/>
      <c r="BA527" s="16"/>
      <c r="BB527" s="16"/>
      <c r="BC527" s="16"/>
      <c r="BD527" s="16"/>
      <c r="BH527" s="6"/>
      <c r="BI527" s="3"/>
      <c r="BK527" s="6"/>
      <c r="BL527" s="3"/>
      <c r="BM527" s="3"/>
    </row>
    <row r="528" spans="11:65" ht="12.75" customHeight="1" x14ac:dyDescent="0.15">
      <c r="K528" s="1"/>
      <c r="AL528" s="16"/>
      <c r="AM528" s="16"/>
      <c r="AN528" s="17"/>
      <c r="AO528" s="16"/>
      <c r="AP528" s="16"/>
      <c r="AQ528" s="18"/>
      <c r="AR528" s="18"/>
      <c r="AS528" s="16"/>
      <c r="AT528" s="16"/>
      <c r="AU528" s="16"/>
      <c r="AV528" s="16"/>
      <c r="AW528" s="17"/>
      <c r="AX528" s="16"/>
      <c r="AY528" s="16"/>
      <c r="AZ528" s="16"/>
      <c r="BA528" s="16"/>
      <c r="BB528" s="16"/>
      <c r="BC528" s="16"/>
      <c r="BD528" s="16"/>
      <c r="BH528" s="6"/>
      <c r="BI528" s="3"/>
      <c r="BK528" s="6"/>
      <c r="BL528" s="3"/>
      <c r="BM528" s="3"/>
    </row>
    <row r="529" spans="11:65" ht="12.75" customHeight="1" x14ac:dyDescent="0.15">
      <c r="K529" s="1"/>
      <c r="AL529" s="16"/>
      <c r="AM529" s="16"/>
      <c r="AN529" s="17"/>
      <c r="AO529" s="16"/>
      <c r="AP529" s="16"/>
      <c r="AQ529" s="18"/>
      <c r="AR529" s="18"/>
      <c r="AS529" s="16"/>
      <c r="AT529" s="16"/>
      <c r="AU529" s="16"/>
      <c r="AV529" s="16"/>
      <c r="AW529" s="17"/>
      <c r="AX529" s="16"/>
      <c r="AY529" s="16"/>
      <c r="AZ529" s="16"/>
      <c r="BA529" s="16"/>
      <c r="BB529" s="16"/>
      <c r="BC529" s="16"/>
      <c r="BD529" s="16"/>
      <c r="BH529" s="6"/>
      <c r="BI529" s="3"/>
      <c r="BK529" s="6"/>
      <c r="BL529" s="3"/>
      <c r="BM529" s="3"/>
    </row>
    <row r="530" spans="11:65" ht="12.75" customHeight="1" x14ac:dyDescent="0.15">
      <c r="K530" s="1"/>
      <c r="AL530" s="16"/>
      <c r="AM530" s="16"/>
      <c r="AN530" s="17"/>
      <c r="AO530" s="16"/>
      <c r="AP530" s="16"/>
      <c r="AQ530" s="18"/>
      <c r="AR530" s="18"/>
      <c r="AS530" s="16"/>
      <c r="AT530" s="16"/>
      <c r="AU530" s="16"/>
      <c r="AV530" s="16"/>
      <c r="AW530" s="17"/>
      <c r="AX530" s="16"/>
      <c r="AY530" s="16"/>
      <c r="AZ530" s="16"/>
      <c r="BA530" s="16"/>
      <c r="BB530" s="16"/>
      <c r="BC530" s="16"/>
      <c r="BD530" s="16"/>
      <c r="BH530" s="6"/>
      <c r="BI530" s="3"/>
      <c r="BK530" s="6"/>
      <c r="BL530" s="3"/>
      <c r="BM530" s="3"/>
    </row>
    <row r="531" spans="11:65" ht="12.75" customHeight="1" x14ac:dyDescent="0.15">
      <c r="K531" s="1"/>
      <c r="AL531" s="16"/>
      <c r="AM531" s="16"/>
      <c r="AN531" s="17"/>
      <c r="AO531" s="16"/>
      <c r="AP531" s="16"/>
      <c r="AQ531" s="18"/>
      <c r="AR531" s="18"/>
      <c r="AS531" s="16"/>
      <c r="AT531" s="16"/>
      <c r="AU531" s="16"/>
      <c r="AV531" s="16"/>
      <c r="AW531" s="17"/>
      <c r="AX531" s="16"/>
      <c r="AY531" s="16"/>
      <c r="AZ531" s="16"/>
      <c r="BA531" s="16"/>
      <c r="BB531" s="16"/>
      <c r="BC531" s="16"/>
      <c r="BD531" s="16"/>
      <c r="BH531" s="6"/>
      <c r="BI531" s="3"/>
      <c r="BK531" s="6"/>
      <c r="BL531" s="3"/>
      <c r="BM531" s="3"/>
    </row>
    <row r="532" spans="11:65" ht="12.75" customHeight="1" x14ac:dyDescent="0.15">
      <c r="K532" s="1"/>
      <c r="AL532" s="16"/>
      <c r="AM532" s="16"/>
      <c r="AN532" s="17"/>
      <c r="AO532" s="16"/>
      <c r="AP532" s="16"/>
      <c r="AQ532" s="18"/>
      <c r="AR532" s="18"/>
      <c r="AS532" s="16"/>
      <c r="AT532" s="16"/>
      <c r="AU532" s="16"/>
      <c r="AV532" s="16"/>
      <c r="AW532" s="17"/>
      <c r="AX532" s="16"/>
      <c r="AY532" s="16"/>
      <c r="AZ532" s="16"/>
      <c r="BA532" s="16"/>
      <c r="BB532" s="16"/>
      <c r="BC532" s="16"/>
      <c r="BD532" s="16"/>
      <c r="BH532" s="6"/>
      <c r="BI532" s="3"/>
      <c r="BK532" s="6"/>
      <c r="BL532" s="3"/>
      <c r="BM532" s="3"/>
    </row>
    <row r="533" spans="11:65" ht="12.75" customHeight="1" x14ac:dyDescent="0.15">
      <c r="K533" s="1"/>
      <c r="AL533" s="16"/>
      <c r="AM533" s="16"/>
      <c r="AN533" s="17"/>
      <c r="AO533" s="16"/>
      <c r="AP533" s="16"/>
      <c r="AQ533" s="18"/>
      <c r="AR533" s="18"/>
      <c r="AS533" s="16"/>
      <c r="AT533" s="16"/>
      <c r="AU533" s="16"/>
      <c r="AV533" s="16"/>
      <c r="AW533" s="17"/>
      <c r="AX533" s="16"/>
      <c r="AY533" s="16"/>
      <c r="AZ533" s="16"/>
      <c r="BA533" s="16"/>
      <c r="BB533" s="16"/>
      <c r="BC533" s="16"/>
      <c r="BD533" s="16"/>
      <c r="BH533" s="6"/>
      <c r="BI533" s="3"/>
      <c r="BK533" s="6"/>
      <c r="BL533" s="3"/>
      <c r="BM533" s="3"/>
    </row>
    <row r="534" spans="11:65" ht="12.75" customHeight="1" x14ac:dyDescent="0.15">
      <c r="K534" s="1"/>
      <c r="AL534" s="16"/>
      <c r="AM534" s="16"/>
      <c r="AN534" s="17"/>
      <c r="AO534" s="16"/>
      <c r="AP534" s="16"/>
      <c r="AQ534" s="18"/>
      <c r="AR534" s="18"/>
      <c r="AS534" s="16"/>
      <c r="AT534" s="16"/>
      <c r="AU534" s="16"/>
      <c r="AV534" s="16"/>
      <c r="AW534" s="17"/>
      <c r="AX534" s="16"/>
      <c r="AY534" s="16"/>
      <c r="AZ534" s="16"/>
      <c r="BA534" s="16"/>
      <c r="BB534" s="16"/>
      <c r="BC534" s="16"/>
      <c r="BD534" s="16"/>
      <c r="BH534" s="6"/>
      <c r="BI534" s="3"/>
      <c r="BK534" s="6"/>
      <c r="BL534" s="3"/>
      <c r="BM534" s="3"/>
    </row>
    <row r="535" spans="11:65" ht="12.75" customHeight="1" x14ac:dyDescent="0.15">
      <c r="K535" s="1"/>
      <c r="AL535" s="16"/>
      <c r="AM535" s="16"/>
      <c r="AN535" s="17"/>
      <c r="AO535" s="16"/>
      <c r="AP535" s="16"/>
      <c r="AQ535" s="18"/>
      <c r="AR535" s="18"/>
      <c r="AS535" s="16"/>
      <c r="AT535" s="16"/>
      <c r="AU535" s="16"/>
      <c r="AV535" s="16"/>
      <c r="AW535" s="17"/>
      <c r="AX535" s="16"/>
      <c r="AY535" s="16"/>
      <c r="AZ535" s="16"/>
      <c r="BA535" s="16"/>
      <c r="BB535" s="16"/>
      <c r="BC535" s="16"/>
      <c r="BD535" s="16"/>
      <c r="BH535" s="6"/>
      <c r="BI535" s="3"/>
      <c r="BK535" s="6"/>
      <c r="BL535" s="3"/>
      <c r="BM535" s="3"/>
    </row>
    <row r="536" spans="11:65" ht="12.75" customHeight="1" x14ac:dyDescent="0.15">
      <c r="K536" s="1"/>
      <c r="AL536" s="16"/>
      <c r="AM536" s="16"/>
      <c r="AN536" s="17"/>
      <c r="AO536" s="16"/>
      <c r="AP536" s="16"/>
      <c r="AQ536" s="18"/>
      <c r="AR536" s="18"/>
      <c r="AS536" s="16"/>
      <c r="AT536" s="16"/>
      <c r="AU536" s="16"/>
      <c r="AV536" s="16"/>
      <c r="AW536" s="17"/>
      <c r="AX536" s="16"/>
      <c r="AY536" s="16"/>
      <c r="AZ536" s="16"/>
      <c r="BA536" s="16"/>
      <c r="BB536" s="16"/>
      <c r="BC536" s="16"/>
      <c r="BD536" s="16"/>
      <c r="BH536" s="6"/>
      <c r="BI536" s="3"/>
      <c r="BK536" s="6"/>
      <c r="BL536" s="3"/>
      <c r="BM536" s="3"/>
    </row>
    <row r="537" spans="11:65" ht="12.75" customHeight="1" x14ac:dyDescent="0.15">
      <c r="K537" s="1"/>
      <c r="AL537" s="16"/>
      <c r="AM537" s="16"/>
      <c r="AN537" s="17"/>
      <c r="AO537" s="16"/>
      <c r="AP537" s="16"/>
      <c r="AQ537" s="18"/>
      <c r="AR537" s="18"/>
      <c r="AS537" s="16"/>
      <c r="AT537" s="16"/>
      <c r="AU537" s="16"/>
      <c r="AV537" s="16"/>
      <c r="AW537" s="17"/>
      <c r="AX537" s="16"/>
      <c r="AY537" s="16"/>
      <c r="AZ537" s="16"/>
      <c r="BA537" s="16"/>
      <c r="BB537" s="16"/>
      <c r="BC537" s="16"/>
      <c r="BD537" s="16"/>
      <c r="BH537" s="6"/>
      <c r="BI537" s="3"/>
      <c r="BK537" s="6"/>
      <c r="BL537" s="3"/>
      <c r="BM537" s="3"/>
    </row>
    <row r="538" spans="11:65" ht="12.75" customHeight="1" x14ac:dyDescent="0.15">
      <c r="K538" s="1"/>
      <c r="AL538" s="16"/>
      <c r="AM538" s="16"/>
      <c r="AN538" s="17"/>
      <c r="AO538" s="16"/>
      <c r="AP538" s="16"/>
      <c r="AQ538" s="18"/>
      <c r="AR538" s="18"/>
      <c r="AS538" s="16"/>
      <c r="AT538" s="16"/>
      <c r="AU538" s="16"/>
      <c r="AV538" s="16"/>
      <c r="AW538" s="17"/>
      <c r="AX538" s="16"/>
      <c r="AY538" s="16"/>
      <c r="AZ538" s="16"/>
      <c r="BA538" s="16"/>
      <c r="BB538" s="16"/>
      <c r="BC538" s="16"/>
      <c r="BD538" s="16"/>
      <c r="BH538" s="6"/>
      <c r="BI538" s="3"/>
      <c r="BK538" s="6"/>
      <c r="BL538" s="3"/>
      <c r="BM538" s="3"/>
    </row>
    <row r="539" spans="11:65" ht="12.75" customHeight="1" x14ac:dyDescent="0.15">
      <c r="K539" s="1"/>
      <c r="AL539" s="16"/>
      <c r="AM539" s="16"/>
      <c r="AN539" s="17"/>
      <c r="AO539" s="16"/>
      <c r="AP539" s="16"/>
      <c r="AQ539" s="18"/>
      <c r="AR539" s="18"/>
      <c r="AS539" s="16"/>
      <c r="AT539" s="16"/>
      <c r="AU539" s="16"/>
      <c r="AV539" s="16"/>
      <c r="AW539" s="17"/>
      <c r="AX539" s="16"/>
      <c r="AY539" s="16"/>
      <c r="AZ539" s="16"/>
      <c r="BA539" s="16"/>
      <c r="BB539" s="16"/>
      <c r="BC539" s="16"/>
      <c r="BD539" s="16"/>
      <c r="BH539" s="6"/>
      <c r="BI539" s="3"/>
      <c r="BK539" s="6"/>
      <c r="BL539" s="3"/>
      <c r="BM539" s="3"/>
    </row>
    <row r="540" spans="11:65" ht="12.75" customHeight="1" x14ac:dyDescent="0.15">
      <c r="K540" s="1"/>
      <c r="AL540" s="16"/>
      <c r="AM540" s="16"/>
      <c r="AN540" s="17"/>
      <c r="AO540" s="16"/>
      <c r="AP540" s="16"/>
      <c r="AQ540" s="18"/>
      <c r="AR540" s="18"/>
      <c r="AS540" s="16"/>
      <c r="AT540" s="16"/>
      <c r="AU540" s="16"/>
      <c r="AV540" s="16"/>
      <c r="AW540" s="17"/>
      <c r="AX540" s="16"/>
      <c r="AY540" s="16"/>
      <c r="AZ540" s="16"/>
      <c r="BA540" s="16"/>
      <c r="BB540" s="16"/>
      <c r="BC540" s="16"/>
      <c r="BD540" s="16"/>
      <c r="BH540" s="6"/>
      <c r="BI540" s="3"/>
      <c r="BK540" s="6"/>
      <c r="BL540" s="3"/>
      <c r="BM540" s="3"/>
    </row>
    <row r="541" spans="11:65" ht="12.75" customHeight="1" x14ac:dyDescent="0.15">
      <c r="K541" s="1"/>
      <c r="AL541" s="16"/>
      <c r="AM541" s="16"/>
      <c r="AN541" s="17"/>
      <c r="AO541" s="16"/>
      <c r="AP541" s="16"/>
      <c r="AQ541" s="18"/>
      <c r="AR541" s="18"/>
      <c r="AS541" s="16"/>
      <c r="AT541" s="16"/>
      <c r="AU541" s="16"/>
      <c r="AV541" s="16"/>
      <c r="AW541" s="17"/>
      <c r="AX541" s="16"/>
      <c r="AY541" s="16"/>
      <c r="AZ541" s="16"/>
      <c r="BA541" s="16"/>
      <c r="BB541" s="16"/>
      <c r="BC541" s="16"/>
      <c r="BD541" s="16"/>
      <c r="BH541" s="6"/>
      <c r="BI541" s="3"/>
      <c r="BK541" s="6"/>
      <c r="BL541" s="3"/>
      <c r="BM541" s="3"/>
    </row>
    <row r="542" spans="11:65" ht="12.75" customHeight="1" x14ac:dyDescent="0.15">
      <c r="K542" s="1"/>
      <c r="AL542" s="16"/>
      <c r="AM542" s="16"/>
      <c r="AN542" s="17"/>
      <c r="AO542" s="16"/>
      <c r="AP542" s="16"/>
      <c r="AQ542" s="18"/>
      <c r="AR542" s="18"/>
      <c r="AS542" s="16"/>
      <c r="AT542" s="16"/>
      <c r="AU542" s="16"/>
      <c r="AV542" s="16"/>
      <c r="AW542" s="17"/>
      <c r="AX542" s="16"/>
      <c r="AY542" s="16"/>
      <c r="AZ542" s="16"/>
      <c r="BA542" s="16"/>
      <c r="BB542" s="16"/>
      <c r="BC542" s="16"/>
      <c r="BD542" s="16"/>
      <c r="BH542" s="6"/>
      <c r="BI542" s="3"/>
      <c r="BK542" s="6"/>
      <c r="BL542" s="3"/>
      <c r="BM542" s="3"/>
    </row>
    <row r="543" spans="11:65" ht="12.75" customHeight="1" x14ac:dyDescent="0.15">
      <c r="K543" s="1"/>
      <c r="AL543" s="16"/>
      <c r="AM543" s="16"/>
      <c r="AN543" s="17"/>
      <c r="AO543" s="16"/>
      <c r="AP543" s="16"/>
      <c r="AQ543" s="18"/>
      <c r="AR543" s="18"/>
      <c r="AS543" s="16"/>
      <c r="AT543" s="16"/>
      <c r="AU543" s="16"/>
      <c r="AV543" s="16"/>
      <c r="AW543" s="17"/>
      <c r="AX543" s="16"/>
      <c r="AY543" s="16"/>
      <c r="AZ543" s="16"/>
      <c r="BA543" s="16"/>
      <c r="BB543" s="16"/>
      <c r="BC543" s="16"/>
      <c r="BD543" s="16"/>
      <c r="BH543" s="6"/>
      <c r="BI543" s="3"/>
      <c r="BK543" s="6"/>
      <c r="BL543" s="3"/>
      <c r="BM543" s="3"/>
    </row>
    <row r="544" spans="11:65" ht="12.75" customHeight="1" x14ac:dyDescent="0.15">
      <c r="K544" s="1"/>
      <c r="AL544" s="16"/>
      <c r="AM544" s="16"/>
      <c r="AN544" s="17"/>
      <c r="AO544" s="16"/>
      <c r="AP544" s="16"/>
      <c r="AQ544" s="18"/>
      <c r="AR544" s="18"/>
      <c r="AS544" s="16"/>
      <c r="AT544" s="16"/>
      <c r="AU544" s="16"/>
      <c r="AV544" s="16"/>
      <c r="AW544" s="17"/>
      <c r="AX544" s="16"/>
      <c r="AY544" s="16"/>
      <c r="AZ544" s="16"/>
      <c r="BA544" s="16"/>
      <c r="BB544" s="16"/>
      <c r="BC544" s="16"/>
      <c r="BD544" s="16"/>
      <c r="BH544" s="6"/>
      <c r="BI544" s="3"/>
      <c r="BK544" s="6"/>
      <c r="BL544" s="3"/>
      <c r="BM544" s="3"/>
    </row>
    <row r="545" spans="11:65" ht="12.75" customHeight="1" x14ac:dyDescent="0.15">
      <c r="K545" s="1"/>
      <c r="AL545" s="16"/>
      <c r="AM545" s="16"/>
      <c r="AN545" s="17"/>
      <c r="AO545" s="16"/>
      <c r="AP545" s="16"/>
      <c r="AQ545" s="18"/>
      <c r="AR545" s="18"/>
      <c r="AS545" s="16"/>
      <c r="AT545" s="16"/>
      <c r="AU545" s="16"/>
      <c r="AV545" s="16"/>
      <c r="AW545" s="17"/>
      <c r="AX545" s="16"/>
      <c r="AY545" s="16"/>
      <c r="AZ545" s="16"/>
      <c r="BA545" s="16"/>
      <c r="BB545" s="16"/>
      <c r="BC545" s="16"/>
      <c r="BD545" s="16"/>
      <c r="BH545" s="6"/>
      <c r="BI545" s="3"/>
      <c r="BK545" s="6"/>
      <c r="BL545" s="3"/>
      <c r="BM545" s="3"/>
    </row>
    <row r="546" spans="11:65" ht="12.75" customHeight="1" x14ac:dyDescent="0.15">
      <c r="K546" s="1"/>
      <c r="AL546" s="16"/>
      <c r="AM546" s="16"/>
      <c r="AN546" s="17"/>
      <c r="AO546" s="16"/>
      <c r="AP546" s="16"/>
      <c r="AQ546" s="18"/>
      <c r="AR546" s="18"/>
      <c r="AS546" s="16"/>
      <c r="AT546" s="16"/>
      <c r="AU546" s="16"/>
      <c r="AV546" s="16"/>
      <c r="AW546" s="17"/>
      <c r="AX546" s="16"/>
      <c r="AY546" s="16"/>
      <c r="AZ546" s="16"/>
      <c r="BA546" s="16"/>
      <c r="BB546" s="16"/>
      <c r="BC546" s="16"/>
      <c r="BD546" s="16"/>
      <c r="BH546" s="6"/>
      <c r="BI546" s="3"/>
      <c r="BK546" s="6"/>
      <c r="BL546" s="3"/>
      <c r="BM546" s="3"/>
    </row>
    <row r="547" spans="11:65" ht="12.75" customHeight="1" x14ac:dyDescent="0.15">
      <c r="K547" s="1"/>
      <c r="AL547" s="16"/>
      <c r="AM547" s="16"/>
      <c r="AN547" s="17"/>
      <c r="AO547" s="16"/>
      <c r="AP547" s="16"/>
      <c r="AQ547" s="18"/>
      <c r="AR547" s="18"/>
      <c r="AS547" s="16"/>
      <c r="AT547" s="16"/>
      <c r="AU547" s="16"/>
      <c r="AV547" s="16"/>
      <c r="AW547" s="17"/>
      <c r="AX547" s="16"/>
      <c r="AY547" s="16"/>
      <c r="AZ547" s="16"/>
      <c r="BA547" s="16"/>
      <c r="BB547" s="16"/>
      <c r="BC547" s="16"/>
      <c r="BD547" s="16"/>
      <c r="BH547" s="6"/>
      <c r="BI547" s="3"/>
      <c r="BK547" s="6"/>
      <c r="BL547" s="3"/>
      <c r="BM547" s="3"/>
    </row>
    <row r="548" spans="11:65" ht="12.75" customHeight="1" x14ac:dyDescent="0.15">
      <c r="K548" s="1"/>
      <c r="AL548" s="16"/>
      <c r="AM548" s="16"/>
      <c r="AN548" s="17"/>
      <c r="AO548" s="16"/>
      <c r="AP548" s="16"/>
      <c r="AQ548" s="18"/>
      <c r="AR548" s="18"/>
      <c r="AS548" s="16"/>
      <c r="AT548" s="16"/>
      <c r="AU548" s="16"/>
      <c r="AV548" s="16"/>
      <c r="AW548" s="17"/>
      <c r="AX548" s="16"/>
      <c r="AY548" s="16"/>
      <c r="AZ548" s="16"/>
      <c r="BA548" s="16"/>
      <c r="BB548" s="16"/>
      <c r="BC548" s="16"/>
      <c r="BD548" s="16"/>
      <c r="BH548" s="6"/>
      <c r="BI548" s="3"/>
      <c r="BK548" s="6"/>
      <c r="BL548" s="3"/>
      <c r="BM548" s="3"/>
    </row>
    <row r="549" spans="11:65" ht="12.75" customHeight="1" x14ac:dyDescent="0.15">
      <c r="K549" s="1"/>
      <c r="AL549" s="16"/>
      <c r="AM549" s="16"/>
      <c r="AN549" s="17"/>
      <c r="AO549" s="16"/>
      <c r="AP549" s="16"/>
      <c r="AQ549" s="18"/>
      <c r="AR549" s="18"/>
      <c r="AS549" s="16"/>
      <c r="AT549" s="16"/>
      <c r="AU549" s="16"/>
      <c r="AV549" s="16"/>
      <c r="AW549" s="17"/>
      <c r="AX549" s="16"/>
      <c r="AY549" s="16"/>
      <c r="AZ549" s="16"/>
      <c r="BA549" s="16"/>
      <c r="BB549" s="16"/>
      <c r="BC549" s="16"/>
      <c r="BD549" s="16"/>
      <c r="BH549" s="6"/>
      <c r="BI549" s="3"/>
      <c r="BK549" s="6"/>
      <c r="BL549" s="3"/>
      <c r="BM549" s="3"/>
    </row>
    <row r="550" spans="11:65" ht="12.75" customHeight="1" x14ac:dyDescent="0.15">
      <c r="K550" s="1"/>
      <c r="AL550" s="16"/>
      <c r="AM550" s="16"/>
      <c r="AN550" s="17"/>
      <c r="AO550" s="16"/>
      <c r="AP550" s="16"/>
      <c r="AQ550" s="18"/>
      <c r="AR550" s="18"/>
      <c r="AS550" s="16"/>
      <c r="AT550" s="16"/>
      <c r="AU550" s="16"/>
      <c r="AV550" s="16"/>
      <c r="AW550" s="17"/>
      <c r="AX550" s="16"/>
      <c r="AY550" s="16"/>
      <c r="AZ550" s="16"/>
      <c r="BA550" s="16"/>
      <c r="BB550" s="16"/>
      <c r="BC550" s="16"/>
      <c r="BD550" s="16"/>
      <c r="BH550" s="6"/>
      <c r="BI550" s="3"/>
      <c r="BK550" s="6"/>
      <c r="BL550" s="3"/>
      <c r="BM550" s="3"/>
    </row>
    <row r="551" spans="11:65" ht="12.75" customHeight="1" x14ac:dyDescent="0.15">
      <c r="K551" s="1"/>
      <c r="AL551" s="16"/>
      <c r="AM551" s="16"/>
      <c r="AN551" s="17"/>
      <c r="AO551" s="16"/>
      <c r="AP551" s="16"/>
      <c r="AQ551" s="18"/>
      <c r="AR551" s="18"/>
      <c r="AS551" s="16"/>
      <c r="AT551" s="16"/>
      <c r="AU551" s="16"/>
      <c r="AV551" s="16"/>
      <c r="AW551" s="17"/>
      <c r="AX551" s="16"/>
      <c r="AY551" s="16"/>
      <c r="AZ551" s="16"/>
      <c r="BA551" s="16"/>
      <c r="BB551" s="16"/>
      <c r="BC551" s="16"/>
      <c r="BD551" s="16"/>
      <c r="BH551" s="6"/>
      <c r="BI551" s="3"/>
      <c r="BK551" s="6"/>
      <c r="BL551" s="3"/>
      <c r="BM551" s="3"/>
    </row>
    <row r="552" spans="11:65" ht="12.75" customHeight="1" x14ac:dyDescent="0.15">
      <c r="K552" s="1"/>
      <c r="AL552" s="16"/>
      <c r="AM552" s="16"/>
      <c r="AN552" s="17"/>
      <c r="AO552" s="16"/>
      <c r="AP552" s="16"/>
      <c r="AQ552" s="18"/>
      <c r="AR552" s="18"/>
      <c r="AS552" s="16"/>
      <c r="AT552" s="16"/>
      <c r="AU552" s="16"/>
      <c r="AV552" s="16"/>
      <c r="AW552" s="17"/>
      <c r="AX552" s="16"/>
      <c r="AY552" s="16"/>
      <c r="AZ552" s="16"/>
      <c r="BA552" s="16"/>
      <c r="BB552" s="16"/>
      <c r="BC552" s="16"/>
      <c r="BD552" s="16"/>
      <c r="BH552" s="6"/>
      <c r="BI552" s="3"/>
      <c r="BK552" s="6"/>
      <c r="BL552" s="3"/>
      <c r="BM552" s="3"/>
    </row>
    <row r="553" spans="11:65" ht="12.75" customHeight="1" x14ac:dyDescent="0.15">
      <c r="K553" s="1"/>
      <c r="AL553" s="16"/>
      <c r="AM553" s="16"/>
      <c r="AN553" s="17"/>
      <c r="AO553" s="16"/>
      <c r="AP553" s="16"/>
      <c r="AQ553" s="18"/>
      <c r="AR553" s="18"/>
      <c r="AS553" s="16"/>
      <c r="AT553" s="16"/>
      <c r="AU553" s="16"/>
      <c r="AV553" s="16"/>
      <c r="AW553" s="17"/>
      <c r="AX553" s="16"/>
      <c r="AY553" s="16"/>
      <c r="AZ553" s="16"/>
      <c r="BA553" s="16"/>
      <c r="BB553" s="16"/>
      <c r="BC553" s="16"/>
      <c r="BD553" s="16"/>
      <c r="BH553" s="6"/>
      <c r="BI553" s="3"/>
      <c r="BK553" s="6"/>
      <c r="BL553" s="3"/>
      <c r="BM553" s="3"/>
    </row>
    <row r="554" spans="11:65" ht="12.75" customHeight="1" x14ac:dyDescent="0.15">
      <c r="K554" s="1"/>
      <c r="AL554" s="16"/>
      <c r="AM554" s="16"/>
      <c r="AN554" s="17"/>
      <c r="AO554" s="16"/>
      <c r="AP554" s="16"/>
      <c r="AQ554" s="18"/>
      <c r="AR554" s="18"/>
      <c r="AS554" s="16"/>
      <c r="AT554" s="16"/>
      <c r="AU554" s="16"/>
      <c r="AV554" s="16"/>
      <c r="AW554" s="17"/>
      <c r="AX554" s="16"/>
      <c r="AY554" s="16"/>
      <c r="AZ554" s="16"/>
      <c r="BA554" s="16"/>
      <c r="BB554" s="16"/>
      <c r="BC554" s="16"/>
      <c r="BD554" s="16"/>
      <c r="BH554" s="6"/>
      <c r="BI554" s="3"/>
      <c r="BK554" s="6"/>
      <c r="BL554" s="3"/>
      <c r="BM554" s="3"/>
    </row>
    <row r="555" spans="11:65" ht="12.75" customHeight="1" x14ac:dyDescent="0.15">
      <c r="K555" s="1"/>
      <c r="AL555" s="16"/>
      <c r="AM555" s="16"/>
      <c r="AN555" s="17"/>
      <c r="AO555" s="16"/>
      <c r="AP555" s="16"/>
      <c r="AQ555" s="18"/>
      <c r="AR555" s="18"/>
      <c r="AS555" s="16"/>
      <c r="AT555" s="16"/>
      <c r="AU555" s="16"/>
      <c r="AV555" s="16"/>
      <c r="AW555" s="17"/>
      <c r="AX555" s="16"/>
      <c r="AY555" s="16"/>
      <c r="AZ555" s="16"/>
      <c r="BA555" s="16"/>
      <c r="BB555" s="16"/>
      <c r="BC555" s="16"/>
      <c r="BD555" s="16"/>
      <c r="BH555" s="6"/>
      <c r="BI555" s="3"/>
      <c r="BK555" s="6"/>
      <c r="BL555" s="3"/>
      <c r="BM555" s="3"/>
    </row>
    <row r="556" spans="11:65" ht="12.75" customHeight="1" x14ac:dyDescent="0.15">
      <c r="K556" s="1"/>
      <c r="AL556" s="16"/>
      <c r="AM556" s="16"/>
      <c r="AN556" s="17"/>
      <c r="AO556" s="16"/>
      <c r="AP556" s="16"/>
      <c r="AQ556" s="18"/>
      <c r="AR556" s="18"/>
      <c r="AS556" s="16"/>
      <c r="AT556" s="16"/>
      <c r="AU556" s="16"/>
      <c r="AV556" s="16"/>
      <c r="AW556" s="17"/>
      <c r="AX556" s="16"/>
      <c r="AY556" s="16"/>
      <c r="AZ556" s="16"/>
      <c r="BA556" s="16"/>
      <c r="BB556" s="16"/>
      <c r="BC556" s="16"/>
      <c r="BD556" s="16"/>
      <c r="BH556" s="6"/>
      <c r="BI556" s="3"/>
      <c r="BK556" s="6"/>
      <c r="BL556" s="3"/>
      <c r="BM556" s="3"/>
    </row>
    <row r="557" spans="11:65" ht="12.75" customHeight="1" x14ac:dyDescent="0.15">
      <c r="K557" s="1"/>
      <c r="AL557" s="16"/>
      <c r="AM557" s="16"/>
      <c r="AN557" s="17"/>
      <c r="AO557" s="16"/>
      <c r="AP557" s="16"/>
      <c r="AQ557" s="18"/>
      <c r="AR557" s="18"/>
      <c r="AS557" s="16"/>
      <c r="AT557" s="16"/>
      <c r="AU557" s="16"/>
      <c r="AV557" s="16"/>
      <c r="AW557" s="17"/>
      <c r="AX557" s="16"/>
      <c r="AY557" s="16"/>
      <c r="AZ557" s="16"/>
      <c r="BA557" s="16"/>
      <c r="BB557" s="16"/>
      <c r="BC557" s="16"/>
      <c r="BD557" s="16"/>
      <c r="BH557" s="6"/>
      <c r="BI557" s="3"/>
      <c r="BK557" s="6"/>
      <c r="BL557" s="3"/>
      <c r="BM557" s="3"/>
    </row>
    <row r="558" spans="11:65" ht="12.75" customHeight="1" x14ac:dyDescent="0.15">
      <c r="K558" s="1"/>
      <c r="AL558" s="16"/>
      <c r="AM558" s="16"/>
      <c r="AN558" s="17"/>
      <c r="AO558" s="16"/>
      <c r="AP558" s="16"/>
      <c r="AQ558" s="18"/>
      <c r="AR558" s="18"/>
      <c r="AS558" s="16"/>
      <c r="AT558" s="16"/>
      <c r="AU558" s="16"/>
      <c r="AV558" s="16"/>
      <c r="AW558" s="17"/>
      <c r="AX558" s="16"/>
      <c r="AY558" s="16"/>
      <c r="AZ558" s="16"/>
      <c r="BA558" s="16"/>
      <c r="BB558" s="16"/>
      <c r="BC558" s="16"/>
      <c r="BD558" s="16"/>
      <c r="BH558" s="6"/>
      <c r="BI558" s="3"/>
      <c r="BK558" s="6"/>
      <c r="BL558" s="3"/>
      <c r="BM558" s="3"/>
    </row>
    <row r="559" spans="11:65" ht="12.75" customHeight="1" x14ac:dyDescent="0.15">
      <c r="K559" s="1"/>
      <c r="AL559" s="16"/>
      <c r="AM559" s="16"/>
      <c r="AN559" s="17"/>
      <c r="AO559" s="16"/>
      <c r="AP559" s="16"/>
      <c r="AQ559" s="18"/>
      <c r="AR559" s="18"/>
      <c r="AS559" s="16"/>
      <c r="AT559" s="16"/>
      <c r="AU559" s="16"/>
      <c r="AV559" s="16"/>
      <c r="AW559" s="17"/>
      <c r="AX559" s="16"/>
      <c r="AY559" s="16"/>
      <c r="AZ559" s="16"/>
      <c r="BA559" s="16"/>
      <c r="BB559" s="16"/>
      <c r="BC559" s="16"/>
      <c r="BD559" s="16"/>
      <c r="BH559" s="6"/>
      <c r="BI559" s="3"/>
      <c r="BK559" s="6"/>
      <c r="BL559" s="3"/>
      <c r="BM559" s="3"/>
    </row>
    <row r="560" spans="11:65" ht="12.75" customHeight="1" x14ac:dyDescent="0.15">
      <c r="K560" s="1"/>
      <c r="AL560" s="16"/>
      <c r="AM560" s="16"/>
      <c r="AN560" s="17"/>
      <c r="AO560" s="16"/>
      <c r="AP560" s="16"/>
      <c r="AQ560" s="18"/>
      <c r="AR560" s="18"/>
      <c r="AS560" s="16"/>
      <c r="AT560" s="16"/>
      <c r="AU560" s="16"/>
      <c r="AV560" s="16"/>
      <c r="AW560" s="17"/>
      <c r="AX560" s="16"/>
      <c r="AY560" s="16"/>
      <c r="AZ560" s="16"/>
      <c r="BA560" s="16"/>
      <c r="BB560" s="16"/>
      <c r="BC560" s="16"/>
      <c r="BD560" s="16"/>
      <c r="BH560" s="6"/>
      <c r="BI560" s="3"/>
      <c r="BK560" s="6"/>
      <c r="BL560" s="3"/>
      <c r="BM560" s="3"/>
    </row>
    <row r="561" spans="11:65" ht="12.75" customHeight="1" x14ac:dyDescent="0.15">
      <c r="K561" s="1"/>
      <c r="AL561" s="16"/>
      <c r="AM561" s="16"/>
      <c r="AN561" s="17"/>
      <c r="AO561" s="16"/>
      <c r="AP561" s="16"/>
      <c r="AQ561" s="18"/>
      <c r="AR561" s="18"/>
      <c r="AS561" s="16"/>
      <c r="AT561" s="16"/>
      <c r="AU561" s="16"/>
      <c r="AV561" s="16"/>
      <c r="AW561" s="17"/>
      <c r="AX561" s="16"/>
      <c r="AY561" s="16"/>
      <c r="AZ561" s="16"/>
      <c r="BA561" s="16"/>
      <c r="BB561" s="16"/>
      <c r="BC561" s="16"/>
      <c r="BD561" s="16"/>
      <c r="BH561" s="6"/>
      <c r="BI561" s="3"/>
      <c r="BK561" s="6"/>
      <c r="BL561" s="3"/>
      <c r="BM561" s="3"/>
    </row>
    <row r="562" spans="11:65" ht="12.75" customHeight="1" x14ac:dyDescent="0.15">
      <c r="K562" s="1"/>
      <c r="AL562" s="16"/>
      <c r="AM562" s="16"/>
      <c r="AN562" s="17"/>
      <c r="AO562" s="16"/>
      <c r="AP562" s="16"/>
      <c r="AQ562" s="18"/>
      <c r="AR562" s="18"/>
      <c r="AS562" s="16"/>
      <c r="AT562" s="16"/>
      <c r="AU562" s="16"/>
      <c r="AV562" s="16"/>
      <c r="AW562" s="17"/>
      <c r="AX562" s="16"/>
      <c r="AY562" s="16"/>
      <c r="AZ562" s="16"/>
      <c r="BA562" s="16"/>
      <c r="BB562" s="16"/>
      <c r="BC562" s="16"/>
      <c r="BD562" s="16"/>
      <c r="BH562" s="6"/>
      <c r="BI562" s="3"/>
      <c r="BK562" s="6"/>
      <c r="BL562" s="3"/>
      <c r="BM562" s="3"/>
    </row>
    <row r="563" spans="11:65" ht="12.75" customHeight="1" x14ac:dyDescent="0.15">
      <c r="K563" s="1"/>
      <c r="AL563" s="16"/>
      <c r="AM563" s="16"/>
      <c r="AN563" s="17"/>
      <c r="AO563" s="16"/>
      <c r="AP563" s="16"/>
      <c r="AQ563" s="18"/>
      <c r="AR563" s="18"/>
      <c r="AS563" s="16"/>
      <c r="AT563" s="16"/>
      <c r="AU563" s="16"/>
      <c r="AV563" s="16"/>
      <c r="AW563" s="17"/>
      <c r="AX563" s="16"/>
      <c r="AY563" s="16"/>
      <c r="AZ563" s="16"/>
      <c r="BA563" s="16"/>
      <c r="BB563" s="16"/>
      <c r="BC563" s="16"/>
      <c r="BD563" s="16"/>
      <c r="BH563" s="6"/>
      <c r="BI563" s="3"/>
      <c r="BK563" s="6"/>
      <c r="BL563" s="3"/>
      <c r="BM563" s="3"/>
    </row>
    <row r="564" spans="11:65" ht="12.75" customHeight="1" x14ac:dyDescent="0.15">
      <c r="K564" s="1"/>
      <c r="AL564" s="16"/>
      <c r="AM564" s="16"/>
      <c r="AN564" s="17"/>
      <c r="AO564" s="16"/>
      <c r="AP564" s="16"/>
      <c r="AQ564" s="18"/>
      <c r="AR564" s="18"/>
      <c r="AS564" s="16"/>
      <c r="AT564" s="16"/>
      <c r="AU564" s="16"/>
      <c r="AV564" s="16"/>
      <c r="AW564" s="17"/>
      <c r="AX564" s="16"/>
      <c r="AY564" s="16"/>
      <c r="AZ564" s="16"/>
      <c r="BA564" s="16"/>
      <c r="BB564" s="16"/>
      <c r="BC564" s="16"/>
      <c r="BD564" s="16"/>
      <c r="BH564" s="6"/>
      <c r="BI564" s="3"/>
      <c r="BK564" s="6"/>
      <c r="BL564" s="3"/>
      <c r="BM564" s="3"/>
    </row>
    <row r="565" spans="11:65" ht="12.75" customHeight="1" x14ac:dyDescent="0.15">
      <c r="K565" s="1"/>
      <c r="AL565" s="16"/>
      <c r="AM565" s="16"/>
      <c r="AN565" s="17"/>
      <c r="AO565" s="16"/>
      <c r="AP565" s="16"/>
      <c r="AQ565" s="18"/>
      <c r="AR565" s="18"/>
      <c r="AS565" s="16"/>
      <c r="AT565" s="16"/>
      <c r="AU565" s="16"/>
      <c r="AV565" s="16"/>
      <c r="AW565" s="17"/>
      <c r="AX565" s="16"/>
      <c r="AY565" s="16"/>
      <c r="AZ565" s="16"/>
      <c r="BA565" s="16"/>
      <c r="BB565" s="16"/>
      <c r="BC565" s="16"/>
      <c r="BD565" s="16"/>
      <c r="BH565" s="6"/>
      <c r="BI565" s="3"/>
      <c r="BK565" s="6"/>
      <c r="BL565" s="3"/>
      <c r="BM565" s="3"/>
    </row>
    <row r="566" spans="11:65" ht="12.75" customHeight="1" x14ac:dyDescent="0.15">
      <c r="K566" s="1"/>
      <c r="AL566" s="16"/>
      <c r="AM566" s="16"/>
      <c r="AN566" s="17"/>
      <c r="AO566" s="16"/>
      <c r="AP566" s="16"/>
      <c r="AQ566" s="18"/>
      <c r="AR566" s="18"/>
      <c r="AS566" s="16"/>
      <c r="AT566" s="16"/>
      <c r="AU566" s="16"/>
      <c r="AV566" s="16"/>
      <c r="AW566" s="17"/>
      <c r="AX566" s="16"/>
      <c r="AY566" s="16"/>
      <c r="AZ566" s="16"/>
      <c r="BA566" s="16"/>
      <c r="BB566" s="16"/>
      <c r="BC566" s="16"/>
      <c r="BD566" s="16"/>
      <c r="BH566" s="6"/>
      <c r="BI566" s="3"/>
      <c r="BK566" s="6"/>
      <c r="BL566" s="3"/>
      <c r="BM566" s="3"/>
    </row>
    <row r="567" spans="11:65" ht="12.75" customHeight="1" x14ac:dyDescent="0.15">
      <c r="K567" s="1"/>
      <c r="AL567" s="16"/>
      <c r="AM567" s="16"/>
      <c r="AN567" s="17"/>
      <c r="AO567" s="16"/>
      <c r="AP567" s="16"/>
      <c r="AQ567" s="18"/>
      <c r="AR567" s="18"/>
      <c r="AS567" s="16"/>
      <c r="AT567" s="16"/>
      <c r="AU567" s="16"/>
      <c r="AV567" s="16"/>
      <c r="AW567" s="17"/>
      <c r="AX567" s="16"/>
      <c r="AY567" s="16"/>
      <c r="AZ567" s="16"/>
      <c r="BA567" s="16"/>
      <c r="BB567" s="16"/>
      <c r="BC567" s="16"/>
      <c r="BD567" s="16"/>
      <c r="BH567" s="6"/>
      <c r="BI567" s="3"/>
      <c r="BK567" s="6"/>
      <c r="BL567" s="3"/>
      <c r="BM567" s="3"/>
    </row>
    <row r="568" spans="11:65" ht="12.75" customHeight="1" x14ac:dyDescent="0.15">
      <c r="K568" s="1"/>
      <c r="AL568" s="16"/>
      <c r="AM568" s="16"/>
      <c r="AN568" s="17"/>
      <c r="AO568" s="16"/>
      <c r="AP568" s="16"/>
      <c r="AQ568" s="18"/>
      <c r="AR568" s="18"/>
      <c r="AS568" s="16"/>
      <c r="AT568" s="16"/>
      <c r="AU568" s="16"/>
      <c r="AV568" s="16"/>
      <c r="AW568" s="17"/>
      <c r="AX568" s="16"/>
      <c r="AY568" s="16"/>
      <c r="AZ568" s="16"/>
      <c r="BA568" s="16"/>
      <c r="BB568" s="16"/>
      <c r="BC568" s="16"/>
      <c r="BD568" s="16"/>
      <c r="BH568" s="6"/>
      <c r="BI568" s="3"/>
      <c r="BK568" s="6"/>
      <c r="BL568" s="3"/>
      <c r="BM568" s="3"/>
    </row>
    <row r="569" spans="11:65" ht="12.75" customHeight="1" x14ac:dyDescent="0.15">
      <c r="K569" s="1"/>
      <c r="AL569" s="16"/>
      <c r="AM569" s="16"/>
      <c r="AN569" s="17"/>
      <c r="AO569" s="16"/>
      <c r="AP569" s="16"/>
      <c r="AQ569" s="18"/>
      <c r="AR569" s="18"/>
      <c r="AS569" s="16"/>
      <c r="AT569" s="16"/>
      <c r="AU569" s="16"/>
      <c r="AV569" s="16"/>
      <c r="AW569" s="17"/>
      <c r="AX569" s="16"/>
      <c r="AY569" s="16"/>
      <c r="AZ569" s="16"/>
      <c r="BA569" s="16"/>
      <c r="BB569" s="16"/>
      <c r="BC569" s="16"/>
      <c r="BD569" s="16"/>
      <c r="BH569" s="6"/>
      <c r="BI569" s="3"/>
      <c r="BK569" s="6"/>
      <c r="BL569" s="3"/>
      <c r="BM569" s="3"/>
    </row>
    <row r="570" spans="11:65" ht="12.75" customHeight="1" x14ac:dyDescent="0.15">
      <c r="K570" s="1"/>
      <c r="AL570" s="16"/>
      <c r="AM570" s="16"/>
      <c r="AN570" s="17"/>
      <c r="AO570" s="16"/>
      <c r="AP570" s="16"/>
      <c r="AQ570" s="18"/>
      <c r="AR570" s="18"/>
      <c r="AS570" s="16"/>
      <c r="AT570" s="16"/>
      <c r="AU570" s="16"/>
      <c r="AV570" s="16"/>
      <c r="AW570" s="17"/>
      <c r="AX570" s="16"/>
      <c r="AY570" s="16"/>
      <c r="AZ570" s="16"/>
      <c r="BA570" s="16"/>
      <c r="BB570" s="16"/>
      <c r="BC570" s="16"/>
      <c r="BD570" s="16"/>
      <c r="BH570" s="6"/>
      <c r="BI570" s="3"/>
      <c r="BK570" s="6"/>
      <c r="BL570" s="3"/>
      <c r="BM570" s="3"/>
    </row>
    <row r="571" spans="11:65" ht="12.75" customHeight="1" x14ac:dyDescent="0.15">
      <c r="K571" s="1"/>
      <c r="AL571" s="16"/>
      <c r="AM571" s="16"/>
      <c r="AN571" s="17"/>
      <c r="AO571" s="16"/>
      <c r="AP571" s="16"/>
      <c r="AQ571" s="18"/>
      <c r="AR571" s="18"/>
      <c r="AS571" s="16"/>
      <c r="AT571" s="16"/>
      <c r="AU571" s="16"/>
      <c r="AV571" s="16"/>
      <c r="AW571" s="17"/>
      <c r="AX571" s="16"/>
      <c r="AY571" s="16"/>
      <c r="AZ571" s="16"/>
      <c r="BA571" s="16"/>
      <c r="BB571" s="16"/>
      <c r="BC571" s="16"/>
      <c r="BD571" s="16"/>
      <c r="BH571" s="6"/>
      <c r="BI571" s="3"/>
      <c r="BK571" s="6"/>
      <c r="BL571" s="3"/>
      <c r="BM571" s="3"/>
    </row>
    <row r="572" spans="11:65" ht="12.75" customHeight="1" x14ac:dyDescent="0.15">
      <c r="K572" s="1"/>
      <c r="AL572" s="16"/>
      <c r="AM572" s="16"/>
      <c r="AN572" s="17"/>
      <c r="AO572" s="16"/>
      <c r="AP572" s="16"/>
      <c r="AQ572" s="18"/>
      <c r="AR572" s="18"/>
      <c r="AS572" s="16"/>
      <c r="AT572" s="16"/>
      <c r="AU572" s="16"/>
      <c r="AV572" s="16"/>
      <c r="AW572" s="17"/>
      <c r="AX572" s="16"/>
      <c r="AY572" s="16"/>
      <c r="AZ572" s="16"/>
      <c r="BA572" s="16"/>
      <c r="BB572" s="16"/>
      <c r="BC572" s="16"/>
      <c r="BD572" s="16"/>
      <c r="BH572" s="6"/>
      <c r="BI572" s="3"/>
      <c r="BK572" s="6"/>
      <c r="BL572" s="3"/>
      <c r="BM572" s="3"/>
    </row>
    <row r="573" spans="11:65" ht="12.75" customHeight="1" x14ac:dyDescent="0.15">
      <c r="K573" s="1"/>
      <c r="AL573" s="16"/>
      <c r="AM573" s="16"/>
      <c r="AN573" s="17"/>
      <c r="AO573" s="16"/>
      <c r="AP573" s="16"/>
      <c r="AQ573" s="18"/>
      <c r="AR573" s="18"/>
      <c r="AS573" s="16"/>
      <c r="AT573" s="16"/>
      <c r="AU573" s="16"/>
      <c r="AV573" s="16"/>
      <c r="AW573" s="17"/>
      <c r="AX573" s="16"/>
      <c r="AY573" s="16"/>
      <c r="AZ573" s="16"/>
      <c r="BA573" s="16"/>
      <c r="BB573" s="16"/>
      <c r="BC573" s="16"/>
      <c r="BD573" s="16"/>
      <c r="BH573" s="6"/>
      <c r="BI573" s="3"/>
      <c r="BK573" s="6"/>
      <c r="BL573" s="3"/>
      <c r="BM573" s="3"/>
    </row>
    <row r="574" spans="11:65" ht="12.75" customHeight="1" x14ac:dyDescent="0.15">
      <c r="K574" s="1"/>
      <c r="AL574" s="16"/>
      <c r="AM574" s="16"/>
      <c r="AN574" s="17"/>
      <c r="AO574" s="16"/>
      <c r="AP574" s="16"/>
      <c r="AQ574" s="18"/>
      <c r="AR574" s="18"/>
      <c r="AS574" s="16"/>
      <c r="AT574" s="16"/>
      <c r="AU574" s="16"/>
      <c r="AV574" s="16"/>
      <c r="AW574" s="17"/>
      <c r="AX574" s="16"/>
      <c r="AY574" s="16"/>
      <c r="AZ574" s="16"/>
      <c r="BA574" s="16"/>
      <c r="BB574" s="16"/>
      <c r="BC574" s="16"/>
      <c r="BD574" s="16"/>
      <c r="BH574" s="6"/>
      <c r="BI574" s="3"/>
      <c r="BK574" s="6"/>
      <c r="BL574" s="3"/>
      <c r="BM574" s="3"/>
    </row>
    <row r="575" spans="11:65" ht="12.75" customHeight="1" x14ac:dyDescent="0.15">
      <c r="K575" s="1"/>
      <c r="AL575" s="16"/>
      <c r="AM575" s="16"/>
      <c r="AN575" s="17"/>
      <c r="AO575" s="16"/>
      <c r="AP575" s="16"/>
      <c r="AQ575" s="18"/>
      <c r="AR575" s="18"/>
      <c r="AS575" s="16"/>
      <c r="AT575" s="16"/>
      <c r="AU575" s="16"/>
      <c r="AV575" s="16"/>
      <c r="AW575" s="17"/>
      <c r="AX575" s="16"/>
      <c r="AY575" s="16"/>
      <c r="AZ575" s="16"/>
      <c r="BA575" s="16"/>
      <c r="BB575" s="16"/>
      <c r="BC575" s="16"/>
      <c r="BD575" s="16"/>
      <c r="BH575" s="6"/>
      <c r="BI575" s="3"/>
      <c r="BK575" s="6"/>
      <c r="BL575" s="3"/>
      <c r="BM575" s="3"/>
    </row>
    <row r="576" spans="11:65" ht="12.75" customHeight="1" x14ac:dyDescent="0.15">
      <c r="K576" s="1"/>
      <c r="AL576" s="16"/>
      <c r="AM576" s="16"/>
      <c r="AN576" s="17"/>
      <c r="AO576" s="16"/>
      <c r="AP576" s="16"/>
      <c r="AQ576" s="18"/>
      <c r="AR576" s="18"/>
      <c r="AS576" s="16"/>
      <c r="AT576" s="16"/>
      <c r="AU576" s="16"/>
      <c r="AV576" s="16"/>
      <c r="AW576" s="17"/>
      <c r="AX576" s="16"/>
      <c r="AY576" s="16"/>
      <c r="AZ576" s="16"/>
      <c r="BA576" s="16"/>
      <c r="BB576" s="16"/>
      <c r="BC576" s="16"/>
      <c r="BD576" s="16"/>
      <c r="BH576" s="6"/>
      <c r="BI576" s="3"/>
      <c r="BK576" s="6"/>
      <c r="BL576" s="3"/>
      <c r="BM576" s="3"/>
    </row>
    <row r="577" spans="11:65" ht="12.75" customHeight="1" x14ac:dyDescent="0.15">
      <c r="K577" s="1"/>
      <c r="AL577" s="16"/>
      <c r="AM577" s="16"/>
      <c r="AN577" s="17"/>
      <c r="AO577" s="16"/>
      <c r="AP577" s="16"/>
      <c r="AQ577" s="18"/>
      <c r="AR577" s="18"/>
      <c r="AS577" s="16"/>
      <c r="AT577" s="16"/>
      <c r="AU577" s="16"/>
      <c r="AV577" s="16"/>
      <c r="AW577" s="17"/>
      <c r="AX577" s="16"/>
      <c r="AY577" s="16"/>
      <c r="AZ577" s="16"/>
      <c r="BA577" s="16"/>
      <c r="BB577" s="16"/>
      <c r="BC577" s="16"/>
      <c r="BD577" s="16"/>
      <c r="BH577" s="6"/>
      <c r="BI577" s="3"/>
      <c r="BK577" s="6"/>
      <c r="BL577" s="3"/>
      <c r="BM577" s="3"/>
    </row>
    <row r="578" spans="11:65" ht="12.75" customHeight="1" x14ac:dyDescent="0.15">
      <c r="K578" s="1"/>
      <c r="AL578" s="16"/>
      <c r="AM578" s="16"/>
      <c r="AN578" s="17"/>
      <c r="AO578" s="16"/>
      <c r="AP578" s="16"/>
      <c r="AQ578" s="18"/>
      <c r="AR578" s="18"/>
      <c r="AS578" s="16"/>
      <c r="AT578" s="16"/>
      <c r="AU578" s="16"/>
      <c r="AV578" s="16"/>
      <c r="AW578" s="17"/>
      <c r="AX578" s="16"/>
      <c r="AY578" s="16"/>
      <c r="AZ578" s="16"/>
      <c r="BA578" s="16"/>
      <c r="BB578" s="16"/>
      <c r="BC578" s="16"/>
      <c r="BD578" s="16"/>
      <c r="BH578" s="6"/>
      <c r="BI578" s="3"/>
      <c r="BK578" s="6"/>
      <c r="BL578" s="3"/>
      <c r="BM578" s="3"/>
    </row>
    <row r="579" spans="11:65" ht="12.75" customHeight="1" x14ac:dyDescent="0.15">
      <c r="K579" s="1"/>
      <c r="AL579" s="16"/>
      <c r="AM579" s="16"/>
      <c r="AN579" s="17"/>
      <c r="AO579" s="16"/>
      <c r="AP579" s="16"/>
      <c r="AQ579" s="18"/>
      <c r="AR579" s="18"/>
      <c r="AS579" s="16"/>
      <c r="AT579" s="16"/>
      <c r="AU579" s="16"/>
      <c r="AV579" s="16"/>
      <c r="AW579" s="17"/>
      <c r="AX579" s="16"/>
      <c r="AY579" s="16"/>
      <c r="AZ579" s="16"/>
      <c r="BA579" s="16"/>
      <c r="BB579" s="16"/>
      <c r="BC579" s="16"/>
      <c r="BD579" s="16"/>
      <c r="BH579" s="6"/>
      <c r="BI579" s="3"/>
      <c r="BK579" s="6"/>
      <c r="BL579" s="3"/>
      <c r="BM579" s="3"/>
    </row>
    <row r="580" spans="11:65" ht="12.75" customHeight="1" x14ac:dyDescent="0.15">
      <c r="K580" s="1"/>
      <c r="AL580" s="16"/>
      <c r="AM580" s="16"/>
      <c r="AN580" s="17"/>
      <c r="AO580" s="16"/>
      <c r="AP580" s="16"/>
      <c r="AQ580" s="18"/>
      <c r="AR580" s="18"/>
      <c r="AS580" s="16"/>
      <c r="AT580" s="16"/>
      <c r="AU580" s="16"/>
      <c r="AV580" s="16"/>
      <c r="AW580" s="17"/>
      <c r="AX580" s="16"/>
      <c r="AY580" s="16"/>
      <c r="AZ580" s="16"/>
      <c r="BA580" s="16"/>
      <c r="BB580" s="16"/>
      <c r="BC580" s="16"/>
      <c r="BD580" s="16"/>
      <c r="BH580" s="6"/>
      <c r="BI580" s="3"/>
      <c r="BK580" s="6"/>
      <c r="BL580" s="3"/>
      <c r="BM580" s="3"/>
    </row>
    <row r="581" spans="11:65" ht="12.75" customHeight="1" x14ac:dyDescent="0.15">
      <c r="K581" s="1"/>
      <c r="AL581" s="16"/>
      <c r="AM581" s="16"/>
      <c r="AN581" s="17"/>
      <c r="AO581" s="16"/>
      <c r="AP581" s="16"/>
      <c r="AQ581" s="18"/>
      <c r="AR581" s="18"/>
      <c r="AS581" s="16"/>
      <c r="AT581" s="16"/>
      <c r="AU581" s="16"/>
      <c r="AV581" s="16"/>
      <c r="AW581" s="17"/>
      <c r="AX581" s="16"/>
      <c r="AY581" s="16"/>
      <c r="AZ581" s="16"/>
      <c r="BA581" s="16"/>
      <c r="BB581" s="16"/>
      <c r="BC581" s="16"/>
      <c r="BD581" s="16"/>
      <c r="BH581" s="6"/>
      <c r="BI581" s="3"/>
      <c r="BK581" s="6"/>
      <c r="BL581" s="3"/>
      <c r="BM581" s="3"/>
    </row>
    <row r="582" spans="11:65" ht="12.75" customHeight="1" x14ac:dyDescent="0.15">
      <c r="K582" s="1"/>
      <c r="AL582" s="16"/>
      <c r="AM582" s="16"/>
      <c r="AN582" s="17"/>
      <c r="AO582" s="16"/>
      <c r="AP582" s="16"/>
      <c r="AQ582" s="18"/>
      <c r="AR582" s="18"/>
      <c r="AS582" s="16"/>
      <c r="AT582" s="16"/>
      <c r="AU582" s="16"/>
      <c r="AV582" s="16"/>
      <c r="AW582" s="17"/>
      <c r="AX582" s="16"/>
      <c r="AY582" s="16"/>
      <c r="AZ582" s="16"/>
      <c r="BA582" s="16"/>
      <c r="BB582" s="16"/>
      <c r="BC582" s="16"/>
      <c r="BD582" s="16"/>
      <c r="BH582" s="6"/>
      <c r="BI582" s="3"/>
      <c r="BK582" s="6"/>
      <c r="BL582" s="3"/>
      <c r="BM582" s="3"/>
    </row>
    <row r="583" spans="11:65" ht="12.75" customHeight="1" x14ac:dyDescent="0.15">
      <c r="K583" s="1"/>
      <c r="AL583" s="16"/>
      <c r="AM583" s="16"/>
      <c r="AN583" s="17"/>
      <c r="AO583" s="16"/>
      <c r="AP583" s="16"/>
      <c r="AQ583" s="18"/>
      <c r="AR583" s="18"/>
      <c r="AS583" s="16"/>
      <c r="AT583" s="16"/>
      <c r="AU583" s="16"/>
      <c r="AV583" s="16"/>
      <c r="AW583" s="17"/>
      <c r="AX583" s="16"/>
      <c r="AY583" s="16"/>
      <c r="AZ583" s="16"/>
      <c r="BA583" s="16"/>
      <c r="BB583" s="16"/>
      <c r="BC583" s="16"/>
      <c r="BD583" s="16"/>
      <c r="BH583" s="6"/>
      <c r="BI583" s="3"/>
      <c r="BK583" s="6"/>
      <c r="BL583" s="3"/>
      <c r="BM583" s="3"/>
    </row>
    <row r="584" spans="11:65" ht="12.75" customHeight="1" x14ac:dyDescent="0.15">
      <c r="K584" s="1"/>
      <c r="AL584" s="16"/>
      <c r="AM584" s="16"/>
      <c r="AN584" s="17"/>
      <c r="AO584" s="16"/>
      <c r="AP584" s="16"/>
      <c r="AQ584" s="18"/>
      <c r="AR584" s="18"/>
      <c r="AS584" s="16"/>
      <c r="AT584" s="16"/>
      <c r="AU584" s="16"/>
      <c r="AV584" s="16"/>
      <c r="AW584" s="17"/>
      <c r="AX584" s="16"/>
      <c r="AY584" s="16"/>
      <c r="AZ584" s="16"/>
      <c r="BA584" s="16"/>
      <c r="BB584" s="16"/>
      <c r="BC584" s="16"/>
      <c r="BD584" s="16"/>
      <c r="BH584" s="6"/>
      <c r="BI584" s="3"/>
      <c r="BK584" s="6"/>
      <c r="BL584" s="3"/>
      <c r="BM584" s="3"/>
    </row>
    <row r="585" spans="11:65" ht="12.75" customHeight="1" x14ac:dyDescent="0.15">
      <c r="K585" s="1"/>
      <c r="AL585" s="16"/>
      <c r="AM585" s="16"/>
      <c r="AN585" s="17"/>
      <c r="AO585" s="16"/>
      <c r="AP585" s="16"/>
      <c r="AQ585" s="18"/>
      <c r="AR585" s="18"/>
      <c r="AS585" s="16"/>
      <c r="AT585" s="16"/>
      <c r="AU585" s="16"/>
      <c r="AV585" s="16"/>
      <c r="AW585" s="17"/>
      <c r="AX585" s="16"/>
      <c r="AY585" s="16"/>
      <c r="AZ585" s="16"/>
      <c r="BA585" s="16"/>
      <c r="BB585" s="16"/>
      <c r="BC585" s="16"/>
      <c r="BD585" s="16"/>
      <c r="BH585" s="6"/>
      <c r="BI585" s="3"/>
      <c r="BK585" s="6"/>
      <c r="BL585" s="3"/>
      <c r="BM585" s="3"/>
    </row>
    <row r="586" spans="11:65" ht="12.75" customHeight="1" x14ac:dyDescent="0.15">
      <c r="K586" s="1"/>
      <c r="AL586" s="16"/>
      <c r="AM586" s="16"/>
      <c r="AN586" s="17"/>
      <c r="AO586" s="16"/>
      <c r="AP586" s="16"/>
      <c r="AQ586" s="18"/>
      <c r="AR586" s="18"/>
      <c r="AS586" s="16"/>
      <c r="AT586" s="16"/>
      <c r="AU586" s="16"/>
      <c r="AV586" s="16"/>
      <c r="AW586" s="17"/>
      <c r="AX586" s="16"/>
      <c r="AY586" s="16"/>
      <c r="AZ586" s="16"/>
      <c r="BA586" s="16"/>
      <c r="BB586" s="16"/>
      <c r="BC586" s="16"/>
      <c r="BD586" s="16"/>
      <c r="BH586" s="6"/>
      <c r="BI586" s="3"/>
      <c r="BK586" s="6"/>
      <c r="BL586" s="3"/>
      <c r="BM586" s="3"/>
    </row>
    <row r="587" spans="11:65" ht="12.75" customHeight="1" x14ac:dyDescent="0.15">
      <c r="K587" s="1"/>
      <c r="AL587" s="16"/>
      <c r="AM587" s="16"/>
      <c r="AN587" s="17"/>
      <c r="AO587" s="16"/>
      <c r="AP587" s="16"/>
      <c r="AQ587" s="18"/>
      <c r="AR587" s="18"/>
      <c r="AS587" s="16"/>
      <c r="AT587" s="16"/>
      <c r="AU587" s="16"/>
      <c r="AV587" s="16"/>
      <c r="AW587" s="17"/>
      <c r="AX587" s="16"/>
      <c r="AY587" s="16"/>
      <c r="AZ587" s="16"/>
      <c r="BA587" s="16"/>
      <c r="BB587" s="16"/>
      <c r="BC587" s="16"/>
      <c r="BD587" s="16"/>
      <c r="BH587" s="6"/>
      <c r="BI587" s="3"/>
      <c r="BK587" s="6"/>
      <c r="BL587" s="3"/>
      <c r="BM587" s="3"/>
    </row>
    <row r="588" spans="11:65" ht="12.75" customHeight="1" x14ac:dyDescent="0.15">
      <c r="K588" s="1"/>
      <c r="AL588" s="16"/>
      <c r="AM588" s="16"/>
      <c r="AN588" s="17"/>
      <c r="AO588" s="16"/>
      <c r="AP588" s="16"/>
      <c r="AQ588" s="18"/>
      <c r="AR588" s="18"/>
      <c r="AS588" s="16"/>
      <c r="AT588" s="16"/>
      <c r="AU588" s="16"/>
      <c r="AV588" s="16"/>
      <c r="AW588" s="17"/>
      <c r="AX588" s="16"/>
      <c r="AY588" s="16"/>
      <c r="AZ588" s="16"/>
      <c r="BA588" s="16"/>
      <c r="BB588" s="16"/>
      <c r="BC588" s="16"/>
      <c r="BD588" s="16"/>
      <c r="BH588" s="6"/>
      <c r="BI588" s="3"/>
      <c r="BK588" s="6"/>
      <c r="BL588" s="3"/>
      <c r="BM588" s="3"/>
    </row>
    <row r="589" spans="11:65" ht="12.75" customHeight="1" x14ac:dyDescent="0.15">
      <c r="K589" s="1"/>
      <c r="AL589" s="16"/>
      <c r="AM589" s="16"/>
      <c r="AN589" s="17"/>
      <c r="AO589" s="16"/>
      <c r="AP589" s="16"/>
      <c r="AQ589" s="18"/>
      <c r="AR589" s="18"/>
      <c r="AS589" s="16"/>
      <c r="AT589" s="16"/>
      <c r="AU589" s="16"/>
      <c r="AV589" s="16"/>
      <c r="AW589" s="17"/>
      <c r="AX589" s="16"/>
      <c r="AY589" s="16"/>
      <c r="AZ589" s="16"/>
      <c r="BA589" s="16"/>
      <c r="BB589" s="16"/>
      <c r="BC589" s="16"/>
      <c r="BD589" s="16"/>
      <c r="BH589" s="6"/>
      <c r="BI589" s="3"/>
      <c r="BK589" s="6"/>
      <c r="BL589" s="3"/>
      <c r="BM589" s="3"/>
    </row>
    <row r="590" spans="11:65" ht="12.75" customHeight="1" x14ac:dyDescent="0.15">
      <c r="K590" s="1"/>
      <c r="AL590" s="16"/>
      <c r="AM590" s="16"/>
      <c r="AN590" s="17"/>
      <c r="AO590" s="16"/>
      <c r="AP590" s="16"/>
      <c r="AQ590" s="18"/>
      <c r="AR590" s="18"/>
      <c r="AS590" s="16"/>
      <c r="AT590" s="16"/>
      <c r="AU590" s="16"/>
      <c r="AV590" s="16"/>
      <c r="AW590" s="17"/>
      <c r="AX590" s="16"/>
      <c r="AY590" s="16"/>
      <c r="AZ590" s="16"/>
      <c r="BA590" s="16"/>
      <c r="BB590" s="16"/>
      <c r="BC590" s="16"/>
      <c r="BD590" s="16"/>
      <c r="BH590" s="6"/>
      <c r="BI590" s="3"/>
      <c r="BK590" s="6"/>
      <c r="BL590" s="3"/>
      <c r="BM590" s="3"/>
    </row>
    <row r="591" spans="11:65" ht="12.75" customHeight="1" x14ac:dyDescent="0.15">
      <c r="K591" s="1"/>
      <c r="AL591" s="16"/>
      <c r="AM591" s="16"/>
      <c r="AN591" s="17"/>
      <c r="AO591" s="16"/>
      <c r="AP591" s="16"/>
      <c r="AQ591" s="18"/>
      <c r="AR591" s="18"/>
      <c r="AS591" s="16"/>
      <c r="AT591" s="16"/>
      <c r="AU591" s="16"/>
      <c r="AV591" s="16"/>
      <c r="AW591" s="17"/>
      <c r="AX591" s="16"/>
      <c r="AY591" s="16"/>
      <c r="AZ591" s="16"/>
      <c r="BA591" s="16"/>
      <c r="BB591" s="16"/>
      <c r="BC591" s="16"/>
      <c r="BD591" s="16"/>
      <c r="BH591" s="6"/>
      <c r="BI591" s="3"/>
      <c r="BK591" s="6"/>
      <c r="BL591" s="3"/>
      <c r="BM591" s="3"/>
    </row>
    <row r="592" spans="11:65" ht="12.75" customHeight="1" x14ac:dyDescent="0.15">
      <c r="K592" s="1"/>
      <c r="AL592" s="16"/>
      <c r="AM592" s="16"/>
      <c r="AN592" s="17"/>
      <c r="AO592" s="16"/>
      <c r="AP592" s="16"/>
      <c r="AQ592" s="18"/>
      <c r="AR592" s="18"/>
      <c r="AS592" s="16"/>
      <c r="AT592" s="16"/>
      <c r="AU592" s="16"/>
      <c r="AV592" s="16"/>
      <c r="AW592" s="17"/>
      <c r="AX592" s="16"/>
      <c r="AY592" s="16"/>
      <c r="AZ592" s="16"/>
      <c r="BA592" s="16"/>
      <c r="BB592" s="16"/>
      <c r="BC592" s="16"/>
      <c r="BD592" s="16"/>
      <c r="BH592" s="6"/>
      <c r="BI592" s="3"/>
      <c r="BK592" s="6"/>
      <c r="BL592" s="3"/>
      <c r="BM592" s="3"/>
    </row>
    <row r="593" spans="11:65" ht="12.75" customHeight="1" x14ac:dyDescent="0.15">
      <c r="K593" s="1"/>
      <c r="AL593" s="16"/>
      <c r="AM593" s="16"/>
      <c r="AN593" s="17"/>
      <c r="AO593" s="16"/>
      <c r="AP593" s="16"/>
      <c r="AQ593" s="18"/>
      <c r="AR593" s="18"/>
      <c r="AS593" s="16"/>
      <c r="AT593" s="16"/>
      <c r="AU593" s="16"/>
      <c r="AV593" s="16"/>
      <c r="AW593" s="17"/>
      <c r="AX593" s="16"/>
      <c r="AY593" s="16"/>
      <c r="AZ593" s="16"/>
      <c r="BA593" s="16"/>
      <c r="BB593" s="16"/>
      <c r="BC593" s="16"/>
      <c r="BD593" s="16"/>
      <c r="BH593" s="6"/>
      <c r="BI593" s="3"/>
      <c r="BK593" s="6"/>
      <c r="BL593" s="3"/>
      <c r="BM593" s="3"/>
    </row>
    <row r="594" spans="11:65" ht="12.75" customHeight="1" x14ac:dyDescent="0.15">
      <c r="K594" s="1"/>
      <c r="AL594" s="16"/>
      <c r="AM594" s="16"/>
      <c r="AN594" s="17"/>
      <c r="AO594" s="16"/>
      <c r="AP594" s="16"/>
      <c r="AQ594" s="18"/>
      <c r="AR594" s="18"/>
      <c r="AS594" s="16"/>
      <c r="AT594" s="16"/>
      <c r="AU594" s="16"/>
      <c r="AV594" s="16"/>
      <c r="AW594" s="17"/>
      <c r="AX594" s="16"/>
      <c r="AY594" s="16"/>
      <c r="AZ594" s="16"/>
      <c r="BA594" s="16"/>
      <c r="BB594" s="16"/>
      <c r="BC594" s="16"/>
      <c r="BD594" s="16"/>
      <c r="BH594" s="6"/>
      <c r="BI594" s="3"/>
      <c r="BK594" s="6"/>
      <c r="BL594" s="3"/>
      <c r="BM594" s="3"/>
    </row>
    <row r="595" spans="11:65" ht="12.75" customHeight="1" x14ac:dyDescent="0.15">
      <c r="K595" s="1"/>
      <c r="AL595" s="16"/>
      <c r="AM595" s="16"/>
      <c r="AN595" s="17"/>
      <c r="AO595" s="16"/>
      <c r="AP595" s="16"/>
      <c r="AQ595" s="18"/>
      <c r="AR595" s="18"/>
      <c r="AS595" s="16"/>
      <c r="AT595" s="16"/>
      <c r="AU595" s="16"/>
      <c r="AV595" s="16"/>
      <c r="AW595" s="17"/>
      <c r="AX595" s="16"/>
      <c r="AY595" s="16"/>
      <c r="AZ595" s="16"/>
      <c r="BA595" s="16"/>
      <c r="BB595" s="16"/>
      <c r="BC595" s="16"/>
      <c r="BD595" s="16"/>
      <c r="BH595" s="6"/>
      <c r="BI595" s="3"/>
      <c r="BK595" s="6"/>
      <c r="BL595" s="3"/>
      <c r="BM595" s="3"/>
    </row>
    <row r="596" spans="11:65" ht="12.75" customHeight="1" x14ac:dyDescent="0.15">
      <c r="K596" s="1"/>
      <c r="AL596" s="16"/>
      <c r="AM596" s="16"/>
      <c r="AN596" s="17"/>
      <c r="AO596" s="16"/>
      <c r="AP596" s="16"/>
      <c r="AQ596" s="18"/>
      <c r="AR596" s="18"/>
      <c r="AS596" s="16"/>
      <c r="AT596" s="16"/>
      <c r="AU596" s="16"/>
      <c r="AV596" s="16"/>
      <c r="AW596" s="17"/>
      <c r="AX596" s="16"/>
      <c r="AY596" s="16"/>
      <c r="AZ596" s="16"/>
      <c r="BA596" s="16"/>
      <c r="BB596" s="16"/>
      <c r="BC596" s="16"/>
      <c r="BD596" s="16"/>
      <c r="BH596" s="6"/>
      <c r="BI596" s="3"/>
      <c r="BK596" s="6"/>
      <c r="BL596" s="3"/>
      <c r="BM596" s="3"/>
    </row>
    <row r="597" spans="11:65" ht="12.75" customHeight="1" x14ac:dyDescent="0.15">
      <c r="K597" s="1"/>
      <c r="AL597" s="16"/>
      <c r="AM597" s="16"/>
      <c r="AN597" s="17"/>
      <c r="AO597" s="16"/>
      <c r="AP597" s="16"/>
      <c r="AQ597" s="18"/>
      <c r="AR597" s="18"/>
      <c r="AS597" s="16"/>
      <c r="AT597" s="16"/>
      <c r="AU597" s="16"/>
      <c r="AV597" s="16"/>
      <c r="AW597" s="17"/>
      <c r="AX597" s="16"/>
      <c r="AY597" s="16"/>
      <c r="AZ597" s="16"/>
      <c r="BA597" s="16"/>
      <c r="BB597" s="16"/>
      <c r="BC597" s="16"/>
      <c r="BD597" s="16"/>
      <c r="BH597" s="6"/>
      <c r="BI597" s="3"/>
      <c r="BK597" s="6"/>
      <c r="BL597" s="3"/>
      <c r="BM597" s="3"/>
    </row>
    <row r="598" spans="11:65" ht="12.75" customHeight="1" x14ac:dyDescent="0.15">
      <c r="K598" s="1"/>
      <c r="AL598" s="16"/>
      <c r="AM598" s="16"/>
      <c r="AN598" s="17"/>
      <c r="AO598" s="16"/>
      <c r="AP598" s="16"/>
      <c r="AQ598" s="18"/>
      <c r="AR598" s="18"/>
      <c r="AS598" s="16"/>
      <c r="AT598" s="16"/>
      <c r="AU598" s="16"/>
      <c r="AV598" s="16"/>
      <c r="AW598" s="17"/>
      <c r="AX598" s="16"/>
      <c r="AY598" s="16"/>
      <c r="AZ598" s="16"/>
      <c r="BA598" s="16"/>
      <c r="BB598" s="16"/>
      <c r="BC598" s="16"/>
      <c r="BD598" s="16"/>
      <c r="BH598" s="6"/>
      <c r="BI598" s="3"/>
      <c r="BK598" s="6"/>
      <c r="BL598" s="3"/>
      <c r="BM598" s="3"/>
    </row>
    <row r="599" spans="11:65" ht="12.75" customHeight="1" x14ac:dyDescent="0.15">
      <c r="K599" s="1"/>
      <c r="AL599" s="16"/>
      <c r="AM599" s="16"/>
      <c r="AN599" s="17"/>
      <c r="AO599" s="16"/>
      <c r="AP599" s="16"/>
      <c r="AQ599" s="18"/>
      <c r="AR599" s="18"/>
      <c r="AS599" s="16"/>
      <c r="AT599" s="16"/>
      <c r="AU599" s="16"/>
      <c r="AV599" s="16"/>
      <c r="AW599" s="17"/>
      <c r="AX599" s="16"/>
      <c r="AY599" s="16"/>
      <c r="AZ599" s="16"/>
      <c r="BA599" s="16"/>
      <c r="BB599" s="16"/>
      <c r="BC599" s="16"/>
      <c r="BD599" s="16"/>
      <c r="BH599" s="6"/>
      <c r="BI599" s="3"/>
      <c r="BK599" s="6"/>
      <c r="BL599" s="3"/>
      <c r="BM599" s="3"/>
    </row>
    <row r="600" spans="11:65" ht="12.75" customHeight="1" x14ac:dyDescent="0.15">
      <c r="K600" s="1"/>
      <c r="AL600" s="16"/>
      <c r="AM600" s="16"/>
      <c r="AN600" s="17"/>
      <c r="AO600" s="16"/>
      <c r="AP600" s="16"/>
      <c r="AQ600" s="18"/>
      <c r="AR600" s="18"/>
      <c r="AS600" s="16"/>
      <c r="AT600" s="16"/>
      <c r="AU600" s="16"/>
      <c r="AV600" s="16"/>
      <c r="AW600" s="17"/>
      <c r="AX600" s="16"/>
      <c r="AY600" s="16"/>
      <c r="AZ600" s="16"/>
      <c r="BA600" s="16"/>
      <c r="BB600" s="16"/>
      <c r="BC600" s="16"/>
      <c r="BD600" s="16"/>
      <c r="BH600" s="6"/>
      <c r="BI600" s="3"/>
      <c r="BK600" s="6"/>
      <c r="BL600" s="3"/>
      <c r="BM600" s="3"/>
    </row>
    <row r="601" spans="11:65" ht="12.75" customHeight="1" x14ac:dyDescent="0.15">
      <c r="K601" s="1"/>
      <c r="AL601" s="16"/>
      <c r="AM601" s="16"/>
      <c r="AN601" s="17"/>
      <c r="AO601" s="16"/>
      <c r="AP601" s="16"/>
      <c r="AQ601" s="18"/>
      <c r="AR601" s="18"/>
      <c r="AS601" s="16"/>
      <c r="AT601" s="16"/>
      <c r="AU601" s="16"/>
      <c r="AV601" s="16"/>
      <c r="AW601" s="17"/>
      <c r="AX601" s="16"/>
      <c r="AY601" s="16"/>
      <c r="AZ601" s="16"/>
      <c r="BA601" s="16"/>
      <c r="BB601" s="16"/>
      <c r="BC601" s="16"/>
      <c r="BD601" s="16"/>
      <c r="BH601" s="6"/>
      <c r="BI601" s="3"/>
      <c r="BK601" s="6"/>
      <c r="BL601" s="3"/>
      <c r="BM601" s="3"/>
    </row>
    <row r="602" spans="11:65" ht="12.75" customHeight="1" x14ac:dyDescent="0.15">
      <c r="K602" s="1"/>
      <c r="AL602" s="16"/>
      <c r="AM602" s="16"/>
      <c r="AN602" s="17"/>
      <c r="AO602" s="16"/>
      <c r="AP602" s="16"/>
      <c r="AQ602" s="18"/>
      <c r="AR602" s="18"/>
      <c r="AS602" s="16"/>
      <c r="AT602" s="16"/>
      <c r="AU602" s="16"/>
      <c r="AV602" s="16"/>
      <c r="AW602" s="17"/>
      <c r="AX602" s="16"/>
      <c r="AY602" s="16"/>
      <c r="AZ602" s="16"/>
      <c r="BA602" s="16"/>
      <c r="BB602" s="16"/>
      <c r="BC602" s="16"/>
      <c r="BD602" s="16"/>
      <c r="BH602" s="6"/>
      <c r="BI602" s="3"/>
      <c r="BK602" s="6"/>
      <c r="BL602" s="3"/>
      <c r="BM602" s="3"/>
    </row>
    <row r="603" spans="11:65" ht="12.75" customHeight="1" x14ac:dyDescent="0.15">
      <c r="K603" s="1"/>
      <c r="AL603" s="16"/>
      <c r="AM603" s="16"/>
      <c r="AN603" s="17"/>
      <c r="AO603" s="16"/>
      <c r="AP603" s="16"/>
      <c r="AQ603" s="18"/>
      <c r="AR603" s="18"/>
      <c r="AS603" s="16"/>
      <c r="AT603" s="16"/>
      <c r="AU603" s="16"/>
      <c r="AV603" s="16"/>
      <c r="AW603" s="17"/>
      <c r="AX603" s="16"/>
      <c r="AY603" s="16"/>
      <c r="AZ603" s="16"/>
      <c r="BA603" s="16"/>
      <c r="BB603" s="16"/>
      <c r="BC603" s="16"/>
      <c r="BD603" s="16"/>
      <c r="BH603" s="6"/>
      <c r="BI603" s="3"/>
      <c r="BK603" s="6"/>
      <c r="BL603" s="3"/>
      <c r="BM603" s="3"/>
    </row>
    <row r="604" spans="11:65" ht="12.75" customHeight="1" x14ac:dyDescent="0.15">
      <c r="K604" s="1"/>
      <c r="AL604" s="16"/>
      <c r="AM604" s="16"/>
      <c r="AN604" s="17"/>
      <c r="AO604" s="16"/>
      <c r="AP604" s="16"/>
      <c r="AQ604" s="18"/>
      <c r="AR604" s="18"/>
      <c r="AS604" s="16"/>
      <c r="AT604" s="16"/>
      <c r="AU604" s="16"/>
      <c r="AV604" s="16"/>
      <c r="AW604" s="17"/>
      <c r="AX604" s="16"/>
      <c r="AY604" s="16"/>
      <c r="AZ604" s="16"/>
      <c r="BA604" s="16"/>
      <c r="BB604" s="16"/>
      <c r="BC604" s="16"/>
      <c r="BD604" s="16"/>
      <c r="BH604" s="6"/>
      <c r="BI604" s="3"/>
      <c r="BK604" s="6"/>
      <c r="BL604" s="3"/>
      <c r="BM604" s="3"/>
    </row>
    <row r="605" spans="11:65" ht="12.75" customHeight="1" x14ac:dyDescent="0.15">
      <c r="K605" s="1"/>
      <c r="AL605" s="16"/>
      <c r="AM605" s="16"/>
      <c r="AN605" s="17"/>
      <c r="AO605" s="16"/>
      <c r="AP605" s="16"/>
      <c r="AQ605" s="18"/>
      <c r="AR605" s="18"/>
      <c r="AS605" s="16"/>
      <c r="AT605" s="16"/>
      <c r="AU605" s="16"/>
      <c r="AV605" s="16"/>
      <c r="AW605" s="17"/>
      <c r="AX605" s="16"/>
      <c r="AY605" s="16"/>
      <c r="AZ605" s="16"/>
      <c r="BA605" s="16"/>
      <c r="BB605" s="16"/>
      <c r="BC605" s="16"/>
      <c r="BD605" s="16"/>
      <c r="BH605" s="6"/>
      <c r="BI605" s="3"/>
      <c r="BK605" s="6"/>
      <c r="BL605" s="3"/>
      <c r="BM605" s="3"/>
    </row>
    <row r="606" spans="11:65" ht="12.75" customHeight="1" x14ac:dyDescent="0.15">
      <c r="K606" s="1"/>
      <c r="AL606" s="16"/>
      <c r="AM606" s="16"/>
      <c r="AN606" s="17"/>
      <c r="AO606" s="16"/>
      <c r="AP606" s="16"/>
      <c r="AQ606" s="18"/>
      <c r="AR606" s="18"/>
      <c r="AS606" s="16"/>
      <c r="AT606" s="16"/>
      <c r="AU606" s="16"/>
      <c r="AV606" s="16"/>
      <c r="AW606" s="17"/>
      <c r="AX606" s="16"/>
      <c r="AY606" s="16"/>
      <c r="AZ606" s="16"/>
      <c r="BA606" s="16"/>
      <c r="BB606" s="16"/>
      <c r="BC606" s="16"/>
      <c r="BD606" s="16"/>
      <c r="BH606" s="6"/>
      <c r="BI606" s="3"/>
      <c r="BK606" s="6"/>
      <c r="BL606" s="3"/>
      <c r="BM606" s="3"/>
    </row>
    <row r="607" spans="11:65" ht="12.75" customHeight="1" x14ac:dyDescent="0.15">
      <c r="K607" s="1"/>
      <c r="AL607" s="16"/>
      <c r="AM607" s="16"/>
      <c r="AN607" s="17"/>
      <c r="AO607" s="16"/>
      <c r="AP607" s="16"/>
      <c r="AQ607" s="18"/>
      <c r="AR607" s="18"/>
      <c r="AS607" s="16"/>
      <c r="AT607" s="16"/>
      <c r="AU607" s="16"/>
      <c r="AV607" s="16"/>
      <c r="AW607" s="17"/>
      <c r="AX607" s="16"/>
      <c r="AY607" s="16"/>
      <c r="AZ607" s="16"/>
      <c r="BA607" s="16"/>
      <c r="BB607" s="16"/>
      <c r="BC607" s="16"/>
      <c r="BD607" s="16"/>
      <c r="BH607" s="6"/>
      <c r="BI607" s="3"/>
      <c r="BK607" s="6"/>
      <c r="BL607" s="3"/>
      <c r="BM607" s="3"/>
    </row>
    <row r="608" spans="11:65" ht="12.75" customHeight="1" x14ac:dyDescent="0.15">
      <c r="K608" s="1"/>
      <c r="AL608" s="16"/>
      <c r="AM608" s="16"/>
      <c r="AN608" s="17"/>
      <c r="AO608" s="16"/>
      <c r="AP608" s="16"/>
      <c r="AQ608" s="18"/>
      <c r="AR608" s="18"/>
      <c r="AS608" s="16"/>
      <c r="AT608" s="16"/>
      <c r="AU608" s="16"/>
      <c r="AV608" s="16"/>
      <c r="AW608" s="17"/>
      <c r="AX608" s="16"/>
      <c r="AY608" s="16"/>
      <c r="AZ608" s="16"/>
      <c r="BA608" s="16"/>
      <c r="BB608" s="16"/>
      <c r="BC608" s="16"/>
      <c r="BD608" s="16"/>
      <c r="BH608" s="6"/>
      <c r="BI608" s="3"/>
      <c r="BK608" s="6"/>
      <c r="BL608" s="3"/>
      <c r="BM608" s="3"/>
    </row>
    <row r="609" spans="11:65" ht="12.75" customHeight="1" x14ac:dyDescent="0.15">
      <c r="K609" s="1"/>
      <c r="AL609" s="16"/>
      <c r="AM609" s="16"/>
      <c r="AN609" s="17"/>
      <c r="AO609" s="16"/>
      <c r="AP609" s="16"/>
      <c r="AQ609" s="18"/>
      <c r="AR609" s="18"/>
      <c r="AS609" s="16"/>
      <c r="AT609" s="16"/>
      <c r="AU609" s="16"/>
      <c r="AV609" s="16"/>
      <c r="AW609" s="17"/>
      <c r="AX609" s="16"/>
      <c r="AY609" s="16"/>
      <c r="AZ609" s="16"/>
      <c r="BA609" s="16"/>
      <c r="BB609" s="16"/>
      <c r="BC609" s="16"/>
      <c r="BD609" s="16"/>
      <c r="BH609" s="6"/>
      <c r="BI609" s="3"/>
      <c r="BK609" s="6"/>
      <c r="BL609" s="3"/>
      <c r="BM609" s="3"/>
    </row>
    <row r="610" spans="11:65" ht="12.75" customHeight="1" x14ac:dyDescent="0.15">
      <c r="K610" s="1"/>
      <c r="AL610" s="16"/>
      <c r="AM610" s="16"/>
      <c r="AN610" s="17"/>
      <c r="AO610" s="16"/>
      <c r="AP610" s="16"/>
      <c r="AQ610" s="18"/>
      <c r="AR610" s="18"/>
      <c r="AS610" s="16"/>
      <c r="AT610" s="16"/>
      <c r="AU610" s="16"/>
      <c r="AV610" s="16"/>
      <c r="AW610" s="17"/>
      <c r="AX610" s="16"/>
      <c r="AY610" s="16"/>
      <c r="AZ610" s="16"/>
      <c r="BA610" s="16"/>
      <c r="BB610" s="16"/>
      <c r="BC610" s="16"/>
      <c r="BD610" s="16"/>
      <c r="BH610" s="6"/>
      <c r="BI610" s="3"/>
      <c r="BK610" s="6"/>
      <c r="BL610" s="3"/>
      <c r="BM610" s="3"/>
    </row>
    <row r="611" spans="11:65" ht="12.75" customHeight="1" x14ac:dyDescent="0.15">
      <c r="K611" s="1"/>
      <c r="AL611" s="16"/>
      <c r="AM611" s="16"/>
      <c r="AN611" s="17"/>
      <c r="AO611" s="16"/>
      <c r="AP611" s="16"/>
      <c r="AQ611" s="18"/>
      <c r="AR611" s="18"/>
      <c r="AS611" s="16"/>
      <c r="AT611" s="16"/>
      <c r="AU611" s="16"/>
      <c r="AV611" s="16"/>
      <c r="AW611" s="17"/>
      <c r="AX611" s="16"/>
      <c r="AY611" s="16"/>
      <c r="AZ611" s="16"/>
      <c r="BA611" s="16"/>
      <c r="BB611" s="16"/>
      <c r="BC611" s="16"/>
      <c r="BD611" s="16"/>
      <c r="BH611" s="6"/>
      <c r="BI611" s="3"/>
      <c r="BK611" s="6"/>
      <c r="BL611" s="3"/>
      <c r="BM611" s="3"/>
    </row>
    <row r="612" spans="11:65" ht="12.75" customHeight="1" x14ac:dyDescent="0.15">
      <c r="K612" s="1"/>
      <c r="AL612" s="16"/>
      <c r="AM612" s="16"/>
      <c r="AN612" s="17"/>
      <c r="AO612" s="16"/>
      <c r="AP612" s="16"/>
      <c r="AQ612" s="18"/>
      <c r="AR612" s="18"/>
      <c r="AS612" s="16"/>
      <c r="AT612" s="16"/>
      <c r="AU612" s="16"/>
      <c r="AV612" s="16"/>
      <c r="AW612" s="17"/>
      <c r="AX612" s="16"/>
      <c r="AY612" s="16"/>
      <c r="AZ612" s="16"/>
      <c r="BA612" s="16"/>
      <c r="BB612" s="16"/>
      <c r="BC612" s="16"/>
      <c r="BD612" s="16"/>
      <c r="BH612" s="6"/>
      <c r="BI612" s="3"/>
      <c r="BK612" s="6"/>
      <c r="BL612" s="3"/>
      <c r="BM612" s="3"/>
    </row>
    <row r="613" spans="11:65" ht="12.75" customHeight="1" x14ac:dyDescent="0.15">
      <c r="K613" s="1"/>
      <c r="AL613" s="16"/>
      <c r="AM613" s="16"/>
      <c r="AN613" s="17"/>
      <c r="AO613" s="16"/>
      <c r="AP613" s="16"/>
      <c r="AQ613" s="18"/>
      <c r="AR613" s="18"/>
      <c r="AS613" s="16"/>
      <c r="AT613" s="16"/>
      <c r="AU613" s="16"/>
      <c r="AV613" s="16"/>
      <c r="AW613" s="17"/>
      <c r="AX613" s="16"/>
      <c r="AY613" s="16"/>
      <c r="AZ613" s="16"/>
      <c r="BA613" s="16"/>
      <c r="BB613" s="16"/>
      <c r="BC613" s="16"/>
      <c r="BD613" s="16"/>
      <c r="BH613" s="6"/>
      <c r="BI613" s="3"/>
      <c r="BK613" s="6"/>
      <c r="BL613" s="3"/>
      <c r="BM613" s="3"/>
    </row>
    <row r="614" spans="11:65" ht="12.75" customHeight="1" x14ac:dyDescent="0.15">
      <c r="K614" s="1"/>
      <c r="AL614" s="16"/>
      <c r="AM614" s="16"/>
      <c r="AN614" s="17"/>
      <c r="AO614" s="16"/>
      <c r="AP614" s="16"/>
      <c r="AQ614" s="18"/>
      <c r="AR614" s="18"/>
      <c r="AS614" s="16"/>
      <c r="AT614" s="16"/>
      <c r="AU614" s="16"/>
      <c r="AV614" s="16"/>
      <c r="AW614" s="17"/>
      <c r="AX614" s="16"/>
      <c r="AY614" s="16"/>
      <c r="AZ614" s="16"/>
      <c r="BA614" s="16"/>
      <c r="BB614" s="16"/>
      <c r="BC614" s="16"/>
      <c r="BD614" s="16"/>
      <c r="BH614" s="6"/>
      <c r="BI614" s="3"/>
      <c r="BK614" s="6"/>
      <c r="BL614" s="3"/>
      <c r="BM614" s="3"/>
    </row>
    <row r="615" spans="11:65" ht="12.75" customHeight="1" x14ac:dyDescent="0.15">
      <c r="K615" s="1"/>
      <c r="AL615" s="16"/>
      <c r="AM615" s="16"/>
      <c r="AN615" s="17"/>
      <c r="AO615" s="16"/>
      <c r="AP615" s="16"/>
      <c r="AQ615" s="18"/>
      <c r="AR615" s="18"/>
      <c r="AS615" s="16"/>
      <c r="AT615" s="16"/>
      <c r="AU615" s="16"/>
      <c r="AV615" s="16"/>
      <c r="AW615" s="17"/>
      <c r="AX615" s="16"/>
      <c r="AY615" s="16"/>
      <c r="AZ615" s="16"/>
      <c r="BA615" s="16"/>
      <c r="BB615" s="16"/>
      <c r="BC615" s="16"/>
      <c r="BD615" s="16"/>
      <c r="BH615" s="6"/>
      <c r="BI615" s="3"/>
      <c r="BK615" s="6"/>
      <c r="BL615" s="3"/>
      <c r="BM615" s="3"/>
    </row>
    <row r="616" spans="11:65" ht="12.75" customHeight="1" x14ac:dyDescent="0.15">
      <c r="K616" s="1"/>
      <c r="AL616" s="16"/>
      <c r="AM616" s="16"/>
      <c r="AN616" s="17"/>
      <c r="AO616" s="16"/>
      <c r="AP616" s="16"/>
      <c r="AQ616" s="18"/>
      <c r="AR616" s="18"/>
      <c r="AS616" s="16"/>
      <c r="AT616" s="16"/>
      <c r="AU616" s="16"/>
      <c r="AV616" s="16"/>
      <c r="AW616" s="17"/>
      <c r="AX616" s="16"/>
      <c r="AY616" s="16"/>
      <c r="AZ616" s="16"/>
      <c r="BA616" s="16"/>
      <c r="BB616" s="16"/>
      <c r="BC616" s="16"/>
      <c r="BD616" s="16"/>
      <c r="BH616" s="6"/>
      <c r="BI616" s="3"/>
      <c r="BK616" s="6"/>
      <c r="BL616" s="3"/>
      <c r="BM616" s="3"/>
    </row>
    <row r="617" spans="11:65" ht="12.75" customHeight="1" x14ac:dyDescent="0.15">
      <c r="K617" s="1"/>
      <c r="AL617" s="16"/>
      <c r="AM617" s="16"/>
      <c r="AN617" s="17"/>
      <c r="AO617" s="16"/>
      <c r="AP617" s="16"/>
      <c r="AQ617" s="18"/>
      <c r="AR617" s="18"/>
      <c r="AS617" s="16"/>
      <c r="AT617" s="16"/>
      <c r="AU617" s="16"/>
      <c r="AV617" s="16"/>
      <c r="AW617" s="17"/>
      <c r="AX617" s="16"/>
      <c r="AY617" s="16"/>
      <c r="AZ617" s="16"/>
      <c r="BA617" s="16"/>
      <c r="BB617" s="16"/>
      <c r="BC617" s="16"/>
      <c r="BD617" s="16"/>
      <c r="BH617" s="6"/>
      <c r="BI617" s="3"/>
      <c r="BK617" s="6"/>
      <c r="BL617" s="3"/>
      <c r="BM617" s="3"/>
    </row>
    <row r="618" spans="11:65" ht="12.75" customHeight="1" x14ac:dyDescent="0.15">
      <c r="K618" s="1"/>
      <c r="AL618" s="16"/>
      <c r="AM618" s="16"/>
      <c r="AN618" s="17"/>
      <c r="AO618" s="16"/>
      <c r="AP618" s="16"/>
      <c r="AQ618" s="18"/>
      <c r="AR618" s="18"/>
      <c r="AS618" s="16"/>
      <c r="AT618" s="16"/>
      <c r="AU618" s="16"/>
      <c r="AV618" s="16"/>
      <c r="AW618" s="17"/>
      <c r="AX618" s="16"/>
      <c r="AY618" s="16"/>
      <c r="AZ618" s="16"/>
      <c r="BA618" s="16"/>
      <c r="BB618" s="16"/>
      <c r="BC618" s="16"/>
      <c r="BD618" s="16"/>
      <c r="BH618" s="6"/>
      <c r="BI618" s="3"/>
      <c r="BK618" s="6"/>
      <c r="BL618" s="3"/>
      <c r="BM618" s="3"/>
    </row>
    <row r="619" spans="11:65" ht="12.75" customHeight="1" x14ac:dyDescent="0.15">
      <c r="K619" s="1"/>
      <c r="AL619" s="16"/>
      <c r="AM619" s="16"/>
      <c r="AN619" s="17"/>
      <c r="AO619" s="16"/>
      <c r="AP619" s="16"/>
      <c r="AQ619" s="18"/>
      <c r="AR619" s="18"/>
      <c r="AS619" s="16"/>
      <c r="AT619" s="16"/>
      <c r="AU619" s="16"/>
      <c r="AV619" s="16"/>
      <c r="AW619" s="17"/>
      <c r="AX619" s="16"/>
      <c r="AY619" s="16"/>
      <c r="AZ619" s="16"/>
      <c r="BA619" s="16"/>
      <c r="BB619" s="16"/>
      <c r="BC619" s="16"/>
      <c r="BD619" s="16"/>
      <c r="BH619" s="6"/>
      <c r="BI619" s="3"/>
      <c r="BK619" s="6"/>
      <c r="BL619" s="3"/>
      <c r="BM619" s="3"/>
    </row>
    <row r="620" spans="11:65" ht="12.75" customHeight="1" x14ac:dyDescent="0.15">
      <c r="K620" s="1"/>
      <c r="AL620" s="16"/>
      <c r="AM620" s="16"/>
      <c r="AN620" s="17"/>
      <c r="AO620" s="16"/>
      <c r="AP620" s="16"/>
      <c r="AQ620" s="18"/>
      <c r="AR620" s="18"/>
      <c r="AS620" s="16"/>
      <c r="AT620" s="16"/>
      <c r="AU620" s="16"/>
      <c r="AV620" s="16"/>
      <c r="AW620" s="17"/>
      <c r="AX620" s="16"/>
      <c r="AY620" s="16"/>
      <c r="AZ620" s="16"/>
      <c r="BA620" s="16"/>
      <c r="BB620" s="16"/>
      <c r="BC620" s="16"/>
      <c r="BD620" s="16"/>
      <c r="BH620" s="6"/>
      <c r="BI620" s="3"/>
      <c r="BK620" s="6"/>
      <c r="BL620" s="3"/>
      <c r="BM620" s="3"/>
    </row>
    <row r="621" spans="11:65" ht="12.75" customHeight="1" x14ac:dyDescent="0.15">
      <c r="K621" s="1"/>
      <c r="AL621" s="16"/>
      <c r="AM621" s="16"/>
      <c r="AN621" s="17"/>
      <c r="AO621" s="16"/>
      <c r="AP621" s="16"/>
      <c r="AQ621" s="18"/>
      <c r="AR621" s="18"/>
      <c r="AS621" s="16"/>
      <c r="AT621" s="16"/>
      <c r="AU621" s="16"/>
      <c r="AV621" s="16"/>
      <c r="AW621" s="17"/>
      <c r="AX621" s="16"/>
      <c r="AY621" s="16"/>
      <c r="AZ621" s="16"/>
      <c r="BA621" s="16"/>
      <c r="BB621" s="16"/>
      <c r="BC621" s="16"/>
      <c r="BD621" s="16"/>
      <c r="BH621" s="6"/>
      <c r="BI621" s="3"/>
      <c r="BK621" s="6"/>
      <c r="BL621" s="3"/>
      <c r="BM621" s="3"/>
    </row>
    <row r="622" spans="11:65" ht="12.75" customHeight="1" x14ac:dyDescent="0.15">
      <c r="K622" s="1"/>
      <c r="AL622" s="16"/>
      <c r="AM622" s="16"/>
      <c r="AN622" s="17"/>
      <c r="AO622" s="16"/>
      <c r="AP622" s="16"/>
      <c r="AQ622" s="18"/>
      <c r="AR622" s="18"/>
      <c r="AS622" s="16"/>
      <c r="AT622" s="16"/>
      <c r="AU622" s="16"/>
      <c r="AV622" s="16"/>
      <c r="AW622" s="17"/>
      <c r="AX622" s="16"/>
      <c r="AY622" s="16"/>
      <c r="AZ622" s="16"/>
      <c r="BA622" s="16"/>
      <c r="BB622" s="16"/>
      <c r="BC622" s="16"/>
      <c r="BD622" s="16"/>
      <c r="BH622" s="6"/>
      <c r="BI622" s="3"/>
      <c r="BK622" s="6"/>
      <c r="BL622" s="3"/>
      <c r="BM622" s="3"/>
    </row>
    <row r="623" spans="11:65" ht="12.75" customHeight="1" x14ac:dyDescent="0.15">
      <c r="K623" s="1"/>
      <c r="AL623" s="16"/>
      <c r="AM623" s="16"/>
      <c r="AN623" s="17"/>
      <c r="AO623" s="16"/>
      <c r="AP623" s="16"/>
      <c r="AQ623" s="18"/>
      <c r="AR623" s="18"/>
      <c r="AS623" s="16"/>
      <c r="AT623" s="16"/>
      <c r="AU623" s="16"/>
      <c r="AV623" s="16"/>
      <c r="AW623" s="17"/>
      <c r="AX623" s="16"/>
      <c r="AY623" s="16"/>
      <c r="AZ623" s="16"/>
      <c r="BA623" s="16"/>
      <c r="BB623" s="16"/>
      <c r="BC623" s="16"/>
      <c r="BD623" s="16"/>
      <c r="BH623" s="6"/>
      <c r="BI623" s="3"/>
      <c r="BK623" s="6"/>
      <c r="BL623" s="3"/>
      <c r="BM623" s="3"/>
    </row>
    <row r="624" spans="11:65" ht="12.75" customHeight="1" x14ac:dyDescent="0.15">
      <c r="K624" s="1"/>
      <c r="AL624" s="16"/>
      <c r="AM624" s="16"/>
      <c r="AN624" s="17"/>
      <c r="AO624" s="16"/>
      <c r="AP624" s="16"/>
      <c r="AQ624" s="18"/>
      <c r="AR624" s="18"/>
      <c r="AS624" s="16"/>
      <c r="AT624" s="16"/>
      <c r="AU624" s="16"/>
      <c r="AV624" s="16"/>
      <c r="AW624" s="17"/>
      <c r="AX624" s="16"/>
      <c r="AY624" s="16"/>
      <c r="AZ624" s="16"/>
      <c r="BA624" s="16"/>
      <c r="BB624" s="16"/>
      <c r="BC624" s="16"/>
      <c r="BD624" s="16"/>
      <c r="BH624" s="6"/>
      <c r="BI624" s="3"/>
      <c r="BK624" s="6"/>
      <c r="BL624" s="3"/>
      <c r="BM624" s="3"/>
    </row>
    <row r="625" spans="11:65" ht="12.75" customHeight="1" x14ac:dyDescent="0.15">
      <c r="K625" s="1"/>
      <c r="AL625" s="16"/>
      <c r="AM625" s="16"/>
      <c r="AN625" s="17"/>
      <c r="AO625" s="16"/>
      <c r="AP625" s="16"/>
      <c r="AQ625" s="18"/>
      <c r="AR625" s="18"/>
      <c r="AS625" s="16"/>
      <c r="AT625" s="16"/>
      <c r="AU625" s="16"/>
      <c r="AV625" s="16"/>
      <c r="AW625" s="17"/>
      <c r="AX625" s="16"/>
      <c r="AY625" s="16"/>
      <c r="AZ625" s="16"/>
      <c r="BA625" s="16"/>
      <c r="BB625" s="16"/>
      <c r="BC625" s="16"/>
      <c r="BD625" s="16"/>
      <c r="BH625" s="6"/>
      <c r="BI625" s="3"/>
      <c r="BK625" s="6"/>
      <c r="BL625" s="3"/>
      <c r="BM625" s="3"/>
    </row>
    <row r="626" spans="11:65" ht="12.75" customHeight="1" x14ac:dyDescent="0.15">
      <c r="K626" s="1"/>
      <c r="AL626" s="16"/>
      <c r="AM626" s="16"/>
      <c r="AN626" s="17"/>
      <c r="AO626" s="16"/>
      <c r="AP626" s="16"/>
      <c r="AQ626" s="18"/>
      <c r="AR626" s="18"/>
      <c r="AS626" s="16"/>
      <c r="AT626" s="16"/>
      <c r="AU626" s="16"/>
      <c r="AV626" s="16"/>
      <c r="AW626" s="17"/>
      <c r="AX626" s="16"/>
      <c r="AY626" s="16"/>
      <c r="AZ626" s="16"/>
      <c r="BA626" s="16"/>
      <c r="BB626" s="16"/>
      <c r="BC626" s="16"/>
      <c r="BD626" s="16"/>
      <c r="BH626" s="6"/>
      <c r="BI626" s="3"/>
      <c r="BK626" s="6"/>
      <c r="BL626" s="3"/>
      <c r="BM626" s="3"/>
    </row>
    <row r="627" spans="11:65" ht="12.75" customHeight="1" x14ac:dyDescent="0.15">
      <c r="K627" s="1"/>
      <c r="AL627" s="16"/>
      <c r="AM627" s="16"/>
      <c r="AN627" s="17"/>
      <c r="AO627" s="16"/>
      <c r="AP627" s="16"/>
      <c r="AQ627" s="18"/>
      <c r="AR627" s="18"/>
      <c r="AS627" s="16"/>
      <c r="AT627" s="16"/>
      <c r="AU627" s="16"/>
      <c r="AV627" s="16"/>
      <c r="AW627" s="17"/>
      <c r="AX627" s="16"/>
      <c r="AY627" s="16"/>
      <c r="AZ627" s="16"/>
      <c r="BA627" s="16"/>
      <c r="BB627" s="16"/>
      <c r="BC627" s="16"/>
      <c r="BD627" s="16"/>
      <c r="BH627" s="6"/>
      <c r="BI627" s="3"/>
      <c r="BK627" s="6"/>
      <c r="BL627" s="3"/>
      <c r="BM627" s="3"/>
    </row>
    <row r="628" spans="11:65" ht="12.75" customHeight="1" x14ac:dyDescent="0.15">
      <c r="K628" s="1"/>
      <c r="AL628" s="16"/>
      <c r="AM628" s="16"/>
      <c r="AN628" s="17"/>
      <c r="AO628" s="16"/>
      <c r="AP628" s="16"/>
      <c r="AQ628" s="18"/>
      <c r="AR628" s="18"/>
      <c r="AS628" s="16"/>
      <c r="AT628" s="16"/>
      <c r="AU628" s="16"/>
      <c r="AV628" s="16"/>
      <c r="AW628" s="17"/>
      <c r="AX628" s="16"/>
      <c r="AY628" s="16"/>
      <c r="AZ628" s="16"/>
      <c r="BA628" s="16"/>
      <c r="BB628" s="16"/>
      <c r="BC628" s="16"/>
      <c r="BD628" s="16"/>
      <c r="BH628" s="6"/>
      <c r="BI628" s="3"/>
      <c r="BK628" s="6"/>
      <c r="BL628" s="3"/>
      <c r="BM628" s="3"/>
    </row>
    <row r="629" spans="11:65" ht="12.75" customHeight="1" x14ac:dyDescent="0.15">
      <c r="K629" s="1"/>
      <c r="AL629" s="16"/>
      <c r="AM629" s="16"/>
      <c r="AN629" s="17"/>
      <c r="AO629" s="16"/>
      <c r="AP629" s="16"/>
      <c r="AQ629" s="18"/>
      <c r="AR629" s="18"/>
      <c r="AS629" s="16"/>
      <c r="AT629" s="16"/>
      <c r="AU629" s="16"/>
      <c r="AV629" s="16"/>
      <c r="AW629" s="17"/>
      <c r="AX629" s="16"/>
      <c r="AY629" s="16"/>
      <c r="AZ629" s="16"/>
      <c r="BA629" s="16"/>
      <c r="BB629" s="16"/>
      <c r="BC629" s="16"/>
      <c r="BD629" s="16"/>
      <c r="BH629" s="6"/>
      <c r="BI629" s="3"/>
      <c r="BK629" s="6"/>
      <c r="BL629" s="3"/>
      <c r="BM629" s="3"/>
    </row>
    <row r="630" spans="11:65" ht="12.75" customHeight="1" x14ac:dyDescent="0.15">
      <c r="K630" s="1"/>
      <c r="AL630" s="16"/>
      <c r="AM630" s="16"/>
      <c r="AN630" s="17"/>
      <c r="AO630" s="16"/>
      <c r="AP630" s="16"/>
      <c r="AQ630" s="18"/>
      <c r="AR630" s="18"/>
      <c r="AS630" s="16"/>
      <c r="AT630" s="16"/>
      <c r="AU630" s="16"/>
      <c r="AV630" s="16"/>
      <c r="AW630" s="17"/>
      <c r="AX630" s="16"/>
      <c r="AY630" s="16"/>
      <c r="AZ630" s="16"/>
      <c r="BA630" s="16"/>
      <c r="BB630" s="16"/>
      <c r="BC630" s="16"/>
      <c r="BD630" s="16"/>
      <c r="BH630" s="6"/>
      <c r="BI630" s="3"/>
      <c r="BK630" s="6"/>
      <c r="BL630" s="3"/>
      <c r="BM630" s="3"/>
    </row>
    <row r="631" spans="11:65" ht="12.75" customHeight="1" x14ac:dyDescent="0.15">
      <c r="K631" s="1"/>
      <c r="AL631" s="16"/>
      <c r="AM631" s="16"/>
      <c r="AN631" s="17"/>
      <c r="AO631" s="16"/>
      <c r="AP631" s="16"/>
      <c r="AQ631" s="18"/>
      <c r="AR631" s="18"/>
      <c r="AS631" s="16"/>
      <c r="AT631" s="16"/>
      <c r="AU631" s="16"/>
      <c r="AV631" s="16"/>
      <c r="AW631" s="17"/>
      <c r="AX631" s="16"/>
      <c r="AY631" s="16"/>
      <c r="AZ631" s="16"/>
      <c r="BA631" s="16"/>
      <c r="BB631" s="16"/>
      <c r="BC631" s="16"/>
      <c r="BD631" s="16"/>
      <c r="BH631" s="6"/>
      <c r="BI631" s="3"/>
      <c r="BK631" s="6"/>
      <c r="BL631" s="3"/>
      <c r="BM631" s="3"/>
    </row>
    <row r="632" spans="11:65" ht="12.75" customHeight="1" x14ac:dyDescent="0.15">
      <c r="K632" s="1"/>
      <c r="AL632" s="16"/>
      <c r="AM632" s="16"/>
      <c r="AN632" s="17"/>
      <c r="AO632" s="16"/>
      <c r="AP632" s="16"/>
      <c r="AQ632" s="18"/>
      <c r="AR632" s="18"/>
      <c r="AS632" s="16"/>
      <c r="AT632" s="16"/>
      <c r="AU632" s="16"/>
      <c r="AV632" s="16"/>
      <c r="AW632" s="17"/>
      <c r="AX632" s="16"/>
      <c r="AY632" s="16"/>
      <c r="AZ632" s="16"/>
      <c r="BA632" s="16"/>
      <c r="BB632" s="16"/>
      <c r="BC632" s="16"/>
      <c r="BD632" s="16"/>
      <c r="BH632" s="6"/>
      <c r="BI632" s="3"/>
      <c r="BK632" s="6"/>
      <c r="BL632" s="3"/>
      <c r="BM632" s="3"/>
    </row>
    <row r="633" spans="11:65" ht="12.75" customHeight="1" x14ac:dyDescent="0.15">
      <c r="K633" s="1"/>
      <c r="AL633" s="16"/>
      <c r="AM633" s="16"/>
      <c r="AN633" s="17"/>
      <c r="AO633" s="16"/>
      <c r="AP633" s="16"/>
      <c r="AQ633" s="18"/>
      <c r="AR633" s="18"/>
      <c r="AS633" s="16"/>
      <c r="AT633" s="16"/>
      <c r="AU633" s="16"/>
      <c r="AV633" s="16"/>
      <c r="AW633" s="17"/>
      <c r="AX633" s="16"/>
      <c r="AY633" s="16"/>
      <c r="AZ633" s="16"/>
      <c r="BA633" s="16"/>
      <c r="BB633" s="16"/>
      <c r="BC633" s="16"/>
      <c r="BD633" s="16"/>
      <c r="BH633" s="6"/>
      <c r="BI633" s="3"/>
      <c r="BK633" s="6"/>
      <c r="BL633" s="3"/>
      <c r="BM633" s="3"/>
    </row>
    <row r="634" spans="11:65" ht="12.75" customHeight="1" x14ac:dyDescent="0.15">
      <c r="K634" s="1"/>
      <c r="AL634" s="16"/>
      <c r="AM634" s="16"/>
      <c r="AN634" s="17"/>
      <c r="AO634" s="16"/>
      <c r="AP634" s="16"/>
      <c r="AQ634" s="18"/>
      <c r="AR634" s="18"/>
      <c r="AS634" s="16"/>
      <c r="AT634" s="16"/>
      <c r="AU634" s="16"/>
      <c r="AV634" s="16"/>
      <c r="AW634" s="17"/>
      <c r="AX634" s="16"/>
      <c r="AY634" s="16"/>
      <c r="AZ634" s="16"/>
      <c r="BA634" s="16"/>
      <c r="BB634" s="16"/>
      <c r="BC634" s="16"/>
      <c r="BD634" s="16"/>
      <c r="BH634" s="6"/>
      <c r="BI634" s="3"/>
      <c r="BK634" s="6"/>
      <c r="BL634" s="3"/>
      <c r="BM634" s="3"/>
    </row>
    <row r="635" spans="11:65" ht="12.75" customHeight="1" x14ac:dyDescent="0.15">
      <c r="K635" s="1"/>
      <c r="AL635" s="16"/>
      <c r="AM635" s="16"/>
      <c r="AN635" s="17"/>
      <c r="AO635" s="16"/>
      <c r="AP635" s="16"/>
      <c r="AQ635" s="18"/>
      <c r="AR635" s="18"/>
      <c r="AS635" s="16"/>
      <c r="AT635" s="16"/>
      <c r="AU635" s="16"/>
      <c r="AV635" s="16"/>
      <c r="AW635" s="17"/>
      <c r="AX635" s="16"/>
      <c r="AY635" s="16"/>
      <c r="AZ635" s="16"/>
      <c r="BA635" s="16"/>
      <c r="BB635" s="16"/>
      <c r="BC635" s="16"/>
      <c r="BD635" s="16"/>
      <c r="BH635" s="6"/>
      <c r="BI635" s="3"/>
      <c r="BK635" s="6"/>
      <c r="BL635" s="3"/>
      <c r="BM635" s="3"/>
    </row>
    <row r="636" spans="11:65" ht="12.75" customHeight="1" x14ac:dyDescent="0.15">
      <c r="K636" s="1"/>
      <c r="AL636" s="16"/>
      <c r="AM636" s="16"/>
      <c r="AN636" s="17"/>
      <c r="AO636" s="16"/>
      <c r="AP636" s="16"/>
      <c r="AQ636" s="18"/>
      <c r="AR636" s="18"/>
      <c r="AS636" s="16"/>
      <c r="AT636" s="16"/>
      <c r="AU636" s="16"/>
      <c r="AV636" s="16"/>
      <c r="AW636" s="17"/>
      <c r="AX636" s="16"/>
      <c r="AY636" s="16"/>
      <c r="AZ636" s="16"/>
      <c r="BA636" s="16"/>
      <c r="BB636" s="16"/>
      <c r="BC636" s="16"/>
      <c r="BD636" s="16"/>
      <c r="BH636" s="6"/>
      <c r="BI636" s="3"/>
      <c r="BK636" s="6"/>
      <c r="BL636" s="3"/>
      <c r="BM636" s="3"/>
    </row>
    <row r="637" spans="11:65" ht="12.75" customHeight="1" x14ac:dyDescent="0.15">
      <c r="K637" s="1"/>
      <c r="AL637" s="16"/>
      <c r="AM637" s="16"/>
      <c r="AN637" s="17"/>
      <c r="AO637" s="16"/>
      <c r="AP637" s="16"/>
      <c r="AQ637" s="18"/>
      <c r="AR637" s="18"/>
      <c r="AS637" s="16"/>
      <c r="AT637" s="16"/>
      <c r="AU637" s="16"/>
      <c r="AV637" s="16"/>
      <c r="AW637" s="17"/>
      <c r="AX637" s="16"/>
      <c r="AY637" s="16"/>
      <c r="AZ637" s="16"/>
      <c r="BA637" s="16"/>
      <c r="BB637" s="16"/>
      <c r="BC637" s="16"/>
      <c r="BD637" s="16"/>
      <c r="BH637" s="6"/>
      <c r="BI637" s="3"/>
      <c r="BK637" s="6"/>
      <c r="BL637" s="3"/>
      <c r="BM637" s="3"/>
    </row>
    <row r="638" spans="11:65" ht="12.75" customHeight="1" x14ac:dyDescent="0.15">
      <c r="K638" s="1"/>
      <c r="AL638" s="16"/>
      <c r="AM638" s="16"/>
      <c r="AN638" s="17"/>
      <c r="AO638" s="16"/>
      <c r="AP638" s="16"/>
      <c r="AQ638" s="18"/>
      <c r="AR638" s="18"/>
      <c r="AS638" s="16"/>
      <c r="AT638" s="16"/>
      <c r="AU638" s="16"/>
      <c r="AV638" s="16"/>
      <c r="AW638" s="17"/>
      <c r="AX638" s="16"/>
      <c r="AY638" s="16"/>
      <c r="AZ638" s="16"/>
      <c r="BA638" s="16"/>
      <c r="BB638" s="16"/>
      <c r="BC638" s="16"/>
      <c r="BD638" s="16"/>
      <c r="BH638" s="6"/>
      <c r="BI638" s="3"/>
      <c r="BK638" s="6"/>
      <c r="BL638" s="3"/>
      <c r="BM638" s="3"/>
    </row>
    <row r="639" spans="11:65" ht="12.75" customHeight="1" x14ac:dyDescent="0.15">
      <c r="K639" s="1"/>
      <c r="AL639" s="16"/>
      <c r="AM639" s="16"/>
      <c r="AN639" s="17"/>
      <c r="AO639" s="16"/>
      <c r="AP639" s="16"/>
      <c r="AQ639" s="18"/>
      <c r="AR639" s="18"/>
      <c r="AS639" s="16"/>
      <c r="AT639" s="16"/>
      <c r="AU639" s="16"/>
      <c r="AV639" s="16"/>
      <c r="AW639" s="17"/>
      <c r="AX639" s="16"/>
      <c r="AY639" s="16"/>
      <c r="AZ639" s="16"/>
      <c r="BA639" s="16"/>
      <c r="BB639" s="16"/>
      <c r="BC639" s="16"/>
      <c r="BD639" s="16"/>
      <c r="BH639" s="6"/>
      <c r="BI639" s="3"/>
      <c r="BK639" s="6"/>
      <c r="BL639" s="3"/>
      <c r="BM639" s="3"/>
    </row>
    <row r="640" spans="11:65" ht="12.75" customHeight="1" x14ac:dyDescent="0.15">
      <c r="K640" s="1"/>
      <c r="AL640" s="16"/>
      <c r="AM640" s="16"/>
      <c r="AN640" s="17"/>
      <c r="AO640" s="16"/>
      <c r="AP640" s="16"/>
      <c r="AQ640" s="18"/>
      <c r="AR640" s="18"/>
      <c r="AS640" s="16"/>
      <c r="AT640" s="16"/>
      <c r="AU640" s="16"/>
      <c r="AV640" s="16"/>
      <c r="AW640" s="17"/>
      <c r="AX640" s="16"/>
      <c r="AY640" s="16"/>
      <c r="AZ640" s="16"/>
      <c r="BA640" s="16"/>
      <c r="BB640" s="16"/>
      <c r="BC640" s="16"/>
      <c r="BD640" s="16"/>
      <c r="BH640" s="6"/>
      <c r="BI640" s="3"/>
      <c r="BK640" s="6"/>
      <c r="BL640" s="3"/>
      <c r="BM640" s="3"/>
    </row>
    <row r="641" spans="11:65" ht="12.75" customHeight="1" x14ac:dyDescent="0.15">
      <c r="K641" s="1"/>
      <c r="AL641" s="16"/>
      <c r="AM641" s="16"/>
      <c r="AN641" s="17"/>
      <c r="AO641" s="16"/>
      <c r="AP641" s="16"/>
      <c r="AQ641" s="18"/>
      <c r="AR641" s="18"/>
      <c r="AS641" s="16"/>
      <c r="AT641" s="16"/>
      <c r="AU641" s="16"/>
      <c r="AV641" s="16"/>
      <c r="AW641" s="17"/>
      <c r="AX641" s="16"/>
      <c r="AY641" s="16"/>
      <c r="AZ641" s="16"/>
      <c r="BA641" s="16"/>
      <c r="BB641" s="16"/>
      <c r="BC641" s="16"/>
      <c r="BD641" s="16"/>
      <c r="BH641" s="6"/>
      <c r="BI641" s="3"/>
      <c r="BK641" s="6"/>
      <c r="BL641" s="3"/>
      <c r="BM641" s="3"/>
    </row>
    <row r="642" spans="11:65" ht="12.75" customHeight="1" x14ac:dyDescent="0.15">
      <c r="K642" s="1"/>
      <c r="AL642" s="16"/>
      <c r="AM642" s="16"/>
      <c r="AN642" s="17"/>
      <c r="AO642" s="16"/>
      <c r="AP642" s="16"/>
      <c r="AQ642" s="18"/>
      <c r="AR642" s="18"/>
      <c r="AS642" s="16"/>
      <c r="AT642" s="16"/>
      <c r="AU642" s="16"/>
      <c r="AV642" s="16"/>
      <c r="AW642" s="17"/>
      <c r="AX642" s="16"/>
      <c r="AY642" s="16"/>
      <c r="AZ642" s="16"/>
      <c r="BA642" s="16"/>
      <c r="BB642" s="16"/>
      <c r="BC642" s="16"/>
      <c r="BD642" s="16"/>
      <c r="BH642" s="6"/>
      <c r="BI642" s="3"/>
      <c r="BK642" s="6"/>
      <c r="BL642" s="3"/>
      <c r="BM642" s="3"/>
    </row>
    <row r="643" spans="11:65" ht="12.75" customHeight="1" x14ac:dyDescent="0.15">
      <c r="K643" s="1"/>
      <c r="AL643" s="16"/>
      <c r="AM643" s="16"/>
      <c r="AN643" s="17"/>
      <c r="AO643" s="16"/>
      <c r="AP643" s="16"/>
      <c r="AQ643" s="18"/>
      <c r="AR643" s="18"/>
      <c r="AS643" s="16"/>
      <c r="AT643" s="16"/>
      <c r="AU643" s="16"/>
      <c r="AV643" s="16"/>
      <c r="AW643" s="17"/>
      <c r="AX643" s="16"/>
      <c r="AY643" s="16"/>
      <c r="AZ643" s="16"/>
      <c r="BA643" s="16"/>
      <c r="BB643" s="16"/>
      <c r="BC643" s="16"/>
      <c r="BD643" s="16"/>
      <c r="BH643" s="6"/>
      <c r="BI643" s="3"/>
      <c r="BK643" s="6"/>
      <c r="BL643" s="3"/>
      <c r="BM643" s="3"/>
    </row>
    <row r="644" spans="11:65" ht="12.75" customHeight="1" x14ac:dyDescent="0.15">
      <c r="K644" s="1"/>
      <c r="AL644" s="16"/>
      <c r="AM644" s="16"/>
      <c r="AN644" s="17"/>
      <c r="AO644" s="16"/>
      <c r="AP644" s="16"/>
      <c r="AQ644" s="18"/>
      <c r="AR644" s="18"/>
      <c r="AS644" s="16"/>
      <c r="AT644" s="16"/>
      <c r="AU644" s="16"/>
      <c r="AV644" s="16"/>
      <c r="AW644" s="17"/>
      <c r="AX644" s="16"/>
      <c r="AY644" s="16"/>
      <c r="AZ644" s="16"/>
      <c r="BA644" s="16"/>
      <c r="BB644" s="16"/>
      <c r="BC644" s="16"/>
      <c r="BD644" s="16"/>
      <c r="BH644" s="6"/>
      <c r="BI644" s="3"/>
      <c r="BK644" s="6"/>
      <c r="BL644" s="3"/>
      <c r="BM644" s="3"/>
    </row>
    <row r="645" spans="11:65" ht="12.75" customHeight="1" x14ac:dyDescent="0.15">
      <c r="K645" s="1"/>
      <c r="AL645" s="16"/>
      <c r="AM645" s="16"/>
      <c r="AN645" s="17"/>
      <c r="AO645" s="16"/>
      <c r="AP645" s="16"/>
      <c r="AQ645" s="18"/>
      <c r="AR645" s="18"/>
      <c r="AS645" s="16"/>
      <c r="AT645" s="16"/>
      <c r="AU645" s="16"/>
      <c r="AV645" s="16"/>
      <c r="AW645" s="17"/>
      <c r="AX645" s="16"/>
      <c r="AY645" s="16"/>
      <c r="AZ645" s="16"/>
      <c r="BA645" s="16"/>
      <c r="BB645" s="16"/>
      <c r="BC645" s="16"/>
      <c r="BD645" s="16"/>
      <c r="BH645" s="6"/>
      <c r="BI645" s="3"/>
      <c r="BK645" s="6"/>
      <c r="BL645" s="3"/>
      <c r="BM645" s="3"/>
    </row>
    <row r="646" spans="11:65" ht="12.75" customHeight="1" x14ac:dyDescent="0.15">
      <c r="K646" s="1"/>
      <c r="AL646" s="16"/>
      <c r="AM646" s="16"/>
      <c r="AN646" s="17"/>
      <c r="AO646" s="16"/>
      <c r="AP646" s="16"/>
      <c r="AQ646" s="18"/>
      <c r="AR646" s="18"/>
      <c r="AS646" s="16"/>
      <c r="AT646" s="16"/>
      <c r="AU646" s="16"/>
      <c r="AV646" s="16"/>
      <c r="AW646" s="17"/>
      <c r="AX646" s="16"/>
      <c r="AY646" s="16"/>
      <c r="AZ646" s="16"/>
      <c r="BA646" s="16"/>
      <c r="BB646" s="16"/>
      <c r="BC646" s="16"/>
      <c r="BD646" s="16"/>
      <c r="BH646" s="6"/>
      <c r="BI646" s="3"/>
      <c r="BK646" s="6"/>
      <c r="BL646" s="3"/>
      <c r="BM646" s="3"/>
    </row>
    <row r="647" spans="11:65" ht="12.75" customHeight="1" x14ac:dyDescent="0.15">
      <c r="K647" s="1"/>
      <c r="AL647" s="16"/>
      <c r="AM647" s="16"/>
      <c r="AN647" s="17"/>
      <c r="AO647" s="16"/>
      <c r="AP647" s="16"/>
      <c r="AQ647" s="18"/>
      <c r="AR647" s="18"/>
      <c r="AS647" s="16"/>
      <c r="AT647" s="16"/>
      <c r="AU647" s="16"/>
      <c r="AV647" s="16"/>
      <c r="AW647" s="17"/>
      <c r="AX647" s="16"/>
      <c r="AY647" s="16"/>
      <c r="AZ647" s="16"/>
      <c r="BA647" s="16"/>
      <c r="BB647" s="16"/>
      <c r="BC647" s="16"/>
      <c r="BD647" s="16"/>
      <c r="BH647" s="6"/>
      <c r="BI647" s="3"/>
      <c r="BK647" s="6"/>
      <c r="BL647" s="3"/>
      <c r="BM647" s="3"/>
    </row>
    <row r="648" spans="11:65" ht="12.75" customHeight="1" x14ac:dyDescent="0.15">
      <c r="K648" s="1"/>
      <c r="AL648" s="16"/>
      <c r="AM648" s="16"/>
      <c r="AN648" s="17"/>
      <c r="AO648" s="16"/>
      <c r="AP648" s="16"/>
      <c r="AQ648" s="18"/>
      <c r="AR648" s="18"/>
      <c r="AS648" s="16"/>
      <c r="AT648" s="16"/>
      <c r="AU648" s="16"/>
      <c r="AV648" s="16"/>
      <c r="AW648" s="17"/>
      <c r="AX648" s="16"/>
      <c r="AY648" s="16"/>
      <c r="AZ648" s="16"/>
      <c r="BA648" s="16"/>
      <c r="BB648" s="16"/>
      <c r="BC648" s="16"/>
      <c r="BD648" s="16"/>
      <c r="BH648" s="6"/>
      <c r="BI648" s="3"/>
      <c r="BK648" s="6"/>
      <c r="BL648" s="3"/>
      <c r="BM648" s="3"/>
    </row>
    <row r="649" spans="11:65" ht="12.75" customHeight="1" x14ac:dyDescent="0.15">
      <c r="K649" s="1"/>
      <c r="AL649" s="16"/>
      <c r="AM649" s="16"/>
      <c r="AN649" s="17"/>
      <c r="AO649" s="16"/>
      <c r="AP649" s="16"/>
      <c r="AQ649" s="18"/>
      <c r="AR649" s="18"/>
      <c r="AS649" s="16"/>
      <c r="AT649" s="16"/>
      <c r="AU649" s="16"/>
      <c r="AV649" s="16"/>
      <c r="AW649" s="17"/>
      <c r="AX649" s="16"/>
      <c r="AY649" s="16"/>
      <c r="AZ649" s="16"/>
      <c r="BA649" s="16"/>
      <c r="BB649" s="16"/>
      <c r="BC649" s="16"/>
      <c r="BD649" s="16"/>
      <c r="BH649" s="6"/>
      <c r="BI649" s="3"/>
      <c r="BK649" s="6"/>
      <c r="BL649" s="3"/>
      <c r="BM649" s="3"/>
    </row>
    <row r="650" spans="11:65" ht="12.75" customHeight="1" x14ac:dyDescent="0.15">
      <c r="K650" s="1"/>
      <c r="AL650" s="16"/>
      <c r="AM650" s="16"/>
      <c r="AN650" s="17"/>
      <c r="AO650" s="16"/>
      <c r="AP650" s="16"/>
      <c r="AQ650" s="18"/>
      <c r="AR650" s="18"/>
      <c r="AS650" s="16"/>
      <c r="AT650" s="16"/>
      <c r="AU650" s="16"/>
      <c r="AV650" s="16"/>
      <c r="AW650" s="17"/>
      <c r="AX650" s="16"/>
      <c r="AY650" s="16"/>
      <c r="AZ650" s="16"/>
      <c r="BA650" s="16"/>
      <c r="BB650" s="16"/>
      <c r="BC650" s="16"/>
      <c r="BD650" s="16"/>
      <c r="BH650" s="6"/>
      <c r="BI650" s="3"/>
      <c r="BK650" s="6"/>
      <c r="BL650" s="3"/>
      <c r="BM650" s="3"/>
    </row>
    <row r="651" spans="11:65" ht="12.75" customHeight="1" x14ac:dyDescent="0.15">
      <c r="K651" s="1"/>
      <c r="AL651" s="16"/>
      <c r="AM651" s="16"/>
      <c r="AN651" s="17"/>
      <c r="AO651" s="16"/>
      <c r="AP651" s="16"/>
      <c r="AQ651" s="18"/>
      <c r="AR651" s="18"/>
      <c r="AS651" s="16"/>
      <c r="AT651" s="16"/>
      <c r="AU651" s="16"/>
      <c r="AV651" s="16"/>
      <c r="AW651" s="17"/>
      <c r="AX651" s="16"/>
      <c r="AY651" s="16"/>
      <c r="AZ651" s="16"/>
      <c r="BA651" s="16"/>
      <c r="BB651" s="16"/>
      <c r="BC651" s="16"/>
      <c r="BD651" s="16"/>
      <c r="BH651" s="6"/>
      <c r="BI651" s="3"/>
      <c r="BK651" s="6"/>
      <c r="BL651" s="3"/>
      <c r="BM651" s="3"/>
    </row>
    <row r="652" spans="11:65" ht="12.75" customHeight="1" x14ac:dyDescent="0.15">
      <c r="K652" s="1"/>
      <c r="AL652" s="16"/>
      <c r="AM652" s="16"/>
      <c r="AN652" s="17"/>
      <c r="AO652" s="16"/>
      <c r="AP652" s="16"/>
      <c r="AQ652" s="18"/>
      <c r="AR652" s="18"/>
      <c r="AS652" s="16"/>
      <c r="AT652" s="16"/>
      <c r="AU652" s="16"/>
      <c r="AV652" s="16"/>
      <c r="AW652" s="17"/>
      <c r="AX652" s="16"/>
      <c r="AY652" s="16"/>
      <c r="AZ652" s="16"/>
      <c r="BA652" s="16"/>
      <c r="BB652" s="16"/>
      <c r="BC652" s="16"/>
      <c r="BD652" s="16"/>
      <c r="BH652" s="6"/>
      <c r="BI652" s="3"/>
      <c r="BK652" s="6"/>
      <c r="BL652" s="3"/>
      <c r="BM652" s="3"/>
    </row>
    <row r="653" spans="11:65" ht="12.75" customHeight="1" x14ac:dyDescent="0.15">
      <c r="K653" s="1"/>
      <c r="AL653" s="16"/>
      <c r="AM653" s="16"/>
      <c r="AN653" s="17"/>
      <c r="AO653" s="16"/>
      <c r="AP653" s="16"/>
      <c r="AQ653" s="18"/>
      <c r="AR653" s="18"/>
      <c r="AS653" s="16"/>
      <c r="AT653" s="16"/>
      <c r="AU653" s="16"/>
      <c r="AV653" s="16"/>
      <c r="AW653" s="17"/>
      <c r="AX653" s="16"/>
      <c r="AY653" s="16"/>
      <c r="AZ653" s="16"/>
      <c r="BA653" s="16"/>
      <c r="BB653" s="16"/>
      <c r="BC653" s="16"/>
      <c r="BD653" s="16"/>
      <c r="BH653" s="6"/>
      <c r="BI653" s="3"/>
      <c r="BK653" s="6"/>
      <c r="BL653" s="3"/>
      <c r="BM653" s="3"/>
    </row>
    <row r="654" spans="11:65" ht="12.75" customHeight="1" x14ac:dyDescent="0.15">
      <c r="K654" s="1"/>
      <c r="AL654" s="16"/>
      <c r="AM654" s="16"/>
      <c r="AN654" s="17"/>
      <c r="AO654" s="16"/>
      <c r="AP654" s="16"/>
      <c r="AQ654" s="18"/>
      <c r="AR654" s="18"/>
      <c r="AS654" s="16"/>
      <c r="AT654" s="16"/>
      <c r="AU654" s="16"/>
      <c r="AV654" s="16"/>
      <c r="AW654" s="17"/>
      <c r="AX654" s="16"/>
      <c r="AY654" s="16"/>
      <c r="AZ654" s="16"/>
      <c r="BA654" s="16"/>
      <c r="BB654" s="16"/>
      <c r="BC654" s="16"/>
      <c r="BD654" s="16"/>
      <c r="BH654" s="6"/>
      <c r="BI654" s="3"/>
      <c r="BK654" s="6"/>
      <c r="BL654" s="3"/>
      <c r="BM654" s="3"/>
    </row>
    <row r="655" spans="11:65" ht="12.75" customHeight="1" x14ac:dyDescent="0.15">
      <c r="K655" s="1"/>
      <c r="AL655" s="16"/>
      <c r="AM655" s="16"/>
      <c r="AN655" s="17"/>
      <c r="AO655" s="16"/>
      <c r="AP655" s="16"/>
      <c r="AQ655" s="18"/>
      <c r="AR655" s="18"/>
      <c r="AS655" s="16"/>
      <c r="AT655" s="16"/>
      <c r="AU655" s="16"/>
      <c r="AV655" s="16"/>
      <c r="AW655" s="17"/>
      <c r="AX655" s="16"/>
      <c r="AY655" s="16"/>
      <c r="AZ655" s="16"/>
      <c r="BA655" s="16"/>
      <c r="BB655" s="16"/>
      <c r="BC655" s="16"/>
      <c r="BD655" s="16"/>
      <c r="BH655" s="6"/>
      <c r="BI655" s="3"/>
      <c r="BK655" s="6"/>
      <c r="BL655" s="3"/>
      <c r="BM655" s="3"/>
    </row>
    <row r="656" spans="11:65" ht="12.75" customHeight="1" x14ac:dyDescent="0.15">
      <c r="K656" s="1"/>
      <c r="AL656" s="16"/>
      <c r="AM656" s="16"/>
      <c r="AN656" s="17"/>
      <c r="AO656" s="16"/>
      <c r="AP656" s="16"/>
      <c r="AQ656" s="18"/>
      <c r="AR656" s="18"/>
      <c r="AS656" s="16"/>
      <c r="AT656" s="16"/>
      <c r="AU656" s="16"/>
      <c r="AV656" s="16"/>
      <c r="AW656" s="17"/>
      <c r="AX656" s="16"/>
      <c r="AY656" s="16"/>
      <c r="AZ656" s="16"/>
      <c r="BA656" s="16"/>
      <c r="BB656" s="16"/>
      <c r="BC656" s="16"/>
      <c r="BD656" s="16"/>
      <c r="BH656" s="6"/>
      <c r="BI656" s="3"/>
      <c r="BK656" s="6"/>
      <c r="BL656" s="3"/>
      <c r="BM656" s="3"/>
    </row>
    <row r="657" spans="11:65" ht="12.75" customHeight="1" x14ac:dyDescent="0.15">
      <c r="K657" s="1"/>
      <c r="AL657" s="16"/>
      <c r="AM657" s="16"/>
      <c r="AN657" s="17"/>
      <c r="AO657" s="16"/>
      <c r="AP657" s="16"/>
      <c r="AQ657" s="18"/>
      <c r="AR657" s="18"/>
      <c r="AS657" s="16"/>
      <c r="AT657" s="16"/>
      <c r="AU657" s="16"/>
      <c r="AV657" s="16"/>
      <c r="AW657" s="17"/>
      <c r="AX657" s="16"/>
      <c r="AY657" s="16"/>
      <c r="AZ657" s="16"/>
      <c r="BA657" s="16"/>
      <c r="BB657" s="16"/>
      <c r="BC657" s="16"/>
      <c r="BD657" s="16"/>
      <c r="BH657" s="6"/>
      <c r="BI657" s="3"/>
      <c r="BK657" s="6"/>
      <c r="BL657" s="3"/>
      <c r="BM657" s="3"/>
    </row>
    <row r="658" spans="11:65" ht="12.75" customHeight="1" x14ac:dyDescent="0.15">
      <c r="K658" s="1"/>
      <c r="AL658" s="16"/>
      <c r="AM658" s="16"/>
      <c r="AN658" s="17"/>
      <c r="AO658" s="16"/>
      <c r="AP658" s="16"/>
      <c r="AQ658" s="18"/>
      <c r="AR658" s="18"/>
      <c r="AS658" s="16"/>
      <c r="AT658" s="16"/>
      <c r="AU658" s="16"/>
      <c r="AV658" s="16"/>
      <c r="AW658" s="17"/>
      <c r="AX658" s="16"/>
      <c r="AY658" s="16"/>
      <c r="AZ658" s="16"/>
      <c r="BA658" s="16"/>
      <c r="BB658" s="16"/>
      <c r="BC658" s="16"/>
      <c r="BD658" s="16"/>
      <c r="BH658" s="6"/>
      <c r="BI658" s="3"/>
      <c r="BK658" s="6"/>
      <c r="BL658" s="3"/>
      <c r="BM658" s="3"/>
    </row>
    <row r="659" spans="11:65" ht="12.75" customHeight="1" x14ac:dyDescent="0.15">
      <c r="K659" s="1"/>
      <c r="AL659" s="16"/>
      <c r="AM659" s="16"/>
      <c r="AN659" s="17"/>
      <c r="AO659" s="16"/>
      <c r="AP659" s="16"/>
      <c r="AQ659" s="18"/>
      <c r="AR659" s="18"/>
      <c r="AS659" s="16"/>
      <c r="AT659" s="16"/>
      <c r="AU659" s="16"/>
      <c r="AV659" s="16"/>
      <c r="AW659" s="17"/>
      <c r="AX659" s="16"/>
      <c r="AY659" s="16"/>
      <c r="AZ659" s="16"/>
      <c r="BA659" s="16"/>
      <c r="BB659" s="16"/>
      <c r="BC659" s="16"/>
      <c r="BD659" s="16"/>
      <c r="BH659" s="6"/>
      <c r="BI659" s="3"/>
      <c r="BK659" s="6"/>
      <c r="BL659" s="3"/>
      <c r="BM659" s="3"/>
    </row>
    <row r="660" spans="11:65" ht="12.75" customHeight="1" x14ac:dyDescent="0.15">
      <c r="K660" s="1"/>
      <c r="AL660" s="16"/>
      <c r="AM660" s="16"/>
      <c r="AN660" s="17"/>
      <c r="AO660" s="16"/>
      <c r="AP660" s="16"/>
      <c r="AQ660" s="18"/>
      <c r="AR660" s="18"/>
      <c r="AS660" s="16"/>
      <c r="AT660" s="16"/>
      <c r="AU660" s="16"/>
      <c r="AV660" s="16"/>
      <c r="AW660" s="17"/>
      <c r="AX660" s="16"/>
      <c r="AY660" s="16"/>
      <c r="AZ660" s="16"/>
      <c r="BA660" s="16"/>
      <c r="BB660" s="16"/>
      <c r="BC660" s="16"/>
      <c r="BD660" s="16"/>
      <c r="BH660" s="6"/>
      <c r="BI660" s="3"/>
      <c r="BK660" s="6"/>
      <c r="BL660" s="3"/>
      <c r="BM660" s="3"/>
    </row>
    <row r="661" spans="11:65" ht="12.75" customHeight="1" x14ac:dyDescent="0.15">
      <c r="K661" s="1"/>
      <c r="AL661" s="16"/>
      <c r="AM661" s="16"/>
      <c r="AN661" s="17"/>
      <c r="AO661" s="16"/>
      <c r="AP661" s="16"/>
      <c r="AQ661" s="18"/>
      <c r="AR661" s="18"/>
      <c r="AS661" s="16"/>
      <c r="AT661" s="16"/>
      <c r="AU661" s="16"/>
      <c r="AV661" s="16"/>
      <c r="AW661" s="17"/>
      <c r="AX661" s="16"/>
      <c r="AY661" s="16"/>
      <c r="AZ661" s="16"/>
      <c r="BA661" s="16"/>
      <c r="BB661" s="16"/>
      <c r="BC661" s="16"/>
      <c r="BD661" s="16"/>
      <c r="BH661" s="6"/>
      <c r="BI661" s="3"/>
      <c r="BK661" s="6"/>
      <c r="BL661" s="3"/>
      <c r="BM661" s="3"/>
    </row>
    <row r="662" spans="11:65" ht="12.75" customHeight="1" x14ac:dyDescent="0.15">
      <c r="K662" s="1"/>
      <c r="AL662" s="16"/>
      <c r="AM662" s="16"/>
      <c r="AN662" s="17"/>
      <c r="AO662" s="16"/>
      <c r="AP662" s="16"/>
      <c r="AQ662" s="18"/>
      <c r="AR662" s="18"/>
      <c r="AS662" s="16"/>
      <c r="AT662" s="16"/>
      <c r="AU662" s="16"/>
      <c r="AV662" s="16"/>
      <c r="AW662" s="17"/>
      <c r="AX662" s="16"/>
      <c r="AY662" s="16"/>
      <c r="AZ662" s="16"/>
      <c r="BA662" s="16"/>
      <c r="BB662" s="16"/>
      <c r="BC662" s="16"/>
      <c r="BD662" s="16"/>
      <c r="BH662" s="6"/>
      <c r="BI662" s="3"/>
      <c r="BK662" s="6"/>
      <c r="BL662" s="3"/>
      <c r="BM662" s="3"/>
    </row>
    <row r="663" spans="11:65" ht="12.75" customHeight="1" x14ac:dyDescent="0.15">
      <c r="K663" s="1"/>
      <c r="AL663" s="16"/>
      <c r="AM663" s="16"/>
      <c r="AN663" s="17"/>
      <c r="AO663" s="16"/>
      <c r="AP663" s="16"/>
      <c r="AQ663" s="18"/>
      <c r="AR663" s="18"/>
      <c r="AS663" s="16"/>
      <c r="AT663" s="16"/>
      <c r="AU663" s="16"/>
      <c r="AV663" s="16"/>
      <c r="AW663" s="17"/>
      <c r="AX663" s="16"/>
      <c r="AY663" s="16"/>
      <c r="AZ663" s="16"/>
      <c r="BA663" s="16"/>
      <c r="BB663" s="16"/>
      <c r="BC663" s="16"/>
      <c r="BD663" s="16"/>
      <c r="BH663" s="6"/>
      <c r="BI663" s="3"/>
      <c r="BK663" s="6"/>
      <c r="BL663" s="3"/>
      <c r="BM663" s="3"/>
    </row>
    <row r="664" spans="11:65" ht="12.75" customHeight="1" x14ac:dyDescent="0.15">
      <c r="K664" s="1"/>
      <c r="AL664" s="16"/>
      <c r="AM664" s="16"/>
      <c r="AN664" s="17"/>
      <c r="AO664" s="16"/>
      <c r="AP664" s="16"/>
      <c r="AQ664" s="18"/>
      <c r="AR664" s="18"/>
      <c r="AS664" s="16"/>
      <c r="AT664" s="16"/>
      <c r="AU664" s="16"/>
      <c r="AV664" s="16"/>
      <c r="AW664" s="17"/>
      <c r="AX664" s="16"/>
      <c r="AY664" s="16"/>
      <c r="AZ664" s="16"/>
      <c r="BA664" s="16"/>
      <c r="BB664" s="16"/>
      <c r="BC664" s="16"/>
      <c r="BD664" s="16"/>
      <c r="BH664" s="6"/>
      <c r="BI664" s="3"/>
      <c r="BK664" s="6"/>
      <c r="BL664" s="3"/>
      <c r="BM664" s="3"/>
    </row>
    <row r="665" spans="11:65" ht="12.75" customHeight="1" x14ac:dyDescent="0.15">
      <c r="K665" s="1"/>
      <c r="AL665" s="16"/>
      <c r="AM665" s="16"/>
      <c r="AN665" s="17"/>
      <c r="AO665" s="16"/>
      <c r="AP665" s="16"/>
      <c r="AQ665" s="18"/>
      <c r="AR665" s="18"/>
      <c r="AS665" s="16"/>
      <c r="AT665" s="16"/>
      <c r="AU665" s="16"/>
      <c r="AV665" s="16"/>
      <c r="AW665" s="17"/>
      <c r="AX665" s="16"/>
      <c r="AY665" s="16"/>
      <c r="AZ665" s="16"/>
      <c r="BA665" s="16"/>
      <c r="BB665" s="16"/>
      <c r="BC665" s="16"/>
      <c r="BD665" s="16"/>
      <c r="BH665" s="6"/>
      <c r="BI665" s="3"/>
      <c r="BK665" s="6"/>
      <c r="BL665" s="3"/>
      <c r="BM665" s="3"/>
    </row>
    <row r="666" spans="11:65" ht="12.75" customHeight="1" x14ac:dyDescent="0.15">
      <c r="K666" s="1"/>
      <c r="AL666" s="16"/>
      <c r="AM666" s="16"/>
      <c r="AN666" s="17"/>
      <c r="AO666" s="16"/>
      <c r="AP666" s="16"/>
      <c r="AQ666" s="18"/>
      <c r="AR666" s="18"/>
      <c r="AS666" s="16"/>
      <c r="AT666" s="16"/>
      <c r="AU666" s="16"/>
      <c r="AV666" s="16"/>
      <c r="AW666" s="17"/>
      <c r="AX666" s="16"/>
      <c r="AY666" s="16"/>
      <c r="AZ666" s="16"/>
      <c r="BA666" s="16"/>
      <c r="BB666" s="16"/>
      <c r="BC666" s="16"/>
      <c r="BD666" s="16"/>
      <c r="BH666" s="6"/>
      <c r="BI666" s="3"/>
      <c r="BK666" s="6"/>
      <c r="BL666" s="3"/>
      <c r="BM666" s="3"/>
    </row>
    <row r="667" spans="11:65" ht="12.75" customHeight="1" x14ac:dyDescent="0.15">
      <c r="K667" s="1"/>
      <c r="AL667" s="16"/>
      <c r="AM667" s="16"/>
      <c r="AN667" s="17"/>
      <c r="AO667" s="16"/>
      <c r="AP667" s="16"/>
      <c r="AQ667" s="18"/>
      <c r="AR667" s="18"/>
      <c r="AS667" s="16"/>
      <c r="AT667" s="16"/>
      <c r="AU667" s="16"/>
      <c r="AV667" s="16"/>
      <c r="AW667" s="17"/>
      <c r="AX667" s="16"/>
      <c r="AY667" s="16"/>
      <c r="AZ667" s="16"/>
      <c r="BA667" s="16"/>
      <c r="BB667" s="16"/>
      <c r="BC667" s="16"/>
      <c r="BD667" s="16"/>
      <c r="BH667" s="6"/>
      <c r="BI667" s="3"/>
      <c r="BK667" s="6"/>
      <c r="BL667" s="3"/>
      <c r="BM667" s="3"/>
    </row>
    <row r="668" spans="11:65" ht="12.75" customHeight="1" x14ac:dyDescent="0.15">
      <c r="K668" s="1"/>
      <c r="AL668" s="16"/>
      <c r="AM668" s="16"/>
      <c r="AN668" s="17"/>
      <c r="AO668" s="16"/>
      <c r="AP668" s="16"/>
      <c r="AQ668" s="18"/>
      <c r="AR668" s="18"/>
      <c r="AS668" s="16"/>
      <c r="AT668" s="16"/>
      <c r="AU668" s="16"/>
      <c r="AV668" s="16"/>
      <c r="AW668" s="17"/>
      <c r="AX668" s="16"/>
      <c r="AY668" s="16"/>
      <c r="AZ668" s="16"/>
      <c r="BA668" s="16"/>
      <c r="BB668" s="16"/>
      <c r="BC668" s="16"/>
      <c r="BD668" s="16"/>
      <c r="BH668" s="6"/>
      <c r="BI668" s="3"/>
      <c r="BK668" s="6"/>
      <c r="BL668" s="3"/>
      <c r="BM668" s="3"/>
    </row>
    <row r="669" spans="11:65" ht="12.75" customHeight="1" x14ac:dyDescent="0.15">
      <c r="K669" s="1"/>
      <c r="AL669" s="16"/>
      <c r="AM669" s="16"/>
      <c r="AN669" s="17"/>
      <c r="AO669" s="16"/>
      <c r="AP669" s="16"/>
      <c r="AQ669" s="18"/>
      <c r="AR669" s="18"/>
      <c r="AS669" s="16"/>
      <c r="AT669" s="16"/>
      <c r="AU669" s="16"/>
      <c r="AV669" s="16"/>
      <c r="AW669" s="17"/>
      <c r="AX669" s="16"/>
      <c r="AY669" s="16"/>
      <c r="AZ669" s="16"/>
      <c r="BA669" s="16"/>
      <c r="BB669" s="16"/>
      <c r="BC669" s="16"/>
      <c r="BD669" s="16"/>
      <c r="BH669" s="6"/>
      <c r="BI669" s="3"/>
      <c r="BK669" s="6"/>
      <c r="BL669" s="3"/>
      <c r="BM669" s="3"/>
    </row>
    <row r="670" spans="11:65" ht="12.75" customHeight="1" x14ac:dyDescent="0.15">
      <c r="K670" s="1"/>
      <c r="AL670" s="16"/>
      <c r="AM670" s="16"/>
      <c r="AN670" s="17"/>
      <c r="AO670" s="16"/>
      <c r="AP670" s="16"/>
      <c r="AQ670" s="18"/>
      <c r="AR670" s="18"/>
      <c r="AS670" s="16"/>
      <c r="AT670" s="16"/>
      <c r="AU670" s="16"/>
      <c r="AV670" s="16"/>
      <c r="AW670" s="17"/>
      <c r="AX670" s="16"/>
      <c r="AY670" s="16"/>
      <c r="AZ670" s="16"/>
      <c r="BA670" s="16"/>
      <c r="BB670" s="16"/>
      <c r="BC670" s="16"/>
      <c r="BD670" s="16"/>
      <c r="BH670" s="6"/>
      <c r="BI670" s="3"/>
      <c r="BK670" s="6"/>
      <c r="BL670" s="3"/>
      <c r="BM670" s="3"/>
    </row>
    <row r="671" spans="11:65" ht="12.75" customHeight="1" x14ac:dyDescent="0.15">
      <c r="K671" s="1"/>
      <c r="AL671" s="16"/>
      <c r="AM671" s="16"/>
      <c r="AN671" s="17"/>
      <c r="AO671" s="16"/>
      <c r="AP671" s="16"/>
      <c r="AQ671" s="18"/>
      <c r="AR671" s="18"/>
      <c r="AS671" s="16"/>
      <c r="AT671" s="16"/>
      <c r="AU671" s="16"/>
      <c r="AV671" s="16"/>
      <c r="AW671" s="17"/>
      <c r="AX671" s="16"/>
      <c r="AY671" s="16"/>
      <c r="AZ671" s="16"/>
      <c r="BA671" s="16"/>
      <c r="BB671" s="16"/>
      <c r="BC671" s="16"/>
      <c r="BD671" s="16"/>
      <c r="BH671" s="6"/>
      <c r="BI671" s="3"/>
      <c r="BK671" s="6"/>
      <c r="BL671" s="3"/>
      <c r="BM671" s="3"/>
    </row>
    <row r="672" spans="11:65" ht="12.75" customHeight="1" x14ac:dyDescent="0.15">
      <c r="K672" s="1"/>
      <c r="AL672" s="16"/>
      <c r="AM672" s="16"/>
      <c r="AN672" s="17"/>
      <c r="AO672" s="16"/>
      <c r="AP672" s="16"/>
      <c r="AQ672" s="18"/>
      <c r="AR672" s="18"/>
      <c r="AS672" s="16"/>
      <c r="AT672" s="16"/>
      <c r="AU672" s="16"/>
      <c r="AV672" s="16"/>
      <c r="AW672" s="17"/>
      <c r="AX672" s="16"/>
      <c r="AY672" s="16"/>
      <c r="AZ672" s="16"/>
      <c r="BA672" s="16"/>
      <c r="BB672" s="16"/>
      <c r="BC672" s="16"/>
      <c r="BD672" s="16"/>
      <c r="BH672" s="6"/>
      <c r="BI672" s="3"/>
      <c r="BK672" s="6"/>
      <c r="BL672" s="3"/>
      <c r="BM672" s="3"/>
    </row>
    <row r="673" spans="11:65" ht="12.75" customHeight="1" x14ac:dyDescent="0.15">
      <c r="K673" s="1"/>
      <c r="AL673" s="16"/>
      <c r="AM673" s="16"/>
      <c r="AN673" s="17"/>
      <c r="AO673" s="16"/>
      <c r="AP673" s="16"/>
      <c r="AQ673" s="18"/>
      <c r="AR673" s="18"/>
      <c r="AS673" s="16"/>
      <c r="AT673" s="16"/>
      <c r="AU673" s="16"/>
      <c r="AV673" s="16"/>
      <c r="AW673" s="17"/>
      <c r="AX673" s="16"/>
      <c r="AY673" s="16"/>
      <c r="AZ673" s="16"/>
      <c r="BA673" s="16"/>
      <c r="BB673" s="16"/>
      <c r="BC673" s="16"/>
      <c r="BD673" s="16"/>
      <c r="BH673" s="6"/>
      <c r="BI673" s="3"/>
      <c r="BK673" s="6"/>
      <c r="BL673" s="3"/>
      <c r="BM673" s="3"/>
    </row>
    <row r="674" spans="11:65" ht="12.75" customHeight="1" x14ac:dyDescent="0.15">
      <c r="K674" s="1"/>
      <c r="AL674" s="16"/>
      <c r="AM674" s="16"/>
      <c r="AN674" s="17"/>
      <c r="AO674" s="16"/>
      <c r="AP674" s="16"/>
      <c r="AQ674" s="18"/>
      <c r="AR674" s="18"/>
      <c r="AS674" s="16"/>
      <c r="AT674" s="16"/>
      <c r="AU674" s="16"/>
      <c r="AV674" s="16"/>
      <c r="AW674" s="17"/>
      <c r="AX674" s="16"/>
      <c r="AY674" s="16"/>
      <c r="AZ674" s="16"/>
      <c r="BA674" s="16"/>
      <c r="BB674" s="16"/>
      <c r="BC674" s="16"/>
      <c r="BD674" s="16"/>
      <c r="BH674" s="6"/>
      <c r="BI674" s="3"/>
      <c r="BK674" s="6"/>
      <c r="BL674" s="3"/>
      <c r="BM674" s="3"/>
    </row>
    <row r="675" spans="11:65" ht="12.75" customHeight="1" x14ac:dyDescent="0.15">
      <c r="K675" s="1"/>
      <c r="AL675" s="16"/>
      <c r="AM675" s="16"/>
      <c r="AN675" s="17"/>
      <c r="AO675" s="16"/>
      <c r="AP675" s="16"/>
      <c r="AQ675" s="18"/>
      <c r="AR675" s="18"/>
      <c r="AS675" s="16"/>
      <c r="AT675" s="16"/>
      <c r="AU675" s="16"/>
      <c r="AV675" s="16"/>
      <c r="AW675" s="17"/>
      <c r="AX675" s="16"/>
      <c r="AY675" s="16"/>
      <c r="AZ675" s="16"/>
      <c r="BA675" s="16"/>
      <c r="BB675" s="16"/>
      <c r="BC675" s="16"/>
      <c r="BD675" s="16"/>
      <c r="BH675" s="6"/>
      <c r="BI675" s="3"/>
      <c r="BK675" s="6"/>
      <c r="BL675" s="3"/>
      <c r="BM675" s="3"/>
    </row>
    <row r="676" spans="11:65" ht="12.75" customHeight="1" x14ac:dyDescent="0.15">
      <c r="K676" s="1"/>
      <c r="AL676" s="16"/>
      <c r="AM676" s="16"/>
      <c r="AN676" s="17"/>
      <c r="AO676" s="16"/>
      <c r="AP676" s="16"/>
      <c r="AQ676" s="18"/>
      <c r="AR676" s="18"/>
      <c r="AS676" s="16"/>
      <c r="AT676" s="16"/>
      <c r="AU676" s="16"/>
      <c r="AV676" s="16"/>
      <c r="AW676" s="17"/>
      <c r="AX676" s="16"/>
      <c r="AY676" s="16"/>
      <c r="AZ676" s="16"/>
      <c r="BA676" s="16"/>
      <c r="BB676" s="16"/>
      <c r="BC676" s="16"/>
      <c r="BD676" s="16"/>
      <c r="BH676" s="6"/>
      <c r="BI676" s="3"/>
      <c r="BK676" s="6"/>
      <c r="BL676" s="3"/>
      <c r="BM676" s="3"/>
    </row>
    <row r="677" spans="11:65" ht="12.75" customHeight="1" x14ac:dyDescent="0.15">
      <c r="K677" s="1"/>
      <c r="AL677" s="16"/>
      <c r="AM677" s="16"/>
      <c r="AN677" s="17"/>
      <c r="AO677" s="16"/>
      <c r="AP677" s="16"/>
      <c r="AQ677" s="18"/>
      <c r="AR677" s="18"/>
      <c r="AS677" s="16"/>
      <c r="AT677" s="16"/>
      <c r="AU677" s="16"/>
      <c r="AV677" s="16"/>
      <c r="AW677" s="17"/>
      <c r="AX677" s="16"/>
      <c r="AY677" s="16"/>
      <c r="AZ677" s="16"/>
      <c r="BA677" s="16"/>
      <c r="BB677" s="16"/>
      <c r="BC677" s="16"/>
      <c r="BD677" s="16"/>
      <c r="BH677" s="6"/>
      <c r="BI677" s="3"/>
      <c r="BK677" s="6"/>
      <c r="BL677" s="3"/>
      <c r="BM677" s="3"/>
    </row>
    <row r="678" spans="11:65" ht="12.75" customHeight="1" x14ac:dyDescent="0.15">
      <c r="K678" s="1"/>
      <c r="AL678" s="16"/>
      <c r="AM678" s="16"/>
      <c r="AN678" s="17"/>
      <c r="AO678" s="16"/>
      <c r="AP678" s="16"/>
      <c r="AQ678" s="18"/>
      <c r="AR678" s="18"/>
      <c r="AS678" s="16"/>
      <c r="AT678" s="16"/>
      <c r="AU678" s="16"/>
      <c r="AV678" s="16"/>
      <c r="AW678" s="17"/>
      <c r="AX678" s="16"/>
      <c r="AY678" s="16"/>
      <c r="AZ678" s="16"/>
      <c r="BA678" s="16"/>
      <c r="BB678" s="16"/>
      <c r="BC678" s="16"/>
      <c r="BD678" s="16"/>
      <c r="BH678" s="6"/>
      <c r="BI678" s="3"/>
      <c r="BK678" s="6"/>
      <c r="BL678" s="3"/>
      <c r="BM678" s="3"/>
    </row>
    <row r="679" spans="11:65" ht="12.75" customHeight="1" x14ac:dyDescent="0.15">
      <c r="K679" s="1"/>
      <c r="AL679" s="16"/>
      <c r="AM679" s="16"/>
      <c r="AN679" s="17"/>
      <c r="AO679" s="16"/>
      <c r="AP679" s="16"/>
      <c r="AQ679" s="18"/>
      <c r="AR679" s="18"/>
      <c r="AS679" s="16"/>
      <c r="AT679" s="16"/>
      <c r="AU679" s="16"/>
      <c r="AV679" s="16"/>
      <c r="AW679" s="17"/>
      <c r="AX679" s="16"/>
      <c r="AY679" s="16"/>
      <c r="AZ679" s="16"/>
      <c r="BA679" s="16"/>
      <c r="BB679" s="16"/>
      <c r="BC679" s="16"/>
      <c r="BD679" s="16"/>
      <c r="BH679" s="6"/>
      <c r="BI679" s="3"/>
      <c r="BK679" s="6"/>
      <c r="BL679" s="3"/>
      <c r="BM679" s="3"/>
    </row>
    <row r="680" spans="11:65" ht="12.75" customHeight="1" x14ac:dyDescent="0.15">
      <c r="K680" s="1"/>
      <c r="AL680" s="16"/>
      <c r="AM680" s="16"/>
      <c r="AN680" s="17"/>
      <c r="AO680" s="16"/>
      <c r="AP680" s="16"/>
      <c r="AQ680" s="18"/>
      <c r="AR680" s="18"/>
      <c r="AS680" s="16"/>
      <c r="AT680" s="16"/>
      <c r="AU680" s="16"/>
      <c r="AV680" s="16"/>
      <c r="AW680" s="17"/>
      <c r="AX680" s="16"/>
      <c r="AY680" s="16"/>
      <c r="AZ680" s="16"/>
      <c r="BA680" s="16"/>
      <c r="BB680" s="16"/>
      <c r="BC680" s="16"/>
      <c r="BD680" s="16"/>
      <c r="BH680" s="6"/>
      <c r="BI680" s="3"/>
      <c r="BK680" s="6"/>
      <c r="BL680" s="3"/>
      <c r="BM680" s="3"/>
    </row>
    <row r="681" spans="11:65" ht="12.75" customHeight="1" x14ac:dyDescent="0.15">
      <c r="K681" s="1"/>
      <c r="AL681" s="16"/>
      <c r="AM681" s="16"/>
      <c r="AN681" s="17"/>
      <c r="AO681" s="16"/>
      <c r="AP681" s="16"/>
      <c r="AQ681" s="18"/>
      <c r="AR681" s="18"/>
      <c r="AS681" s="16"/>
      <c r="AT681" s="16"/>
      <c r="AU681" s="16"/>
      <c r="AV681" s="16"/>
      <c r="AW681" s="17"/>
      <c r="AX681" s="16"/>
      <c r="AY681" s="16"/>
      <c r="AZ681" s="16"/>
      <c r="BA681" s="16"/>
      <c r="BB681" s="16"/>
      <c r="BC681" s="16"/>
      <c r="BD681" s="16"/>
      <c r="BH681" s="6"/>
      <c r="BI681" s="3"/>
      <c r="BK681" s="6"/>
      <c r="BL681" s="3"/>
      <c r="BM681" s="3"/>
    </row>
    <row r="682" spans="11:65" ht="12.75" customHeight="1" x14ac:dyDescent="0.15">
      <c r="K682" s="1"/>
      <c r="AL682" s="16"/>
      <c r="AM682" s="16"/>
      <c r="AN682" s="17"/>
      <c r="AO682" s="16"/>
      <c r="AP682" s="16"/>
      <c r="AQ682" s="18"/>
      <c r="AR682" s="18"/>
      <c r="AS682" s="16"/>
      <c r="AT682" s="16"/>
      <c r="AU682" s="16"/>
      <c r="AV682" s="16"/>
      <c r="AW682" s="17"/>
      <c r="AX682" s="16"/>
      <c r="AY682" s="16"/>
      <c r="AZ682" s="16"/>
      <c r="BA682" s="16"/>
      <c r="BB682" s="16"/>
      <c r="BC682" s="16"/>
      <c r="BD682" s="16"/>
      <c r="BH682" s="6"/>
      <c r="BI682" s="3"/>
      <c r="BK682" s="6"/>
      <c r="BL682" s="3"/>
      <c r="BM682" s="3"/>
    </row>
    <row r="683" spans="11:65" ht="12.75" customHeight="1" x14ac:dyDescent="0.15">
      <c r="K683" s="1"/>
      <c r="AL683" s="16"/>
      <c r="AM683" s="16"/>
      <c r="AN683" s="17"/>
      <c r="AO683" s="16"/>
      <c r="AP683" s="16"/>
      <c r="AQ683" s="18"/>
      <c r="AR683" s="18"/>
      <c r="AS683" s="16"/>
      <c r="AT683" s="16"/>
      <c r="AU683" s="16"/>
      <c r="AV683" s="16"/>
      <c r="AW683" s="17"/>
      <c r="AX683" s="16"/>
      <c r="AY683" s="16"/>
      <c r="AZ683" s="16"/>
      <c r="BA683" s="16"/>
      <c r="BB683" s="16"/>
      <c r="BC683" s="16"/>
      <c r="BD683" s="16"/>
      <c r="BH683" s="6"/>
      <c r="BI683" s="3"/>
      <c r="BK683" s="6"/>
      <c r="BL683" s="3"/>
      <c r="BM683" s="3"/>
    </row>
    <row r="684" spans="11:65" ht="12.75" customHeight="1" x14ac:dyDescent="0.15">
      <c r="K684" s="1"/>
      <c r="AL684" s="16"/>
      <c r="AM684" s="16"/>
      <c r="AN684" s="17"/>
      <c r="AO684" s="16"/>
      <c r="AP684" s="16"/>
      <c r="AQ684" s="18"/>
      <c r="AR684" s="18"/>
      <c r="AS684" s="16"/>
      <c r="AT684" s="16"/>
      <c r="AU684" s="16"/>
      <c r="AV684" s="16"/>
      <c r="AW684" s="17"/>
      <c r="AX684" s="16"/>
      <c r="AY684" s="16"/>
      <c r="AZ684" s="16"/>
      <c r="BA684" s="16"/>
      <c r="BB684" s="16"/>
      <c r="BC684" s="16"/>
      <c r="BD684" s="16"/>
      <c r="BH684" s="6"/>
      <c r="BI684" s="3"/>
      <c r="BK684" s="6"/>
      <c r="BL684" s="3"/>
      <c r="BM684" s="3"/>
    </row>
    <row r="685" spans="11:65" ht="12.75" customHeight="1" x14ac:dyDescent="0.15">
      <c r="K685" s="1"/>
      <c r="AL685" s="16"/>
      <c r="AM685" s="16"/>
      <c r="AN685" s="17"/>
      <c r="AO685" s="16"/>
      <c r="AP685" s="16"/>
      <c r="AQ685" s="18"/>
      <c r="AR685" s="18"/>
      <c r="AS685" s="16"/>
      <c r="AT685" s="16"/>
      <c r="AU685" s="16"/>
      <c r="AV685" s="16"/>
      <c r="AW685" s="17"/>
      <c r="AX685" s="16"/>
      <c r="AY685" s="16"/>
      <c r="AZ685" s="16"/>
      <c r="BA685" s="16"/>
      <c r="BB685" s="16"/>
      <c r="BC685" s="16"/>
      <c r="BD685" s="16"/>
      <c r="BH685" s="6"/>
      <c r="BI685" s="3"/>
      <c r="BK685" s="6"/>
      <c r="BL685" s="3"/>
      <c r="BM685" s="3"/>
    </row>
    <row r="686" spans="11:65" ht="12.75" customHeight="1" x14ac:dyDescent="0.15">
      <c r="K686" s="1"/>
      <c r="AL686" s="16"/>
      <c r="AM686" s="16"/>
      <c r="AN686" s="17"/>
      <c r="AO686" s="16"/>
      <c r="AP686" s="16"/>
      <c r="AQ686" s="18"/>
      <c r="AR686" s="18"/>
      <c r="AS686" s="16"/>
      <c r="AT686" s="16"/>
      <c r="AU686" s="16"/>
      <c r="AV686" s="16"/>
      <c r="AW686" s="17"/>
      <c r="AX686" s="16"/>
      <c r="AY686" s="16"/>
      <c r="AZ686" s="16"/>
      <c r="BA686" s="16"/>
      <c r="BB686" s="16"/>
      <c r="BC686" s="16"/>
      <c r="BD686" s="16"/>
      <c r="BH686" s="6"/>
      <c r="BI686" s="3"/>
      <c r="BK686" s="6"/>
      <c r="BL686" s="3"/>
      <c r="BM686" s="3"/>
    </row>
    <row r="687" spans="11:65" ht="12.75" customHeight="1" x14ac:dyDescent="0.15">
      <c r="K687" s="1"/>
      <c r="AL687" s="16"/>
      <c r="AM687" s="16"/>
      <c r="AN687" s="17"/>
      <c r="AO687" s="16"/>
      <c r="AP687" s="16"/>
      <c r="AQ687" s="18"/>
      <c r="AR687" s="18"/>
      <c r="AS687" s="16"/>
      <c r="AT687" s="16"/>
      <c r="AU687" s="16"/>
      <c r="AV687" s="16"/>
      <c r="AW687" s="17"/>
      <c r="AX687" s="16"/>
      <c r="AY687" s="16"/>
      <c r="AZ687" s="16"/>
      <c r="BA687" s="16"/>
      <c r="BB687" s="16"/>
      <c r="BC687" s="16"/>
      <c r="BD687" s="16"/>
      <c r="BH687" s="6"/>
      <c r="BI687" s="3"/>
      <c r="BK687" s="6"/>
      <c r="BL687" s="3"/>
      <c r="BM687" s="3"/>
    </row>
    <row r="688" spans="11:65" ht="12.75" customHeight="1" x14ac:dyDescent="0.15">
      <c r="K688" s="1"/>
      <c r="AL688" s="16"/>
      <c r="AM688" s="16"/>
      <c r="AN688" s="17"/>
      <c r="AO688" s="16"/>
      <c r="AP688" s="16"/>
      <c r="AQ688" s="18"/>
      <c r="AR688" s="18"/>
      <c r="AS688" s="16"/>
      <c r="AT688" s="16"/>
      <c r="AU688" s="16"/>
      <c r="AV688" s="16"/>
      <c r="AW688" s="17"/>
      <c r="AX688" s="16"/>
      <c r="AY688" s="16"/>
      <c r="AZ688" s="16"/>
      <c r="BA688" s="16"/>
      <c r="BB688" s="16"/>
      <c r="BC688" s="16"/>
      <c r="BD688" s="16"/>
      <c r="BH688" s="6"/>
      <c r="BI688" s="3"/>
      <c r="BK688" s="6"/>
      <c r="BL688" s="3"/>
      <c r="BM688" s="3"/>
    </row>
    <row r="689" spans="11:65" ht="12.75" customHeight="1" x14ac:dyDescent="0.15">
      <c r="K689" s="1"/>
      <c r="AL689" s="16"/>
      <c r="AM689" s="16"/>
      <c r="AN689" s="17"/>
      <c r="AO689" s="16"/>
      <c r="AP689" s="16"/>
      <c r="AQ689" s="18"/>
      <c r="AR689" s="18"/>
      <c r="AS689" s="16"/>
      <c r="AT689" s="16"/>
      <c r="AU689" s="16"/>
      <c r="AV689" s="16"/>
      <c r="AW689" s="17"/>
      <c r="AX689" s="16"/>
      <c r="AY689" s="16"/>
      <c r="AZ689" s="16"/>
      <c r="BA689" s="16"/>
      <c r="BB689" s="16"/>
      <c r="BC689" s="16"/>
      <c r="BD689" s="16"/>
      <c r="BH689" s="6"/>
      <c r="BI689" s="3"/>
      <c r="BK689" s="6"/>
      <c r="BL689" s="3"/>
      <c r="BM689" s="3"/>
    </row>
    <row r="690" spans="11:65" ht="12.75" customHeight="1" x14ac:dyDescent="0.15">
      <c r="K690" s="1"/>
      <c r="AL690" s="16"/>
      <c r="AM690" s="16"/>
      <c r="AN690" s="17"/>
      <c r="AO690" s="16"/>
      <c r="AP690" s="16"/>
      <c r="AQ690" s="18"/>
      <c r="AR690" s="18"/>
      <c r="AS690" s="16"/>
      <c r="AT690" s="16"/>
      <c r="AU690" s="16"/>
      <c r="AV690" s="16"/>
      <c r="AW690" s="17"/>
      <c r="AX690" s="16"/>
      <c r="AY690" s="16"/>
      <c r="AZ690" s="16"/>
      <c r="BA690" s="16"/>
      <c r="BB690" s="16"/>
      <c r="BC690" s="16"/>
      <c r="BD690" s="16"/>
      <c r="BH690" s="6"/>
      <c r="BI690" s="3"/>
      <c r="BK690" s="6"/>
      <c r="BL690" s="3"/>
      <c r="BM690" s="3"/>
    </row>
    <row r="691" spans="11:65" ht="12.75" customHeight="1" x14ac:dyDescent="0.15">
      <c r="K691" s="1"/>
      <c r="AL691" s="16"/>
      <c r="AM691" s="16"/>
      <c r="AN691" s="17"/>
      <c r="AO691" s="16"/>
      <c r="AP691" s="16"/>
      <c r="AQ691" s="18"/>
      <c r="AR691" s="18"/>
      <c r="AS691" s="16"/>
      <c r="AT691" s="16"/>
      <c r="AU691" s="16"/>
      <c r="AV691" s="16"/>
      <c r="AW691" s="17"/>
      <c r="AX691" s="16"/>
      <c r="AY691" s="16"/>
      <c r="AZ691" s="16"/>
      <c r="BA691" s="16"/>
      <c r="BB691" s="16"/>
      <c r="BC691" s="16"/>
      <c r="BD691" s="16"/>
      <c r="BH691" s="6"/>
      <c r="BI691" s="3"/>
      <c r="BK691" s="6"/>
      <c r="BL691" s="3"/>
      <c r="BM691" s="3"/>
    </row>
    <row r="692" spans="11:65" ht="12.75" customHeight="1" x14ac:dyDescent="0.15">
      <c r="K692" s="1"/>
      <c r="AL692" s="16"/>
      <c r="AM692" s="16"/>
      <c r="AN692" s="17"/>
      <c r="AO692" s="16"/>
      <c r="AP692" s="16"/>
      <c r="AQ692" s="18"/>
      <c r="AR692" s="18"/>
      <c r="AS692" s="16"/>
      <c r="AT692" s="16"/>
      <c r="AU692" s="16"/>
      <c r="AV692" s="16"/>
      <c r="AW692" s="17"/>
      <c r="AX692" s="16"/>
      <c r="AY692" s="16"/>
      <c r="AZ692" s="16"/>
      <c r="BA692" s="16"/>
      <c r="BB692" s="16"/>
      <c r="BC692" s="16"/>
      <c r="BD692" s="16"/>
      <c r="BH692" s="6"/>
      <c r="BI692" s="3"/>
      <c r="BK692" s="6"/>
      <c r="BL692" s="3"/>
      <c r="BM692" s="3"/>
    </row>
    <row r="693" spans="11:65" ht="12.75" customHeight="1" x14ac:dyDescent="0.15">
      <c r="K693" s="1"/>
      <c r="AL693" s="16"/>
      <c r="AM693" s="16"/>
      <c r="AN693" s="17"/>
      <c r="AO693" s="16"/>
      <c r="AP693" s="16"/>
      <c r="AQ693" s="18"/>
      <c r="AR693" s="18"/>
      <c r="AS693" s="16"/>
      <c r="AT693" s="16"/>
      <c r="AU693" s="16"/>
      <c r="AV693" s="16"/>
      <c r="AW693" s="17"/>
      <c r="AX693" s="16"/>
      <c r="AY693" s="16"/>
      <c r="AZ693" s="16"/>
      <c r="BA693" s="16"/>
      <c r="BB693" s="16"/>
      <c r="BC693" s="16"/>
      <c r="BD693" s="16"/>
      <c r="BH693" s="6"/>
      <c r="BI693" s="3"/>
      <c r="BK693" s="6"/>
      <c r="BL693" s="3"/>
      <c r="BM693" s="3"/>
    </row>
    <row r="694" spans="11:65" ht="12.75" customHeight="1" x14ac:dyDescent="0.15">
      <c r="K694" s="1"/>
      <c r="AL694" s="16"/>
      <c r="AM694" s="16"/>
      <c r="AN694" s="17"/>
      <c r="AO694" s="16"/>
      <c r="AP694" s="16"/>
      <c r="AQ694" s="18"/>
      <c r="AR694" s="18"/>
      <c r="AS694" s="16"/>
      <c r="AT694" s="16"/>
      <c r="AU694" s="16"/>
      <c r="AV694" s="16"/>
      <c r="AW694" s="17"/>
      <c r="AX694" s="16"/>
      <c r="AY694" s="16"/>
      <c r="AZ694" s="16"/>
      <c r="BA694" s="16"/>
      <c r="BB694" s="16"/>
      <c r="BC694" s="16"/>
      <c r="BD694" s="16"/>
      <c r="BH694" s="6"/>
      <c r="BI694" s="3"/>
      <c r="BK694" s="6"/>
      <c r="BL694" s="3"/>
      <c r="BM694" s="3"/>
    </row>
    <row r="695" spans="11:65" ht="12.75" customHeight="1" x14ac:dyDescent="0.15">
      <c r="K695" s="1"/>
      <c r="AL695" s="16"/>
      <c r="AM695" s="16"/>
      <c r="AN695" s="17"/>
      <c r="AO695" s="16"/>
      <c r="AP695" s="16"/>
      <c r="AQ695" s="18"/>
      <c r="AR695" s="18"/>
      <c r="AS695" s="16"/>
      <c r="AT695" s="16"/>
      <c r="AU695" s="16"/>
      <c r="AV695" s="16"/>
      <c r="AW695" s="17"/>
      <c r="AX695" s="16"/>
      <c r="AY695" s="16"/>
      <c r="AZ695" s="16"/>
      <c r="BA695" s="16"/>
      <c r="BB695" s="16"/>
      <c r="BC695" s="16"/>
      <c r="BD695" s="16"/>
      <c r="BH695" s="6"/>
      <c r="BI695" s="3"/>
      <c r="BK695" s="6"/>
      <c r="BL695" s="3"/>
      <c r="BM695" s="3"/>
    </row>
    <row r="696" spans="11:65" ht="12.75" customHeight="1" x14ac:dyDescent="0.15">
      <c r="K696" s="1"/>
      <c r="AL696" s="16"/>
      <c r="AM696" s="16"/>
      <c r="AN696" s="17"/>
      <c r="AO696" s="16"/>
      <c r="AP696" s="16"/>
      <c r="AQ696" s="18"/>
      <c r="AR696" s="18"/>
      <c r="AS696" s="16"/>
      <c r="AT696" s="16"/>
      <c r="AU696" s="16"/>
      <c r="AV696" s="16"/>
      <c r="AW696" s="17"/>
      <c r="AX696" s="16"/>
      <c r="AY696" s="16"/>
      <c r="AZ696" s="16"/>
      <c r="BA696" s="16"/>
      <c r="BB696" s="16"/>
      <c r="BC696" s="16"/>
      <c r="BD696" s="16"/>
      <c r="BH696" s="6"/>
      <c r="BI696" s="3"/>
      <c r="BK696" s="6"/>
      <c r="BL696" s="3"/>
      <c r="BM696" s="3"/>
    </row>
    <row r="697" spans="11:65" ht="12.75" customHeight="1" x14ac:dyDescent="0.15">
      <c r="K697" s="1"/>
      <c r="AL697" s="16"/>
      <c r="AM697" s="16"/>
      <c r="AN697" s="17"/>
      <c r="AO697" s="16"/>
      <c r="AP697" s="16"/>
      <c r="AQ697" s="18"/>
      <c r="AR697" s="18"/>
      <c r="AS697" s="16"/>
      <c r="AT697" s="16"/>
      <c r="AU697" s="16"/>
      <c r="AV697" s="16"/>
      <c r="AW697" s="17"/>
      <c r="AX697" s="16"/>
      <c r="AY697" s="16"/>
      <c r="AZ697" s="16"/>
      <c r="BA697" s="16"/>
      <c r="BB697" s="16"/>
      <c r="BC697" s="16"/>
      <c r="BD697" s="16"/>
      <c r="BH697" s="6"/>
      <c r="BI697" s="3"/>
      <c r="BK697" s="6"/>
      <c r="BL697" s="3"/>
      <c r="BM697" s="3"/>
    </row>
    <row r="698" spans="11:65" ht="12.75" customHeight="1" x14ac:dyDescent="0.15">
      <c r="K698" s="1"/>
      <c r="AL698" s="16"/>
      <c r="AM698" s="16"/>
      <c r="AN698" s="17"/>
      <c r="AO698" s="16"/>
      <c r="AP698" s="16"/>
      <c r="AQ698" s="18"/>
      <c r="AR698" s="18"/>
      <c r="AS698" s="16"/>
      <c r="AT698" s="16"/>
      <c r="AU698" s="16"/>
      <c r="AV698" s="16"/>
      <c r="AW698" s="17"/>
      <c r="AX698" s="16"/>
      <c r="AY698" s="16"/>
      <c r="AZ698" s="16"/>
      <c r="BA698" s="16"/>
      <c r="BB698" s="16"/>
      <c r="BC698" s="16"/>
      <c r="BD698" s="16"/>
      <c r="BH698" s="6"/>
      <c r="BI698" s="3"/>
      <c r="BK698" s="6"/>
      <c r="BL698" s="3"/>
      <c r="BM698" s="3"/>
    </row>
    <row r="699" spans="11:65" ht="12.75" customHeight="1" x14ac:dyDescent="0.15">
      <c r="K699" s="1"/>
      <c r="AL699" s="16"/>
      <c r="AM699" s="16"/>
      <c r="AN699" s="17"/>
      <c r="AO699" s="16"/>
      <c r="AP699" s="16"/>
      <c r="AQ699" s="18"/>
      <c r="AR699" s="18"/>
      <c r="AS699" s="16"/>
      <c r="AT699" s="16"/>
      <c r="AU699" s="16"/>
      <c r="AV699" s="16"/>
      <c r="AW699" s="17"/>
      <c r="AX699" s="16"/>
      <c r="AY699" s="16"/>
      <c r="AZ699" s="16"/>
      <c r="BA699" s="16"/>
      <c r="BB699" s="16"/>
      <c r="BC699" s="16"/>
      <c r="BD699" s="16"/>
      <c r="BH699" s="6"/>
      <c r="BI699" s="3"/>
      <c r="BK699" s="6"/>
      <c r="BL699" s="3"/>
      <c r="BM699" s="3"/>
    </row>
    <row r="700" spans="11:65" ht="12.75" customHeight="1" x14ac:dyDescent="0.15">
      <c r="K700" s="1"/>
      <c r="AL700" s="16"/>
      <c r="AM700" s="16"/>
      <c r="AN700" s="17"/>
      <c r="AO700" s="16"/>
      <c r="AP700" s="16"/>
      <c r="AQ700" s="18"/>
      <c r="AR700" s="18"/>
      <c r="AS700" s="16"/>
      <c r="AT700" s="16"/>
      <c r="AU700" s="16"/>
      <c r="AV700" s="16"/>
      <c r="AW700" s="17"/>
      <c r="AX700" s="16"/>
      <c r="AY700" s="16"/>
      <c r="AZ700" s="16"/>
      <c r="BA700" s="16"/>
      <c r="BB700" s="16"/>
      <c r="BC700" s="16"/>
      <c r="BD700" s="16"/>
      <c r="BH700" s="6"/>
      <c r="BI700" s="3"/>
      <c r="BK700" s="6"/>
      <c r="BL700" s="3"/>
      <c r="BM700" s="3"/>
    </row>
    <row r="701" spans="11:65" ht="12.75" customHeight="1" x14ac:dyDescent="0.15">
      <c r="K701" s="1"/>
      <c r="AL701" s="16"/>
      <c r="AM701" s="16"/>
      <c r="AN701" s="17"/>
      <c r="AO701" s="16"/>
      <c r="AP701" s="16"/>
      <c r="AQ701" s="18"/>
      <c r="AR701" s="18"/>
      <c r="AS701" s="16"/>
      <c r="AT701" s="16"/>
      <c r="AU701" s="16"/>
      <c r="AV701" s="16"/>
      <c r="AW701" s="17"/>
      <c r="AX701" s="16"/>
      <c r="AY701" s="16"/>
      <c r="AZ701" s="16"/>
      <c r="BA701" s="16"/>
      <c r="BB701" s="16"/>
      <c r="BC701" s="16"/>
      <c r="BD701" s="16"/>
      <c r="BH701" s="6"/>
      <c r="BI701" s="3"/>
      <c r="BK701" s="6"/>
      <c r="BL701" s="3"/>
      <c r="BM701" s="3"/>
    </row>
    <row r="702" spans="11:65" ht="12.75" customHeight="1" x14ac:dyDescent="0.15">
      <c r="K702" s="1"/>
      <c r="AL702" s="16"/>
      <c r="AM702" s="16"/>
      <c r="AN702" s="17"/>
      <c r="AO702" s="16"/>
      <c r="AP702" s="16"/>
      <c r="AQ702" s="18"/>
      <c r="AR702" s="18"/>
      <c r="AS702" s="16"/>
      <c r="AT702" s="16"/>
      <c r="AU702" s="16"/>
      <c r="AV702" s="16"/>
      <c r="AW702" s="17"/>
      <c r="AX702" s="16"/>
      <c r="AY702" s="16"/>
      <c r="AZ702" s="16"/>
      <c r="BA702" s="16"/>
      <c r="BB702" s="16"/>
      <c r="BC702" s="16"/>
      <c r="BD702" s="16"/>
      <c r="BH702" s="6"/>
      <c r="BI702" s="3"/>
      <c r="BK702" s="6"/>
      <c r="BL702" s="3"/>
      <c r="BM702" s="3"/>
    </row>
    <row r="703" spans="11:65" ht="12.75" customHeight="1" x14ac:dyDescent="0.15">
      <c r="K703" s="1"/>
      <c r="AL703" s="16"/>
      <c r="AM703" s="16"/>
      <c r="AN703" s="17"/>
      <c r="AO703" s="16"/>
      <c r="AP703" s="16"/>
      <c r="AQ703" s="18"/>
      <c r="AR703" s="18"/>
      <c r="AS703" s="16"/>
      <c r="AT703" s="16"/>
      <c r="AU703" s="16"/>
      <c r="AV703" s="16"/>
      <c r="AW703" s="17"/>
      <c r="AX703" s="16"/>
      <c r="AY703" s="16"/>
      <c r="AZ703" s="16"/>
      <c r="BA703" s="16"/>
      <c r="BB703" s="16"/>
      <c r="BC703" s="16"/>
      <c r="BD703" s="16"/>
      <c r="BH703" s="6"/>
      <c r="BI703" s="3"/>
      <c r="BK703" s="6"/>
      <c r="BL703" s="3"/>
      <c r="BM703" s="3"/>
    </row>
    <row r="704" spans="11:65" ht="12.75" customHeight="1" x14ac:dyDescent="0.15">
      <c r="K704" s="1"/>
      <c r="AL704" s="16"/>
      <c r="AM704" s="16"/>
      <c r="AN704" s="17"/>
      <c r="AO704" s="16"/>
      <c r="AP704" s="16"/>
      <c r="AQ704" s="18"/>
      <c r="AR704" s="18"/>
      <c r="AS704" s="16"/>
      <c r="AT704" s="16"/>
      <c r="AU704" s="16"/>
      <c r="AV704" s="16"/>
      <c r="AW704" s="17"/>
      <c r="AX704" s="16"/>
      <c r="AY704" s="16"/>
      <c r="AZ704" s="16"/>
      <c r="BA704" s="16"/>
      <c r="BB704" s="16"/>
      <c r="BC704" s="16"/>
      <c r="BD704" s="16"/>
      <c r="BH704" s="6"/>
      <c r="BI704" s="3"/>
      <c r="BK704" s="6"/>
      <c r="BL704" s="3"/>
      <c r="BM704" s="3"/>
    </row>
    <row r="705" spans="11:65" ht="12.75" customHeight="1" x14ac:dyDescent="0.15">
      <c r="K705" s="1"/>
      <c r="AL705" s="16"/>
      <c r="AM705" s="16"/>
      <c r="AN705" s="17"/>
      <c r="AO705" s="16"/>
      <c r="AP705" s="16"/>
      <c r="AQ705" s="18"/>
      <c r="AR705" s="18"/>
      <c r="AS705" s="16"/>
      <c r="AT705" s="16"/>
      <c r="AU705" s="16"/>
      <c r="AV705" s="16"/>
      <c r="AW705" s="17"/>
      <c r="AX705" s="16"/>
      <c r="AY705" s="16"/>
      <c r="AZ705" s="16"/>
      <c r="BA705" s="16"/>
      <c r="BB705" s="16"/>
      <c r="BC705" s="16"/>
      <c r="BD705" s="16"/>
      <c r="BH705" s="6"/>
      <c r="BI705" s="3"/>
      <c r="BK705" s="6"/>
      <c r="BL705" s="3"/>
      <c r="BM705" s="3"/>
    </row>
    <row r="706" spans="11:65" ht="12.75" customHeight="1" x14ac:dyDescent="0.15">
      <c r="K706" s="1"/>
      <c r="AL706" s="16"/>
      <c r="AM706" s="16"/>
      <c r="AN706" s="17"/>
      <c r="AO706" s="16"/>
      <c r="AP706" s="16"/>
      <c r="AQ706" s="18"/>
      <c r="AR706" s="18"/>
      <c r="AS706" s="16"/>
      <c r="AT706" s="16"/>
      <c r="AU706" s="16"/>
      <c r="AV706" s="16"/>
      <c r="AW706" s="17"/>
      <c r="AX706" s="16"/>
      <c r="AY706" s="16"/>
      <c r="AZ706" s="16"/>
      <c r="BA706" s="16"/>
      <c r="BB706" s="16"/>
      <c r="BC706" s="16"/>
      <c r="BD706" s="16"/>
      <c r="BH706" s="6"/>
      <c r="BI706" s="3"/>
      <c r="BK706" s="6"/>
      <c r="BL706" s="3"/>
      <c r="BM706" s="3"/>
    </row>
    <row r="707" spans="11:65" ht="12.75" customHeight="1" x14ac:dyDescent="0.15">
      <c r="K707" s="1"/>
      <c r="AL707" s="16"/>
      <c r="AM707" s="16"/>
      <c r="AN707" s="17"/>
      <c r="AO707" s="16"/>
      <c r="AP707" s="16"/>
      <c r="AQ707" s="18"/>
      <c r="AR707" s="18"/>
      <c r="AS707" s="16"/>
      <c r="AT707" s="16"/>
      <c r="AU707" s="16"/>
      <c r="AV707" s="16"/>
      <c r="AW707" s="17"/>
      <c r="AX707" s="16"/>
      <c r="AY707" s="16"/>
      <c r="AZ707" s="16"/>
      <c r="BA707" s="16"/>
      <c r="BB707" s="16"/>
      <c r="BC707" s="16"/>
      <c r="BD707" s="16"/>
      <c r="BH707" s="6"/>
      <c r="BI707" s="3"/>
      <c r="BK707" s="6"/>
      <c r="BL707" s="3"/>
      <c r="BM707" s="3"/>
    </row>
    <row r="708" spans="11:65" ht="12.75" customHeight="1" x14ac:dyDescent="0.15">
      <c r="K708" s="1"/>
      <c r="AL708" s="16"/>
      <c r="AM708" s="16"/>
      <c r="AN708" s="17"/>
      <c r="AO708" s="16"/>
      <c r="AP708" s="16"/>
      <c r="AQ708" s="18"/>
      <c r="AR708" s="18"/>
      <c r="AS708" s="16"/>
      <c r="AT708" s="16"/>
      <c r="AU708" s="16"/>
      <c r="AV708" s="16"/>
      <c r="AW708" s="17"/>
      <c r="AX708" s="16"/>
      <c r="AY708" s="16"/>
      <c r="AZ708" s="16"/>
      <c r="BA708" s="16"/>
      <c r="BB708" s="16"/>
      <c r="BC708" s="16"/>
      <c r="BD708" s="16"/>
      <c r="BH708" s="6"/>
      <c r="BI708" s="3"/>
      <c r="BK708" s="6"/>
      <c r="BL708" s="3"/>
      <c r="BM708" s="3"/>
    </row>
    <row r="709" spans="11:65" ht="12.75" customHeight="1" x14ac:dyDescent="0.15">
      <c r="K709" s="1"/>
      <c r="AL709" s="16"/>
      <c r="AM709" s="16"/>
      <c r="AN709" s="17"/>
      <c r="AO709" s="16"/>
      <c r="AP709" s="16"/>
      <c r="AQ709" s="18"/>
      <c r="AR709" s="18"/>
      <c r="AS709" s="16"/>
      <c r="AT709" s="16"/>
      <c r="AU709" s="16"/>
      <c r="AV709" s="16"/>
      <c r="AW709" s="17"/>
      <c r="AX709" s="16"/>
      <c r="AY709" s="16"/>
      <c r="AZ709" s="16"/>
      <c r="BA709" s="16"/>
      <c r="BB709" s="16"/>
      <c r="BC709" s="16"/>
      <c r="BD709" s="16"/>
      <c r="BH709" s="6"/>
      <c r="BI709" s="3"/>
      <c r="BK709" s="6"/>
      <c r="BL709" s="3"/>
      <c r="BM709" s="3"/>
    </row>
    <row r="710" spans="11:65" ht="12.75" customHeight="1" x14ac:dyDescent="0.15">
      <c r="K710" s="1"/>
      <c r="AL710" s="16"/>
      <c r="AM710" s="16"/>
      <c r="AN710" s="17"/>
      <c r="AO710" s="16"/>
      <c r="AP710" s="16"/>
      <c r="AQ710" s="18"/>
      <c r="AR710" s="18"/>
      <c r="AS710" s="16"/>
      <c r="AT710" s="16"/>
      <c r="AU710" s="16"/>
      <c r="AV710" s="16"/>
      <c r="AW710" s="17"/>
      <c r="AX710" s="16"/>
      <c r="AY710" s="16"/>
      <c r="AZ710" s="16"/>
      <c r="BA710" s="16"/>
      <c r="BB710" s="16"/>
      <c r="BC710" s="16"/>
      <c r="BD710" s="16"/>
      <c r="BH710" s="6"/>
      <c r="BI710" s="3"/>
      <c r="BK710" s="6"/>
      <c r="BL710" s="3"/>
      <c r="BM710" s="3"/>
    </row>
    <row r="711" spans="11:65" ht="12.75" customHeight="1" x14ac:dyDescent="0.15">
      <c r="K711" s="1"/>
      <c r="AL711" s="16"/>
      <c r="AM711" s="16"/>
      <c r="AN711" s="17"/>
      <c r="AO711" s="16"/>
      <c r="AP711" s="16"/>
      <c r="AQ711" s="18"/>
      <c r="AR711" s="18"/>
      <c r="AS711" s="16"/>
      <c r="AT711" s="16"/>
      <c r="AU711" s="16"/>
      <c r="AV711" s="16"/>
      <c r="AW711" s="17"/>
      <c r="AX711" s="16"/>
      <c r="AY711" s="16"/>
      <c r="AZ711" s="16"/>
      <c r="BA711" s="16"/>
      <c r="BB711" s="16"/>
      <c r="BC711" s="16"/>
      <c r="BD711" s="16"/>
      <c r="BH711" s="6"/>
      <c r="BI711" s="3"/>
      <c r="BK711" s="6"/>
      <c r="BL711" s="3"/>
      <c r="BM711" s="3"/>
    </row>
    <row r="712" spans="11:65" ht="12.75" customHeight="1" x14ac:dyDescent="0.15">
      <c r="K712" s="1"/>
      <c r="AL712" s="16"/>
      <c r="AM712" s="16"/>
      <c r="AN712" s="17"/>
      <c r="AO712" s="16"/>
      <c r="AP712" s="16"/>
      <c r="AQ712" s="18"/>
      <c r="AR712" s="18"/>
      <c r="AS712" s="16"/>
      <c r="AT712" s="16"/>
      <c r="AU712" s="16"/>
      <c r="AV712" s="16"/>
      <c r="AW712" s="17"/>
      <c r="AX712" s="16"/>
      <c r="AY712" s="16"/>
      <c r="AZ712" s="16"/>
      <c r="BA712" s="16"/>
      <c r="BB712" s="16"/>
      <c r="BC712" s="16"/>
      <c r="BD712" s="16"/>
      <c r="BH712" s="6"/>
      <c r="BI712" s="3"/>
      <c r="BK712" s="6"/>
      <c r="BL712" s="3"/>
      <c r="BM712" s="3"/>
    </row>
    <row r="713" spans="11:65" ht="12.75" customHeight="1" x14ac:dyDescent="0.15">
      <c r="K713" s="1"/>
      <c r="AL713" s="16"/>
      <c r="AM713" s="16"/>
      <c r="AN713" s="17"/>
      <c r="AO713" s="16"/>
      <c r="AP713" s="16"/>
      <c r="AQ713" s="18"/>
      <c r="AR713" s="18"/>
      <c r="AS713" s="16"/>
      <c r="AT713" s="16"/>
      <c r="AU713" s="16"/>
      <c r="AV713" s="16"/>
      <c r="AW713" s="17"/>
      <c r="AX713" s="16"/>
      <c r="AY713" s="16"/>
      <c r="AZ713" s="16"/>
      <c r="BA713" s="16"/>
      <c r="BB713" s="16"/>
      <c r="BC713" s="16"/>
      <c r="BD713" s="16"/>
      <c r="BH713" s="6"/>
      <c r="BI713" s="3"/>
      <c r="BK713" s="6"/>
      <c r="BL713" s="3"/>
      <c r="BM713" s="3"/>
    </row>
    <row r="714" spans="11:65" ht="12.75" customHeight="1" x14ac:dyDescent="0.15">
      <c r="K714" s="1"/>
      <c r="AL714" s="16"/>
      <c r="AM714" s="16"/>
      <c r="AN714" s="17"/>
      <c r="AO714" s="16"/>
      <c r="AP714" s="16"/>
      <c r="AQ714" s="18"/>
      <c r="AR714" s="18"/>
      <c r="AS714" s="16"/>
      <c r="AT714" s="16"/>
      <c r="AU714" s="16"/>
      <c r="AV714" s="16"/>
      <c r="AW714" s="17"/>
      <c r="AX714" s="16"/>
      <c r="AY714" s="16"/>
      <c r="AZ714" s="16"/>
      <c r="BA714" s="16"/>
      <c r="BB714" s="16"/>
      <c r="BC714" s="16"/>
      <c r="BD714" s="16"/>
      <c r="BH714" s="6"/>
      <c r="BI714" s="3"/>
      <c r="BK714" s="6"/>
      <c r="BL714" s="3"/>
      <c r="BM714" s="3"/>
    </row>
    <row r="715" spans="11:65" ht="12.75" customHeight="1" x14ac:dyDescent="0.15">
      <c r="K715" s="1"/>
      <c r="AL715" s="16"/>
      <c r="AM715" s="16"/>
      <c r="AN715" s="17"/>
      <c r="AO715" s="16"/>
      <c r="AP715" s="16"/>
      <c r="AQ715" s="18"/>
      <c r="AR715" s="18"/>
      <c r="AS715" s="16"/>
      <c r="AT715" s="16"/>
      <c r="AU715" s="16"/>
      <c r="AV715" s="16"/>
      <c r="AW715" s="17"/>
      <c r="AX715" s="16"/>
      <c r="AY715" s="16"/>
      <c r="AZ715" s="16"/>
      <c r="BA715" s="16"/>
      <c r="BB715" s="16"/>
      <c r="BC715" s="16"/>
      <c r="BD715" s="16"/>
      <c r="BH715" s="6"/>
      <c r="BI715" s="3"/>
      <c r="BK715" s="6"/>
      <c r="BL715" s="3"/>
      <c r="BM715" s="3"/>
    </row>
    <row r="716" spans="11:65" ht="12.75" customHeight="1" x14ac:dyDescent="0.15">
      <c r="K716" s="1"/>
      <c r="AL716" s="16"/>
      <c r="AM716" s="16"/>
      <c r="AN716" s="17"/>
      <c r="AO716" s="16"/>
      <c r="AP716" s="16"/>
      <c r="AQ716" s="18"/>
      <c r="AR716" s="18"/>
      <c r="AS716" s="16"/>
      <c r="AT716" s="16"/>
      <c r="AU716" s="16"/>
      <c r="AV716" s="16"/>
      <c r="AW716" s="17"/>
      <c r="AX716" s="16"/>
      <c r="AY716" s="16"/>
      <c r="AZ716" s="16"/>
      <c r="BA716" s="16"/>
      <c r="BB716" s="16"/>
      <c r="BC716" s="16"/>
      <c r="BD716" s="16"/>
      <c r="BH716" s="6"/>
      <c r="BI716" s="3"/>
      <c r="BK716" s="6"/>
      <c r="BL716" s="3"/>
      <c r="BM716" s="3"/>
    </row>
    <row r="717" spans="11:65" ht="12.75" customHeight="1" x14ac:dyDescent="0.15">
      <c r="K717" s="1"/>
      <c r="AL717" s="16"/>
      <c r="AM717" s="16"/>
      <c r="AN717" s="17"/>
      <c r="AO717" s="16"/>
      <c r="AP717" s="16"/>
      <c r="AQ717" s="18"/>
      <c r="AR717" s="18"/>
      <c r="AS717" s="16"/>
      <c r="AT717" s="16"/>
      <c r="AU717" s="16"/>
      <c r="AV717" s="16"/>
      <c r="AW717" s="17"/>
      <c r="AX717" s="16"/>
      <c r="AY717" s="16"/>
      <c r="AZ717" s="16"/>
      <c r="BA717" s="16"/>
      <c r="BB717" s="16"/>
      <c r="BC717" s="16"/>
      <c r="BD717" s="16"/>
      <c r="BH717" s="6"/>
      <c r="BI717" s="3"/>
      <c r="BK717" s="6"/>
      <c r="BL717" s="3"/>
      <c r="BM717" s="3"/>
    </row>
    <row r="718" spans="11:65" ht="12.75" customHeight="1" x14ac:dyDescent="0.15">
      <c r="K718" s="1"/>
      <c r="AL718" s="16"/>
      <c r="AM718" s="16"/>
      <c r="AN718" s="17"/>
      <c r="AO718" s="16"/>
      <c r="AP718" s="16"/>
      <c r="AQ718" s="18"/>
      <c r="AR718" s="18"/>
      <c r="AS718" s="16"/>
      <c r="AT718" s="16"/>
      <c r="AU718" s="16"/>
      <c r="AV718" s="16"/>
      <c r="AW718" s="17"/>
      <c r="AX718" s="16"/>
      <c r="AY718" s="16"/>
      <c r="AZ718" s="16"/>
      <c r="BA718" s="16"/>
      <c r="BB718" s="16"/>
      <c r="BC718" s="16"/>
      <c r="BD718" s="16"/>
      <c r="BH718" s="6"/>
      <c r="BI718" s="3"/>
      <c r="BK718" s="6"/>
      <c r="BL718" s="3"/>
      <c r="BM718" s="3"/>
    </row>
    <row r="719" spans="11:65" ht="12.75" customHeight="1" x14ac:dyDescent="0.15">
      <c r="K719" s="1"/>
      <c r="AL719" s="16"/>
      <c r="AM719" s="16"/>
      <c r="AN719" s="17"/>
      <c r="AO719" s="16"/>
      <c r="AP719" s="16"/>
      <c r="AQ719" s="18"/>
      <c r="AR719" s="18"/>
      <c r="AS719" s="16"/>
      <c r="AT719" s="16"/>
      <c r="AU719" s="16"/>
      <c r="AV719" s="16"/>
      <c r="AW719" s="17"/>
      <c r="AX719" s="16"/>
      <c r="AY719" s="16"/>
      <c r="AZ719" s="16"/>
      <c r="BA719" s="16"/>
      <c r="BB719" s="16"/>
      <c r="BC719" s="16"/>
      <c r="BD719" s="16"/>
      <c r="BH719" s="6"/>
      <c r="BI719" s="3"/>
      <c r="BK719" s="6"/>
      <c r="BL719" s="3"/>
      <c r="BM719" s="3"/>
    </row>
    <row r="720" spans="11:65" ht="12.75" customHeight="1" x14ac:dyDescent="0.15">
      <c r="K720" s="1"/>
      <c r="AL720" s="16"/>
      <c r="AM720" s="16"/>
      <c r="AN720" s="17"/>
      <c r="AO720" s="16"/>
      <c r="AP720" s="16"/>
      <c r="AQ720" s="18"/>
      <c r="AR720" s="18"/>
      <c r="AS720" s="16"/>
      <c r="AT720" s="16"/>
      <c r="AU720" s="16"/>
      <c r="AV720" s="16"/>
      <c r="AW720" s="17"/>
      <c r="AX720" s="16"/>
      <c r="AY720" s="16"/>
      <c r="AZ720" s="16"/>
      <c r="BA720" s="16"/>
      <c r="BB720" s="16"/>
      <c r="BC720" s="16"/>
      <c r="BD720" s="16"/>
      <c r="BH720" s="6"/>
      <c r="BI720" s="3"/>
      <c r="BK720" s="6"/>
      <c r="BL720" s="3"/>
      <c r="BM720" s="3"/>
    </row>
    <row r="721" spans="11:65" ht="12.75" customHeight="1" x14ac:dyDescent="0.15">
      <c r="K721" s="1"/>
      <c r="AL721" s="16"/>
      <c r="AM721" s="16"/>
      <c r="AN721" s="17"/>
      <c r="AO721" s="16"/>
      <c r="AP721" s="16"/>
      <c r="AQ721" s="18"/>
      <c r="AR721" s="18"/>
      <c r="AS721" s="16"/>
      <c r="AT721" s="16"/>
      <c r="AU721" s="16"/>
      <c r="AV721" s="16"/>
      <c r="AW721" s="17"/>
      <c r="AX721" s="16"/>
      <c r="AY721" s="16"/>
      <c r="AZ721" s="16"/>
      <c r="BA721" s="16"/>
      <c r="BB721" s="16"/>
      <c r="BC721" s="16"/>
      <c r="BD721" s="16"/>
      <c r="BH721" s="6"/>
      <c r="BI721" s="3"/>
      <c r="BK721" s="6"/>
      <c r="BL721" s="3"/>
      <c r="BM721" s="3"/>
    </row>
    <row r="722" spans="11:65" ht="12.75" customHeight="1" x14ac:dyDescent="0.15">
      <c r="K722" s="1"/>
      <c r="AL722" s="16"/>
      <c r="AM722" s="16"/>
      <c r="AN722" s="17"/>
      <c r="AO722" s="16"/>
      <c r="AP722" s="16"/>
      <c r="AQ722" s="18"/>
      <c r="AR722" s="18"/>
      <c r="AS722" s="16"/>
      <c r="AT722" s="16"/>
      <c r="AU722" s="16"/>
      <c r="AV722" s="16"/>
      <c r="AW722" s="17"/>
      <c r="AX722" s="16"/>
      <c r="AY722" s="16"/>
      <c r="AZ722" s="16"/>
      <c r="BA722" s="16"/>
      <c r="BB722" s="16"/>
      <c r="BC722" s="16"/>
      <c r="BD722" s="16"/>
      <c r="BH722" s="6"/>
      <c r="BI722" s="3"/>
      <c r="BK722" s="6"/>
      <c r="BL722" s="3"/>
      <c r="BM722" s="3"/>
    </row>
    <row r="723" spans="11:65" ht="12.75" customHeight="1" x14ac:dyDescent="0.15">
      <c r="K723" s="1"/>
      <c r="AL723" s="16"/>
      <c r="AM723" s="16"/>
      <c r="AN723" s="17"/>
      <c r="AO723" s="16"/>
      <c r="AP723" s="16"/>
      <c r="AQ723" s="18"/>
      <c r="AR723" s="18"/>
      <c r="AS723" s="16"/>
      <c r="AT723" s="16"/>
      <c r="AU723" s="16"/>
      <c r="AV723" s="16"/>
      <c r="AW723" s="17"/>
      <c r="AX723" s="16"/>
      <c r="AY723" s="16"/>
      <c r="AZ723" s="16"/>
      <c r="BA723" s="16"/>
      <c r="BB723" s="16"/>
      <c r="BC723" s="16"/>
      <c r="BD723" s="16"/>
      <c r="BH723" s="6"/>
      <c r="BI723" s="3"/>
      <c r="BK723" s="6"/>
      <c r="BL723" s="3"/>
      <c r="BM723" s="3"/>
    </row>
    <row r="724" spans="11:65" ht="12.75" customHeight="1" x14ac:dyDescent="0.15">
      <c r="K724" s="1"/>
      <c r="AL724" s="16"/>
      <c r="AM724" s="16"/>
      <c r="AN724" s="17"/>
      <c r="AO724" s="16"/>
      <c r="AP724" s="16"/>
      <c r="AQ724" s="18"/>
      <c r="AR724" s="18"/>
      <c r="AS724" s="16"/>
      <c r="AT724" s="16"/>
      <c r="AU724" s="16"/>
      <c r="AV724" s="16"/>
      <c r="AW724" s="17"/>
      <c r="AX724" s="16"/>
      <c r="AY724" s="16"/>
      <c r="AZ724" s="16"/>
      <c r="BA724" s="16"/>
      <c r="BB724" s="16"/>
      <c r="BC724" s="16"/>
      <c r="BD724" s="16"/>
      <c r="BH724" s="6"/>
      <c r="BI724" s="3"/>
      <c r="BK724" s="6"/>
      <c r="BL724" s="3"/>
      <c r="BM724" s="3"/>
    </row>
    <row r="725" spans="11:65" ht="12.75" customHeight="1" x14ac:dyDescent="0.15">
      <c r="K725" s="1"/>
      <c r="AL725" s="16"/>
      <c r="AM725" s="16"/>
      <c r="AN725" s="17"/>
      <c r="AO725" s="16"/>
      <c r="AP725" s="16"/>
      <c r="AQ725" s="18"/>
      <c r="AR725" s="18"/>
      <c r="AS725" s="16"/>
      <c r="AT725" s="16"/>
      <c r="AU725" s="16"/>
      <c r="AV725" s="16"/>
      <c r="AW725" s="17"/>
      <c r="AX725" s="16"/>
      <c r="AY725" s="16"/>
      <c r="AZ725" s="16"/>
      <c r="BA725" s="16"/>
      <c r="BB725" s="16"/>
      <c r="BC725" s="16"/>
      <c r="BD725" s="16"/>
      <c r="BH725" s="6"/>
      <c r="BI725" s="3"/>
      <c r="BK725" s="6"/>
      <c r="BL725" s="3"/>
      <c r="BM725" s="3"/>
    </row>
    <row r="726" spans="11:65" ht="12.75" customHeight="1" x14ac:dyDescent="0.15">
      <c r="K726" s="1"/>
      <c r="AL726" s="16"/>
      <c r="AM726" s="16"/>
      <c r="AN726" s="17"/>
      <c r="AO726" s="16"/>
      <c r="AP726" s="16"/>
      <c r="AQ726" s="18"/>
      <c r="AR726" s="18"/>
      <c r="AS726" s="16"/>
      <c r="AT726" s="16"/>
      <c r="AU726" s="16"/>
      <c r="AV726" s="16"/>
      <c r="AW726" s="17"/>
      <c r="AX726" s="16"/>
      <c r="AY726" s="16"/>
      <c r="AZ726" s="16"/>
      <c r="BA726" s="16"/>
      <c r="BB726" s="16"/>
      <c r="BC726" s="16"/>
      <c r="BD726" s="16"/>
      <c r="BH726" s="6"/>
      <c r="BI726" s="3"/>
      <c r="BK726" s="6"/>
      <c r="BL726" s="3"/>
      <c r="BM726" s="3"/>
    </row>
    <row r="727" spans="11:65" ht="12.75" customHeight="1" x14ac:dyDescent="0.15">
      <c r="K727" s="1"/>
      <c r="AL727" s="16"/>
      <c r="AM727" s="16"/>
      <c r="AN727" s="17"/>
      <c r="AO727" s="16"/>
      <c r="AP727" s="16"/>
      <c r="AQ727" s="18"/>
      <c r="AR727" s="18"/>
      <c r="AS727" s="16"/>
      <c r="AT727" s="16"/>
      <c r="AU727" s="16"/>
      <c r="AV727" s="16"/>
      <c r="AW727" s="17"/>
      <c r="AX727" s="16"/>
      <c r="AY727" s="16"/>
      <c r="AZ727" s="16"/>
      <c r="BA727" s="16"/>
      <c r="BB727" s="16"/>
      <c r="BC727" s="16"/>
      <c r="BD727" s="16"/>
      <c r="BH727" s="6"/>
      <c r="BI727" s="3"/>
      <c r="BK727" s="6"/>
      <c r="BL727" s="3"/>
      <c r="BM727" s="3"/>
    </row>
    <row r="728" spans="11:65" ht="12.75" customHeight="1" x14ac:dyDescent="0.15">
      <c r="K728" s="1"/>
      <c r="AL728" s="16"/>
      <c r="AM728" s="16"/>
      <c r="AN728" s="17"/>
      <c r="AO728" s="16"/>
      <c r="AP728" s="16"/>
      <c r="AQ728" s="18"/>
      <c r="AR728" s="18"/>
      <c r="AS728" s="16"/>
      <c r="AT728" s="16"/>
      <c r="AU728" s="16"/>
      <c r="AV728" s="16"/>
      <c r="AW728" s="17"/>
      <c r="AX728" s="16"/>
      <c r="AY728" s="16"/>
      <c r="AZ728" s="16"/>
      <c r="BA728" s="16"/>
      <c r="BB728" s="16"/>
      <c r="BC728" s="16"/>
      <c r="BD728" s="16"/>
      <c r="BH728" s="6"/>
      <c r="BI728" s="3"/>
      <c r="BK728" s="6"/>
      <c r="BL728" s="3"/>
      <c r="BM728" s="3"/>
    </row>
    <row r="729" spans="11:65" ht="12.75" customHeight="1" x14ac:dyDescent="0.15">
      <c r="K729" s="1"/>
      <c r="AL729" s="16"/>
      <c r="AM729" s="16"/>
      <c r="AN729" s="17"/>
      <c r="AO729" s="16"/>
      <c r="AP729" s="16"/>
      <c r="AQ729" s="18"/>
      <c r="AR729" s="18"/>
      <c r="AS729" s="16"/>
      <c r="AT729" s="16"/>
      <c r="AU729" s="16"/>
      <c r="AV729" s="16"/>
      <c r="AW729" s="17"/>
      <c r="AX729" s="16"/>
      <c r="AY729" s="16"/>
      <c r="AZ729" s="16"/>
      <c r="BA729" s="16"/>
      <c r="BB729" s="16"/>
      <c r="BC729" s="16"/>
      <c r="BD729" s="16"/>
      <c r="BH729" s="6"/>
      <c r="BI729" s="3"/>
      <c r="BK729" s="6"/>
      <c r="BL729" s="3"/>
      <c r="BM729" s="3"/>
    </row>
    <row r="730" spans="11:65" ht="12.75" customHeight="1" x14ac:dyDescent="0.15">
      <c r="K730" s="1"/>
      <c r="AL730" s="16"/>
      <c r="AM730" s="16"/>
      <c r="AN730" s="17"/>
      <c r="AO730" s="16"/>
      <c r="AP730" s="16"/>
      <c r="AQ730" s="18"/>
      <c r="AR730" s="18"/>
      <c r="AS730" s="16"/>
      <c r="AT730" s="16"/>
      <c r="AU730" s="16"/>
      <c r="AV730" s="16"/>
      <c r="AW730" s="17"/>
      <c r="AX730" s="16"/>
      <c r="AY730" s="16"/>
      <c r="AZ730" s="16"/>
      <c r="BA730" s="16"/>
      <c r="BB730" s="16"/>
      <c r="BC730" s="16"/>
      <c r="BD730" s="16"/>
      <c r="BH730" s="6"/>
      <c r="BI730" s="3"/>
      <c r="BK730" s="6"/>
      <c r="BL730" s="3"/>
      <c r="BM730" s="3"/>
    </row>
    <row r="731" spans="11:65" ht="12.75" customHeight="1" x14ac:dyDescent="0.15">
      <c r="K731" s="1"/>
      <c r="AL731" s="16"/>
      <c r="AM731" s="16"/>
      <c r="AN731" s="17"/>
      <c r="AO731" s="16"/>
      <c r="AP731" s="16"/>
      <c r="AQ731" s="18"/>
      <c r="AR731" s="18"/>
      <c r="AS731" s="16"/>
      <c r="AT731" s="16"/>
      <c r="AU731" s="16"/>
      <c r="AV731" s="16"/>
      <c r="AW731" s="17"/>
      <c r="AX731" s="16"/>
      <c r="AY731" s="16"/>
      <c r="AZ731" s="16"/>
      <c r="BA731" s="16"/>
      <c r="BB731" s="16"/>
      <c r="BC731" s="16"/>
      <c r="BD731" s="16"/>
      <c r="BH731" s="6"/>
      <c r="BI731" s="3"/>
      <c r="BK731" s="6"/>
      <c r="BL731" s="3"/>
      <c r="BM731" s="3"/>
    </row>
    <row r="732" spans="11:65" ht="12.75" customHeight="1" x14ac:dyDescent="0.15">
      <c r="K732" s="1"/>
      <c r="AL732" s="16"/>
      <c r="AM732" s="16"/>
      <c r="AN732" s="17"/>
      <c r="AO732" s="16"/>
      <c r="AP732" s="16"/>
      <c r="AQ732" s="18"/>
      <c r="AR732" s="18"/>
      <c r="AS732" s="16"/>
      <c r="AT732" s="16"/>
      <c r="AU732" s="16"/>
      <c r="AV732" s="16"/>
      <c r="AW732" s="17"/>
      <c r="AX732" s="16"/>
      <c r="AY732" s="16"/>
      <c r="AZ732" s="16"/>
      <c r="BA732" s="16"/>
      <c r="BB732" s="16"/>
      <c r="BC732" s="16"/>
      <c r="BD732" s="16"/>
      <c r="BH732" s="6"/>
      <c r="BI732" s="3"/>
      <c r="BK732" s="6"/>
      <c r="BL732" s="3"/>
      <c r="BM732" s="3"/>
    </row>
    <row r="733" spans="11:65" ht="12.75" customHeight="1" x14ac:dyDescent="0.15">
      <c r="K733" s="1"/>
      <c r="AL733" s="16"/>
      <c r="AM733" s="16"/>
      <c r="AN733" s="17"/>
      <c r="AO733" s="16"/>
      <c r="AP733" s="16"/>
      <c r="AQ733" s="18"/>
      <c r="AR733" s="18"/>
      <c r="AS733" s="16"/>
      <c r="AT733" s="16"/>
      <c r="AU733" s="16"/>
      <c r="AV733" s="16"/>
      <c r="AW733" s="17"/>
      <c r="AX733" s="16"/>
      <c r="AY733" s="16"/>
      <c r="AZ733" s="16"/>
      <c r="BA733" s="16"/>
      <c r="BB733" s="16"/>
      <c r="BC733" s="16"/>
      <c r="BD733" s="16"/>
      <c r="BH733" s="6"/>
      <c r="BI733" s="3"/>
      <c r="BK733" s="6"/>
      <c r="BL733" s="3"/>
      <c r="BM733" s="3"/>
    </row>
    <row r="734" spans="11:65" ht="12.75" customHeight="1" x14ac:dyDescent="0.15">
      <c r="K734" s="1"/>
      <c r="AL734" s="16"/>
      <c r="AM734" s="16"/>
      <c r="AN734" s="17"/>
      <c r="AO734" s="16"/>
      <c r="AP734" s="16"/>
      <c r="AQ734" s="18"/>
      <c r="AR734" s="18"/>
      <c r="AS734" s="16"/>
      <c r="AT734" s="16"/>
      <c r="AU734" s="16"/>
      <c r="AV734" s="16"/>
      <c r="AW734" s="17"/>
      <c r="AX734" s="16"/>
      <c r="AY734" s="16"/>
      <c r="AZ734" s="16"/>
      <c r="BA734" s="16"/>
      <c r="BB734" s="16"/>
      <c r="BC734" s="16"/>
      <c r="BD734" s="16"/>
      <c r="BH734" s="6"/>
      <c r="BI734" s="3"/>
      <c r="BK734" s="6"/>
      <c r="BL734" s="3"/>
      <c r="BM734" s="3"/>
    </row>
    <row r="735" spans="11:65" ht="12.75" customHeight="1" x14ac:dyDescent="0.15">
      <c r="K735" s="1"/>
      <c r="AL735" s="16"/>
      <c r="AM735" s="16"/>
      <c r="AN735" s="17"/>
      <c r="AO735" s="16"/>
      <c r="AP735" s="16"/>
      <c r="AQ735" s="18"/>
      <c r="AR735" s="18"/>
      <c r="AS735" s="16"/>
      <c r="AT735" s="16"/>
      <c r="AU735" s="16"/>
      <c r="AV735" s="16"/>
      <c r="AW735" s="17"/>
      <c r="AX735" s="16"/>
      <c r="AY735" s="16"/>
      <c r="AZ735" s="16"/>
      <c r="BA735" s="16"/>
      <c r="BB735" s="16"/>
      <c r="BC735" s="16"/>
      <c r="BD735" s="16"/>
      <c r="BH735" s="6"/>
      <c r="BI735" s="3"/>
      <c r="BK735" s="6"/>
      <c r="BL735" s="3"/>
      <c r="BM735" s="3"/>
    </row>
    <row r="736" spans="11:65" ht="12.75" customHeight="1" x14ac:dyDescent="0.15">
      <c r="K736" s="1"/>
      <c r="AL736" s="16"/>
      <c r="AM736" s="16"/>
      <c r="AN736" s="17"/>
      <c r="AO736" s="16"/>
      <c r="AP736" s="16"/>
      <c r="AQ736" s="18"/>
      <c r="AR736" s="18"/>
      <c r="AS736" s="16"/>
      <c r="AT736" s="16"/>
      <c r="AU736" s="16"/>
      <c r="AV736" s="16"/>
      <c r="AW736" s="17"/>
      <c r="AX736" s="16"/>
      <c r="AY736" s="16"/>
      <c r="AZ736" s="16"/>
      <c r="BA736" s="16"/>
      <c r="BB736" s="16"/>
      <c r="BC736" s="16"/>
      <c r="BD736" s="16"/>
      <c r="BH736" s="6"/>
      <c r="BI736" s="3"/>
      <c r="BK736" s="6"/>
      <c r="BL736" s="3"/>
      <c r="BM736" s="3"/>
    </row>
    <row r="737" spans="11:65" ht="12.75" customHeight="1" x14ac:dyDescent="0.15">
      <c r="K737" s="1"/>
      <c r="AL737" s="16"/>
      <c r="AM737" s="16"/>
      <c r="AN737" s="17"/>
      <c r="AO737" s="16"/>
      <c r="AP737" s="16"/>
      <c r="AQ737" s="18"/>
      <c r="AR737" s="18"/>
      <c r="AS737" s="16"/>
      <c r="AT737" s="16"/>
      <c r="AU737" s="16"/>
      <c r="AV737" s="16"/>
      <c r="AW737" s="17"/>
      <c r="AX737" s="16"/>
      <c r="AY737" s="16"/>
      <c r="AZ737" s="16"/>
      <c r="BA737" s="16"/>
      <c r="BB737" s="16"/>
      <c r="BC737" s="16"/>
      <c r="BD737" s="16"/>
      <c r="BH737" s="6"/>
      <c r="BI737" s="3"/>
      <c r="BK737" s="6"/>
      <c r="BL737" s="3"/>
      <c r="BM737" s="3"/>
    </row>
    <row r="738" spans="11:65" ht="12.75" customHeight="1" x14ac:dyDescent="0.15">
      <c r="K738" s="1"/>
      <c r="AL738" s="16"/>
      <c r="AM738" s="16"/>
      <c r="AN738" s="17"/>
      <c r="AO738" s="16"/>
      <c r="AP738" s="16"/>
      <c r="AQ738" s="18"/>
      <c r="AR738" s="18"/>
      <c r="AS738" s="16"/>
      <c r="AT738" s="16"/>
      <c r="AU738" s="16"/>
      <c r="AV738" s="16"/>
      <c r="AW738" s="17"/>
      <c r="AX738" s="16"/>
      <c r="AY738" s="16"/>
      <c r="AZ738" s="16"/>
      <c r="BA738" s="16"/>
      <c r="BB738" s="16"/>
      <c r="BC738" s="16"/>
      <c r="BD738" s="16"/>
      <c r="BH738" s="6"/>
      <c r="BI738" s="3"/>
      <c r="BK738" s="6"/>
      <c r="BL738" s="3"/>
      <c r="BM738" s="3"/>
    </row>
    <row r="739" spans="11:65" ht="12.75" customHeight="1" x14ac:dyDescent="0.15">
      <c r="K739" s="1"/>
      <c r="AL739" s="16"/>
      <c r="AM739" s="16"/>
      <c r="AN739" s="17"/>
      <c r="AO739" s="16"/>
      <c r="AP739" s="16"/>
      <c r="AQ739" s="18"/>
      <c r="AR739" s="18"/>
      <c r="AS739" s="16"/>
      <c r="AT739" s="16"/>
      <c r="AU739" s="16"/>
      <c r="AV739" s="16"/>
      <c r="AW739" s="17"/>
      <c r="AX739" s="16"/>
      <c r="AY739" s="16"/>
      <c r="AZ739" s="16"/>
      <c r="BA739" s="16"/>
      <c r="BB739" s="16"/>
      <c r="BC739" s="16"/>
      <c r="BD739" s="16"/>
      <c r="BH739" s="6"/>
      <c r="BI739" s="3"/>
      <c r="BK739" s="6"/>
      <c r="BL739" s="3"/>
      <c r="BM739" s="3"/>
    </row>
    <row r="740" spans="11:65" ht="12.75" customHeight="1" x14ac:dyDescent="0.15">
      <c r="K740" s="1"/>
      <c r="AL740" s="16"/>
      <c r="AM740" s="16"/>
      <c r="AN740" s="17"/>
      <c r="AO740" s="16"/>
      <c r="AP740" s="16"/>
      <c r="AQ740" s="18"/>
      <c r="AR740" s="18"/>
      <c r="AS740" s="16"/>
      <c r="AT740" s="16"/>
      <c r="AU740" s="16"/>
      <c r="AV740" s="16"/>
      <c r="AW740" s="17"/>
      <c r="AX740" s="16"/>
      <c r="AY740" s="16"/>
      <c r="AZ740" s="16"/>
      <c r="BA740" s="16"/>
      <c r="BB740" s="16"/>
      <c r="BC740" s="16"/>
      <c r="BD740" s="16"/>
      <c r="BH740" s="6"/>
      <c r="BI740" s="3"/>
      <c r="BK740" s="6"/>
      <c r="BL740" s="3"/>
      <c r="BM740" s="3"/>
    </row>
    <row r="741" spans="11:65" ht="12.75" customHeight="1" x14ac:dyDescent="0.15">
      <c r="K741" s="1"/>
      <c r="AL741" s="16"/>
      <c r="AM741" s="16"/>
      <c r="AN741" s="17"/>
      <c r="AO741" s="16"/>
      <c r="AP741" s="16"/>
      <c r="AQ741" s="18"/>
      <c r="AR741" s="18"/>
      <c r="AS741" s="16"/>
      <c r="AT741" s="16"/>
      <c r="AU741" s="16"/>
      <c r="AV741" s="16"/>
      <c r="AW741" s="17"/>
      <c r="AX741" s="16"/>
      <c r="AY741" s="16"/>
      <c r="AZ741" s="16"/>
      <c r="BA741" s="16"/>
      <c r="BB741" s="16"/>
      <c r="BC741" s="16"/>
      <c r="BD741" s="16"/>
      <c r="BH741" s="6"/>
      <c r="BI741" s="3"/>
      <c r="BK741" s="6"/>
      <c r="BL741" s="3"/>
      <c r="BM741" s="3"/>
    </row>
    <row r="742" spans="11:65" ht="12.75" customHeight="1" x14ac:dyDescent="0.15">
      <c r="K742" s="1"/>
      <c r="AL742" s="16"/>
      <c r="AM742" s="16"/>
      <c r="AN742" s="17"/>
      <c r="AO742" s="16"/>
      <c r="AP742" s="16"/>
      <c r="AQ742" s="18"/>
      <c r="AR742" s="18"/>
      <c r="AS742" s="16"/>
      <c r="AT742" s="16"/>
      <c r="AU742" s="16"/>
      <c r="AV742" s="16"/>
      <c r="AW742" s="17"/>
      <c r="AX742" s="16"/>
      <c r="AY742" s="16"/>
      <c r="AZ742" s="16"/>
      <c r="BA742" s="16"/>
      <c r="BB742" s="16"/>
      <c r="BC742" s="16"/>
      <c r="BD742" s="16"/>
      <c r="BH742" s="6"/>
      <c r="BI742" s="3"/>
      <c r="BK742" s="6"/>
      <c r="BL742" s="3"/>
      <c r="BM742" s="3"/>
    </row>
    <row r="743" spans="11:65" ht="12.75" customHeight="1" x14ac:dyDescent="0.15">
      <c r="K743" s="1"/>
      <c r="AL743" s="16"/>
      <c r="AM743" s="16"/>
      <c r="AN743" s="17"/>
      <c r="AO743" s="16"/>
      <c r="AP743" s="16"/>
      <c r="AQ743" s="18"/>
      <c r="AR743" s="18"/>
      <c r="AS743" s="16"/>
      <c r="AT743" s="16"/>
      <c r="AU743" s="16"/>
      <c r="AV743" s="16"/>
      <c r="AW743" s="17"/>
      <c r="AX743" s="16"/>
      <c r="AY743" s="16"/>
      <c r="AZ743" s="16"/>
      <c r="BA743" s="16"/>
      <c r="BB743" s="16"/>
      <c r="BC743" s="16"/>
      <c r="BD743" s="16"/>
      <c r="BH743" s="6"/>
      <c r="BI743" s="3"/>
      <c r="BK743" s="6"/>
      <c r="BL743" s="3"/>
      <c r="BM743" s="3"/>
    </row>
    <row r="744" spans="11:65" ht="12.75" customHeight="1" x14ac:dyDescent="0.15">
      <c r="K744" s="1"/>
      <c r="AL744" s="16"/>
      <c r="AM744" s="16"/>
      <c r="AN744" s="17"/>
      <c r="AO744" s="16"/>
      <c r="AP744" s="16"/>
      <c r="AQ744" s="18"/>
      <c r="AR744" s="18"/>
      <c r="AS744" s="16"/>
      <c r="AT744" s="16"/>
      <c r="AU744" s="16"/>
      <c r="AV744" s="16"/>
      <c r="AW744" s="17"/>
      <c r="AX744" s="16"/>
      <c r="AY744" s="16"/>
      <c r="AZ744" s="16"/>
      <c r="BA744" s="16"/>
      <c r="BB744" s="16"/>
      <c r="BC744" s="16"/>
      <c r="BD744" s="16"/>
      <c r="BH744" s="6"/>
      <c r="BI744" s="3"/>
      <c r="BK744" s="6"/>
      <c r="BL744" s="3"/>
      <c r="BM744" s="3"/>
    </row>
    <row r="745" spans="11:65" ht="12.75" customHeight="1" x14ac:dyDescent="0.15">
      <c r="K745" s="1"/>
      <c r="AL745" s="16"/>
      <c r="AM745" s="16"/>
      <c r="AN745" s="17"/>
      <c r="AO745" s="16"/>
      <c r="AP745" s="16"/>
      <c r="AQ745" s="18"/>
      <c r="AR745" s="18"/>
      <c r="AS745" s="16"/>
      <c r="AT745" s="16"/>
      <c r="AU745" s="16"/>
      <c r="AV745" s="16"/>
      <c r="AW745" s="17"/>
      <c r="AX745" s="16"/>
      <c r="AY745" s="16"/>
      <c r="AZ745" s="16"/>
      <c r="BA745" s="16"/>
      <c r="BB745" s="16"/>
      <c r="BC745" s="16"/>
      <c r="BD745" s="16"/>
      <c r="BH745" s="6"/>
      <c r="BI745" s="3"/>
      <c r="BK745" s="6"/>
      <c r="BL745" s="3"/>
      <c r="BM745" s="3"/>
    </row>
    <row r="746" spans="11:65" ht="12.75" customHeight="1" x14ac:dyDescent="0.15">
      <c r="K746" s="1"/>
      <c r="AL746" s="16"/>
      <c r="AM746" s="16"/>
      <c r="AN746" s="17"/>
      <c r="AO746" s="16"/>
      <c r="AP746" s="16"/>
      <c r="AQ746" s="18"/>
      <c r="AR746" s="18"/>
      <c r="AS746" s="16"/>
      <c r="AT746" s="16"/>
      <c r="AU746" s="16"/>
      <c r="AV746" s="16"/>
      <c r="AW746" s="17"/>
      <c r="AX746" s="16"/>
      <c r="AY746" s="16"/>
      <c r="AZ746" s="16"/>
      <c r="BA746" s="16"/>
      <c r="BB746" s="16"/>
      <c r="BC746" s="16"/>
      <c r="BD746" s="16"/>
      <c r="BH746" s="6"/>
      <c r="BI746" s="3"/>
      <c r="BK746" s="6"/>
      <c r="BL746" s="3"/>
      <c r="BM746" s="3"/>
    </row>
    <row r="747" spans="11:65" ht="12.75" customHeight="1" x14ac:dyDescent="0.15">
      <c r="K747" s="1"/>
      <c r="AL747" s="16"/>
      <c r="AM747" s="16"/>
      <c r="AN747" s="17"/>
      <c r="AO747" s="16"/>
      <c r="AP747" s="16"/>
      <c r="AQ747" s="18"/>
      <c r="AR747" s="18"/>
      <c r="AS747" s="16"/>
      <c r="AT747" s="16"/>
      <c r="AU747" s="16"/>
      <c r="AV747" s="16"/>
      <c r="AW747" s="17"/>
      <c r="AX747" s="16"/>
      <c r="AY747" s="16"/>
      <c r="AZ747" s="16"/>
      <c r="BA747" s="16"/>
      <c r="BB747" s="16"/>
      <c r="BC747" s="16"/>
      <c r="BD747" s="16"/>
      <c r="BH747" s="6"/>
      <c r="BI747" s="3"/>
      <c r="BK747" s="6"/>
      <c r="BL747" s="3"/>
      <c r="BM747" s="3"/>
    </row>
    <row r="748" spans="11:65" ht="12.75" customHeight="1" x14ac:dyDescent="0.15">
      <c r="K748" s="1"/>
      <c r="AL748" s="16"/>
      <c r="AM748" s="16"/>
      <c r="AN748" s="17"/>
      <c r="AO748" s="16"/>
      <c r="AP748" s="16"/>
      <c r="AQ748" s="18"/>
      <c r="AR748" s="18"/>
      <c r="AS748" s="16"/>
      <c r="AT748" s="16"/>
      <c r="AU748" s="16"/>
      <c r="AV748" s="16"/>
      <c r="AW748" s="17"/>
      <c r="AX748" s="16"/>
      <c r="AY748" s="16"/>
      <c r="AZ748" s="16"/>
      <c r="BA748" s="16"/>
      <c r="BB748" s="16"/>
      <c r="BC748" s="16"/>
      <c r="BD748" s="16"/>
      <c r="BH748" s="6"/>
      <c r="BI748" s="3"/>
      <c r="BK748" s="6"/>
      <c r="BL748" s="3"/>
      <c r="BM748" s="3"/>
    </row>
    <row r="749" spans="11:65" ht="12.75" customHeight="1" x14ac:dyDescent="0.15">
      <c r="K749" s="1"/>
      <c r="AL749" s="16"/>
      <c r="AM749" s="16"/>
      <c r="AN749" s="17"/>
      <c r="AO749" s="16"/>
      <c r="AP749" s="16"/>
      <c r="AQ749" s="18"/>
      <c r="AR749" s="18"/>
      <c r="AS749" s="16"/>
      <c r="AT749" s="16"/>
      <c r="AU749" s="16"/>
      <c r="AV749" s="16"/>
      <c r="AW749" s="17"/>
      <c r="AX749" s="16"/>
      <c r="AY749" s="16"/>
      <c r="AZ749" s="16"/>
      <c r="BA749" s="16"/>
      <c r="BB749" s="16"/>
      <c r="BC749" s="16"/>
      <c r="BD749" s="16"/>
      <c r="BH749" s="6"/>
      <c r="BI749" s="3"/>
      <c r="BK749" s="6"/>
      <c r="BL749" s="3"/>
      <c r="BM749" s="3"/>
    </row>
    <row r="750" spans="11:65" ht="12.75" customHeight="1" x14ac:dyDescent="0.15">
      <c r="K750" s="1"/>
      <c r="AL750" s="16"/>
      <c r="AM750" s="16"/>
      <c r="AN750" s="17"/>
      <c r="AO750" s="16"/>
      <c r="AP750" s="16"/>
      <c r="AQ750" s="18"/>
      <c r="AR750" s="18"/>
      <c r="AS750" s="16"/>
      <c r="AT750" s="16"/>
      <c r="AU750" s="16"/>
      <c r="AV750" s="16"/>
      <c r="AW750" s="17"/>
      <c r="AX750" s="16"/>
      <c r="AY750" s="16"/>
      <c r="AZ750" s="16"/>
      <c r="BA750" s="16"/>
      <c r="BB750" s="16"/>
      <c r="BC750" s="16"/>
      <c r="BD750" s="16"/>
      <c r="BH750" s="6"/>
      <c r="BI750" s="3"/>
      <c r="BK750" s="6"/>
      <c r="BL750" s="3"/>
      <c r="BM750" s="3"/>
    </row>
    <row r="751" spans="11:65" ht="12.75" customHeight="1" x14ac:dyDescent="0.15">
      <c r="K751" s="1"/>
      <c r="AL751" s="16"/>
      <c r="AM751" s="16"/>
      <c r="AN751" s="17"/>
      <c r="AO751" s="16"/>
      <c r="AP751" s="16"/>
      <c r="AQ751" s="18"/>
      <c r="AR751" s="18"/>
      <c r="AS751" s="16"/>
      <c r="AT751" s="16"/>
      <c r="AU751" s="16"/>
      <c r="AV751" s="16"/>
      <c r="AW751" s="17"/>
      <c r="AX751" s="16"/>
      <c r="AY751" s="16"/>
      <c r="AZ751" s="16"/>
      <c r="BA751" s="16"/>
      <c r="BB751" s="16"/>
      <c r="BC751" s="16"/>
      <c r="BD751" s="16"/>
      <c r="BH751" s="6"/>
      <c r="BI751" s="3"/>
      <c r="BK751" s="6"/>
      <c r="BL751" s="3"/>
      <c r="BM751" s="3"/>
    </row>
    <row r="752" spans="11:65" ht="12.75" customHeight="1" x14ac:dyDescent="0.15">
      <c r="K752" s="1"/>
      <c r="AL752" s="16"/>
      <c r="AM752" s="16"/>
      <c r="AN752" s="17"/>
      <c r="AO752" s="16"/>
      <c r="AP752" s="16"/>
      <c r="AQ752" s="18"/>
      <c r="AR752" s="18"/>
      <c r="AS752" s="16"/>
      <c r="AT752" s="16"/>
      <c r="AU752" s="16"/>
      <c r="AV752" s="16"/>
      <c r="AW752" s="17"/>
      <c r="AX752" s="16"/>
      <c r="AY752" s="16"/>
      <c r="AZ752" s="16"/>
      <c r="BA752" s="16"/>
      <c r="BB752" s="16"/>
      <c r="BC752" s="16"/>
      <c r="BD752" s="16"/>
      <c r="BH752" s="6"/>
      <c r="BI752" s="3"/>
      <c r="BK752" s="6"/>
      <c r="BL752" s="3"/>
      <c r="BM752" s="3"/>
    </row>
    <row r="753" spans="11:65" ht="12.75" customHeight="1" x14ac:dyDescent="0.15">
      <c r="K753" s="1"/>
      <c r="AL753" s="16"/>
      <c r="AM753" s="16"/>
      <c r="AN753" s="17"/>
      <c r="AO753" s="16"/>
      <c r="AP753" s="16"/>
      <c r="AQ753" s="18"/>
      <c r="AR753" s="18"/>
      <c r="AS753" s="16"/>
      <c r="AT753" s="16"/>
      <c r="AU753" s="16"/>
      <c r="AV753" s="16"/>
      <c r="AW753" s="17"/>
      <c r="AX753" s="16"/>
      <c r="AY753" s="16"/>
      <c r="AZ753" s="16"/>
      <c r="BA753" s="16"/>
      <c r="BB753" s="16"/>
      <c r="BC753" s="16"/>
      <c r="BD753" s="16"/>
      <c r="BH753" s="6"/>
      <c r="BI753" s="3"/>
      <c r="BK753" s="6"/>
      <c r="BL753" s="3"/>
      <c r="BM753" s="3"/>
    </row>
    <row r="754" spans="11:65" ht="12.75" customHeight="1" x14ac:dyDescent="0.15">
      <c r="K754" s="1"/>
      <c r="AL754" s="16"/>
      <c r="AM754" s="16"/>
      <c r="AN754" s="17"/>
      <c r="AO754" s="16"/>
      <c r="AP754" s="16"/>
      <c r="AQ754" s="18"/>
      <c r="AR754" s="18"/>
      <c r="AS754" s="16"/>
      <c r="AT754" s="16"/>
      <c r="AU754" s="16"/>
      <c r="AV754" s="16"/>
      <c r="AW754" s="17"/>
      <c r="AX754" s="16"/>
      <c r="AY754" s="16"/>
      <c r="AZ754" s="16"/>
      <c r="BA754" s="16"/>
      <c r="BB754" s="16"/>
      <c r="BC754" s="16"/>
      <c r="BD754" s="16"/>
      <c r="BH754" s="6"/>
      <c r="BI754" s="3"/>
      <c r="BK754" s="6"/>
      <c r="BL754" s="3"/>
      <c r="BM754" s="3"/>
    </row>
    <row r="755" spans="11:65" ht="12.75" customHeight="1" x14ac:dyDescent="0.15">
      <c r="K755" s="1"/>
      <c r="AL755" s="16"/>
      <c r="AM755" s="16"/>
      <c r="AN755" s="17"/>
      <c r="AO755" s="16"/>
      <c r="AP755" s="16"/>
      <c r="AQ755" s="18"/>
      <c r="AR755" s="18"/>
      <c r="AS755" s="16"/>
      <c r="AT755" s="16"/>
      <c r="AU755" s="16"/>
      <c r="AV755" s="16"/>
      <c r="AW755" s="17"/>
      <c r="AX755" s="16"/>
      <c r="AY755" s="16"/>
      <c r="AZ755" s="16"/>
      <c r="BA755" s="16"/>
      <c r="BB755" s="16"/>
      <c r="BC755" s="16"/>
      <c r="BD755" s="16"/>
      <c r="BH755" s="6"/>
      <c r="BI755" s="3"/>
      <c r="BK755" s="6"/>
      <c r="BL755" s="3"/>
      <c r="BM755" s="3"/>
    </row>
    <row r="756" spans="11:65" ht="12.75" customHeight="1" x14ac:dyDescent="0.15">
      <c r="K756" s="1"/>
      <c r="AL756" s="16"/>
      <c r="AM756" s="16"/>
      <c r="AN756" s="17"/>
      <c r="AO756" s="16"/>
      <c r="AP756" s="16"/>
      <c r="AQ756" s="18"/>
      <c r="AR756" s="18"/>
      <c r="AS756" s="16"/>
      <c r="AT756" s="16"/>
      <c r="AU756" s="16"/>
      <c r="AV756" s="16"/>
      <c r="AW756" s="17"/>
      <c r="AX756" s="16"/>
      <c r="AY756" s="16"/>
      <c r="AZ756" s="16"/>
      <c r="BA756" s="16"/>
      <c r="BB756" s="16"/>
      <c r="BC756" s="16"/>
      <c r="BD756" s="16"/>
      <c r="BH756" s="6"/>
      <c r="BI756" s="3"/>
      <c r="BK756" s="6"/>
      <c r="BL756" s="3"/>
      <c r="BM756" s="3"/>
    </row>
    <row r="757" spans="11:65" ht="12.75" customHeight="1" x14ac:dyDescent="0.15">
      <c r="K757" s="1"/>
      <c r="AL757" s="16"/>
      <c r="AM757" s="16"/>
      <c r="AN757" s="17"/>
      <c r="AO757" s="16"/>
      <c r="AP757" s="16"/>
      <c r="AQ757" s="18"/>
      <c r="AR757" s="18"/>
      <c r="AS757" s="16"/>
      <c r="AT757" s="16"/>
      <c r="AU757" s="16"/>
      <c r="AV757" s="16"/>
      <c r="AW757" s="17"/>
      <c r="AX757" s="16"/>
      <c r="AY757" s="16"/>
      <c r="AZ757" s="16"/>
      <c r="BA757" s="16"/>
      <c r="BB757" s="16"/>
      <c r="BC757" s="16"/>
      <c r="BD757" s="16"/>
      <c r="BH757" s="6"/>
      <c r="BI757" s="3"/>
      <c r="BK757" s="6"/>
      <c r="BL757" s="3"/>
      <c r="BM757" s="3"/>
    </row>
    <row r="758" spans="11:65" ht="12.75" customHeight="1" x14ac:dyDescent="0.15">
      <c r="K758" s="1"/>
      <c r="AL758" s="16"/>
      <c r="AM758" s="16"/>
      <c r="AN758" s="17"/>
      <c r="AO758" s="16"/>
      <c r="AP758" s="16"/>
      <c r="AQ758" s="18"/>
      <c r="AR758" s="18"/>
      <c r="AS758" s="16"/>
      <c r="AT758" s="16"/>
      <c r="AU758" s="16"/>
      <c r="AV758" s="16"/>
      <c r="AW758" s="17"/>
      <c r="AX758" s="16"/>
      <c r="AY758" s="16"/>
      <c r="AZ758" s="16"/>
      <c r="BA758" s="16"/>
      <c r="BB758" s="16"/>
      <c r="BC758" s="16"/>
      <c r="BD758" s="16"/>
      <c r="BH758" s="6"/>
      <c r="BI758" s="3"/>
      <c r="BK758" s="6"/>
      <c r="BL758" s="3"/>
      <c r="BM758" s="3"/>
    </row>
    <row r="759" spans="11:65" ht="12.75" customHeight="1" x14ac:dyDescent="0.15">
      <c r="K759" s="1"/>
      <c r="AL759" s="16"/>
      <c r="AM759" s="16"/>
      <c r="AN759" s="17"/>
      <c r="AO759" s="16"/>
      <c r="AP759" s="16"/>
      <c r="AQ759" s="18"/>
      <c r="AR759" s="18"/>
      <c r="AS759" s="16"/>
      <c r="AT759" s="16"/>
      <c r="AU759" s="16"/>
      <c r="AV759" s="16"/>
      <c r="AW759" s="17"/>
      <c r="AX759" s="16"/>
      <c r="AY759" s="16"/>
      <c r="AZ759" s="16"/>
      <c r="BA759" s="16"/>
      <c r="BB759" s="16"/>
      <c r="BC759" s="16"/>
      <c r="BD759" s="16"/>
      <c r="BH759" s="6"/>
      <c r="BI759" s="3"/>
      <c r="BK759" s="6"/>
      <c r="BL759" s="3"/>
      <c r="BM759" s="3"/>
    </row>
    <row r="760" spans="11:65" ht="12.75" customHeight="1" x14ac:dyDescent="0.15">
      <c r="K760" s="1"/>
      <c r="AL760" s="16"/>
      <c r="AM760" s="16"/>
      <c r="AN760" s="17"/>
      <c r="AO760" s="16"/>
      <c r="AP760" s="16"/>
      <c r="AQ760" s="18"/>
      <c r="AR760" s="18"/>
      <c r="AS760" s="16"/>
      <c r="AT760" s="16"/>
      <c r="AU760" s="16"/>
      <c r="AV760" s="16"/>
      <c r="AW760" s="17"/>
      <c r="AX760" s="16"/>
      <c r="AY760" s="16"/>
      <c r="AZ760" s="16"/>
      <c r="BA760" s="16"/>
      <c r="BB760" s="16"/>
      <c r="BC760" s="16"/>
      <c r="BD760" s="16"/>
      <c r="BH760" s="6"/>
      <c r="BI760" s="3"/>
      <c r="BK760" s="6"/>
      <c r="BL760" s="3"/>
      <c r="BM760" s="3"/>
    </row>
    <row r="761" spans="11:65" ht="12.75" customHeight="1" x14ac:dyDescent="0.15">
      <c r="K761" s="1"/>
      <c r="AL761" s="16"/>
      <c r="AM761" s="16"/>
      <c r="AN761" s="17"/>
      <c r="AO761" s="16"/>
      <c r="AP761" s="16"/>
      <c r="AQ761" s="18"/>
      <c r="AR761" s="18"/>
      <c r="AS761" s="16"/>
      <c r="AT761" s="16"/>
      <c r="AU761" s="16"/>
      <c r="AV761" s="16"/>
      <c r="AW761" s="17"/>
      <c r="AX761" s="16"/>
      <c r="AY761" s="16"/>
      <c r="AZ761" s="16"/>
      <c r="BA761" s="16"/>
      <c r="BB761" s="16"/>
      <c r="BC761" s="16"/>
      <c r="BD761" s="16"/>
      <c r="BH761" s="6"/>
      <c r="BI761" s="3"/>
      <c r="BK761" s="6"/>
      <c r="BL761" s="3"/>
      <c r="BM761" s="3"/>
    </row>
    <row r="762" spans="11:65" ht="12.75" customHeight="1" x14ac:dyDescent="0.15">
      <c r="K762" s="1"/>
      <c r="AL762" s="16"/>
      <c r="AM762" s="16"/>
      <c r="AN762" s="17"/>
      <c r="AO762" s="16"/>
      <c r="AP762" s="16"/>
      <c r="AQ762" s="18"/>
      <c r="AR762" s="18"/>
      <c r="AS762" s="16"/>
      <c r="AT762" s="16"/>
      <c r="AU762" s="16"/>
      <c r="AV762" s="16"/>
      <c r="AW762" s="17"/>
      <c r="AX762" s="16"/>
      <c r="AY762" s="16"/>
      <c r="AZ762" s="16"/>
      <c r="BA762" s="16"/>
      <c r="BB762" s="16"/>
      <c r="BC762" s="16"/>
      <c r="BD762" s="16"/>
      <c r="BH762" s="6"/>
      <c r="BI762" s="3"/>
      <c r="BK762" s="6"/>
      <c r="BL762" s="3"/>
      <c r="BM762" s="3"/>
    </row>
    <row r="763" spans="11:65" ht="12.75" customHeight="1" x14ac:dyDescent="0.15">
      <c r="K763" s="1"/>
      <c r="AL763" s="16"/>
      <c r="AM763" s="16"/>
      <c r="AN763" s="17"/>
      <c r="AO763" s="16"/>
      <c r="AP763" s="16"/>
      <c r="AQ763" s="18"/>
      <c r="AR763" s="18"/>
      <c r="AS763" s="16"/>
      <c r="AT763" s="16"/>
      <c r="AU763" s="16"/>
      <c r="AV763" s="16"/>
      <c r="AW763" s="17"/>
      <c r="AX763" s="16"/>
      <c r="AY763" s="16"/>
      <c r="AZ763" s="16"/>
      <c r="BA763" s="16"/>
      <c r="BB763" s="16"/>
      <c r="BC763" s="16"/>
      <c r="BD763" s="16"/>
      <c r="BH763" s="6"/>
      <c r="BI763" s="3"/>
      <c r="BK763" s="6"/>
      <c r="BL763" s="3"/>
      <c r="BM763" s="3"/>
    </row>
    <row r="764" spans="11:65" ht="12.75" customHeight="1" x14ac:dyDescent="0.15">
      <c r="K764" s="1"/>
      <c r="AL764" s="16"/>
      <c r="AM764" s="16"/>
      <c r="AN764" s="17"/>
      <c r="AO764" s="16"/>
      <c r="AP764" s="16"/>
      <c r="AQ764" s="18"/>
      <c r="AR764" s="18"/>
      <c r="AS764" s="16"/>
      <c r="AT764" s="16"/>
      <c r="AU764" s="16"/>
      <c r="AV764" s="16"/>
      <c r="AW764" s="17"/>
      <c r="AX764" s="16"/>
      <c r="AY764" s="16"/>
      <c r="AZ764" s="16"/>
      <c r="BA764" s="16"/>
      <c r="BB764" s="16"/>
      <c r="BC764" s="16"/>
      <c r="BD764" s="16"/>
      <c r="BH764" s="6"/>
      <c r="BI764" s="3"/>
      <c r="BK764" s="6"/>
      <c r="BL764" s="3"/>
      <c r="BM764" s="3"/>
    </row>
    <row r="765" spans="11:65" ht="12.75" customHeight="1" x14ac:dyDescent="0.15">
      <c r="K765" s="1"/>
      <c r="AL765" s="16"/>
      <c r="AM765" s="16"/>
      <c r="AN765" s="17"/>
      <c r="AO765" s="16"/>
      <c r="AP765" s="16"/>
      <c r="AQ765" s="18"/>
      <c r="AR765" s="18"/>
      <c r="AS765" s="16"/>
      <c r="AT765" s="16"/>
      <c r="AU765" s="16"/>
      <c r="AV765" s="16"/>
      <c r="AW765" s="17"/>
      <c r="AX765" s="16"/>
      <c r="AY765" s="16"/>
      <c r="AZ765" s="16"/>
      <c r="BA765" s="16"/>
      <c r="BB765" s="16"/>
      <c r="BC765" s="16"/>
      <c r="BD765" s="16"/>
      <c r="BH765" s="6"/>
      <c r="BI765" s="3"/>
      <c r="BK765" s="6"/>
      <c r="BL765" s="3"/>
      <c r="BM765" s="3"/>
    </row>
    <row r="766" spans="11:65" ht="12.75" customHeight="1" x14ac:dyDescent="0.15">
      <c r="K766" s="1"/>
      <c r="AL766" s="16"/>
      <c r="AM766" s="16"/>
      <c r="AN766" s="17"/>
      <c r="AO766" s="16"/>
      <c r="AP766" s="16"/>
      <c r="AQ766" s="18"/>
      <c r="AR766" s="18"/>
      <c r="AS766" s="16"/>
      <c r="AT766" s="16"/>
      <c r="AU766" s="16"/>
      <c r="AV766" s="16"/>
      <c r="AW766" s="17"/>
      <c r="AX766" s="16"/>
      <c r="AY766" s="16"/>
      <c r="AZ766" s="16"/>
      <c r="BA766" s="16"/>
      <c r="BB766" s="16"/>
      <c r="BC766" s="16"/>
      <c r="BD766" s="16"/>
      <c r="BH766" s="6"/>
      <c r="BI766" s="3"/>
      <c r="BK766" s="6"/>
      <c r="BL766" s="3"/>
      <c r="BM766" s="3"/>
    </row>
    <row r="767" spans="11:65" ht="12.75" customHeight="1" x14ac:dyDescent="0.15">
      <c r="K767" s="1"/>
      <c r="AL767" s="16"/>
      <c r="AM767" s="16"/>
      <c r="AN767" s="17"/>
      <c r="AO767" s="16"/>
      <c r="AP767" s="16"/>
      <c r="AQ767" s="18"/>
      <c r="AR767" s="18"/>
      <c r="AS767" s="16"/>
      <c r="AT767" s="16"/>
      <c r="AU767" s="16"/>
      <c r="AV767" s="16"/>
      <c r="AW767" s="17"/>
      <c r="AX767" s="16"/>
      <c r="AY767" s="16"/>
      <c r="AZ767" s="16"/>
      <c r="BA767" s="16"/>
      <c r="BB767" s="16"/>
      <c r="BC767" s="16"/>
      <c r="BD767" s="16"/>
      <c r="BH767" s="6"/>
      <c r="BI767" s="3"/>
      <c r="BK767" s="6"/>
      <c r="BL767" s="3"/>
      <c r="BM767" s="3"/>
    </row>
    <row r="768" spans="11:65" ht="12.75" customHeight="1" x14ac:dyDescent="0.15">
      <c r="K768" s="1"/>
      <c r="AL768" s="16"/>
      <c r="AM768" s="16"/>
      <c r="AN768" s="17"/>
      <c r="AO768" s="16"/>
      <c r="AP768" s="16"/>
      <c r="AQ768" s="18"/>
      <c r="AR768" s="18"/>
      <c r="AS768" s="16"/>
      <c r="AT768" s="16"/>
      <c r="AU768" s="16"/>
      <c r="AV768" s="16"/>
      <c r="AW768" s="17"/>
      <c r="AX768" s="16"/>
      <c r="AY768" s="16"/>
      <c r="AZ768" s="16"/>
      <c r="BA768" s="16"/>
      <c r="BB768" s="16"/>
      <c r="BC768" s="16"/>
      <c r="BD768" s="16"/>
      <c r="BH768" s="6"/>
      <c r="BI768" s="3"/>
      <c r="BK768" s="6"/>
      <c r="BL768" s="3"/>
      <c r="BM768" s="3"/>
    </row>
    <row r="769" spans="11:65" ht="12.75" customHeight="1" x14ac:dyDescent="0.15">
      <c r="K769" s="1"/>
      <c r="AL769" s="16"/>
      <c r="AM769" s="16"/>
      <c r="AN769" s="17"/>
      <c r="AO769" s="16"/>
      <c r="AP769" s="16"/>
      <c r="AQ769" s="18"/>
      <c r="AR769" s="18"/>
      <c r="AS769" s="16"/>
      <c r="AT769" s="16"/>
      <c r="AU769" s="16"/>
      <c r="AV769" s="16"/>
      <c r="AW769" s="17"/>
      <c r="AX769" s="16"/>
      <c r="AY769" s="16"/>
      <c r="AZ769" s="16"/>
      <c r="BA769" s="16"/>
      <c r="BB769" s="16"/>
      <c r="BC769" s="16"/>
      <c r="BD769" s="16"/>
      <c r="BH769" s="6"/>
      <c r="BI769" s="3"/>
      <c r="BK769" s="6"/>
      <c r="BL769" s="3"/>
      <c r="BM769" s="3"/>
    </row>
    <row r="770" spans="11:65" ht="12.75" customHeight="1" x14ac:dyDescent="0.15">
      <c r="K770" s="1"/>
      <c r="AL770" s="16"/>
      <c r="AM770" s="16"/>
      <c r="AN770" s="17"/>
      <c r="AO770" s="16"/>
      <c r="AP770" s="16"/>
      <c r="AQ770" s="18"/>
      <c r="AR770" s="18"/>
      <c r="AS770" s="16"/>
      <c r="AT770" s="16"/>
      <c r="AU770" s="16"/>
      <c r="AV770" s="16"/>
      <c r="AW770" s="17"/>
      <c r="AX770" s="16"/>
      <c r="AY770" s="16"/>
      <c r="AZ770" s="16"/>
      <c r="BA770" s="16"/>
      <c r="BB770" s="16"/>
      <c r="BC770" s="16"/>
      <c r="BD770" s="16"/>
      <c r="BH770" s="6"/>
      <c r="BI770" s="3"/>
      <c r="BK770" s="6"/>
      <c r="BL770" s="3"/>
      <c r="BM770" s="3"/>
    </row>
    <row r="771" spans="11:65" ht="12.75" customHeight="1" x14ac:dyDescent="0.15">
      <c r="K771" s="1"/>
      <c r="AL771" s="16"/>
      <c r="AM771" s="16"/>
      <c r="AN771" s="17"/>
      <c r="AO771" s="16"/>
      <c r="AP771" s="16"/>
      <c r="AQ771" s="18"/>
      <c r="AR771" s="18"/>
      <c r="AS771" s="16"/>
      <c r="AT771" s="16"/>
      <c r="AU771" s="16"/>
      <c r="AV771" s="16"/>
      <c r="AW771" s="17"/>
      <c r="AX771" s="16"/>
      <c r="AY771" s="16"/>
      <c r="AZ771" s="16"/>
      <c r="BA771" s="16"/>
      <c r="BB771" s="16"/>
      <c r="BC771" s="16"/>
      <c r="BD771" s="16"/>
      <c r="BH771" s="6"/>
      <c r="BI771" s="3"/>
      <c r="BK771" s="6"/>
      <c r="BL771" s="3"/>
      <c r="BM771" s="3"/>
    </row>
    <row r="772" spans="11:65" ht="12.75" customHeight="1" x14ac:dyDescent="0.15">
      <c r="K772" s="1"/>
      <c r="AL772" s="16"/>
      <c r="AM772" s="16"/>
      <c r="AN772" s="17"/>
      <c r="AO772" s="16"/>
      <c r="AP772" s="16"/>
      <c r="AQ772" s="18"/>
      <c r="AR772" s="18"/>
      <c r="AS772" s="16"/>
      <c r="AT772" s="16"/>
      <c r="AU772" s="16"/>
      <c r="AV772" s="16"/>
      <c r="AW772" s="17"/>
      <c r="AX772" s="16"/>
      <c r="AY772" s="16"/>
      <c r="AZ772" s="16"/>
      <c r="BA772" s="16"/>
      <c r="BB772" s="16"/>
      <c r="BC772" s="16"/>
      <c r="BD772" s="16"/>
      <c r="BH772" s="6"/>
      <c r="BI772" s="3"/>
      <c r="BK772" s="6"/>
      <c r="BL772" s="3"/>
      <c r="BM772" s="3"/>
    </row>
    <row r="773" spans="11:65" ht="12.75" customHeight="1" x14ac:dyDescent="0.15">
      <c r="K773" s="1"/>
      <c r="AL773" s="16"/>
      <c r="AM773" s="16"/>
      <c r="AN773" s="17"/>
      <c r="AO773" s="16"/>
      <c r="AP773" s="16"/>
      <c r="AQ773" s="18"/>
      <c r="AR773" s="18"/>
      <c r="AS773" s="16"/>
      <c r="AT773" s="16"/>
      <c r="AU773" s="16"/>
      <c r="AV773" s="16"/>
      <c r="AW773" s="17"/>
      <c r="AX773" s="16"/>
      <c r="AY773" s="16"/>
      <c r="AZ773" s="16"/>
      <c r="BA773" s="16"/>
      <c r="BB773" s="16"/>
      <c r="BC773" s="16"/>
      <c r="BD773" s="16"/>
      <c r="BH773" s="6"/>
      <c r="BI773" s="3"/>
      <c r="BK773" s="6"/>
      <c r="BL773" s="3"/>
      <c r="BM773" s="3"/>
    </row>
    <row r="774" spans="11:65" ht="12.75" customHeight="1" x14ac:dyDescent="0.15">
      <c r="K774" s="1"/>
      <c r="AL774" s="16"/>
      <c r="AM774" s="16"/>
      <c r="AN774" s="17"/>
      <c r="AO774" s="16"/>
      <c r="AP774" s="16"/>
      <c r="AQ774" s="18"/>
      <c r="AR774" s="18"/>
      <c r="AS774" s="16"/>
      <c r="AT774" s="16"/>
      <c r="AU774" s="16"/>
      <c r="AV774" s="16"/>
      <c r="AW774" s="17"/>
      <c r="AX774" s="16"/>
      <c r="AY774" s="16"/>
      <c r="AZ774" s="16"/>
      <c r="BA774" s="16"/>
      <c r="BB774" s="16"/>
      <c r="BC774" s="16"/>
      <c r="BD774" s="16"/>
      <c r="BH774" s="6"/>
      <c r="BI774" s="3"/>
      <c r="BK774" s="6"/>
      <c r="BL774" s="3"/>
      <c r="BM774" s="3"/>
    </row>
    <row r="775" spans="11:65" ht="12.75" customHeight="1" x14ac:dyDescent="0.15">
      <c r="K775" s="1"/>
      <c r="AL775" s="16"/>
      <c r="AM775" s="16"/>
      <c r="AN775" s="17"/>
      <c r="AO775" s="16"/>
      <c r="AP775" s="16"/>
      <c r="AQ775" s="18"/>
      <c r="AR775" s="18"/>
      <c r="AS775" s="16"/>
      <c r="AT775" s="16"/>
      <c r="AU775" s="16"/>
      <c r="AV775" s="16"/>
      <c r="AW775" s="17"/>
      <c r="AX775" s="16"/>
      <c r="AY775" s="16"/>
      <c r="AZ775" s="16"/>
      <c r="BA775" s="16"/>
      <c r="BB775" s="16"/>
      <c r="BC775" s="16"/>
      <c r="BD775" s="16"/>
      <c r="BH775" s="6"/>
      <c r="BI775" s="3"/>
      <c r="BK775" s="6"/>
      <c r="BL775" s="3"/>
      <c r="BM775" s="3"/>
    </row>
    <row r="776" spans="11:65" ht="12.75" customHeight="1" x14ac:dyDescent="0.15">
      <c r="K776" s="1"/>
      <c r="AL776" s="16"/>
      <c r="AM776" s="16"/>
      <c r="AN776" s="17"/>
      <c r="AO776" s="16"/>
      <c r="AP776" s="16"/>
      <c r="AQ776" s="18"/>
      <c r="AR776" s="18"/>
      <c r="AS776" s="16"/>
      <c r="AT776" s="16"/>
      <c r="AU776" s="16"/>
      <c r="AV776" s="16"/>
      <c r="AW776" s="17"/>
      <c r="AX776" s="16"/>
      <c r="AY776" s="16"/>
      <c r="AZ776" s="16"/>
      <c r="BA776" s="16"/>
      <c r="BB776" s="16"/>
      <c r="BC776" s="16"/>
      <c r="BD776" s="16"/>
      <c r="BH776" s="6"/>
      <c r="BI776" s="3"/>
      <c r="BK776" s="6"/>
      <c r="BL776" s="3"/>
      <c r="BM776" s="3"/>
    </row>
    <row r="777" spans="11:65" ht="12.75" customHeight="1" x14ac:dyDescent="0.15">
      <c r="K777" s="1"/>
      <c r="AL777" s="16"/>
      <c r="AM777" s="16"/>
      <c r="AN777" s="17"/>
      <c r="AO777" s="16"/>
      <c r="AP777" s="16"/>
      <c r="AQ777" s="18"/>
      <c r="AR777" s="18"/>
      <c r="AS777" s="16"/>
      <c r="AT777" s="16"/>
      <c r="AU777" s="16"/>
      <c r="AV777" s="16"/>
      <c r="AW777" s="17"/>
      <c r="AX777" s="16"/>
      <c r="AY777" s="16"/>
      <c r="AZ777" s="16"/>
      <c r="BA777" s="16"/>
      <c r="BB777" s="16"/>
      <c r="BC777" s="16"/>
      <c r="BD777" s="16"/>
      <c r="BH777" s="6"/>
      <c r="BI777" s="3"/>
      <c r="BK777" s="6"/>
      <c r="BL777" s="3"/>
      <c r="BM777" s="3"/>
    </row>
    <row r="778" spans="11:65" ht="12.75" customHeight="1" x14ac:dyDescent="0.15">
      <c r="K778" s="1"/>
      <c r="AL778" s="16"/>
      <c r="AM778" s="16"/>
      <c r="AN778" s="17"/>
      <c r="AO778" s="16"/>
      <c r="AP778" s="16"/>
      <c r="AQ778" s="18"/>
      <c r="AR778" s="18"/>
      <c r="AS778" s="16"/>
      <c r="AT778" s="16"/>
      <c r="AU778" s="16"/>
      <c r="AV778" s="16"/>
      <c r="AW778" s="17"/>
      <c r="AX778" s="16"/>
      <c r="AY778" s="16"/>
      <c r="AZ778" s="16"/>
      <c r="BA778" s="16"/>
      <c r="BB778" s="16"/>
      <c r="BC778" s="16"/>
      <c r="BD778" s="16"/>
      <c r="BH778" s="6"/>
      <c r="BI778" s="3"/>
      <c r="BK778" s="6"/>
      <c r="BL778" s="3"/>
      <c r="BM778" s="3"/>
    </row>
    <row r="779" spans="11:65" ht="12.75" customHeight="1" x14ac:dyDescent="0.15">
      <c r="K779" s="1"/>
      <c r="AL779" s="16"/>
      <c r="AM779" s="16"/>
      <c r="AN779" s="17"/>
      <c r="AO779" s="16"/>
      <c r="AP779" s="16"/>
      <c r="AQ779" s="18"/>
      <c r="AR779" s="18"/>
      <c r="AS779" s="16"/>
      <c r="AT779" s="16"/>
      <c r="AU779" s="16"/>
      <c r="AV779" s="16"/>
      <c r="AW779" s="17"/>
      <c r="AX779" s="16"/>
      <c r="AY779" s="16"/>
      <c r="AZ779" s="16"/>
      <c r="BA779" s="16"/>
      <c r="BB779" s="16"/>
      <c r="BC779" s="16"/>
      <c r="BD779" s="16"/>
      <c r="BH779" s="6"/>
      <c r="BI779" s="3"/>
      <c r="BK779" s="6"/>
      <c r="BL779" s="3"/>
      <c r="BM779" s="3"/>
    </row>
    <row r="780" spans="11:65" ht="12.75" customHeight="1" x14ac:dyDescent="0.15">
      <c r="K780" s="1"/>
      <c r="AL780" s="16"/>
      <c r="AM780" s="16"/>
      <c r="AN780" s="17"/>
      <c r="AO780" s="16"/>
      <c r="AP780" s="16"/>
      <c r="AQ780" s="18"/>
      <c r="AR780" s="18"/>
      <c r="AS780" s="16"/>
      <c r="AT780" s="16"/>
      <c r="AU780" s="16"/>
      <c r="AV780" s="16"/>
      <c r="AW780" s="17"/>
      <c r="AX780" s="16"/>
      <c r="AY780" s="16"/>
      <c r="AZ780" s="16"/>
      <c r="BA780" s="16"/>
      <c r="BB780" s="16"/>
      <c r="BC780" s="16"/>
      <c r="BD780" s="16"/>
      <c r="BH780" s="6"/>
      <c r="BI780" s="3"/>
      <c r="BK780" s="6"/>
      <c r="BL780" s="3"/>
      <c r="BM780" s="3"/>
    </row>
    <row r="781" spans="11:65" ht="12.75" customHeight="1" x14ac:dyDescent="0.15">
      <c r="K781" s="1"/>
      <c r="AL781" s="16"/>
      <c r="AM781" s="16"/>
      <c r="AN781" s="17"/>
      <c r="AO781" s="16"/>
      <c r="AP781" s="16"/>
      <c r="AQ781" s="18"/>
      <c r="AR781" s="18"/>
      <c r="AS781" s="16"/>
      <c r="AT781" s="16"/>
      <c r="AU781" s="16"/>
      <c r="AV781" s="16"/>
      <c r="AW781" s="17"/>
      <c r="AX781" s="16"/>
      <c r="AY781" s="16"/>
      <c r="AZ781" s="16"/>
      <c r="BA781" s="16"/>
      <c r="BB781" s="16"/>
      <c r="BC781" s="16"/>
      <c r="BD781" s="16"/>
      <c r="BH781" s="6"/>
      <c r="BI781" s="3"/>
      <c r="BK781" s="6"/>
      <c r="BL781" s="3"/>
      <c r="BM781" s="3"/>
    </row>
    <row r="782" spans="11:65" ht="12.75" customHeight="1" x14ac:dyDescent="0.15">
      <c r="K782" s="1"/>
      <c r="AL782" s="16"/>
      <c r="AM782" s="16"/>
      <c r="AN782" s="17"/>
      <c r="AO782" s="16"/>
      <c r="AP782" s="16"/>
      <c r="AQ782" s="18"/>
      <c r="AR782" s="18"/>
      <c r="AS782" s="16"/>
      <c r="AT782" s="16"/>
      <c r="AU782" s="16"/>
      <c r="AV782" s="16"/>
      <c r="AW782" s="17"/>
      <c r="AX782" s="16"/>
      <c r="AY782" s="16"/>
      <c r="AZ782" s="16"/>
      <c r="BA782" s="16"/>
      <c r="BB782" s="16"/>
      <c r="BC782" s="16"/>
      <c r="BD782" s="16"/>
      <c r="BH782" s="6"/>
      <c r="BI782" s="3"/>
      <c r="BK782" s="6"/>
      <c r="BL782" s="3"/>
      <c r="BM782" s="3"/>
    </row>
    <row r="783" spans="11:65" ht="12.75" customHeight="1" x14ac:dyDescent="0.15">
      <c r="K783" s="1"/>
      <c r="AL783" s="16"/>
      <c r="AM783" s="16"/>
      <c r="AN783" s="17"/>
      <c r="AO783" s="16"/>
      <c r="AP783" s="16"/>
      <c r="AQ783" s="18"/>
      <c r="AR783" s="18"/>
      <c r="AS783" s="16"/>
      <c r="AT783" s="16"/>
      <c r="AU783" s="16"/>
      <c r="AV783" s="16"/>
      <c r="AW783" s="17"/>
      <c r="AX783" s="16"/>
      <c r="AY783" s="16"/>
      <c r="AZ783" s="16"/>
      <c r="BA783" s="16"/>
      <c r="BB783" s="16"/>
      <c r="BC783" s="16"/>
      <c r="BD783" s="16"/>
      <c r="BH783" s="6"/>
      <c r="BI783" s="3"/>
      <c r="BK783" s="6"/>
      <c r="BL783" s="3"/>
      <c r="BM783" s="3"/>
    </row>
    <row r="784" spans="11:65" ht="12.75" customHeight="1" x14ac:dyDescent="0.15">
      <c r="K784" s="1"/>
      <c r="AL784" s="16"/>
      <c r="AM784" s="16"/>
      <c r="AN784" s="17"/>
      <c r="AO784" s="16"/>
      <c r="AP784" s="16"/>
      <c r="AQ784" s="18"/>
      <c r="AR784" s="18"/>
      <c r="AS784" s="16"/>
      <c r="AT784" s="16"/>
      <c r="AU784" s="16"/>
      <c r="AV784" s="16"/>
      <c r="AW784" s="17"/>
      <c r="AX784" s="16"/>
      <c r="AY784" s="16"/>
      <c r="AZ784" s="16"/>
      <c r="BA784" s="16"/>
      <c r="BB784" s="16"/>
      <c r="BC784" s="16"/>
      <c r="BD784" s="16"/>
      <c r="BH784" s="6"/>
      <c r="BI784" s="3"/>
      <c r="BK784" s="6"/>
      <c r="BL784" s="3"/>
      <c r="BM784" s="3"/>
    </row>
    <row r="785" spans="11:65" ht="12.75" customHeight="1" x14ac:dyDescent="0.15">
      <c r="K785" s="1"/>
      <c r="AL785" s="16"/>
      <c r="AM785" s="16"/>
      <c r="AN785" s="17"/>
      <c r="AO785" s="16"/>
      <c r="AP785" s="16"/>
      <c r="AQ785" s="18"/>
      <c r="AR785" s="18"/>
      <c r="AS785" s="16"/>
      <c r="AT785" s="16"/>
      <c r="AU785" s="16"/>
      <c r="AV785" s="16"/>
      <c r="AW785" s="17"/>
      <c r="AX785" s="16"/>
      <c r="AY785" s="16"/>
      <c r="AZ785" s="16"/>
      <c r="BA785" s="16"/>
      <c r="BB785" s="16"/>
      <c r="BC785" s="16"/>
      <c r="BD785" s="16"/>
      <c r="BH785" s="6"/>
      <c r="BI785" s="3"/>
      <c r="BK785" s="6"/>
      <c r="BL785" s="3"/>
      <c r="BM785" s="3"/>
    </row>
    <row r="786" spans="11:65" ht="12.75" customHeight="1" x14ac:dyDescent="0.15">
      <c r="K786" s="1"/>
      <c r="AL786" s="16"/>
      <c r="AM786" s="16"/>
      <c r="AN786" s="17"/>
      <c r="AO786" s="16"/>
      <c r="AP786" s="16"/>
      <c r="AQ786" s="18"/>
      <c r="AR786" s="18"/>
      <c r="AS786" s="16"/>
      <c r="AT786" s="16"/>
      <c r="AU786" s="16"/>
      <c r="AV786" s="16"/>
      <c r="AW786" s="17"/>
      <c r="AX786" s="16"/>
      <c r="AY786" s="16"/>
      <c r="AZ786" s="16"/>
      <c r="BA786" s="16"/>
      <c r="BB786" s="16"/>
      <c r="BC786" s="16"/>
      <c r="BD786" s="16"/>
      <c r="BH786" s="6"/>
      <c r="BI786" s="3"/>
      <c r="BK786" s="6"/>
      <c r="BL786" s="3"/>
      <c r="BM786" s="3"/>
    </row>
    <row r="787" spans="11:65" ht="12.75" customHeight="1" x14ac:dyDescent="0.15">
      <c r="K787" s="1"/>
      <c r="AL787" s="16"/>
      <c r="AM787" s="16"/>
      <c r="AN787" s="17"/>
      <c r="AO787" s="16"/>
      <c r="AP787" s="16"/>
      <c r="AQ787" s="18"/>
      <c r="AR787" s="18"/>
      <c r="AS787" s="16"/>
      <c r="AT787" s="16"/>
      <c r="AU787" s="16"/>
      <c r="AV787" s="16"/>
      <c r="AW787" s="17"/>
      <c r="AX787" s="16"/>
      <c r="AY787" s="16"/>
      <c r="AZ787" s="16"/>
      <c r="BA787" s="16"/>
      <c r="BB787" s="16"/>
      <c r="BC787" s="16"/>
      <c r="BD787" s="16"/>
      <c r="BH787" s="6"/>
      <c r="BI787" s="3"/>
      <c r="BK787" s="6"/>
      <c r="BL787" s="3"/>
      <c r="BM787" s="3"/>
    </row>
    <row r="788" spans="11:65" ht="12.75" customHeight="1" x14ac:dyDescent="0.15">
      <c r="K788" s="1"/>
      <c r="AL788" s="16"/>
      <c r="AM788" s="16"/>
      <c r="AN788" s="17"/>
      <c r="AO788" s="16"/>
      <c r="AP788" s="16"/>
      <c r="AQ788" s="18"/>
      <c r="AR788" s="18"/>
      <c r="AS788" s="16"/>
      <c r="AT788" s="16"/>
      <c r="AU788" s="16"/>
      <c r="AV788" s="16"/>
      <c r="AW788" s="17"/>
      <c r="AX788" s="16"/>
      <c r="AY788" s="16"/>
      <c r="AZ788" s="16"/>
      <c r="BA788" s="16"/>
      <c r="BB788" s="16"/>
      <c r="BC788" s="16"/>
      <c r="BD788" s="16"/>
      <c r="BH788" s="6"/>
      <c r="BI788" s="3"/>
      <c r="BK788" s="6"/>
      <c r="BL788" s="3"/>
      <c r="BM788" s="3"/>
    </row>
    <row r="789" spans="11:65" ht="12.75" customHeight="1" x14ac:dyDescent="0.15">
      <c r="K789" s="1"/>
      <c r="AL789" s="16"/>
      <c r="AM789" s="16"/>
      <c r="AN789" s="17"/>
      <c r="AO789" s="16"/>
      <c r="AP789" s="16"/>
      <c r="AQ789" s="18"/>
      <c r="AR789" s="18"/>
      <c r="AS789" s="16"/>
      <c r="AT789" s="16"/>
      <c r="AU789" s="16"/>
      <c r="AV789" s="16"/>
      <c r="AW789" s="17"/>
      <c r="AX789" s="16"/>
      <c r="AY789" s="16"/>
      <c r="AZ789" s="16"/>
      <c r="BA789" s="16"/>
      <c r="BB789" s="16"/>
      <c r="BC789" s="16"/>
      <c r="BD789" s="16"/>
      <c r="BH789" s="6"/>
      <c r="BI789" s="3"/>
      <c r="BK789" s="6"/>
      <c r="BL789" s="3"/>
      <c r="BM789" s="3"/>
    </row>
    <row r="790" spans="11:65" ht="12.75" customHeight="1" x14ac:dyDescent="0.15">
      <c r="K790" s="1"/>
      <c r="AL790" s="16"/>
      <c r="AM790" s="16"/>
      <c r="AN790" s="17"/>
      <c r="AO790" s="16"/>
      <c r="AP790" s="16"/>
      <c r="AQ790" s="18"/>
      <c r="AR790" s="18"/>
      <c r="AS790" s="16"/>
      <c r="AT790" s="16"/>
      <c r="AU790" s="16"/>
      <c r="AV790" s="16"/>
      <c r="AW790" s="17"/>
      <c r="AX790" s="16"/>
      <c r="AY790" s="16"/>
      <c r="AZ790" s="16"/>
      <c r="BA790" s="16"/>
      <c r="BB790" s="16"/>
      <c r="BC790" s="16"/>
      <c r="BD790" s="16"/>
      <c r="BH790" s="6"/>
      <c r="BI790" s="3"/>
      <c r="BK790" s="6"/>
      <c r="BL790" s="3"/>
      <c r="BM790" s="3"/>
    </row>
    <row r="791" spans="11:65" ht="12.75" customHeight="1" x14ac:dyDescent="0.15">
      <c r="K791" s="1"/>
      <c r="AL791" s="16"/>
      <c r="AM791" s="16"/>
      <c r="AN791" s="17"/>
      <c r="AO791" s="16"/>
      <c r="AP791" s="16"/>
      <c r="AQ791" s="18"/>
      <c r="AR791" s="18"/>
      <c r="AS791" s="16"/>
      <c r="AT791" s="16"/>
      <c r="AU791" s="16"/>
      <c r="AV791" s="16"/>
      <c r="AW791" s="17"/>
      <c r="AX791" s="16"/>
      <c r="AY791" s="16"/>
      <c r="AZ791" s="16"/>
      <c r="BA791" s="16"/>
      <c r="BB791" s="16"/>
      <c r="BC791" s="16"/>
      <c r="BD791" s="16"/>
      <c r="BH791" s="6"/>
      <c r="BI791" s="3"/>
      <c r="BK791" s="6"/>
      <c r="BL791" s="3"/>
      <c r="BM791" s="3"/>
    </row>
    <row r="792" spans="11:65" ht="12.75" customHeight="1" x14ac:dyDescent="0.15">
      <c r="K792" s="1"/>
      <c r="AL792" s="16"/>
      <c r="AM792" s="16"/>
      <c r="AN792" s="17"/>
      <c r="AO792" s="16"/>
      <c r="AP792" s="16"/>
      <c r="AQ792" s="18"/>
      <c r="AR792" s="18"/>
      <c r="AS792" s="16"/>
      <c r="AT792" s="16"/>
      <c r="AU792" s="16"/>
      <c r="AV792" s="16"/>
      <c r="AW792" s="17"/>
      <c r="AX792" s="16"/>
      <c r="AY792" s="16"/>
      <c r="AZ792" s="16"/>
      <c r="BA792" s="16"/>
      <c r="BB792" s="16"/>
      <c r="BC792" s="16"/>
      <c r="BD792" s="16"/>
      <c r="BH792" s="6"/>
      <c r="BI792" s="3"/>
      <c r="BK792" s="6"/>
      <c r="BL792" s="3"/>
      <c r="BM792" s="3"/>
    </row>
    <row r="793" spans="11:65" ht="12.75" customHeight="1" x14ac:dyDescent="0.15">
      <c r="K793" s="1"/>
      <c r="AL793" s="16"/>
      <c r="AM793" s="16"/>
      <c r="AN793" s="17"/>
      <c r="AO793" s="16"/>
      <c r="AP793" s="16"/>
      <c r="AQ793" s="18"/>
      <c r="AR793" s="18"/>
      <c r="AS793" s="16"/>
      <c r="AT793" s="16"/>
      <c r="AU793" s="16"/>
      <c r="AV793" s="16"/>
      <c r="AW793" s="17"/>
      <c r="AX793" s="16"/>
      <c r="AY793" s="16"/>
      <c r="AZ793" s="16"/>
      <c r="BA793" s="16"/>
      <c r="BB793" s="16"/>
      <c r="BC793" s="16"/>
      <c r="BD793" s="16"/>
      <c r="BH793" s="6"/>
      <c r="BI793" s="3"/>
      <c r="BK793" s="6"/>
      <c r="BL793" s="3"/>
      <c r="BM793" s="3"/>
    </row>
    <row r="794" spans="11:65" ht="12.75" customHeight="1" x14ac:dyDescent="0.15">
      <c r="K794" s="1"/>
      <c r="AL794" s="16"/>
      <c r="AM794" s="16"/>
      <c r="AN794" s="17"/>
      <c r="AO794" s="16"/>
      <c r="AP794" s="16"/>
      <c r="AQ794" s="18"/>
      <c r="AR794" s="18"/>
      <c r="AS794" s="16"/>
      <c r="AT794" s="16"/>
      <c r="AU794" s="16"/>
      <c r="AV794" s="16"/>
      <c r="AW794" s="17"/>
      <c r="AX794" s="16"/>
      <c r="AY794" s="16"/>
      <c r="AZ794" s="16"/>
      <c r="BA794" s="16"/>
      <c r="BB794" s="16"/>
      <c r="BC794" s="16"/>
      <c r="BD794" s="16"/>
      <c r="BH794" s="6"/>
      <c r="BI794" s="3"/>
      <c r="BK794" s="6"/>
      <c r="BL794" s="3"/>
      <c r="BM794" s="3"/>
    </row>
    <row r="795" spans="11:65" ht="12.75" customHeight="1" x14ac:dyDescent="0.15">
      <c r="K795" s="1"/>
      <c r="AL795" s="16"/>
      <c r="AM795" s="16"/>
      <c r="AN795" s="17"/>
      <c r="AO795" s="16"/>
      <c r="AP795" s="16"/>
      <c r="AQ795" s="18"/>
      <c r="AR795" s="18"/>
      <c r="AS795" s="16"/>
      <c r="AT795" s="16"/>
      <c r="AU795" s="16"/>
      <c r="AV795" s="16"/>
      <c r="AW795" s="17"/>
      <c r="AX795" s="16"/>
      <c r="AY795" s="16"/>
      <c r="AZ795" s="16"/>
      <c r="BA795" s="16"/>
      <c r="BB795" s="16"/>
      <c r="BC795" s="16"/>
      <c r="BD795" s="16"/>
      <c r="BH795" s="6"/>
      <c r="BI795" s="3"/>
      <c r="BK795" s="6"/>
      <c r="BL795" s="3"/>
      <c r="BM795" s="3"/>
    </row>
    <row r="796" spans="11:65" ht="12.75" customHeight="1" x14ac:dyDescent="0.15">
      <c r="K796" s="1"/>
      <c r="AL796" s="16"/>
      <c r="AM796" s="16"/>
      <c r="AN796" s="17"/>
      <c r="AO796" s="16"/>
      <c r="AP796" s="16"/>
      <c r="AQ796" s="18"/>
      <c r="AR796" s="18"/>
      <c r="AS796" s="16"/>
      <c r="AT796" s="16"/>
      <c r="AU796" s="16"/>
      <c r="AV796" s="16"/>
      <c r="AW796" s="17"/>
      <c r="AX796" s="16"/>
      <c r="AY796" s="16"/>
      <c r="AZ796" s="16"/>
      <c r="BA796" s="16"/>
      <c r="BB796" s="16"/>
      <c r="BC796" s="16"/>
      <c r="BD796" s="16"/>
      <c r="BH796" s="6"/>
      <c r="BI796" s="3"/>
      <c r="BK796" s="6"/>
      <c r="BL796" s="3"/>
      <c r="BM796" s="3"/>
    </row>
    <row r="797" spans="11:65" ht="12.75" customHeight="1" x14ac:dyDescent="0.15">
      <c r="K797" s="1"/>
      <c r="AL797" s="16"/>
      <c r="AM797" s="16"/>
      <c r="AN797" s="17"/>
      <c r="AO797" s="16"/>
      <c r="AP797" s="16"/>
      <c r="AQ797" s="18"/>
      <c r="AR797" s="18"/>
      <c r="AS797" s="16"/>
      <c r="AT797" s="16"/>
      <c r="AU797" s="16"/>
      <c r="AV797" s="16"/>
      <c r="AW797" s="17"/>
      <c r="AX797" s="16"/>
      <c r="AY797" s="16"/>
      <c r="AZ797" s="16"/>
      <c r="BA797" s="16"/>
      <c r="BB797" s="16"/>
      <c r="BC797" s="16"/>
      <c r="BD797" s="16"/>
      <c r="BH797" s="6"/>
      <c r="BI797" s="3"/>
      <c r="BK797" s="6"/>
      <c r="BL797" s="3"/>
      <c r="BM797" s="3"/>
    </row>
    <row r="798" spans="11:65" ht="12.75" customHeight="1" x14ac:dyDescent="0.15">
      <c r="K798" s="1"/>
      <c r="AL798" s="16"/>
      <c r="AM798" s="16"/>
      <c r="AN798" s="17"/>
      <c r="AO798" s="16"/>
      <c r="AP798" s="16"/>
      <c r="AQ798" s="18"/>
      <c r="AR798" s="18"/>
      <c r="AS798" s="16"/>
      <c r="AT798" s="16"/>
      <c r="AU798" s="16"/>
      <c r="AV798" s="16"/>
      <c r="AW798" s="17"/>
      <c r="AX798" s="16"/>
      <c r="AY798" s="16"/>
      <c r="AZ798" s="16"/>
      <c r="BA798" s="16"/>
      <c r="BB798" s="16"/>
      <c r="BC798" s="16"/>
      <c r="BD798" s="16"/>
      <c r="BH798" s="6"/>
      <c r="BI798" s="3"/>
      <c r="BK798" s="6"/>
      <c r="BL798" s="3"/>
      <c r="BM798" s="3"/>
    </row>
    <row r="799" spans="11:65" ht="12.75" customHeight="1" x14ac:dyDescent="0.15">
      <c r="K799" s="1"/>
      <c r="AL799" s="16"/>
      <c r="AM799" s="16"/>
      <c r="AN799" s="17"/>
      <c r="AO799" s="16"/>
      <c r="AP799" s="16"/>
      <c r="AQ799" s="18"/>
      <c r="AR799" s="18"/>
      <c r="AS799" s="16"/>
      <c r="AT799" s="16"/>
      <c r="AU799" s="16"/>
      <c r="AV799" s="16"/>
      <c r="AW799" s="17"/>
      <c r="AX799" s="16"/>
      <c r="AY799" s="16"/>
      <c r="AZ799" s="16"/>
      <c r="BA799" s="16"/>
      <c r="BB799" s="16"/>
      <c r="BC799" s="16"/>
      <c r="BD799" s="16"/>
      <c r="BH799" s="6"/>
      <c r="BI799" s="3"/>
      <c r="BK799" s="6"/>
      <c r="BL799" s="3"/>
      <c r="BM799" s="3"/>
    </row>
    <row r="800" spans="11:65" ht="12.75" customHeight="1" x14ac:dyDescent="0.15">
      <c r="K800" s="1"/>
      <c r="AL800" s="16"/>
      <c r="AM800" s="16"/>
      <c r="AN800" s="17"/>
      <c r="AO800" s="16"/>
      <c r="AP800" s="16"/>
      <c r="AQ800" s="18"/>
      <c r="AR800" s="18"/>
      <c r="AS800" s="16"/>
      <c r="AT800" s="16"/>
      <c r="AU800" s="16"/>
      <c r="AV800" s="16"/>
      <c r="AW800" s="17"/>
      <c r="AX800" s="16"/>
      <c r="AY800" s="16"/>
      <c r="AZ800" s="16"/>
      <c r="BA800" s="16"/>
      <c r="BB800" s="16"/>
      <c r="BC800" s="16"/>
      <c r="BD800" s="16"/>
      <c r="BH800" s="6"/>
      <c r="BI800" s="3"/>
      <c r="BK800" s="6"/>
      <c r="BL800" s="3"/>
      <c r="BM800" s="3"/>
    </row>
    <row r="801" spans="11:65" ht="12.75" customHeight="1" x14ac:dyDescent="0.15">
      <c r="K801" s="1"/>
      <c r="AL801" s="16"/>
      <c r="AM801" s="16"/>
      <c r="AN801" s="17"/>
      <c r="AO801" s="16"/>
      <c r="AP801" s="16"/>
      <c r="AQ801" s="18"/>
      <c r="AR801" s="18"/>
      <c r="AS801" s="16"/>
      <c r="AT801" s="16"/>
      <c r="AU801" s="16"/>
      <c r="AV801" s="16"/>
      <c r="AW801" s="17"/>
      <c r="AX801" s="16"/>
      <c r="AY801" s="16"/>
      <c r="AZ801" s="16"/>
      <c r="BA801" s="16"/>
      <c r="BB801" s="16"/>
      <c r="BC801" s="16"/>
      <c r="BD801" s="16"/>
      <c r="BH801" s="6"/>
      <c r="BI801" s="3"/>
      <c r="BK801" s="6"/>
      <c r="BL801" s="3"/>
      <c r="BM801" s="3"/>
    </row>
    <row r="802" spans="11:65" ht="12.75" customHeight="1" x14ac:dyDescent="0.15">
      <c r="K802" s="1"/>
      <c r="AL802" s="16"/>
      <c r="AM802" s="16"/>
      <c r="AN802" s="17"/>
      <c r="AO802" s="16"/>
      <c r="AP802" s="16"/>
      <c r="AQ802" s="18"/>
      <c r="AR802" s="18"/>
      <c r="AS802" s="16"/>
      <c r="AT802" s="16"/>
      <c r="AU802" s="16"/>
      <c r="AV802" s="16"/>
      <c r="AW802" s="17"/>
      <c r="AX802" s="16"/>
      <c r="AY802" s="16"/>
      <c r="AZ802" s="16"/>
      <c r="BA802" s="16"/>
      <c r="BB802" s="16"/>
      <c r="BC802" s="16"/>
      <c r="BD802" s="16"/>
      <c r="BH802" s="6"/>
      <c r="BI802" s="3"/>
      <c r="BK802" s="6"/>
      <c r="BL802" s="3"/>
      <c r="BM802" s="3"/>
    </row>
    <row r="803" spans="11:65" ht="12.75" customHeight="1" x14ac:dyDescent="0.15">
      <c r="K803" s="1"/>
      <c r="AL803" s="16"/>
      <c r="AM803" s="16"/>
      <c r="AN803" s="17"/>
      <c r="AO803" s="16"/>
      <c r="AP803" s="16"/>
      <c r="AQ803" s="18"/>
      <c r="AR803" s="18"/>
      <c r="AS803" s="16"/>
      <c r="AT803" s="16"/>
      <c r="AU803" s="16"/>
      <c r="AV803" s="16"/>
      <c r="AW803" s="17"/>
      <c r="AX803" s="16"/>
      <c r="AY803" s="16"/>
      <c r="AZ803" s="16"/>
      <c r="BA803" s="16"/>
      <c r="BB803" s="16"/>
      <c r="BC803" s="16"/>
      <c r="BD803" s="16"/>
      <c r="BH803" s="6"/>
      <c r="BI803" s="3"/>
      <c r="BK803" s="6"/>
      <c r="BL803" s="3"/>
      <c r="BM803" s="3"/>
    </row>
    <row r="804" spans="11:65" ht="12.75" customHeight="1" x14ac:dyDescent="0.15">
      <c r="K804" s="1"/>
      <c r="AL804" s="16"/>
      <c r="AM804" s="16"/>
      <c r="AN804" s="17"/>
      <c r="AO804" s="16"/>
      <c r="AP804" s="16"/>
      <c r="AQ804" s="18"/>
      <c r="AR804" s="18"/>
      <c r="AS804" s="16"/>
      <c r="AT804" s="16"/>
      <c r="AU804" s="16"/>
      <c r="AV804" s="16"/>
      <c r="AW804" s="17"/>
      <c r="AX804" s="16"/>
      <c r="AY804" s="16"/>
      <c r="AZ804" s="16"/>
      <c r="BA804" s="16"/>
      <c r="BB804" s="16"/>
      <c r="BC804" s="16"/>
      <c r="BD804" s="16"/>
      <c r="BH804" s="6"/>
      <c r="BI804" s="3"/>
      <c r="BK804" s="6"/>
      <c r="BL804" s="3"/>
      <c r="BM804" s="3"/>
    </row>
    <row r="805" spans="11:65" ht="12.75" customHeight="1" x14ac:dyDescent="0.15">
      <c r="K805" s="1"/>
      <c r="AL805" s="16"/>
      <c r="AM805" s="16"/>
      <c r="AN805" s="17"/>
      <c r="AO805" s="16"/>
      <c r="AP805" s="16"/>
      <c r="AQ805" s="18"/>
      <c r="AR805" s="18"/>
      <c r="AS805" s="16"/>
      <c r="AT805" s="16"/>
      <c r="AU805" s="16"/>
      <c r="AV805" s="16"/>
      <c r="AW805" s="17"/>
      <c r="AX805" s="16"/>
      <c r="AY805" s="16"/>
      <c r="AZ805" s="16"/>
      <c r="BA805" s="16"/>
      <c r="BB805" s="16"/>
      <c r="BC805" s="16"/>
      <c r="BD805" s="16"/>
      <c r="BH805" s="6"/>
      <c r="BI805" s="3"/>
      <c r="BK805" s="6"/>
      <c r="BL805" s="3"/>
      <c r="BM805" s="3"/>
    </row>
    <row r="806" spans="11:65" ht="12.75" customHeight="1" x14ac:dyDescent="0.15">
      <c r="K806" s="1"/>
      <c r="AL806" s="16"/>
      <c r="AM806" s="16"/>
      <c r="AN806" s="17"/>
      <c r="AO806" s="16"/>
      <c r="AP806" s="16"/>
      <c r="AQ806" s="18"/>
      <c r="AR806" s="18"/>
      <c r="AS806" s="16"/>
      <c r="AT806" s="16"/>
      <c r="AU806" s="16"/>
      <c r="AV806" s="16"/>
      <c r="AW806" s="17"/>
      <c r="AX806" s="16"/>
      <c r="AY806" s="16"/>
      <c r="AZ806" s="16"/>
      <c r="BA806" s="16"/>
      <c r="BB806" s="16"/>
      <c r="BC806" s="16"/>
      <c r="BD806" s="16"/>
      <c r="BH806" s="6"/>
      <c r="BI806" s="3"/>
      <c r="BK806" s="6"/>
      <c r="BL806" s="3"/>
      <c r="BM806" s="3"/>
    </row>
    <row r="807" spans="11:65" ht="12.75" customHeight="1" x14ac:dyDescent="0.15">
      <c r="K807" s="1"/>
      <c r="AL807" s="16"/>
      <c r="AM807" s="16"/>
      <c r="AN807" s="17"/>
      <c r="AO807" s="16"/>
      <c r="AP807" s="16"/>
      <c r="AQ807" s="18"/>
      <c r="AR807" s="18"/>
      <c r="AS807" s="16"/>
      <c r="AT807" s="16"/>
      <c r="AU807" s="16"/>
      <c r="AV807" s="16"/>
      <c r="AW807" s="17"/>
      <c r="AX807" s="16"/>
      <c r="AY807" s="16"/>
      <c r="AZ807" s="16"/>
      <c r="BA807" s="16"/>
      <c r="BB807" s="16"/>
      <c r="BC807" s="16"/>
      <c r="BD807" s="16"/>
      <c r="BH807" s="6"/>
      <c r="BI807" s="3"/>
      <c r="BK807" s="6"/>
      <c r="BL807" s="3"/>
      <c r="BM807" s="3"/>
    </row>
    <row r="808" spans="11:65" ht="12.75" customHeight="1" x14ac:dyDescent="0.15">
      <c r="K808" s="1"/>
      <c r="AL808" s="16"/>
      <c r="AM808" s="16"/>
      <c r="AN808" s="17"/>
      <c r="AO808" s="16"/>
      <c r="AP808" s="16"/>
      <c r="AQ808" s="18"/>
      <c r="AR808" s="18"/>
      <c r="AS808" s="16"/>
      <c r="AT808" s="16"/>
      <c r="AU808" s="16"/>
      <c r="AV808" s="16"/>
      <c r="AW808" s="17"/>
      <c r="AX808" s="16"/>
      <c r="AY808" s="16"/>
      <c r="AZ808" s="16"/>
      <c r="BA808" s="16"/>
      <c r="BB808" s="16"/>
      <c r="BC808" s="16"/>
      <c r="BD808" s="16"/>
      <c r="BH808" s="6"/>
      <c r="BI808" s="3"/>
      <c r="BK808" s="6"/>
      <c r="BL808" s="3"/>
      <c r="BM808" s="3"/>
    </row>
    <row r="809" spans="11:65" ht="12.75" customHeight="1" x14ac:dyDescent="0.15">
      <c r="K809" s="1"/>
      <c r="AL809" s="16"/>
      <c r="AM809" s="16"/>
      <c r="AN809" s="17"/>
      <c r="AO809" s="16"/>
      <c r="AP809" s="16"/>
      <c r="AQ809" s="18"/>
      <c r="AR809" s="18"/>
      <c r="AS809" s="16"/>
      <c r="AT809" s="16"/>
      <c r="AU809" s="16"/>
      <c r="AV809" s="16"/>
      <c r="AW809" s="17"/>
      <c r="AX809" s="16"/>
      <c r="AY809" s="16"/>
      <c r="AZ809" s="16"/>
      <c r="BA809" s="16"/>
      <c r="BB809" s="16"/>
      <c r="BC809" s="16"/>
      <c r="BD809" s="16"/>
      <c r="BH809" s="6"/>
      <c r="BI809" s="3"/>
      <c r="BK809" s="6"/>
      <c r="BL809" s="3"/>
      <c r="BM809" s="3"/>
    </row>
    <row r="810" spans="11:65" ht="12.75" customHeight="1" x14ac:dyDescent="0.15">
      <c r="K810" s="1"/>
      <c r="AL810" s="16"/>
      <c r="AM810" s="16"/>
      <c r="AN810" s="17"/>
      <c r="AO810" s="16"/>
      <c r="AP810" s="16"/>
      <c r="AQ810" s="18"/>
      <c r="AR810" s="18"/>
      <c r="AS810" s="16"/>
      <c r="AT810" s="16"/>
      <c r="AU810" s="16"/>
      <c r="AV810" s="16"/>
      <c r="AW810" s="17"/>
      <c r="AX810" s="16"/>
      <c r="AY810" s="16"/>
      <c r="AZ810" s="16"/>
      <c r="BA810" s="16"/>
      <c r="BB810" s="16"/>
      <c r="BC810" s="16"/>
      <c r="BD810" s="16"/>
      <c r="BH810" s="6"/>
      <c r="BI810" s="3"/>
      <c r="BK810" s="6"/>
      <c r="BL810" s="3"/>
      <c r="BM810" s="3"/>
    </row>
    <row r="811" spans="11:65" ht="12.75" customHeight="1" x14ac:dyDescent="0.15">
      <c r="K811" s="1"/>
      <c r="AL811" s="16"/>
      <c r="AM811" s="16"/>
      <c r="AN811" s="17"/>
      <c r="AO811" s="16"/>
      <c r="AP811" s="16"/>
      <c r="AQ811" s="18"/>
      <c r="AR811" s="18"/>
      <c r="AS811" s="16"/>
      <c r="AT811" s="16"/>
      <c r="AU811" s="16"/>
      <c r="AV811" s="16"/>
      <c r="AW811" s="17"/>
      <c r="AX811" s="16"/>
      <c r="AY811" s="16"/>
      <c r="AZ811" s="16"/>
      <c r="BA811" s="16"/>
      <c r="BB811" s="16"/>
      <c r="BC811" s="16"/>
      <c r="BD811" s="16"/>
      <c r="BH811" s="6"/>
      <c r="BI811" s="3"/>
      <c r="BK811" s="6"/>
      <c r="BL811" s="3"/>
      <c r="BM811" s="3"/>
    </row>
    <row r="812" spans="11:65" ht="12.75" customHeight="1" x14ac:dyDescent="0.15">
      <c r="K812" s="1"/>
      <c r="AL812" s="16"/>
      <c r="AM812" s="16"/>
      <c r="AN812" s="17"/>
      <c r="AO812" s="16"/>
      <c r="AP812" s="16"/>
      <c r="AQ812" s="18"/>
      <c r="AR812" s="18"/>
      <c r="AS812" s="16"/>
      <c r="AT812" s="16"/>
      <c r="AU812" s="16"/>
      <c r="AV812" s="16"/>
      <c r="AW812" s="17"/>
      <c r="AX812" s="16"/>
      <c r="AY812" s="16"/>
      <c r="AZ812" s="16"/>
      <c r="BA812" s="16"/>
      <c r="BB812" s="16"/>
      <c r="BC812" s="16"/>
      <c r="BD812" s="16"/>
      <c r="BH812" s="6"/>
      <c r="BI812" s="3"/>
      <c r="BK812" s="6"/>
      <c r="BL812" s="3"/>
      <c r="BM812" s="3"/>
    </row>
    <row r="813" spans="11:65" ht="12.75" customHeight="1" x14ac:dyDescent="0.15">
      <c r="K813" s="1"/>
      <c r="AL813" s="16"/>
      <c r="AM813" s="16"/>
      <c r="AN813" s="17"/>
      <c r="AO813" s="16"/>
      <c r="AP813" s="16"/>
      <c r="AQ813" s="18"/>
      <c r="AR813" s="18"/>
      <c r="AS813" s="16"/>
      <c r="AT813" s="16"/>
      <c r="AU813" s="16"/>
      <c r="AV813" s="16"/>
      <c r="AW813" s="17"/>
      <c r="AX813" s="16"/>
      <c r="AY813" s="16"/>
      <c r="AZ813" s="16"/>
      <c r="BA813" s="16"/>
      <c r="BB813" s="16"/>
      <c r="BC813" s="16"/>
      <c r="BD813" s="16"/>
      <c r="BH813" s="6"/>
      <c r="BI813" s="3"/>
      <c r="BK813" s="6"/>
      <c r="BL813" s="3"/>
      <c r="BM813" s="3"/>
    </row>
    <row r="814" spans="11:65" ht="12.75" customHeight="1" x14ac:dyDescent="0.15">
      <c r="K814" s="1"/>
      <c r="AL814" s="16"/>
      <c r="AM814" s="16"/>
      <c r="AN814" s="17"/>
      <c r="AO814" s="16"/>
      <c r="AP814" s="16"/>
      <c r="AQ814" s="18"/>
      <c r="AR814" s="18"/>
      <c r="AS814" s="16"/>
      <c r="AT814" s="16"/>
      <c r="AU814" s="16"/>
      <c r="AV814" s="16"/>
      <c r="AW814" s="17"/>
      <c r="AX814" s="16"/>
      <c r="AY814" s="16"/>
      <c r="AZ814" s="16"/>
      <c r="BA814" s="16"/>
      <c r="BB814" s="16"/>
      <c r="BC814" s="16"/>
      <c r="BD814" s="16"/>
      <c r="BH814" s="6"/>
      <c r="BI814" s="3"/>
      <c r="BK814" s="6"/>
      <c r="BL814" s="3"/>
      <c r="BM814" s="3"/>
    </row>
    <row r="815" spans="11:65" ht="12.75" customHeight="1" x14ac:dyDescent="0.15">
      <c r="K815" s="1"/>
      <c r="AL815" s="16"/>
      <c r="AM815" s="16"/>
      <c r="AN815" s="17"/>
      <c r="AO815" s="16"/>
      <c r="AP815" s="16"/>
      <c r="AQ815" s="18"/>
      <c r="AR815" s="18"/>
      <c r="AS815" s="16"/>
      <c r="AT815" s="16"/>
      <c r="AU815" s="16"/>
      <c r="AV815" s="16"/>
      <c r="AW815" s="17"/>
      <c r="AX815" s="16"/>
      <c r="AY815" s="16"/>
      <c r="AZ815" s="16"/>
      <c r="BA815" s="16"/>
      <c r="BB815" s="16"/>
      <c r="BC815" s="16"/>
      <c r="BD815" s="16"/>
      <c r="BH815" s="6"/>
      <c r="BI815" s="3"/>
      <c r="BK815" s="6"/>
      <c r="BL815" s="3"/>
      <c r="BM815" s="3"/>
    </row>
    <row r="816" spans="11:65" ht="12.75" customHeight="1" x14ac:dyDescent="0.15">
      <c r="K816" s="1"/>
      <c r="AL816" s="16"/>
      <c r="AM816" s="16"/>
      <c r="AN816" s="17"/>
      <c r="AO816" s="16"/>
      <c r="AP816" s="16"/>
      <c r="AQ816" s="18"/>
      <c r="AR816" s="18"/>
      <c r="AS816" s="16"/>
      <c r="AT816" s="16"/>
      <c r="AU816" s="16"/>
      <c r="AV816" s="16"/>
      <c r="AW816" s="17"/>
      <c r="AX816" s="16"/>
      <c r="AY816" s="16"/>
      <c r="AZ816" s="16"/>
      <c r="BA816" s="16"/>
      <c r="BB816" s="16"/>
      <c r="BC816" s="16"/>
      <c r="BD816" s="16"/>
      <c r="BH816" s="6"/>
      <c r="BI816" s="3"/>
      <c r="BK816" s="6"/>
      <c r="BL816" s="3"/>
      <c r="BM816" s="3"/>
    </row>
    <row r="817" spans="11:65" ht="12.75" customHeight="1" x14ac:dyDescent="0.15">
      <c r="K817" s="1"/>
      <c r="AL817" s="16"/>
      <c r="AM817" s="16"/>
      <c r="AN817" s="17"/>
      <c r="AO817" s="16"/>
      <c r="AP817" s="16"/>
      <c r="AQ817" s="18"/>
      <c r="AR817" s="18"/>
      <c r="AS817" s="16"/>
      <c r="AT817" s="16"/>
      <c r="AU817" s="16"/>
      <c r="AV817" s="16"/>
      <c r="AW817" s="17"/>
      <c r="AX817" s="16"/>
      <c r="AY817" s="16"/>
      <c r="AZ817" s="16"/>
      <c r="BA817" s="16"/>
      <c r="BB817" s="16"/>
      <c r="BC817" s="16"/>
      <c r="BD817" s="16"/>
      <c r="BH817" s="6"/>
      <c r="BI817" s="3"/>
      <c r="BK817" s="6"/>
      <c r="BL817" s="3"/>
      <c r="BM817" s="3"/>
    </row>
    <row r="818" spans="11:65" ht="12.75" customHeight="1" x14ac:dyDescent="0.15">
      <c r="K818" s="1"/>
      <c r="AL818" s="16"/>
      <c r="AM818" s="16"/>
      <c r="AN818" s="17"/>
      <c r="AO818" s="16"/>
      <c r="AP818" s="16"/>
      <c r="AQ818" s="18"/>
      <c r="AR818" s="18"/>
      <c r="AS818" s="16"/>
      <c r="AT818" s="16"/>
      <c r="AU818" s="16"/>
      <c r="AV818" s="16"/>
      <c r="AW818" s="17"/>
      <c r="AX818" s="16"/>
      <c r="AY818" s="16"/>
      <c r="AZ818" s="16"/>
      <c r="BA818" s="16"/>
      <c r="BB818" s="16"/>
      <c r="BC818" s="16"/>
      <c r="BD818" s="16"/>
      <c r="BH818" s="6"/>
      <c r="BI818" s="3"/>
      <c r="BK818" s="6"/>
      <c r="BL818" s="3"/>
      <c r="BM818" s="3"/>
    </row>
    <row r="819" spans="11:65" ht="12.75" customHeight="1" x14ac:dyDescent="0.15">
      <c r="K819" s="1"/>
      <c r="AL819" s="16"/>
      <c r="AM819" s="16"/>
      <c r="AN819" s="17"/>
      <c r="AO819" s="16"/>
      <c r="AP819" s="16"/>
      <c r="AQ819" s="18"/>
      <c r="AR819" s="18"/>
      <c r="AS819" s="16"/>
      <c r="AT819" s="16"/>
      <c r="AU819" s="16"/>
      <c r="AV819" s="16"/>
      <c r="AW819" s="17"/>
      <c r="AX819" s="16"/>
      <c r="AY819" s="16"/>
      <c r="AZ819" s="16"/>
      <c r="BA819" s="16"/>
      <c r="BB819" s="16"/>
      <c r="BC819" s="16"/>
      <c r="BD819" s="16"/>
      <c r="BH819" s="6"/>
      <c r="BI819" s="3"/>
      <c r="BK819" s="6"/>
      <c r="BL819" s="3"/>
      <c r="BM819" s="3"/>
    </row>
    <row r="820" spans="11:65" ht="12.75" customHeight="1" x14ac:dyDescent="0.15">
      <c r="K820" s="1"/>
      <c r="AL820" s="16"/>
      <c r="AM820" s="16"/>
      <c r="AN820" s="17"/>
      <c r="AO820" s="16"/>
      <c r="AP820" s="16"/>
      <c r="AQ820" s="18"/>
      <c r="AR820" s="18"/>
      <c r="AS820" s="16"/>
      <c r="AT820" s="16"/>
      <c r="AU820" s="16"/>
      <c r="AV820" s="16"/>
      <c r="AW820" s="17"/>
      <c r="AX820" s="16"/>
      <c r="AY820" s="16"/>
      <c r="AZ820" s="16"/>
      <c r="BA820" s="16"/>
      <c r="BB820" s="16"/>
      <c r="BC820" s="16"/>
      <c r="BD820" s="16"/>
      <c r="BH820" s="6"/>
      <c r="BI820" s="3"/>
      <c r="BK820" s="6"/>
      <c r="BL820" s="3"/>
      <c r="BM820" s="3"/>
    </row>
    <row r="821" spans="11:65" ht="12.75" customHeight="1" x14ac:dyDescent="0.15">
      <c r="K821" s="1"/>
      <c r="AL821" s="16"/>
      <c r="AM821" s="16"/>
      <c r="AN821" s="17"/>
      <c r="AO821" s="16"/>
      <c r="AP821" s="16"/>
      <c r="AQ821" s="18"/>
      <c r="AR821" s="18"/>
      <c r="AS821" s="16"/>
      <c r="AT821" s="16"/>
      <c r="AU821" s="16"/>
      <c r="AV821" s="16"/>
      <c r="AW821" s="17"/>
      <c r="AX821" s="16"/>
      <c r="AY821" s="16"/>
      <c r="AZ821" s="16"/>
      <c r="BA821" s="16"/>
      <c r="BB821" s="16"/>
      <c r="BC821" s="16"/>
      <c r="BD821" s="16"/>
      <c r="BH821" s="6"/>
      <c r="BI821" s="3"/>
      <c r="BK821" s="6"/>
      <c r="BL821" s="3"/>
      <c r="BM821" s="3"/>
    </row>
    <row r="822" spans="11:65" ht="12.75" customHeight="1" x14ac:dyDescent="0.15">
      <c r="K822" s="1"/>
      <c r="AL822" s="16"/>
      <c r="AM822" s="16"/>
      <c r="AN822" s="17"/>
      <c r="AO822" s="16"/>
      <c r="AP822" s="16"/>
      <c r="AQ822" s="18"/>
      <c r="AR822" s="18"/>
      <c r="AS822" s="16"/>
      <c r="AT822" s="16"/>
      <c r="AU822" s="16"/>
      <c r="AV822" s="16"/>
      <c r="AW822" s="17"/>
      <c r="AX822" s="16"/>
      <c r="AY822" s="16"/>
      <c r="AZ822" s="16"/>
      <c r="BA822" s="16"/>
      <c r="BB822" s="16"/>
      <c r="BC822" s="16"/>
      <c r="BD822" s="16"/>
      <c r="BH822" s="6"/>
      <c r="BI822" s="3"/>
      <c r="BK822" s="6"/>
      <c r="BL822" s="3"/>
      <c r="BM822" s="3"/>
    </row>
    <row r="823" spans="11:65" ht="12.75" customHeight="1" x14ac:dyDescent="0.15">
      <c r="K823" s="1"/>
      <c r="AL823" s="16"/>
      <c r="AM823" s="16"/>
      <c r="AN823" s="17"/>
      <c r="AO823" s="16"/>
      <c r="AP823" s="16"/>
      <c r="AQ823" s="18"/>
      <c r="AR823" s="18"/>
      <c r="AS823" s="16"/>
      <c r="AT823" s="16"/>
      <c r="AU823" s="16"/>
      <c r="AV823" s="16"/>
      <c r="AW823" s="17"/>
      <c r="AX823" s="16"/>
      <c r="AY823" s="16"/>
      <c r="AZ823" s="16"/>
      <c r="BA823" s="16"/>
      <c r="BB823" s="16"/>
      <c r="BC823" s="16"/>
      <c r="BD823" s="16"/>
      <c r="BH823" s="6"/>
      <c r="BI823" s="3"/>
      <c r="BK823" s="6"/>
      <c r="BL823" s="3"/>
      <c r="BM823" s="3"/>
    </row>
    <row r="824" spans="11:65" ht="12.75" customHeight="1" x14ac:dyDescent="0.15">
      <c r="K824" s="1"/>
      <c r="AL824" s="16"/>
      <c r="AM824" s="16"/>
      <c r="AN824" s="17"/>
      <c r="AO824" s="16"/>
      <c r="AP824" s="16"/>
      <c r="AQ824" s="18"/>
      <c r="AR824" s="18"/>
      <c r="AS824" s="16"/>
      <c r="AT824" s="16"/>
      <c r="AU824" s="16"/>
      <c r="AV824" s="16"/>
      <c r="AW824" s="17"/>
      <c r="AX824" s="16"/>
      <c r="AY824" s="16"/>
      <c r="AZ824" s="16"/>
      <c r="BA824" s="16"/>
      <c r="BB824" s="16"/>
      <c r="BC824" s="16"/>
      <c r="BD824" s="16"/>
      <c r="BH824" s="6"/>
      <c r="BI824" s="3"/>
      <c r="BK824" s="6"/>
      <c r="BL824" s="3"/>
      <c r="BM824" s="3"/>
    </row>
    <row r="825" spans="11:65" ht="12.75" customHeight="1" x14ac:dyDescent="0.15">
      <c r="K825" s="1"/>
      <c r="AL825" s="16"/>
      <c r="AM825" s="16"/>
      <c r="AN825" s="17"/>
      <c r="AO825" s="16"/>
      <c r="AP825" s="16"/>
      <c r="AQ825" s="18"/>
      <c r="AR825" s="18"/>
      <c r="AS825" s="16"/>
      <c r="AT825" s="16"/>
      <c r="AU825" s="16"/>
      <c r="AV825" s="16"/>
      <c r="AW825" s="17"/>
      <c r="AX825" s="16"/>
      <c r="AY825" s="16"/>
      <c r="AZ825" s="16"/>
      <c r="BA825" s="16"/>
      <c r="BB825" s="16"/>
      <c r="BC825" s="16"/>
      <c r="BD825" s="16"/>
      <c r="BH825" s="6"/>
      <c r="BI825" s="3"/>
      <c r="BK825" s="6"/>
      <c r="BL825" s="3"/>
      <c r="BM825" s="3"/>
    </row>
    <row r="826" spans="11:65" ht="12.75" customHeight="1" x14ac:dyDescent="0.15">
      <c r="K826" s="1"/>
      <c r="AL826" s="16"/>
      <c r="AM826" s="16"/>
      <c r="AN826" s="17"/>
      <c r="AO826" s="16"/>
      <c r="AP826" s="16"/>
      <c r="AQ826" s="18"/>
      <c r="AR826" s="18"/>
      <c r="AS826" s="16"/>
      <c r="AT826" s="16"/>
      <c r="AU826" s="16"/>
      <c r="AV826" s="16"/>
      <c r="AW826" s="17"/>
      <c r="AX826" s="16"/>
      <c r="AY826" s="16"/>
      <c r="AZ826" s="16"/>
      <c r="BA826" s="16"/>
      <c r="BB826" s="16"/>
      <c r="BC826" s="16"/>
      <c r="BD826" s="16"/>
      <c r="BH826" s="6"/>
      <c r="BI826" s="3"/>
      <c r="BK826" s="6"/>
      <c r="BL826" s="3"/>
      <c r="BM826" s="3"/>
    </row>
    <row r="827" spans="11:65" ht="12.75" customHeight="1" x14ac:dyDescent="0.15">
      <c r="K827" s="1"/>
      <c r="AL827" s="16"/>
      <c r="AM827" s="16"/>
      <c r="AN827" s="17"/>
      <c r="AO827" s="16"/>
      <c r="AP827" s="16"/>
      <c r="AQ827" s="18"/>
      <c r="AR827" s="18"/>
      <c r="AS827" s="16"/>
      <c r="AT827" s="16"/>
      <c r="AU827" s="16"/>
      <c r="AV827" s="16"/>
      <c r="AW827" s="17"/>
      <c r="AX827" s="16"/>
      <c r="AY827" s="16"/>
      <c r="AZ827" s="16"/>
      <c r="BA827" s="16"/>
      <c r="BB827" s="16"/>
      <c r="BC827" s="16"/>
      <c r="BD827" s="16"/>
      <c r="BH827" s="6"/>
      <c r="BI827" s="3"/>
      <c r="BK827" s="6"/>
      <c r="BL827" s="3"/>
      <c r="BM827" s="3"/>
    </row>
    <row r="828" spans="11:65" ht="12.75" customHeight="1" x14ac:dyDescent="0.15">
      <c r="K828" s="1"/>
      <c r="AL828" s="16"/>
      <c r="AM828" s="16"/>
      <c r="AN828" s="17"/>
      <c r="AO828" s="16"/>
      <c r="AP828" s="16"/>
      <c r="AQ828" s="18"/>
      <c r="AR828" s="18"/>
      <c r="AS828" s="16"/>
      <c r="AT828" s="16"/>
      <c r="AU828" s="16"/>
      <c r="AV828" s="16"/>
      <c r="AW828" s="17"/>
      <c r="AX828" s="16"/>
      <c r="AY828" s="16"/>
      <c r="AZ828" s="16"/>
      <c r="BA828" s="16"/>
      <c r="BB828" s="16"/>
      <c r="BC828" s="16"/>
      <c r="BD828" s="16"/>
      <c r="BH828" s="6"/>
      <c r="BI828" s="3"/>
      <c r="BK828" s="6"/>
      <c r="BL828" s="3"/>
      <c r="BM828" s="3"/>
    </row>
    <row r="829" spans="11:65" ht="12.75" customHeight="1" x14ac:dyDescent="0.15">
      <c r="K829" s="1"/>
      <c r="AL829" s="16"/>
      <c r="AM829" s="16"/>
      <c r="AN829" s="17"/>
      <c r="AO829" s="16"/>
      <c r="AP829" s="16"/>
      <c r="AQ829" s="18"/>
      <c r="AR829" s="18"/>
      <c r="AS829" s="16"/>
      <c r="AT829" s="16"/>
      <c r="AU829" s="16"/>
      <c r="AV829" s="16"/>
      <c r="AW829" s="17"/>
      <c r="AX829" s="16"/>
      <c r="AY829" s="16"/>
      <c r="AZ829" s="16"/>
      <c r="BA829" s="16"/>
      <c r="BB829" s="16"/>
      <c r="BC829" s="16"/>
      <c r="BD829" s="16"/>
      <c r="BH829" s="6"/>
      <c r="BI829" s="3"/>
      <c r="BK829" s="6"/>
      <c r="BL829" s="3"/>
      <c r="BM829" s="3"/>
    </row>
    <row r="830" spans="11:65" ht="12.75" customHeight="1" x14ac:dyDescent="0.15">
      <c r="K830" s="1"/>
      <c r="AL830" s="16"/>
      <c r="AM830" s="16"/>
      <c r="AN830" s="17"/>
      <c r="AO830" s="16"/>
      <c r="AP830" s="16"/>
      <c r="AQ830" s="18"/>
      <c r="AR830" s="18"/>
      <c r="AS830" s="16"/>
      <c r="AT830" s="16"/>
      <c r="AU830" s="16"/>
      <c r="AV830" s="16"/>
      <c r="AW830" s="17"/>
      <c r="AX830" s="16"/>
      <c r="AY830" s="16"/>
      <c r="AZ830" s="16"/>
      <c r="BA830" s="16"/>
      <c r="BB830" s="16"/>
      <c r="BC830" s="16"/>
      <c r="BD830" s="16"/>
      <c r="BH830" s="6"/>
      <c r="BI830" s="3"/>
      <c r="BK830" s="6"/>
      <c r="BL830" s="3"/>
      <c r="BM830" s="3"/>
    </row>
    <row r="831" spans="11:65" ht="12.75" customHeight="1" x14ac:dyDescent="0.15">
      <c r="K831" s="1"/>
      <c r="AL831" s="16"/>
      <c r="AM831" s="16"/>
      <c r="AN831" s="17"/>
      <c r="AO831" s="16"/>
      <c r="AP831" s="16"/>
      <c r="AQ831" s="18"/>
      <c r="AR831" s="18"/>
      <c r="AS831" s="16"/>
      <c r="AT831" s="16"/>
      <c r="AU831" s="16"/>
      <c r="AV831" s="16"/>
      <c r="AW831" s="17"/>
      <c r="AX831" s="16"/>
      <c r="AY831" s="16"/>
      <c r="AZ831" s="16"/>
      <c r="BA831" s="16"/>
      <c r="BB831" s="16"/>
      <c r="BC831" s="16"/>
      <c r="BD831" s="16"/>
      <c r="BH831" s="6"/>
      <c r="BI831" s="3"/>
      <c r="BK831" s="6"/>
      <c r="BL831" s="3"/>
      <c r="BM831" s="3"/>
    </row>
    <row r="832" spans="11:65" ht="12.75" customHeight="1" x14ac:dyDescent="0.15">
      <c r="K832" s="1"/>
      <c r="AL832" s="16"/>
      <c r="AM832" s="16"/>
      <c r="AN832" s="17"/>
      <c r="AO832" s="16"/>
      <c r="AP832" s="16"/>
      <c r="AQ832" s="18"/>
      <c r="AR832" s="18"/>
      <c r="AS832" s="16"/>
      <c r="AT832" s="16"/>
      <c r="AU832" s="16"/>
      <c r="AV832" s="16"/>
      <c r="AW832" s="17"/>
      <c r="AX832" s="16"/>
      <c r="AY832" s="16"/>
      <c r="AZ832" s="16"/>
      <c r="BA832" s="16"/>
      <c r="BB832" s="16"/>
      <c r="BC832" s="16"/>
      <c r="BD832" s="16"/>
      <c r="BH832" s="6"/>
      <c r="BI832" s="3"/>
      <c r="BK832" s="6"/>
      <c r="BL832" s="3"/>
      <c r="BM832" s="3"/>
    </row>
    <row r="833" spans="11:65" ht="12.75" customHeight="1" x14ac:dyDescent="0.15">
      <c r="K833" s="1"/>
      <c r="AL833" s="16"/>
      <c r="AM833" s="16"/>
      <c r="AN833" s="17"/>
      <c r="AO833" s="16"/>
      <c r="AP833" s="16"/>
      <c r="AQ833" s="18"/>
      <c r="AR833" s="18"/>
      <c r="AS833" s="16"/>
      <c r="AT833" s="16"/>
      <c r="AU833" s="16"/>
      <c r="AV833" s="16"/>
      <c r="AW833" s="17"/>
      <c r="AX833" s="16"/>
      <c r="AY833" s="16"/>
      <c r="AZ833" s="16"/>
      <c r="BA833" s="16"/>
      <c r="BB833" s="16"/>
      <c r="BC833" s="16"/>
      <c r="BD833" s="16"/>
      <c r="BH833" s="6"/>
      <c r="BI833" s="3"/>
      <c r="BK833" s="6"/>
      <c r="BL833" s="3"/>
      <c r="BM833" s="3"/>
    </row>
    <row r="834" spans="11:65" ht="12.75" customHeight="1" x14ac:dyDescent="0.15">
      <c r="K834" s="1"/>
      <c r="AL834" s="16"/>
      <c r="AM834" s="16"/>
      <c r="AN834" s="17"/>
      <c r="AO834" s="16"/>
      <c r="AP834" s="16"/>
      <c r="AQ834" s="18"/>
      <c r="AR834" s="18"/>
      <c r="AS834" s="16"/>
      <c r="AT834" s="16"/>
      <c r="AU834" s="16"/>
      <c r="AV834" s="16"/>
      <c r="AW834" s="17"/>
      <c r="AX834" s="16"/>
      <c r="AY834" s="16"/>
      <c r="AZ834" s="16"/>
      <c r="BA834" s="16"/>
      <c r="BB834" s="16"/>
      <c r="BC834" s="16"/>
      <c r="BD834" s="16"/>
      <c r="BH834" s="6"/>
      <c r="BI834" s="3"/>
      <c r="BK834" s="6"/>
      <c r="BL834" s="3"/>
      <c r="BM834" s="3"/>
    </row>
    <row r="835" spans="11:65" ht="12.75" customHeight="1" x14ac:dyDescent="0.15">
      <c r="K835" s="1"/>
      <c r="AL835" s="16"/>
      <c r="AM835" s="16"/>
      <c r="AN835" s="17"/>
      <c r="AO835" s="16"/>
      <c r="AP835" s="16"/>
      <c r="AQ835" s="18"/>
      <c r="AR835" s="18"/>
      <c r="AS835" s="16"/>
      <c r="AT835" s="16"/>
      <c r="AU835" s="16"/>
      <c r="AV835" s="16"/>
      <c r="AW835" s="17"/>
      <c r="AX835" s="16"/>
      <c r="AY835" s="16"/>
      <c r="AZ835" s="16"/>
      <c r="BA835" s="16"/>
      <c r="BB835" s="16"/>
      <c r="BC835" s="16"/>
      <c r="BD835" s="16"/>
      <c r="BH835" s="6"/>
      <c r="BI835" s="3"/>
      <c r="BK835" s="6"/>
      <c r="BL835" s="3"/>
      <c r="BM835" s="3"/>
    </row>
    <row r="836" spans="11:65" ht="12.75" customHeight="1" x14ac:dyDescent="0.15">
      <c r="K836" s="1"/>
      <c r="AL836" s="16"/>
      <c r="AM836" s="16"/>
      <c r="AN836" s="17"/>
      <c r="AO836" s="16"/>
      <c r="AP836" s="16"/>
      <c r="AQ836" s="18"/>
      <c r="AR836" s="18"/>
      <c r="AS836" s="16"/>
      <c r="AT836" s="16"/>
      <c r="AU836" s="16"/>
      <c r="AV836" s="16"/>
      <c r="AW836" s="17"/>
      <c r="AX836" s="16"/>
      <c r="AY836" s="16"/>
      <c r="AZ836" s="16"/>
      <c r="BA836" s="16"/>
      <c r="BB836" s="16"/>
      <c r="BC836" s="16"/>
      <c r="BD836" s="16"/>
      <c r="BH836" s="6"/>
      <c r="BI836" s="3"/>
      <c r="BK836" s="6"/>
      <c r="BL836" s="3"/>
      <c r="BM836" s="3"/>
    </row>
    <row r="837" spans="11:65" ht="12.75" customHeight="1" x14ac:dyDescent="0.15">
      <c r="K837" s="1"/>
      <c r="AL837" s="16"/>
      <c r="AM837" s="16"/>
      <c r="AN837" s="17"/>
      <c r="AO837" s="16"/>
      <c r="AP837" s="16"/>
      <c r="AQ837" s="18"/>
      <c r="AR837" s="18"/>
      <c r="AS837" s="16"/>
      <c r="AT837" s="16"/>
      <c r="AU837" s="16"/>
      <c r="AV837" s="16"/>
      <c r="AW837" s="17"/>
      <c r="AX837" s="16"/>
      <c r="AY837" s="16"/>
      <c r="AZ837" s="16"/>
      <c r="BA837" s="16"/>
      <c r="BB837" s="16"/>
      <c r="BC837" s="16"/>
      <c r="BD837" s="16"/>
      <c r="BH837" s="6"/>
      <c r="BI837" s="3"/>
      <c r="BK837" s="6"/>
      <c r="BL837" s="3"/>
      <c r="BM837" s="3"/>
    </row>
    <row r="838" spans="11:65" ht="12.75" customHeight="1" x14ac:dyDescent="0.15">
      <c r="K838" s="1"/>
      <c r="AL838" s="16"/>
      <c r="AM838" s="16"/>
      <c r="AN838" s="17"/>
      <c r="AO838" s="16"/>
      <c r="AP838" s="16"/>
      <c r="AQ838" s="18"/>
      <c r="AR838" s="18"/>
      <c r="AS838" s="16"/>
      <c r="AT838" s="16"/>
      <c r="AU838" s="16"/>
      <c r="AV838" s="16"/>
      <c r="AW838" s="17"/>
      <c r="AX838" s="16"/>
      <c r="AY838" s="16"/>
      <c r="AZ838" s="16"/>
      <c r="BA838" s="16"/>
      <c r="BB838" s="16"/>
      <c r="BC838" s="16"/>
      <c r="BD838" s="16"/>
      <c r="BH838" s="6"/>
      <c r="BI838" s="3"/>
      <c r="BK838" s="6"/>
      <c r="BL838" s="3"/>
      <c r="BM838" s="3"/>
    </row>
    <row r="839" spans="11:65" ht="12.75" customHeight="1" x14ac:dyDescent="0.15">
      <c r="K839" s="1"/>
      <c r="AL839" s="16"/>
      <c r="AM839" s="16"/>
      <c r="AN839" s="17"/>
      <c r="AO839" s="16"/>
      <c r="AP839" s="16"/>
      <c r="AQ839" s="18"/>
      <c r="AR839" s="18"/>
      <c r="AS839" s="16"/>
      <c r="AT839" s="16"/>
      <c r="AU839" s="16"/>
      <c r="AV839" s="16"/>
      <c r="AW839" s="17"/>
      <c r="AX839" s="16"/>
      <c r="AY839" s="16"/>
      <c r="AZ839" s="16"/>
      <c r="BA839" s="16"/>
      <c r="BB839" s="16"/>
      <c r="BC839" s="16"/>
      <c r="BD839" s="16"/>
      <c r="BH839" s="6"/>
      <c r="BI839" s="3"/>
      <c r="BK839" s="6"/>
      <c r="BL839" s="3"/>
      <c r="BM839" s="3"/>
    </row>
    <row r="840" spans="11:65" ht="12.75" customHeight="1" x14ac:dyDescent="0.15">
      <c r="K840" s="1"/>
      <c r="AL840" s="16"/>
      <c r="AM840" s="16"/>
      <c r="AN840" s="17"/>
      <c r="AO840" s="16"/>
      <c r="AP840" s="16"/>
      <c r="AQ840" s="18"/>
      <c r="AR840" s="18"/>
      <c r="AS840" s="16"/>
      <c r="AT840" s="16"/>
      <c r="AU840" s="16"/>
      <c r="AV840" s="16"/>
      <c r="AW840" s="17"/>
      <c r="AX840" s="16"/>
      <c r="AY840" s="16"/>
      <c r="AZ840" s="16"/>
      <c r="BA840" s="16"/>
      <c r="BB840" s="16"/>
      <c r="BC840" s="16"/>
      <c r="BD840" s="16"/>
      <c r="BH840" s="6"/>
      <c r="BI840" s="3"/>
      <c r="BK840" s="6"/>
      <c r="BL840" s="3"/>
      <c r="BM840" s="3"/>
    </row>
    <row r="841" spans="11:65" ht="12.75" customHeight="1" x14ac:dyDescent="0.15">
      <c r="K841" s="1"/>
      <c r="AL841" s="16"/>
      <c r="AM841" s="16"/>
      <c r="AN841" s="17"/>
      <c r="AO841" s="16"/>
      <c r="AP841" s="16"/>
      <c r="AQ841" s="18"/>
      <c r="AR841" s="18"/>
      <c r="AS841" s="16"/>
      <c r="AT841" s="16"/>
      <c r="AU841" s="16"/>
      <c r="AV841" s="16"/>
      <c r="AW841" s="17"/>
      <c r="AX841" s="16"/>
      <c r="AY841" s="16"/>
      <c r="AZ841" s="16"/>
      <c r="BA841" s="16"/>
      <c r="BB841" s="16"/>
      <c r="BC841" s="16"/>
      <c r="BD841" s="16"/>
      <c r="BH841" s="6"/>
      <c r="BI841" s="3"/>
      <c r="BK841" s="6"/>
      <c r="BL841" s="3"/>
      <c r="BM841" s="3"/>
    </row>
    <row r="842" spans="11:65" ht="12.75" customHeight="1" x14ac:dyDescent="0.15">
      <c r="K842" s="1"/>
      <c r="AL842" s="16"/>
      <c r="AM842" s="16"/>
      <c r="AN842" s="17"/>
      <c r="AO842" s="16"/>
      <c r="AP842" s="16"/>
      <c r="AQ842" s="18"/>
      <c r="AR842" s="18"/>
      <c r="AS842" s="16"/>
      <c r="AT842" s="16"/>
      <c r="AU842" s="16"/>
      <c r="AV842" s="16"/>
      <c r="AW842" s="17"/>
      <c r="AX842" s="16"/>
      <c r="AY842" s="16"/>
      <c r="AZ842" s="16"/>
      <c r="BA842" s="16"/>
      <c r="BB842" s="16"/>
      <c r="BC842" s="16"/>
      <c r="BD842" s="16"/>
      <c r="BH842" s="6"/>
      <c r="BI842" s="3"/>
      <c r="BK842" s="6"/>
      <c r="BL842" s="3"/>
      <c r="BM842" s="3"/>
    </row>
    <row r="843" spans="11:65" ht="12.75" customHeight="1" x14ac:dyDescent="0.15">
      <c r="K843" s="1"/>
      <c r="AL843" s="16"/>
      <c r="AM843" s="16"/>
      <c r="AN843" s="17"/>
      <c r="AO843" s="16"/>
      <c r="AP843" s="16"/>
      <c r="AQ843" s="18"/>
      <c r="AR843" s="18"/>
      <c r="AS843" s="16"/>
      <c r="AT843" s="16"/>
      <c r="AU843" s="16"/>
      <c r="AV843" s="16"/>
      <c r="AW843" s="17"/>
      <c r="AX843" s="16"/>
      <c r="AY843" s="16"/>
      <c r="AZ843" s="16"/>
      <c r="BA843" s="16"/>
      <c r="BB843" s="16"/>
      <c r="BC843" s="16"/>
      <c r="BD843" s="16"/>
      <c r="BH843" s="6"/>
      <c r="BI843" s="3"/>
      <c r="BK843" s="6"/>
      <c r="BL843" s="3"/>
      <c r="BM843" s="3"/>
    </row>
    <row r="844" spans="11:65" ht="12.75" customHeight="1" x14ac:dyDescent="0.15">
      <c r="K844" s="1"/>
      <c r="AL844" s="16"/>
      <c r="AM844" s="16"/>
      <c r="AN844" s="17"/>
      <c r="AO844" s="16"/>
      <c r="AP844" s="16"/>
      <c r="AQ844" s="18"/>
      <c r="AR844" s="18"/>
      <c r="AS844" s="16"/>
      <c r="AT844" s="16"/>
      <c r="AU844" s="16"/>
      <c r="AV844" s="16"/>
      <c r="AW844" s="17"/>
      <c r="AX844" s="16"/>
      <c r="AY844" s="16"/>
      <c r="AZ844" s="16"/>
      <c r="BA844" s="16"/>
      <c r="BB844" s="16"/>
      <c r="BC844" s="16"/>
      <c r="BD844" s="16"/>
      <c r="BH844" s="6"/>
      <c r="BI844" s="3"/>
      <c r="BK844" s="6"/>
      <c r="BL844" s="3"/>
      <c r="BM844" s="3"/>
    </row>
    <row r="845" spans="11:65" ht="12.75" customHeight="1" x14ac:dyDescent="0.15">
      <c r="K845" s="1"/>
      <c r="AL845" s="16"/>
      <c r="AM845" s="16"/>
      <c r="AN845" s="17"/>
      <c r="AO845" s="16"/>
      <c r="AP845" s="16"/>
      <c r="AQ845" s="18"/>
      <c r="AR845" s="18"/>
      <c r="AS845" s="16"/>
      <c r="AT845" s="16"/>
      <c r="AU845" s="16"/>
      <c r="AV845" s="16"/>
      <c r="AW845" s="17"/>
      <c r="AX845" s="16"/>
      <c r="AY845" s="16"/>
      <c r="AZ845" s="16"/>
      <c r="BA845" s="16"/>
      <c r="BB845" s="16"/>
      <c r="BC845" s="16"/>
      <c r="BD845" s="16"/>
      <c r="BH845" s="6"/>
      <c r="BI845" s="3"/>
      <c r="BK845" s="6"/>
      <c r="BL845" s="3"/>
      <c r="BM845" s="3"/>
    </row>
    <row r="846" spans="11:65" ht="12.75" customHeight="1" x14ac:dyDescent="0.15">
      <c r="K846" s="1"/>
      <c r="AL846" s="16"/>
      <c r="AM846" s="16"/>
      <c r="AN846" s="17"/>
      <c r="AO846" s="16"/>
      <c r="AP846" s="16"/>
      <c r="AQ846" s="18"/>
      <c r="AR846" s="18"/>
      <c r="AS846" s="16"/>
      <c r="AT846" s="16"/>
      <c r="AU846" s="16"/>
      <c r="AV846" s="16"/>
      <c r="AW846" s="17"/>
      <c r="AX846" s="16"/>
      <c r="AY846" s="16"/>
      <c r="AZ846" s="16"/>
      <c r="BA846" s="16"/>
      <c r="BB846" s="16"/>
      <c r="BC846" s="16"/>
      <c r="BD846" s="16"/>
      <c r="BH846" s="6"/>
      <c r="BI846" s="3"/>
      <c r="BK846" s="6"/>
      <c r="BL846" s="3"/>
      <c r="BM846" s="3"/>
    </row>
    <row r="847" spans="11:65" ht="12.75" customHeight="1" x14ac:dyDescent="0.15">
      <c r="K847" s="1"/>
      <c r="AL847" s="16"/>
      <c r="AM847" s="16"/>
      <c r="AN847" s="17"/>
      <c r="AO847" s="16"/>
      <c r="AP847" s="16"/>
      <c r="AQ847" s="18"/>
      <c r="AR847" s="18"/>
      <c r="AS847" s="16"/>
      <c r="AT847" s="16"/>
      <c r="AU847" s="16"/>
      <c r="AV847" s="16"/>
      <c r="AW847" s="17"/>
      <c r="AX847" s="16"/>
      <c r="AY847" s="16"/>
      <c r="AZ847" s="16"/>
      <c r="BA847" s="16"/>
      <c r="BB847" s="16"/>
      <c r="BC847" s="16"/>
      <c r="BD847" s="16"/>
      <c r="BH847" s="6"/>
      <c r="BI847" s="3"/>
      <c r="BK847" s="6"/>
      <c r="BL847" s="3"/>
      <c r="BM847" s="3"/>
    </row>
    <row r="848" spans="11:65" ht="12.75" customHeight="1" x14ac:dyDescent="0.15">
      <c r="K848" s="1"/>
      <c r="AL848" s="16"/>
      <c r="AM848" s="16"/>
      <c r="AN848" s="17"/>
      <c r="AO848" s="16"/>
      <c r="AP848" s="16"/>
      <c r="AQ848" s="18"/>
      <c r="AR848" s="18"/>
      <c r="AS848" s="16"/>
      <c r="AT848" s="16"/>
      <c r="AU848" s="16"/>
      <c r="AV848" s="16"/>
      <c r="AW848" s="17"/>
      <c r="AX848" s="16"/>
      <c r="AY848" s="16"/>
      <c r="AZ848" s="16"/>
      <c r="BA848" s="16"/>
      <c r="BB848" s="16"/>
      <c r="BC848" s="16"/>
      <c r="BD848" s="16"/>
      <c r="BH848" s="6"/>
      <c r="BI848" s="3"/>
      <c r="BK848" s="6"/>
      <c r="BL848" s="3"/>
      <c r="BM848" s="3"/>
    </row>
    <row r="849" spans="11:65" ht="12.75" customHeight="1" x14ac:dyDescent="0.15">
      <c r="K849" s="1"/>
      <c r="AL849" s="16"/>
      <c r="AM849" s="16"/>
      <c r="AN849" s="17"/>
      <c r="AO849" s="16"/>
      <c r="AP849" s="16"/>
      <c r="AQ849" s="18"/>
      <c r="AR849" s="18"/>
      <c r="AS849" s="16"/>
      <c r="AT849" s="16"/>
      <c r="AU849" s="16"/>
      <c r="AV849" s="16"/>
      <c r="AW849" s="17"/>
      <c r="AX849" s="16"/>
      <c r="AY849" s="16"/>
      <c r="AZ849" s="16"/>
      <c r="BA849" s="16"/>
      <c r="BB849" s="16"/>
      <c r="BC849" s="16"/>
      <c r="BD849" s="16"/>
      <c r="BH849" s="6"/>
      <c r="BI849" s="3"/>
      <c r="BK849" s="6"/>
      <c r="BL849" s="3"/>
      <c r="BM849" s="3"/>
    </row>
    <row r="850" spans="11:65" ht="12.75" customHeight="1" x14ac:dyDescent="0.15">
      <c r="K850" s="1"/>
      <c r="AL850" s="16"/>
      <c r="AM850" s="16"/>
      <c r="AN850" s="17"/>
      <c r="AO850" s="16"/>
      <c r="AP850" s="16"/>
      <c r="AQ850" s="18"/>
      <c r="AR850" s="18"/>
      <c r="AS850" s="16"/>
      <c r="AT850" s="16"/>
      <c r="AU850" s="16"/>
      <c r="AV850" s="16"/>
      <c r="AW850" s="17"/>
      <c r="AX850" s="16"/>
      <c r="AY850" s="16"/>
      <c r="AZ850" s="16"/>
      <c r="BA850" s="16"/>
      <c r="BB850" s="16"/>
      <c r="BC850" s="16"/>
      <c r="BD850" s="16"/>
      <c r="BH850" s="6"/>
      <c r="BI850" s="3"/>
      <c r="BK850" s="6"/>
      <c r="BL850" s="3"/>
      <c r="BM850" s="3"/>
    </row>
    <row r="851" spans="11:65" ht="12.75" customHeight="1" x14ac:dyDescent="0.15">
      <c r="K851" s="1"/>
      <c r="AL851" s="16"/>
      <c r="AM851" s="16"/>
      <c r="AN851" s="17"/>
      <c r="AO851" s="16"/>
      <c r="AP851" s="16"/>
      <c r="AQ851" s="18"/>
      <c r="AR851" s="18"/>
      <c r="AS851" s="16"/>
      <c r="AT851" s="16"/>
      <c r="AU851" s="16"/>
      <c r="AV851" s="16"/>
      <c r="AW851" s="17"/>
      <c r="AX851" s="16"/>
      <c r="AY851" s="16"/>
      <c r="AZ851" s="16"/>
      <c r="BA851" s="16"/>
      <c r="BB851" s="16"/>
      <c r="BC851" s="16"/>
      <c r="BD851" s="16"/>
      <c r="BH851" s="6"/>
      <c r="BI851" s="3"/>
      <c r="BK851" s="6"/>
      <c r="BL851" s="3"/>
      <c r="BM851" s="3"/>
    </row>
    <row r="852" spans="11:65" ht="12.75" customHeight="1" x14ac:dyDescent="0.15">
      <c r="K852" s="1"/>
      <c r="AL852" s="16"/>
      <c r="AM852" s="16"/>
      <c r="AN852" s="17"/>
      <c r="AO852" s="16"/>
      <c r="AP852" s="16"/>
      <c r="AQ852" s="18"/>
      <c r="AR852" s="18"/>
      <c r="AS852" s="16"/>
      <c r="AT852" s="16"/>
      <c r="AU852" s="16"/>
      <c r="AV852" s="16"/>
      <c r="AW852" s="17"/>
      <c r="AX852" s="16"/>
      <c r="AY852" s="16"/>
      <c r="AZ852" s="16"/>
      <c r="BA852" s="16"/>
      <c r="BB852" s="16"/>
      <c r="BC852" s="16"/>
      <c r="BD852" s="16"/>
      <c r="BH852" s="6"/>
      <c r="BI852" s="3"/>
      <c r="BK852" s="6"/>
      <c r="BL852" s="3"/>
      <c r="BM852" s="3"/>
    </row>
    <row r="853" spans="11:65" ht="12.75" customHeight="1" x14ac:dyDescent="0.15">
      <c r="K853" s="1"/>
      <c r="AL853" s="16"/>
      <c r="AM853" s="16"/>
      <c r="AN853" s="17"/>
      <c r="AO853" s="16"/>
      <c r="AP853" s="16"/>
      <c r="AQ853" s="18"/>
      <c r="AR853" s="18"/>
      <c r="AS853" s="16"/>
      <c r="AT853" s="16"/>
      <c r="AU853" s="16"/>
      <c r="AV853" s="16"/>
      <c r="AW853" s="17"/>
      <c r="AX853" s="16"/>
      <c r="AY853" s="16"/>
      <c r="AZ853" s="16"/>
      <c r="BA853" s="16"/>
      <c r="BB853" s="16"/>
      <c r="BC853" s="16"/>
      <c r="BD853" s="16"/>
      <c r="BH853" s="6"/>
      <c r="BI853" s="3"/>
      <c r="BK853" s="6"/>
      <c r="BL853" s="3"/>
      <c r="BM853" s="3"/>
    </row>
    <row r="854" spans="11:65" ht="12.75" customHeight="1" x14ac:dyDescent="0.15">
      <c r="K854" s="1"/>
      <c r="AL854" s="16"/>
      <c r="AM854" s="16"/>
      <c r="AN854" s="17"/>
      <c r="AO854" s="16"/>
      <c r="AP854" s="16"/>
      <c r="AQ854" s="18"/>
      <c r="AR854" s="18"/>
      <c r="AS854" s="16"/>
      <c r="AT854" s="16"/>
      <c r="AU854" s="16"/>
      <c r="AV854" s="16"/>
      <c r="AW854" s="17"/>
      <c r="AX854" s="16"/>
      <c r="AY854" s="16"/>
      <c r="AZ854" s="16"/>
      <c r="BA854" s="16"/>
      <c r="BB854" s="16"/>
      <c r="BC854" s="16"/>
      <c r="BD854" s="16"/>
      <c r="BH854" s="6"/>
      <c r="BI854" s="3"/>
      <c r="BK854" s="6"/>
      <c r="BL854" s="3"/>
      <c r="BM854" s="3"/>
    </row>
    <row r="855" spans="11:65" ht="12.75" customHeight="1" x14ac:dyDescent="0.15">
      <c r="K855" s="1"/>
      <c r="AL855" s="16"/>
      <c r="AM855" s="16"/>
      <c r="AN855" s="17"/>
      <c r="AO855" s="16"/>
      <c r="AP855" s="16"/>
      <c r="AQ855" s="18"/>
      <c r="AR855" s="18"/>
      <c r="AS855" s="16"/>
      <c r="AT855" s="16"/>
      <c r="AU855" s="16"/>
      <c r="AV855" s="16"/>
      <c r="AW855" s="17"/>
      <c r="AX855" s="16"/>
      <c r="AY855" s="16"/>
      <c r="AZ855" s="16"/>
      <c r="BA855" s="16"/>
      <c r="BB855" s="16"/>
      <c r="BC855" s="16"/>
      <c r="BD855" s="16"/>
      <c r="BH855" s="6"/>
      <c r="BI855" s="3"/>
      <c r="BK855" s="6"/>
      <c r="BL855" s="3"/>
      <c r="BM855" s="3"/>
    </row>
    <row r="856" spans="11:65" ht="12.75" customHeight="1" x14ac:dyDescent="0.15">
      <c r="K856" s="1"/>
      <c r="AL856" s="16"/>
      <c r="AM856" s="16"/>
      <c r="AN856" s="17"/>
      <c r="AO856" s="16"/>
      <c r="AP856" s="16"/>
      <c r="AQ856" s="18"/>
      <c r="AR856" s="18"/>
      <c r="AS856" s="16"/>
      <c r="AT856" s="16"/>
      <c r="AU856" s="16"/>
      <c r="AV856" s="16"/>
      <c r="AW856" s="17"/>
      <c r="AX856" s="16"/>
      <c r="AY856" s="16"/>
      <c r="AZ856" s="16"/>
      <c r="BA856" s="16"/>
      <c r="BB856" s="16"/>
      <c r="BC856" s="16"/>
      <c r="BD856" s="16"/>
      <c r="BH856" s="6"/>
      <c r="BI856" s="3"/>
      <c r="BK856" s="6"/>
      <c r="BL856" s="3"/>
      <c r="BM856" s="3"/>
    </row>
    <row r="857" spans="11:65" ht="12.75" customHeight="1" x14ac:dyDescent="0.15">
      <c r="K857" s="1"/>
      <c r="AL857" s="16"/>
      <c r="AM857" s="16"/>
      <c r="AN857" s="17"/>
      <c r="AO857" s="16"/>
      <c r="AP857" s="16"/>
      <c r="AQ857" s="18"/>
      <c r="AR857" s="18"/>
      <c r="AS857" s="16"/>
      <c r="AT857" s="16"/>
      <c r="AU857" s="16"/>
      <c r="AV857" s="16"/>
      <c r="AW857" s="17"/>
      <c r="AX857" s="16"/>
      <c r="AY857" s="16"/>
      <c r="AZ857" s="16"/>
      <c r="BA857" s="16"/>
      <c r="BB857" s="16"/>
      <c r="BC857" s="16"/>
      <c r="BD857" s="16"/>
      <c r="BH857" s="6"/>
      <c r="BI857" s="3"/>
      <c r="BK857" s="6"/>
      <c r="BL857" s="3"/>
      <c r="BM857" s="3"/>
    </row>
    <row r="858" spans="11:65" ht="12.75" customHeight="1" x14ac:dyDescent="0.15">
      <c r="K858" s="1"/>
      <c r="AL858" s="16"/>
      <c r="AM858" s="16"/>
      <c r="AN858" s="17"/>
      <c r="AO858" s="16"/>
      <c r="AP858" s="16"/>
      <c r="AQ858" s="18"/>
      <c r="AR858" s="18"/>
      <c r="AS858" s="16"/>
      <c r="AT858" s="16"/>
      <c r="AU858" s="16"/>
      <c r="AV858" s="16"/>
      <c r="AW858" s="17"/>
      <c r="AX858" s="16"/>
      <c r="AY858" s="16"/>
      <c r="AZ858" s="16"/>
      <c r="BA858" s="16"/>
      <c r="BB858" s="16"/>
      <c r="BC858" s="16"/>
      <c r="BD858" s="16"/>
      <c r="BH858" s="6"/>
      <c r="BI858" s="3"/>
      <c r="BK858" s="6"/>
      <c r="BL858" s="3"/>
      <c r="BM858" s="3"/>
    </row>
    <row r="859" spans="11:65" ht="12.75" customHeight="1" x14ac:dyDescent="0.15">
      <c r="K859" s="1"/>
      <c r="AL859" s="16"/>
      <c r="AM859" s="16"/>
      <c r="AN859" s="17"/>
      <c r="AO859" s="16"/>
      <c r="AP859" s="16"/>
      <c r="AQ859" s="18"/>
      <c r="AR859" s="18"/>
      <c r="AS859" s="16"/>
      <c r="AT859" s="16"/>
      <c r="AU859" s="16"/>
      <c r="AV859" s="16"/>
      <c r="AW859" s="17"/>
      <c r="AX859" s="16"/>
      <c r="AY859" s="16"/>
      <c r="AZ859" s="16"/>
      <c r="BA859" s="16"/>
      <c r="BB859" s="16"/>
      <c r="BC859" s="16"/>
      <c r="BD859" s="16"/>
      <c r="BH859" s="6"/>
      <c r="BI859" s="3"/>
      <c r="BK859" s="6"/>
      <c r="BL859" s="3"/>
      <c r="BM859" s="3"/>
    </row>
    <row r="860" spans="11:65" ht="12.75" customHeight="1" x14ac:dyDescent="0.15">
      <c r="K860" s="1"/>
      <c r="AL860" s="16"/>
      <c r="AM860" s="16"/>
      <c r="AN860" s="17"/>
      <c r="AO860" s="16"/>
      <c r="AP860" s="16"/>
      <c r="AQ860" s="18"/>
      <c r="AR860" s="18"/>
      <c r="AS860" s="16"/>
      <c r="AT860" s="16"/>
      <c r="AU860" s="16"/>
      <c r="AV860" s="16"/>
      <c r="AW860" s="17"/>
      <c r="AX860" s="16"/>
      <c r="AY860" s="16"/>
      <c r="AZ860" s="16"/>
      <c r="BA860" s="16"/>
      <c r="BB860" s="16"/>
      <c r="BC860" s="16"/>
      <c r="BD860" s="16"/>
      <c r="BH860" s="6"/>
      <c r="BI860" s="3"/>
      <c r="BK860" s="6"/>
      <c r="BL860" s="3"/>
      <c r="BM860" s="3"/>
    </row>
    <row r="861" spans="11:65" ht="12.75" customHeight="1" x14ac:dyDescent="0.15">
      <c r="K861" s="1"/>
      <c r="AL861" s="16"/>
      <c r="AM861" s="16"/>
      <c r="AN861" s="17"/>
      <c r="AO861" s="16"/>
      <c r="AP861" s="16"/>
      <c r="AQ861" s="18"/>
      <c r="AR861" s="18"/>
      <c r="AS861" s="16"/>
      <c r="AT861" s="16"/>
      <c r="AU861" s="16"/>
      <c r="AV861" s="16"/>
      <c r="AW861" s="17"/>
      <c r="AX861" s="16"/>
      <c r="AY861" s="16"/>
      <c r="AZ861" s="16"/>
      <c r="BA861" s="16"/>
      <c r="BB861" s="16"/>
      <c r="BC861" s="16"/>
      <c r="BD861" s="16"/>
      <c r="BH861" s="6"/>
      <c r="BI861" s="3"/>
      <c r="BK861" s="6"/>
      <c r="BL861" s="3"/>
      <c r="BM861" s="3"/>
    </row>
    <row r="862" spans="11:65" ht="12.75" customHeight="1" x14ac:dyDescent="0.15">
      <c r="K862" s="1"/>
      <c r="AL862" s="16"/>
      <c r="AM862" s="16"/>
      <c r="AN862" s="17"/>
      <c r="AO862" s="16"/>
      <c r="AP862" s="16"/>
      <c r="AQ862" s="18"/>
      <c r="AR862" s="18"/>
      <c r="AS862" s="16"/>
      <c r="AT862" s="16"/>
      <c r="AU862" s="16"/>
      <c r="AV862" s="16"/>
      <c r="AW862" s="17"/>
      <c r="AX862" s="16"/>
      <c r="AY862" s="16"/>
      <c r="AZ862" s="16"/>
      <c r="BA862" s="16"/>
      <c r="BB862" s="16"/>
      <c r="BC862" s="16"/>
      <c r="BD862" s="16"/>
      <c r="BH862" s="6"/>
      <c r="BI862" s="3"/>
      <c r="BK862" s="6"/>
      <c r="BL862" s="3"/>
      <c r="BM862" s="3"/>
    </row>
    <row r="863" spans="11:65" ht="12.75" customHeight="1" x14ac:dyDescent="0.15">
      <c r="K863" s="1"/>
      <c r="AL863" s="16"/>
      <c r="AM863" s="16"/>
      <c r="AN863" s="17"/>
      <c r="AO863" s="16"/>
      <c r="AP863" s="16"/>
      <c r="AQ863" s="18"/>
      <c r="AR863" s="18"/>
      <c r="AS863" s="16"/>
      <c r="AT863" s="16"/>
      <c r="AU863" s="16"/>
      <c r="AV863" s="16"/>
      <c r="AW863" s="17"/>
      <c r="AX863" s="16"/>
      <c r="AY863" s="16"/>
      <c r="AZ863" s="16"/>
      <c r="BA863" s="16"/>
      <c r="BB863" s="16"/>
      <c r="BC863" s="16"/>
      <c r="BD863" s="16"/>
      <c r="BH863" s="6"/>
      <c r="BI863" s="3"/>
      <c r="BK863" s="6"/>
      <c r="BL863" s="3"/>
      <c r="BM863" s="3"/>
    </row>
    <row r="864" spans="11:65" ht="12.75" customHeight="1" x14ac:dyDescent="0.15">
      <c r="K864" s="1"/>
      <c r="AL864" s="16"/>
      <c r="AM864" s="16"/>
      <c r="AN864" s="17"/>
      <c r="AO864" s="16"/>
      <c r="AP864" s="16"/>
      <c r="AQ864" s="18"/>
      <c r="AR864" s="18"/>
      <c r="AS864" s="16"/>
      <c r="AT864" s="16"/>
      <c r="AU864" s="16"/>
      <c r="AV864" s="16"/>
      <c r="AW864" s="17"/>
      <c r="AX864" s="16"/>
      <c r="AY864" s="16"/>
      <c r="AZ864" s="16"/>
      <c r="BA864" s="16"/>
      <c r="BB864" s="16"/>
      <c r="BC864" s="16"/>
      <c r="BD864" s="16"/>
      <c r="BH864" s="6"/>
      <c r="BI864" s="3"/>
      <c r="BK864" s="6"/>
      <c r="BL864" s="3"/>
      <c r="BM864" s="3"/>
    </row>
    <row r="865" spans="11:65" ht="12.75" customHeight="1" x14ac:dyDescent="0.15">
      <c r="K865" s="1"/>
      <c r="AL865" s="16"/>
      <c r="AM865" s="16"/>
      <c r="AN865" s="17"/>
      <c r="AO865" s="16"/>
      <c r="AP865" s="16"/>
      <c r="AQ865" s="18"/>
      <c r="AR865" s="18"/>
      <c r="AS865" s="16"/>
      <c r="AT865" s="16"/>
      <c r="AU865" s="16"/>
      <c r="AV865" s="16"/>
      <c r="AW865" s="17"/>
      <c r="AX865" s="16"/>
      <c r="AY865" s="16"/>
      <c r="AZ865" s="16"/>
      <c r="BA865" s="16"/>
      <c r="BB865" s="16"/>
      <c r="BC865" s="16"/>
      <c r="BD865" s="16"/>
      <c r="BH865" s="6"/>
      <c r="BI865" s="3"/>
      <c r="BK865" s="6"/>
      <c r="BL865" s="3"/>
      <c r="BM865" s="3"/>
    </row>
    <row r="866" spans="11:65" ht="12.75" customHeight="1" x14ac:dyDescent="0.15">
      <c r="K866" s="1"/>
      <c r="AL866" s="16"/>
      <c r="AM866" s="16"/>
      <c r="AN866" s="17"/>
      <c r="AO866" s="16"/>
      <c r="AP866" s="16"/>
      <c r="AQ866" s="18"/>
      <c r="AR866" s="18"/>
      <c r="AS866" s="16"/>
      <c r="AT866" s="16"/>
      <c r="AU866" s="16"/>
      <c r="AV866" s="16"/>
      <c r="AW866" s="17"/>
      <c r="AX866" s="16"/>
      <c r="AY866" s="16"/>
      <c r="AZ866" s="16"/>
      <c r="BA866" s="16"/>
      <c r="BB866" s="16"/>
      <c r="BC866" s="16"/>
      <c r="BD866" s="16"/>
      <c r="BH866" s="6"/>
      <c r="BI866" s="3"/>
      <c r="BK866" s="6"/>
      <c r="BL866" s="3"/>
      <c r="BM866" s="3"/>
    </row>
    <row r="867" spans="11:65" ht="12.75" customHeight="1" x14ac:dyDescent="0.15">
      <c r="K867" s="1"/>
      <c r="AL867" s="16"/>
      <c r="AM867" s="16"/>
      <c r="AN867" s="17"/>
      <c r="AO867" s="16"/>
      <c r="AP867" s="16"/>
      <c r="AQ867" s="18"/>
      <c r="AR867" s="18"/>
      <c r="AS867" s="16"/>
      <c r="AT867" s="16"/>
      <c r="AU867" s="16"/>
      <c r="AV867" s="16"/>
      <c r="AW867" s="17"/>
      <c r="AX867" s="16"/>
      <c r="AY867" s="16"/>
      <c r="AZ867" s="16"/>
      <c r="BA867" s="16"/>
      <c r="BB867" s="16"/>
      <c r="BC867" s="16"/>
      <c r="BD867" s="16"/>
      <c r="BH867" s="6"/>
      <c r="BI867" s="3"/>
      <c r="BK867" s="6"/>
      <c r="BL867" s="3"/>
      <c r="BM867" s="3"/>
    </row>
    <row r="868" spans="11:65" ht="12.75" customHeight="1" x14ac:dyDescent="0.15">
      <c r="K868" s="1"/>
      <c r="AL868" s="16"/>
      <c r="AM868" s="16"/>
      <c r="AN868" s="17"/>
      <c r="AO868" s="16"/>
      <c r="AP868" s="16"/>
      <c r="AQ868" s="18"/>
      <c r="AR868" s="18"/>
      <c r="AS868" s="16"/>
      <c r="AT868" s="16"/>
      <c r="AU868" s="16"/>
      <c r="AV868" s="16"/>
      <c r="AW868" s="17"/>
      <c r="AX868" s="16"/>
      <c r="AY868" s="16"/>
      <c r="AZ868" s="16"/>
      <c r="BA868" s="16"/>
      <c r="BB868" s="16"/>
      <c r="BC868" s="16"/>
      <c r="BD868" s="16"/>
      <c r="BH868" s="6"/>
      <c r="BI868" s="3"/>
      <c r="BK868" s="6"/>
      <c r="BL868" s="3"/>
      <c r="BM868" s="3"/>
    </row>
    <row r="869" spans="11:65" ht="12.75" customHeight="1" x14ac:dyDescent="0.15">
      <c r="K869" s="1"/>
      <c r="AL869" s="16"/>
      <c r="AM869" s="16"/>
      <c r="AN869" s="17"/>
      <c r="AO869" s="16"/>
      <c r="AP869" s="16"/>
      <c r="AQ869" s="18"/>
      <c r="AR869" s="18"/>
      <c r="AS869" s="16"/>
      <c r="AT869" s="16"/>
      <c r="AU869" s="16"/>
      <c r="AV869" s="16"/>
      <c r="AW869" s="17"/>
      <c r="AX869" s="16"/>
      <c r="AY869" s="16"/>
      <c r="AZ869" s="16"/>
      <c r="BA869" s="16"/>
      <c r="BB869" s="16"/>
      <c r="BC869" s="16"/>
      <c r="BD869" s="16"/>
      <c r="BH869" s="6"/>
      <c r="BI869" s="3"/>
      <c r="BK869" s="6"/>
      <c r="BL869" s="3"/>
      <c r="BM869" s="3"/>
    </row>
    <row r="870" spans="11:65" ht="12.75" customHeight="1" x14ac:dyDescent="0.15">
      <c r="K870" s="1"/>
      <c r="AL870" s="16"/>
      <c r="AM870" s="16"/>
      <c r="AN870" s="17"/>
      <c r="AO870" s="16"/>
      <c r="AP870" s="16"/>
      <c r="AQ870" s="18"/>
      <c r="AR870" s="18"/>
      <c r="AS870" s="16"/>
      <c r="AT870" s="16"/>
      <c r="AU870" s="16"/>
      <c r="AV870" s="16"/>
      <c r="AW870" s="17"/>
      <c r="AX870" s="16"/>
      <c r="AY870" s="16"/>
      <c r="AZ870" s="16"/>
      <c r="BA870" s="16"/>
      <c r="BB870" s="16"/>
      <c r="BC870" s="16"/>
      <c r="BD870" s="16"/>
      <c r="BH870" s="6"/>
      <c r="BI870" s="3"/>
      <c r="BK870" s="6"/>
      <c r="BL870" s="3"/>
      <c r="BM870" s="3"/>
    </row>
    <row r="871" spans="11:65" ht="12.75" customHeight="1" x14ac:dyDescent="0.15">
      <c r="K871" s="1"/>
      <c r="AL871" s="16"/>
      <c r="AM871" s="16"/>
      <c r="AN871" s="17"/>
      <c r="AO871" s="16"/>
      <c r="AP871" s="16"/>
      <c r="AQ871" s="18"/>
      <c r="AR871" s="18"/>
      <c r="AS871" s="16"/>
      <c r="AT871" s="16"/>
      <c r="AU871" s="16"/>
      <c r="AV871" s="16"/>
      <c r="AW871" s="17"/>
      <c r="AX871" s="16"/>
      <c r="AY871" s="16"/>
      <c r="AZ871" s="16"/>
      <c r="BA871" s="16"/>
      <c r="BB871" s="16"/>
      <c r="BC871" s="16"/>
      <c r="BD871" s="16"/>
      <c r="BH871" s="6"/>
      <c r="BI871" s="3"/>
      <c r="BK871" s="6"/>
      <c r="BL871" s="3"/>
      <c r="BM871" s="3"/>
    </row>
    <row r="872" spans="11:65" ht="12.75" customHeight="1" x14ac:dyDescent="0.15">
      <c r="K872" s="1"/>
      <c r="AL872" s="16"/>
      <c r="AM872" s="16"/>
      <c r="AN872" s="17"/>
      <c r="AO872" s="16"/>
      <c r="AP872" s="16"/>
      <c r="AQ872" s="18"/>
      <c r="AR872" s="18"/>
      <c r="AS872" s="16"/>
      <c r="AT872" s="16"/>
      <c r="AU872" s="16"/>
      <c r="AV872" s="16"/>
      <c r="AW872" s="17"/>
      <c r="AX872" s="16"/>
      <c r="AY872" s="16"/>
      <c r="AZ872" s="16"/>
      <c r="BA872" s="16"/>
      <c r="BB872" s="16"/>
      <c r="BC872" s="16"/>
      <c r="BD872" s="16"/>
      <c r="BH872" s="6"/>
      <c r="BI872" s="3"/>
      <c r="BK872" s="6"/>
      <c r="BL872" s="3"/>
      <c r="BM872" s="3"/>
    </row>
    <row r="873" spans="11:65" ht="12.75" customHeight="1" x14ac:dyDescent="0.15">
      <c r="K873" s="1"/>
      <c r="AL873" s="16"/>
      <c r="AM873" s="16"/>
      <c r="AN873" s="17"/>
      <c r="AO873" s="16"/>
      <c r="AP873" s="16"/>
      <c r="AQ873" s="18"/>
      <c r="AR873" s="18"/>
      <c r="AS873" s="16"/>
      <c r="AT873" s="16"/>
      <c r="AU873" s="16"/>
      <c r="AV873" s="16"/>
      <c r="AW873" s="17"/>
      <c r="AX873" s="16"/>
      <c r="AY873" s="16"/>
      <c r="AZ873" s="16"/>
      <c r="BA873" s="16"/>
      <c r="BB873" s="16"/>
      <c r="BC873" s="16"/>
      <c r="BD873" s="16"/>
      <c r="BH873" s="6"/>
      <c r="BI873" s="3"/>
      <c r="BK873" s="6"/>
      <c r="BL873" s="3"/>
      <c r="BM873" s="3"/>
    </row>
    <row r="874" spans="11:65" ht="12.75" customHeight="1" x14ac:dyDescent="0.15">
      <c r="K874" s="1"/>
      <c r="AL874" s="16"/>
      <c r="AM874" s="16"/>
      <c r="AN874" s="17"/>
      <c r="AO874" s="16"/>
      <c r="AP874" s="16"/>
      <c r="AQ874" s="18"/>
      <c r="AR874" s="18"/>
      <c r="AS874" s="16"/>
      <c r="AT874" s="16"/>
      <c r="AU874" s="16"/>
      <c r="AV874" s="16"/>
      <c r="AW874" s="17"/>
      <c r="AX874" s="16"/>
      <c r="AY874" s="16"/>
      <c r="AZ874" s="16"/>
      <c r="BA874" s="16"/>
      <c r="BB874" s="16"/>
      <c r="BC874" s="16"/>
      <c r="BD874" s="16"/>
      <c r="BH874" s="6"/>
      <c r="BI874" s="3"/>
      <c r="BK874" s="6"/>
      <c r="BL874" s="3"/>
      <c r="BM874" s="3"/>
    </row>
    <row r="875" spans="11:65" ht="12.75" customHeight="1" x14ac:dyDescent="0.15">
      <c r="K875" s="1"/>
      <c r="AL875" s="16"/>
      <c r="AM875" s="16"/>
      <c r="AN875" s="17"/>
      <c r="AO875" s="16"/>
      <c r="AP875" s="16"/>
      <c r="AQ875" s="18"/>
      <c r="AR875" s="18"/>
      <c r="AS875" s="16"/>
      <c r="AT875" s="16"/>
      <c r="AU875" s="16"/>
      <c r="AV875" s="16"/>
      <c r="AW875" s="17"/>
      <c r="AX875" s="16"/>
      <c r="AY875" s="16"/>
      <c r="AZ875" s="16"/>
      <c r="BA875" s="16"/>
      <c r="BB875" s="16"/>
      <c r="BC875" s="16"/>
      <c r="BD875" s="16"/>
      <c r="BH875" s="6"/>
      <c r="BI875" s="3"/>
      <c r="BK875" s="6"/>
      <c r="BL875" s="3"/>
      <c r="BM875" s="3"/>
    </row>
    <row r="876" spans="11:65" ht="12.75" customHeight="1" x14ac:dyDescent="0.15">
      <c r="K876" s="1"/>
      <c r="AL876" s="16"/>
      <c r="AM876" s="16"/>
      <c r="AN876" s="17"/>
      <c r="AO876" s="16"/>
      <c r="AP876" s="16"/>
      <c r="AQ876" s="18"/>
      <c r="AR876" s="18"/>
      <c r="AS876" s="16"/>
      <c r="AT876" s="16"/>
      <c r="AU876" s="16"/>
      <c r="AV876" s="16"/>
      <c r="AW876" s="17"/>
      <c r="AX876" s="16"/>
      <c r="AY876" s="16"/>
      <c r="AZ876" s="16"/>
      <c r="BA876" s="16"/>
      <c r="BB876" s="16"/>
      <c r="BC876" s="16"/>
      <c r="BD876" s="16"/>
      <c r="BH876" s="6"/>
      <c r="BI876" s="3"/>
      <c r="BK876" s="6"/>
      <c r="BL876" s="3"/>
      <c r="BM876" s="3"/>
    </row>
    <row r="877" spans="11:65" ht="12.75" customHeight="1" x14ac:dyDescent="0.15">
      <c r="K877" s="1"/>
      <c r="AL877" s="16"/>
      <c r="AM877" s="16"/>
      <c r="AN877" s="17"/>
      <c r="AO877" s="16"/>
      <c r="AP877" s="16"/>
      <c r="AQ877" s="18"/>
      <c r="AR877" s="18"/>
      <c r="AS877" s="16"/>
      <c r="AT877" s="16"/>
      <c r="AU877" s="16"/>
      <c r="AV877" s="16"/>
      <c r="AW877" s="17"/>
      <c r="AX877" s="16"/>
      <c r="AY877" s="16"/>
      <c r="AZ877" s="16"/>
      <c r="BA877" s="16"/>
      <c r="BB877" s="16"/>
      <c r="BC877" s="16"/>
      <c r="BD877" s="16"/>
      <c r="BH877" s="6"/>
      <c r="BI877" s="3"/>
      <c r="BK877" s="6"/>
      <c r="BL877" s="3"/>
      <c r="BM877" s="3"/>
    </row>
    <row r="878" spans="11:65" ht="12.75" customHeight="1" x14ac:dyDescent="0.15">
      <c r="K878" s="1"/>
      <c r="AL878" s="16"/>
      <c r="AM878" s="16"/>
      <c r="AN878" s="17"/>
      <c r="AO878" s="16"/>
      <c r="AP878" s="16"/>
      <c r="AQ878" s="18"/>
      <c r="AR878" s="18"/>
      <c r="AS878" s="16"/>
      <c r="AT878" s="16"/>
      <c r="AU878" s="16"/>
      <c r="AV878" s="16"/>
      <c r="AW878" s="17"/>
      <c r="AX878" s="16"/>
      <c r="AY878" s="16"/>
      <c r="AZ878" s="16"/>
      <c r="BA878" s="16"/>
      <c r="BB878" s="16"/>
      <c r="BC878" s="16"/>
      <c r="BD878" s="16"/>
      <c r="BH878" s="6"/>
      <c r="BI878" s="3"/>
      <c r="BK878" s="6"/>
      <c r="BL878" s="3"/>
      <c r="BM878" s="3"/>
    </row>
    <row r="879" spans="11:65" ht="12.75" customHeight="1" x14ac:dyDescent="0.15">
      <c r="K879" s="1"/>
      <c r="AL879" s="16"/>
      <c r="AM879" s="16"/>
      <c r="AN879" s="17"/>
      <c r="AO879" s="16"/>
      <c r="AP879" s="16"/>
      <c r="AQ879" s="18"/>
      <c r="AR879" s="18"/>
      <c r="AS879" s="16"/>
      <c r="AT879" s="16"/>
      <c r="AU879" s="16"/>
      <c r="AV879" s="16"/>
      <c r="AW879" s="17"/>
      <c r="AX879" s="16"/>
      <c r="AY879" s="16"/>
      <c r="AZ879" s="16"/>
      <c r="BA879" s="16"/>
      <c r="BB879" s="16"/>
      <c r="BC879" s="16"/>
      <c r="BD879" s="16"/>
      <c r="BH879" s="6"/>
      <c r="BI879" s="3"/>
      <c r="BK879" s="6"/>
      <c r="BL879" s="3"/>
      <c r="BM879" s="3"/>
    </row>
    <row r="880" spans="11:65" ht="12.75" customHeight="1" x14ac:dyDescent="0.15">
      <c r="K880" s="1"/>
      <c r="AL880" s="16"/>
      <c r="AM880" s="16"/>
      <c r="AN880" s="17"/>
      <c r="AO880" s="16"/>
      <c r="AP880" s="16"/>
      <c r="AQ880" s="18"/>
      <c r="AR880" s="18"/>
      <c r="AS880" s="16"/>
      <c r="AT880" s="16"/>
      <c r="AU880" s="16"/>
      <c r="AV880" s="16"/>
      <c r="AW880" s="17"/>
      <c r="AX880" s="16"/>
      <c r="AY880" s="16"/>
      <c r="AZ880" s="16"/>
      <c r="BA880" s="16"/>
      <c r="BB880" s="16"/>
      <c r="BC880" s="16"/>
      <c r="BD880" s="16"/>
      <c r="BH880" s="6"/>
      <c r="BI880" s="3"/>
      <c r="BK880" s="6"/>
      <c r="BL880" s="3"/>
      <c r="BM880" s="3"/>
    </row>
    <row r="881" spans="11:65" ht="12.75" customHeight="1" x14ac:dyDescent="0.15">
      <c r="K881" s="1"/>
      <c r="AL881" s="16"/>
      <c r="AM881" s="16"/>
      <c r="AN881" s="17"/>
      <c r="AO881" s="16"/>
      <c r="AP881" s="16"/>
      <c r="AQ881" s="18"/>
      <c r="AR881" s="18"/>
      <c r="AS881" s="16"/>
      <c r="AT881" s="16"/>
      <c r="AU881" s="16"/>
      <c r="AV881" s="16"/>
      <c r="AW881" s="17"/>
      <c r="AX881" s="16"/>
      <c r="AY881" s="16"/>
      <c r="AZ881" s="16"/>
      <c r="BA881" s="16"/>
      <c r="BB881" s="16"/>
      <c r="BC881" s="16"/>
      <c r="BD881" s="16"/>
      <c r="BH881" s="6"/>
      <c r="BI881" s="3"/>
      <c r="BK881" s="6"/>
      <c r="BL881" s="3"/>
      <c r="BM881" s="3"/>
    </row>
    <row r="882" spans="11:65" ht="12.75" customHeight="1" x14ac:dyDescent="0.15">
      <c r="K882" s="1"/>
      <c r="AL882" s="16"/>
      <c r="AM882" s="16"/>
      <c r="AN882" s="17"/>
      <c r="AO882" s="16"/>
      <c r="AP882" s="16"/>
      <c r="AQ882" s="18"/>
      <c r="AR882" s="18"/>
      <c r="AS882" s="16"/>
      <c r="AT882" s="16"/>
      <c r="AU882" s="16"/>
      <c r="AV882" s="16"/>
      <c r="AW882" s="17"/>
      <c r="AX882" s="16"/>
      <c r="AY882" s="16"/>
      <c r="AZ882" s="16"/>
      <c r="BA882" s="16"/>
      <c r="BB882" s="16"/>
      <c r="BC882" s="16"/>
      <c r="BD882" s="16"/>
      <c r="BH882" s="6"/>
      <c r="BI882" s="3"/>
      <c r="BK882" s="6"/>
      <c r="BL882" s="3"/>
      <c r="BM882" s="3"/>
    </row>
    <row r="883" spans="11:65" ht="12.75" customHeight="1" x14ac:dyDescent="0.15">
      <c r="K883" s="1"/>
      <c r="AL883" s="16"/>
      <c r="AM883" s="16"/>
      <c r="AN883" s="17"/>
      <c r="AO883" s="16"/>
      <c r="AP883" s="16"/>
      <c r="AQ883" s="18"/>
      <c r="AR883" s="18"/>
      <c r="AS883" s="16"/>
      <c r="AT883" s="16"/>
      <c r="AU883" s="16"/>
      <c r="AV883" s="16"/>
      <c r="AW883" s="17"/>
      <c r="AX883" s="16"/>
      <c r="AY883" s="16"/>
      <c r="AZ883" s="16"/>
      <c r="BA883" s="16"/>
      <c r="BB883" s="16"/>
      <c r="BC883" s="16"/>
      <c r="BD883" s="16"/>
      <c r="BH883" s="6"/>
      <c r="BI883" s="3"/>
      <c r="BK883" s="6"/>
      <c r="BL883" s="3"/>
      <c r="BM883" s="3"/>
    </row>
    <row r="884" spans="11:65" ht="12.75" customHeight="1" x14ac:dyDescent="0.15">
      <c r="K884" s="1"/>
      <c r="AL884" s="16"/>
      <c r="AM884" s="16"/>
      <c r="AN884" s="17"/>
      <c r="AO884" s="16"/>
      <c r="AP884" s="16"/>
      <c r="AQ884" s="18"/>
      <c r="AR884" s="18"/>
      <c r="AS884" s="16"/>
      <c r="AT884" s="16"/>
      <c r="AU884" s="16"/>
      <c r="AV884" s="16"/>
      <c r="AW884" s="17"/>
      <c r="AX884" s="16"/>
      <c r="AY884" s="16"/>
      <c r="AZ884" s="16"/>
      <c r="BA884" s="16"/>
      <c r="BB884" s="16"/>
      <c r="BC884" s="16"/>
      <c r="BD884" s="16"/>
      <c r="BH884" s="6"/>
      <c r="BI884" s="3"/>
      <c r="BK884" s="6"/>
      <c r="BL884" s="3"/>
      <c r="BM884" s="3"/>
    </row>
    <row r="885" spans="11:65" ht="12.75" customHeight="1" x14ac:dyDescent="0.15">
      <c r="K885" s="1"/>
      <c r="AL885" s="16"/>
      <c r="AM885" s="16"/>
      <c r="AN885" s="17"/>
      <c r="AO885" s="16"/>
      <c r="AP885" s="16"/>
      <c r="AQ885" s="18"/>
      <c r="AR885" s="18"/>
      <c r="AS885" s="16"/>
      <c r="AT885" s="16"/>
      <c r="AU885" s="16"/>
      <c r="AV885" s="16"/>
      <c r="AW885" s="17"/>
      <c r="AX885" s="16"/>
      <c r="AY885" s="16"/>
      <c r="AZ885" s="16"/>
      <c r="BA885" s="16"/>
      <c r="BB885" s="16"/>
      <c r="BC885" s="16"/>
      <c r="BD885" s="16"/>
      <c r="BH885" s="6"/>
      <c r="BI885" s="3"/>
      <c r="BK885" s="6"/>
      <c r="BL885" s="3"/>
      <c r="BM885" s="3"/>
    </row>
    <row r="886" spans="11:65" ht="12.75" customHeight="1" x14ac:dyDescent="0.15">
      <c r="K886" s="1"/>
      <c r="AL886" s="16"/>
      <c r="AM886" s="16"/>
      <c r="AN886" s="17"/>
      <c r="AO886" s="16"/>
      <c r="AP886" s="16"/>
      <c r="AQ886" s="18"/>
      <c r="AR886" s="18"/>
      <c r="AS886" s="16"/>
      <c r="AT886" s="16"/>
      <c r="AU886" s="16"/>
      <c r="AV886" s="16"/>
      <c r="AW886" s="17"/>
      <c r="AX886" s="16"/>
      <c r="AY886" s="16"/>
      <c r="AZ886" s="16"/>
      <c r="BA886" s="16"/>
      <c r="BB886" s="16"/>
      <c r="BC886" s="16"/>
      <c r="BD886" s="16"/>
      <c r="BH886" s="6"/>
      <c r="BI886" s="3"/>
      <c r="BK886" s="6"/>
      <c r="BL886" s="3"/>
      <c r="BM886" s="3"/>
    </row>
    <row r="887" spans="11:65" ht="12.75" customHeight="1" x14ac:dyDescent="0.15">
      <c r="K887" s="1"/>
      <c r="AL887" s="16"/>
      <c r="AM887" s="16"/>
      <c r="AN887" s="17"/>
      <c r="AO887" s="16"/>
      <c r="AP887" s="16"/>
      <c r="AQ887" s="18"/>
      <c r="AR887" s="18"/>
      <c r="AS887" s="16"/>
      <c r="AT887" s="16"/>
      <c r="AU887" s="16"/>
      <c r="AV887" s="16"/>
      <c r="AW887" s="17"/>
      <c r="AX887" s="16"/>
      <c r="AY887" s="16"/>
      <c r="AZ887" s="16"/>
      <c r="BA887" s="16"/>
      <c r="BB887" s="16"/>
      <c r="BC887" s="16"/>
      <c r="BD887" s="16"/>
      <c r="BH887" s="6"/>
      <c r="BI887" s="3"/>
      <c r="BK887" s="6"/>
      <c r="BL887" s="3"/>
      <c r="BM887" s="3"/>
    </row>
    <row r="888" spans="11:65" ht="12.75" customHeight="1" x14ac:dyDescent="0.15">
      <c r="K888" s="1"/>
      <c r="AL888" s="16"/>
      <c r="AM888" s="16"/>
      <c r="AN888" s="17"/>
      <c r="AO888" s="16"/>
      <c r="AP888" s="16"/>
      <c r="AQ888" s="18"/>
      <c r="AR888" s="18"/>
      <c r="AS888" s="16"/>
      <c r="AT888" s="16"/>
      <c r="AU888" s="16"/>
      <c r="AV888" s="16"/>
      <c r="AW888" s="17"/>
      <c r="AX888" s="16"/>
      <c r="AY888" s="16"/>
      <c r="AZ888" s="16"/>
      <c r="BA888" s="16"/>
      <c r="BB888" s="16"/>
      <c r="BC888" s="16"/>
      <c r="BD888" s="16"/>
      <c r="BH888" s="6"/>
      <c r="BI888" s="3"/>
      <c r="BK888" s="6"/>
      <c r="BL888" s="3"/>
      <c r="BM888" s="3"/>
    </row>
    <row r="889" spans="11:65" ht="12.75" customHeight="1" x14ac:dyDescent="0.15">
      <c r="K889" s="1"/>
      <c r="AL889" s="16"/>
      <c r="AM889" s="16"/>
      <c r="AN889" s="17"/>
      <c r="AO889" s="16"/>
      <c r="AP889" s="16"/>
      <c r="AQ889" s="18"/>
      <c r="AR889" s="18"/>
      <c r="AS889" s="16"/>
      <c r="AT889" s="16"/>
      <c r="AU889" s="16"/>
      <c r="AV889" s="16"/>
      <c r="AW889" s="17"/>
      <c r="AX889" s="16"/>
      <c r="AY889" s="16"/>
      <c r="AZ889" s="16"/>
      <c r="BA889" s="16"/>
      <c r="BB889" s="16"/>
      <c r="BC889" s="16"/>
      <c r="BD889" s="16"/>
      <c r="BH889" s="6"/>
      <c r="BI889" s="3"/>
      <c r="BK889" s="6"/>
      <c r="BL889" s="3"/>
      <c r="BM889" s="3"/>
    </row>
    <row r="890" spans="11:65" ht="12.75" customHeight="1" x14ac:dyDescent="0.15">
      <c r="K890" s="1"/>
      <c r="AL890" s="16"/>
      <c r="AM890" s="16"/>
      <c r="AN890" s="17"/>
      <c r="AO890" s="16"/>
      <c r="AP890" s="16"/>
      <c r="AQ890" s="18"/>
      <c r="AR890" s="18"/>
      <c r="AS890" s="16"/>
      <c r="AT890" s="16"/>
      <c r="AU890" s="16"/>
      <c r="AV890" s="16"/>
      <c r="AW890" s="17"/>
      <c r="AX890" s="16"/>
      <c r="AY890" s="16"/>
      <c r="AZ890" s="16"/>
      <c r="BA890" s="16"/>
      <c r="BB890" s="16"/>
      <c r="BC890" s="16"/>
      <c r="BD890" s="16"/>
      <c r="BH890" s="6"/>
      <c r="BI890" s="3"/>
      <c r="BK890" s="6"/>
      <c r="BL890" s="3"/>
      <c r="BM890" s="3"/>
    </row>
    <row r="891" spans="11:65" ht="12.75" customHeight="1" x14ac:dyDescent="0.15">
      <c r="K891" s="1"/>
      <c r="AL891" s="16"/>
      <c r="AM891" s="16"/>
      <c r="AN891" s="17"/>
      <c r="AO891" s="16"/>
      <c r="AP891" s="16"/>
      <c r="AQ891" s="18"/>
      <c r="AR891" s="18"/>
      <c r="AS891" s="16"/>
      <c r="AT891" s="16"/>
      <c r="AU891" s="16"/>
      <c r="AV891" s="16"/>
      <c r="AW891" s="17"/>
      <c r="AX891" s="16"/>
      <c r="AY891" s="16"/>
      <c r="AZ891" s="16"/>
      <c r="BA891" s="16"/>
      <c r="BB891" s="16"/>
      <c r="BC891" s="16"/>
      <c r="BD891" s="16"/>
      <c r="BH891" s="6"/>
      <c r="BI891" s="3"/>
      <c r="BK891" s="6"/>
      <c r="BL891" s="3"/>
      <c r="BM891" s="3"/>
    </row>
    <row r="892" spans="11:65" ht="12.75" customHeight="1" x14ac:dyDescent="0.15">
      <c r="K892" s="1"/>
      <c r="AL892" s="16"/>
      <c r="AM892" s="16"/>
      <c r="AN892" s="17"/>
      <c r="AO892" s="16"/>
      <c r="AP892" s="16"/>
      <c r="AQ892" s="18"/>
      <c r="AR892" s="18"/>
      <c r="AS892" s="16"/>
      <c r="AT892" s="16"/>
      <c r="AU892" s="16"/>
      <c r="AV892" s="16"/>
      <c r="AW892" s="17"/>
      <c r="AX892" s="16"/>
      <c r="AY892" s="16"/>
      <c r="AZ892" s="16"/>
      <c r="BA892" s="16"/>
      <c r="BB892" s="16"/>
      <c r="BC892" s="16"/>
      <c r="BD892" s="16"/>
      <c r="BH892" s="6"/>
      <c r="BI892" s="3"/>
      <c r="BK892" s="6"/>
      <c r="BL892" s="3"/>
      <c r="BM892" s="3"/>
    </row>
    <row r="893" spans="11:65" ht="12.75" customHeight="1" x14ac:dyDescent="0.15">
      <c r="K893" s="1"/>
      <c r="AL893" s="16"/>
      <c r="AM893" s="16"/>
      <c r="AN893" s="17"/>
      <c r="AO893" s="16"/>
      <c r="AP893" s="16"/>
      <c r="AQ893" s="18"/>
      <c r="AR893" s="18"/>
      <c r="AS893" s="16"/>
      <c r="AT893" s="16"/>
      <c r="AU893" s="16"/>
      <c r="AV893" s="16"/>
      <c r="AW893" s="17"/>
      <c r="AX893" s="16"/>
      <c r="AY893" s="16"/>
      <c r="AZ893" s="16"/>
      <c r="BA893" s="16"/>
      <c r="BB893" s="16"/>
      <c r="BC893" s="16"/>
      <c r="BD893" s="16"/>
      <c r="BH893" s="6"/>
      <c r="BI893" s="3"/>
      <c r="BK893" s="6"/>
      <c r="BL893" s="3"/>
      <c r="BM893" s="3"/>
    </row>
    <row r="894" spans="11:65" ht="12.75" customHeight="1" x14ac:dyDescent="0.15">
      <c r="K894" s="1"/>
      <c r="AL894" s="16"/>
      <c r="AM894" s="16"/>
      <c r="AN894" s="17"/>
      <c r="AO894" s="16"/>
      <c r="AP894" s="16"/>
      <c r="AQ894" s="18"/>
      <c r="AR894" s="18"/>
      <c r="AS894" s="16"/>
      <c r="AT894" s="16"/>
      <c r="AU894" s="16"/>
      <c r="AV894" s="16"/>
      <c r="AW894" s="17"/>
      <c r="AX894" s="16"/>
      <c r="AY894" s="16"/>
      <c r="AZ894" s="16"/>
      <c r="BA894" s="16"/>
      <c r="BB894" s="16"/>
      <c r="BC894" s="16"/>
      <c r="BD894" s="16"/>
      <c r="BH894" s="6"/>
      <c r="BI894" s="3"/>
      <c r="BK894" s="6"/>
      <c r="BL894" s="3"/>
      <c r="BM894" s="3"/>
    </row>
    <row r="895" spans="11:65" ht="12.75" customHeight="1" x14ac:dyDescent="0.15">
      <c r="K895" s="1"/>
      <c r="AL895" s="16"/>
      <c r="AM895" s="16"/>
      <c r="AN895" s="17"/>
      <c r="AO895" s="16"/>
      <c r="AP895" s="16"/>
      <c r="AQ895" s="18"/>
      <c r="AR895" s="18"/>
      <c r="AS895" s="16"/>
      <c r="AT895" s="16"/>
      <c r="AU895" s="16"/>
      <c r="AV895" s="16"/>
      <c r="AW895" s="17"/>
      <c r="AX895" s="16"/>
      <c r="AY895" s="16"/>
      <c r="AZ895" s="16"/>
      <c r="BA895" s="16"/>
      <c r="BB895" s="16"/>
      <c r="BC895" s="16"/>
      <c r="BD895" s="16"/>
      <c r="BH895" s="6"/>
      <c r="BI895" s="3"/>
      <c r="BK895" s="6"/>
      <c r="BL895" s="3"/>
      <c r="BM895" s="3"/>
    </row>
    <row r="896" spans="11:65" ht="12.75" customHeight="1" x14ac:dyDescent="0.15">
      <c r="K896" s="1"/>
      <c r="AL896" s="16"/>
      <c r="AM896" s="16"/>
      <c r="AN896" s="17"/>
      <c r="AO896" s="16"/>
      <c r="AP896" s="16"/>
      <c r="AQ896" s="18"/>
      <c r="AR896" s="18"/>
      <c r="AS896" s="16"/>
      <c r="AT896" s="16"/>
      <c r="AU896" s="16"/>
      <c r="AV896" s="16"/>
      <c r="AW896" s="17"/>
      <c r="AX896" s="16"/>
      <c r="AY896" s="16"/>
      <c r="AZ896" s="16"/>
      <c r="BA896" s="16"/>
      <c r="BB896" s="16"/>
      <c r="BC896" s="16"/>
      <c r="BD896" s="16"/>
      <c r="BH896" s="6"/>
      <c r="BI896" s="3"/>
      <c r="BK896" s="6"/>
      <c r="BL896" s="3"/>
      <c r="BM896" s="3"/>
    </row>
    <row r="897" spans="11:65" ht="12.75" customHeight="1" x14ac:dyDescent="0.15">
      <c r="K897" s="1"/>
      <c r="AL897" s="16"/>
      <c r="AM897" s="16"/>
      <c r="AN897" s="17"/>
      <c r="AO897" s="16"/>
      <c r="AP897" s="16"/>
      <c r="AQ897" s="18"/>
      <c r="AR897" s="18"/>
      <c r="AS897" s="16"/>
      <c r="AT897" s="16"/>
      <c r="AU897" s="16"/>
      <c r="AV897" s="16"/>
      <c r="AW897" s="17"/>
      <c r="AX897" s="16"/>
      <c r="AY897" s="16"/>
      <c r="AZ897" s="16"/>
      <c r="BA897" s="16"/>
      <c r="BB897" s="16"/>
      <c r="BC897" s="16"/>
      <c r="BD897" s="16"/>
      <c r="BH897" s="6"/>
      <c r="BI897" s="3"/>
      <c r="BK897" s="6"/>
      <c r="BL897" s="3"/>
      <c r="BM897" s="3"/>
    </row>
    <row r="898" spans="11:65" ht="12.75" customHeight="1" x14ac:dyDescent="0.15">
      <c r="K898" s="1"/>
      <c r="AL898" s="16"/>
      <c r="AM898" s="16"/>
      <c r="AN898" s="17"/>
      <c r="AO898" s="16"/>
      <c r="AP898" s="16"/>
      <c r="AQ898" s="18"/>
      <c r="AR898" s="18"/>
      <c r="AS898" s="16"/>
      <c r="AT898" s="16"/>
      <c r="AU898" s="16"/>
      <c r="AV898" s="16"/>
      <c r="AW898" s="17"/>
      <c r="AX898" s="16"/>
      <c r="AY898" s="16"/>
      <c r="AZ898" s="16"/>
      <c r="BA898" s="16"/>
      <c r="BB898" s="16"/>
      <c r="BC898" s="16"/>
      <c r="BD898" s="16"/>
      <c r="BH898" s="6"/>
      <c r="BI898" s="3"/>
      <c r="BK898" s="6"/>
      <c r="BL898" s="3"/>
      <c r="BM898" s="3"/>
    </row>
    <row r="899" spans="11:65" ht="12.75" customHeight="1" x14ac:dyDescent="0.15">
      <c r="K899" s="1"/>
      <c r="AL899" s="16"/>
      <c r="AM899" s="16"/>
      <c r="AN899" s="17"/>
      <c r="AO899" s="16"/>
      <c r="AP899" s="16"/>
      <c r="AQ899" s="18"/>
      <c r="AR899" s="18"/>
      <c r="AS899" s="16"/>
      <c r="AT899" s="16"/>
      <c r="AU899" s="16"/>
      <c r="AV899" s="16"/>
      <c r="AW899" s="17"/>
      <c r="AX899" s="16"/>
      <c r="AY899" s="16"/>
      <c r="AZ899" s="16"/>
      <c r="BA899" s="16"/>
      <c r="BB899" s="16"/>
      <c r="BC899" s="16"/>
      <c r="BD899" s="16"/>
      <c r="BH899" s="6"/>
      <c r="BI899" s="3"/>
      <c r="BK899" s="6"/>
      <c r="BL899" s="3"/>
      <c r="BM899" s="3"/>
    </row>
    <row r="900" spans="11:65" ht="12.75" customHeight="1" x14ac:dyDescent="0.15">
      <c r="K900" s="1"/>
      <c r="AL900" s="16"/>
      <c r="AM900" s="16"/>
      <c r="AN900" s="17"/>
      <c r="AO900" s="16"/>
      <c r="AP900" s="16"/>
      <c r="AQ900" s="18"/>
      <c r="AR900" s="18"/>
      <c r="AS900" s="16"/>
      <c r="AT900" s="16"/>
      <c r="AU900" s="16"/>
      <c r="AV900" s="16"/>
      <c r="AW900" s="17"/>
      <c r="AX900" s="16"/>
      <c r="AY900" s="16"/>
      <c r="AZ900" s="16"/>
      <c r="BA900" s="16"/>
      <c r="BB900" s="16"/>
      <c r="BC900" s="16"/>
      <c r="BD900" s="16"/>
      <c r="BH900" s="6"/>
      <c r="BI900" s="3"/>
      <c r="BK900" s="6"/>
      <c r="BL900" s="3"/>
      <c r="BM900" s="3"/>
    </row>
    <row r="901" spans="11:65" ht="12.75" customHeight="1" x14ac:dyDescent="0.15">
      <c r="K901" s="1"/>
      <c r="AL901" s="16"/>
      <c r="AM901" s="16"/>
      <c r="AN901" s="17"/>
      <c r="AO901" s="16"/>
      <c r="AP901" s="16"/>
      <c r="AQ901" s="18"/>
      <c r="AR901" s="18"/>
      <c r="AS901" s="16"/>
      <c r="AT901" s="16"/>
      <c r="AU901" s="16"/>
      <c r="AV901" s="16"/>
      <c r="AW901" s="17"/>
      <c r="AX901" s="16"/>
      <c r="AY901" s="16"/>
      <c r="AZ901" s="16"/>
      <c r="BA901" s="16"/>
      <c r="BB901" s="16"/>
      <c r="BC901" s="16"/>
      <c r="BD901" s="16"/>
      <c r="BH901" s="6"/>
      <c r="BI901" s="3"/>
      <c r="BK901" s="6"/>
      <c r="BL901" s="3"/>
      <c r="BM901" s="3"/>
    </row>
    <row r="902" spans="11:65" ht="12.75" customHeight="1" x14ac:dyDescent="0.15">
      <c r="K902" s="1"/>
      <c r="AL902" s="16"/>
      <c r="AM902" s="16"/>
      <c r="AN902" s="17"/>
      <c r="AO902" s="16"/>
      <c r="AP902" s="16"/>
      <c r="AQ902" s="18"/>
      <c r="AR902" s="18"/>
      <c r="AS902" s="16"/>
      <c r="AT902" s="16"/>
      <c r="AU902" s="16"/>
      <c r="AV902" s="16"/>
      <c r="AW902" s="17"/>
      <c r="AX902" s="16"/>
      <c r="AY902" s="16"/>
      <c r="AZ902" s="16"/>
      <c r="BA902" s="16"/>
      <c r="BB902" s="16"/>
      <c r="BC902" s="16"/>
      <c r="BD902" s="16"/>
      <c r="BH902" s="6"/>
      <c r="BI902" s="3"/>
      <c r="BK902" s="6"/>
      <c r="BL902" s="3"/>
      <c r="BM902" s="3"/>
    </row>
    <row r="903" spans="11:65" ht="12.75" customHeight="1" x14ac:dyDescent="0.15">
      <c r="K903" s="1"/>
      <c r="AL903" s="16"/>
      <c r="AM903" s="16"/>
      <c r="AN903" s="17"/>
      <c r="AO903" s="16"/>
      <c r="AP903" s="16"/>
      <c r="AQ903" s="18"/>
      <c r="AR903" s="18"/>
      <c r="AS903" s="16"/>
      <c r="AT903" s="16"/>
      <c r="AU903" s="16"/>
      <c r="AV903" s="16"/>
      <c r="AW903" s="17"/>
      <c r="AX903" s="16"/>
      <c r="AY903" s="16"/>
      <c r="AZ903" s="16"/>
      <c r="BA903" s="16"/>
      <c r="BB903" s="16"/>
      <c r="BC903" s="16"/>
      <c r="BD903" s="16"/>
      <c r="BH903" s="6"/>
      <c r="BI903" s="3"/>
      <c r="BK903" s="6"/>
      <c r="BL903" s="3"/>
      <c r="BM903" s="3"/>
    </row>
    <row r="904" spans="11:65" ht="12.75" customHeight="1" x14ac:dyDescent="0.15">
      <c r="K904" s="1"/>
      <c r="AL904" s="16"/>
      <c r="AM904" s="16"/>
      <c r="AN904" s="17"/>
      <c r="AO904" s="16"/>
      <c r="AP904" s="16"/>
      <c r="AQ904" s="18"/>
      <c r="AR904" s="18"/>
      <c r="AS904" s="16"/>
      <c r="AT904" s="16"/>
      <c r="AU904" s="16"/>
      <c r="AV904" s="16"/>
      <c r="AW904" s="17"/>
      <c r="AX904" s="16"/>
      <c r="AY904" s="16"/>
      <c r="AZ904" s="16"/>
      <c r="BA904" s="16"/>
      <c r="BB904" s="16"/>
      <c r="BC904" s="16"/>
      <c r="BD904" s="16"/>
      <c r="BH904" s="6"/>
      <c r="BI904" s="3"/>
      <c r="BK904" s="6"/>
      <c r="BL904" s="3"/>
      <c r="BM904" s="3"/>
    </row>
    <row r="905" spans="11:65" ht="12.75" customHeight="1" x14ac:dyDescent="0.15">
      <c r="K905" s="1"/>
      <c r="AL905" s="16"/>
      <c r="AM905" s="16"/>
      <c r="AN905" s="17"/>
      <c r="AO905" s="16"/>
      <c r="AP905" s="16"/>
      <c r="AQ905" s="18"/>
      <c r="AR905" s="18"/>
      <c r="AS905" s="16"/>
      <c r="AT905" s="16"/>
      <c r="AU905" s="16"/>
      <c r="AV905" s="16"/>
      <c r="AW905" s="17"/>
      <c r="AX905" s="16"/>
      <c r="AY905" s="16"/>
      <c r="AZ905" s="16"/>
      <c r="BA905" s="16"/>
      <c r="BB905" s="16"/>
      <c r="BC905" s="16"/>
      <c r="BD905" s="16"/>
      <c r="BH905" s="6"/>
      <c r="BI905" s="3"/>
      <c r="BK905" s="6"/>
      <c r="BL905" s="3"/>
      <c r="BM905" s="3"/>
    </row>
    <row r="906" spans="11:65" ht="12.75" customHeight="1" x14ac:dyDescent="0.15">
      <c r="K906" s="1"/>
      <c r="AL906" s="16"/>
      <c r="AM906" s="16"/>
      <c r="AN906" s="17"/>
      <c r="AO906" s="16"/>
      <c r="AP906" s="16"/>
      <c r="AQ906" s="18"/>
      <c r="AR906" s="18"/>
      <c r="AS906" s="16"/>
      <c r="AT906" s="16"/>
      <c r="AU906" s="16"/>
      <c r="AV906" s="16"/>
      <c r="AW906" s="17"/>
      <c r="AX906" s="16"/>
      <c r="AY906" s="16"/>
      <c r="AZ906" s="16"/>
      <c r="BA906" s="16"/>
      <c r="BB906" s="16"/>
      <c r="BC906" s="16"/>
      <c r="BD906" s="16"/>
      <c r="BH906" s="6"/>
      <c r="BI906" s="3"/>
      <c r="BK906" s="6"/>
      <c r="BL906" s="3"/>
      <c r="BM906" s="3"/>
    </row>
    <row r="907" spans="11:65" ht="12.75" customHeight="1" x14ac:dyDescent="0.15">
      <c r="K907" s="1"/>
      <c r="AL907" s="16"/>
      <c r="AM907" s="16"/>
      <c r="AN907" s="17"/>
      <c r="AO907" s="16"/>
      <c r="AP907" s="16"/>
      <c r="AQ907" s="18"/>
      <c r="AR907" s="18"/>
      <c r="AS907" s="16"/>
      <c r="AT907" s="16"/>
      <c r="AU907" s="16"/>
      <c r="AV907" s="16"/>
      <c r="AW907" s="17"/>
      <c r="AX907" s="16"/>
      <c r="AY907" s="16"/>
      <c r="AZ907" s="16"/>
      <c r="BA907" s="16"/>
      <c r="BB907" s="16"/>
      <c r="BC907" s="16"/>
      <c r="BD907" s="16"/>
      <c r="BH907" s="6"/>
      <c r="BI907" s="3"/>
      <c r="BK907" s="6"/>
      <c r="BL907" s="3"/>
      <c r="BM907" s="3"/>
    </row>
    <row r="908" spans="11:65" ht="12.75" customHeight="1" x14ac:dyDescent="0.15">
      <c r="K908" s="1"/>
      <c r="AL908" s="16"/>
      <c r="AM908" s="16"/>
      <c r="AN908" s="17"/>
      <c r="AO908" s="16"/>
      <c r="AP908" s="16"/>
      <c r="AQ908" s="18"/>
      <c r="AR908" s="18"/>
      <c r="AS908" s="16"/>
      <c r="AT908" s="16"/>
      <c r="AU908" s="16"/>
      <c r="AV908" s="16"/>
      <c r="AW908" s="17"/>
      <c r="AX908" s="16"/>
      <c r="AY908" s="16"/>
      <c r="AZ908" s="16"/>
      <c r="BA908" s="16"/>
      <c r="BB908" s="16"/>
      <c r="BC908" s="16"/>
      <c r="BD908" s="16"/>
      <c r="BH908" s="6"/>
      <c r="BI908" s="3"/>
      <c r="BK908" s="6"/>
      <c r="BL908" s="3"/>
      <c r="BM908" s="3"/>
    </row>
    <row r="909" spans="11:65" ht="12.75" customHeight="1" x14ac:dyDescent="0.15">
      <c r="K909" s="1"/>
      <c r="AL909" s="16"/>
      <c r="AM909" s="16"/>
      <c r="AN909" s="17"/>
      <c r="AO909" s="16"/>
      <c r="AP909" s="16"/>
      <c r="AQ909" s="18"/>
      <c r="AR909" s="18"/>
      <c r="AS909" s="16"/>
      <c r="AT909" s="16"/>
      <c r="AU909" s="16"/>
      <c r="AV909" s="16"/>
      <c r="AW909" s="17"/>
      <c r="AX909" s="16"/>
      <c r="AY909" s="16"/>
      <c r="AZ909" s="16"/>
      <c r="BA909" s="16"/>
      <c r="BB909" s="16"/>
      <c r="BC909" s="16"/>
      <c r="BD909" s="16"/>
      <c r="BH909" s="6"/>
      <c r="BI909" s="3"/>
      <c r="BK909" s="6"/>
      <c r="BL909" s="3"/>
      <c r="BM909" s="3"/>
    </row>
    <row r="910" spans="11:65" ht="12.75" customHeight="1" x14ac:dyDescent="0.15">
      <c r="K910" s="1"/>
      <c r="AL910" s="16"/>
      <c r="AM910" s="16"/>
      <c r="AN910" s="17"/>
      <c r="AO910" s="16"/>
      <c r="AP910" s="16"/>
      <c r="AQ910" s="18"/>
      <c r="AR910" s="18"/>
      <c r="AS910" s="16"/>
      <c r="AT910" s="16"/>
      <c r="AU910" s="16"/>
      <c r="AV910" s="16"/>
      <c r="AW910" s="17"/>
      <c r="AX910" s="16"/>
      <c r="AY910" s="16"/>
      <c r="AZ910" s="16"/>
      <c r="BA910" s="16"/>
      <c r="BB910" s="16"/>
      <c r="BC910" s="16"/>
      <c r="BD910" s="16"/>
      <c r="BH910" s="6"/>
      <c r="BI910" s="3"/>
      <c r="BK910" s="6"/>
      <c r="BL910" s="3"/>
      <c r="BM910" s="3"/>
    </row>
    <row r="911" spans="11:65" ht="12.75" customHeight="1" x14ac:dyDescent="0.15">
      <c r="K911" s="1"/>
      <c r="AL911" s="16"/>
      <c r="AM911" s="16"/>
      <c r="AN911" s="17"/>
      <c r="AO911" s="16"/>
      <c r="AP911" s="16"/>
      <c r="AQ911" s="18"/>
      <c r="AR911" s="18"/>
      <c r="AS911" s="16"/>
      <c r="AT911" s="16"/>
      <c r="AU911" s="16"/>
      <c r="AV911" s="16"/>
      <c r="AW911" s="17"/>
      <c r="AX911" s="16"/>
      <c r="AY911" s="16"/>
      <c r="AZ911" s="16"/>
      <c r="BA911" s="16"/>
      <c r="BB911" s="16"/>
      <c r="BC911" s="16"/>
      <c r="BD911" s="16"/>
      <c r="BH911" s="6"/>
      <c r="BI911" s="3"/>
      <c r="BK911" s="6"/>
      <c r="BL911" s="3"/>
      <c r="BM911" s="3"/>
    </row>
    <row r="912" spans="11:65" ht="12.75" customHeight="1" x14ac:dyDescent="0.15">
      <c r="K912" s="1"/>
      <c r="AL912" s="16"/>
      <c r="AM912" s="16"/>
      <c r="AN912" s="17"/>
      <c r="AO912" s="16"/>
      <c r="AP912" s="16"/>
      <c r="AQ912" s="18"/>
      <c r="AR912" s="18"/>
      <c r="AS912" s="16"/>
      <c r="AT912" s="16"/>
      <c r="AU912" s="16"/>
      <c r="AV912" s="16"/>
      <c r="AW912" s="17"/>
      <c r="AX912" s="16"/>
      <c r="AY912" s="16"/>
      <c r="AZ912" s="16"/>
      <c r="BA912" s="16"/>
      <c r="BB912" s="16"/>
      <c r="BC912" s="16"/>
      <c r="BD912" s="16"/>
      <c r="BH912" s="6"/>
      <c r="BI912" s="3"/>
      <c r="BK912" s="6"/>
      <c r="BL912" s="3"/>
      <c r="BM912" s="3"/>
    </row>
    <row r="913" spans="11:65" ht="12.75" customHeight="1" x14ac:dyDescent="0.15">
      <c r="K913" s="1"/>
      <c r="AL913" s="16"/>
      <c r="AM913" s="16"/>
      <c r="AN913" s="17"/>
      <c r="AO913" s="16"/>
      <c r="AP913" s="16"/>
      <c r="AQ913" s="18"/>
      <c r="AR913" s="18"/>
      <c r="AS913" s="16"/>
      <c r="AT913" s="16"/>
      <c r="AU913" s="16"/>
      <c r="AV913" s="16"/>
      <c r="AW913" s="17"/>
      <c r="AX913" s="16"/>
      <c r="AY913" s="16"/>
      <c r="AZ913" s="16"/>
      <c r="BA913" s="16"/>
      <c r="BB913" s="16"/>
      <c r="BC913" s="16"/>
      <c r="BD913" s="16"/>
      <c r="BH913" s="6"/>
      <c r="BI913" s="3"/>
      <c r="BK913" s="6"/>
      <c r="BL913" s="3"/>
      <c r="BM913" s="3"/>
    </row>
    <row r="914" spans="11:65" ht="12.75" customHeight="1" x14ac:dyDescent="0.15">
      <c r="K914" s="1"/>
      <c r="AL914" s="16"/>
      <c r="AM914" s="16"/>
      <c r="AN914" s="17"/>
      <c r="AO914" s="16"/>
      <c r="AP914" s="16"/>
      <c r="AQ914" s="18"/>
      <c r="AR914" s="18"/>
      <c r="AS914" s="16"/>
      <c r="AT914" s="16"/>
      <c r="AU914" s="16"/>
      <c r="AV914" s="16"/>
      <c r="AW914" s="17"/>
      <c r="AX914" s="16"/>
      <c r="AY914" s="16"/>
      <c r="AZ914" s="16"/>
      <c r="BA914" s="16"/>
      <c r="BB914" s="16"/>
      <c r="BC914" s="16"/>
      <c r="BD914" s="16"/>
      <c r="BH914" s="6"/>
      <c r="BI914" s="3"/>
      <c r="BK914" s="6"/>
      <c r="BL914" s="3"/>
      <c r="BM914" s="3"/>
    </row>
    <row r="915" spans="11:65" ht="12.75" customHeight="1" x14ac:dyDescent="0.15">
      <c r="K915" s="1"/>
      <c r="AL915" s="16"/>
      <c r="AM915" s="16"/>
      <c r="AN915" s="17"/>
      <c r="AO915" s="16"/>
      <c r="AP915" s="16"/>
      <c r="AQ915" s="18"/>
      <c r="AR915" s="18"/>
      <c r="AS915" s="16"/>
      <c r="AT915" s="16"/>
      <c r="AU915" s="16"/>
      <c r="AV915" s="16"/>
      <c r="AW915" s="17"/>
      <c r="AX915" s="16"/>
      <c r="AY915" s="16"/>
      <c r="AZ915" s="16"/>
      <c r="BA915" s="16"/>
      <c r="BB915" s="16"/>
      <c r="BC915" s="16"/>
      <c r="BD915" s="16"/>
      <c r="BH915" s="6"/>
      <c r="BI915" s="3"/>
      <c r="BK915" s="6"/>
      <c r="BL915" s="3"/>
      <c r="BM915" s="3"/>
    </row>
    <row r="916" spans="11:65" ht="12.75" customHeight="1" x14ac:dyDescent="0.15">
      <c r="K916" s="1"/>
      <c r="AL916" s="16"/>
      <c r="AM916" s="16"/>
      <c r="AN916" s="17"/>
      <c r="AO916" s="16"/>
      <c r="AP916" s="16"/>
      <c r="AQ916" s="18"/>
      <c r="AR916" s="18"/>
      <c r="AS916" s="16"/>
      <c r="AT916" s="16"/>
      <c r="AU916" s="16"/>
      <c r="AV916" s="16"/>
      <c r="AW916" s="17"/>
      <c r="AX916" s="16"/>
      <c r="AY916" s="16"/>
      <c r="AZ916" s="16"/>
      <c r="BA916" s="16"/>
      <c r="BB916" s="16"/>
      <c r="BC916" s="16"/>
      <c r="BD916" s="16"/>
      <c r="BH916" s="6"/>
      <c r="BI916" s="3"/>
      <c r="BK916" s="6"/>
      <c r="BL916" s="3"/>
      <c r="BM916" s="3"/>
    </row>
    <row r="917" spans="11:65" ht="12.75" customHeight="1" x14ac:dyDescent="0.15">
      <c r="K917" s="1"/>
      <c r="AL917" s="16"/>
      <c r="AM917" s="16"/>
      <c r="AN917" s="17"/>
      <c r="AO917" s="16"/>
      <c r="AP917" s="16"/>
      <c r="AQ917" s="18"/>
      <c r="AR917" s="18"/>
      <c r="AS917" s="16"/>
      <c r="AT917" s="16"/>
      <c r="AU917" s="16"/>
      <c r="AV917" s="16"/>
      <c r="AW917" s="17"/>
      <c r="AX917" s="16"/>
      <c r="AY917" s="16"/>
      <c r="AZ917" s="16"/>
      <c r="BA917" s="16"/>
      <c r="BB917" s="16"/>
      <c r="BC917" s="16"/>
      <c r="BD917" s="16"/>
      <c r="BH917" s="6"/>
      <c r="BI917" s="3"/>
      <c r="BK917" s="6"/>
      <c r="BL917" s="3"/>
      <c r="BM917" s="3"/>
    </row>
    <row r="918" spans="11:65" ht="12.75" customHeight="1" x14ac:dyDescent="0.15">
      <c r="K918" s="1"/>
      <c r="AL918" s="16"/>
      <c r="AM918" s="16"/>
      <c r="AN918" s="17"/>
      <c r="AO918" s="16"/>
      <c r="AP918" s="16"/>
      <c r="AQ918" s="18"/>
      <c r="AR918" s="18"/>
      <c r="AS918" s="16"/>
      <c r="AT918" s="16"/>
      <c r="AU918" s="16"/>
      <c r="AV918" s="16"/>
      <c r="AW918" s="17"/>
      <c r="AX918" s="16"/>
      <c r="AY918" s="16"/>
      <c r="AZ918" s="16"/>
      <c r="BA918" s="16"/>
      <c r="BB918" s="16"/>
      <c r="BC918" s="16"/>
      <c r="BD918" s="16"/>
      <c r="BH918" s="6"/>
      <c r="BI918" s="3"/>
      <c r="BK918" s="6"/>
      <c r="BL918" s="3"/>
      <c r="BM918" s="3"/>
    </row>
    <row r="919" spans="11:65" ht="12.75" customHeight="1" x14ac:dyDescent="0.15">
      <c r="K919" s="1"/>
      <c r="AL919" s="16"/>
      <c r="AM919" s="16"/>
      <c r="AN919" s="17"/>
      <c r="AO919" s="16"/>
      <c r="AP919" s="16"/>
      <c r="AQ919" s="18"/>
      <c r="AR919" s="18"/>
      <c r="AS919" s="16"/>
      <c r="AT919" s="16"/>
      <c r="AU919" s="16"/>
      <c r="AV919" s="16"/>
      <c r="AW919" s="17"/>
      <c r="AX919" s="16"/>
      <c r="AY919" s="16"/>
      <c r="AZ919" s="16"/>
      <c r="BA919" s="16"/>
      <c r="BB919" s="16"/>
      <c r="BC919" s="16"/>
      <c r="BD919" s="16"/>
      <c r="BH919" s="6"/>
      <c r="BI919" s="3"/>
      <c r="BK919" s="6"/>
      <c r="BL919" s="3"/>
      <c r="BM919" s="3"/>
    </row>
    <row r="920" spans="11:65" ht="12.75" customHeight="1" x14ac:dyDescent="0.15">
      <c r="K920" s="1"/>
      <c r="AL920" s="16"/>
      <c r="AM920" s="16"/>
      <c r="AN920" s="17"/>
      <c r="AO920" s="16"/>
      <c r="AP920" s="16"/>
      <c r="AQ920" s="18"/>
      <c r="AR920" s="18"/>
      <c r="AS920" s="16"/>
      <c r="AT920" s="16"/>
      <c r="AU920" s="16"/>
      <c r="AV920" s="16"/>
      <c r="AW920" s="17"/>
      <c r="AX920" s="16"/>
      <c r="AY920" s="16"/>
      <c r="AZ920" s="16"/>
      <c r="BA920" s="16"/>
      <c r="BB920" s="16"/>
      <c r="BC920" s="16"/>
      <c r="BD920" s="16"/>
      <c r="BH920" s="6"/>
      <c r="BI920" s="3"/>
      <c r="BK920" s="6"/>
      <c r="BL920" s="3"/>
      <c r="BM920" s="3"/>
    </row>
    <row r="921" spans="11:65" ht="12.75" customHeight="1" x14ac:dyDescent="0.15">
      <c r="K921" s="1"/>
      <c r="AL921" s="16"/>
      <c r="AM921" s="16"/>
      <c r="AN921" s="17"/>
      <c r="AO921" s="16"/>
      <c r="AP921" s="16"/>
      <c r="AQ921" s="18"/>
      <c r="AR921" s="18"/>
      <c r="AS921" s="16"/>
      <c r="AT921" s="16"/>
      <c r="AU921" s="16"/>
      <c r="AV921" s="16"/>
      <c r="AW921" s="17"/>
      <c r="AX921" s="16"/>
      <c r="AY921" s="16"/>
      <c r="AZ921" s="16"/>
      <c r="BA921" s="16"/>
      <c r="BB921" s="16"/>
      <c r="BC921" s="16"/>
      <c r="BD921" s="16"/>
      <c r="BH921" s="6"/>
      <c r="BI921" s="3"/>
      <c r="BK921" s="6"/>
      <c r="BL921" s="3"/>
      <c r="BM921" s="3"/>
    </row>
    <row r="922" spans="11:65" ht="12.75" customHeight="1" x14ac:dyDescent="0.15">
      <c r="K922" s="1"/>
      <c r="AL922" s="16"/>
      <c r="AM922" s="16"/>
      <c r="AN922" s="17"/>
      <c r="AO922" s="16"/>
      <c r="AP922" s="16"/>
      <c r="AQ922" s="18"/>
      <c r="AR922" s="18"/>
      <c r="AS922" s="16"/>
      <c r="AT922" s="16"/>
      <c r="AU922" s="16"/>
      <c r="AV922" s="16"/>
      <c r="AW922" s="17"/>
      <c r="AX922" s="16"/>
      <c r="AY922" s="16"/>
      <c r="AZ922" s="16"/>
      <c r="BA922" s="16"/>
      <c r="BB922" s="16"/>
      <c r="BC922" s="16"/>
      <c r="BD922" s="16"/>
      <c r="BH922" s="6"/>
      <c r="BI922" s="3"/>
      <c r="BK922" s="6"/>
      <c r="BL922" s="3"/>
      <c r="BM922" s="3"/>
    </row>
    <row r="923" spans="11:65" ht="12.75" customHeight="1" x14ac:dyDescent="0.15">
      <c r="K923" s="1"/>
      <c r="AL923" s="16"/>
      <c r="AM923" s="16"/>
      <c r="AN923" s="17"/>
      <c r="AO923" s="16"/>
      <c r="AP923" s="16"/>
      <c r="AQ923" s="18"/>
      <c r="AR923" s="18"/>
      <c r="AS923" s="16"/>
      <c r="AT923" s="16"/>
      <c r="AU923" s="16"/>
      <c r="AV923" s="16"/>
      <c r="AW923" s="17"/>
      <c r="AX923" s="16"/>
      <c r="AY923" s="16"/>
      <c r="AZ923" s="16"/>
      <c r="BA923" s="16"/>
      <c r="BB923" s="16"/>
      <c r="BC923" s="16"/>
      <c r="BD923" s="16"/>
      <c r="BH923" s="6"/>
      <c r="BI923" s="3"/>
      <c r="BK923" s="6"/>
      <c r="BL923" s="3"/>
      <c r="BM923" s="3"/>
    </row>
    <row r="924" spans="11:65" ht="12.75" customHeight="1" x14ac:dyDescent="0.15">
      <c r="K924" s="1"/>
      <c r="AL924" s="16"/>
      <c r="AM924" s="16"/>
      <c r="AN924" s="17"/>
      <c r="AO924" s="16"/>
      <c r="AP924" s="16"/>
      <c r="AQ924" s="18"/>
      <c r="AR924" s="18"/>
      <c r="AS924" s="16"/>
      <c r="AT924" s="16"/>
      <c r="AU924" s="16"/>
      <c r="AV924" s="16"/>
      <c r="AW924" s="17"/>
      <c r="AX924" s="16"/>
      <c r="AY924" s="16"/>
      <c r="AZ924" s="16"/>
      <c r="BA924" s="16"/>
      <c r="BB924" s="16"/>
      <c r="BC924" s="16"/>
      <c r="BD924" s="16"/>
      <c r="BH924" s="6"/>
      <c r="BI924" s="3"/>
      <c r="BK924" s="6"/>
      <c r="BL924" s="3"/>
      <c r="BM924" s="3"/>
    </row>
    <row r="925" spans="11:65" ht="12.75" customHeight="1" x14ac:dyDescent="0.15">
      <c r="K925" s="1"/>
      <c r="AL925" s="16"/>
      <c r="AM925" s="16"/>
      <c r="AN925" s="17"/>
      <c r="AO925" s="16"/>
      <c r="AP925" s="16"/>
      <c r="AQ925" s="18"/>
      <c r="AR925" s="18"/>
      <c r="AS925" s="16"/>
      <c r="AT925" s="16"/>
      <c r="AU925" s="16"/>
      <c r="AV925" s="16"/>
      <c r="AW925" s="17"/>
      <c r="AX925" s="16"/>
      <c r="AY925" s="16"/>
      <c r="AZ925" s="16"/>
      <c r="BA925" s="16"/>
      <c r="BB925" s="16"/>
      <c r="BC925" s="16"/>
      <c r="BD925" s="16"/>
      <c r="BH925" s="6"/>
      <c r="BI925" s="3"/>
      <c r="BK925" s="6"/>
      <c r="BL925" s="3"/>
      <c r="BM925" s="3"/>
    </row>
    <row r="926" spans="11:65" ht="12.75" customHeight="1" x14ac:dyDescent="0.15">
      <c r="K926" s="1"/>
      <c r="AL926" s="16"/>
      <c r="AM926" s="16"/>
      <c r="AN926" s="17"/>
      <c r="AO926" s="16"/>
      <c r="AP926" s="16"/>
      <c r="AQ926" s="18"/>
      <c r="AR926" s="18"/>
      <c r="AS926" s="16"/>
      <c r="AT926" s="16"/>
      <c r="AU926" s="16"/>
      <c r="AV926" s="16"/>
      <c r="AW926" s="17"/>
      <c r="AX926" s="16"/>
      <c r="AY926" s="16"/>
      <c r="AZ926" s="16"/>
      <c r="BA926" s="16"/>
      <c r="BB926" s="16"/>
      <c r="BC926" s="16"/>
      <c r="BD926" s="16"/>
      <c r="BH926" s="6"/>
      <c r="BI926" s="3"/>
      <c r="BK926" s="6"/>
      <c r="BL926" s="3"/>
      <c r="BM926" s="3"/>
    </row>
    <row r="927" spans="11:65" ht="12.75" customHeight="1" x14ac:dyDescent="0.15">
      <c r="K927" s="1"/>
      <c r="AL927" s="16"/>
      <c r="AM927" s="16"/>
      <c r="AN927" s="17"/>
      <c r="AO927" s="16"/>
      <c r="AP927" s="16"/>
      <c r="AQ927" s="18"/>
      <c r="AR927" s="18"/>
      <c r="AS927" s="16"/>
      <c r="AT927" s="16"/>
      <c r="AU927" s="16"/>
      <c r="AV927" s="16"/>
      <c r="AW927" s="17"/>
      <c r="AX927" s="16"/>
      <c r="AY927" s="16"/>
      <c r="AZ927" s="16"/>
      <c r="BA927" s="16"/>
      <c r="BB927" s="16"/>
      <c r="BC927" s="16"/>
      <c r="BD927" s="16"/>
      <c r="BH927" s="6"/>
      <c r="BI927" s="3"/>
      <c r="BK927" s="6"/>
      <c r="BL927" s="3"/>
      <c r="BM927" s="3"/>
    </row>
    <row r="928" spans="11:65" ht="12.75" customHeight="1" x14ac:dyDescent="0.15">
      <c r="K928" s="1"/>
      <c r="AL928" s="16"/>
      <c r="AM928" s="16"/>
      <c r="AN928" s="17"/>
      <c r="AO928" s="16"/>
      <c r="AP928" s="16"/>
      <c r="AQ928" s="18"/>
      <c r="AR928" s="18"/>
      <c r="AS928" s="16"/>
      <c r="AT928" s="16"/>
      <c r="AU928" s="16"/>
      <c r="AV928" s="16"/>
      <c r="AW928" s="17"/>
      <c r="AX928" s="16"/>
      <c r="AY928" s="16"/>
      <c r="AZ928" s="16"/>
      <c r="BA928" s="16"/>
      <c r="BB928" s="16"/>
      <c r="BC928" s="16"/>
      <c r="BD928" s="16"/>
      <c r="BH928" s="6"/>
      <c r="BI928" s="3"/>
      <c r="BK928" s="6"/>
      <c r="BL928" s="3"/>
      <c r="BM928" s="3"/>
    </row>
    <row r="929" spans="11:65" ht="12.75" customHeight="1" x14ac:dyDescent="0.15">
      <c r="K929" s="1"/>
      <c r="AL929" s="16"/>
      <c r="AM929" s="16"/>
      <c r="AN929" s="17"/>
      <c r="AO929" s="16"/>
      <c r="AP929" s="16"/>
      <c r="AQ929" s="18"/>
      <c r="AR929" s="18"/>
      <c r="AS929" s="16"/>
      <c r="AT929" s="16"/>
      <c r="AU929" s="16"/>
      <c r="AV929" s="16"/>
      <c r="AW929" s="17"/>
      <c r="AX929" s="16"/>
      <c r="AY929" s="16"/>
      <c r="AZ929" s="16"/>
      <c r="BA929" s="16"/>
      <c r="BB929" s="16"/>
      <c r="BC929" s="16"/>
      <c r="BD929" s="16"/>
      <c r="BH929" s="6"/>
      <c r="BI929" s="3"/>
      <c r="BK929" s="6"/>
      <c r="BL929" s="3"/>
      <c r="BM929" s="3"/>
    </row>
    <row r="930" spans="11:65" ht="12.75" customHeight="1" x14ac:dyDescent="0.15">
      <c r="K930" s="1"/>
      <c r="AL930" s="16"/>
      <c r="AM930" s="16"/>
      <c r="AN930" s="17"/>
      <c r="AO930" s="16"/>
      <c r="AP930" s="16"/>
      <c r="AQ930" s="18"/>
      <c r="AR930" s="18"/>
      <c r="AS930" s="16"/>
      <c r="AT930" s="16"/>
      <c r="AU930" s="16"/>
      <c r="AV930" s="16"/>
      <c r="AW930" s="17"/>
      <c r="AX930" s="16"/>
      <c r="AY930" s="16"/>
      <c r="AZ930" s="16"/>
      <c r="BA930" s="16"/>
      <c r="BB930" s="16"/>
      <c r="BC930" s="16"/>
      <c r="BD930" s="16"/>
      <c r="BH930" s="6"/>
      <c r="BI930" s="3"/>
      <c r="BK930" s="6"/>
      <c r="BL930" s="3"/>
      <c r="BM930" s="3"/>
    </row>
    <row r="931" spans="11:65" ht="12.75" customHeight="1" x14ac:dyDescent="0.15">
      <c r="K931" s="1"/>
      <c r="AL931" s="16"/>
      <c r="AM931" s="16"/>
      <c r="AN931" s="17"/>
      <c r="AO931" s="16"/>
      <c r="AP931" s="16"/>
      <c r="AQ931" s="18"/>
      <c r="AR931" s="18"/>
      <c r="AS931" s="16"/>
      <c r="AT931" s="16"/>
      <c r="AU931" s="16"/>
      <c r="AV931" s="16"/>
      <c r="AW931" s="17"/>
      <c r="AX931" s="16"/>
      <c r="AY931" s="16"/>
      <c r="AZ931" s="16"/>
      <c r="BA931" s="16"/>
      <c r="BB931" s="16"/>
      <c r="BC931" s="16"/>
      <c r="BD931" s="16"/>
      <c r="BH931" s="6"/>
      <c r="BI931" s="3"/>
      <c r="BK931" s="6"/>
      <c r="BL931" s="3"/>
      <c r="BM931" s="3"/>
    </row>
    <row r="932" spans="11:65" ht="12.75" customHeight="1" x14ac:dyDescent="0.15">
      <c r="K932" s="1"/>
      <c r="AL932" s="16"/>
      <c r="AM932" s="16"/>
      <c r="AN932" s="17"/>
      <c r="AO932" s="16"/>
      <c r="AP932" s="16"/>
      <c r="AQ932" s="18"/>
      <c r="AR932" s="18"/>
      <c r="AS932" s="16"/>
      <c r="AT932" s="16"/>
      <c r="AU932" s="16"/>
      <c r="AV932" s="16"/>
      <c r="AW932" s="17"/>
      <c r="AX932" s="16"/>
      <c r="AY932" s="16"/>
      <c r="AZ932" s="16"/>
      <c r="BA932" s="16"/>
      <c r="BB932" s="16"/>
      <c r="BC932" s="16"/>
      <c r="BD932" s="16"/>
      <c r="BH932" s="6"/>
      <c r="BI932" s="3"/>
      <c r="BK932" s="6"/>
      <c r="BL932" s="3"/>
      <c r="BM932" s="3"/>
    </row>
    <row r="933" spans="11:65" ht="12.75" customHeight="1" x14ac:dyDescent="0.15">
      <c r="K933" s="1"/>
      <c r="AL933" s="16"/>
      <c r="AM933" s="16"/>
      <c r="AN933" s="17"/>
      <c r="AO933" s="16"/>
      <c r="AP933" s="16"/>
      <c r="AQ933" s="18"/>
      <c r="AR933" s="18"/>
      <c r="AS933" s="16"/>
      <c r="AT933" s="16"/>
      <c r="AU933" s="16"/>
      <c r="AV933" s="16"/>
      <c r="AW933" s="17"/>
      <c r="AX933" s="16"/>
      <c r="AY933" s="16"/>
      <c r="AZ933" s="16"/>
      <c r="BA933" s="16"/>
      <c r="BB933" s="16"/>
      <c r="BC933" s="16"/>
      <c r="BD933" s="16"/>
      <c r="BH933" s="6"/>
      <c r="BI933" s="3"/>
      <c r="BK933" s="6"/>
      <c r="BL933" s="3"/>
      <c r="BM933" s="3"/>
    </row>
    <row r="934" spans="11:65" ht="12.75" customHeight="1" x14ac:dyDescent="0.15">
      <c r="K934" s="1"/>
      <c r="AL934" s="16"/>
      <c r="AM934" s="16"/>
      <c r="AN934" s="17"/>
      <c r="AO934" s="16"/>
      <c r="AP934" s="16"/>
      <c r="AQ934" s="18"/>
      <c r="AR934" s="18"/>
      <c r="AS934" s="16"/>
      <c r="AT934" s="16"/>
      <c r="AU934" s="16"/>
      <c r="AV934" s="16"/>
      <c r="AW934" s="17"/>
      <c r="AX934" s="16"/>
      <c r="AY934" s="16"/>
      <c r="AZ934" s="16"/>
      <c r="BA934" s="16"/>
      <c r="BB934" s="16"/>
      <c r="BC934" s="16"/>
      <c r="BD934" s="16"/>
      <c r="BH934" s="6"/>
      <c r="BI934" s="3"/>
      <c r="BK934" s="6"/>
      <c r="BL934" s="3"/>
      <c r="BM934" s="3"/>
    </row>
    <row r="935" spans="11:65" ht="12.75" customHeight="1" x14ac:dyDescent="0.15">
      <c r="K935" s="1"/>
      <c r="AL935" s="16"/>
      <c r="AM935" s="16"/>
      <c r="AN935" s="17"/>
      <c r="AO935" s="16"/>
      <c r="AP935" s="16"/>
      <c r="AQ935" s="18"/>
      <c r="AR935" s="18"/>
      <c r="AS935" s="16"/>
      <c r="AT935" s="16"/>
      <c r="AU935" s="16"/>
      <c r="AV935" s="16"/>
      <c r="AW935" s="17"/>
      <c r="AX935" s="16"/>
      <c r="AY935" s="16"/>
      <c r="AZ935" s="16"/>
      <c r="BA935" s="16"/>
      <c r="BB935" s="16"/>
      <c r="BC935" s="16"/>
      <c r="BD935" s="16"/>
      <c r="BH935" s="6"/>
      <c r="BI935" s="3"/>
      <c r="BK935" s="6"/>
      <c r="BL935" s="3"/>
      <c r="BM935" s="3"/>
    </row>
    <row r="936" spans="11:65" ht="12.75" customHeight="1" x14ac:dyDescent="0.15">
      <c r="K936" s="1"/>
      <c r="AL936" s="16"/>
      <c r="AM936" s="16"/>
      <c r="AN936" s="17"/>
      <c r="AO936" s="16"/>
      <c r="AP936" s="16"/>
      <c r="AQ936" s="18"/>
      <c r="AR936" s="18"/>
      <c r="AS936" s="16"/>
      <c r="AT936" s="16"/>
      <c r="AU936" s="16"/>
      <c r="AV936" s="16"/>
      <c r="AW936" s="17"/>
      <c r="AX936" s="16"/>
      <c r="AY936" s="16"/>
      <c r="AZ936" s="16"/>
      <c r="BA936" s="16"/>
      <c r="BB936" s="16"/>
      <c r="BC936" s="16"/>
      <c r="BD936" s="16"/>
      <c r="BH936" s="6"/>
      <c r="BI936" s="3"/>
      <c r="BK936" s="6"/>
      <c r="BL936" s="3"/>
      <c r="BM936" s="3"/>
    </row>
    <row r="937" spans="11:65" ht="12.75" customHeight="1" x14ac:dyDescent="0.15">
      <c r="K937" s="1"/>
      <c r="AL937" s="16"/>
      <c r="AM937" s="16"/>
      <c r="AN937" s="17"/>
      <c r="AO937" s="16"/>
      <c r="AP937" s="16"/>
      <c r="AQ937" s="18"/>
      <c r="AR937" s="18"/>
      <c r="AS937" s="16"/>
      <c r="AT937" s="16"/>
      <c r="AU937" s="16"/>
      <c r="AV937" s="16"/>
      <c r="AW937" s="17"/>
      <c r="AX937" s="16"/>
      <c r="AY937" s="16"/>
      <c r="AZ937" s="16"/>
      <c r="BA937" s="16"/>
      <c r="BB937" s="16"/>
      <c r="BC937" s="16"/>
      <c r="BD937" s="16"/>
      <c r="BH937" s="6"/>
      <c r="BI937" s="3"/>
      <c r="BK937" s="6"/>
      <c r="BL937" s="3"/>
      <c r="BM937" s="3"/>
    </row>
    <row r="938" spans="11:65" ht="12.75" customHeight="1" x14ac:dyDescent="0.15">
      <c r="K938" s="1"/>
      <c r="AL938" s="16"/>
      <c r="AM938" s="16"/>
      <c r="AN938" s="17"/>
      <c r="AO938" s="16"/>
      <c r="AP938" s="16"/>
      <c r="AQ938" s="18"/>
      <c r="AR938" s="18"/>
      <c r="AS938" s="16"/>
      <c r="AT938" s="16"/>
      <c r="AU938" s="16"/>
      <c r="AV938" s="16"/>
      <c r="AW938" s="17"/>
      <c r="AX938" s="16"/>
      <c r="AY938" s="16"/>
      <c r="AZ938" s="16"/>
      <c r="BA938" s="16"/>
      <c r="BB938" s="16"/>
      <c r="BC938" s="16"/>
      <c r="BD938" s="16"/>
      <c r="BH938" s="6"/>
      <c r="BI938" s="3"/>
      <c r="BK938" s="6"/>
      <c r="BL938" s="3"/>
      <c r="BM938" s="3"/>
    </row>
    <row r="939" spans="11:65" ht="12.75" customHeight="1" x14ac:dyDescent="0.15">
      <c r="K939" s="1"/>
      <c r="AL939" s="16"/>
      <c r="AM939" s="16"/>
      <c r="AN939" s="17"/>
      <c r="AO939" s="16"/>
      <c r="AP939" s="16"/>
      <c r="AQ939" s="18"/>
      <c r="AR939" s="18"/>
      <c r="AS939" s="16"/>
      <c r="AT939" s="16"/>
      <c r="AU939" s="16"/>
      <c r="AV939" s="16"/>
      <c r="AW939" s="17"/>
      <c r="AX939" s="16"/>
      <c r="AY939" s="16"/>
      <c r="AZ939" s="16"/>
      <c r="BA939" s="16"/>
      <c r="BB939" s="16"/>
      <c r="BC939" s="16"/>
      <c r="BD939" s="16"/>
      <c r="BH939" s="6"/>
      <c r="BI939" s="3"/>
      <c r="BK939" s="6"/>
      <c r="BL939" s="3"/>
      <c r="BM939" s="3"/>
    </row>
    <row r="940" spans="11:65" ht="12.75" customHeight="1" x14ac:dyDescent="0.15">
      <c r="K940" s="1"/>
      <c r="AL940" s="16"/>
      <c r="AM940" s="16"/>
      <c r="AN940" s="17"/>
      <c r="AO940" s="16"/>
      <c r="AP940" s="16"/>
      <c r="AQ940" s="18"/>
      <c r="AR940" s="18"/>
      <c r="AS940" s="16"/>
      <c r="AT940" s="16"/>
      <c r="AU940" s="16"/>
      <c r="AV940" s="16"/>
      <c r="AW940" s="17"/>
      <c r="AX940" s="16"/>
      <c r="AY940" s="16"/>
      <c r="AZ940" s="16"/>
      <c r="BA940" s="16"/>
      <c r="BB940" s="16"/>
      <c r="BC940" s="16"/>
      <c r="BD940" s="16"/>
      <c r="BH940" s="6"/>
      <c r="BI940" s="3"/>
      <c r="BK940" s="6"/>
      <c r="BL940" s="3"/>
      <c r="BM940" s="3"/>
    </row>
    <row r="941" spans="11:65" ht="12.75" customHeight="1" x14ac:dyDescent="0.15">
      <c r="K941" s="1"/>
      <c r="AL941" s="16"/>
      <c r="AM941" s="16"/>
      <c r="AN941" s="17"/>
      <c r="AO941" s="16"/>
      <c r="AP941" s="16"/>
      <c r="AQ941" s="18"/>
      <c r="AR941" s="18"/>
      <c r="AS941" s="16"/>
      <c r="AT941" s="16"/>
      <c r="AU941" s="16"/>
      <c r="AV941" s="16"/>
      <c r="AW941" s="17"/>
      <c r="AX941" s="16"/>
      <c r="AY941" s="16"/>
      <c r="AZ941" s="16"/>
      <c r="BA941" s="16"/>
      <c r="BB941" s="16"/>
      <c r="BC941" s="16"/>
      <c r="BD941" s="16"/>
      <c r="BH941" s="6"/>
      <c r="BI941" s="3"/>
      <c r="BK941" s="6"/>
      <c r="BL941" s="3"/>
      <c r="BM941" s="3"/>
    </row>
    <row r="942" spans="11:65" ht="12.75" customHeight="1" x14ac:dyDescent="0.15">
      <c r="K942" s="1"/>
      <c r="AL942" s="16"/>
      <c r="AM942" s="16"/>
      <c r="AN942" s="17"/>
      <c r="AO942" s="16"/>
      <c r="AP942" s="16"/>
      <c r="AQ942" s="18"/>
      <c r="AR942" s="18"/>
      <c r="AS942" s="16"/>
      <c r="AT942" s="16"/>
      <c r="AU942" s="16"/>
      <c r="AV942" s="16"/>
      <c r="AW942" s="17"/>
      <c r="AX942" s="16"/>
      <c r="AY942" s="16"/>
      <c r="AZ942" s="16"/>
      <c r="BA942" s="16"/>
      <c r="BB942" s="16"/>
      <c r="BC942" s="16"/>
      <c r="BD942" s="16"/>
      <c r="BH942" s="6"/>
      <c r="BI942" s="3"/>
      <c r="BK942" s="6"/>
      <c r="BL942" s="3"/>
      <c r="BM942" s="3"/>
    </row>
    <row r="943" spans="11:65" ht="12.75" customHeight="1" x14ac:dyDescent="0.15">
      <c r="K943" s="1"/>
      <c r="AL943" s="16"/>
      <c r="AM943" s="16"/>
      <c r="AN943" s="17"/>
      <c r="AO943" s="16"/>
      <c r="AP943" s="16"/>
      <c r="AQ943" s="18"/>
      <c r="AR943" s="18"/>
      <c r="AS943" s="16"/>
      <c r="AT943" s="16"/>
      <c r="AU943" s="16"/>
      <c r="AV943" s="16"/>
      <c r="AW943" s="17"/>
      <c r="AX943" s="16"/>
      <c r="AY943" s="16"/>
      <c r="AZ943" s="16"/>
      <c r="BA943" s="16"/>
      <c r="BB943" s="16"/>
      <c r="BC943" s="16"/>
      <c r="BD943" s="16"/>
      <c r="BH943" s="6"/>
      <c r="BI943" s="3"/>
      <c r="BK943" s="6"/>
      <c r="BL943" s="3"/>
      <c r="BM943" s="3"/>
    </row>
    <row r="944" spans="11:65" ht="12.75" customHeight="1" x14ac:dyDescent="0.15">
      <c r="K944" s="1"/>
      <c r="AL944" s="16"/>
      <c r="AM944" s="16"/>
      <c r="AN944" s="17"/>
      <c r="AO944" s="16"/>
      <c r="AP944" s="16"/>
      <c r="AQ944" s="18"/>
      <c r="AR944" s="18"/>
      <c r="AS944" s="16"/>
      <c r="AT944" s="16"/>
      <c r="AU944" s="16"/>
      <c r="AV944" s="16"/>
      <c r="AW944" s="17"/>
      <c r="AX944" s="16"/>
      <c r="AY944" s="16"/>
      <c r="AZ944" s="16"/>
      <c r="BA944" s="16"/>
      <c r="BB944" s="16"/>
      <c r="BC944" s="16"/>
      <c r="BD944" s="16"/>
      <c r="BH944" s="6"/>
      <c r="BI944" s="3"/>
      <c r="BK944" s="6"/>
      <c r="BL944" s="3"/>
      <c r="BM944" s="3"/>
    </row>
    <row r="945" spans="11:65" ht="12.75" customHeight="1" x14ac:dyDescent="0.15">
      <c r="K945" s="1"/>
      <c r="AL945" s="16"/>
      <c r="AM945" s="16"/>
      <c r="AN945" s="17"/>
      <c r="AO945" s="16"/>
      <c r="AP945" s="16"/>
      <c r="AQ945" s="18"/>
      <c r="AR945" s="18"/>
      <c r="AS945" s="16"/>
      <c r="AT945" s="16"/>
      <c r="AU945" s="16"/>
      <c r="AV945" s="16"/>
      <c r="AW945" s="17"/>
      <c r="AX945" s="16"/>
      <c r="AY945" s="16"/>
      <c r="AZ945" s="16"/>
      <c r="BA945" s="16"/>
      <c r="BB945" s="16"/>
      <c r="BC945" s="16"/>
      <c r="BD945" s="16"/>
      <c r="BH945" s="6"/>
      <c r="BI945" s="3"/>
      <c r="BK945" s="6"/>
      <c r="BL945" s="3"/>
      <c r="BM945" s="3"/>
    </row>
    <row r="946" spans="11:65" ht="12.75" customHeight="1" x14ac:dyDescent="0.15">
      <c r="K946" s="1"/>
      <c r="AL946" s="16"/>
      <c r="AM946" s="16"/>
      <c r="AN946" s="17"/>
      <c r="AO946" s="16"/>
      <c r="AP946" s="16"/>
      <c r="AQ946" s="18"/>
      <c r="AR946" s="18"/>
      <c r="AS946" s="16"/>
      <c r="AT946" s="16"/>
      <c r="AU946" s="16"/>
      <c r="AV946" s="16"/>
      <c r="AW946" s="17"/>
      <c r="AX946" s="16"/>
      <c r="AY946" s="16"/>
      <c r="AZ946" s="16"/>
      <c r="BA946" s="16"/>
      <c r="BB946" s="16"/>
      <c r="BC946" s="16"/>
      <c r="BD946" s="16"/>
      <c r="BH946" s="6"/>
      <c r="BI946" s="3"/>
      <c r="BK946" s="6"/>
      <c r="BL946" s="3"/>
      <c r="BM946" s="3"/>
    </row>
    <row r="947" spans="11:65" ht="12.75" customHeight="1" x14ac:dyDescent="0.15">
      <c r="K947" s="1"/>
      <c r="AL947" s="16"/>
      <c r="AM947" s="16"/>
      <c r="AN947" s="17"/>
      <c r="AO947" s="16"/>
      <c r="AP947" s="16"/>
      <c r="AQ947" s="18"/>
      <c r="AR947" s="18"/>
      <c r="AS947" s="16"/>
      <c r="AT947" s="16"/>
      <c r="AU947" s="16"/>
      <c r="AV947" s="16"/>
      <c r="AW947" s="17"/>
      <c r="AX947" s="16"/>
      <c r="AY947" s="16"/>
      <c r="AZ947" s="16"/>
      <c r="BA947" s="16"/>
      <c r="BB947" s="16"/>
      <c r="BC947" s="16"/>
      <c r="BD947" s="16"/>
      <c r="BH947" s="6"/>
      <c r="BI947" s="3"/>
      <c r="BK947" s="6"/>
      <c r="BL947" s="3"/>
      <c r="BM947" s="3"/>
    </row>
    <row r="948" spans="11:65" ht="12.75" customHeight="1" x14ac:dyDescent="0.15">
      <c r="K948" s="1"/>
      <c r="AL948" s="16"/>
      <c r="AM948" s="16"/>
      <c r="AN948" s="17"/>
      <c r="AO948" s="16"/>
      <c r="AP948" s="16"/>
      <c r="AQ948" s="18"/>
      <c r="AR948" s="18"/>
      <c r="AS948" s="16"/>
      <c r="AT948" s="16"/>
      <c r="AU948" s="16"/>
      <c r="AV948" s="16"/>
      <c r="AW948" s="17"/>
      <c r="AX948" s="16"/>
      <c r="AY948" s="16"/>
      <c r="AZ948" s="16"/>
      <c r="BA948" s="16"/>
      <c r="BB948" s="16"/>
      <c r="BC948" s="16"/>
      <c r="BD948" s="16"/>
      <c r="BH948" s="6"/>
      <c r="BI948" s="3"/>
      <c r="BK948" s="6"/>
      <c r="BL948" s="3"/>
      <c r="BM948" s="3"/>
    </row>
    <row r="949" spans="11:65" ht="12.75" customHeight="1" x14ac:dyDescent="0.15">
      <c r="K949" s="1"/>
      <c r="AL949" s="16"/>
      <c r="AM949" s="16"/>
      <c r="AN949" s="17"/>
      <c r="AO949" s="16"/>
      <c r="AP949" s="16"/>
      <c r="AQ949" s="18"/>
      <c r="AR949" s="18"/>
      <c r="AS949" s="16"/>
      <c r="AT949" s="16"/>
      <c r="AU949" s="16"/>
      <c r="AV949" s="16"/>
      <c r="AW949" s="17"/>
      <c r="AX949" s="16"/>
      <c r="AY949" s="16"/>
      <c r="AZ949" s="16"/>
      <c r="BA949" s="16"/>
      <c r="BB949" s="16"/>
      <c r="BC949" s="16"/>
      <c r="BD949" s="16"/>
      <c r="BH949" s="6"/>
      <c r="BI949" s="3"/>
      <c r="BK949" s="6"/>
      <c r="BL949" s="3"/>
      <c r="BM949" s="3"/>
    </row>
    <row r="950" spans="11:65" ht="12.75" customHeight="1" x14ac:dyDescent="0.15">
      <c r="K950" s="1"/>
      <c r="AL950" s="16"/>
      <c r="AM950" s="16"/>
      <c r="AN950" s="17"/>
      <c r="AO950" s="16"/>
      <c r="AP950" s="16"/>
      <c r="AQ950" s="18"/>
      <c r="AR950" s="18"/>
      <c r="AS950" s="16"/>
      <c r="AT950" s="16"/>
      <c r="AU950" s="16"/>
      <c r="AV950" s="16"/>
      <c r="AW950" s="17"/>
      <c r="AX950" s="16"/>
      <c r="AY950" s="16"/>
      <c r="AZ950" s="16"/>
      <c r="BA950" s="16"/>
      <c r="BB950" s="16"/>
      <c r="BC950" s="16"/>
      <c r="BD950" s="16"/>
      <c r="BH950" s="6"/>
      <c r="BI950" s="3"/>
      <c r="BK950" s="6"/>
      <c r="BL950" s="3"/>
      <c r="BM950" s="3"/>
    </row>
    <row r="951" spans="11:65" ht="12.75" customHeight="1" x14ac:dyDescent="0.15">
      <c r="K951" s="1"/>
      <c r="AL951" s="16"/>
      <c r="AM951" s="16"/>
      <c r="AN951" s="17"/>
      <c r="AO951" s="16"/>
      <c r="AP951" s="16"/>
      <c r="AQ951" s="18"/>
      <c r="AR951" s="18"/>
      <c r="AS951" s="16"/>
      <c r="AT951" s="16"/>
      <c r="AU951" s="16"/>
      <c r="AV951" s="16"/>
      <c r="AW951" s="17"/>
      <c r="AX951" s="16"/>
      <c r="AY951" s="16"/>
      <c r="AZ951" s="16"/>
      <c r="BA951" s="16"/>
      <c r="BB951" s="16"/>
      <c r="BC951" s="16"/>
      <c r="BD951" s="16"/>
      <c r="BH951" s="6"/>
      <c r="BI951" s="3"/>
      <c r="BK951" s="6"/>
      <c r="BL951" s="3"/>
      <c r="BM951" s="3"/>
    </row>
    <row r="952" spans="11:65" ht="12.75" customHeight="1" x14ac:dyDescent="0.15">
      <c r="K952" s="1"/>
      <c r="AL952" s="16"/>
      <c r="AM952" s="16"/>
      <c r="AN952" s="17"/>
      <c r="AO952" s="16"/>
      <c r="AP952" s="16"/>
      <c r="AQ952" s="18"/>
      <c r="AR952" s="18"/>
      <c r="AS952" s="16"/>
      <c r="AT952" s="16"/>
      <c r="AU952" s="16"/>
      <c r="AV952" s="16"/>
      <c r="AW952" s="17"/>
      <c r="AX952" s="16"/>
      <c r="AY952" s="16"/>
      <c r="AZ952" s="16"/>
      <c r="BA952" s="16"/>
      <c r="BB952" s="16"/>
      <c r="BC952" s="16"/>
      <c r="BD952" s="16"/>
      <c r="BH952" s="6"/>
      <c r="BI952" s="3"/>
      <c r="BK952" s="6"/>
      <c r="BL952" s="3"/>
      <c r="BM952" s="3"/>
    </row>
    <row r="953" spans="11:65" ht="12.75" customHeight="1" x14ac:dyDescent="0.15">
      <c r="K953" s="1"/>
      <c r="AL953" s="16"/>
      <c r="AM953" s="16"/>
      <c r="AN953" s="17"/>
      <c r="AO953" s="16"/>
      <c r="AP953" s="16"/>
      <c r="AQ953" s="18"/>
      <c r="AR953" s="18"/>
      <c r="AS953" s="16"/>
      <c r="AT953" s="16"/>
      <c r="AU953" s="16"/>
      <c r="AV953" s="16"/>
      <c r="AW953" s="17"/>
      <c r="AX953" s="16"/>
      <c r="AY953" s="16"/>
      <c r="AZ953" s="16"/>
      <c r="BA953" s="16"/>
      <c r="BB953" s="16"/>
      <c r="BC953" s="16"/>
      <c r="BD953" s="16"/>
      <c r="BH953" s="6"/>
      <c r="BI953" s="3"/>
      <c r="BK953" s="6"/>
      <c r="BL953" s="3"/>
      <c r="BM953" s="3"/>
    </row>
    <row r="954" spans="11:65" ht="12.75" customHeight="1" x14ac:dyDescent="0.15">
      <c r="K954" s="1"/>
      <c r="AL954" s="16"/>
      <c r="AM954" s="16"/>
      <c r="AN954" s="17"/>
      <c r="AO954" s="16"/>
      <c r="AP954" s="16"/>
      <c r="AQ954" s="18"/>
      <c r="AR954" s="18"/>
      <c r="AS954" s="16"/>
      <c r="AT954" s="16"/>
      <c r="AU954" s="16"/>
      <c r="AV954" s="16"/>
      <c r="AW954" s="17"/>
      <c r="AX954" s="16"/>
      <c r="AY954" s="16"/>
      <c r="AZ954" s="16"/>
      <c r="BA954" s="16"/>
      <c r="BB954" s="16"/>
      <c r="BC954" s="16"/>
      <c r="BD954" s="16"/>
      <c r="BH954" s="6"/>
      <c r="BI954" s="3"/>
      <c r="BK954" s="6"/>
      <c r="BL954" s="3"/>
      <c r="BM954" s="3"/>
    </row>
    <row r="955" spans="11:65" ht="12.75" customHeight="1" x14ac:dyDescent="0.15">
      <c r="K955" s="1"/>
      <c r="AL955" s="16"/>
      <c r="AM955" s="16"/>
      <c r="AN955" s="17"/>
      <c r="AO955" s="16"/>
      <c r="AP955" s="16"/>
      <c r="AQ955" s="18"/>
      <c r="AR955" s="18"/>
      <c r="AS955" s="16"/>
      <c r="AT955" s="16"/>
      <c r="AU955" s="16"/>
      <c r="AV955" s="16"/>
      <c r="AW955" s="17"/>
      <c r="AX955" s="16"/>
      <c r="AY955" s="16"/>
      <c r="AZ955" s="16"/>
      <c r="BA955" s="16"/>
      <c r="BB955" s="16"/>
      <c r="BC955" s="16"/>
      <c r="BD955" s="16"/>
      <c r="BH955" s="6"/>
      <c r="BI955" s="3"/>
      <c r="BK955" s="6"/>
      <c r="BL955" s="3"/>
      <c r="BM955" s="3"/>
    </row>
    <row r="956" spans="11:65" ht="12.75" customHeight="1" x14ac:dyDescent="0.15">
      <c r="K956" s="1"/>
      <c r="AL956" s="16"/>
      <c r="AM956" s="16"/>
      <c r="AN956" s="17"/>
      <c r="AO956" s="16"/>
      <c r="AP956" s="16"/>
      <c r="AQ956" s="18"/>
      <c r="AR956" s="18"/>
      <c r="AS956" s="16"/>
      <c r="AT956" s="16"/>
      <c r="AU956" s="16"/>
      <c r="AV956" s="16"/>
      <c r="AW956" s="17"/>
      <c r="AX956" s="16"/>
      <c r="AY956" s="16"/>
      <c r="AZ956" s="16"/>
      <c r="BA956" s="16"/>
      <c r="BB956" s="16"/>
      <c r="BC956" s="16"/>
      <c r="BD956" s="16"/>
      <c r="BH956" s="6"/>
      <c r="BI956" s="3"/>
      <c r="BK956" s="6"/>
      <c r="BL956" s="3"/>
      <c r="BM956" s="3"/>
    </row>
    <row r="957" spans="11:65" ht="12.75" customHeight="1" x14ac:dyDescent="0.15">
      <c r="K957" s="1"/>
      <c r="AL957" s="16"/>
      <c r="AM957" s="16"/>
      <c r="AN957" s="17"/>
      <c r="AO957" s="16"/>
      <c r="AP957" s="16"/>
      <c r="AQ957" s="18"/>
      <c r="AR957" s="18"/>
      <c r="AS957" s="16"/>
      <c r="AT957" s="16"/>
      <c r="AU957" s="16"/>
      <c r="AV957" s="16"/>
      <c r="AW957" s="17"/>
      <c r="AX957" s="16"/>
      <c r="AY957" s="16"/>
      <c r="AZ957" s="16"/>
      <c r="BA957" s="16"/>
      <c r="BB957" s="16"/>
      <c r="BC957" s="16"/>
      <c r="BD957" s="16"/>
      <c r="BH957" s="6"/>
      <c r="BI957" s="3"/>
      <c r="BK957" s="6"/>
      <c r="BL957" s="3"/>
      <c r="BM957" s="3"/>
    </row>
    <row r="958" spans="11:65" ht="12.75" customHeight="1" x14ac:dyDescent="0.15">
      <c r="K958" s="1"/>
      <c r="AL958" s="16"/>
      <c r="AM958" s="16"/>
      <c r="AN958" s="17"/>
      <c r="AO958" s="16"/>
      <c r="AP958" s="16"/>
      <c r="AQ958" s="18"/>
      <c r="AR958" s="18"/>
      <c r="AS958" s="16"/>
      <c r="AT958" s="16"/>
      <c r="AU958" s="16"/>
      <c r="AV958" s="16"/>
      <c r="AW958" s="17"/>
      <c r="AX958" s="16"/>
      <c r="AY958" s="16"/>
      <c r="AZ958" s="16"/>
      <c r="BA958" s="16"/>
      <c r="BB958" s="16"/>
      <c r="BC958" s="16"/>
      <c r="BD958" s="16"/>
      <c r="BH958" s="6"/>
      <c r="BI958" s="3"/>
      <c r="BK958" s="6"/>
      <c r="BL958" s="3"/>
      <c r="BM958" s="3"/>
    </row>
    <row r="959" spans="11:65" ht="12.75" customHeight="1" x14ac:dyDescent="0.15">
      <c r="K959" s="1"/>
      <c r="AL959" s="16"/>
      <c r="AM959" s="16"/>
      <c r="AN959" s="17"/>
      <c r="AO959" s="16"/>
      <c r="AP959" s="16"/>
      <c r="AQ959" s="18"/>
      <c r="AR959" s="18"/>
      <c r="AS959" s="16"/>
      <c r="AT959" s="16"/>
      <c r="AU959" s="16"/>
      <c r="AV959" s="16"/>
      <c r="AW959" s="17"/>
      <c r="AX959" s="16"/>
      <c r="AY959" s="16"/>
      <c r="AZ959" s="16"/>
      <c r="BA959" s="16"/>
      <c r="BB959" s="16"/>
      <c r="BC959" s="16"/>
      <c r="BD959" s="16"/>
      <c r="BH959" s="6"/>
      <c r="BI959" s="3"/>
      <c r="BK959" s="6"/>
      <c r="BL959" s="3"/>
      <c r="BM959" s="3"/>
    </row>
    <row r="960" spans="11:65" ht="12.75" customHeight="1" x14ac:dyDescent="0.15">
      <c r="K960" s="1"/>
      <c r="AL960" s="16"/>
      <c r="AM960" s="16"/>
      <c r="AN960" s="17"/>
      <c r="AO960" s="16"/>
      <c r="AP960" s="16"/>
      <c r="AQ960" s="18"/>
      <c r="AR960" s="18"/>
      <c r="AS960" s="16"/>
      <c r="AT960" s="16"/>
      <c r="AU960" s="16"/>
      <c r="AV960" s="16"/>
      <c r="AW960" s="17"/>
      <c r="AX960" s="16"/>
      <c r="AY960" s="16"/>
      <c r="AZ960" s="16"/>
      <c r="BA960" s="16"/>
      <c r="BB960" s="16"/>
      <c r="BC960" s="16"/>
      <c r="BD960" s="16"/>
      <c r="BH960" s="6"/>
      <c r="BI960" s="3"/>
      <c r="BK960" s="6"/>
      <c r="BL960" s="3"/>
      <c r="BM960" s="3"/>
    </row>
    <row r="961" spans="11:65" ht="12.75" customHeight="1" x14ac:dyDescent="0.15">
      <c r="K961" s="1"/>
      <c r="AL961" s="16"/>
      <c r="AM961" s="16"/>
      <c r="AN961" s="17"/>
      <c r="AO961" s="16"/>
      <c r="AP961" s="16"/>
      <c r="AQ961" s="18"/>
      <c r="AR961" s="18"/>
      <c r="AS961" s="16"/>
      <c r="AT961" s="16"/>
      <c r="AU961" s="16"/>
      <c r="AV961" s="16"/>
      <c r="AW961" s="17"/>
      <c r="AX961" s="16"/>
      <c r="AY961" s="16"/>
      <c r="AZ961" s="16"/>
      <c r="BA961" s="16"/>
      <c r="BB961" s="16"/>
      <c r="BC961" s="16"/>
      <c r="BD961" s="16"/>
      <c r="BH961" s="6"/>
      <c r="BI961" s="3"/>
      <c r="BK961" s="6"/>
      <c r="BL961" s="3"/>
      <c r="BM961" s="3"/>
    </row>
    <row r="962" spans="11:65" ht="12.75" customHeight="1" x14ac:dyDescent="0.15">
      <c r="K962" s="1"/>
      <c r="AL962" s="16"/>
      <c r="AM962" s="16"/>
      <c r="AN962" s="17"/>
      <c r="AO962" s="16"/>
      <c r="AP962" s="16"/>
      <c r="AQ962" s="18"/>
      <c r="AR962" s="18"/>
      <c r="AS962" s="16"/>
      <c r="AT962" s="16"/>
      <c r="AU962" s="16"/>
      <c r="AV962" s="16"/>
      <c r="AW962" s="17"/>
      <c r="AX962" s="16"/>
      <c r="AY962" s="16"/>
      <c r="AZ962" s="16"/>
      <c r="BA962" s="16"/>
      <c r="BB962" s="16"/>
      <c r="BC962" s="16"/>
      <c r="BD962" s="16"/>
      <c r="BH962" s="6"/>
      <c r="BI962" s="3"/>
      <c r="BK962" s="6"/>
      <c r="BL962" s="3"/>
      <c r="BM962" s="3"/>
    </row>
    <row r="963" spans="11:65" ht="12.75" customHeight="1" x14ac:dyDescent="0.15">
      <c r="K963" s="1"/>
      <c r="AL963" s="16"/>
      <c r="AM963" s="16"/>
      <c r="AN963" s="17"/>
      <c r="AO963" s="16"/>
      <c r="AP963" s="16"/>
      <c r="AQ963" s="18"/>
      <c r="AR963" s="18"/>
      <c r="AS963" s="16"/>
      <c r="AT963" s="16"/>
      <c r="AU963" s="16"/>
      <c r="AV963" s="16"/>
      <c r="AW963" s="17"/>
      <c r="AX963" s="16"/>
      <c r="AY963" s="16"/>
      <c r="AZ963" s="16"/>
      <c r="BA963" s="16"/>
      <c r="BB963" s="16"/>
      <c r="BC963" s="16"/>
      <c r="BD963" s="16"/>
      <c r="BH963" s="6"/>
      <c r="BI963" s="3"/>
      <c r="BK963" s="6"/>
      <c r="BL963" s="3"/>
      <c r="BM963" s="3"/>
    </row>
    <row r="964" spans="11:65" ht="12.75" customHeight="1" x14ac:dyDescent="0.15">
      <c r="K964" s="1"/>
      <c r="AL964" s="16"/>
      <c r="AM964" s="16"/>
      <c r="AN964" s="17"/>
      <c r="AO964" s="16"/>
      <c r="AP964" s="16"/>
      <c r="AQ964" s="18"/>
      <c r="AR964" s="18"/>
      <c r="AS964" s="16"/>
      <c r="AT964" s="16"/>
      <c r="AU964" s="16"/>
      <c r="AV964" s="16"/>
      <c r="AW964" s="17"/>
      <c r="AX964" s="16"/>
      <c r="AY964" s="16"/>
      <c r="AZ964" s="16"/>
      <c r="BA964" s="16"/>
      <c r="BB964" s="16"/>
      <c r="BC964" s="16"/>
      <c r="BD964" s="16"/>
      <c r="BH964" s="6"/>
      <c r="BI964" s="3"/>
      <c r="BK964" s="6"/>
      <c r="BL964" s="3"/>
      <c r="BM964" s="3"/>
    </row>
    <row r="965" spans="11:65" ht="12.75" customHeight="1" x14ac:dyDescent="0.15">
      <c r="K965" s="1"/>
      <c r="AL965" s="16"/>
      <c r="AM965" s="16"/>
      <c r="AN965" s="17"/>
      <c r="AO965" s="16"/>
      <c r="AP965" s="16"/>
      <c r="AQ965" s="18"/>
      <c r="AR965" s="18"/>
      <c r="AS965" s="16"/>
      <c r="AT965" s="16"/>
      <c r="AU965" s="16"/>
      <c r="AV965" s="16"/>
      <c r="AW965" s="17"/>
      <c r="AX965" s="16"/>
      <c r="AY965" s="16"/>
      <c r="AZ965" s="16"/>
      <c r="BA965" s="16"/>
      <c r="BB965" s="16"/>
      <c r="BC965" s="16"/>
      <c r="BD965" s="16"/>
      <c r="BH965" s="6"/>
      <c r="BI965" s="3"/>
      <c r="BK965" s="6"/>
      <c r="BL965" s="3"/>
      <c r="BM965" s="3"/>
    </row>
    <row r="966" spans="11:65" ht="12.75" customHeight="1" x14ac:dyDescent="0.15">
      <c r="K966" s="1"/>
      <c r="AL966" s="16"/>
      <c r="AM966" s="16"/>
      <c r="AN966" s="17"/>
      <c r="AO966" s="16"/>
      <c r="AP966" s="16"/>
      <c r="AQ966" s="18"/>
      <c r="AR966" s="18"/>
      <c r="AS966" s="16"/>
      <c r="AT966" s="16"/>
      <c r="AU966" s="16"/>
      <c r="AV966" s="16"/>
      <c r="AW966" s="17"/>
      <c r="AX966" s="16"/>
      <c r="AY966" s="16"/>
      <c r="AZ966" s="16"/>
      <c r="BA966" s="16"/>
      <c r="BB966" s="16"/>
      <c r="BC966" s="16"/>
      <c r="BD966" s="16"/>
      <c r="BH966" s="6"/>
      <c r="BI966" s="3"/>
      <c r="BK966" s="6"/>
      <c r="BL966" s="3"/>
      <c r="BM966" s="3"/>
    </row>
    <row r="967" spans="11:65" ht="12.75" customHeight="1" x14ac:dyDescent="0.15">
      <c r="K967" s="1"/>
      <c r="AL967" s="16"/>
      <c r="AM967" s="16"/>
      <c r="AN967" s="17"/>
      <c r="AO967" s="16"/>
      <c r="AP967" s="16"/>
      <c r="AQ967" s="18"/>
      <c r="AR967" s="18"/>
      <c r="AS967" s="16"/>
      <c r="AT967" s="16"/>
      <c r="AU967" s="16"/>
      <c r="AV967" s="16"/>
      <c r="AW967" s="17"/>
      <c r="AX967" s="16"/>
      <c r="AY967" s="16"/>
      <c r="AZ967" s="16"/>
      <c r="BA967" s="16"/>
      <c r="BB967" s="16"/>
      <c r="BC967" s="16"/>
      <c r="BD967" s="16"/>
      <c r="BH967" s="6"/>
      <c r="BI967" s="3"/>
      <c r="BK967" s="6"/>
      <c r="BL967" s="3"/>
      <c r="BM967" s="3"/>
    </row>
    <row r="968" spans="11:65" ht="12.75" customHeight="1" x14ac:dyDescent="0.15">
      <c r="K968" s="1"/>
      <c r="AL968" s="16"/>
      <c r="AM968" s="16"/>
      <c r="AN968" s="17"/>
      <c r="AO968" s="16"/>
      <c r="AP968" s="16"/>
      <c r="AQ968" s="18"/>
      <c r="AR968" s="18"/>
      <c r="AS968" s="16"/>
      <c r="AT968" s="16"/>
      <c r="AU968" s="16"/>
      <c r="AV968" s="16"/>
      <c r="AW968" s="17"/>
      <c r="AX968" s="16"/>
      <c r="AY968" s="16"/>
      <c r="AZ968" s="16"/>
      <c r="BA968" s="16"/>
      <c r="BB968" s="16"/>
      <c r="BC968" s="16"/>
      <c r="BD968" s="16"/>
      <c r="BH968" s="6"/>
      <c r="BI968" s="3"/>
      <c r="BK968" s="6"/>
      <c r="BL968" s="3"/>
      <c r="BM968" s="3"/>
    </row>
    <row r="969" spans="11:65" ht="12.75" customHeight="1" x14ac:dyDescent="0.15">
      <c r="K969" s="1"/>
      <c r="AL969" s="16"/>
      <c r="AM969" s="16"/>
      <c r="AN969" s="17"/>
      <c r="AO969" s="16"/>
      <c r="AP969" s="16"/>
      <c r="AQ969" s="18"/>
      <c r="AR969" s="18"/>
      <c r="AS969" s="16"/>
      <c r="AT969" s="16"/>
      <c r="AU969" s="16"/>
      <c r="AV969" s="16"/>
      <c r="AW969" s="17"/>
      <c r="AX969" s="16"/>
      <c r="AY969" s="16"/>
      <c r="AZ969" s="16"/>
      <c r="BA969" s="16"/>
      <c r="BB969" s="16"/>
      <c r="BC969" s="16"/>
      <c r="BD969" s="16"/>
      <c r="BH969" s="6"/>
      <c r="BI969" s="3"/>
      <c r="BK969" s="6"/>
      <c r="BL969" s="3"/>
      <c r="BM969" s="3"/>
    </row>
    <row r="970" spans="11:65" ht="12.75" customHeight="1" x14ac:dyDescent="0.15">
      <c r="K970" s="1"/>
      <c r="AL970" s="16"/>
      <c r="AM970" s="16"/>
      <c r="AN970" s="17"/>
      <c r="AO970" s="16"/>
      <c r="AP970" s="16"/>
      <c r="AQ970" s="18"/>
      <c r="AR970" s="18"/>
      <c r="AS970" s="16"/>
      <c r="AT970" s="16"/>
      <c r="AU970" s="16"/>
      <c r="AV970" s="16"/>
      <c r="AW970" s="17"/>
      <c r="AX970" s="16"/>
      <c r="AY970" s="16"/>
      <c r="AZ970" s="16"/>
      <c r="BA970" s="16"/>
      <c r="BB970" s="16"/>
      <c r="BC970" s="16"/>
      <c r="BD970" s="16"/>
      <c r="BH970" s="6"/>
      <c r="BI970" s="3"/>
      <c r="BK970" s="6"/>
      <c r="BL970" s="3"/>
      <c r="BM970" s="3"/>
    </row>
    <row r="971" spans="11:65" ht="12.75" customHeight="1" x14ac:dyDescent="0.15">
      <c r="K971" s="1"/>
      <c r="AL971" s="16"/>
      <c r="AM971" s="16"/>
      <c r="AN971" s="17"/>
      <c r="AO971" s="16"/>
      <c r="AP971" s="16"/>
      <c r="AQ971" s="18"/>
      <c r="AR971" s="18"/>
      <c r="AS971" s="16"/>
      <c r="AT971" s="16"/>
      <c r="AU971" s="16"/>
      <c r="AV971" s="16"/>
      <c r="AW971" s="17"/>
      <c r="AX971" s="16"/>
      <c r="AY971" s="16"/>
      <c r="AZ971" s="16"/>
      <c r="BA971" s="16"/>
      <c r="BB971" s="16"/>
      <c r="BC971" s="16"/>
      <c r="BD971" s="16"/>
      <c r="BH971" s="6"/>
      <c r="BI971" s="3"/>
      <c r="BK971" s="6"/>
      <c r="BL971" s="3"/>
      <c r="BM971" s="3"/>
    </row>
    <row r="972" spans="11:65" ht="12.75" customHeight="1" x14ac:dyDescent="0.15">
      <c r="K972" s="1"/>
      <c r="AL972" s="16"/>
      <c r="AM972" s="16"/>
      <c r="AN972" s="17"/>
      <c r="AO972" s="16"/>
      <c r="AP972" s="16"/>
      <c r="AQ972" s="18"/>
      <c r="AR972" s="18"/>
      <c r="AS972" s="16"/>
      <c r="AT972" s="16"/>
      <c r="AU972" s="16"/>
      <c r="AV972" s="16"/>
      <c r="AW972" s="17"/>
      <c r="AX972" s="16"/>
      <c r="AY972" s="16"/>
      <c r="AZ972" s="16"/>
      <c r="BA972" s="16"/>
      <c r="BB972" s="16"/>
      <c r="BC972" s="16"/>
      <c r="BD972" s="16"/>
      <c r="BH972" s="6"/>
      <c r="BI972" s="3"/>
      <c r="BK972" s="6"/>
      <c r="BL972" s="3"/>
      <c r="BM972" s="3"/>
    </row>
    <row r="973" spans="11:65" ht="12.75" customHeight="1" x14ac:dyDescent="0.15">
      <c r="K973" s="1"/>
      <c r="AL973" s="16"/>
      <c r="AM973" s="16"/>
      <c r="AN973" s="17"/>
      <c r="AO973" s="16"/>
      <c r="AP973" s="16"/>
      <c r="AQ973" s="18"/>
      <c r="AR973" s="18"/>
      <c r="AS973" s="16"/>
      <c r="AT973" s="16"/>
      <c r="AU973" s="16"/>
      <c r="AV973" s="16"/>
      <c r="AW973" s="17"/>
      <c r="AX973" s="16"/>
      <c r="AY973" s="16"/>
      <c r="AZ973" s="16"/>
      <c r="BA973" s="16"/>
      <c r="BB973" s="16"/>
      <c r="BC973" s="16"/>
      <c r="BD973" s="16"/>
      <c r="BH973" s="6"/>
      <c r="BI973" s="3"/>
      <c r="BK973" s="6"/>
      <c r="BL973" s="3"/>
      <c r="BM973" s="3"/>
    </row>
    <row r="974" spans="11:65" ht="12.75" customHeight="1" x14ac:dyDescent="0.15">
      <c r="K974" s="1"/>
      <c r="AL974" s="16"/>
      <c r="AM974" s="16"/>
      <c r="AN974" s="17"/>
      <c r="AO974" s="16"/>
      <c r="AP974" s="16"/>
      <c r="AQ974" s="18"/>
      <c r="AR974" s="18"/>
      <c r="AS974" s="16"/>
      <c r="AT974" s="16"/>
      <c r="AU974" s="16"/>
      <c r="AV974" s="16"/>
      <c r="AW974" s="17"/>
      <c r="AX974" s="16"/>
      <c r="AY974" s="16"/>
      <c r="AZ974" s="16"/>
      <c r="BA974" s="16"/>
      <c r="BB974" s="16"/>
      <c r="BC974" s="16"/>
      <c r="BD974" s="16"/>
      <c r="BH974" s="6"/>
      <c r="BI974" s="3"/>
      <c r="BK974" s="6"/>
      <c r="BL974" s="3"/>
      <c r="BM974" s="3"/>
    </row>
    <row r="975" spans="11:65" ht="12.75" customHeight="1" x14ac:dyDescent="0.15">
      <c r="K975" s="1"/>
      <c r="AL975" s="16"/>
      <c r="AM975" s="16"/>
      <c r="AN975" s="17"/>
      <c r="AO975" s="16"/>
      <c r="AP975" s="16"/>
      <c r="AQ975" s="18"/>
      <c r="AR975" s="18"/>
      <c r="AS975" s="16"/>
      <c r="AT975" s="16"/>
      <c r="AU975" s="16"/>
      <c r="AV975" s="16"/>
      <c r="AW975" s="17"/>
      <c r="AX975" s="16"/>
      <c r="AY975" s="16"/>
      <c r="AZ975" s="16"/>
      <c r="BA975" s="16"/>
      <c r="BB975" s="16"/>
      <c r="BC975" s="16"/>
      <c r="BD975" s="16"/>
      <c r="BH975" s="6"/>
      <c r="BI975" s="3"/>
      <c r="BK975" s="6"/>
      <c r="BL975" s="3"/>
      <c r="BM975" s="3"/>
    </row>
    <row r="976" spans="11:65" ht="12.75" customHeight="1" x14ac:dyDescent="0.15">
      <c r="K976" s="1"/>
      <c r="AL976" s="16"/>
      <c r="AM976" s="16"/>
      <c r="AN976" s="17"/>
      <c r="AO976" s="16"/>
      <c r="AP976" s="16"/>
      <c r="AQ976" s="18"/>
      <c r="AR976" s="18"/>
      <c r="AS976" s="16"/>
      <c r="AT976" s="16"/>
      <c r="AU976" s="16"/>
      <c r="AV976" s="16"/>
      <c r="AW976" s="17"/>
      <c r="AX976" s="16"/>
      <c r="AY976" s="16"/>
      <c r="AZ976" s="16"/>
      <c r="BA976" s="16"/>
      <c r="BB976" s="16"/>
      <c r="BC976" s="16"/>
      <c r="BD976" s="16"/>
      <c r="BH976" s="6"/>
      <c r="BI976" s="3"/>
      <c r="BK976" s="6"/>
      <c r="BL976" s="3"/>
      <c r="BM976" s="3"/>
    </row>
    <row r="977" spans="11:65" ht="12.75" customHeight="1" x14ac:dyDescent="0.15">
      <c r="K977" s="1"/>
      <c r="AL977" s="16"/>
      <c r="AM977" s="16"/>
      <c r="AN977" s="17"/>
      <c r="AO977" s="16"/>
      <c r="AP977" s="16"/>
      <c r="AQ977" s="18"/>
      <c r="AR977" s="18"/>
      <c r="AS977" s="16"/>
      <c r="AT977" s="16"/>
      <c r="AU977" s="16"/>
      <c r="AV977" s="16"/>
      <c r="AW977" s="17"/>
      <c r="AX977" s="16"/>
      <c r="AY977" s="16"/>
      <c r="AZ977" s="16"/>
      <c r="BA977" s="16"/>
      <c r="BB977" s="16"/>
      <c r="BC977" s="16"/>
      <c r="BD977" s="16"/>
      <c r="BH977" s="6"/>
      <c r="BI977" s="3"/>
      <c r="BK977" s="6"/>
      <c r="BL977" s="3"/>
      <c r="BM977" s="3"/>
    </row>
    <row r="978" spans="11:65" ht="12.75" customHeight="1" x14ac:dyDescent="0.15">
      <c r="K978" s="1"/>
      <c r="AL978" s="16"/>
      <c r="AM978" s="16"/>
      <c r="AN978" s="17"/>
      <c r="AO978" s="16"/>
      <c r="AP978" s="16"/>
      <c r="AQ978" s="18"/>
      <c r="AR978" s="18"/>
      <c r="AS978" s="16"/>
      <c r="AT978" s="16"/>
      <c r="AU978" s="16"/>
      <c r="AV978" s="16"/>
      <c r="AW978" s="17"/>
      <c r="AX978" s="16"/>
      <c r="AY978" s="16"/>
      <c r="AZ978" s="16"/>
      <c r="BA978" s="16"/>
      <c r="BB978" s="16"/>
      <c r="BC978" s="16"/>
      <c r="BD978" s="16"/>
      <c r="BH978" s="6"/>
      <c r="BI978" s="3"/>
      <c r="BK978" s="6"/>
      <c r="BL978" s="3"/>
      <c r="BM978" s="3"/>
    </row>
    <row r="979" spans="11:65" ht="12.75" customHeight="1" x14ac:dyDescent="0.15">
      <c r="K979" s="1"/>
      <c r="AL979" s="16"/>
      <c r="AM979" s="16"/>
      <c r="AN979" s="17"/>
      <c r="AO979" s="16"/>
      <c r="AP979" s="16"/>
      <c r="AQ979" s="18"/>
      <c r="AR979" s="18"/>
      <c r="AS979" s="16"/>
      <c r="AT979" s="16"/>
      <c r="AU979" s="16"/>
      <c r="AV979" s="16"/>
      <c r="AW979" s="17"/>
      <c r="AX979" s="16"/>
      <c r="AY979" s="16"/>
      <c r="AZ979" s="16"/>
      <c r="BA979" s="16"/>
      <c r="BB979" s="16"/>
      <c r="BC979" s="16"/>
      <c r="BD979" s="16"/>
      <c r="BH979" s="6"/>
      <c r="BI979" s="3"/>
      <c r="BK979" s="6"/>
      <c r="BL979" s="3"/>
      <c r="BM979" s="3"/>
    </row>
    <row r="980" spans="11:65" ht="12.75" customHeight="1" x14ac:dyDescent="0.15">
      <c r="K980" s="1"/>
      <c r="AL980" s="16"/>
      <c r="AM980" s="16"/>
      <c r="AN980" s="17"/>
      <c r="AO980" s="16"/>
      <c r="AP980" s="16"/>
      <c r="AQ980" s="18"/>
      <c r="AR980" s="18"/>
      <c r="AS980" s="16"/>
      <c r="AT980" s="16"/>
      <c r="AU980" s="16"/>
      <c r="AV980" s="16"/>
      <c r="AW980" s="17"/>
      <c r="AX980" s="16"/>
      <c r="AY980" s="16"/>
      <c r="AZ980" s="16"/>
      <c r="BA980" s="16"/>
      <c r="BB980" s="16"/>
      <c r="BC980" s="16"/>
      <c r="BD980" s="16"/>
      <c r="BH980" s="6"/>
      <c r="BI980" s="3"/>
      <c r="BK980" s="6"/>
      <c r="BL980" s="3"/>
      <c r="BM980" s="3"/>
    </row>
    <row r="981" spans="11:65" ht="12.75" customHeight="1" x14ac:dyDescent="0.15">
      <c r="K981" s="1"/>
      <c r="AL981" s="16"/>
      <c r="AM981" s="16"/>
      <c r="AN981" s="17"/>
      <c r="AO981" s="16"/>
      <c r="AP981" s="16"/>
      <c r="AQ981" s="18"/>
      <c r="AR981" s="18"/>
      <c r="AS981" s="16"/>
      <c r="AT981" s="16"/>
      <c r="AU981" s="16"/>
      <c r="AV981" s="16"/>
      <c r="AW981" s="17"/>
      <c r="AX981" s="16"/>
      <c r="AY981" s="16"/>
      <c r="AZ981" s="16"/>
      <c r="BA981" s="16"/>
      <c r="BB981" s="16"/>
      <c r="BC981" s="16"/>
      <c r="BD981" s="16"/>
      <c r="BH981" s="6"/>
      <c r="BI981" s="3"/>
      <c r="BK981" s="6"/>
      <c r="BL981" s="3"/>
      <c r="BM981" s="3"/>
    </row>
    <row r="982" spans="11:65" ht="12.75" customHeight="1" x14ac:dyDescent="0.15">
      <c r="K982" s="1"/>
      <c r="AL982" s="16"/>
      <c r="AM982" s="16"/>
      <c r="AN982" s="17"/>
      <c r="AO982" s="16"/>
      <c r="AP982" s="16"/>
      <c r="AQ982" s="18"/>
      <c r="AR982" s="18"/>
      <c r="AS982" s="16"/>
      <c r="AT982" s="16"/>
      <c r="AU982" s="16"/>
      <c r="AV982" s="16"/>
      <c r="AW982" s="17"/>
      <c r="AX982" s="16"/>
      <c r="AY982" s="16"/>
      <c r="AZ982" s="16"/>
      <c r="BA982" s="16"/>
      <c r="BB982" s="16"/>
      <c r="BC982" s="16"/>
      <c r="BD982" s="16"/>
      <c r="BH982" s="6"/>
      <c r="BI982" s="3"/>
      <c r="BK982" s="6"/>
      <c r="BL982" s="3"/>
      <c r="BM982" s="3"/>
    </row>
    <row r="983" spans="11:65" ht="12.75" customHeight="1" x14ac:dyDescent="0.15">
      <c r="K983" s="1"/>
      <c r="AL983" s="16"/>
      <c r="AM983" s="16"/>
      <c r="AN983" s="17"/>
      <c r="AO983" s="16"/>
      <c r="AP983" s="16"/>
      <c r="AQ983" s="18"/>
      <c r="AR983" s="18"/>
      <c r="AS983" s="16"/>
      <c r="AT983" s="16"/>
      <c r="AU983" s="16"/>
      <c r="AV983" s="16"/>
      <c r="AW983" s="17"/>
      <c r="AX983" s="16"/>
      <c r="AY983" s="16"/>
      <c r="AZ983" s="16"/>
      <c r="BA983" s="16"/>
      <c r="BB983" s="16"/>
      <c r="BC983" s="16"/>
      <c r="BD983" s="16"/>
      <c r="BH983" s="6"/>
      <c r="BI983" s="3"/>
      <c r="BK983" s="6"/>
      <c r="BL983" s="3"/>
      <c r="BM983" s="3"/>
    </row>
    <row r="984" spans="11:65" ht="12.75" customHeight="1" x14ac:dyDescent="0.15">
      <c r="K984" s="1"/>
      <c r="AL984" s="16"/>
      <c r="AM984" s="16"/>
      <c r="AN984" s="17"/>
      <c r="AO984" s="16"/>
      <c r="AP984" s="16"/>
      <c r="AQ984" s="18"/>
      <c r="AR984" s="18"/>
      <c r="AS984" s="16"/>
      <c r="AT984" s="16"/>
      <c r="AU984" s="16"/>
      <c r="AV984" s="16"/>
      <c r="AW984" s="17"/>
      <c r="AX984" s="16"/>
      <c r="AY984" s="16"/>
      <c r="AZ984" s="16"/>
      <c r="BA984" s="16"/>
      <c r="BB984" s="16"/>
      <c r="BC984" s="16"/>
      <c r="BD984" s="16"/>
      <c r="BH984" s="6"/>
      <c r="BI984" s="3"/>
      <c r="BK984" s="6"/>
      <c r="BL984" s="3"/>
      <c r="BM984" s="3"/>
    </row>
    <row r="985" spans="11:65" ht="12.75" customHeight="1" x14ac:dyDescent="0.15">
      <c r="K985" s="1"/>
      <c r="AL985" s="16"/>
      <c r="AM985" s="16"/>
      <c r="AN985" s="17"/>
      <c r="AO985" s="16"/>
      <c r="AP985" s="16"/>
      <c r="AQ985" s="18"/>
      <c r="AR985" s="18"/>
      <c r="AS985" s="16"/>
      <c r="AT985" s="16"/>
      <c r="AU985" s="16"/>
      <c r="AV985" s="16"/>
      <c r="AW985" s="17"/>
      <c r="AX985" s="16"/>
      <c r="AY985" s="16"/>
      <c r="AZ985" s="16"/>
      <c r="BA985" s="16"/>
      <c r="BB985" s="16"/>
      <c r="BC985" s="16"/>
      <c r="BD985" s="16"/>
      <c r="BH985" s="6"/>
      <c r="BI985" s="3"/>
      <c r="BK985" s="6"/>
      <c r="BL985" s="3"/>
      <c r="BM985" s="3"/>
    </row>
    <row r="986" spans="11:65" ht="12.75" customHeight="1" x14ac:dyDescent="0.15">
      <c r="K986" s="1"/>
      <c r="AL986" s="16"/>
      <c r="AM986" s="16"/>
      <c r="AN986" s="17"/>
      <c r="AO986" s="16"/>
      <c r="AP986" s="16"/>
      <c r="AQ986" s="18"/>
      <c r="AR986" s="18"/>
      <c r="AS986" s="16"/>
      <c r="AT986" s="16"/>
      <c r="AU986" s="16"/>
      <c r="AV986" s="16"/>
      <c r="AW986" s="17"/>
      <c r="AX986" s="16"/>
      <c r="AY986" s="16"/>
      <c r="AZ986" s="16"/>
      <c r="BA986" s="16"/>
      <c r="BB986" s="16"/>
      <c r="BC986" s="16"/>
      <c r="BD986" s="16"/>
      <c r="BH986" s="6"/>
      <c r="BI986" s="3"/>
      <c r="BK986" s="6"/>
      <c r="BL986" s="3"/>
      <c r="BM986" s="3"/>
    </row>
    <row r="987" spans="11:65" ht="12.75" customHeight="1" x14ac:dyDescent="0.15">
      <c r="K987" s="1"/>
      <c r="AL987" s="16"/>
      <c r="AM987" s="16"/>
      <c r="AN987" s="17"/>
      <c r="AO987" s="16"/>
      <c r="AP987" s="16"/>
      <c r="AQ987" s="18"/>
      <c r="AR987" s="18"/>
      <c r="AS987" s="16"/>
      <c r="AT987" s="16"/>
      <c r="AU987" s="16"/>
      <c r="AV987" s="16"/>
      <c r="AW987" s="17"/>
      <c r="AX987" s="16"/>
      <c r="AY987" s="16"/>
      <c r="AZ987" s="16"/>
      <c r="BA987" s="16"/>
      <c r="BB987" s="16"/>
      <c r="BC987" s="16"/>
      <c r="BD987" s="16"/>
      <c r="BH987" s="6"/>
      <c r="BI987" s="3"/>
      <c r="BK987" s="6"/>
      <c r="BL987" s="3"/>
      <c r="BM987" s="3"/>
    </row>
    <row r="988" spans="11:65" ht="12.75" customHeight="1" x14ac:dyDescent="0.15">
      <c r="K988" s="1"/>
      <c r="AL988" s="16"/>
      <c r="AM988" s="16"/>
      <c r="AN988" s="17"/>
      <c r="AO988" s="16"/>
      <c r="AP988" s="16"/>
      <c r="AQ988" s="18"/>
      <c r="AR988" s="18"/>
      <c r="AS988" s="16"/>
      <c r="AT988" s="16"/>
      <c r="AU988" s="16"/>
      <c r="AV988" s="16"/>
      <c r="AW988" s="17"/>
      <c r="AX988" s="16"/>
      <c r="AY988" s="16"/>
      <c r="AZ988" s="16"/>
      <c r="BA988" s="16"/>
      <c r="BB988" s="16"/>
      <c r="BC988" s="16"/>
      <c r="BD988" s="16"/>
      <c r="BH988" s="6"/>
      <c r="BI988" s="3"/>
      <c r="BK988" s="6"/>
      <c r="BL988" s="3"/>
      <c r="BM988" s="3"/>
    </row>
    <row r="989" spans="11:65" ht="12.75" customHeight="1" x14ac:dyDescent="0.15">
      <c r="K989" s="1"/>
      <c r="AL989" s="16"/>
      <c r="AM989" s="16"/>
      <c r="AN989" s="17"/>
      <c r="AO989" s="16"/>
      <c r="AP989" s="16"/>
      <c r="AQ989" s="18"/>
      <c r="AR989" s="18"/>
      <c r="AS989" s="16"/>
      <c r="AT989" s="16"/>
      <c r="AU989" s="16"/>
      <c r="AV989" s="16"/>
      <c r="AW989" s="17"/>
      <c r="AX989" s="16"/>
      <c r="AY989" s="16"/>
      <c r="AZ989" s="16"/>
      <c r="BA989" s="16"/>
      <c r="BB989" s="16"/>
      <c r="BC989" s="16"/>
      <c r="BD989" s="16"/>
      <c r="BH989" s="6"/>
      <c r="BI989" s="3"/>
      <c r="BK989" s="6"/>
      <c r="BL989" s="3"/>
      <c r="BM989" s="3"/>
    </row>
    <row r="990" spans="11:65" ht="12.75" customHeight="1" x14ac:dyDescent="0.15">
      <c r="K990" s="1"/>
      <c r="AL990" s="16"/>
      <c r="AM990" s="16"/>
      <c r="AN990" s="17"/>
      <c r="AO990" s="16"/>
      <c r="AP990" s="16"/>
      <c r="AQ990" s="18"/>
      <c r="AR990" s="18"/>
      <c r="AS990" s="16"/>
      <c r="AT990" s="16"/>
      <c r="AU990" s="16"/>
      <c r="AV990" s="16"/>
      <c r="AW990" s="17"/>
      <c r="AX990" s="16"/>
      <c r="AY990" s="16"/>
      <c r="AZ990" s="16"/>
      <c r="BA990" s="16"/>
      <c r="BB990" s="16"/>
      <c r="BC990" s="16"/>
      <c r="BD990" s="16"/>
      <c r="BH990" s="6"/>
      <c r="BI990" s="3"/>
      <c r="BK990" s="6"/>
      <c r="BL990" s="3"/>
      <c r="BM990" s="3"/>
    </row>
    <row r="991" spans="11:65" ht="12.75" customHeight="1" x14ac:dyDescent="0.15">
      <c r="K991" s="1"/>
      <c r="AL991" s="16"/>
      <c r="AM991" s="16"/>
      <c r="AN991" s="17"/>
      <c r="AO991" s="16"/>
      <c r="AP991" s="16"/>
      <c r="AQ991" s="18"/>
      <c r="AR991" s="18"/>
      <c r="AS991" s="16"/>
      <c r="AT991" s="16"/>
      <c r="AU991" s="16"/>
      <c r="AV991" s="16"/>
      <c r="AW991" s="17"/>
      <c r="AX991" s="16"/>
      <c r="AY991" s="16"/>
      <c r="AZ991" s="16"/>
      <c r="BA991" s="16"/>
      <c r="BB991" s="16"/>
      <c r="BC991" s="16"/>
      <c r="BD991" s="16"/>
      <c r="BH991" s="6"/>
      <c r="BI991" s="3"/>
      <c r="BK991" s="6"/>
      <c r="BL991" s="3"/>
      <c r="BM991" s="3"/>
    </row>
    <row r="992" spans="11:65" ht="12.75" customHeight="1" x14ac:dyDescent="0.15">
      <c r="K992" s="1"/>
      <c r="AL992" s="16"/>
      <c r="AM992" s="16"/>
      <c r="AN992" s="17"/>
      <c r="AO992" s="16"/>
      <c r="AP992" s="16"/>
      <c r="AQ992" s="18"/>
      <c r="AR992" s="18"/>
      <c r="AS992" s="16"/>
      <c r="AT992" s="16"/>
      <c r="AU992" s="16"/>
      <c r="AV992" s="16"/>
      <c r="AW992" s="17"/>
      <c r="AX992" s="16"/>
      <c r="AY992" s="16"/>
      <c r="AZ992" s="16"/>
      <c r="BA992" s="16"/>
      <c r="BB992" s="16"/>
      <c r="BC992" s="16"/>
      <c r="BD992" s="16"/>
      <c r="BH992" s="6"/>
      <c r="BI992" s="3"/>
      <c r="BK992" s="6"/>
      <c r="BL992" s="3"/>
      <c r="BM992" s="3"/>
    </row>
    <row r="993" spans="11:65" ht="12.75" customHeight="1" x14ac:dyDescent="0.15">
      <c r="K993" s="1"/>
      <c r="AL993" s="16"/>
      <c r="AM993" s="16"/>
      <c r="AN993" s="17"/>
      <c r="AO993" s="16"/>
      <c r="AP993" s="16"/>
      <c r="AQ993" s="18"/>
      <c r="AR993" s="18"/>
      <c r="AS993" s="16"/>
      <c r="AT993" s="16"/>
      <c r="AU993" s="16"/>
      <c r="AV993" s="16"/>
      <c r="AW993" s="17"/>
      <c r="AX993" s="16"/>
      <c r="AY993" s="16"/>
      <c r="AZ993" s="16"/>
      <c r="BA993" s="16"/>
      <c r="BB993" s="16"/>
      <c r="BC993" s="16"/>
      <c r="BD993" s="16"/>
      <c r="BH993" s="6"/>
      <c r="BI993" s="3"/>
      <c r="BK993" s="6"/>
      <c r="BL993" s="3"/>
      <c r="BM993" s="3"/>
    </row>
    <row r="994" spans="11:65" ht="12.75" customHeight="1" x14ac:dyDescent="0.15">
      <c r="K994" s="1"/>
      <c r="AL994" s="16"/>
      <c r="AM994" s="16"/>
      <c r="AN994" s="17"/>
      <c r="AO994" s="16"/>
      <c r="AP994" s="16"/>
      <c r="AQ994" s="18"/>
      <c r="AR994" s="18"/>
      <c r="AS994" s="16"/>
      <c r="AT994" s="16"/>
      <c r="AU994" s="16"/>
      <c r="AV994" s="16"/>
      <c r="AW994" s="17"/>
      <c r="AX994" s="16"/>
      <c r="AY994" s="16"/>
      <c r="AZ994" s="16"/>
      <c r="BA994" s="16"/>
      <c r="BB994" s="16"/>
      <c r="BC994" s="16"/>
      <c r="BD994" s="16"/>
      <c r="BH994" s="6"/>
      <c r="BI994" s="3"/>
      <c r="BK994" s="6"/>
      <c r="BL994" s="3"/>
      <c r="BM994" s="3"/>
    </row>
    <row r="995" spans="11:65" ht="12.75" customHeight="1" x14ac:dyDescent="0.15">
      <c r="K995" s="1"/>
      <c r="AL995" s="16"/>
      <c r="AM995" s="16"/>
      <c r="AN995" s="17"/>
      <c r="AO995" s="16"/>
      <c r="AP995" s="16"/>
      <c r="AQ995" s="18"/>
      <c r="AR995" s="18"/>
      <c r="AS995" s="16"/>
      <c r="AT995" s="16"/>
      <c r="AU995" s="16"/>
      <c r="AV995" s="16"/>
      <c r="AW995" s="17"/>
      <c r="AX995" s="16"/>
      <c r="AY995" s="16"/>
      <c r="AZ995" s="16"/>
      <c r="BA995" s="16"/>
      <c r="BB995" s="16"/>
      <c r="BC995" s="16"/>
      <c r="BD995" s="16"/>
      <c r="BH995" s="6"/>
      <c r="BI995" s="3"/>
      <c r="BK995" s="6"/>
      <c r="BL995" s="3"/>
      <c r="BM995" s="3"/>
    </row>
    <row r="996" spans="11:65" ht="12.75" customHeight="1" x14ac:dyDescent="0.15">
      <c r="K996" s="1"/>
      <c r="AL996" s="16"/>
      <c r="AM996" s="16"/>
      <c r="AN996" s="17"/>
      <c r="AO996" s="16"/>
      <c r="AP996" s="16"/>
      <c r="AQ996" s="18"/>
      <c r="AR996" s="18"/>
      <c r="AS996" s="16"/>
      <c r="AT996" s="16"/>
      <c r="AU996" s="16"/>
      <c r="AV996" s="16"/>
      <c r="AW996" s="17"/>
      <c r="AX996" s="16"/>
      <c r="AY996" s="16"/>
      <c r="AZ996" s="16"/>
      <c r="BA996" s="16"/>
      <c r="BB996" s="16"/>
      <c r="BC996" s="16"/>
      <c r="BD996" s="16"/>
      <c r="BH996" s="6"/>
      <c r="BI996" s="3"/>
      <c r="BK996" s="6"/>
      <c r="BL996" s="3"/>
      <c r="BM996" s="3"/>
    </row>
    <row r="997" spans="11:65" ht="12.75" customHeight="1" x14ac:dyDescent="0.15">
      <c r="K997" s="1"/>
      <c r="AL997" s="16"/>
      <c r="AM997" s="16"/>
      <c r="AN997" s="17"/>
      <c r="AO997" s="16"/>
      <c r="AP997" s="16"/>
      <c r="AQ997" s="18"/>
      <c r="AR997" s="18"/>
      <c r="AS997" s="16"/>
      <c r="AT997" s="16"/>
      <c r="AU997" s="16"/>
      <c r="AV997" s="16"/>
      <c r="AW997" s="17"/>
      <c r="AX997" s="16"/>
      <c r="AY997" s="16"/>
      <c r="AZ997" s="16"/>
      <c r="BA997" s="16"/>
      <c r="BB997" s="16"/>
      <c r="BC997" s="16"/>
      <c r="BD997" s="16"/>
      <c r="BH997" s="6"/>
      <c r="BI997" s="3"/>
      <c r="BK997" s="6"/>
      <c r="BL997" s="3"/>
      <c r="BM997" s="3"/>
    </row>
    <row r="998" spans="11:65" ht="12.75" customHeight="1" x14ac:dyDescent="0.15">
      <c r="K998" s="1"/>
      <c r="AL998" s="16"/>
      <c r="AM998" s="16"/>
      <c r="AN998" s="17"/>
      <c r="AO998" s="16"/>
      <c r="AP998" s="16"/>
      <c r="AQ998" s="18"/>
      <c r="AR998" s="18"/>
      <c r="AS998" s="16"/>
      <c r="AT998" s="16"/>
      <c r="AU998" s="16"/>
      <c r="AV998" s="16"/>
      <c r="AW998" s="17"/>
      <c r="AX998" s="16"/>
      <c r="AY998" s="16"/>
      <c r="AZ998" s="16"/>
      <c r="BA998" s="16"/>
      <c r="BB998" s="16"/>
      <c r="BC998" s="16"/>
      <c r="BD998" s="16"/>
      <c r="BH998" s="6"/>
      <c r="BI998" s="3"/>
      <c r="BK998" s="6"/>
      <c r="BL998" s="3"/>
      <c r="BM998" s="3"/>
    </row>
    <row r="999" spans="11:65" ht="12.75" customHeight="1" x14ac:dyDescent="0.15">
      <c r="K999" s="1"/>
      <c r="AL999" s="16"/>
      <c r="AM999" s="16"/>
      <c r="AN999" s="17"/>
      <c r="AO999" s="16"/>
      <c r="AP999" s="16"/>
      <c r="AQ999" s="18"/>
      <c r="AR999" s="18"/>
      <c r="AS999" s="16"/>
      <c r="AT999" s="16"/>
      <c r="AU999" s="16"/>
      <c r="AV999" s="16"/>
      <c r="AW999" s="17"/>
      <c r="AX999" s="16"/>
      <c r="AY999" s="16"/>
      <c r="AZ999" s="16"/>
      <c r="BA999" s="16"/>
      <c r="BB999" s="16"/>
      <c r="BC999" s="16"/>
      <c r="BD999" s="16"/>
      <c r="BH999" s="6"/>
      <c r="BI999" s="3"/>
      <c r="BK999" s="6"/>
      <c r="BL999" s="3"/>
      <c r="BM999" s="3"/>
    </row>
    <row r="1000" spans="11:65" ht="12.75" customHeight="1" x14ac:dyDescent="0.15">
      <c r="K1000" s="1"/>
      <c r="AL1000" s="16"/>
      <c r="AM1000" s="16"/>
      <c r="AN1000" s="17"/>
      <c r="AO1000" s="16"/>
      <c r="AP1000" s="16"/>
      <c r="AQ1000" s="18"/>
      <c r="AR1000" s="18"/>
      <c r="AS1000" s="16"/>
      <c r="AT1000" s="16"/>
      <c r="AU1000" s="16"/>
      <c r="AV1000" s="16"/>
      <c r="AW1000" s="17"/>
      <c r="AX1000" s="16"/>
      <c r="AY1000" s="16"/>
      <c r="AZ1000" s="16"/>
      <c r="BA1000" s="16"/>
      <c r="BB1000" s="16"/>
      <c r="BC1000" s="16"/>
      <c r="BD1000" s="16"/>
      <c r="BH1000" s="6"/>
      <c r="BI1000" s="3"/>
      <c r="BK1000" s="6"/>
      <c r="BL1000" s="3"/>
      <c r="BM1000" s="3"/>
    </row>
    <row r="1001" spans="11:65" ht="12.75" customHeight="1" x14ac:dyDescent="0.15">
      <c r="K1001" s="1"/>
      <c r="AL1001" s="16"/>
      <c r="AM1001" s="16"/>
      <c r="AN1001" s="17"/>
      <c r="AO1001" s="16"/>
      <c r="AP1001" s="16"/>
      <c r="AQ1001" s="18"/>
      <c r="AR1001" s="18"/>
      <c r="AS1001" s="16"/>
      <c r="AT1001" s="16"/>
      <c r="AU1001" s="16"/>
      <c r="AV1001" s="16"/>
      <c r="AW1001" s="17"/>
      <c r="AX1001" s="16"/>
      <c r="AY1001" s="16"/>
      <c r="AZ1001" s="16"/>
      <c r="BA1001" s="16"/>
      <c r="BB1001" s="16"/>
      <c r="BC1001" s="16"/>
      <c r="BD1001" s="16"/>
      <c r="BH1001" s="6"/>
      <c r="BI1001" s="3"/>
      <c r="BK1001" s="6"/>
      <c r="BL1001" s="3"/>
      <c r="BM1001" s="3"/>
    </row>
    <row r="1002" spans="11:65" ht="12.75" customHeight="1" x14ac:dyDescent="0.15">
      <c r="K1002" s="1"/>
      <c r="AL1002" s="16"/>
      <c r="AM1002" s="16"/>
      <c r="AN1002" s="17"/>
      <c r="AO1002" s="16"/>
      <c r="AP1002" s="16"/>
      <c r="AQ1002" s="18"/>
      <c r="AR1002" s="18"/>
      <c r="AS1002" s="16"/>
      <c r="AT1002" s="16"/>
      <c r="AU1002" s="16"/>
      <c r="AV1002" s="16"/>
      <c r="AW1002" s="17"/>
      <c r="AX1002" s="16"/>
      <c r="AY1002" s="16"/>
      <c r="AZ1002" s="16"/>
      <c r="BA1002" s="16"/>
      <c r="BB1002" s="16"/>
      <c r="BC1002" s="16"/>
      <c r="BD1002" s="16"/>
      <c r="BH1002" s="6"/>
      <c r="BI1002" s="3"/>
      <c r="BK1002" s="6"/>
      <c r="BL1002" s="3"/>
      <c r="BM1002" s="3"/>
    </row>
    <row r="1003" spans="11:65" ht="12.75" customHeight="1" x14ac:dyDescent="0.15">
      <c r="K1003" s="1"/>
      <c r="AL1003" s="16"/>
      <c r="AM1003" s="16"/>
      <c r="AN1003" s="17"/>
      <c r="AO1003" s="16"/>
      <c r="AP1003" s="16"/>
      <c r="AQ1003" s="18"/>
      <c r="AR1003" s="18"/>
      <c r="AS1003" s="16"/>
      <c r="AT1003" s="16"/>
      <c r="AU1003" s="16"/>
      <c r="AV1003" s="16"/>
      <c r="AW1003" s="17"/>
      <c r="AX1003" s="16"/>
      <c r="AY1003" s="16"/>
      <c r="AZ1003" s="16"/>
      <c r="BA1003" s="16"/>
      <c r="BB1003" s="16"/>
      <c r="BC1003" s="16"/>
      <c r="BD1003" s="16"/>
      <c r="BH1003" s="6"/>
      <c r="BI1003" s="3"/>
      <c r="BK1003" s="6"/>
      <c r="BL1003" s="3"/>
      <c r="BM1003" s="3"/>
    </row>
    <row r="1004" spans="11:65" ht="12.75" customHeight="1" x14ac:dyDescent="0.15">
      <c r="K1004" s="1"/>
      <c r="AL1004" s="16"/>
      <c r="AM1004" s="16"/>
      <c r="AN1004" s="17"/>
      <c r="AO1004" s="16"/>
      <c r="AP1004" s="16"/>
      <c r="AQ1004" s="18"/>
      <c r="AR1004" s="18"/>
      <c r="AS1004" s="16"/>
      <c r="AT1004" s="16"/>
      <c r="AU1004" s="16"/>
      <c r="AV1004" s="16"/>
      <c r="AW1004" s="17"/>
      <c r="AX1004" s="16"/>
      <c r="AY1004" s="16"/>
      <c r="AZ1004" s="16"/>
      <c r="BA1004" s="16"/>
      <c r="BB1004" s="16"/>
      <c r="BC1004" s="16"/>
      <c r="BD1004" s="16"/>
      <c r="BH1004" s="6"/>
      <c r="BI1004" s="3"/>
      <c r="BK1004" s="6"/>
      <c r="BL1004" s="3"/>
      <c r="BM1004" s="3"/>
    </row>
    <row r="1005" spans="11:65" ht="12.75" customHeight="1" x14ac:dyDescent="0.15">
      <c r="K1005" s="1"/>
      <c r="AL1005" s="16"/>
      <c r="AM1005" s="16"/>
      <c r="AN1005" s="17"/>
      <c r="AO1005" s="16"/>
      <c r="AP1005" s="16"/>
      <c r="AQ1005" s="18"/>
      <c r="AR1005" s="18"/>
      <c r="AS1005" s="16"/>
      <c r="AT1005" s="16"/>
      <c r="AU1005" s="16"/>
      <c r="AV1005" s="16"/>
      <c r="AW1005" s="17"/>
      <c r="AX1005" s="16"/>
      <c r="AY1005" s="16"/>
      <c r="AZ1005" s="16"/>
      <c r="BA1005" s="16"/>
      <c r="BB1005" s="16"/>
      <c r="BC1005" s="16"/>
      <c r="BD1005" s="16"/>
      <c r="BH1005" s="6"/>
      <c r="BI1005" s="3"/>
      <c r="BK1005" s="6"/>
      <c r="BL1005" s="3"/>
      <c r="BM1005" s="3"/>
    </row>
    <row r="1006" spans="11:65" ht="12.75" customHeight="1" x14ac:dyDescent="0.15">
      <c r="K1006" s="1"/>
      <c r="AL1006" s="16"/>
      <c r="AM1006" s="16"/>
      <c r="AN1006" s="17"/>
      <c r="AO1006" s="16"/>
      <c r="AP1006" s="16"/>
      <c r="AQ1006" s="18"/>
      <c r="AR1006" s="18"/>
      <c r="AS1006" s="16"/>
      <c r="AT1006" s="16"/>
      <c r="AU1006" s="16"/>
      <c r="AV1006" s="16"/>
      <c r="AW1006" s="17"/>
      <c r="AX1006" s="16"/>
      <c r="AY1006" s="16"/>
      <c r="AZ1006" s="16"/>
      <c r="BA1006" s="16"/>
      <c r="BB1006" s="16"/>
      <c r="BC1006" s="16"/>
      <c r="BD1006" s="16"/>
      <c r="BH1006" s="6"/>
      <c r="BI1006" s="3"/>
      <c r="BK1006" s="6"/>
      <c r="BL1006" s="3"/>
      <c r="BM1006" s="3"/>
    </row>
    <row r="1007" spans="11:65" ht="12.75" customHeight="1" x14ac:dyDescent="0.15">
      <c r="K1007" s="1"/>
      <c r="AL1007" s="16"/>
      <c r="AM1007" s="16"/>
      <c r="AN1007" s="17"/>
      <c r="AO1007" s="16"/>
      <c r="AP1007" s="16"/>
      <c r="AQ1007" s="18"/>
      <c r="AR1007" s="18"/>
      <c r="AS1007" s="16"/>
      <c r="AT1007" s="16"/>
      <c r="AU1007" s="16"/>
      <c r="AV1007" s="16"/>
      <c r="AW1007" s="17"/>
      <c r="AX1007" s="16"/>
      <c r="AY1007" s="16"/>
      <c r="AZ1007" s="16"/>
      <c r="BA1007" s="16"/>
      <c r="BB1007" s="16"/>
      <c r="BC1007" s="16"/>
      <c r="BD1007" s="16"/>
      <c r="BH1007" s="6"/>
      <c r="BI1007" s="3"/>
      <c r="BK1007" s="6"/>
      <c r="BL1007" s="3"/>
      <c r="BM1007" s="3"/>
    </row>
    <row r="1008" spans="11:65" ht="12.75" customHeight="1" x14ac:dyDescent="0.15">
      <c r="K1008" s="1"/>
      <c r="AL1008" s="16"/>
      <c r="AM1008" s="16"/>
      <c r="AN1008" s="17"/>
      <c r="AO1008" s="16"/>
      <c r="AP1008" s="16"/>
      <c r="AQ1008" s="18"/>
      <c r="AR1008" s="18"/>
      <c r="AS1008" s="16"/>
      <c r="AT1008" s="16"/>
      <c r="AU1008" s="16"/>
      <c r="AV1008" s="16"/>
      <c r="AW1008" s="17"/>
      <c r="AX1008" s="16"/>
      <c r="AY1008" s="16"/>
      <c r="AZ1008" s="16"/>
      <c r="BA1008" s="16"/>
      <c r="BB1008" s="16"/>
      <c r="BC1008" s="16"/>
      <c r="BD1008" s="16"/>
      <c r="BH1008" s="6"/>
      <c r="BI1008" s="3"/>
      <c r="BK1008" s="6"/>
      <c r="BL1008" s="3"/>
      <c r="BM1008" s="3"/>
    </row>
    <row r="1009" spans="11:65" ht="12.75" customHeight="1" x14ac:dyDescent="0.15">
      <c r="K1009" s="1"/>
      <c r="AL1009" s="16"/>
      <c r="AM1009" s="16"/>
      <c r="AN1009" s="17"/>
      <c r="AO1009" s="16"/>
      <c r="AP1009" s="16"/>
      <c r="AQ1009" s="18"/>
      <c r="AR1009" s="18"/>
      <c r="AS1009" s="16"/>
      <c r="AT1009" s="16"/>
      <c r="AU1009" s="16"/>
      <c r="AV1009" s="16"/>
      <c r="AW1009" s="17"/>
      <c r="AX1009" s="16"/>
      <c r="AY1009" s="16"/>
      <c r="AZ1009" s="16"/>
      <c r="BA1009" s="16"/>
      <c r="BB1009" s="16"/>
      <c r="BC1009" s="16"/>
      <c r="BD1009" s="16"/>
      <c r="BH1009" s="6"/>
      <c r="BI1009" s="3"/>
      <c r="BK1009" s="6"/>
      <c r="BL1009" s="3"/>
      <c r="BM1009" s="3"/>
    </row>
    <row r="1010" spans="11:65" ht="12.75" customHeight="1" x14ac:dyDescent="0.15">
      <c r="K1010" s="1"/>
      <c r="AL1010" s="16"/>
      <c r="AM1010" s="16"/>
      <c r="AN1010" s="17"/>
      <c r="AO1010" s="16"/>
      <c r="AP1010" s="16"/>
      <c r="AQ1010" s="18"/>
      <c r="AR1010" s="18"/>
      <c r="AS1010" s="16"/>
      <c r="AT1010" s="16"/>
      <c r="AU1010" s="16"/>
      <c r="AV1010" s="16"/>
      <c r="AW1010" s="17"/>
      <c r="AX1010" s="16"/>
      <c r="AY1010" s="16"/>
      <c r="AZ1010" s="16"/>
      <c r="BA1010" s="16"/>
      <c r="BB1010" s="16"/>
      <c r="BC1010" s="16"/>
      <c r="BD1010" s="16"/>
      <c r="BH1010" s="6"/>
      <c r="BI1010" s="3"/>
      <c r="BK1010" s="6"/>
      <c r="BL1010" s="3"/>
      <c r="BM1010" s="3"/>
    </row>
    <row r="1011" spans="11:65" ht="12.75" customHeight="1" x14ac:dyDescent="0.15">
      <c r="K1011" s="1"/>
      <c r="AL1011" s="16"/>
      <c r="AM1011" s="16"/>
      <c r="AN1011" s="17"/>
      <c r="AO1011" s="16"/>
      <c r="AP1011" s="16"/>
      <c r="AQ1011" s="18"/>
      <c r="AR1011" s="18"/>
      <c r="AS1011" s="16"/>
      <c r="AT1011" s="16"/>
      <c r="AU1011" s="16"/>
      <c r="AV1011" s="16"/>
      <c r="AW1011" s="17"/>
      <c r="AX1011" s="16"/>
      <c r="AY1011" s="16"/>
      <c r="AZ1011" s="16"/>
      <c r="BA1011" s="16"/>
      <c r="BB1011" s="16"/>
      <c r="BC1011" s="16"/>
      <c r="BD1011" s="16"/>
      <c r="BH1011" s="6"/>
      <c r="BI1011" s="3"/>
      <c r="BK1011" s="6"/>
      <c r="BL1011" s="3"/>
      <c r="BM1011" s="3"/>
    </row>
    <row r="1012" spans="11:65" ht="12.75" customHeight="1" x14ac:dyDescent="0.15">
      <c r="K1012" s="1"/>
      <c r="AL1012" s="16"/>
      <c r="AM1012" s="16"/>
      <c r="AN1012" s="17"/>
      <c r="AO1012" s="16"/>
      <c r="AP1012" s="16"/>
      <c r="AQ1012" s="18"/>
      <c r="AR1012" s="18"/>
      <c r="AS1012" s="16"/>
      <c r="AT1012" s="16"/>
      <c r="AU1012" s="16"/>
      <c r="AV1012" s="16"/>
      <c r="AW1012" s="17"/>
      <c r="AX1012" s="16"/>
      <c r="AY1012" s="16"/>
      <c r="AZ1012" s="16"/>
      <c r="BA1012" s="16"/>
      <c r="BB1012" s="16"/>
      <c r="BC1012" s="16"/>
      <c r="BD1012" s="16"/>
      <c r="BH1012" s="6"/>
      <c r="BI1012" s="3"/>
      <c r="BK1012" s="6"/>
      <c r="BL1012" s="3"/>
      <c r="BM1012" s="3"/>
    </row>
    <row r="1013" spans="11:65" ht="12.75" customHeight="1" x14ac:dyDescent="0.15">
      <c r="K1013" s="1"/>
      <c r="AL1013" s="16"/>
      <c r="AM1013" s="16"/>
      <c r="AN1013" s="17"/>
      <c r="AO1013" s="16"/>
      <c r="AP1013" s="16"/>
      <c r="AQ1013" s="18"/>
      <c r="AR1013" s="18"/>
      <c r="AS1013" s="16"/>
      <c r="AT1013" s="16"/>
      <c r="AU1013" s="16"/>
      <c r="AV1013" s="16"/>
      <c r="AW1013" s="17"/>
      <c r="AX1013" s="16"/>
      <c r="AY1013" s="16"/>
      <c r="AZ1013" s="16"/>
      <c r="BA1013" s="16"/>
      <c r="BB1013" s="16"/>
      <c r="BC1013" s="16"/>
      <c r="BD1013" s="16"/>
      <c r="BH1013" s="6"/>
      <c r="BI1013" s="3"/>
      <c r="BK1013" s="6"/>
      <c r="BL1013" s="3"/>
      <c r="BM1013" s="3"/>
    </row>
    <row r="1014" spans="11:65" ht="12.75" customHeight="1" x14ac:dyDescent="0.15">
      <c r="K1014" s="1"/>
      <c r="AL1014" s="16"/>
      <c r="AM1014" s="16"/>
      <c r="AN1014" s="17"/>
      <c r="AO1014" s="16"/>
      <c r="AP1014" s="16"/>
      <c r="AQ1014" s="18"/>
      <c r="AR1014" s="18"/>
      <c r="AS1014" s="16"/>
      <c r="AT1014" s="16"/>
      <c r="AU1014" s="16"/>
      <c r="AV1014" s="16"/>
      <c r="AW1014" s="17"/>
      <c r="AX1014" s="16"/>
      <c r="AY1014" s="16"/>
      <c r="AZ1014" s="16"/>
      <c r="BA1014" s="16"/>
      <c r="BB1014" s="16"/>
      <c r="BC1014" s="16"/>
      <c r="BD1014" s="16"/>
      <c r="BH1014" s="6"/>
      <c r="BI1014" s="3"/>
      <c r="BK1014" s="6"/>
      <c r="BL1014" s="3"/>
      <c r="BM1014" s="3"/>
    </row>
    <row r="1015" spans="11:65" ht="12.75" customHeight="1" x14ac:dyDescent="0.15">
      <c r="K1015" s="1"/>
      <c r="AL1015" s="16"/>
      <c r="AM1015" s="16"/>
      <c r="AN1015" s="17"/>
      <c r="AO1015" s="16"/>
      <c r="AP1015" s="16"/>
      <c r="AQ1015" s="18"/>
      <c r="AR1015" s="18"/>
      <c r="AS1015" s="16"/>
      <c r="AT1015" s="16"/>
      <c r="AU1015" s="16"/>
      <c r="AV1015" s="16"/>
      <c r="AW1015" s="17"/>
      <c r="AX1015" s="16"/>
      <c r="AY1015" s="16"/>
      <c r="AZ1015" s="16"/>
      <c r="BA1015" s="16"/>
      <c r="BB1015" s="16"/>
      <c r="BC1015" s="16"/>
      <c r="BD1015" s="16"/>
      <c r="BH1015" s="6"/>
      <c r="BI1015" s="3"/>
      <c r="BK1015" s="6"/>
      <c r="BL1015" s="3"/>
      <c r="BM1015" s="3"/>
    </row>
    <row r="1016" spans="11:65" ht="12.75" customHeight="1" x14ac:dyDescent="0.15">
      <c r="K1016" s="1"/>
      <c r="AL1016" s="16"/>
      <c r="AM1016" s="16"/>
      <c r="AN1016" s="17"/>
      <c r="AO1016" s="16"/>
      <c r="AP1016" s="16"/>
      <c r="AQ1016" s="18"/>
      <c r="AR1016" s="18"/>
      <c r="AS1016" s="16"/>
      <c r="AT1016" s="16"/>
      <c r="AU1016" s="16"/>
      <c r="AV1016" s="16"/>
      <c r="AW1016" s="17"/>
      <c r="AX1016" s="16"/>
      <c r="AY1016" s="16"/>
      <c r="AZ1016" s="16"/>
      <c r="BA1016" s="16"/>
      <c r="BB1016" s="16"/>
      <c r="BC1016" s="16"/>
      <c r="BD1016" s="16"/>
      <c r="BH1016" s="6"/>
      <c r="BI1016" s="3"/>
      <c r="BK1016" s="6"/>
      <c r="BL1016" s="3"/>
      <c r="BM1016" s="3"/>
    </row>
    <row r="1017" spans="11:65" ht="12.75" customHeight="1" x14ac:dyDescent="0.15">
      <c r="K1017" s="1"/>
      <c r="AL1017" s="16"/>
      <c r="AM1017" s="16"/>
      <c r="AN1017" s="17"/>
      <c r="AO1017" s="16"/>
      <c r="AP1017" s="16"/>
      <c r="AQ1017" s="18"/>
      <c r="AR1017" s="18"/>
      <c r="AS1017" s="16"/>
      <c r="AT1017" s="16"/>
      <c r="AU1017" s="16"/>
      <c r="AV1017" s="16"/>
      <c r="AW1017" s="17"/>
      <c r="AX1017" s="16"/>
      <c r="AY1017" s="16"/>
      <c r="AZ1017" s="16"/>
      <c r="BA1017" s="16"/>
      <c r="BB1017" s="16"/>
      <c r="BC1017" s="16"/>
      <c r="BD1017" s="16"/>
      <c r="BH1017" s="6"/>
      <c r="BI1017" s="3"/>
      <c r="BK1017" s="6"/>
      <c r="BL1017" s="3"/>
      <c r="BM1017" s="3"/>
    </row>
    <row r="1018" spans="11:65" ht="12.75" customHeight="1" x14ac:dyDescent="0.15">
      <c r="K1018" s="1"/>
      <c r="AL1018" s="16"/>
      <c r="AM1018" s="16"/>
      <c r="AN1018" s="17"/>
      <c r="AO1018" s="16"/>
      <c r="AP1018" s="16"/>
      <c r="AQ1018" s="18"/>
      <c r="AR1018" s="18"/>
      <c r="AS1018" s="16"/>
      <c r="AT1018" s="16"/>
      <c r="AU1018" s="16"/>
      <c r="AV1018" s="16"/>
      <c r="AW1018" s="17"/>
      <c r="AX1018" s="16"/>
      <c r="AY1018" s="16"/>
      <c r="AZ1018" s="16"/>
      <c r="BA1018" s="16"/>
      <c r="BB1018" s="16"/>
      <c r="BC1018" s="16"/>
      <c r="BD1018" s="16"/>
      <c r="BH1018" s="6"/>
      <c r="BI1018" s="3"/>
      <c r="BK1018" s="6"/>
      <c r="BL1018" s="3"/>
      <c r="BM1018" s="3"/>
    </row>
    <row r="1019" spans="11:65" ht="12.75" customHeight="1" x14ac:dyDescent="0.15">
      <c r="K1019" s="1"/>
      <c r="AL1019" s="16"/>
      <c r="AM1019" s="16"/>
      <c r="AN1019" s="17"/>
      <c r="AO1019" s="16"/>
      <c r="AP1019" s="16"/>
      <c r="AQ1019" s="18"/>
      <c r="AR1019" s="18"/>
      <c r="AS1019" s="16"/>
      <c r="AT1019" s="16"/>
      <c r="AU1019" s="16"/>
      <c r="AV1019" s="16"/>
      <c r="AW1019" s="17"/>
      <c r="AX1019" s="16"/>
      <c r="AY1019" s="16"/>
      <c r="AZ1019" s="16"/>
      <c r="BA1019" s="16"/>
      <c r="BB1019" s="16"/>
      <c r="BC1019" s="16"/>
      <c r="BD1019" s="16"/>
      <c r="BH1019" s="6"/>
      <c r="BI1019" s="3"/>
      <c r="BK1019" s="6"/>
      <c r="BL1019" s="3"/>
      <c r="BM1019" s="3"/>
    </row>
    <row r="1020" spans="11:65" ht="12.75" customHeight="1" x14ac:dyDescent="0.15">
      <c r="K1020" s="1"/>
      <c r="AL1020" s="16"/>
      <c r="AM1020" s="16"/>
      <c r="AN1020" s="17"/>
      <c r="AO1020" s="16"/>
      <c r="AP1020" s="16"/>
      <c r="AQ1020" s="18"/>
      <c r="AR1020" s="18"/>
      <c r="AS1020" s="16"/>
      <c r="AT1020" s="16"/>
      <c r="AU1020" s="16"/>
      <c r="AV1020" s="16"/>
      <c r="AW1020" s="17"/>
      <c r="AX1020" s="16"/>
      <c r="AY1020" s="16"/>
      <c r="AZ1020" s="16"/>
      <c r="BA1020" s="16"/>
      <c r="BB1020" s="16"/>
      <c r="BC1020" s="16"/>
      <c r="BD1020" s="16"/>
      <c r="BH1020" s="6"/>
      <c r="BI1020" s="3"/>
      <c r="BK1020" s="6"/>
      <c r="BL1020" s="3"/>
      <c r="BM1020" s="3"/>
    </row>
    <row r="1021" spans="11:65" ht="12.75" customHeight="1" x14ac:dyDescent="0.15">
      <c r="K1021" s="1"/>
      <c r="AL1021" s="16"/>
      <c r="AM1021" s="16"/>
      <c r="AN1021" s="17"/>
      <c r="AO1021" s="16"/>
      <c r="AP1021" s="16"/>
      <c r="AQ1021" s="18"/>
      <c r="AR1021" s="18"/>
      <c r="AS1021" s="16"/>
      <c r="AT1021" s="16"/>
      <c r="AU1021" s="16"/>
      <c r="AV1021" s="16"/>
      <c r="AW1021" s="17"/>
      <c r="AX1021" s="16"/>
      <c r="AY1021" s="16"/>
      <c r="AZ1021" s="16"/>
      <c r="BA1021" s="16"/>
      <c r="BB1021" s="16"/>
      <c r="BC1021" s="16"/>
      <c r="BD1021" s="16"/>
      <c r="BH1021" s="6"/>
      <c r="BI1021" s="3"/>
      <c r="BK1021" s="6"/>
      <c r="BL1021" s="3"/>
      <c r="BM1021" s="3"/>
    </row>
    <row r="1022" spans="11:65" ht="12.75" customHeight="1" x14ac:dyDescent="0.15">
      <c r="K1022" s="1"/>
      <c r="AL1022" s="16"/>
      <c r="AM1022" s="16"/>
      <c r="AN1022" s="17"/>
      <c r="AO1022" s="16"/>
      <c r="AP1022" s="16"/>
      <c r="AQ1022" s="18"/>
      <c r="AR1022" s="18"/>
      <c r="AS1022" s="16"/>
      <c r="AT1022" s="16"/>
      <c r="AU1022" s="16"/>
      <c r="AV1022" s="16"/>
      <c r="AW1022" s="17"/>
      <c r="AX1022" s="16"/>
      <c r="AY1022" s="16"/>
      <c r="AZ1022" s="16"/>
      <c r="BA1022" s="16"/>
      <c r="BB1022" s="16"/>
      <c r="BC1022" s="16"/>
      <c r="BD1022" s="16"/>
      <c r="BH1022" s="6"/>
      <c r="BI1022" s="3"/>
      <c r="BK1022" s="6"/>
      <c r="BL1022" s="3"/>
      <c r="BM1022" s="3"/>
    </row>
    <row r="1023" spans="11:65" ht="12.75" customHeight="1" x14ac:dyDescent="0.15">
      <c r="K1023" s="1"/>
      <c r="AL1023" s="16"/>
      <c r="AM1023" s="16"/>
      <c r="AN1023" s="17"/>
      <c r="AO1023" s="16"/>
      <c r="AP1023" s="16"/>
      <c r="AQ1023" s="18"/>
      <c r="AR1023" s="18"/>
      <c r="AS1023" s="16"/>
      <c r="AT1023" s="16"/>
      <c r="AU1023" s="16"/>
      <c r="AV1023" s="16"/>
      <c r="AW1023" s="17"/>
      <c r="AX1023" s="16"/>
      <c r="AY1023" s="16"/>
      <c r="AZ1023" s="16"/>
      <c r="BA1023" s="16"/>
      <c r="BB1023" s="16"/>
      <c r="BC1023" s="16"/>
      <c r="BD1023" s="16"/>
      <c r="BH1023" s="6"/>
      <c r="BI1023" s="3"/>
      <c r="BK1023" s="6"/>
      <c r="BL1023" s="3"/>
      <c r="BM1023" s="3"/>
    </row>
    <row r="1024" spans="11:65" ht="12.75" customHeight="1" x14ac:dyDescent="0.15">
      <c r="K1024" s="1"/>
      <c r="AL1024" s="16"/>
      <c r="AM1024" s="16"/>
      <c r="AN1024" s="17"/>
      <c r="AO1024" s="16"/>
      <c r="AP1024" s="16"/>
      <c r="AQ1024" s="18"/>
      <c r="AR1024" s="18"/>
      <c r="AS1024" s="16"/>
      <c r="AT1024" s="16"/>
      <c r="AU1024" s="16"/>
      <c r="AV1024" s="16"/>
      <c r="AW1024" s="17"/>
      <c r="AX1024" s="16"/>
      <c r="AY1024" s="16"/>
      <c r="AZ1024" s="16"/>
      <c r="BA1024" s="16"/>
      <c r="BB1024" s="16"/>
      <c r="BC1024" s="16"/>
      <c r="BD1024" s="16"/>
      <c r="BH1024" s="6"/>
      <c r="BI1024" s="3"/>
      <c r="BK1024" s="6"/>
      <c r="BL1024" s="3"/>
      <c r="BM1024" s="3"/>
    </row>
    <row r="1025" spans="11:65" ht="12.75" customHeight="1" x14ac:dyDescent="0.15">
      <c r="K1025" s="1"/>
      <c r="AL1025" s="16"/>
      <c r="AM1025" s="16"/>
      <c r="AN1025" s="17"/>
      <c r="AO1025" s="16"/>
      <c r="AP1025" s="16"/>
      <c r="AQ1025" s="18"/>
      <c r="AR1025" s="18"/>
      <c r="AS1025" s="16"/>
      <c r="AT1025" s="16"/>
      <c r="AU1025" s="16"/>
      <c r="AV1025" s="16"/>
      <c r="AW1025" s="17"/>
      <c r="AX1025" s="16"/>
      <c r="AY1025" s="16"/>
      <c r="AZ1025" s="16"/>
      <c r="BA1025" s="16"/>
      <c r="BB1025" s="16"/>
      <c r="BC1025" s="16"/>
      <c r="BD1025" s="16"/>
      <c r="BH1025" s="6"/>
      <c r="BI1025" s="3"/>
      <c r="BK1025" s="6"/>
      <c r="BL1025" s="3"/>
      <c r="BM1025" s="3"/>
    </row>
    <row r="1026" spans="11:65" ht="12.75" customHeight="1" x14ac:dyDescent="0.15">
      <c r="K1026" s="1"/>
      <c r="AL1026" s="16"/>
      <c r="AM1026" s="16"/>
      <c r="AN1026" s="17"/>
      <c r="AO1026" s="16"/>
      <c r="AP1026" s="16"/>
      <c r="AQ1026" s="18"/>
      <c r="AR1026" s="18"/>
      <c r="AS1026" s="16"/>
      <c r="AT1026" s="16"/>
      <c r="AU1026" s="16"/>
      <c r="AV1026" s="16"/>
      <c r="AW1026" s="17"/>
      <c r="AX1026" s="16"/>
      <c r="AY1026" s="16"/>
      <c r="AZ1026" s="16"/>
      <c r="BA1026" s="16"/>
      <c r="BB1026" s="16"/>
      <c r="BC1026" s="16"/>
      <c r="BD1026" s="16"/>
      <c r="BH1026" s="6"/>
      <c r="BI1026" s="3"/>
      <c r="BK1026" s="6"/>
      <c r="BL1026" s="3"/>
      <c r="BM1026" s="3"/>
    </row>
    <row r="1027" spans="11:65" ht="12.75" customHeight="1" x14ac:dyDescent="0.15">
      <c r="K1027" s="1"/>
      <c r="AL1027" s="16"/>
      <c r="AM1027" s="16"/>
      <c r="AN1027" s="17"/>
      <c r="AO1027" s="16"/>
      <c r="AP1027" s="16"/>
      <c r="AQ1027" s="18"/>
      <c r="AR1027" s="18"/>
      <c r="AS1027" s="16"/>
      <c r="AT1027" s="16"/>
      <c r="AU1027" s="16"/>
      <c r="AV1027" s="16"/>
      <c r="AW1027" s="17"/>
      <c r="AX1027" s="16"/>
      <c r="AY1027" s="16"/>
      <c r="AZ1027" s="16"/>
      <c r="BA1027" s="16"/>
      <c r="BB1027" s="16"/>
      <c r="BC1027" s="16"/>
      <c r="BD1027" s="16"/>
      <c r="BH1027" s="6"/>
      <c r="BI1027" s="3"/>
      <c r="BK1027" s="6"/>
      <c r="BL1027" s="3"/>
      <c r="BM1027" s="3"/>
    </row>
    <row r="1028" spans="11:65" ht="12.75" customHeight="1" x14ac:dyDescent="0.15">
      <c r="K1028" s="1"/>
      <c r="AL1028" s="16"/>
      <c r="AM1028" s="16"/>
      <c r="AN1028" s="17"/>
      <c r="AO1028" s="16"/>
      <c r="AP1028" s="16"/>
      <c r="AQ1028" s="18"/>
      <c r="AR1028" s="18"/>
      <c r="AS1028" s="16"/>
      <c r="AT1028" s="16"/>
      <c r="AU1028" s="16"/>
      <c r="AV1028" s="16"/>
      <c r="AW1028" s="17"/>
      <c r="AX1028" s="16"/>
      <c r="AY1028" s="16"/>
      <c r="AZ1028" s="16"/>
      <c r="BA1028" s="16"/>
      <c r="BB1028" s="16"/>
      <c r="BC1028" s="16"/>
      <c r="BD1028" s="16"/>
      <c r="BH1028" s="6"/>
      <c r="BI1028" s="3"/>
      <c r="BK1028" s="6"/>
      <c r="BL1028" s="3"/>
      <c r="BM1028" s="3"/>
    </row>
    <row r="1029" spans="11:65" ht="12.75" customHeight="1" x14ac:dyDescent="0.15">
      <c r="K1029" s="1"/>
      <c r="AL1029" s="16"/>
      <c r="AM1029" s="16"/>
      <c r="AN1029" s="17"/>
      <c r="AO1029" s="16"/>
      <c r="AP1029" s="16"/>
      <c r="AQ1029" s="18"/>
      <c r="AR1029" s="18"/>
      <c r="AS1029" s="16"/>
      <c r="AT1029" s="16"/>
      <c r="AU1029" s="16"/>
      <c r="AV1029" s="16"/>
      <c r="AW1029" s="17"/>
      <c r="AX1029" s="16"/>
      <c r="AY1029" s="16"/>
      <c r="AZ1029" s="16"/>
      <c r="BA1029" s="16"/>
      <c r="BB1029" s="16"/>
      <c r="BC1029" s="16"/>
      <c r="BD1029" s="16"/>
      <c r="BH1029" s="6"/>
      <c r="BI1029" s="3"/>
      <c r="BK1029" s="6"/>
      <c r="BL1029" s="3"/>
      <c r="BM1029" s="3"/>
    </row>
    <row r="1030" spans="11:65" ht="12.75" customHeight="1" x14ac:dyDescent="0.15">
      <c r="K1030" s="1"/>
      <c r="AL1030" s="16"/>
      <c r="AM1030" s="16"/>
      <c r="AN1030" s="17"/>
      <c r="AO1030" s="16"/>
      <c r="AP1030" s="16"/>
      <c r="AQ1030" s="18"/>
      <c r="AR1030" s="18"/>
      <c r="AS1030" s="16"/>
      <c r="AT1030" s="16"/>
      <c r="AU1030" s="16"/>
      <c r="AV1030" s="16"/>
      <c r="AW1030" s="17"/>
      <c r="AX1030" s="16"/>
      <c r="AY1030" s="16"/>
      <c r="AZ1030" s="16"/>
      <c r="BA1030" s="16"/>
      <c r="BB1030" s="16"/>
      <c r="BC1030" s="16"/>
      <c r="BD1030" s="16"/>
      <c r="BH1030" s="6"/>
      <c r="BI1030" s="3"/>
      <c r="BK1030" s="6"/>
      <c r="BL1030" s="3"/>
      <c r="BM1030" s="3"/>
    </row>
    <row r="1031" spans="11:65" ht="12.75" customHeight="1" x14ac:dyDescent="0.15">
      <c r="K1031" s="1"/>
      <c r="AL1031" s="16"/>
      <c r="AM1031" s="16"/>
      <c r="AN1031" s="17"/>
      <c r="AO1031" s="16"/>
      <c r="AP1031" s="16"/>
      <c r="AQ1031" s="18"/>
      <c r="AR1031" s="18"/>
      <c r="AS1031" s="16"/>
      <c r="AT1031" s="16"/>
      <c r="AU1031" s="16"/>
      <c r="AV1031" s="16"/>
      <c r="AW1031" s="17"/>
      <c r="AX1031" s="16"/>
      <c r="AY1031" s="16"/>
      <c r="AZ1031" s="16"/>
      <c r="BA1031" s="16"/>
      <c r="BB1031" s="16"/>
      <c r="BC1031" s="16"/>
      <c r="BD1031" s="16"/>
      <c r="BH1031" s="6"/>
      <c r="BI1031" s="3"/>
      <c r="BK1031" s="6"/>
      <c r="BL1031" s="3"/>
      <c r="BM1031" s="3"/>
    </row>
    <row r="1032" spans="11:65" ht="12.75" customHeight="1" x14ac:dyDescent="0.15">
      <c r="K1032" s="1"/>
      <c r="AL1032" s="16"/>
      <c r="AM1032" s="16"/>
      <c r="AN1032" s="17"/>
      <c r="AO1032" s="16"/>
      <c r="AP1032" s="16"/>
      <c r="AQ1032" s="18"/>
      <c r="AR1032" s="18"/>
      <c r="AS1032" s="16"/>
      <c r="AT1032" s="16"/>
      <c r="AU1032" s="16"/>
      <c r="AV1032" s="16"/>
      <c r="AW1032" s="17"/>
      <c r="AX1032" s="16"/>
      <c r="AY1032" s="16"/>
      <c r="AZ1032" s="16"/>
      <c r="BA1032" s="16"/>
      <c r="BB1032" s="16"/>
      <c r="BC1032" s="16"/>
      <c r="BD1032" s="16"/>
      <c r="BH1032" s="6"/>
      <c r="BI1032" s="3"/>
      <c r="BK1032" s="6"/>
      <c r="BL1032" s="3"/>
      <c r="BM1032" s="3"/>
    </row>
    <row r="1033" spans="11:65" ht="12.75" customHeight="1" x14ac:dyDescent="0.15">
      <c r="K1033" s="1"/>
      <c r="AL1033" s="16"/>
      <c r="AM1033" s="16"/>
      <c r="AN1033" s="17"/>
      <c r="AO1033" s="16"/>
      <c r="AP1033" s="16"/>
      <c r="AQ1033" s="18"/>
      <c r="AR1033" s="18"/>
      <c r="AS1033" s="16"/>
      <c r="AT1033" s="16"/>
      <c r="AU1033" s="16"/>
      <c r="AV1033" s="16"/>
      <c r="AW1033" s="17"/>
      <c r="AX1033" s="16"/>
      <c r="AY1033" s="16"/>
      <c r="AZ1033" s="16"/>
      <c r="BA1033" s="16"/>
      <c r="BB1033" s="16"/>
      <c r="BC1033" s="16"/>
      <c r="BD1033" s="16"/>
      <c r="BH1033" s="6"/>
      <c r="BI1033" s="3"/>
      <c r="BK1033" s="6"/>
      <c r="BL1033" s="3"/>
      <c r="BM1033" s="3"/>
    </row>
    <row r="1034" spans="11:65" ht="12.75" customHeight="1" x14ac:dyDescent="0.15">
      <c r="K1034" s="1"/>
      <c r="AL1034" s="16"/>
      <c r="AM1034" s="16"/>
      <c r="AN1034" s="17"/>
      <c r="AO1034" s="16"/>
      <c r="AP1034" s="16"/>
      <c r="AQ1034" s="18"/>
      <c r="AR1034" s="18"/>
      <c r="AS1034" s="16"/>
      <c r="AT1034" s="16"/>
      <c r="AU1034" s="16"/>
      <c r="AV1034" s="16"/>
      <c r="AW1034" s="17"/>
      <c r="AX1034" s="16"/>
      <c r="AY1034" s="16"/>
      <c r="AZ1034" s="16"/>
      <c r="BA1034" s="16"/>
      <c r="BB1034" s="16"/>
      <c r="BC1034" s="16"/>
      <c r="BD1034" s="16"/>
      <c r="BH1034" s="6"/>
      <c r="BI1034" s="3"/>
      <c r="BK1034" s="6"/>
      <c r="BL1034" s="3"/>
      <c r="BM1034" s="3"/>
    </row>
    <row r="1035" spans="11:65" ht="12.75" customHeight="1" x14ac:dyDescent="0.15">
      <c r="K1035" s="1"/>
      <c r="AL1035" s="16"/>
      <c r="AM1035" s="16"/>
      <c r="AN1035" s="17"/>
      <c r="AO1035" s="16"/>
      <c r="AP1035" s="16"/>
      <c r="AQ1035" s="18"/>
      <c r="AR1035" s="18"/>
      <c r="AS1035" s="16"/>
      <c r="AT1035" s="16"/>
      <c r="AU1035" s="16"/>
      <c r="AV1035" s="16"/>
      <c r="AW1035" s="17"/>
      <c r="AX1035" s="16"/>
      <c r="AY1035" s="16"/>
      <c r="AZ1035" s="16"/>
      <c r="BA1035" s="16"/>
      <c r="BB1035" s="16"/>
      <c r="BC1035" s="16"/>
      <c r="BD1035" s="16"/>
      <c r="BH1035" s="6"/>
      <c r="BI1035" s="3"/>
      <c r="BK1035" s="6"/>
      <c r="BL1035" s="3"/>
      <c r="BM1035" s="3"/>
    </row>
    <row r="1036" spans="11:65" ht="12.75" customHeight="1" x14ac:dyDescent="0.15">
      <c r="K1036" s="1"/>
      <c r="AL1036" s="16"/>
      <c r="AM1036" s="16"/>
      <c r="AN1036" s="17"/>
      <c r="AO1036" s="16"/>
      <c r="AP1036" s="16"/>
      <c r="AQ1036" s="18"/>
      <c r="AR1036" s="18"/>
      <c r="AS1036" s="16"/>
      <c r="AT1036" s="16"/>
      <c r="AU1036" s="16"/>
      <c r="AV1036" s="16"/>
      <c r="AW1036" s="17"/>
      <c r="AX1036" s="16"/>
      <c r="AY1036" s="16"/>
      <c r="AZ1036" s="16"/>
      <c r="BA1036" s="16"/>
      <c r="BB1036" s="16"/>
      <c r="BC1036" s="16"/>
      <c r="BD1036" s="16"/>
      <c r="BH1036" s="6"/>
      <c r="BI1036" s="3"/>
      <c r="BK1036" s="6"/>
      <c r="BL1036" s="3"/>
      <c r="BM1036" s="3"/>
    </row>
    <row r="1037" spans="11:65" ht="12.75" customHeight="1" x14ac:dyDescent="0.15">
      <c r="K1037" s="1"/>
      <c r="AL1037" s="16"/>
      <c r="AM1037" s="16"/>
      <c r="AN1037" s="17"/>
      <c r="AO1037" s="16"/>
      <c r="AP1037" s="16"/>
      <c r="AQ1037" s="18"/>
      <c r="AR1037" s="18"/>
      <c r="AS1037" s="16"/>
      <c r="AT1037" s="16"/>
      <c r="AU1037" s="16"/>
      <c r="AV1037" s="16"/>
      <c r="AW1037" s="17"/>
      <c r="AX1037" s="16"/>
      <c r="AY1037" s="16"/>
      <c r="AZ1037" s="16"/>
      <c r="BA1037" s="16"/>
      <c r="BB1037" s="16"/>
      <c r="BC1037" s="16"/>
      <c r="BD1037" s="16"/>
      <c r="BH1037" s="6"/>
      <c r="BI1037" s="3"/>
      <c r="BK1037" s="6"/>
      <c r="BL1037" s="3"/>
      <c r="BM1037" s="3"/>
    </row>
    <row r="1038" spans="11:65" ht="12.75" customHeight="1" x14ac:dyDescent="0.15">
      <c r="K1038" s="1"/>
      <c r="AL1038" s="16"/>
      <c r="AM1038" s="16"/>
      <c r="AN1038" s="17"/>
      <c r="AO1038" s="16"/>
      <c r="AP1038" s="16"/>
      <c r="AQ1038" s="18"/>
      <c r="AR1038" s="18"/>
      <c r="AS1038" s="16"/>
      <c r="AT1038" s="16"/>
      <c r="AU1038" s="16"/>
      <c r="AV1038" s="16"/>
      <c r="AW1038" s="17"/>
      <c r="AX1038" s="16"/>
      <c r="AY1038" s="16"/>
      <c r="AZ1038" s="16"/>
      <c r="BA1038" s="16"/>
      <c r="BB1038" s="16"/>
      <c r="BC1038" s="16"/>
      <c r="BD1038" s="16"/>
      <c r="BH1038" s="6"/>
      <c r="BI1038" s="3"/>
      <c r="BK1038" s="6"/>
      <c r="BL1038" s="3"/>
      <c r="BM1038" s="3"/>
    </row>
    <row r="1039" spans="11:65" ht="12.75" customHeight="1" x14ac:dyDescent="0.15">
      <c r="K1039" s="1"/>
      <c r="AL1039" s="16"/>
      <c r="AM1039" s="16"/>
      <c r="AN1039" s="17"/>
      <c r="AO1039" s="16"/>
      <c r="AP1039" s="16"/>
      <c r="AQ1039" s="18"/>
      <c r="AR1039" s="18"/>
      <c r="AS1039" s="16"/>
      <c r="AT1039" s="16"/>
      <c r="AU1039" s="16"/>
      <c r="AV1039" s="16"/>
      <c r="AW1039" s="17"/>
      <c r="AX1039" s="16"/>
      <c r="AY1039" s="16"/>
      <c r="AZ1039" s="16"/>
      <c r="BA1039" s="16"/>
      <c r="BB1039" s="16"/>
      <c r="BC1039" s="16"/>
      <c r="BD1039" s="16"/>
      <c r="BH1039" s="6"/>
      <c r="BI1039" s="3"/>
      <c r="BK1039" s="6"/>
      <c r="BL1039" s="3"/>
      <c r="BM1039" s="3"/>
    </row>
    <row r="1040" spans="11:65" ht="12.75" customHeight="1" x14ac:dyDescent="0.15">
      <c r="K1040" s="1"/>
      <c r="AL1040" s="16"/>
      <c r="AM1040" s="16"/>
      <c r="AN1040" s="17"/>
      <c r="AO1040" s="16"/>
      <c r="AP1040" s="16"/>
      <c r="AQ1040" s="18"/>
      <c r="AR1040" s="18"/>
      <c r="AS1040" s="16"/>
      <c r="AT1040" s="16"/>
      <c r="AU1040" s="16"/>
      <c r="AV1040" s="16"/>
      <c r="AW1040" s="17"/>
      <c r="AX1040" s="16"/>
      <c r="AY1040" s="16"/>
      <c r="AZ1040" s="16"/>
      <c r="BA1040" s="16"/>
      <c r="BB1040" s="16"/>
      <c r="BC1040" s="16"/>
      <c r="BD1040" s="16"/>
      <c r="BH1040" s="6"/>
      <c r="BI1040" s="3"/>
      <c r="BK1040" s="6"/>
      <c r="BL1040" s="3"/>
      <c r="BM1040" s="3"/>
    </row>
    <row r="1041" spans="11:65" ht="12.75" customHeight="1" x14ac:dyDescent="0.15">
      <c r="K1041" s="1"/>
      <c r="AL1041" s="16"/>
      <c r="AM1041" s="16"/>
      <c r="AN1041" s="17"/>
      <c r="AO1041" s="16"/>
      <c r="AP1041" s="16"/>
      <c r="AQ1041" s="18"/>
      <c r="AR1041" s="18"/>
      <c r="AS1041" s="16"/>
      <c r="AT1041" s="16"/>
      <c r="AU1041" s="16"/>
      <c r="AV1041" s="16"/>
      <c r="AW1041" s="17"/>
      <c r="AX1041" s="16"/>
      <c r="AY1041" s="16"/>
      <c r="AZ1041" s="16"/>
      <c r="BA1041" s="16"/>
      <c r="BB1041" s="16"/>
      <c r="BC1041" s="16"/>
      <c r="BD1041" s="16"/>
      <c r="BH1041" s="6"/>
      <c r="BI1041" s="3"/>
      <c r="BK1041" s="6"/>
      <c r="BL1041" s="3"/>
      <c r="BM1041" s="3"/>
    </row>
    <row r="1042" spans="11:65" ht="12.75" customHeight="1" x14ac:dyDescent="0.15">
      <c r="K1042" s="1"/>
      <c r="AL1042" s="16"/>
      <c r="AM1042" s="16"/>
      <c r="AN1042" s="17"/>
      <c r="AO1042" s="16"/>
      <c r="AP1042" s="16"/>
      <c r="AQ1042" s="18"/>
      <c r="AR1042" s="18"/>
      <c r="AS1042" s="16"/>
      <c r="AT1042" s="16"/>
      <c r="AU1042" s="16"/>
      <c r="AV1042" s="16"/>
      <c r="AW1042" s="17"/>
      <c r="AX1042" s="16"/>
      <c r="AY1042" s="16"/>
      <c r="AZ1042" s="16"/>
      <c r="BA1042" s="16"/>
      <c r="BB1042" s="16"/>
      <c r="BC1042" s="16"/>
      <c r="BD1042" s="16"/>
      <c r="BH1042" s="6"/>
      <c r="BI1042" s="3"/>
      <c r="BK1042" s="6"/>
      <c r="BL1042" s="3"/>
      <c r="BM1042" s="3"/>
    </row>
    <row r="1043" spans="11:65" ht="12.75" customHeight="1" x14ac:dyDescent="0.15">
      <c r="K1043" s="1"/>
      <c r="AL1043" s="16"/>
      <c r="AM1043" s="16"/>
      <c r="AN1043" s="17"/>
      <c r="AO1043" s="16"/>
      <c r="AP1043" s="16"/>
      <c r="AQ1043" s="18"/>
      <c r="AR1043" s="18"/>
      <c r="AS1043" s="16"/>
      <c r="AT1043" s="16"/>
      <c r="AU1043" s="16"/>
      <c r="AV1043" s="16"/>
      <c r="AW1043" s="17"/>
      <c r="AX1043" s="16"/>
      <c r="AY1043" s="16"/>
      <c r="AZ1043" s="16"/>
      <c r="BA1043" s="16"/>
      <c r="BB1043" s="16"/>
      <c r="BC1043" s="16"/>
      <c r="BD1043" s="16"/>
      <c r="BH1043" s="6"/>
      <c r="BI1043" s="3"/>
      <c r="BK1043" s="6"/>
      <c r="BL1043" s="3"/>
      <c r="BM1043" s="3"/>
    </row>
    <row r="1044" spans="11:65" ht="12.75" customHeight="1" x14ac:dyDescent="0.15">
      <c r="K1044" s="1"/>
      <c r="AL1044" s="16"/>
      <c r="AM1044" s="16"/>
      <c r="AN1044" s="17"/>
      <c r="AO1044" s="16"/>
      <c r="AP1044" s="16"/>
      <c r="AQ1044" s="18"/>
      <c r="AR1044" s="18"/>
      <c r="AS1044" s="16"/>
      <c r="AT1044" s="16"/>
      <c r="AU1044" s="16"/>
      <c r="AV1044" s="16"/>
      <c r="AW1044" s="17"/>
      <c r="AX1044" s="16"/>
      <c r="AY1044" s="16"/>
      <c r="AZ1044" s="16"/>
      <c r="BA1044" s="16"/>
      <c r="BB1044" s="16"/>
      <c r="BC1044" s="16"/>
      <c r="BD1044" s="16"/>
      <c r="BH1044" s="6"/>
      <c r="BI1044" s="3"/>
      <c r="BK1044" s="6"/>
      <c r="BL1044" s="3"/>
      <c r="BM1044" s="3"/>
    </row>
    <row r="1045" spans="11:65" ht="12.75" customHeight="1" x14ac:dyDescent="0.15">
      <c r="K1045" s="1"/>
      <c r="AL1045" s="16"/>
      <c r="AM1045" s="16"/>
      <c r="AN1045" s="17"/>
      <c r="AO1045" s="16"/>
      <c r="AP1045" s="16"/>
      <c r="AQ1045" s="18"/>
      <c r="AR1045" s="18"/>
      <c r="AS1045" s="16"/>
      <c r="AT1045" s="16"/>
      <c r="AU1045" s="16"/>
      <c r="AV1045" s="16"/>
      <c r="AW1045" s="17"/>
      <c r="AX1045" s="16"/>
      <c r="AY1045" s="16"/>
      <c r="AZ1045" s="16"/>
      <c r="BA1045" s="16"/>
      <c r="BB1045" s="16"/>
      <c r="BC1045" s="16"/>
      <c r="BD1045" s="16"/>
      <c r="BH1045" s="6"/>
      <c r="BI1045" s="3"/>
      <c r="BK1045" s="6"/>
      <c r="BL1045" s="3"/>
      <c r="BM1045" s="3"/>
    </row>
    <row r="1046" spans="11:65" ht="12.75" customHeight="1" x14ac:dyDescent="0.15">
      <c r="K1046" s="1"/>
      <c r="AL1046" s="16"/>
      <c r="AM1046" s="16"/>
      <c r="AN1046" s="17"/>
      <c r="AO1046" s="16"/>
      <c r="AP1046" s="16"/>
      <c r="AQ1046" s="18"/>
      <c r="AR1046" s="18"/>
      <c r="AS1046" s="16"/>
      <c r="AT1046" s="16"/>
      <c r="AU1046" s="16"/>
      <c r="AV1046" s="16"/>
      <c r="AW1046" s="17"/>
      <c r="AX1046" s="16"/>
      <c r="AY1046" s="16"/>
      <c r="AZ1046" s="16"/>
      <c r="BA1046" s="16"/>
      <c r="BB1046" s="16"/>
      <c r="BC1046" s="16"/>
      <c r="BD1046" s="16"/>
      <c r="BH1046" s="6"/>
      <c r="BI1046" s="3"/>
      <c r="BK1046" s="6"/>
      <c r="BL1046" s="3"/>
      <c r="BM1046" s="3"/>
    </row>
    <row r="1047" spans="11:65" ht="12.75" customHeight="1" x14ac:dyDescent="0.15">
      <c r="K1047" s="1"/>
      <c r="AL1047" s="16"/>
      <c r="AM1047" s="16"/>
      <c r="AN1047" s="17"/>
      <c r="AO1047" s="16"/>
      <c r="AP1047" s="16"/>
      <c r="AQ1047" s="18"/>
      <c r="AR1047" s="18"/>
      <c r="AS1047" s="16"/>
      <c r="AT1047" s="16"/>
      <c r="AU1047" s="16"/>
      <c r="AV1047" s="16"/>
      <c r="AW1047" s="17"/>
      <c r="AX1047" s="16"/>
      <c r="AY1047" s="16"/>
      <c r="AZ1047" s="16"/>
      <c r="BA1047" s="16"/>
      <c r="BB1047" s="16"/>
      <c r="BC1047" s="16"/>
      <c r="BD1047" s="16"/>
      <c r="BH1047" s="6"/>
      <c r="BI1047" s="3"/>
      <c r="BK1047" s="6"/>
      <c r="BL1047" s="3"/>
      <c r="BM1047" s="3"/>
    </row>
    <row r="1048" spans="11:65" ht="12.75" customHeight="1" x14ac:dyDescent="0.15">
      <c r="K1048" s="1"/>
      <c r="AL1048" s="16"/>
      <c r="AM1048" s="16"/>
      <c r="AN1048" s="17"/>
      <c r="AO1048" s="16"/>
      <c r="AP1048" s="16"/>
      <c r="AQ1048" s="18"/>
      <c r="AR1048" s="18"/>
      <c r="AS1048" s="16"/>
      <c r="AT1048" s="16"/>
      <c r="AU1048" s="16"/>
      <c r="AV1048" s="16"/>
      <c r="AW1048" s="17"/>
      <c r="AX1048" s="16"/>
      <c r="AY1048" s="16"/>
      <c r="AZ1048" s="16"/>
      <c r="BA1048" s="16"/>
      <c r="BB1048" s="16"/>
      <c r="BC1048" s="16"/>
      <c r="BD1048" s="16"/>
      <c r="BH1048" s="6"/>
      <c r="BI1048" s="3"/>
      <c r="BK1048" s="6"/>
      <c r="BL1048" s="3"/>
      <c r="BM1048" s="3"/>
    </row>
    <row r="1049" spans="11:65" ht="12.75" customHeight="1" x14ac:dyDescent="0.15">
      <c r="K1049" s="1"/>
      <c r="AL1049" s="16"/>
      <c r="AM1049" s="16"/>
      <c r="AN1049" s="17"/>
      <c r="AO1049" s="16"/>
      <c r="AP1049" s="16"/>
      <c r="AQ1049" s="18"/>
      <c r="AR1049" s="18"/>
      <c r="AS1049" s="16"/>
      <c r="AT1049" s="16"/>
      <c r="AU1049" s="16"/>
      <c r="AV1049" s="16"/>
      <c r="AW1049" s="17"/>
      <c r="AX1049" s="16"/>
      <c r="AY1049" s="16"/>
      <c r="AZ1049" s="16"/>
      <c r="BA1049" s="16"/>
      <c r="BB1049" s="16"/>
      <c r="BC1049" s="16"/>
      <c r="BD1049" s="16"/>
      <c r="BH1049" s="6"/>
      <c r="BI1049" s="3"/>
      <c r="BK1049" s="6"/>
      <c r="BL1049" s="3"/>
      <c r="BM1049" s="3"/>
    </row>
    <row r="1050" spans="11:65" ht="12.75" customHeight="1" x14ac:dyDescent="0.15">
      <c r="K1050" s="1"/>
      <c r="AL1050" s="16"/>
      <c r="AM1050" s="16"/>
      <c r="AN1050" s="17"/>
      <c r="AO1050" s="16"/>
      <c r="AP1050" s="16"/>
      <c r="AQ1050" s="18"/>
      <c r="AR1050" s="18"/>
      <c r="AS1050" s="16"/>
      <c r="AT1050" s="16"/>
      <c r="AU1050" s="16"/>
      <c r="AV1050" s="16"/>
      <c r="AW1050" s="17"/>
      <c r="AX1050" s="16"/>
      <c r="AY1050" s="16"/>
      <c r="AZ1050" s="16"/>
      <c r="BA1050" s="16"/>
      <c r="BB1050" s="16"/>
      <c r="BC1050" s="16"/>
      <c r="BD1050" s="16"/>
      <c r="BH1050" s="6"/>
      <c r="BI1050" s="3"/>
      <c r="BK1050" s="6"/>
      <c r="BL1050" s="3"/>
      <c r="BM1050" s="3"/>
    </row>
    <row r="1051" spans="11:65" ht="12.75" customHeight="1" x14ac:dyDescent="0.15">
      <c r="K1051" s="1"/>
      <c r="AL1051" s="16"/>
      <c r="AM1051" s="16"/>
      <c r="AN1051" s="17"/>
      <c r="AO1051" s="16"/>
      <c r="AP1051" s="16"/>
      <c r="AQ1051" s="18"/>
      <c r="AR1051" s="18"/>
      <c r="AS1051" s="16"/>
      <c r="AT1051" s="16"/>
      <c r="AU1051" s="16"/>
      <c r="AV1051" s="16"/>
      <c r="AW1051" s="17"/>
      <c r="AX1051" s="16"/>
      <c r="AY1051" s="16"/>
      <c r="AZ1051" s="16"/>
      <c r="BA1051" s="16"/>
      <c r="BB1051" s="16"/>
      <c r="BC1051" s="16"/>
      <c r="BD1051" s="16"/>
      <c r="BH1051" s="6"/>
      <c r="BI1051" s="3"/>
      <c r="BK1051" s="6"/>
      <c r="BL1051" s="3"/>
      <c r="BM1051" s="3"/>
    </row>
    <row r="1052" spans="11:65" ht="12.75" customHeight="1" x14ac:dyDescent="0.15">
      <c r="K1052" s="1"/>
      <c r="AL1052" s="16"/>
      <c r="AM1052" s="16"/>
      <c r="AN1052" s="17"/>
      <c r="AO1052" s="16"/>
      <c r="AP1052" s="16"/>
      <c r="AQ1052" s="18"/>
      <c r="AR1052" s="18"/>
      <c r="AS1052" s="16"/>
      <c r="AT1052" s="16"/>
      <c r="AU1052" s="16"/>
      <c r="AV1052" s="16"/>
      <c r="AW1052" s="17"/>
      <c r="AX1052" s="16"/>
      <c r="AY1052" s="16"/>
      <c r="AZ1052" s="16"/>
      <c r="BA1052" s="16"/>
      <c r="BB1052" s="16"/>
      <c r="BC1052" s="16"/>
      <c r="BD1052" s="16"/>
      <c r="BH1052" s="6"/>
      <c r="BI1052" s="3"/>
      <c r="BK1052" s="6"/>
      <c r="BL1052" s="3"/>
      <c r="BM1052" s="3"/>
    </row>
    <row r="1053" spans="11:65" ht="12.75" customHeight="1" x14ac:dyDescent="0.15">
      <c r="K1053" s="1"/>
      <c r="AL1053" s="16"/>
      <c r="AM1053" s="16"/>
      <c r="AN1053" s="17"/>
      <c r="AO1053" s="16"/>
      <c r="AP1053" s="16"/>
      <c r="AQ1053" s="18"/>
      <c r="AR1053" s="18"/>
      <c r="AS1053" s="16"/>
      <c r="AT1053" s="16"/>
      <c r="AU1053" s="16"/>
      <c r="AV1053" s="16"/>
      <c r="AW1053" s="17"/>
      <c r="AX1053" s="16"/>
      <c r="AY1053" s="16"/>
      <c r="AZ1053" s="16"/>
      <c r="BA1053" s="16"/>
      <c r="BB1053" s="16"/>
      <c r="BC1053" s="16"/>
      <c r="BD1053" s="16"/>
      <c r="BH1053" s="6"/>
      <c r="BI1053" s="3"/>
      <c r="BK1053" s="6"/>
      <c r="BL1053" s="3"/>
      <c r="BM1053" s="3"/>
    </row>
    <row r="1054" spans="11:65" ht="12.75" customHeight="1" x14ac:dyDescent="0.15">
      <c r="K1054" s="1"/>
      <c r="AL1054" s="16"/>
      <c r="AM1054" s="16"/>
      <c r="AN1054" s="17"/>
      <c r="AO1054" s="16"/>
      <c r="AP1054" s="16"/>
      <c r="AQ1054" s="18"/>
      <c r="AR1054" s="18"/>
      <c r="AS1054" s="16"/>
      <c r="AT1054" s="16"/>
      <c r="AU1054" s="16"/>
      <c r="AV1054" s="16"/>
      <c r="AW1054" s="17"/>
      <c r="AX1054" s="16"/>
      <c r="AY1054" s="16"/>
      <c r="AZ1054" s="16"/>
      <c r="BA1054" s="16"/>
      <c r="BB1054" s="16"/>
      <c r="BC1054" s="16"/>
      <c r="BD1054" s="16"/>
      <c r="BH1054" s="6"/>
      <c r="BI1054" s="3"/>
      <c r="BK1054" s="6"/>
      <c r="BL1054" s="3"/>
      <c r="BM1054" s="3"/>
    </row>
    <row r="1055" spans="11:65" ht="12.75" customHeight="1" x14ac:dyDescent="0.15">
      <c r="K1055" s="1"/>
      <c r="AL1055" s="16"/>
      <c r="AM1055" s="16"/>
      <c r="AN1055" s="17"/>
      <c r="AO1055" s="16"/>
      <c r="AP1055" s="16"/>
      <c r="AQ1055" s="18"/>
      <c r="AR1055" s="18"/>
      <c r="AS1055" s="16"/>
      <c r="AT1055" s="16"/>
      <c r="AU1055" s="16"/>
      <c r="AV1055" s="16"/>
      <c r="AW1055" s="17"/>
      <c r="AX1055" s="16"/>
      <c r="AY1055" s="16"/>
      <c r="AZ1055" s="16"/>
      <c r="BA1055" s="16"/>
      <c r="BB1055" s="16"/>
      <c r="BC1055" s="16"/>
      <c r="BD1055" s="16"/>
      <c r="BH1055" s="6"/>
      <c r="BI1055" s="3"/>
      <c r="BK1055" s="6"/>
      <c r="BL1055" s="3"/>
      <c r="BM1055" s="3"/>
    </row>
    <row r="1056" spans="11:65" ht="12.75" customHeight="1" x14ac:dyDescent="0.15">
      <c r="K1056" s="1"/>
      <c r="AL1056" s="16"/>
      <c r="AM1056" s="16"/>
      <c r="AN1056" s="17"/>
      <c r="AO1056" s="16"/>
      <c r="AP1056" s="16"/>
      <c r="AQ1056" s="18"/>
      <c r="AR1056" s="18"/>
      <c r="AS1056" s="16"/>
      <c r="AT1056" s="16"/>
      <c r="AU1056" s="16"/>
      <c r="AV1056" s="16"/>
      <c r="AW1056" s="17"/>
      <c r="AX1056" s="16"/>
      <c r="AY1056" s="16"/>
      <c r="AZ1056" s="16"/>
      <c r="BA1056" s="16"/>
      <c r="BB1056" s="16"/>
      <c r="BC1056" s="16"/>
      <c r="BD1056" s="16"/>
      <c r="BH1056" s="6"/>
      <c r="BI1056" s="3"/>
      <c r="BK1056" s="6"/>
      <c r="BL1056" s="3"/>
      <c r="BM1056" s="3"/>
    </row>
    <row r="1057" spans="11:65" ht="12.75" customHeight="1" x14ac:dyDescent="0.15">
      <c r="K1057" s="1"/>
      <c r="AL1057" s="16"/>
      <c r="AM1057" s="16"/>
      <c r="AN1057" s="17"/>
      <c r="AO1057" s="16"/>
      <c r="AP1057" s="16"/>
      <c r="AQ1057" s="18"/>
      <c r="AR1057" s="18"/>
      <c r="AS1057" s="16"/>
      <c r="AT1057" s="16"/>
      <c r="AU1057" s="16"/>
      <c r="AV1057" s="16"/>
      <c r="AW1057" s="17"/>
      <c r="AX1057" s="16"/>
      <c r="AY1057" s="16"/>
      <c r="AZ1057" s="16"/>
      <c r="BA1057" s="16"/>
      <c r="BB1057" s="16"/>
      <c r="BC1057" s="16"/>
      <c r="BD1057" s="16"/>
      <c r="BH1057" s="6"/>
      <c r="BI1057" s="3"/>
      <c r="BK1057" s="6"/>
      <c r="BL1057" s="3"/>
      <c r="BM1057" s="3"/>
    </row>
    <row r="1058" spans="11:65" ht="12.75" customHeight="1" x14ac:dyDescent="0.15">
      <c r="K1058" s="1"/>
      <c r="AL1058" s="16"/>
      <c r="AM1058" s="16"/>
      <c r="AN1058" s="17"/>
      <c r="AO1058" s="16"/>
      <c r="AP1058" s="16"/>
      <c r="AQ1058" s="18"/>
      <c r="AR1058" s="18"/>
      <c r="AS1058" s="16"/>
      <c r="AT1058" s="16"/>
      <c r="AU1058" s="16"/>
      <c r="AV1058" s="16"/>
      <c r="AW1058" s="17"/>
      <c r="AX1058" s="16"/>
      <c r="AY1058" s="16"/>
      <c r="AZ1058" s="16"/>
      <c r="BA1058" s="16"/>
      <c r="BB1058" s="16"/>
      <c r="BC1058" s="16"/>
      <c r="BD1058" s="16"/>
      <c r="BH1058" s="6"/>
      <c r="BI1058" s="3"/>
      <c r="BK1058" s="6"/>
      <c r="BL1058" s="3"/>
      <c r="BM1058" s="3"/>
    </row>
    <row r="1059" spans="11:65" ht="12.75" customHeight="1" x14ac:dyDescent="0.15">
      <c r="K1059" s="1"/>
      <c r="AL1059" s="16"/>
      <c r="AM1059" s="16"/>
      <c r="AN1059" s="17"/>
      <c r="AO1059" s="16"/>
      <c r="AP1059" s="16"/>
      <c r="AQ1059" s="18"/>
      <c r="AR1059" s="18"/>
      <c r="AS1059" s="16"/>
      <c r="AT1059" s="16"/>
      <c r="AU1059" s="16"/>
      <c r="AV1059" s="16"/>
      <c r="AW1059" s="17"/>
      <c r="AX1059" s="16"/>
      <c r="AY1059" s="16"/>
      <c r="AZ1059" s="16"/>
      <c r="BA1059" s="16"/>
      <c r="BB1059" s="16"/>
      <c r="BC1059" s="16"/>
      <c r="BD1059" s="16"/>
      <c r="BH1059" s="6"/>
      <c r="BI1059" s="3"/>
      <c r="BK1059" s="6"/>
      <c r="BL1059" s="3"/>
      <c r="BM1059" s="3"/>
    </row>
    <row r="1060" spans="11:65" ht="12.75" customHeight="1" x14ac:dyDescent="0.15">
      <c r="K1060" s="1"/>
      <c r="AL1060" s="16"/>
      <c r="AM1060" s="16"/>
      <c r="AN1060" s="17"/>
      <c r="AO1060" s="16"/>
      <c r="AP1060" s="16"/>
      <c r="AQ1060" s="18"/>
      <c r="AR1060" s="18"/>
      <c r="AS1060" s="16"/>
      <c r="AT1060" s="16"/>
      <c r="AU1060" s="16"/>
      <c r="AV1060" s="16"/>
      <c r="AW1060" s="17"/>
      <c r="AX1060" s="16"/>
      <c r="AY1060" s="16"/>
      <c r="AZ1060" s="16"/>
      <c r="BA1060" s="16"/>
      <c r="BB1060" s="16"/>
      <c r="BC1060" s="16"/>
      <c r="BD1060" s="16"/>
      <c r="BH1060" s="6"/>
      <c r="BI1060" s="3"/>
      <c r="BK1060" s="6"/>
      <c r="BL1060" s="3"/>
      <c r="BM1060" s="3"/>
    </row>
    <row r="1061" spans="11:65" ht="12.75" customHeight="1" x14ac:dyDescent="0.15">
      <c r="K1061" s="1"/>
      <c r="AL1061" s="16"/>
      <c r="AM1061" s="16"/>
      <c r="AN1061" s="17"/>
      <c r="AO1061" s="16"/>
      <c r="AP1061" s="16"/>
      <c r="AQ1061" s="18"/>
      <c r="AR1061" s="18"/>
      <c r="AS1061" s="16"/>
      <c r="AT1061" s="16"/>
      <c r="AU1061" s="16"/>
      <c r="AV1061" s="16"/>
      <c r="AW1061" s="17"/>
      <c r="AX1061" s="16"/>
      <c r="AY1061" s="16"/>
      <c r="AZ1061" s="16"/>
      <c r="BA1061" s="16"/>
      <c r="BB1061" s="16"/>
      <c r="BC1061" s="16"/>
      <c r="BD1061" s="16"/>
      <c r="BH1061" s="6"/>
      <c r="BI1061" s="3"/>
      <c r="BK1061" s="6"/>
      <c r="BL1061" s="3"/>
      <c r="BM1061" s="3"/>
    </row>
    <row r="1062" spans="11:65" ht="12.75" customHeight="1" x14ac:dyDescent="0.15">
      <c r="K1062" s="1"/>
      <c r="AL1062" s="16"/>
      <c r="AM1062" s="16"/>
      <c r="AN1062" s="17"/>
      <c r="AO1062" s="16"/>
      <c r="AP1062" s="16"/>
      <c r="AQ1062" s="18"/>
      <c r="AR1062" s="18"/>
      <c r="AS1062" s="16"/>
      <c r="AT1062" s="16"/>
      <c r="AU1062" s="16"/>
      <c r="AV1062" s="16"/>
      <c r="AW1062" s="17"/>
      <c r="AX1062" s="16"/>
      <c r="AY1062" s="16"/>
      <c r="AZ1062" s="16"/>
      <c r="BA1062" s="16"/>
      <c r="BB1062" s="16"/>
      <c r="BC1062" s="16"/>
      <c r="BD1062" s="16"/>
      <c r="BH1062" s="6"/>
      <c r="BI1062" s="3"/>
      <c r="BK1062" s="6"/>
      <c r="BL1062" s="3"/>
      <c r="BM1062" s="3"/>
    </row>
    <row r="1063" spans="11:65" ht="12.75" customHeight="1" x14ac:dyDescent="0.15">
      <c r="K1063" s="1"/>
      <c r="AL1063" s="16"/>
      <c r="AM1063" s="16"/>
      <c r="AN1063" s="17"/>
      <c r="AO1063" s="16"/>
      <c r="AP1063" s="16"/>
      <c r="AQ1063" s="18"/>
      <c r="AR1063" s="18"/>
      <c r="AS1063" s="16"/>
      <c r="AT1063" s="16"/>
      <c r="AU1063" s="16"/>
      <c r="AV1063" s="16"/>
      <c r="AW1063" s="17"/>
      <c r="AX1063" s="16"/>
      <c r="AY1063" s="16"/>
      <c r="AZ1063" s="16"/>
      <c r="BA1063" s="16"/>
      <c r="BB1063" s="16"/>
      <c r="BC1063" s="16"/>
      <c r="BD1063" s="16"/>
      <c r="BH1063" s="6"/>
      <c r="BI1063" s="3"/>
      <c r="BK1063" s="6"/>
      <c r="BL1063" s="3"/>
      <c r="BM1063" s="3"/>
    </row>
    <row r="1064" spans="11:65" ht="12.75" customHeight="1" x14ac:dyDescent="0.15">
      <c r="K1064" s="1"/>
      <c r="AL1064" s="16"/>
      <c r="AM1064" s="16"/>
      <c r="AN1064" s="17"/>
      <c r="AO1064" s="16"/>
      <c r="AP1064" s="16"/>
      <c r="AQ1064" s="18"/>
      <c r="AR1064" s="18"/>
      <c r="AS1064" s="16"/>
      <c r="AT1064" s="16"/>
      <c r="AU1064" s="16"/>
      <c r="AV1064" s="16"/>
      <c r="AW1064" s="17"/>
      <c r="AX1064" s="16"/>
      <c r="AY1064" s="16"/>
      <c r="AZ1064" s="16"/>
      <c r="BA1064" s="16"/>
      <c r="BB1064" s="16"/>
      <c r="BC1064" s="16"/>
      <c r="BD1064" s="16"/>
      <c r="BH1064" s="6"/>
      <c r="BI1064" s="3"/>
      <c r="BK1064" s="6"/>
      <c r="BL1064" s="3"/>
      <c r="BM1064" s="3"/>
    </row>
    <row r="1065" spans="11:65" ht="12.75" customHeight="1" x14ac:dyDescent="0.15">
      <c r="K1065" s="1"/>
      <c r="AL1065" s="16"/>
      <c r="AM1065" s="16"/>
      <c r="AN1065" s="17"/>
      <c r="AO1065" s="16"/>
      <c r="AP1065" s="16"/>
      <c r="AQ1065" s="18"/>
      <c r="AR1065" s="18"/>
      <c r="AS1065" s="16"/>
      <c r="AT1065" s="16"/>
      <c r="AU1065" s="16"/>
      <c r="AV1065" s="16"/>
      <c r="AW1065" s="17"/>
      <c r="AX1065" s="16"/>
      <c r="AY1065" s="16"/>
      <c r="AZ1065" s="16"/>
      <c r="BA1065" s="16"/>
      <c r="BB1065" s="16"/>
      <c r="BC1065" s="16"/>
      <c r="BD1065" s="16"/>
      <c r="BH1065" s="6"/>
      <c r="BI1065" s="3"/>
      <c r="BK1065" s="6"/>
      <c r="BL1065" s="3"/>
      <c r="BM1065" s="3"/>
    </row>
    <row r="1066" spans="11:65" ht="12.75" customHeight="1" x14ac:dyDescent="0.15">
      <c r="K1066" s="1"/>
      <c r="AL1066" s="16"/>
      <c r="AM1066" s="16"/>
      <c r="AN1066" s="17"/>
      <c r="AO1066" s="16"/>
      <c r="AP1066" s="16"/>
      <c r="AQ1066" s="18"/>
      <c r="AR1066" s="18"/>
      <c r="AS1066" s="16"/>
      <c r="AT1066" s="16"/>
      <c r="AU1066" s="16"/>
      <c r="AV1066" s="16"/>
      <c r="AW1066" s="17"/>
      <c r="AX1066" s="16"/>
      <c r="AY1066" s="16"/>
      <c r="AZ1066" s="16"/>
      <c r="BA1066" s="16"/>
      <c r="BB1066" s="16"/>
      <c r="BC1066" s="16"/>
      <c r="BD1066" s="16"/>
      <c r="BH1066" s="6"/>
      <c r="BI1066" s="3"/>
      <c r="BK1066" s="6"/>
      <c r="BL1066" s="3"/>
      <c r="BM1066" s="3"/>
    </row>
    <row r="1067" spans="11:65" ht="12.75" customHeight="1" x14ac:dyDescent="0.15">
      <c r="K1067" s="1"/>
      <c r="AL1067" s="16"/>
      <c r="AM1067" s="16"/>
      <c r="AN1067" s="17"/>
      <c r="AO1067" s="16"/>
      <c r="AP1067" s="16"/>
      <c r="AQ1067" s="18"/>
      <c r="AR1067" s="18"/>
      <c r="AS1067" s="16"/>
      <c r="AT1067" s="16"/>
      <c r="AU1067" s="16"/>
      <c r="AV1067" s="16"/>
      <c r="AW1067" s="17"/>
      <c r="AX1067" s="16"/>
      <c r="AY1067" s="16"/>
      <c r="AZ1067" s="16"/>
      <c r="BA1067" s="16"/>
      <c r="BB1067" s="16"/>
      <c r="BC1067" s="16"/>
      <c r="BD1067" s="16"/>
      <c r="BH1067" s="6"/>
      <c r="BI1067" s="3"/>
      <c r="BK1067" s="6"/>
      <c r="BL1067" s="3"/>
      <c r="BM1067" s="3"/>
    </row>
    <row r="1068" spans="11:65" ht="12.75" customHeight="1" x14ac:dyDescent="0.15">
      <c r="K1068" s="1"/>
      <c r="AL1068" s="16"/>
      <c r="AM1068" s="16"/>
      <c r="AN1068" s="17"/>
      <c r="AO1068" s="16"/>
      <c r="AP1068" s="16"/>
      <c r="AQ1068" s="18"/>
      <c r="AR1068" s="18"/>
      <c r="AS1068" s="16"/>
      <c r="AT1068" s="16"/>
      <c r="AU1068" s="16"/>
      <c r="AV1068" s="16"/>
      <c r="AW1068" s="17"/>
      <c r="AX1068" s="16"/>
      <c r="AY1068" s="16"/>
      <c r="AZ1068" s="16"/>
      <c r="BA1068" s="16"/>
      <c r="BB1068" s="16"/>
      <c r="BC1068" s="16"/>
      <c r="BD1068" s="16"/>
      <c r="BH1068" s="6"/>
      <c r="BI1068" s="3"/>
      <c r="BK1068" s="6"/>
      <c r="BL1068" s="3"/>
      <c r="BM1068" s="3"/>
    </row>
    <row r="1069" spans="11:65" ht="12.75" customHeight="1" x14ac:dyDescent="0.15">
      <c r="K1069" s="1"/>
      <c r="AL1069" s="16"/>
      <c r="AM1069" s="16"/>
      <c r="AN1069" s="17"/>
      <c r="AO1069" s="16"/>
      <c r="AP1069" s="16"/>
      <c r="AQ1069" s="18"/>
      <c r="AR1069" s="18"/>
      <c r="AS1069" s="16"/>
      <c r="AT1069" s="16"/>
      <c r="AU1069" s="16"/>
      <c r="AV1069" s="16"/>
      <c r="AW1069" s="17"/>
      <c r="AX1069" s="16"/>
      <c r="AY1069" s="16"/>
      <c r="AZ1069" s="16"/>
      <c r="BA1069" s="16"/>
      <c r="BB1069" s="16"/>
      <c r="BC1069" s="16"/>
      <c r="BD1069" s="16"/>
      <c r="BH1069" s="6"/>
      <c r="BI1069" s="3"/>
      <c r="BK1069" s="6"/>
      <c r="BL1069" s="3"/>
      <c r="BM1069" s="3"/>
    </row>
    <row r="1070" spans="11:65" ht="12.75" customHeight="1" x14ac:dyDescent="0.15">
      <c r="K1070" s="1"/>
      <c r="AL1070" s="16"/>
      <c r="AM1070" s="16"/>
      <c r="AN1070" s="17"/>
      <c r="AO1070" s="16"/>
      <c r="AP1070" s="16"/>
      <c r="AQ1070" s="18"/>
      <c r="AR1070" s="18"/>
      <c r="AS1070" s="16"/>
      <c r="AT1070" s="16"/>
      <c r="AU1070" s="16"/>
      <c r="AV1070" s="16"/>
      <c r="AW1070" s="17"/>
      <c r="AX1070" s="16"/>
      <c r="AY1070" s="16"/>
      <c r="AZ1070" s="16"/>
      <c r="BA1070" s="16"/>
      <c r="BB1070" s="16"/>
      <c r="BC1070" s="16"/>
      <c r="BD1070" s="16"/>
      <c r="BH1070" s="6"/>
      <c r="BI1070" s="3"/>
      <c r="BK1070" s="6"/>
      <c r="BL1070" s="3"/>
      <c r="BM1070" s="3"/>
    </row>
    <row r="1071" spans="11:65" ht="12.75" customHeight="1" x14ac:dyDescent="0.15">
      <c r="K1071" s="1"/>
      <c r="AL1071" s="16"/>
      <c r="AM1071" s="16"/>
      <c r="AN1071" s="17"/>
      <c r="AO1071" s="16"/>
      <c r="AP1071" s="16"/>
      <c r="AQ1071" s="18"/>
      <c r="AR1071" s="18"/>
      <c r="AS1071" s="16"/>
      <c r="AT1071" s="16"/>
      <c r="AU1071" s="16"/>
      <c r="AV1071" s="16"/>
      <c r="AW1071" s="17"/>
      <c r="AX1071" s="16"/>
      <c r="AY1071" s="16"/>
      <c r="AZ1071" s="16"/>
      <c r="BA1071" s="16"/>
      <c r="BB1071" s="16"/>
      <c r="BC1071" s="16"/>
      <c r="BD1071" s="16"/>
      <c r="BH1071" s="6"/>
      <c r="BI1071" s="3"/>
      <c r="BK1071" s="6"/>
      <c r="BL1071" s="3"/>
      <c r="BM1071" s="3"/>
    </row>
    <row r="1072" spans="11:65" ht="12.75" customHeight="1" x14ac:dyDescent="0.15">
      <c r="K1072" s="1"/>
      <c r="AL1072" s="16"/>
      <c r="AM1072" s="16"/>
      <c r="AN1072" s="17"/>
      <c r="AO1072" s="16"/>
      <c r="AP1072" s="16"/>
      <c r="AQ1072" s="18"/>
      <c r="AR1072" s="18"/>
      <c r="AS1072" s="16"/>
      <c r="AT1072" s="16"/>
      <c r="AU1072" s="16"/>
      <c r="AV1072" s="16"/>
      <c r="AW1072" s="17"/>
      <c r="AX1072" s="16"/>
      <c r="AY1072" s="16"/>
      <c r="AZ1072" s="16"/>
      <c r="BA1072" s="16"/>
      <c r="BB1072" s="16"/>
      <c r="BC1072" s="16"/>
      <c r="BD1072" s="16"/>
      <c r="BH1072" s="6"/>
      <c r="BI1072" s="3"/>
      <c r="BK1072" s="6"/>
      <c r="BL1072" s="3"/>
      <c r="BM1072" s="3"/>
    </row>
    <row r="1073" spans="11:65" ht="12.75" customHeight="1" x14ac:dyDescent="0.15">
      <c r="K1073" s="1"/>
      <c r="AL1073" s="16"/>
      <c r="AM1073" s="16"/>
      <c r="AN1073" s="17"/>
      <c r="AO1073" s="16"/>
      <c r="AP1073" s="16"/>
      <c r="AQ1073" s="18"/>
      <c r="AR1073" s="18"/>
      <c r="AS1073" s="16"/>
      <c r="AT1073" s="16"/>
      <c r="AU1073" s="16"/>
      <c r="AV1073" s="16"/>
      <c r="AW1073" s="17"/>
      <c r="AX1073" s="16"/>
      <c r="AY1073" s="16"/>
      <c r="AZ1073" s="16"/>
      <c r="BA1073" s="16"/>
      <c r="BB1073" s="16"/>
      <c r="BC1073" s="16"/>
      <c r="BD1073" s="16"/>
      <c r="BH1073" s="6"/>
      <c r="BI1073" s="3"/>
      <c r="BK1073" s="6"/>
      <c r="BL1073" s="3"/>
      <c r="BM1073" s="3"/>
    </row>
    <row r="1074" spans="11:65" ht="12.75" customHeight="1" x14ac:dyDescent="0.15">
      <c r="K1074" s="1"/>
      <c r="AL1074" s="16"/>
      <c r="AM1074" s="16"/>
      <c r="AN1074" s="17"/>
      <c r="AO1074" s="16"/>
      <c r="AP1074" s="16"/>
      <c r="AQ1074" s="18"/>
      <c r="AR1074" s="18"/>
      <c r="AS1074" s="16"/>
      <c r="AT1074" s="16"/>
      <c r="AU1074" s="16"/>
      <c r="AV1074" s="16"/>
      <c r="AW1074" s="17"/>
      <c r="AX1074" s="16"/>
      <c r="AY1074" s="16"/>
      <c r="AZ1074" s="16"/>
      <c r="BA1074" s="16"/>
      <c r="BB1074" s="16"/>
      <c r="BC1074" s="16"/>
      <c r="BD1074" s="16"/>
      <c r="BH1074" s="6"/>
      <c r="BI1074" s="3"/>
      <c r="BK1074" s="6"/>
      <c r="BL1074" s="3"/>
      <c r="BM1074" s="3"/>
    </row>
    <row r="1075" spans="11:65" ht="12.75" customHeight="1" x14ac:dyDescent="0.15">
      <c r="K1075" s="1"/>
      <c r="AL1075" s="16"/>
      <c r="AM1075" s="16"/>
      <c r="AN1075" s="17"/>
      <c r="AO1075" s="16"/>
      <c r="AP1075" s="16"/>
      <c r="AQ1075" s="18"/>
      <c r="AR1075" s="18"/>
      <c r="AS1075" s="16"/>
      <c r="AT1075" s="16"/>
      <c r="AU1075" s="16"/>
      <c r="AV1075" s="16"/>
      <c r="AW1075" s="17"/>
      <c r="AX1075" s="16"/>
      <c r="AY1075" s="16"/>
      <c r="AZ1075" s="16"/>
      <c r="BA1075" s="16"/>
      <c r="BB1075" s="16"/>
      <c r="BC1075" s="16"/>
      <c r="BD1075" s="16"/>
      <c r="BH1075" s="6"/>
      <c r="BI1075" s="3"/>
      <c r="BK1075" s="6"/>
      <c r="BL1075" s="3"/>
      <c r="BM1075" s="3"/>
    </row>
    <row r="1076" spans="11:65" ht="12.75" customHeight="1" x14ac:dyDescent="0.15">
      <c r="K1076" s="1"/>
      <c r="AL1076" s="16"/>
      <c r="AM1076" s="16"/>
      <c r="AN1076" s="17"/>
      <c r="AO1076" s="16"/>
      <c r="AP1076" s="16"/>
      <c r="AQ1076" s="18"/>
      <c r="AR1076" s="18"/>
      <c r="AS1076" s="16"/>
      <c r="AT1076" s="16"/>
      <c r="AU1076" s="16"/>
      <c r="AV1076" s="16"/>
      <c r="AW1076" s="17"/>
      <c r="AX1076" s="16"/>
      <c r="AY1076" s="16"/>
      <c r="AZ1076" s="16"/>
      <c r="BA1076" s="16"/>
      <c r="BB1076" s="16"/>
      <c r="BC1076" s="16"/>
      <c r="BD1076" s="16"/>
      <c r="BH1076" s="6"/>
      <c r="BI1076" s="3"/>
      <c r="BK1076" s="6"/>
      <c r="BL1076" s="3"/>
      <c r="BM1076" s="3"/>
    </row>
    <row r="1077" spans="11:65" ht="12.75" customHeight="1" x14ac:dyDescent="0.15">
      <c r="K1077" s="1"/>
      <c r="AL1077" s="16"/>
      <c r="AM1077" s="16"/>
      <c r="AN1077" s="17"/>
      <c r="AO1077" s="16"/>
      <c r="AP1077" s="16"/>
      <c r="AQ1077" s="18"/>
      <c r="AR1077" s="18"/>
      <c r="AS1077" s="16"/>
      <c r="AT1077" s="16"/>
      <c r="AU1077" s="16"/>
      <c r="AV1077" s="16"/>
      <c r="AW1077" s="17"/>
      <c r="AX1077" s="16"/>
      <c r="AY1077" s="16"/>
      <c r="AZ1077" s="16"/>
      <c r="BA1077" s="16"/>
      <c r="BB1077" s="16"/>
      <c r="BC1077" s="16"/>
      <c r="BD1077" s="16"/>
      <c r="BH1077" s="6"/>
      <c r="BI1077" s="3"/>
      <c r="BK1077" s="6"/>
      <c r="BL1077" s="3"/>
      <c r="BM1077" s="3"/>
    </row>
    <row r="1078" spans="11:65" ht="12.75" customHeight="1" x14ac:dyDescent="0.15">
      <c r="K1078" s="1"/>
      <c r="AL1078" s="16"/>
      <c r="AM1078" s="16"/>
      <c r="AN1078" s="17"/>
      <c r="AO1078" s="16"/>
      <c r="AP1078" s="16"/>
      <c r="AQ1078" s="18"/>
      <c r="AR1078" s="18"/>
      <c r="AS1078" s="16"/>
      <c r="AT1078" s="16"/>
      <c r="AU1078" s="16"/>
      <c r="AV1078" s="16"/>
      <c r="AW1078" s="17"/>
      <c r="AX1078" s="16"/>
      <c r="AY1078" s="16"/>
      <c r="AZ1078" s="16"/>
      <c r="BA1078" s="16"/>
      <c r="BB1078" s="16"/>
      <c r="BC1078" s="16"/>
      <c r="BD1078" s="16"/>
      <c r="BH1078" s="6"/>
      <c r="BI1078" s="3"/>
      <c r="BK1078" s="6"/>
      <c r="BL1078" s="3"/>
      <c r="BM1078" s="3"/>
    </row>
    <row r="1079" spans="11:65" ht="12.75" customHeight="1" x14ac:dyDescent="0.15">
      <c r="K1079" s="1"/>
      <c r="AL1079" s="16"/>
      <c r="AM1079" s="16"/>
      <c r="AN1079" s="17"/>
      <c r="AO1079" s="16"/>
      <c r="AP1079" s="16"/>
      <c r="AQ1079" s="18"/>
      <c r="AR1079" s="18"/>
      <c r="AS1079" s="16"/>
      <c r="AT1079" s="16"/>
      <c r="AU1079" s="16"/>
      <c r="AV1079" s="16"/>
      <c r="AW1079" s="17"/>
      <c r="AX1079" s="16"/>
      <c r="AY1079" s="16"/>
      <c r="AZ1079" s="16"/>
      <c r="BA1079" s="16"/>
      <c r="BB1079" s="16"/>
      <c r="BC1079" s="16"/>
      <c r="BD1079" s="16"/>
      <c r="BH1079" s="6"/>
      <c r="BI1079" s="3"/>
      <c r="BK1079" s="6"/>
      <c r="BL1079" s="3"/>
      <c r="BM1079" s="3"/>
    </row>
    <row r="1080" spans="11:65" ht="12.75" customHeight="1" x14ac:dyDescent="0.15">
      <c r="K1080" s="1"/>
      <c r="AL1080" s="16"/>
      <c r="AM1080" s="16"/>
      <c r="AN1080" s="17"/>
      <c r="AO1080" s="16"/>
      <c r="AP1080" s="16"/>
      <c r="AQ1080" s="18"/>
      <c r="AR1080" s="18"/>
      <c r="AS1080" s="16"/>
      <c r="AT1080" s="16"/>
      <c r="AU1080" s="16"/>
      <c r="AV1080" s="16"/>
      <c r="AW1080" s="17"/>
      <c r="AX1080" s="16"/>
      <c r="AY1080" s="16"/>
      <c r="AZ1080" s="16"/>
      <c r="BA1080" s="16"/>
      <c r="BB1080" s="16"/>
      <c r="BC1080" s="16"/>
      <c r="BD1080" s="16"/>
      <c r="BH1080" s="6"/>
      <c r="BI1080" s="3"/>
      <c r="BK1080" s="6"/>
      <c r="BL1080" s="3"/>
      <c r="BM1080" s="3"/>
    </row>
    <row r="1081" spans="11:65" ht="12.75" customHeight="1" x14ac:dyDescent="0.15">
      <c r="K1081" s="1"/>
      <c r="AL1081" s="16"/>
      <c r="AM1081" s="16"/>
      <c r="AN1081" s="17"/>
      <c r="AO1081" s="16"/>
      <c r="AP1081" s="16"/>
      <c r="AQ1081" s="18"/>
      <c r="AR1081" s="18"/>
      <c r="AS1081" s="16"/>
      <c r="AT1081" s="16"/>
      <c r="AU1081" s="16"/>
      <c r="AV1081" s="16"/>
      <c r="AW1081" s="17"/>
      <c r="AX1081" s="16"/>
      <c r="AY1081" s="16"/>
      <c r="AZ1081" s="16"/>
      <c r="BA1081" s="16"/>
      <c r="BB1081" s="16"/>
      <c r="BC1081" s="16"/>
      <c r="BD1081" s="16"/>
      <c r="BH1081" s="6"/>
      <c r="BI1081" s="3"/>
      <c r="BK1081" s="6"/>
      <c r="BL1081" s="3"/>
      <c r="BM1081" s="3"/>
    </row>
    <row r="1082" spans="11:65" ht="12.75" customHeight="1" x14ac:dyDescent="0.15">
      <c r="K1082" s="1"/>
      <c r="AL1082" s="16"/>
      <c r="AM1082" s="16"/>
      <c r="AN1082" s="17"/>
      <c r="AO1082" s="16"/>
      <c r="AP1082" s="16"/>
      <c r="AQ1082" s="18"/>
      <c r="AR1082" s="18"/>
      <c r="AS1082" s="16"/>
      <c r="AT1082" s="16"/>
      <c r="AU1082" s="16"/>
      <c r="AV1082" s="16"/>
      <c r="AW1082" s="17"/>
      <c r="AX1082" s="16"/>
      <c r="AY1082" s="16"/>
      <c r="AZ1082" s="16"/>
      <c r="BA1082" s="16"/>
      <c r="BB1082" s="16"/>
      <c r="BC1082" s="16"/>
      <c r="BD1082" s="16"/>
      <c r="BH1082" s="6"/>
      <c r="BI1082" s="3"/>
      <c r="BK1082" s="6"/>
      <c r="BL1082" s="3"/>
      <c r="BM1082" s="3"/>
    </row>
    <row r="1083" spans="11:65" ht="12.75" customHeight="1" x14ac:dyDescent="0.15">
      <c r="K1083" s="1"/>
      <c r="AL1083" s="16"/>
      <c r="AM1083" s="16"/>
      <c r="AN1083" s="17"/>
      <c r="AO1083" s="16"/>
      <c r="AP1083" s="16"/>
      <c r="AQ1083" s="18"/>
      <c r="AR1083" s="18"/>
      <c r="AS1083" s="16"/>
      <c r="AT1083" s="16"/>
      <c r="AU1083" s="16"/>
      <c r="AV1083" s="16"/>
      <c r="AW1083" s="17"/>
      <c r="AX1083" s="16"/>
      <c r="AY1083" s="16"/>
      <c r="AZ1083" s="16"/>
      <c r="BA1083" s="16"/>
      <c r="BB1083" s="16"/>
      <c r="BC1083" s="16"/>
      <c r="BD1083" s="16"/>
      <c r="BH1083" s="6"/>
      <c r="BI1083" s="3"/>
      <c r="BK1083" s="6"/>
      <c r="BL1083" s="3"/>
      <c r="BM1083" s="3"/>
    </row>
    <row r="1084" spans="11:65" ht="12.75" customHeight="1" x14ac:dyDescent="0.15">
      <c r="K1084" s="1"/>
      <c r="AL1084" s="16"/>
      <c r="AM1084" s="16"/>
      <c r="AN1084" s="17"/>
      <c r="AO1084" s="16"/>
      <c r="AP1084" s="16"/>
      <c r="AQ1084" s="18"/>
      <c r="AR1084" s="18"/>
      <c r="AS1084" s="16"/>
      <c r="AT1084" s="16"/>
      <c r="AU1084" s="16"/>
      <c r="AV1084" s="16"/>
      <c r="AW1084" s="17"/>
      <c r="AX1084" s="16"/>
      <c r="AY1084" s="16"/>
      <c r="AZ1084" s="16"/>
      <c r="BA1084" s="16"/>
      <c r="BB1084" s="16"/>
      <c r="BC1084" s="16"/>
      <c r="BD1084" s="16"/>
      <c r="BH1084" s="6"/>
      <c r="BI1084" s="3"/>
      <c r="BK1084" s="6"/>
      <c r="BL1084" s="3"/>
      <c r="BM1084" s="3"/>
    </row>
    <row r="1085" spans="11:65" ht="12.75" customHeight="1" x14ac:dyDescent="0.15">
      <c r="K1085" s="1"/>
      <c r="AL1085" s="16"/>
      <c r="AM1085" s="16"/>
      <c r="AN1085" s="17"/>
      <c r="AO1085" s="16"/>
      <c r="AP1085" s="16"/>
      <c r="AQ1085" s="18"/>
      <c r="AR1085" s="18"/>
      <c r="AS1085" s="16"/>
      <c r="AT1085" s="16"/>
      <c r="AU1085" s="16"/>
      <c r="AV1085" s="16"/>
      <c r="AW1085" s="17"/>
      <c r="AX1085" s="16"/>
      <c r="AY1085" s="16"/>
      <c r="AZ1085" s="16"/>
      <c r="BA1085" s="16"/>
      <c r="BB1085" s="16"/>
      <c r="BC1085" s="16"/>
      <c r="BD1085" s="16"/>
      <c r="BH1085" s="6"/>
      <c r="BI1085" s="3"/>
      <c r="BK1085" s="6"/>
      <c r="BL1085" s="3"/>
      <c r="BM1085" s="3"/>
    </row>
    <row r="1086" spans="11:65" ht="12.75" customHeight="1" x14ac:dyDescent="0.15">
      <c r="K1086" s="1"/>
      <c r="AL1086" s="16"/>
      <c r="AM1086" s="16"/>
      <c r="AN1086" s="17"/>
      <c r="AO1086" s="16"/>
      <c r="AP1086" s="16"/>
      <c r="AQ1086" s="18"/>
      <c r="AR1086" s="18"/>
      <c r="AS1086" s="16"/>
      <c r="AT1086" s="16"/>
      <c r="AU1086" s="16"/>
      <c r="AV1086" s="16"/>
      <c r="AW1086" s="17"/>
      <c r="AX1086" s="16"/>
      <c r="AY1086" s="16"/>
      <c r="AZ1086" s="16"/>
      <c r="BA1086" s="16"/>
      <c r="BB1086" s="16"/>
      <c r="BC1086" s="16"/>
      <c r="BD1086" s="16"/>
      <c r="BH1086" s="6"/>
      <c r="BI1086" s="3"/>
      <c r="BK1086" s="6"/>
      <c r="BL1086" s="3"/>
      <c r="BM1086" s="3"/>
    </row>
    <row r="1087" spans="11:65" ht="12.75" customHeight="1" x14ac:dyDescent="0.15">
      <c r="K1087" s="1"/>
      <c r="AL1087" s="16"/>
      <c r="AM1087" s="16"/>
      <c r="AN1087" s="17"/>
      <c r="AO1087" s="16"/>
      <c r="AP1087" s="16"/>
      <c r="AQ1087" s="18"/>
      <c r="AR1087" s="18"/>
      <c r="AS1087" s="16"/>
      <c r="AT1087" s="16"/>
      <c r="AU1087" s="16"/>
      <c r="AV1087" s="16"/>
      <c r="AW1087" s="17"/>
      <c r="AX1087" s="16"/>
      <c r="AY1087" s="16"/>
      <c r="AZ1087" s="16"/>
      <c r="BA1087" s="16"/>
      <c r="BB1087" s="16"/>
      <c r="BC1087" s="16"/>
      <c r="BD1087" s="16"/>
      <c r="BH1087" s="6"/>
      <c r="BI1087" s="3"/>
      <c r="BK1087" s="6"/>
      <c r="BL1087" s="3"/>
      <c r="BM1087" s="3"/>
    </row>
    <row r="1088" spans="11:65" ht="12.75" customHeight="1" x14ac:dyDescent="0.15">
      <c r="K1088" s="1"/>
      <c r="AL1088" s="16"/>
      <c r="AM1088" s="16"/>
      <c r="AN1088" s="17"/>
      <c r="AO1088" s="16"/>
      <c r="AP1088" s="16"/>
      <c r="AQ1088" s="18"/>
      <c r="AR1088" s="18"/>
      <c r="AS1088" s="16"/>
      <c r="AT1088" s="16"/>
      <c r="AU1088" s="16"/>
      <c r="AV1088" s="16"/>
      <c r="AW1088" s="17"/>
      <c r="AX1088" s="16"/>
      <c r="AY1088" s="16"/>
      <c r="AZ1088" s="16"/>
      <c r="BA1088" s="16"/>
      <c r="BB1088" s="16"/>
      <c r="BC1088" s="16"/>
      <c r="BD1088" s="16"/>
      <c r="BH1088" s="6"/>
      <c r="BI1088" s="3"/>
      <c r="BK1088" s="6"/>
      <c r="BL1088" s="3"/>
      <c r="BM1088" s="3"/>
    </row>
    <row r="1089" spans="11:65" ht="12.75" customHeight="1" x14ac:dyDescent="0.15">
      <c r="K1089" s="1"/>
      <c r="AL1089" s="16"/>
      <c r="AM1089" s="16"/>
      <c r="AN1089" s="17"/>
      <c r="AO1089" s="16"/>
      <c r="AP1089" s="16"/>
      <c r="AQ1089" s="18"/>
      <c r="AR1089" s="18"/>
      <c r="AS1089" s="16"/>
      <c r="AT1089" s="16"/>
      <c r="AU1089" s="16"/>
      <c r="AV1089" s="16"/>
      <c r="AW1089" s="17"/>
      <c r="AX1089" s="16"/>
      <c r="AY1089" s="16"/>
      <c r="AZ1089" s="16"/>
      <c r="BA1089" s="16"/>
      <c r="BB1089" s="16"/>
      <c r="BC1089" s="16"/>
      <c r="BD1089" s="16"/>
      <c r="BH1089" s="6"/>
      <c r="BI1089" s="3"/>
      <c r="BK1089" s="6"/>
      <c r="BL1089" s="3"/>
      <c r="BM1089" s="3"/>
    </row>
    <row r="1090" spans="11:65" ht="12.75" customHeight="1" x14ac:dyDescent="0.15">
      <c r="K1090" s="1"/>
      <c r="AL1090" s="16"/>
      <c r="AM1090" s="16"/>
      <c r="AN1090" s="17"/>
      <c r="AO1090" s="16"/>
      <c r="AP1090" s="16"/>
      <c r="AQ1090" s="18"/>
      <c r="AR1090" s="18"/>
      <c r="AS1090" s="16"/>
      <c r="AT1090" s="16"/>
      <c r="AU1090" s="16"/>
      <c r="AV1090" s="16"/>
      <c r="AW1090" s="17"/>
      <c r="AX1090" s="16"/>
      <c r="AY1090" s="16"/>
      <c r="AZ1090" s="16"/>
      <c r="BA1090" s="16"/>
      <c r="BB1090" s="16"/>
      <c r="BC1090" s="16"/>
      <c r="BD1090" s="16"/>
      <c r="BH1090" s="6"/>
      <c r="BI1090" s="3"/>
      <c r="BK1090" s="6"/>
      <c r="BL1090" s="3"/>
      <c r="BM1090" s="3"/>
    </row>
    <row r="1091" spans="11:65" ht="12.75" customHeight="1" x14ac:dyDescent="0.15">
      <c r="K1091" s="1"/>
      <c r="AL1091" s="16"/>
      <c r="AM1091" s="16"/>
      <c r="AN1091" s="17"/>
      <c r="AO1091" s="16"/>
      <c r="AP1091" s="16"/>
      <c r="AQ1091" s="18"/>
      <c r="AR1091" s="18"/>
      <c r="AS1091" s="16"/>
      <c r="AT1091" s="16"/>
      <c r="AU1091" s="16"/>
      <c r="AV1091" s="16"/>
      <c r="AW1091" s="17"/>
      <c r="AX1091" s="16"/>
      <c r="AY1091" s="16"/>
      <c r="AZ1091" s="16"/>
      <c r="BA1091" s="16"/>
      <c r="BB1091" s="16"/>
      <c r="BC1091" s="16"/>
      <c r="BD1091" s="16"/>
      <c r="BH1091" s="6"/>
      <c r="BI1091" s="3"/>
      <c r="BK1091" s="6"/>
      <c r="BL1091" s="3"/>
      <c r="BM1091" s="3"/>
    </row>
    <row r="1092" spans="11:65" ht="12.75" customHeight="1" x14ac:dyDescent="0.15">
      <c r="K1092" s="1"/>
      <c r="AL1092" s="16"/>
      <c r="AM1092" s="16"/>
      <c r="AN1092" s="17"/>
      <c r="AO1092" s="16"/>
      <c r="AP1092" s="16"/>
      <c r="AQ1092" s="18"/>
      <c r="AR1092" s="18"/>
      <c r="AS1092" s="16"/>
      <c r="AT1092" s="16"/>
      <c r="AU1092" s="16"/>
      <c r="AV1092" s="16"/>
      <c r="AW1092" s="17"/>
      <c r="AX1092" s="16"/>
      <c r="AY1092" s="16"/>
      <c r="AZ1092" s="16"/>
      <c r="BA1092" s="16"/>
      <c r="BB1092" s="16"/>
      <c r="BC1092" s="16"/>
      <c r="BD1092" s="16"/>
      <c r="BH1092" s="6"/>
      <c r="BI1092" s="3"/>
      <c r="BK1092" s="6"/>
      <c r="BL1092" s="3"/>
      <c r="BM1092" s="3"/>
    </row>
    <row r="1093" spans="11:65" ht="12.75" customHeight="1" x14ac:dyDescent="0.15">
      <c r="K1093" s="1"/>
      <c r="AL1093" s="16"/>
      <c r="AM1093" s="16"/>
      <c r="AN1093" s="17"/>
      <c r="AO1093" s="16"/>
      <c r="AP1093" s="16"/>
      <c r="AQ1093" s="18"/>
      <c r="AR1093" s="18"/>
      <c r="AS1093" s="16"/>
      <c r="AT1093" s="16"/>
      <c r="AU1093" s="16"/>
      <c r="AV1093" s="16"/>
      <c r="AW1093" s="17"/>
      <c r="AX1093" s="16"/>
      <c r="AY1093" s="16"/>
      <c r="AZ1093" s="16"/>
      <c r="BA1093" s="16"/>
      <c r="BB1093" s="16"/>
      <c r="BC1093" s="16"/>
      <c r="BD1093" s="16"/>
      <c r="BH1093" s="6"/>
      <c r="BI1093" s="3"/>
      <c r="BK1093" s="6"/>
      <c r="BL1093" s="3"/>
      <c r="BM1093" s="3"/>
    </row>
    <row r="1094" spans="11:65" ht="12.75" customHeight="1" x14ac:dyDescent="0.15">
      <c r="K1094" s="1"/>
      <c r="AL1094" s="16"/>
      <c r="AM1094" s="16"/>
      <c r="AN1094" s="17"/>
      <c r="AO1094" s="16"/>
      <c r="AP1094" s="16"/>
      <c r="AQ1094" s="18"/>
      <c r="AR1094" s="18"/>
      <c r="AS1094" s="16"/>
      <c r="AT1094" s="16"/>
      <c r="AU1094" s="16"/>
      <c r="AV1094" s="16"/>
      <c r="AW1094" s="17"/>
      <c r="AX1094" s="16"/>
      <c r="AY1094" s="16"/>
      <c r="AZ1094" s="16"/>
      <c r="BA1094" s="16"/>
      <c r="BB1094" s="16"/>
      <c r="BC1094" s="16"/>
      <c r="BD1094" s="16"/>
      <c r="BH1094" s="6"/>
      <c r="BI1094" s="3"/>
      <c r="BK1094" s="6"/>
      <c r="BL1094" s="3"/>
      <c r="BM1094" s="3"/>
    </row>
    <row r="1095" spans="11:65" ht="12.75" customHeight="1" x14ac:dyDescent="0.15">
      <c r="K1095" s="1"/>
      <c r="AL1095" s="16"/>
      <c r="AM1095" s="16"/>
      <c r="AN1095" s="17"/>
      <c r="AO1095" s="16"/>
      <c r="AP1095" s="16"/>
      <c r="AQ1095" s="18"/>
      <c r="AR1095" s="18"/>
      <c r="AS1095" s="16"/>
      <c r="AT1095" s="16"/>
      <c r="AU1095" s="16"/>
      <c r="AV1095" s="16"/>
      <c r="AW1095" s="17"/>
      <c r="AX1095" s="16"/>
      <c r="AY1095" s="16"/>
      <c r="AZ1095" s="16"/>
      <c r="BA1095" s="16"/>
      <c r="BB1095" s="16"/>
      <c r="BC1095" s="16"/>
      <c r="BD1095" s="16"/>
      <c r="BH1095" s="6"/>
      <c r="BI1095" s="3"/>
      <c r="BK1095" s="6"/>
      <c r="BL1095" s="3"/>
      <c r="BM1095" s="3"/>
    </row>
    <row r="1096" spans="11:65" ht="12.75" customHeight="1" x14ac:dyDescent="0.15">
      <c r="K1096" s="1"/>
      <c r="AL1096" s="16"/>
      <c r="AM1096" s="16"/>
      <c r="AN1096" s="17"/>
      <c r="AO1096" s="16"/>
      <c r="AP1096" s="16"/>
      <c r="AQ1096" s="18"/>
      <c r="AR1096" s="18"/>
      <c r="AS1096" s="16"/>
      <c r="AT1096" s="16"/>
      <c r="AU1096" s="16"/>
      <c r="AV1096" s="16"/>
      <c r="AW1096" s="17"/>
      <c r="AX1096" s="16"/>
      <c r="AY1096" s="16"/>
      <c r="AZ1096" s="16"/>
      <c r="BA1096" s="16"/>
      <c r="BB1096" s="16"/>
      <c r="BC1096" s="16"/>
      <c r="BD1096" s="16"/>
      <c r="BH1096" s="6"/>
      <c r="BI1096" s="3"/>
      <c r="BK1096" s="6"/>
      <c r="BL1096" s="3"/>
      <c r="BM1096" s="3"/>
    </row>
    <row r="1097" spans="11:65" ht="12.75" customHeight="1" x14ac:dyDescent="0.15">
      <c r="K1097" s="1"/>
      <c r="AL1097" s="16"/>
      <c r="AM1097" s="16"/>
      <c r="AN1097" s="17"/>
      <c r="AO1097" s="16"/>
      <c r="AP1097" s="16"/>
      <c r="AQ1097" s="18"/>
      <c r="AR1097" s="18"/>
      <c r="AS1097" s="16"/>
      <c r="AT1097" s="16"/>
      <c r="AU1097" s="16"/>
      <c r="AV1097" s="16"/>
      <c r="AW1097" s="17"/>
      <c r="AX1097" s="16"/>
      <c r="AY1097" s="16"/>
      <c r="AZ1097" s="16"/>
      <c r="BA1097" s="16"/>
      <c r="BB1097" s="16"/>
      <c r="BC1097" s="16"/>
      <c r="BD1097" s="16"/>
      <c r="BH1097" s="6"/>
      <c r="BI1097" s="3"/>
      <c r="BK1097" s="6"/>
      <c r="BL1097" s="3"/>
      <c r="BM1097" s="3"/>
    </row>
    <row r="1098" spans="11:65" ht="12.75" customHeight="1" x14ac:dyDescent="0.15">
      <c r="K1098" s="1"/>
      <c r="AL1098" s="16"/>
      <c r="AM1098" s="16"/>
      <c r="AN1098" s="17"/>
      <c r="AO1098" s="16"/>
      <c r="AP1098" s="16"/>
      <c r="AQ1098" s="18"/>
      <c r="AR1098" s="18"/>
      <c r="AS1098" s="16"/>
      <c r="AT1098" s="16"/>
      <c r="AU1098" s="16"/>
      <c r="AV1098" s="16"/>
      <c r="AW1098" s="17"/>
      <c r="AX1098" s="16"/>
      <c r="AY1098" s="16"/>
      <c r="AZ1098" s="16"/>
      <c r="BA1098" s="16"/>
      <c r="BB1098" s="16"/>
      <c r="BC1098" s="16"/>
      <c r="BD1098" s="16"/>
      <c r="BH1098" s="6"/>
      <c r="BI1098" s="3"/>
      <c r="BK1098" s="6"/>
      <c r="BL1098" s="3"/>
      <c r="BM1098" s="3"/>
    </row>
    <row r="1099" spans="11:65" ht="12.75" customHeight="1" x14ac:dyDescent="0.15">
      <c r="K1099" s="1"/>
      <c r="AL1099" s="16"/>
      <c r="AM1099" s="16"/>
      <c r="AN1099" s="17"/>
      <c r="AO1099" s="16"/>
      <c r="AP1099" s="16"/>
      <c r="AQ1099" s="18"/>
      <c r="AR1099" s="18"/>
      <c r="AS1099" s="16"/>
      <c r="AT1099" s="16"/>
      <c r="AU1099" s="16"/>
      <c r="AV1099" s="16"/>
      <c r="AW1099" s="17"/>
      <c r="AX1099" s="16"/>
      <c r="AY1099" s="16"/>
      <c r="AZ1099" s="16"/>
      <c r="BA1099" s="16"/>
      <c r="BB1099" s="16"/>
      <c r="BC1099" s="16"/>
      <c r="BD1099" s="16"/>
      <c r="BH1099" s="6"/>
      <c r="BI1099" s="3"/>
      <c r="BK1099" s="6"/>
      <c r="BL1099" s="3"/>
      <c r="BM1099" s="3"/>
    </row>
    <row r="1100" spans="11:65" ht="12.75" customHeight="1" x14ac:dyDescent="0.15">
      <c r="K1100" s="1"/>
      <c r="AL1100" s="16"/>
      <c r="AM1100" s="16"/>
      <c r="AN1100" s="17"/>
      <c r="AO1100" s="16"/>
      <c r="AP1100" s="16"/>
      <c r="AQ1100" s="18"/>
      <c r="AR1100" s="18"/>
      <c r="AS1100" s="16"/>
      <c r="AT1100" s="16"/>
      <c r="AU1100" s="16"/>
      <c r="AV1100" s="16"/>
      <c r="AW1100" s="17"/>
      <c r="AX1100" s="16"/>
      <c r="AY1100" s="16"/>
      <c r="AZ1100" s="16"/>
      <c r="BA1100" s="16"/>
      <c r="BB1100" s="16"/>
      <c r="BC1100" s="16"/>
      <c r="BD1100" s="16"/>
      <c r="BH1100" s="6"/>
      <c r="BI1100" s="3"/>
      <c r="BK1100" s="6"/>
      <c r="BL1100" s="3"/>
      <c r="BM1100" s="3"/>
    </row>
    <row r="1101" spans="11:65" ht="12.75" customHeight="1" x14ac:dyDescent="0.15">
      <c r="K1101" s="1"/>
      <c r="AL1101" s="16"/>
      <c r="AM1101" s="16"/>
      <c r="AN1101" s="17"/>
      <c r="AO1101" s="16"/>
      <c r="AP1101" s="16"/>
      <c r="AQ1101" s="18"/>
      <c r="AR1101" s="18"/>
      <c r="AS1101" s="16"/>
      <c r="AT1101" s="16"/>
      <c r="AU1101" s="16"/>
      <c r="AV1101" s="16"/>
      <c r="AW1101" s="17"/>
      <c r="AX1101" s="16"/>
      <c r="AY1101" s="16"/>
      <c r="AZ1101" s="16"/>
      <c r="BA1101" s="16"/>
      <c r="BB1101" s="16"/>
      <c r="BC1101" s="16"/>
      <c r="BD1101" s="16"/>
      <c r="BH1101" s="6"/>
      <c r="BI1101" s="3"/>
      <c r="BK1101" s="6"/>
      <c r="BL1101" s="3"/>
      <c r="BM1101" s="3"/>
    </row>
    <row r="1102" spans="11:65" ht="12.75" customHeight="1" x14ac:dyDescent="0.15">
      <c r="K1102" s="1"/>
      <c r="AL1102" s="16"/>
      <c r="AM1102" s="16"/>
      <c r="AN1102" s="17"/>
      <c r="AO1102" s="16"/>
      <c r="AP1102" s="16"/>
      <c r="AQ1102" s="18"/>
      <c r="AR1102" s="18"/>
      <c r="AS1102" s="16"/>
      <c r="AT1102" s="16"/>
      <c r="AU1102" s="16"/>
      <c r="AV1102" s="16"/>
      <c r="AW1102" s="17"/>
      <c r="AX1102" s="16"/>
      <c r="AY1102" s="16"/>
      <c r="AZ1102" s="16"/>
      <c r="BA1102" s="16"/>
      <c r="BB1102" s="16"/>
      <c r="BC1102" s="16"/>
      <c r="BD1102" s="16"/>
      <c r="BH1102" s="6"/>
      <c r="BI1102" s="3"/>
      <c r="BK1102" s="6"/>
      <c r="BL1102" s="3"/>
      <c r="BM1102" s="3"/>
    </row>
    <row r="1103" spans="11:65" ht="12.75" customHeight="1" x14ac:dyDescent="0.15">
      <c r="K1103" s="1"/>
      <c r="AL1103" s="16"/>
      <c r="AM1103" s="16"/>
      <c r="AN1103" s="17"/>
      <c r="AO1103" s="16"/>
      <c r="AP1103" s="16"/>
      <c r="AQ1103" s="18"/>
      <c r="AR1103" s="18"/>
      <c r="AS1103" s="16"/>
      <c r="AT1103" s="16"/>
      <c r="AU1103" s="16"/>
      <c r="AV1103" s="16"/>
      <c r="AW1103" s="17"/>
      <c r="AX1103" s="16"/>
      <c r="AY1103" s="16"/>
      <c r="AZ1103" s="16"/>
      <c r="BA1103" s="16"/>
      <c r="BB1103" s="16"/>
      <c r="BC1103" s="16"/>
      <c r="BD1103" s="16"/>
      <c r="BH1103" s="6"/>
      <c r="BI1103" s="3"/>
      <c r="BK1103" s="6"/>
      <c r="BL1103" s="3"/>
      <c r="BM1103" s="3"/>
    </row>
    <row r="1104" spans="11:65" ht="12.75" customHeight="1" x14ac:dyDescent="0.15">
      <c r="K1104" s="1"/>
      <c r="AL1104" s="16"/>
      <c r="AM1104" s="16"/>
      <c r="AN1104" s="17"/>
      <c r="AO1104" s="16"/>
      <c r="AP1104" s="16"/>
      <c r="AQ1104" s="18"/>
      <c r="AR1104" s="18"/>
      <c r="AS1104" s="16"/>
      <c r="AT1104" s="16"/>
      <c r="AU1104" s="16"/>
      <c r="AV1104" s="16"/>
      <c r="AW1104" s="17"/>
      <c r="AX1104" s="16"/>
      <c r="AY1104" s="16"/>
      <c r="AZ1104" s="16"/>
      <c r="BA1104" s="16"/>
      <c r="BB1104" s="16"/>
      <c r="BC1104" s="16"/>
      <c r="BD1104" s="16"/>
      <c r="BH1104" s="6"/>
      <c r="BI1104" s="3"/>
      <c r="BK1104" s="6"/>
      <c r="BL1104" s="3"/>
      <c r="BM1104" s="3"/>
    </row>
    <row r="1105" spans="11:65" ht="12.75" customHeight="1" x14ac:dyDescent="0.15">
      <c r="K1105" s="1"/>
      <c r="AL1105" s="16"/>
      <c r="AM1105" s="16"/>
      <c r="AN1105" s="17"/>
      <c r="AO1105" s="16"/>
      <c r="AP1105" s="16"/>
      <c r="AQ1105" s="18"/>
      <c r="AR1105" s="18"/>
      <c r="AS1105" s="16"/>
      <c r="AT1105" s="16"/>
      <c r="AU1105" s="16"/>
      <c r="AV1105" s="16"/>
      <c r="AW1105" s="17"/>
      <c r="AX1105" s="16"/>
      <c r="AY1105" s="16"/>
      <c r="AZ1105" s="16"/>
      <c r="BA1105" s="16"/>
      <c r="BB1105" s="16"/>
      <c r="BC1105" s="16"/>
      <c r="BD1105" s="16"/>
      <c r="BH1105" s="6"/>
      <c r="BI1105" s="3"/>
      <c r="BK1105" s="6"/>
      <c r="BL1105" s="3"/>
      <c r="BM1105" s="3"/>
    </row>
    <row r="1106" spans="11:65" ht="12.75" customHeight="1" x14ac:dyDescent="0.15">
      <c r="K1106" s="1"/>
      <c r="AL1106" s="16"/>
      <c r="AM1106" s="16"/>
      <c r="AN1106" s="17"/>
      <c r="AO1106" s="16"/>
      <c r="AP1106" s="16"/>
      <c r="AQ1106" s="18"/>
      <c r="AR1106" s="18"/>
      <c r="AS1106" s="16"/>
      <c r="AT1106" s="16"/>
      <c r="AU1106" s="16"/>
      <c r="AV1106" s="16"/>
      <c r="AW1106" s="17"/>
      <c r="AX1106" s="16"/>
      <c r="AY1106" s="16"/>
      <c r="AZ1106" s="16"/>
      <c r="BA1106" s="16"/>
      <c r="BB1106" s="16"/>
      <c r="BC1106" s="16"/>
      <c r="BD1106" s="16"/>
      <c r="BH1106" s="6"/>
      <c r="BI1106" s="3"/>
      <c r="BK1106" s="6"/>
      <c r="BL1106" s="3"/>
      <c r="BM1106" s="3"/>
    </row>
    <row r="1107" spans="11:65" ht="12.75" customHeight="1" x14ac:dyDescent="0.15">
      <c r="K1107" s="1"/>
      <c r="AL1107" s="16"/>
      <c r="AM1107" s="16"/>
      <c r="AN1107" s="17"/>
      <c r="AO1107" s="16"/>
      <c r="AP1107" s="16"/>
      <c r="AQ1107" s="18"/>
      <c r="AR1107" s="18"/>
      <c r="AS1107" s="16"/>
      <c r="AT1107" s="16"/>
      <c r="AU1107" s="16"/>
      <c r="AV1107" s="16"/>
      <c r="AW1107" s="17"/>
      <c r="AX1107" s="16"/>
      <c r="AY1107" s="16"/>
      <c r="AZ1107" s="16"/>
      <c r="BA1107" s="16"/>
      <c r="BB1107" s="16"/>
      <c r="BC1107" s="16"/>
      <c r="BD1107" s="16"/>
      <c r="BH1107" s="6"/>
      <c r="BI1107" s="3"/>
      <c r="BK1107" s="6"/>
      <c r="BL1107" s="3"/>
      <c r="BM1107" s="3"/>
    </row>
    <row r="1108" spans="11:65" ht="12.75" customHeight="1" x14ac:dyDescent="0.15">
      <c r="K1108" s="1"/>
      <c r="AL1108" s="16"/>
      <c r="AM1108" s="16"/>
      <c r="AN1108" s="17"/>
      <c r="AO1108" s="16"/>
      <c r="AP1108" s="16"/>
      <c r="AQ1108" s="18"/>
      <c r="AR1108" s="18"/>
      <c r="AS1108" s="16"/>
      <c r="AT1108" s="16"/>
      <c r="AU1108" s="16"/>
      <c r="AV1108" s="16"/>
      <c r="AW1108" s="17"/>
      <c r="AX1108" s="16"/>
      <c r="AY1108" s="16"/>
      <c r="AZ1108" s="16"/>
      <c r="BA1108" s="16"/>
      <c r="BB1108" s="16"/>
      <c r="BC1108" s="16"/>
      <c r="BD1108" s="16"/>
      <c r="BH1108" s="6"/>
      <c r="BI1108" s="3"/>
      <c r="BK1108" s="6"/>
      <c r="BL1108" s="3"/>
      <c r="BM1108" s="3"/>
    </row>
    <row r="1109" spans="11:65" ht="12.75" customHeight="1" x14ac:dyDescent="0.15">
      <c r="K1109" s="1"/>
      <c r="AL1109" s="16"/>
      <c r="AM1109" s="16"/>
      <c r="AN1109" s="17"/>
      <c r="AO1109" s="16"/>
      <c r="AP1109" s="16"/>
      <c r="AQ1109" s="18"/>
      <c r="AR1109" s="18"/>
      <c r="AS1109" s="16"/>
      <c r="AT1109" s="16"/>
      <c r="AU1109" s="16"/>
      <c r="AV1109" s="16"/>
      <c r="AW1109" s="17"/>
      <c r="AX1109" s="16"/>
      <c r="AY1109" s="16"/>
      <c r="AZ1109" s="16"/>
      <c r="BA1109" s="16"/>
      <c r="BB1109" s="16"/>
      <c r="BC1109" s="16"/>
      <c r="BD1109" s="16"/>
      <c r="BH1109" s="6"/>
      <c r="BI1109" s="3"/>
      <c r="BK1109" s="6"/>
      <c r="BL1109" s="3"/>
      <c r="BM1109" s="3"/>
    </row>
    <row r="1110" spans="11:65" ht="12.75" customHeight="1" x14ac:dyDescent="0.15">
      <c r="K1110" s="1"/>
      <c r="AL1110" s="16"/>
      <c r="AM1110" s="16"/>
      <c r="AN1110" s="17"/>
      <c r="AO1110" s="16"/>
      <c r="AP1110" s="16"/>
      <c r="AQ1110" s="18"/>
      <c r="AR1110" s="18"/>
      <c r="AS1110" s="16"/>
      <c r="AT1110" s="16"/>
      <c r="AU1110" s="16"/>
      <c r="AV1110" s="16"/>
      <c r="AW1110" s="17"/>
      <c r="AX1110" s="16"/>
      <c r="AY1110" s="16"/>
      <c r="AZ1110" s="16"/>
      <c r="BA1110" s="16"/>
      <c r="BB1110" s="16"/>
      <c r="BC1110" s="16"/>
      <c r="BD1110" s="16"/>
      <c r="BH1110" s="6"/>
      <c r="BI1110" s="3"/>
      <c r="BK1110" s="6"/>
      <c r="BL1110" s="3"/>
      <c r="BM1110" s="3"/>
    </row>
    <row r="1111" spans="11:65" ht="12.75" customHeight="1" x14ac:dyDescent="0.15">
      <c r="K1111" s="1"/>
      <c r="AL1111" s="16"/>
      <c r="AM1111" s="16"/>
      <c r="AN1111" s="17"/>
      <c r="AO1111" s="16"/>
      <c r="AP1111" s="16"/>
      <c r="AQ1111" s="18"/>
      <c r="AR1111" s="18"/>
      <c r="AS1111" s="16"/>
      <c r="AT1111" s="16"/>
      <c r="AU1111" s="16"/>
      <c r="AV1111" s="16"/>
      <c r="AW1111" s="17"/>
      <c r="AX1111" s="16"/>
      <c r="AY1111" s="16"/>
      <c r="AZ1111" s="16"/>
      <c r="BA1111" s="16"/>
      <c r="BB1111" s="16"/>
      <c r="BC1111" s="16"/>
      <c r="BD1111" s="16"/>
      <c r="BH1111" s="6"/>
      <c r="BI1111" s="3"/>
      <c r="BK1111" s="6"/>
      <c r="BL1111" s="3"/>
      <c r="BM1111" s="3"/>
    </row>
    <row r="1112" spans="11:65" ht="12.75" customHeight="1" x14ac:dyDescent="0.15">
      <c r="K1112" s="1"/>
      <c r="AL1112" s="16"/>
      <c r="AM1112" s="16"/>
      <c r="AN1112" s="17"/>
      <c r="AO1112" s="16"/>
      <c r="AP1112" s="16"/>
      <c r="AQ1112" s="18"/>
      <c r="AR1112" s="18"/>
      <c r="AS1112" s="16"/>
      <c r="AT1112" s="16"/>
      <c r="AU1112" s="16"/>
      <c r="AV1112" s="16"/>
      <c r="AW1112" s="17"/>
      <c r="AX1112" s="16"/>
      <c r="AY1112" s="16"/>
      <c r="AZ1112" s="16"/>
      <c r="BA1112" s="16"/>
      <c r="BB1112" s="16"/>
      <c r="BC1112" s="16"/>
      <c r="BD1112" s="16"/>
      <c r="BH1112" s="6"/>
      <c r="BI1112" s="3"/>
      <c r="BK1112" s="6"/>
      <c r="BL1112" s="3"/>
      <c r="BM1112" s="3"/>
    </row>
    <row r="1113" spans="11:65" ht="12.75" customHeight="1" x14ac:dyDescent="0.15">
      <c r="K1113" s="1"/>
      <c r="AL1113" s="16"/>
      <c r="AM1113" s="16"/>
      <c r="AN1113" s="17"/>
      <c r="AO1113" s="16"/>
      <c r="AP1113" s="16"/>
      <c r="AQ1113" s="18"/>
      <c r="AR1113" s="18"/>
      <c r="AS1113" s="16"/>
      <c r="AT1113" s="16"/>
      <c r="AU1113" s="16"/>
      <c r="AV1113" s="16"/>
      <c r="AW1113" s="17"/>
      <c r="AX1113" s="16"/>
      <c r="AY1113" s="16"/>
      <c r="AZ1113" s="16"/>
      <c r="BA1113" s="16"/>
      <c r="BB1113" s="16"/>
      <c r="BC1113" s="16"/>
      <c r="BD1113" s="16"/>
      <c r="BH1113" s="6"/>
      <c r="BI1113" s="3"/>
      <c r="BK1113" s="6"/>
      <c r="BL1113" s="3"/>
      <c r="BM1113" s="3"/>
    </row>
    <row r="1114" spans="11:65" ht="12.75" customHeight="1" x14ac:dyDescent="0.15">
      <c r="K1114" s="1"/>
      <c r="AL1114" s="16"/>
      <c r="AM1114" s="16"/>
      <c r="AN1114" s="17"/>
      <c r="AO1114" s="16"/>
      <c r="AP1114" s="16"/>
      <c r="AQ1114" s="18"/>
      <c r="AR1114" s="18"/>
      <c r="AS1114" s="16"/>
      <c r="AT1114" s="16"/>
      <c r="AU1114" s="16"/>
      <c r="AV1114" s="16"/>
      <c r="AW1114" s="17"/>
      <c r="AX1114" s="16"/>
      <c r="AY1114" s="16"/>
      <c r="AZ1114" s="16"/>
      <c r="BA1114" s="16"/>
      <c r="BB1114" s="16"/>
      <c r="BC1114" s="16"/>
      <c r="BD1114" s="16"/>
      <c r="BH1114" s="6"/>
      <c r="BI1114" s="3"/>
      <c r="BK1114" s="6"/>
      <c r="BL1114" s="3"/>
      <c r="BM1114" s="3"/>
    </row>
    <row r="1115" spans="11:65" ht="12.75" customHeight="1" x14ac:dyDescent="0.15">
      <c r="K1115" s="1"/>
      <c r="AL1115" s="16"/>
      <c r="AM1115" s="16"/>
      <c r="AN1115" s="17"/>
      <c r="AO1115" s="16"/>
      <c r="AP1115" s="16"/>
      <c r="AQ1115" s="18"/>
      <c r="AR1115" s="18"/>
      <c r="AS1115" s="16"/>
      <c r="AT1115" s="16"/>
      <c r="AU1115" s="16"/>
      <c r="AV1115" s="16"/>
      <c r="AW1115" s="17"/>
      <c r="AX1115" s="16"/>
      <c r="AY1115" s="16"/>
      <c r="AZ1115" s="16"/>
      <c r="BA1115" s="16"/>
      <c r="BB1115" s="16"/>
      <c r="BC1115" s="16"/>
      <c r="BD1115" s="16"/>
      <c r="BH1115" s="6"/>
      <c r="BI1115" s="3"/>
      <c r="BK1115" s="6"/>
      <c r="BL1115" s="3"/>
      <c r="BM1115" s="3"/>
    </row>
    <row r="1116" spans="11:65" ht="12.75" customHeight="1" x14ac:dyDescent="0.15">
      <c r="K1116" s="1"/>
      <c r="AL1116" s="16"/>
      <c r="AM1116" s="16"/>
      <c r="AN1116" s="17"/>
      <c r="AO1116" s="16"/>
      <c r="AP1116" s="16"/>
      <c r="AQ1116" s="18"/>
      <c r="AR1116" s="18"/>
      <c r="AS1116" s="16"/>
      <c r="AT1116" s="16"/>
      <c r="AU1116" s="16"/>
      <c r="AV1116" s="16"/>
      <c r="AW1116" s="17"/>
      <c r="AX1116" s="16"/>
      <c r="AY1116" s="16"/>
      <c r="AZ1116" s="16"/>
      <c r="BA1116" s="16"/>
      <c r="BB1116" s="16"/>
      <c r="BC1116" s="16"/>
      <c r="BD1116" s="16"/>
      <c r="BH1116" s="6"/>
      <c r="BI1116" s="3"/>
      <c r="BK1116" s="6"/>
      <c r="BL1116" s="3"/>
      <c r="BM1116" s="3"/>
    </row>
    <row r="1117" spans="11:65" ht="12.75" customHeight="1" x14ac:dyDescent="0.15">
      <c r="K1117" s="1"/>
      <c r="AL1117" s="16"/>
      <c r="AM1117" s="16"/>
      <c r="AN1117" s="17"/>
      <c r="AO1117" s="16"/>
      <c r="AP1117" s="16"/>
      <c r="AQ1117" s="18"/>
      <c r="AR1117" s="18"/>
      <c r="AS1117" s="16"/>
      <c r="AT1117" s="16"/>
      <c r="AU1117" s="16"/>
      <c r="AV1117" s="16"/>
      <c r="AW1117" s="17"/>
      <c r="AX1117" s="16"/>
      <c r="AY1117" s="16"/>
      <c r="AZ1117" s="16"/>
      <c r="BA1117" s="16"/>
      <c r="BB1117" s="16"/>
      <c r="BC1117" s="16"/>
      <c r="BD1117" s="16"/>
      <c r="BH1117" s="6"/>
      <c r="BI1117" s="3"/>
      <c r="BK1117" s="6"/>
      <c r="BL1117" s="3"/>
      <c r="BM1117" s="3"/>
    </row>
    <row r="1118" spans="11:65" ht="12.75" customHeight="1" x14ac:dyDescent="0.15">
      <c r="K1118" s="1"/>
      <c r="AL1118" s="16"/>
      <c r="AM1118" s="16"/>
      <c r="AN1118" s="17"/>
      <c r="AO1118" s="16"/>
      <c r="AP1118" s="16"/>
      <c r="AQ1118" s="18"/>
      <c r="AR1118" s="18"/>
      <c r="AS1118" s="16"/>
      <c r="AT1118" s="16"/>
      <c r="AU1118" s="16"/>
      <c r="AV1118" s="16"/>
      <c r="AW1118" s="17"/>
      <c r="AX1118" s="16"/>
      <c r="AY1118" s="16"/>
      <c r="AZ1118" s="16"/>
      <c r="BA1118" s="16"/>
      <c r="BB1118" s="16"/>
      <c r="BC1118" s="16"/>
      <c r="BD1118" s="16"/>
      <c r="BH1118" s="6"/>
      <c r="BI1118" s="3"/>
      <c r="BK1118" s="6"/>
      <c r="BL1118" s="3"/>
      <c r="BM1118" s="3"/>
    </row>
    <row r="1119" spans="11:65" ht="12.75" customHeight="1" x14ac:dyDescent="0.15">
      <c r="K1119" s="1"/>
      <c r="AL1119" s="16"/>
      <c r="AM1119" s="16"/>
      <c r="AN1119" s="17"/>
      <c r="AO1119" s="16"/>
      <c r="AP1119" s="16"/>
      <c r="AQ1119" s="18"/>
      <c r="AR1119" s="18"/>
      <c r="AS1119" s="16"/>
      <c r="AT1119" s="16"/>
      <c r="AU1119" s="16"/>
      <c r="AV1119" s="16"/>
      <c r="AW1119" s="17"/>
      <c r="AX1119" s="16"/>
      <c r="AY1119" s="16"/>
      <c r="AZ1119" s="16"/>
      <c r="BA1119" s="16"/>
      <c r="BB1119" s="16"/>
      <c r="BC1119" s="16"/>
      <c r="BD1119" s="16"/>
      <c r="BH1119" s="6"/>
      <c r="BI1119" s="3"/>
      <c r="BK1119" s="6"/>
      <c r="BL1119" s="3"/>
      <c r="BM1119" s="3"/>
    </row>
    <row r="1120" spans="11:65" ht="12.75" customHeight="1" x14ac:dyDescent="0.15">
      <c r="K1120" s="1"/>
      <c r="AL1120" s="16"/>
      <c r="AM1120" s="16"/>
      <c r="AN1120" s="17"/>
      <c r="AO1120" s="16"/>
      <c r="AP1120" s="16"/>
      <c r="AQ1120" s="18"/>
      <c r="AR1120" s="18"/>
      <c r="AS1120" s="16"/>
      <c r="AT1120" s="16"/>
      <c r="AU1120" s="16"/>
      <c r="AV1120" s="16"/>
      <c r="AW1120" s="17"/>
      <c r="AX1120" s="16"/>
      <c r="AY1120" s="16"/>
      <c r="AZ1120" s="16"/>
      <c r="BA1120" s="16"/>
      <c r="BB1120" s="16"/>
      <c r="BC1120" s="16"/>
      <c r="BD1120" s="16"/>
      <c r="BH1120" s="6"/>
      <c r="BI1120" s="3"/>
      <c r="BK1120" s="6"/>
      <c r="BL1120" s="3"/>
      <c r="BM1120" s="3"/>
    </row>
    <row r="1121" spans="11:65" ht="12.75" customHeight="1" x14ac:dyDescent="0.15">
      <c r="K1121" s="1"/>
      <c r="AL1121" s="16"/>
      <c r="AM1121" s="16"/>
      <c r="AN1121" s="17"/>
      <c r="AO1121" s="16"/>
      <c r="AP1121" s="16"/>
      <c r="AQ1121" s="18"/>
      <c r="AR1121" s="18"/>
      <c r="AS1121" s="16"/>
      <c r="AT1121" s="16"/>
      <c r="AU1121" s="16"/>
      <c r="AV1121" s="16"/>
      <c r="AW1121" s="17"/>
      <c r="AX1121" s="16"/>
      <c r="AY1121" s="16"/>
      <c r="AZ1121" s="16"/>
      <c r="BA1121" s="16"/>
      <c r="BB1121" s="16"/>
      <c r="BC1121" s="16"/>
      <c r="BD1121" s="16"/>
      <c r="BH1121" s="6"/>
      <c r="BI1121" s="3"/>
      <c r="BK1121" s="6"/>
      <c r="BL1121" s="3"/>
      <c r="BM1121" s="3"/>
    </row>
    <row r="1122" spans="11:65" ht="12.75" customHeight="1" x14ac:dyDescent="0.15">
      <c r="K1122" s="1"/>
      <c r="AL1122" s="16"/>
      <c r="AM1122" s="16"/>
      <c r="AN1122" s="17"/>
      <c r="AO1122" s="16"/>
      <c r="AP1122" s="16"/>
      <c r="AQ1122" s="18"/>
      <c r="AR1122" s="18"/>
      <c r="AS1122" s="16"/>
      <c r="AT1122" s="16"/>
      <c r="AU1122" s="16"/>
      <c r="AV1122" s="16"/>
      <c r="AW1122" s="17"/>
      <c r="AX1122" s="16"/>
      <c r="AY1122" s="16"/>
      <c r="AZ1122" s="16"/>
      <c r="BA1122" s="16"/>
      <c r="BB1122" s="16"/>
      <c r="BC1122" s="16"/>
      <c r="BD1122" s="16"/>
      <c r="BH1122" s="6"/>
      <c r="BI1122" s="3"/>
      <c r="BK1122" s="6"/>
      <c r="BL1122" s="3"/>
      <c r="BM1122" s="3"/>
    </row>
    <row r="1123" spans="11:65" ht="12.75" customHeight="1" x14ac:dyDescent="0.15">
      <c r="K1123" s="1"/>
      <c r="AL1123" s="16"/>
      <c r="AM1123" s="16"/>
      <c r="AN1123" s="17"/>
      <c r="AO1123" s="16"/>
      <c r="AP1123" s="16"/>
      <c r="AQ1123" s="18"/>
      <c r="AR1123" s="18"/>
      <c r="AS1123" s="16"/>
      <c r="AT1123" s="16"/>
      <c r="AU1123" s="16"/>
      <c r="AV1123" s="16"/>
      <c r="AW1123" s="17"/>
      <c r="AX1123" s="16"/>
      <c r="AY1123" s="16"/>
      <c r="AZ1123" s="16"/>
      <c r="BA1123" s="16"/>
      <c r="BB1123" s="16"/>
      <c r="BC1123" s="16"/>
      <c r="BD1123" s="16"/>
      <c r="BH1123" s="6"/>
      <c r="BI1123" s="3"/>
      <c r="BK1123" s="6"/>
      <c r="BL1123" s="3"/>
      <c r="BM1123" s="3"/>
    </row>
    <row r="1124" spans="11:65" ht="12.75" customHeight="1" x14ac:dyDescent="0.15">
      <c r="K1124" s="1"/>
      <c r="AL1124" s="16"/>
      <c r="AM1124" s="16"/>
      <c r="AN1124" s="17"/>
      <c r="AO1124" s="16"/>
      <c r="AP1124" s="16"/>
      <c r="AQ1124" s="18"/>
      <c r="AR1124" s="18"/>
      <c r="AS1124" s="16"/>
      <c r="AT1124" s="16"/>
      <c r="AU1124" s="16"/>
      <c r="AV1124" s="16"/>
      <c r="AW1124" s="17"/>
      <c r="AX1124" s="16"/>
      <c r="AY1124" s="16"/>
      <c r="AZ1124" s="16"/>
      <c r="BA1124" s="16"/>
      <c r="BB1124" s="16"/>
      <c r="BC1124" s="16"/>
      <c r="BD1124" s="16"/>
      <c r="BH1124" s="6"/>
      <c r="BI1124" s="3"/>
      <c r="BK1124" s="6"/>
      <c r="BL1124" s="3"/>
      <c r="BM1124" s="3"/>
    </row>
    <row r="1125" spans="11:65" ht="12.75" customHeight="1" x14ac:dyDescent="0.15">
      <c r="K1125" s="1"/>
      <c r="AL1125" s="16"/>
      <c r="AM1125" s="16"/>
      <c r="AN1125" s="17"/>
      <c r="AO1125" s="16"/>
      <c r="AP1125" s="16"/>
      <c r="AQ1125" s="18"/>
      <c r="AR1125" s="18"/>
      <c r="AS1125" s="16"/>
      <c r="AT1125" s="16"/>
      <c r="AU1125" s="16"/>
      <c r="AV1125" s="16"/>
      <c r="AW1125" s="17"/>
      <c r="AX1125" s="16"/>
      <c r="AY1125" s="16"/>
      <c r="AZ1125" s="16"/>
      <c r="BA1125" s="16"/>
      <c r="BB1125" s="16"/>
      <c r="BC1125" s="16"/>
      <c r="BD1125" s="16"/>
      <c r="BH1125" s="6"/>
      <c r="BI1125" s="3"/>
      <c r="BK1125" s="6"/>
      <c r="BL1125" s="3"/>
      <c r="BM1125" s="3"/>
    </row>
    <row r="1126" spans="11:65" ht="12.75" customHeight="1" x14ac:dyDescent="0.15">
      <c r="K1126" s="1"/>
      <c r="AL1126" s="16"/>
      <c r="AM1126" s="16"/>
      <c r="AN1126" s="17"/>
      <c r="AO1126" s="16"/>
      <c r="AP1126" s="16"/>
      <c r="AQ1126" s="18"/>
      <c r="AR1126" s="18"/>
      <c r="AS1126" s="16"/>
      <c r="AT1126" s="16"/>
      <c r="AU1126" s="16"/>
      <c r="AV1126" s="16"/>
      <c r="AW1126" s="17"/>
      <c r="AX1126" s="16"/>
      <c r="AY1126" s="16"/>
      <c r="AZ1126" s="16"/>
      <c r="BA1126" s="16"/>
      <c r="BB1126" s="16"/>
      <c r="BC1126" s="16"/>
      <c r="BD1126" s="16"/>
      <c r="BH1126" s="6"/>
      <c r="BI1126" s="3"/>
      <c r="BK1126" s="6"/>
      <c r="BL1126" s="3"/>
      <c r="BM1126" s="3"/>
    </row>
    <row r="1127" spans="11:65" ht="12.75" customHeight="1" x14ac:dyDescent="0.15">
      <c r="K1127" s="1"/>
      <c r="AL1127" s="16"/>
      <c r="AM1127" s="16"/>
      <c r="AN1127" s="17"/>
      <c r="AO1127" s="16"/>
      <c r="AP1127" s="16"/>
      <c r="AQ1127" s="18"/>
      <c r="AR1127" s="18"/>
      <c r="AS1127" s="16"/>
      <c r="AT1127" s="16"/>
      <c r="AU1127" s="16"/>
      <c r="AV1127" s="16"/>
      <c r="AW1127" s="17"/>
      <c r="AX1127" s="16"/>
      <c r="AY1127" s="16"/>
      <c r="AZ1127" s="16"/>
      <c r="BA1127" s="16"/>
      <c r="BB1127" s="16"/>
      <c r="BC1127" s="16"/>
      <c r="BD1127" s="16"/>
      <c r="BH1127" s="6"/>
      <c r="BI1127" s="3"/>
      <c r="BK1127" s="6"/>
      <c r="BL1127" s="3"/>
      <c r="BM1127" s="3"/>
    </row>
    <row r="1128" spans="11:65" ht="12.75" customHeight="1" x14ac:dyDescent="0.15">
      <c r="K1128" s="1"/>
      <c r="AL1128" s="16"/>
      <c r="AM1128" s="16"/>
      <c r="AN1128" s="17"/>
      <c r="AO1128" s="16"/>
      <c r="AP1128" s="16"/>
      <c r="AQ1128" s="18"/>
      <c r="AR1128" s="18"/>
      <c r="AS1128" s="16"/>
      <c r="AT1128" s="16"/>
      <c r="AU1128" s="16"/>
      <c r="AV1128" s="16"/>
      <c r="AW1128" s="17"/>
      <c r="AX1128" s="16"/>
      <c r="AY1128" s="16"/>
      <c r="AZ1128" s="16"/>
      <c r="BA1128" s="16"/>
      <c r="BB1128" s="16"/>
      <c r="BC1128" s="16"/>
      <c r="BD1128" s="16"/>
      <c r="BH1128" s="6"/>
      <c r="BI1128" s="3"/>
      <c r="BK1128" s="6"/>
      <c r="BL1128" s="3"/>
      <c r="BM1128" s="3"/>
    </row>
    <row r="1129" spans="11:65" ht="12.75" customHeight="1" x14ac:dyDescent="0.15">
      <c r="K1129" s="1"/>
      <c r="AL1129" s="16"/>
      <c r="AM1129" s="16"/>
      <c r="AN1129" s="17"/>
      <c r="AO1129" s="16"/>
      <c r="AP1129" s="16"/>
      <c r="AQ1129" s="18"/>
      <c r="AR1129" s="18"/>
      <c r="AS1129" s="16"/>
      <c r="AT1129" s="16"/>
      <c r="AU1129" s="16"/>
      <c r="AV1129" s="16"/>
      <c r="AW1129" s="17"/>
      <c r="AX1129" s="16"/>
      <c r="AY1129" s="16"/>
      <c r="AZ1129" s="16"/>
      <c r="BA1129" s="16"/>
      <c r="BB1129" s="16"/>
      <c r="BC1129" s="16"/>
      <c r="BD1129" s="16"/>
      <c r="BH1129" s="6"/>
      <c r="BI1129" s="3"/>
      <c r="BK1129" s="6"/>
      <c r="BL1129" s="3"/>
      <c r="BM1129" s="3"/>
    </row>
    <row r="1130" spans="11:65" ht="12.75" customHeight="1" x14ac:dyDescent="0.15">
      <c r="K1130" s="1"/>
      <c r="AL1130" s="16"/>
      <c r="AM1130" s="16"/>
      <c r="AN1130" s="17"/>
      <c r="AO1130" s="16"/>
      <c r="AP1130" s="16"/>
      <c r="AQ1130" s="18"/>
      <c r="AR1130" s="18"/>
      <c r="AS1130" s="16"/>
      <c r="AT1130" s="16"/>
      <c r="AU1130" s="16"/>
      <c r="AV1130" s="16"/>
      <c r="AW1130" s="17"/>
      <c r="AX1130" s="16"/>
      <c r="AY1130" s="16"/>
      <c r="AZ1130" s="16"/>
      <c r="BA1130" s="16"/>
      <c r="BB1130" s="16"/>
      <c r="BC1130" s="16"/>
      <c r="BD1130" s="16"/>
      <c r="BH1130" s="6"/>
      <c r="BI1130" s="3"/>
      <c r="BK1130" s="6"/>
      <c r="BL1130" s="3"/>
      <c r="BM1130" s="3"/>
    </row>
    <row r="1131" spans="11:65" ht="12.75" customHeight="1" x14ac:dyDescent="0.15">
      <c r="K1131" s="1"/>
      <c r="AL1131" s="16"/>
      <c r="AM1131" s="16"/>
      <c r="AN1131" s="17"/>
      <c r="AO1131" s="16"/>
      <c r="AP1131" s="16"/>
      <c r="AQ1131" s="18"/>
      <c r="AR1131" s="18"/>
      <c r="AS1131" s="16"/>
      <c r="AT1131" s="16"/>
      <c r="AU1131" s="16"/>
      <c r="AV1131" s="16"/>
      <c r="AW1131" s="17"/>
      <c r="AX1131" s="16"/>
      <c r="AY1131" s="16"/>
      <c r="AZ1131" s="16"/>
      <c r="BA1131" s="16"/>
      <c r="BB1131" s="16"/>
      <c r="BC1131" s="16"/>
      <c r="BD1131" s="16"/>
      <c r="BH1131" s="6"/>
      <c r="BI1131" s="3"/>
      <c r="BK1131" s="6"/>
      <c r="BL1131" s="3"/>
      <c r="BM1131" s="3"/>
    </row>
    <row r="1132" spans="11:65" ht="12.75" customHeight="1" x14ac:dyDescent="0.15">
      <c r="K1132" s="1"/>
      <c r="AL1132" s="16"/>
      <c r="AM1132" s="16"/>
      <c r="AN1132" s="17"/>
      <c r="AO1132" s="16"/>
      <c r="AP1132" s="16"/>
      <c r="AQ1132" s="18"/>
      <c r="AR1132" s="18"/>
      <c r="AS1132" s="16"/>
      <c r="AT1132" s="16"/>
      <c r="AU1132" s="16"/>
      <c r="AV1132" s="16"/>
      <c r="AW1132" s="17"/>
      <c r="AX1132" s="16"/>
      <c r="AY1132" s="16"/>
      <c r="AZ1132" s="16"/>
      <c r="BA1132" s="16"/>
      <c r="BB1132" s="16"/>
      <c r="BC1132" s="16"/>
      <c r="BD1132" s="16"/>
      <c r="BH1132" s="6"/>
      <c r="BI1132" s="3"/>
      <c r="BK1132" s="6"/>
      <c r="BL1132" s="3"/>
      <c r="BM1132" s="3"/>
    </row>
    <row r="1133" spans="11:65" ht="12.75" customHeight="1" x14ac:dyDescent="0.15">
      <c r="K1133" s="1"/>
      <c r="AL1133" s="16"/>
      <c r="AM1133" s="16"/>
      <c r="AN1133" s="17"/>
      <c r="AO1133" s="16"/>
      <c r="AP1133" s="16"/>
      <c r="AQ1133" s="18"/>
      <c r="AR1133" s="18"/>
      <c r="AS1133" s="16"/>
      <c r="AT1133" s="16"/>
      <c r="AU1133" s="16"/>
      <c r="AV1133" s="16"/>
      <c r="AW1133" s="17"/>
      <c r="AX1133" s="16"/>
      <c r="AY1133" s="16"/>
      <c r="AZ1133" s="16"/>
      <c r="BA1133" s="16"/>
      <c r="BB1133" s="16"/>
      <c r="BC1133" s="16"/>
      <c r="BD1133" s="16"/>
      <c r="BH1133" s="6"/>
      <c r="BI1133" s="3"/>
      <c r="BK1133" s="6"/>
      <c r="BL1133" s="3"/>
      <c r="BM1133" s="3"/>
    </row>
    <row r="1134" spans="11:65" ht="12.75" customHeight="1" x14ac:dyDescent="0.15">
      <c r="K1134" s="1"/>
      <c r="AL1134" s="16"/>
      <c r="AM1134" s="16"/>
      <c r="AN1134" s="17"/>
      <c r="AO1134" s="16"/>
      <c r="AP1134" s="16"/>
      <c r="AQ1134" s="18"/>
      <c r="AR1134" s="18"/>
      <c r="AS1134" s="16"/>
      <c r="AT1134" s="16"/>
      <c r="AU1134" s="16"/>
      <c r="AV1134" s="16"/>
      <c r="AW1134" s="17"/>
      <c r="AX1134" s="16"/>
      <c r="AY1134" s="16"/>
      <c r="AZ1134" s="16"/>
      <c r="BA1134" s="16"/>
      <c r="BB1134" s="16"/>
      <c r="BC1134" s="16"/>
      <c r="BD1134" s="16"/>
      <c r="BH1134" s="6"/>
      <c r="BI1134" s="3"/>
      <c r="BK1134" s="6"/>
      <c r="BL1134" s="3"/>
      <c r="BM1134" s="3"/>
    </row>
    <row r="1135" spans="11:65" ht="12.75" customHeight="1" x14ac:dyDescent="0.15">
      <c r="K1135" s="1"/>
      <c r="AL1135" s="16"/>
      <c r="AM1135" s="16"/>
      <c r="AN1135" s="17"/>
      <c r="AO1135" s="16"/>
      <c r="AP1135" s="16"/>
      <c r="AQ1135" s="18"/>
      <c r="AR1135" s="18"/>
      <c r="AS1135" s="16"/>
      <c r="AT1135" s="16"/>
      <c r="AU1135" s="16"/>
      <c r="AV1135" s="16"/>
      <c r="AW1135" s="17"/>
      <c r="AX1135" s="16"/>
      <c r="AY1135" s="16"/>
      <c r="AZ1135" s="16"/>
      <c r="BA1135" s="16"/>
      <c r="BB1135" s="16"/>
      <c r="BC1135" s="16"/>
      <c r="BD1135" s="16"/>
      <c r="BH1135" s="6"/>
      <c r="BI1135" s="3"/>
      <c r="BK1135" s="6"/>
      <c r="BL1135" s="3"/>
      <c r="BM1135" s="3"/>
    </row>
    <row r="1136" spans="11:65" ht="12.75" customHeight="1" x14ac:dyDescent="0.15">
      <c r="K1136" s="1"/>
      <c r="AL1136" s="16"/>
      <c r="AM1136" s="16"/>
      <c r="AN1136" s="17"/>
      <c r="AO1136" s="16"/>
      <c r="AP1136" s="16"/>
      <c r="AQ1136" s="18"/>
      <c r="AR1136" s="18"/>
      <c r="AS1136" s="16"/>
      <c r="AT1136" s="16"/>
      <c r="AU1136" s="16"/>
      <c r="AV1136" s="16"/>
      <c r="AW1136" s="17"/>
      <c r="AX1136" s="16"/>
      <c r="AY1136" s="16"/>
      <c r="AZ1136" s="16"/>
      <c r="BA1136" s="16"/>
      <c r="BB1136" s="16"/>
      <c r="BC1136" s="16"/>
      <c r="BD1136" s="16"/>
      <c r="BH1136" s="6"/>
      <c r="BI1136" s="3"/>
      <c r="BK1136" s="6"/>
      <c r="BL1136" s="3"/>
      <c r="BM1136" s="3"/>
    </row>
    <row r="1137" spans="11:65" ht="12.75" customHeight="1" x14ac:dyDescent="0.15">
      <c r="K1137" s="1"/>
      <c r="AL1137" s="16"/>
      <c r="AM1137" s="16"/>
      <c r="AN1137" s="17"/>
      <c r="AO1137" s="16"/>
      <c r="AP1137" s="16"/>
      <c r="AQ1137" s="18"/>
      <c r="AR1137" s="18"/>
      <c r="AS1137" s="16"/>
      <c r="AT1137" s="16"/>
      <c r="AU1137" s="16"/>
      <c r="AV1137" s="16"/>
      <c r="AW1137" s="17"/>
      <c r="AX1137" s="16"/>
      <c r="AY1137" s="16"/>
      <c r="AZ1137" s="16"/>
      <c r="BA1137" s="16"/>
      <c r="BB1137" s="16"/>
      <c r="BC1137" s="16"/>
      <c r="BD1137" s="16"/>
      <c r="BH1137" s="6"/>
      <c r="BI1137" s="3"/>
      <c r="BK1137" s="6"/>
      <c r="BL1137" s="3"/>
      <c r="BM1137" s="3"/>
    </row>
    <row r="1138" spans="11:65" ht="12.75" customHeight="1" x14ac:dyDescent="0.15">
      <c r="K1138" s="1"/>
      <c r="AL1138" s="16"/>
      <c r="AM1138" s="16"/>
      <c r="AN1138" s="17"/>
      <c r="AO1138" s="16"/>
      <c r="AP1138" s="16"/>
      <c r="AQ1138" s="18"/>
      <c r="AR1138" s="18"/>
      <c r="AS1138" s="16"/>
      <c r="AT1138" s="16"/>
      <c r="AU1138" s="16"/>
      <c r="AV1138" s="16"/>
      <c r="AW1138" s="17"/>
      <c r="AX1138" s="16"/>
      <c r="AY1138" s="16"/>
      <c r="AZ1138" s="16"/>
      <c r="BA1138" s="16"/>
      <c r="BB1138" s="16"/>
      <c r="BC1138" s="16"/>
      <c r="BD1138" s="16"/>
      <c r="BH1138" s="6"/>
      <c r="BI1138" s="3"/>
      <c r="BK1138" s="6"/>
      <c r="BL1138" s="3"/>
      <c r="BM1138" s="3"/>
    </row>
    <row r="1139" spans="11:65" ht="12.75" customHeight="1" x14ac:dyDescent="0.15">
      <c r="K1139" s="1"/>
      <c r="AL1139" s="16"/>
      <c r="AM1139" s="16"/>
      <c r="AN1139" s="17"/>
      <c r="AO1139" s="16"/>
      <c r="AP1139" s="16"/>
      <c r="AQ1139" s="18"/>
      <c r="AR1139" s="18"/>
      <c r="AS1139" s="16"/>
      <c r="AT1139" s="16"/>
      <c r="AU1139" s="16"/>
      <c r="AV1139" s="16"/>
      <c r="AW1139" s="17"/>
      <c r="AX1139" s="16"/>
      <c r="AY1139" s="16"/>
      <c r="AZ1139" s="16"/>
      <c r="BA1139" s="16"/>
      <c r="BB1139" s="16"/>
      <c r="BC1139" s="16"/>
      <c r="BD1139" s="16"/>
      <c r="BH1139" s="6"/>
      <c r="BI1139" s="3"/>
      <c r="BK1139" s="6"/>
      <c r="BL1139" s="3"/>
      <c r="BM1139" s="3"/>
    </row>
    <row r="1140" spans="11:65" ht="12.75" customHeight="1" x14ac:dyDescent="0.15">
      <c r="K1140" s="1"/>
      <c r="AL1140" s="16"/>
      <c r="AM1140" s="16"/>
      <c r="AN1140" s="17"/>
      <c r="AO1140" s="16"/>
      <c r="AP1140" s="16"/>
      <c r="AQ1140" s="18"/>
      <c r="AR1140" s="18"/>
      <c r="AS1140" s="16"/>
      <c r="AT1140" s="16"/>
      <c r="AU1140" s="16"/>
      <c r="AV1140" s="16"/>
      <c r="AW1140" s="17"/>
      <c r="AX1140" s="16"/>
      <c r="AY1140" s="16"/>
      <c r="AZ1140" s="16"/>
      <c r="BA1140" s="16"/>
      <c r="BB1140" s="16"/>
      <c r="BC1140" s="16"/>
      <c r="BD1140" s="16"/>
      <c r="BH1140" s="6"/>
      <c r="BI1140" s="3"/>
      <c r="BK1140" s="6"/>
      <c r="BL1140" s="3"/>
      <c r="BM1140" s="3"/>
    </row>
    <row r="1141" spans="11:65" ht="12.75" customHeight="1" x14ac:dyDescent="0.15">
      <c r="K1141" s="1"/>
      <c r="AL1141" s="16"/>
      <c r="AM1141" s="16"/>
      <c r="AN1141" s="17"/>
      <c r="AO1141" s="16"/>
      <c r="AP1141" s="16"/>
      <c r="AQ1141" s="18"/>
      <c r="AR1141" s="18"/>
      <c r="AS1141" s="16"/>
      <c r="AT1141" s="16"/>
      <c r="AU1141" s="16"/>
      <c r="AV1141" s="16"/>
      <c r="AW1141" s="17"/>
      <c r="AX1141" s="16"/>
      <c r="AY1141" s="16"/>
      <c r="AZ1141" s="16"/>
      <c r="BA1141" s="16"/>
      <c r="BB1141" s="16"/>
      <c r="BC1141" s="16"/>
      <c r="BD1141" s="16"/>
      <c r="BH1141" s="6"/>
      <c r="BI1141" s="3"/>
      <c r="BK1141" s="6"/>
      <c r="BL1141" s="3"/>
      <c r="BM1141" s="3"/>
    </row>
    <row r="1142" spans="11:65" ht="12.75" customHeight="1" x14ac:dyDescent="0.15">
      <c r="K1142" s="1"/>
      <c r="AL1142" s="16"/>
      <c r="AM1142" s="16"/>
      <c r="AN1142" s="17"/>
      <c r="AO1142" s="16"/>
      <c r="AP1142" s="16"/>
      <c r="AQ1142" s="18"/>
      <c r="AR1142" s="18"/>
      <c r="AS1142" s="16"/>
      <c r="AT1142" s="16"/>
      <c r="AU1142" s="16"/>
      <c r="AV1142" s="16"/>
      <c r="AW1142" s="17"/>
      <c r="AX1142" s="16"/>
      <c r="AY1142" s="16"/>
      <c r="AZ1142" s="16"/>
      <c r="BA1142" s="16"/>
      <c r="BB1142" s="16"/>
      <c r="BC1142" s="16"/>
      <c r="BD1142" s="16"/>
      <c r="BH1142" s="6"/>
      <c r="BI1142" s="3"/>
      <c r="BK1142" s="6"/>
      <c r="BL1142" s="3"/>
      <c r="BM1142" s="3"/>
    </row>
    <row r="1143" spans="11:65" ht="12.75" customHeight="1" x14ac:dyDescent="0.15">
      <c r="K1143" s="1"/>
      <c r="AL1143" s="16"/>
      <c r="AM1143" s="16"/>
      <c r="AN1143" s="17"/>
      <c r="AO1143" s="16"/>
      <c r="AP1143" s="16"/>
      <c r="AQ1143" s="18"/>
      <c r="AR1143" s="18"/>
      <c r="AS1143" s="16"/>
      <c r="AT1143" s="16"/>
      <c r="AU1143" s="16"/>
      <c r="AV1143" s="16"/>
      <c r="AW1143" s="17"/>
      <c r="AX1143" s="16"/>
      <c r="AY1143" s="16"/>
      <c r="AZ1143" s="16"/>
      <c r="BA1143" s="16"/>
      <c r="BB1143" s="16"/>
      <c r="BC1143" s="16"/>
      <c r="BD1143" s="16"/>
      <c r="BH1143" s="6"/>
      <c r="BI1143" s="3"/>
      <c r="BK1143" s="6"/>
      <c r="BL1143" s="3"/>
      <c r="BM1143" s="3"/>
    </row>
    <row r="1144" spans="11:65" ht="12.75" customHeight="1" x14ac:dyDescent="0.15">
      <c r="K1144" s="1"/>
      <c r="AL1144" s="16"/>
      <c r="AM1144" s="16"/>
      <c r="AN1144" s="17"/>
      <c r="AO1144" s="16"/>
      <c r="AP1144" s="16"/>
      <c r="AQ1144" s="18"/>
      <c r="AR1144" s="18"/>
      <c r="AS1144" s="16"/>
      <c r="AT1144" s="16"/>
      <c r="AU1144" s="16"/>
      <c r="AV1144" s="16"/>
      <c r="AW1144" s="17"/>
      <c r="AX1144" s="16"/>
      <c r="AY1144" s="16"/>
      <c r="AZ1144" s="16"/>
      <c r="BA1144" s="16"/>
      <c r="BB1144" s="16"/>
      <c r="BC1144" s="16"/>
      <c r="BD1144" s="16"/>
      <c r="BH1144" s="6"/>
      <c r="BI1144" s="3"/>
      <c r="BK1144" s="6"/>
      <c r="BL1144" s="3"/>
      <c r="BM1144" s="3"/>
    </row>
    <row r="1145" spans="11:65" ht="12.75" customHeight="1" x14ac:dyDescent="0.15">
      <c r="K1145" s="1"/>
      <c r="AL1145" s="16"/>
      <c r="AM1145" s="16"/>
      <c r="AN1145" s="17"/>
      <c r="AO1145" s="16"/>
      <c r="AP1145" s="16"/>
      <c r="AQ1145" s="18"/>
      <c r="AR1145" s="18"/>
      <c r="AS1145" s="16"/>
      <c r="AT1145" s="16"/>
      <c r="AU1145" s="16"/>
      <c r="AV1145" s="16"/>
      <c r="AW1145" s="17"/>
      <c r="AX1145" s="16"/>
      <c r="AY1145" s="16"/>
      <c r="AZ1145" s="16"/>
      <c r="BA1145" s="16"/>
      <c r="BB1145" s="16"/>
      <c r="BC1145" s="16"/>
      <c r="BD1145" s="16"/>
      <c r="BH1145" s="6"/>
      <c r="BI1145" s="3"/>
      <c r="BK1145" s="6"/>
      <c r="BL1145" s="3"/>
      <c r="BM1145" s="3"/>
    </row>
    <row r="1146" spans="11:65" ht="12.75" customHeight="1" x14ac:dyDescent="0.15">
      <c r="K1146" s="1"/>
      <c r="AL1146" s="16"/>
      <c r="AM1146" s="16"/>
      <c r="AN1146" s="17"/>
      <c r="AO1146" s="16"/>
      <c r="AP1146" s="16"/>
      <c r="AQ1146" s="18"/>
      <c r="AR1146" s="18"/>
      <c r="AS1146" s="16"/>
      <c r="AT1146" s="16"/>
      <c r="AU1146" s="16"/>
      <c r="AV1146" s="16"/>
      <c r="AW1146" s="17"/>
      <c r="AX1146" s="16"/>
      <c r="AY1146" s="16"/>
      <c r="AZ1146" s="16"/>
      <c r="BA1146" s="16"/>
      <c r="BB1146" s="16"/>
      <c r="BC1146" s="16"/>
      <c r="BD1146" s="16"/>
      <c r="BH1146" s="6"/>
      <c r="BI1146" s="3"/>
      <c r="BK1146" s="6"/>
      <c r="BL1146" s="3"/>
      <c r="BM1146" s="3"/>
    </row>
    <row r="1147" spans="11:65" ht="12.75" customHeight="1" x14ac:dyDescent="0.15">
      <c r="K1147" s="1"/>
      <c r="AL1147" s="16"/>
      <c r="AM1147" s="16"/>
      <c r="AN1147" s="17"/>
      <c r="AO1147" s="16"/>
      <c r="AP1147" s="16"/>
      <c r="AQ1147" s="18"/>
      <c r="AR1147" s="18"/>
      <c r="AS1147" s="16"/>
      <c r="AT1147" s="16"/>
      <c r="AU1147" s="16"/>
      <c r="AV1147" s="16"/>
      <c r="AW1147" s="17"/>
      <c r="AX1147" s="16"/>
      <c r="AY1147" s="16"/>
      <c r="AZ1147" s="16"/>
      <c r="BA1147" s="16"/>
      <c r="BB1147" s="16"/>
      <c r="BC1147" s="16"/>
      <c r="BD1147" s="16"/>
      <c r="BH1147" s="6"/>
      <c r="BI1147" s="3"/>
      <c r="BK1147" s="6"/>
      <c r="BL1147" s="3"/>
      <c r="BM1147" s="3"/>
    </row>
    <row r="1148" spans="11:65" ht="12.75" customHeight="1" x14ac:dyDescent="0.15">
      <c r="K1148" s="1"/>
      <c r="AL1148" s="16"/>
      <c r="AM1148" s="16"/>
      <c r="AN1148" s="17"/>
      <c r="AO1148" s="16"/>
      <c r="AP1148" s="16"/>
      <c r="AQ1148" s="18"/>
      <c r="AR1148" s="18"/>
      <c r="AS1148" s="16"/>
      <c r="AT1148" s="16"/>
      <c r="AU1148" s="16"/>
      <c r="AV1148" s="16"/>
      <c r="AW1148" s="17"/>
      <c r="AX1148" s="16"/>
      <c r="AY1148" s="16"/>
      <c r="AZ1148" s="16"/>
      <c r="BA1148" s="16"/>
      <c r="BB1148" s="16"/>
      <c r="BC1148" s="16"/>
      <c r="BD1148" s="16"/>
      <c r="BH1148" s="6"/>
      <c r="BI1148" s="3"/>
      <c r="BK1148" s="6"/>
      <c r="BL1148" s="3"/>
      <c r="BM1148" s="3"/>
    </row>
    <row r="1149" spans="11:65" ht="12.75" customHeight="1" x14ac:dyDescent="0.15">
      <c r="K1149" s="1"/>
      <c r="AL1149" s="16"/>
      <c r="AM1149" s="16"/>
      <c r="AN1149" s="17"/>
      <c r="AO1149" s="16"/>
      <c r="AP1149" s="16"/>
      <c r="AQ1149" s="18"/>
      <c r="AR1149" s="18"/>
      <c r="AS1149" s="16"/>
      <c r="AT1149" s="16"/>
      <c r="AU1149" s="16"/>
      <c r="AV1149" s="16"/>
      <c r="AW1149" s="17"/>
      <c r="AX1149" s="16"/>
      <c r="AY1149" s="16"/>
      <c r="AZ1149" s="16"/>
      <c r="BA1149" s="16"/>
      <c r="BB1149" s="16"/>
      <c r="BC1149" s="16"/>
      <c r="BD1149" s="16"/>
      <c r="BH1149" s="6"/>
      <c r="BI1149" s="3"/>
      <c r="BK1149" s="6"/>
      <c r="BL1149" s="3"/>
      <c r="BM1149" s="3"/>
    </row>
    <row r="1150" spans="11:65" ht="12.75" customHeight="1" x14ac:dyDescent="0.15">
      <c r="K1150" s="1"/>
      <c r="AL1150" s="16"/>
      <c r="AM1150" s="16"/>
      <c r="AN1150" s="17"/>
      <c r="AO1150" s="16"/>
      <c r="AP1150" s="16"/>
      <c r="AQ1150" s="18"/>
      <c r="AR1150" s="18"/>
      <c r="AS1150" s="16"/>
      <c r="AT1150" s="16"/>
      <c r="AU1150" s="16"/>
      <c r="AV1150" s="16"/>
      <c r="AW1150" s="17"/>
      <c r="AX1150" s="16"/>
      <c r="AY1150" s="16"/>
      <c r="AZ1150" s="16"/>
      <c r="BA1150" s="16"/>
      <c r="BB1150" s="16"/>
      <c r="BC1150" s="16"/>
      <c r="BD1150" s="16"/>
      <c r="BH1150" s="6"/>
      <c r="BI1150" s="3"/>
      <c r="BK1150" s="6"/>
      <c r="BL1150" s="3"/>
      <c r="BM1150" s="3"/>
    </row>
    <row r="1151" spans="11:65" ht="12.75" customHeight="1" x14ac:dyDescent="0.15">
      <c r="K1151" s="1"/>
      <c r="AL1151" s="16"/>
      <c r="AM1151" s="16"/>
      <c r="AN1151" s="17"/>
      <c r="AO1151" s="16"/>
      <c r="AP1151" s="16"/>
      <c r="AQ1151" s="18"/>
      <c r="AR1151" s="18"/>
      <c r="AS1151" s="16"/>
      <c r="AT1151" s="16"/>
      <c r="AU1151" s="16"/>
      <c r="AV1151" s="16"/>
      <c r="AW1151" s="17"/>
      <c r="AX1151" s="16"/>
      <c r="AY1151" s="16"/>
      <c r="AZ1151" s="16"/>
      <c r="BA1151" s="16"/>
      <c r="BB1151" s="16"/>
      <c r="BC1151" s="16"/>
      <c r="BD1151" s="16"/>
      <c r="BH1151" s="6"/>
      <c r="BI1151" s="3"/>
      <c r="BK1151" s="6"/>
      <c r="BL1151" s="3"/>
      <c r="BM1151" s="3"/>
    </row>
    <row r="1152" spans="11:65" ht="12.75" customHeight="1" x14ac:dyDescent="0.15">
      <c r="K1152" s="1"/>
      <c r="AL1152" s="16"/>
      <c r="AM1152" s="16"/>
      <c r="AN1152" s="17"/>
      <c r="AO1152" s="16"/>
      <c r="AP1152" s="16"/>
      <c r="AQ1152" s="18"/>
      <c r="AR1152" s="18"/>
      <c r="AS1152" s="16"/>
      <c r="AT1152" s="16"/>
      <c r="AU1152" s="16"/>
      <c r="AV1152" s="16"/>
      <c r="AW1152" s="17"/>
      <c r="AX1152" s="16"/>
      <c r="AY1152" s="16"/>
      <c r="AZ1152" s="16"/>
      <c r="BA1152" s="16"/>
      <c r="BB1152" s="16"/>
      <c r="BC1152" s="16"/>
      <c r="BD1152" s="16"/>
      <c r="BH1152" s="6"/>
      <c r="BI1152" s="3"/>
      <c r="BK1152" s="6"/>
      <c r="BL1152" s="3"/>
      <c r="BM1152" s="3"/>
    </row>
    <row r="1153" spans="11:65" ht="12.75" customHeight="1" x14ac:dyDescent="0.15">
      <c r="K1153" s="1"/>
      <c r="AL1153" s="16"/>
      <c r="AM1153" s="16"/>
      <c r="AN1153" s="17"/>
      <c r="AO1153" s="16"/>
      <c r="AP1153" s="16"/>
      <c r="AQ1153" s="18"/>
      <c r="AR1153" s="18"/>
      <c r="AS1153" s="16"/>
      <c r="AT1153" s="16"/>
      <c r="AU1153" s="16"/>
      <c r="AV1153" s="16"/>
      <c r="AW1153" s="17"/>
      <c r="AX1153" s="16"/>
      <c r="AY1153" s="16"/>
      <c r="AZ1153" s="16"/>
      <c r="BA1153" s="16"/>
      <c r="BB1153" s="16"/>
      <c r="BC1153" s="16"/>
      <c r="BD1153" s="16"/>
      <c r="BH1153" s="6"/>
      <c r="BI1153" s="3"/>
      <c r="BK1153" s="6"/>
      <c r="BL1153" s="3"/>
      <c r="BM1153" s="3"/>
    </row>
    <row r="1154" spans="11:65" ht="12.75" customHeight="1" x14ac:dyDescent="0.15">
      <c r="K1154" s="1"/>
      <c r="AL1154" s="16"/>
      <c r="AM1154" s="16"/>
      <c r="AN1154" s="17"/>
      <c r="AO1154" s="16"/>
      <c r="AP1154" s="16"/>
      <c r="AQ1154" s="18"/>
      <c r="AR1154" s="18"/>
      <c r="AS1154" s="16"/>
      <c r="AT1154" s="16"/>
      <c r="AU1154" s="16"/>
      <c r="AV1154" s="16"/>
      <c r="AW1154" s="17"/>
      <c r="AX1154" s="16"/>
      <c r="AY1154" s="16"/>
      <c r="AZ1154" s="16"/>
      <c r="BA1154" s="16"/>
      <c r="BB1154" s="16"/>
      <c r="BC1154" s="16"/>
      <c r="BD1154" s="16"/>
      <c r="BH1154" s="6"/>
      <c r="BI1154" s="3"/>
      <c r="BK1154" s="6"/>
      <c r="BL1154" s="3"/>
      <c r="BM1154" s="3"/>
    </row>
    <row r="1155" spans="11:65" ht="12.75" customHeight="1" x14ac:dyDescent="0.15">
      <c r="K1155" s="1"/>
      <c r="AL1155" s="16"/>
      <c r="AM1155" s="16"/>
      <c r="AN1155" s="17"/>
      <c r="AO1155" s="16"/>
      <c r="AP1155" s="16"/>
      <c r="AQ1155" s="18"/>
      <c r="AR1155" s="18"/>
      <c r="AS1155" s="16"/>
      <c r="AT1155" s="16"/>
      <c r="AU1155" s="16"/>
      <c r="AV1155" s="16"/>
      <c r="AW1155" s="17"/>
      <c r="AX1155" s="16"/>
      <c r="AY1155" s="16"/>
      <c r="AZ1155" s="16"/>
      <c r="BA1155" s="16"/>
      <c r="BB1155" s="16"/>
      <c r="BC1155" s="16"/>
      <c r="BD1155" s="16"/>
      <c r="BH1155" s="6"/>
      <c r="BI1155" s="3"/>
      <c r="BK1155" s="6"/>
      <c r="BL1155" s="3"/>
      <c r="BM1155" s="3"/>
    </row>
    <row r="1156" spans="11:65" ht="12.75" customHeight="1" x14ac:dyDescent="0.15">
      <c r="K1156" s="1"/>
      <c r="AL1156" s="16"/>
      <c r="AM1156" s="16"/>
      <c r="AN1156" s="17"/>
      <c r="AO1156" s="16"/>
      <c r="AP1156" s="16"/>
      <c r="AQ1156" s="18"/>
      <c r="AR1156" s="18"/>
      <c r="AS1156" s="16"/>
      <c r="AT1156" s="16"/>
      <c r="AU1156" s="16"/>
      <c r="AV1156" s="16"/>
      <c r="AW1156" s="17"/>
      <c r="AX1156" s="16"/>
      <c r="AY1156" s="16"/>
      <c r="AZ1156" s="16"/>
      <c r="BA1156" s="16"/>
      <c r="BB1156" s="16"/>
      <c r="BC1156" s="16"/>
      <c r="BD1156" s="16"/>
      <c r="BH1156" s="6"/>
      <c r="BI1156" s="3"/>
      <c r="BK1156" s="6"/>
      <c r="BL1156" s="3"/>
      <c r="BM1156" s="3"/>
    </row>
    <row r="1157" spans="11:65" ht="12.75" customHeight="1" x14ac:dyDescent="0.15">
      <c r="K1157" s="1"/>
      <c r="AL1157" s="16"/>
      <c r="AM1157" s="16"/>
      <c r="AN1157" s="17"/>
      <c r="AO1157" s="16"/>
      <c r="AP1157" s="16"/>
      <c r="AQ1157" s="18"/>
      <c r="AR1157" s="18"/>
      <c r="AS1157" s="16"/>
      <c r="AT1157" s="16"/>
      <c r="AU1157" s="16"/>
      <c r="AV1157" s="16"/>
      <c r="AW1157" s="17"/>
      <c r="AX1157" s="16"/>
      <c r="AY1157" s="16"/>
      <c r="AZ1157" s="16"/>
      <c r="BA1157" s="16"/>
      <c r="BB1157" s="16"/>
      <c r="BC1157" s="16"/>
      <c r="BD1157" s="16"/>
      <c r="BH1157" s="6"/>
      <c r="BI1157" s="3"/>
      <c r="BK1157" s="6"/>
      <c r="BL1157" s="3"/>
      <c r="BM1157" s="3"/>
    </row>
    <row r="1158" spans="11:65" ht="12.75" customHeight="1" x14ac:dyDescent="0.15">
      <c r="K1158" s="1"/>
      <c r="AL1158" s="16"/>
      <c r="AM1158" s="16"/>
      <c r="AN1158" s="17"/>
      <c r="AO1158" s="16"/>
      <c r="AP1158" s="16"/>
      <c r="AQ1158" s="18"/>
      <c r="AR1158" s="18"/>
      <c r="AS1158" s="16"/>
      <c r="AT1158" s="16"/>
      <c r="AU1158" s="16"/>
      <c r="AV1158" s="16"/>
      <c r="AW1158" s="17"/>
      <c r="AX1158" s="16"/>
      <c r="AY1158" s="16"/>
      <c r="AZ1158" s="16"/>
      <c r="BA1158" s="16"/>
      <c r="BB1158" s="16"/>
      <c r="BC1158" s="16"/>
      <c r="BD1158" s="16"/>
      <c r="BH1158" s="6"/>
      <c r="BI1158" s="3"/>
      <c r="BK1158" s="6"/>
      <c r="BL1158" s="3"/>
      <c r="BM1158" s="3"/>
    </row>
    <row r="1159" spans="11:65" ht="12.75" customHeight="1" x14ac:dyDescent="0.15">
      <c r="K1159" s="1"/>
      <c r="AL1159" s="16"/>
      <c r="AM1159" s="16"/>
      <c r="AN1159" s="17"/>
      <c r="AO1159" s="16"/>
      <c r="AP1159" s="16"/>
      <c r="AQ1159" s="18"/>
      <c r="AR1159" s="18"/>
      <c r="AS1159" s="16"/>
      <c r="AT1159" s="16"/>
      <c r="AU1159" s="16"/>
      <c r="AV1159" s="16"/>
      <c r="AW1159" s="17"/>
      <c r="AX1159" s="16"/>
      <c r="AY1159" s="16"/>
      <c r="AZ1159" s="16"/>
      <c r="BA1159" s="16"/>
      <c r="BB1159" s="16"/>
      <c r="BC1159" s="16"/>
      <c r="BD1159" s="16"/>
      <c r="BH1159" s="6"/>
      <c r="BI1159" s="3"/>
      <c r="BK1159" s="6"/>
      <c r="BL1159" s="3"/>
      <c r="BM1159" s="3"/>
    </row>
    <row r="1160" spans="11:65" ht="12.75" customHeight="1" x14ac:dyDescent="0.15">
      <c r="K1160" s="1"/>
      <c r="AL1160" s="16"/>
      <c r="AM1160" s="16"/>
      <c r="AN1160" s="17"/>
      <c r="AO1160" s="16"/>
      <c r="AP1160" s="16"/>
      <c r="AQ1160" s="18"/>
      <c r="AR1160" s="18"/>
      <c r="AS1160" s="16"/>
      <c r="AT1160" s="16"/>
      <c r="AU1160" s="16"/>
      <c r="AV1160" s="16"/>
      <c r="AW1160" s="17"/>
      <c r="AX1160" s="16"/>
      <c r="AY1160" s="16"/>
      <c r="AZ1160" s="16"/>
      <c r="BA1160" s="16"/>
      <c r="BB1160" s="16"/>
      <c r="BC1160" s="16"/>
      <c r="BD1160" s="16"/>
      <c r="BH1160" s="6"/>
      <c r="BI1160" s="3"/>
      <c r="BK1160" s="6"/>
      <c r="BL1160" s="3"/>
      <c r="BM1160" s="3"/>
    </row>
    <row r="1161" spans="11:65" ht="12.75" customHeight="1" x14ac:dyDescent="0.15">
      <c r="K1161" s="1"/>
      <c r="AL1161" s="16"/>
      <c r="AM1161" s="16"/>
      <c r="AN1161" s="17"/>
      <c r="AO1161" s="16"/>
      <c r="AP1161" s="16"/>
      <c r="AQ1161" s="18"/>
      <c r="AR1161" s="18"/>
      <c r="AS1161" s="16"/>
      <c r="AT1161" s="16"/>
      <c r="AU1161" s="16"/>
      <c r="AV1161" s="16"/>
      <c r="AW1161" s="17"/>
      <c r="AX1161" s="16"/>
      <c r="AY1161" s="16"/>
      <c r="AZ1161" s="16"/>
      <c r="BA1161" s="16"/>
      <c r="BB1161" s="16"/>
      <c r="BC1161" s="16"/>
      <c r="BD1161" s="16"/>
      <c r="BH1161" s="6"/>
      <c r="BI1161" s="3"/>
      <c r="BK1161" s="6"/>
      <c r="BL1161" s="3"/>
      <c r="BM1161" s="3"/>
    </row>
    <row r="1162" spans="11:65" ht="12.75" customHeight="1" x14ac:dyDescent="0.15">
      <c r="K1162" s="1"/>
      <c r="AL1162" s="16"/>
      <c r="AM1162" s="16"/>
      <c r="AN1162" s="17"/>
      <c r="AO1162" s="16"/>
      <c r="AP1162" s="16"/>
      <c r="AQ1162" s="18"/>
      <c r="AR1162" s="18"/>
      <c r="AS1162" s="16"/>
      <c r="AT1162" s="16"/>
      <c r="AU1162" s="16"/>
      <c r="AV1162" s="16"/>
      <c r="AW1162" s="17"/>
      <c r="AX1162" s="16"/>
      <c r="AY1162" s="16"/>
      <c r="AZ1162" s="16"/>
      <c r="BA1162" s="16"/>
      <c r="BB1162" s="16"/>
      <c r="BC1162" s="16"/>
      <c r="BD1162" s="16"/>
      <c r="BH1162" s="6"/>
      <c r="BI1162" s="3"/>
      <c r="BK1162" s="6"/>
      <c r="BL1162" s="3"/>
      <c r="BM1162" s="3"/>
    </row>
    <row r="1163" spans="11:65" ht="12.75" customHeight="1" x14ac:dyDescent="0.15">
      <c r="K1163" s="1"/>
      <c r="AL1163" s="16"/>
      <c r="AM1163" s="16"/>
      <c r="AN1163" s="17"/>
      <c r="AO1163" s="16"/>
      <c r="AP1163" s="16"/>
      <c r="AQ1163" s="18"/>
      <c r="AR1163" s="18"/>
      <c r="AS1163" s="16"/>
      <c r="AT1163" s="16"/>
      <c r="AU1163" s="16"/>
      <c r="AV1163" s="16"/>
      <c r="AW1163" s="17"/>
      <c r="AX1163" s="16"/>
      <c r="AY1163" s="16"/>
      <c r="AZ1163" s="16"/>
      <c r="BA1163" s="16"/>
      <c r="BB1163" s="16"/>
      <c r="BC1163" s="16"/>
      <c r="BD1163" s="16"/>
      <c r="BH1163" s="6"/>
      <c r="BI1163" s="3"/>
      <c r="BK1163" s="6"/>
      <c r="BL1163" s="3"/>
      <c r="BM1163" s="3"/>
    </row>
    <row r="1164" spans="11:65" ht="12.75" customHeight="1" x14ac:dyDescent="0.15">
      <c r="K1164" s="1"/>
      <c r="AL1164" s="16"/>
      <c r="AM1164" s="16"/>
      <c r="AN1164" s="17"/>
      <c r="AO1164" s="16"/>
      <c r="AP1164" s="16"/>
      <c r="AQ1164" s="18"/>
      <c r="AR1164" s="18"/>
      <c r="AS1164" s="16"/>
      <c r="AT1164" s="16"/>
      <c r="AU1164" s="16"/>
      <c r="AV1164" s="16"/>
      <c r="AW1164" s="17"/>
      <c r="AX1164" s="16"/>
      <c r="AY1164" s="16"/>
      <c r="AZ1164" s="16"/>
      <c r="BA1164" s="16"/>
      <c r="BB1164" s="16"/>
      <c r="BC1164" s="16"/>
      <c r="BD1164" s="16"/>
      <c r="BH1164" s="6"/>
      <c r="BI1164" s="3"/>
      <c r="BK1164" s="6"/>
      <c r="BL1164" s="3"/>
      <c r="BM1164" s="3"/>
    </row>
    <row r="1165" spans="11:65" ht="12.75" customHeight="1" x14ac:dyDescent="0.15">
      <c r="K1165" s="1"/>
      <c r="AL1165" s="16"/>
      <c r="AM1165" s="16"/>
      <c r="AN1165" s="17"/>
      <c r="AO1165" s="16"/>
      <c r="AP1165" s="16"/>
      <c r="AQ1165" s="18"/>
      <c r="AR1165" s="18"/>
      <c r="AS1165" s="16"/>
      <c r="AT1165" s="16"/>
      <c r="AU1165" s="16"/>
      <c r="AV1165" s="16"/>
      <c r="AW1165" s="17"/>
      <c r="AX1165" s="16"/>
      <c r="AY1165" s="16"/>
      <c r="AZ1165" s="16"/>
      <c r="BA1165" s="16"/>
      <c r="BB1165" s="16"/>
      <c r="BC1165" s="16"/>
      <c r="BD1165" s="16"/>
      <c r="BH1165" s="6"/>
      <c r="BI1165" s="3"/>
      <c r="BK1165" s="6"/>
      <c r="BL1165" s="3"/>
      <c r="BM1165" s="3"/>
    </row>
    <row r="1166" spans="11:65" ht="12.75" customHeight="1" x14ac:dyDescent="0.15">
      <c r="K1166" s="1"/>
      <c r="AL1166" s="16"/>
      <c r="AM1166" s="16"/>
      <c r="AN1166" s="17"/>
      <c r="AO1166" s="16"/>
      <c r="AP1166" s="16"/>
      <c r="AQ1166" s="18"/>
      <c r="AR1166" s="18"/>
      <c r="AS1166" s="16"/>
      <c r="AT1166" s="16"/>
      <c r="AU1166" s="16"/>
      <c r="AV1166" s="16"/>
      <c r="AW1166" s="17"/>
      <c r="AX1166" s="16"/>
      <c r="AY1166" s="16"/>
      <c r="AZ1166" s="16"/>
      <c r="BA1166" s="16"/>
      <c r="BB1166" s="16"/>
      <c r="BC1166" s="16"/>
      <c r="BD1166" s="16"/>
      <c r="BH1166" s="6"/>
      <c r="BI1166" s="3"/>
      <c r="BK1166" s="6"/>
      <c r="BL1166" s="3"/>
      <c r="BM1166" s="3"/>
    </row>
    <row r="1167" spans="11:65" ht="12.75" customHeight="1" x14ac:dyDescent="0.15">
      <c r="K1167" s="1"/>
      <c r="AL1167" s="16"/>
      <c r="AM1167" s="16"/>
      <c r="AN1167" s="17"/>
      <c r="AO1167" s="16"/>
      <c r="AP1167" s="16"/>
      <c r="AQ1167" s="18"/>
      <c r="AR1167" s="18"/>
      <c r="AS1167" s="16"/>
      <c r="AT1167" s="16"/>
      <c r="AU1167" s="16"/>
      <c r="AV1167" s="16"/>
      <c r="AW1167" s="17"/>
      <c r="AX1167" s="16"/>
      <c r="AY1167" s="16"/>
      <c r="AZ1167" s="16"/>
      <c r="BA1167" s="16"/>
      <c r="BB1167" s="16"/>
      <c r="BC1167" s="16"/>
      <c r="BD1167" s="16"/>
      <c r="BH1167" s="6"/>
      <c r="BI1167" s="3"/>
      <c r="BK1167" s="6"/>
      <c r="BL1167" s="3"/>
      <c r="BM1167" s="3"/>
    </row>
    <row r="1168" spans="11:65" ht="12.75" customHeight="1" x14ac:dyDescent="0.15">
      <c r="K1168" s="1"/>
      <c r="AL1168" s="16"/>
      <c r="AM1168" s="16"/>
      <c r="AN1168" s="17"/>
      <c r="AO1168" s="16"/>
      <c r="AP1168" s="16"/>
      <c r="AQ1168" s="18"/>
      <c r="AR1168" s="18"/>
      <c r="AS1168" s="16"/>
      <c r="AT1168" s="16"/>
      <c r="AU1168" s="16"/>
      <c r="AV1168" s="16"/>
      <c r="AW1168" s="17"/>
      <c r="AX1168" s="16"/>
      <c r="AY1168" s="16"/>
      <c r="AZ1168" s="16"/>
      <c r="BA1168" s="16"/>
      <c r="BB1168" s="16"/>
      <c r="BC1168" s="16"/>
      <c r="BD1168" s="16"/>
      <c r="BH1168" s="6"/>
      <c r="BI1168" s="3"/>
      <c r="BK1168" s="6"/>
      <c r="BL1168" s="3"/>
      <c r="BM1168" s="3"/>
    </row>
    <row r="1169" spans="11:65" ht="12.75" customHeight="1" x14ac:dyDescent="0.15">
      <c r="K1169" s="1"/>
      <c r="AL1169" s="16"/>
      <c r="AM1169" s="16"/>
      <c r="AN1169" s="17"/>
      <c r="AO1169" s="16"/>
      <c r="AP1169" s="16"/>
      <c r="AQ1169" s="18"/>
      <c r="AR1169" s="18"/>
      <c r="AS1169" s="16"/>
      <c r="AT1169" s="16"/>
      <c r="AU1169" s="16"/>
      <c r="AV1169" s="16"/>
      <c r="AW1169" s="17"/>
      <c r="AX1169" s="16"/>
      <c r="AY1169" s="16"/>
      <c r="AZ1169" s="16"/>
      <c r="BA1169" s="16"/>
      <c r="BB1169" s="16"/>
      <c r="BC1169" s="16"/>
      <c r="BD1169" s="16"/>
      <c r="BH1169" s="6"/>
      <c r="BI1169" s="3"/>
      <c r="BK1169" s="6"/>
      <c r="BL1169" s="3"/>
      <c r="BM1169" s="3"/>
    </row>
    <row r="1170" spans="11:65" ht="12.75" customHeight="1" x14ac:dyDescent="0.15">
      <c r="K1170" s="1"/>
      <c r="AL1170" s="16"/>
      <c r="AM1170" s="16"/>
      <c r="AN1170" s="17"/>
      <c r="AO1170" s="16"/>
      <c r="AP1170" s="16"/>
      <c r="AQ1170" s="18"/>
      <c r="AR1170" s="18"/>
      <c r="AS1170" s="16"/>
      <c r="AT1170" s="16"/>
      <c r="AU1170" s="16"/>
      <c r="AV1170" s="16"/>
      <c r="AW1170" s="17"/>
      <c r="AX1170" s="16"/>
      <c r="AY1170" s="16"/>
      <c r="AZ1170" s="16"/>
      <c r="BA1170" s="16"/>
      <c r="BB1170" s="16"/>
      <c r="BC1170" s="16"/>
      <c r="BD1170" s="16"/>
      <c r="BH1170" s="6"/>
      <c r="BI1170" s="3"/>
      <c r="BK1170" s="6"/>
      <c r="BL1170" s="3"/>
      <c r="BM1170" s="3"/>
    </row>
    <row r="1171" spans="11:65" ht="12.75" customHeight="1" x14ac:dyDescent="0.15">
      <c r="K1171" s="1"/>
      <c r="AL1171" s="16"/>
      <c r="AM1171" s="16"/>
      <c r="AN1171" s="17"/>
      <c r="AO1171" s="16"/>
      <c r="AP1171" s="16"/>
      <c r="AQ1171" s="18"/>
      <c r="AR1171" s="18"/>
      <c r="AS1171" s="16"/>
      <c r="AT1171" s="16"/>
      <c r="AU1171" s="16"/>
      <c r="AV1171" s="16"/>
      <c r="AW1171" s="17"/>
      <c r="AX1171" s="16"/>
      <c r="AY1171" s="16"/>
      <c r="AZ1171" s="16"/>
      <c r="BA1171" s="16"/>
      <c r="BB1171" s="16"/>
      <c r="BC1171" s="16"/>
      <c r="BD1171" s="16"/>
      <c r="BH1171" s="6"/>
      <c r="BI1171" s="3"/>
      <c r="BK1171" s="6"/>
      <c r="BL1171" s="3"/>
      <c r="BM1171" s="3"/>
    </row>
    <row r="1172" spans="11:65" ht="12.75" customHeight="1" x14ac:dyDescent="0.15">
      <c r="K1172" s="1"/>
      <c r="AL1172" s="16"/>
      <c r="AM1172" s="16"/>
      <c r="AN1172" s="17"/>
      <c r="AO1172" s="16"/>
      <c r="AP1172" s="16"/>
      <c r="AQ1172" s="18"/>
      <c r="AR1172" s="18"/>
      <c r="AS1172" s="16"/>
      <c r="AT1172" s="16"/>
      <c r="AU1172" s="16"/>
      <c r="AV1172" s="16"/>
      <c r="AW1172" s="17"/>
      <c r="AX1172" s="16"/>
      <c r="AY1172" s="16"/>
      <c r="AZ1172" s="16"/>
      <c r="BA1172" s="16"/>
      <c r="BB1172" s="16"/>
      <c r="BC1172" s="16"/>
      <c r="BD1172" s="16"/>
      <c r="BH1172" s="6"/>
      <c r="BI1172" s="3"/>
      <c r="BK1172" s="6"/>
      <c r="BL1172" s="3"/>
      <c r="BM1172" s="3"/>
    </row>
    <row r="1173" spans="11:65" ht="12.75" customHeight="1" x14ac:dyDescent="0.15">
      <c r="K1173" s="1"/>
      <c r="AL1173" s="16"/>
      <c r="AM1173" s="16"/>
      <c r="AN1173" s="17"/>
      <c r="AO1173" s="16"/>
      <c r="AP1173" s="16"/>
      <c r="AQ1173" s="18"/>
      <c r="AR1173" s="18"/>
      <c r="AS1173" s="16"/>
      <c r="AT1173" s="16"/>
      <c r="AU1173" s="16"/>
      <c r="AV1173" s="16"/>
      <c r="AW1173" s="17"/>
      <c r="AX1173" s="16"/>
      <c r="AY1173" s="16"/>
      <c r="AZ1173" s="16"/>
      <c r="BA1173" s="16"/>
      <c r="BB1173" s="16"/>
      <c r="BC1173" s="16"/>
      <c r="BD1173" s="16"/>
      <c r="BH1173" s="6"/>
      <c r="BI1173" s="3"/>
      <c r="BK1173" s="6"/>
      <c r="BL1173" s="3"/>
      <c r="BM1173" s="3"/>
    </row>
    <row r="1174" spans="11:65" ht="12.75" customHeight="1" x14ac:dyDescent="0.15">
      <c r="K1174" s="1"/>
      <c r="AL1174" s="16"/>
      <c r="AM1174" s="16"/>
      <c r="AN1174" s="17"/>
      <c r="AO1174" s="16"/>
      <c r="AP1174" s="16"/>
      <c r="AQ1174" s="18"/>
      <c r="AR1174" s="18"/>
      <c r="AS1174" s="16"/>
      <c r="AT1174" s="16"/>
      <c r="AU1174" s="16"/>
      <c r="AV1174" s="16"/>
      <c r="AW1174" s="17"/>
      <c r="AX1174" s="16"/>
      <c r="AY1174" s="16"/>
      <c r="AZ1174" s="16"/>
      <c r="BA1174" s="16"/>
      <c r="BB1174" s="16"/>
      <c r="BC1174" s="16"/>
      <c r="BD1174" s="16"/>
      <c r="BH1174" s="6"/>
      <c r="BI1174" s="3"/>
      <c r="BK1174" s="6"/>
      <c r="BL1174" s="3"/>
      <c r="BM1174" s="3"/>
    </row>
    <row r="1175" spans="11:65" ht="12.75" customHeight="1" x14ac:dyDescent="0.15">
      <c r="K1175" s="1"/>
      <c r="AL1175" s="16"/>
      <c r="AM1175" s="16"/>
      <c r="AN1175" s="17"/>
      <c r="AO1175" s="16"/>
      <c r="AP1175" s="16"/>
      <c r="AQ1175" s="18"/>
      <c r="AR1175" s="18"/>
      <c r="AS1175" s="16"/>
      <c r="AT1175" s="16"/>
      <c r="AU1175" s="16"/>
      <c r="AV1175" s="16"/>
      <c r="AW1175" s="17"/>
      <c r="AX1175" s="16"/>
      <c r="AY1175" s="16"/>
      <c r="AZ1175" s="16"/>
      <c r="BA1175" s="16"/>
      <c r="BB1175" s="16"/>
      <c r="BC1175" s="16"/>
      <c r="BD1175" s="16"/>
      <c r="BH1175" s="6"/>
      <c r="BI1175" s="3"/>
      <c r="BK1175" s="6"/>
      <c r="BL1175" s="3"/>
      <c r="BM1175" s="3"/>
    </row>
    <row r="1176" spans="11:65" ht="12.75" customHeight="1" x14ac:dyDescent="0.15">
      <c r="K1176" s="1"/>
      <c r="AL1176" s="16"/>
      <c r="AM1176" s="16"/>
      <c r="AN1176" s="17"/>
      <c r="AO1176" s="16"/>
      <c r="AP1176" s="16"/>
      <c r="AQ1176" s="18"/>
      <c r="AR1176" s="18"/>
      <c r="AS1176" s="16"/>
      <c r="AT1176" s="16"/>
      <c r="AU1176" s="16"/>
      <c r="AV1176" s="16"/>
      <c r="AW1176" s="17"/>
      <c r="AX1176" s="16"/>
      <c r="AY1176" s="16"/>
      <c r="AZ1176" s="16"/>
      <c r="BA1176" s="16"/>
      <c r="BB1176" s="16"/>
      <c r="BC1176" s="16"/>
      <c r="BD1176" s="16"/>
      <c r="BH1176" s="6"/>
      <c r="BI1176" s="3"/>
      <c r="BK1176" s="6"/>
      <c r="BL1176" s="3"/>
      <c r="BM1176" s="3"/>
    </row>
    <row r="1177" spans="11:65" ht="12.75" customHeight="1" x14ac:dyDescent="0.15">
      <c r="K1177" s="1"/>
      <c r="AL1177" s="16"/>
      <c r="AM1177" s="16"/>
      <c r="AN1177" s="17"/>
      <c r="AO1177" s="16"/>
      <c r="AP1177" s="16"/>
      <c r="AQ1177" s="18"/>
      <c r="AR1177" s="18"/>
      <c r="AS1177" s="16"/>
      <c r="AT1177" s="16"/>
      <c r="AU1177" s="16"/>
      <c r="AV1177" s="16"/>
      <c r="AW1177" s="17"/>
      <c r="AX1177" s="16"/>
      <c r="AY1177" s="16"/>
      <c r="AZ1177" s="16"/>
      <c r="BA1177" s="16"/>
      <c r="BB1177" s="16"/>
      <c r="BC1177" s="16"/>
      <c r="BD1177" s="16"/>
      <c r="BH1177" s="6"/>
      <c r="BI1177" s="3"/>
      <c r="BK1177" s="6"/>
      <c r="BL1177" s="3"/>
      <c r="BM1177" s="3"/>
    </row>
    <row r="1178" spans="11:65" ht="12.75" customHeight="1" x14ac:dyDescent="0.15">
      <c r="K1178" s="1"/>
      <c r="AL1178" s="16"/>
      <c r="AM1178" s="16"/>
      <c r="AN1178" s="17"/>
      <c r="AO1178" s="16"/>
      <c r="AP1178" s="16"/>
      <c r="AQ1178" s="18"/>
      <c r="AR1178" s="18"/>
      <c r="AS1178" s="16"/>
      <c r="AT1178" s="16"/>
      <c r="AU1178" s="16"/>
      <c r="AV1178" s="16"/>
      <c r="AW1178" s="17"/>
      <c r="AX1178" s="16"/>
      <c r="AY1178" s="16"/>
      <c r="AZ1178" s="16"/>
      <c r="BA1178" s="16"/>
      <c r="BB1178" s="16"/>
      <c r="BC1178" s="16"/>
      <c r="BD1178" s="16"/>
      <c r="BH1178" s="6"/>
      <c r="BI1178" s="3"/>
      <c r="BK1178" s="6"/>
      <c r="BL1178" s="3"/>
      <c r="BM1178" s="3"/>
    </row>
    <row r="1179" spans="11:65" ht="12.75" customHeight="1" x14ac:dyDescent="0.15">
      <c r="K1179" s="1"/>
      <c r="AL1179" s="16"/>
      <c r="AM1179" s="16"/>
      <c r="AN1179" s="17"/>
      <c r="AO1179" s="16"/>
      <c r="AP1179" s="16"/>
      <c r="AQ1179" s="18"/>
      <c r="AR1179" s="18"/>
      <c r="AS1179" s="16"/>
      <c r="AT1179" s="16"/>
      <c r="AU1179" s="16"/>
      <c r="AV1179" s="16"/>
      <c r="AW1179" s="17"/>
      <c r="AX1179" s="16"/>
      <c r="AY1179" s="16"/>
      <c r="AZ1179" s="16"/>
      <c r="BA1179" s="16"/>
      <c r="BB1179" s="16"/>
      <c r="BC1179" s="16"/>
      <c r="BD1179" s="16"/>
      <c r="BH1179" s="6"/>
      <c r="BI1179" s="3"/>
      <c r="BK1179" s="6"/>
      <c r="BL1179" s="3"/>
      <c r="BM1179" s="3"/>
    </row>
    <row r="1180" spans="11:65" ht="12.75" customHeight="1" x14ac:dyDescent="0.15">
      <c r="K1180" s="1"/>
      <c r="AL1180" s="16"/>
      <c r="AM1180" s="16"/>
      <c r="AN1180" s="17"/>
      <c r="AO1180" s="16"/>
      <c r="AP1180" s="16"/>
      <c r="AQ1180" s="18"/>
      <c r="AR1180" s="18"/>
      <c r="AS1180" s="16"/>
      <c r="AT1180" s="16"/>
      <c r="AU1180" s="16"/>
      <c r="AV1180" s="16"/>
      <c r="AW1180" s="17"/>
      <c r="AX1180" s="16"/>
      <c r="AY1180" s="16"/>
      <c r="AZ1180" s="16"/>
      <c r="BA1180" s="16"/>
      <c r="BB1180" s="16"/>
      <c r="BC1180" s="16"/>
      <c r="BD1180" s="16"/>
      <c r="BH1180" s="6"/>
      <c r="BI1180" s="3"/>
      <c r="BK1180" s="6"/>
      <c r="BL1180" s="3"/>
      <c r="BM1180" s="3"/>
    </row>
    <row r="1181" spans="11:65" ht="12.75" customHeight="1" x14ac:dyDescent="0.15">
      <c r="K1181" s="1"/>
      <c r="AL1181" s="16"/>
      <c r="AM1181" s="16"/>
      <c r="AN1181" s="17"/>
      <c r="AO1181" s="16"/>
      <c r="AP1181" s="16"/>
      <c r="AQ1181" s="18"/>
      <c r="AR1181" s="18"/>
      <c r="AS1181" s="16"/>
      <c r="AT1181" s="16"/>
      <c r="AU1181" s="16"/>
      <c r="AV1181" s="16"/>
      <c r="AW1181" s="17"/>
      <c r="AX1181" s="16"/>
      <c r="AY1181" s="16"/>
      <c r="AZ1181" s="16"/>
      <c r="BA1181" s="16"/>
      <c r="BB1181" s="16"/>
      <c r="BC1181" s="16"/>
      <c r="BD1181" s="16"/>
      <c r="BH1181" s="6"/>
      <c r="BI1181" s="3"/>
      <c r="BK1181" s="6"/>
      <c r="BL1181" s="3"/>
      <c r="BM1181" s="3"/>
    </row>
    <row r="1182" spans="11:65" ht="12.75" customHeight="1" x14ac:dyDescent="0.15">
      <c r="K1182" s="1"/>
      <c r="AL1182" s="16"/>
      <c r="AM1182" s="16"/>
      <c r="AN1182" s="17"/>
      <c r="AO1182" s="16"/>
      <c r="AP1182" s="16"/>
      <c r="AQ1182" s="18"/>
      <c r="AR1182" s="18"/>
      <c r="AS1182" s="16"/>
      <c r="AT1182" s="16"/>
      <c r="AU1182" s="16"/>
      <c r="AV1182" s="16"/>
      <c r="AW1182" s="17"/>
      <c r="AX1182" s="16"/>
      <c r="AY1182" s="16"/>
      <c r="AZ1182" s="16"/>
      <c r="BA1182" s="16"/>
      <c r="BB1182" s="16"/>
      <c r="BC1182" s="16"/>
      <c r="BD1182" s="16"/>
      <c r="BH1182" s="6"/>
      <c r="BI1182" s="3"/>
      <c r="BK1182" s="6"/>
      <c r="BL1182" s="3"/>
      <c r="BM1182" s="3"/>
    </row>
    <row r="1183" spans="11:65" ht="12.75" customHeight="1" x14ac:dyDescent="0.15">
      <c r="K1183" s="1"/>
      <c r="AL1183" s="16"/>
      <c r="AM1183" s="16"/>
      <c r="AN1183" s="17"/>
      <c r="AO1183" s="16"/>
      <c r="AP1183" s="16"/>
      <c r="AQ1183" s="18"/>
      <c r="AR1183" s="18"/>
      <c r="AS1183" s="16"/>
      <c r="AT1183" s="16"/>
      <c r="AU1183" s="16"/>
      <c r="AV1183" s="16"/>
      <c r="AW1183" s="17"/>
      <c r="AX1183" s="16"/>
      <c r="AY1183" s="16"/>
      <c r="AZ1183" s="16"/>
      <c r="BA1183" s="16"/>
      <c r="BB1183" s="16"/>
      <c r="BC1183" s="16"/>
      <c r="BD1183" s="16"/>
      <c r="BH1183" s="6"/>
      <c r="BI1183" s="3"/>
      <c r="BK1183" s="6"/>
      <c r="BL1183" s="3"/>
      <c r="BM1183" s="3"/>
    </row>
    <row r="1184" spans="11:65" ht="12.75" customHeight="1" x14ac:dyDescent="0.15">
      <c r="K1184" s="1"/>
      <c r="AL1184" s="16"/>
      <c r="AM1184" s="16"/>
      <c r="AN1184" s="17"/>
      <c r="AO1184" s="16"/>
      <c r="AP1184" s="16"/>
      <c r="AQ1184" s="18"/>
      <c r="AR1184" s="18"/>
      <c r="AS1184" s="16"/>
      <c r="AT1184" s="16"/>
      <c r="AU1184" s="16"/>
      <c r="AV1184" s="16"/>
      <c r="AW1184" s="17"/>
      <c r="AX1184" s="16"/>
      <c r="AY1184" s="16"/>
      <c r="AZ1184" s="16"/>
      <c r="BA1184" s="16"/>
      <c r="BB1184" s="16"/>
      <c r="BC1184" s="16"/>
      <c r="BD1184" s="16"/>
      <c r="BH1184" s="6"/>
      <c r="BI1184" s="3"/>
      <c r="BK1184" s="6"/>
      <c r="BL1184" s="3"/>
      <c r="BM1184" s="3"/>
    </row>
    <row r="1185" spans="11:65" ht="12.75" customHeight="1" x14ac:dyDescent="0.15">
      <c r="K1185" s="1"/>
      <c r="AL1185" s="16"/>
      <c r="AM1185" s="16"/>
      <c r="AN1185" s="17"/>
      <c r="AO1185" s="16"/>
      <c r="AP1185" s="16"/>
      <c r="AQ1185" s="18"/>
      <c r="AR1185" s="18"/>
      <c r="AS1185" s="16"/>
      <c r="AT1185" s="16"/>
      <c r="AU1185" s="16"/>
      <c r="AV1185" s="16"/>
      <c r="AW1185" s="17"/>
      <c r="AX1185" s="16"/>
      <c r="AY1185" s="16"/>
      <c r="AZ1185" s="16"/>
      <c r="BA1185" s="16"/>
      <c r="BB1185" s="16"/>
      <c r="BC1185" s="16"/>
      <c r="BD1185" s="16"/>
      <c r="BH1185" s="6"/>
      <c r="BI1185" s="3"/>
      <c r="BK1185" s="6"/>
      <c r="BL1185" s="3"/>
      <c r="BM1185" s="3"/>
    </row>
    <row r="1186" spans="11:65" ht="12.75" customHeight="1" x14ac:dyDescent="0.15">
      <c r="K1186" s="1"/>
      <c r="AL1186" s="16"/>
      <c r="AM1186" s="16"/>
      <c r="AN1186" s="17"/>
      <c r="AO1186" s="16"/>
      <c r="AP1186" s="16"/>
      <c r="AQ1186" s="18"/>
      <c r="AR1186" s="18"/>
      <c r="AS1186" s="16"/>
      <c r="AT1186" s="16"/>
      <c r="AU1186" s="16"/>
      <c r="AV1186" s="16"/>
      <c r="AW1186" s="17"/>
      <c r="AX1186" s="16"/>
      <c r="AY1186" s="16"/>
      <c r="AZ1186" s="16"/>
      <c r="BA1186" s="16"/>
      <c r="BB1186" s="16"/>
      <c r="BC1186" s="16"/>
      <c r="BD1186" s="16"/>
      <c r="BH1186" s="6"/>
      <c r="BI1186" s="3"/>
      <c r="BK1186" s="6"/>
      <c r="BL1186" s="3"/>
      <c r="BM1186" s="3"/>
    </row>
    <row r="1187" spans="11:65" ht="12.75" customHeight="1" x14ac:dyDescent="0.15">
      <c r="K1187" s="1"/>
      <c r="AL1187" s="16"/>
      <c r="AM1187" s="16"/>
      <c r="AN1187" s="17"/>
      <c r="AO1187" s="16"/>
      <c r="AP1187" s="16"/>
      <c r="AQ1187" s="18"/>
      <c r="AR1187" s="18"/>
      <c r="AS1187" s="16"/>
      <c r="AT1187" s="16"/>
      <c r="AU1187" s="16"/>
      <c r="AV1187" s="16"/>
      <c r="AW1187" s="17"/>
      <c r="AX1187" s="16"/>
      <c r="AY1187" s="16"/>
      <c r="AZ1187" s="16"/>
      <c r="BA1187" s="16"/>
      <c r="BB1187" s="16"/>
      <c r="BC1187" s="16"/>
      <c r="BD1187" s="16"/>
      <c r="BH1187" s="6"/>
      <c r="BI1187" s="3"/>
      <c r="BK1187" s="6"/>
      <c r="BL1187" s="3"/>
      <c r="BM1187" s="3"/>
    </row>
    <row r="1188" spans="11:65" ht="12.75" customHeight="1" x14ac:dyDescent="0.15">
      <c r="K1188" s="1"/>
      <c r="AL1188" s="16"/>
      <c r="AM1188" s="16"/>
      <c r="AN1188" s="17"/>
      <c r="AO1188" s="16"/>
      <c r="AP1188" s="16"/>
      <c r="AQ1188" s="18"/>
      <c r="AR1188" s="18"/>
      <c r="AS1188" s="16"/>
      <c r="AT1188" s="16"/>
      <c r="AU1188" s="16"/>
      <c r="AV1188" s="16"/>
      <c r="AW1188" s="17"/>
      <c r="AX1188" s="16"/>
      <c r="AY1188" s="16"/>
      <c r="AZ1188" s="16"/>
      <c r="BA1188" s="16"/>
      <c r="BB1188" s="16"/>
      <c r="BC1188" s="16"/>
      <c r="BD1188" s="16"/>
      <c r="BH1188" s="6"/>
      <c r="BI1188" s="3"/>
      <c r="BK1188" s="6"/>
      <c r="BL1188" s="3"/>
      <c r="BM1188" s="3"/>
    </row>
    <row r="1189" spans="11:65" ht="12.75" customHeight="1" x14ac:dyDescent="0.15">
      <c r="K1189" s="1"/>
      <c r="AL1189" s="16"/>
      <c r="AM1189" s="16"/>
      <c r="AN1189" s="17"/>
      <c r="AO1189" s="16"/>
      <c r="AP1189" s="16"/>
      <c r="AQ1189" s="18"/>
      <c r="AR1189" s="18"/>
      <c r="AS1189" s="16"/>
      <c r="AT1189" s="16"/>
      <c r="AU1189" s="16"/>
      <c r="AV1189" s="16"/>
      <c r="AW1189" s="17"/>
      <c r="AX1189" s="16"/>
      <c r="AY1189" s="16"/>
      <c r="AZ1189" s="16"/>
      <c r="BA1189" s="16"/>
      <c r="BB1189" s="16"/>
      <c r="BC1189" s="16"/>
      <c r="BD1189" s="16"/>
      <c r="BH1189" s="6"/>
      <c r="BI1189" s="3"/>
      <c r="BK1189" s="6"/>
      <c r="BL1189" s="3"/>
      <c r="BM1189" s="3"/>
    </row>
    <row r="1190" spans="11:65" ht="12.75" customHeight="1" x14ac:dyDescent="0.15">
      <c r="K1190" s="1"/>
      <c r="AL1190" s="16"/>
      <c r="AM1190" s="16"/>
      <c r="AN1190" s="17"/>
      <c r="AO1190" s="16"/>
      <c r="AP1190" s="16"/>
      <c r="AQ1190" s="18"/>
      <c r="AR1190" s="18"/>
      <c r="AS1190" s="16"/>
      <c r="AT1190" s="16"/>
      <c r="AU1190" s="16"/>
      <c r="AV1190" s="16"/>
      <c r="AW1190" s="17"/>
      <c r="AX1190" s="16"/>
      <c r="AY1190" s="16"/>
      <c r="AZ1190" s="16"/>
      <c r="BA1190" s="16"/>
      <c r="BB1190" s="16"/>
      <c r="BC1190" s="16"/>
      <c r="BD1190" s="16"/>
      <c r="BH1190" s="6"/>
      <c r="BI1190" s="3"/>
      <c r="BK1190" s="6"/>
      <c r="BL1190" s="3"/>
      <c r="BM1190" s="3"/>
    </row>
    <row r="1191" spans="11:65" ht="12.75" customHeight="1" x14ac:dyDescent="0.15">
      <c r="K1191" s="1"/>
      <c r="AL1191" s="16"/>
      <c r="AM1191" s="16"/>
      <c r="AN1191" s="17"/>
      <c r="AO1191" s="16"/>
      <c r="AP1191" s="16"/>
      <c r="AQ1191" s="18"/>
      <c r="AR1191" s="18"/>
      <c r="AS1191" s="16"/>
      <c r="AT1191" s="16"/>
      <c r="AU1191" s="16"/>
      <c r="AV1191" s="16"/>
      <c r="AW1191" s="17"/>
      <c r="AX1191" s="16"/>
      <c r="AY1191" s="16"/>
      <c r="AZ1191" s="16"/>
      <c r="BA1191" s="16"/>
      <c r="BB1191" s="16"/>
      <c r="BC1191" s="16"/>
      <c r="BD1191" s="16"/>
      <c r="BH1191" s="6"/>
      <c r="BI1191" s="3"/>
      <c r="BK1191" s="6"/>
      <c r="BL1191" s="3"/>
      <c r="BM1191" s="3"/>
    </row>
    <row r="1192" spans="11:65" ht="12.75" customHeight="1" x14ac:dyDescent="0.15">
      <c r="K1192" s="1"/>
      <c r="AL1192" s="16"/>
      <c r="AM1192" s="16"/>
      <c r="AN1192" s="17"/>
      <c r="AO1192" s="16"/>
      <c r="AP1192" s="16"/>
      <c r="AQ1192" s="18"/>
      <c r="AR1192" s="18"/>
      <c r="AS1192" s="16"/>
      <c r="AT1192" s="16"/>
      <c r="AU1192" s="16"/>
      <c r="AV1192" s="16"/>
      <c r="AW1192" s="17"/>
      <c r="AX1192" s="16"/>
      <c r="AY1192" s="16"/>
      <c r="AZ1192" s="16"/>
      <c r="BA1192" s="16"/>
      <c r="BB1192" s="16"/>
      <c r="BC1192" s="16"/>
      <c r="BD1192" s="16"/>
      <c r="BH1192" s="6"/>
      <c r="BI1192" s="3"/>
      <c r="BK1192" s="6"/>
      <c r="BL1192" s="3"/>
      <c r="BM1192" s="3"/>
    </row>
    <row r="1193" spans="11:65" ht="12.75" customHeight="1" x14ac:dyDescent="0.15">
      <c r="K1193" s="1"/>
      <c r="AL1193" s="16"/>
      <c r="AM1193" s="16"/>
      <c r="AN1193" s="17"/>
      <c r="AO1193" s="16"/>
      <c r="AP1193" s="16"/>
      <c r="AQ1193" s="18"/>
      <c r="AR1193" s="18"/>
      <c r="AS1193" s="16"/>
      <c r="AT1193" s="16"/>
      <c r="AU1193" s="16"/>
      <c r="AV1193" s="16"/>
      <c r="AW1193" s="17"/>
      <c r="AX1193" s="16"/>
      <c r="AY1193" s="16"/>
      <c r="AZ1193" s="16"/>
      <c r="BA1193" s="16"/>
      <c r="BB1193" s="16"/>
      <c r="BC1193" s="16"/>
      <c r="BD1193" s="16"/>
      <c r="BH1193" s="6"/>
      <c r="BI1193" s="3"/>
      <c r="BK1193" s="6"/>
      <c r="BL1193" s="3"/>
      <c r="BM1193" s="3"/>
    </row>
    <row r="1194" spans="11:65" ht="12.75" customHeight="1" x14ac:dyDescent="0.15">
      <c r="K1194" s="1"/>
      <c r="AL1194" s="16"/>
      <c r="AM1194" s="16"/>
      <c r="AN1194" s="17"/>
      <c r="AO1194" s="16"/>
      <c r="AP1194" s="16"/>
      <c r="AQ1194" s="18"/>
      <c r="AR1194" s="18"/>
      <c r="AS1194" s="16"/>
      <c r="AT1194" s="16"/>
      <c r="AU1194" s="16"/>
      <c r="AV1194" s="16"/>
      <c r="AW1194" s="17"/>
      <c r="AX1194" s="16"/>
      <c r="AY1194" s="16"/>
      <c r="AZ1194" s="16"/>
      <c r="BA1194" s="16"/>
      <c r="BB1194" s="16"/>
      <c r="BC1194" s="16"/>
      <c r="BD1194" s="16"/>
      <c r="BH1194" s="6"/>
      <c r="BI1194" s="3"/>
      <c r="BK1194" s="6"/>
      <c r="BL1194" s="3"/>
      <c r="BM1194" s="3"/>
    </row>
    <row r="1195" spans="11:65" ht="12.75" customHeight="1" x14ac:dyDescent="0.15">
      <c r="K1195" s="1"/>
      <c r="AL1195" s="16"/>
      <c r="AM1195" s="16"/>
      <c r="AN1195" s="17"/>
      <c r="AO1195" s="16"/>
      <c r="AP1195" s="16"/>
      <c r="AQ1195" s="18"/>
      <c r="AR1195" s="18"/>
      <c r="AS1195" s="16"/>
      <c r="AT1195" s="16"/>
      <c r="AU1195" s="16"/>
      <c r="AV1195" s="16"/>
      <c r="AW1195" s="17"/>
      <c r="AX1195" s="16"/>
      <c r="AY1195" s="16"/>
      <c r="AZ1195" s="16"/>
      <c r="BA1195" s="16"/>
      <c r="BB1195" s="16"/>
      <c r="BC1195" s="16"/>
      <c r="BD1195" s="16"/>
      <c r="BH1195" s="6"/>
      <c r="BI1195" s="3"/>
      <c r="BK1195" s="6"/>
      <c r="BL1195" s="3"/>
      <c r="BM1195" s="3"/>
    </row>
    <row r="1196" spans="11:65" ht="12.75" customHeight="1" x14ac:dyDescent="0.15">
      <c r="K1196" s="1"/>
      <c r="AL1196" s="16"/>
      <c r="AM1196" s="16"/>
      <c r="AN1196" s="17"/>
      <c r="AO1196" s="16"/>
      <c r="AP1196" s="16"/>
      <c r="AQ1196" s="18"/>
      <c r="AR1196" s="18"/>
      <c r="AS1196" s="16"/>
      <c r="AT1196" s="16"/>
      <c r="AU1196" s="16"/>
      <c r="AV1196" s="16"/>
      <c r="AW1196" s="17"/>
      <c r="AX1196" s="16"/>
      <c r="AY1196" s="16"/>
      <c r="AZ1196" s="16"/>
      <c r="BA1196" s="16"/>
      <c r="BB1196" s="16"/>
      <c r="BC1196" s="16"/>
      <c r="BD1196" s="16"/>
      <c r="BH1196" s="6"/>
      <c r="BI1196" s="3"/>
      <c r="BK1196" s="6"/>
      <c r="BL1196" s="3"/>
      <c r="BM1196" s="3"/>
    </row>
    <row r="1197" spans="11:65" ht="12.75" customHeight="1" x14ac:dyDescent="0.15">
      <c r="K1197" s="1"/>
      <c r="AL1197" s="16"/>
      <c r="AM1197" s="16"/>
      <c r="AN1197" s="17"/>
      <c r="AO1197" s="16"/>
      <c r="AP1197" s="16"/>
      <c r="AQ1197" s="18"/>
      <c r="AR1197" s="18"/>
      <c r="AS1197" s="16"/>
      <c r="AT1197" s="16"/>
      <c r="AU1197" s="16"/>
      <c r="AV1197" s="16"/>
      <c r="AW1197" s="17"/>
      <c r="AX1197" s="16"/>
      <c r="AY1197" s="16"/>
      <c r="AZ1197" s="16"/>
      <c r="BA1197" s="16"/>
      <c r="BB1197" s="16"/>
      <c r="BC1197" s="16"/>
      <c r="BD1197" s="16"/>
      <c r="BH1197" s="6"/>
      <c r="BI1197" s="3"/>
      <c r="BK1197" s="6"/>
      <c r="BL1197" s="3"/>
      <c r="BM1197" s="3"/>
    </row>
    <row r="1198" spans="11:65" ht="12.75" customHeight="1" x14ac:dyDescent="0.15">
      <c r="K1198" s="1"/>
      <c r="AL1198" s="16"/>
      <c r="AM1198" s="16"/>
      <c r="AN1198" s="17"/>
      <c r="AO1198" s="16"/>
      <c r="AP1198" s="16"/>
      <c r="AQ1198" s="18"/>
      <c r="AR1198" s="18"/>
      <c r="AS1198" s="16"/>
      <c r="AT1198" s="16"/>
      <c r="AU1198" s="16"/>
      <c r="AV1198" s="16"/>
      <c r="AW1198" s="17"/>
      <c r="AX1198" s="16"/>
      <c r="AY1198" s="16"/>
      <c r="AZ1198" s="16"/>
      <c r="BA1198" s="16"/>
      <c r="BB1198" s="16"/>
      <c r="BC1198" s="16"/>
      <c r="BD1198" s="16"/>
      <c r="BH1198" s="6"/>
      <c r="BI1198" s="3"/>
      <c r="BK1198" s="6"/>
      <c r="BL1198" s="3"/>
      <c r="BM1198" s="3"/>
    </row>
    <row r="1199" spans="11:65" ht="12.75" customHeight="1" x14ac:dyDescent="0.15">
      <c r="K1199" s="1"/>
      <c r="AL1199" s="16"/>
      <c r="AM1199" s="16"/>
      <c r="AN1199" s="17"/>
      <c r="AO1199" s="16"/>
      <c r="AP1199" s="16"/>
      <c r="AQ1199" s="18"/>
      <c r="AR1199" s="18"/>
      <c r="AS1199" s="16"/>
      <c r="AT1199" s="16"/>
      <c r="AU1199" s="16"/>
      <c r="AV1199" s="16"/>
      <c r="AW1199" s="17"/>
      <c r="AX1199" s="16"/>
      <c r="AY1199" s="16"/>
      <c r="AZ1199" s="16"/>
      <c r="BA1199" s="16"/>
      <c r="BB1199" s="16"/>
      <c r="BC1199" s="16"/>
      <c r="BD1199" s="16"/>
      <c r="BH1199" s="6"/>
      <c r="BI1199" s="3"/>
      <c r="BK1199" s="6"/>
      <c r="BL1199" s="3"/>
      <c r="BM1199" s="3"/>
    </row>
    <row r="1200" spans="11:65" ht="12.75" customHeight="1" x14ac:dyDescent="0.15">
      <c r="K1200" s="1"/>
      <c r="AL1200" s="16"/>
      <c r="AM1200" s="16"/>
      <c r="AN1200" s="17"/>
      <c r="AO1200" s="16"/>
      <c r="AP1200" s="16"/>
      <c r="AQ1200" s="18"/>
      <c r="AR1200" s="18"/>
      <c r="AS1200" s="16"/>
      <c r="AT1200" s="16"/>
      <c r="AU1200" s="16"/>
      <c r="AV1200" s="16"/>
      <c r="AW1200" s="17"/>
      <c r="AX1200" s="16"/>
      <c r="AY1200" s="16"/>
      <c r="AZ1200" s="16"/>
      <c r="BA1200" s="16"/>
      <c r="BB1200" s="16"/>
      <c r="BC1200" s="16"/>
      <c r="BD1200" s="16"/>
      <c r="BH1200" s="6"/>
      <c r="BI1200" s="3"/>
      <c r="BK1200" s="6"/>
      <c r="BL1200" s="3"/>
      <c r="BM1200" s="3"/>
    </row>
    <row r="1201" spans="11:65" ht="12.75" customHeight="1" x14ac:dyDescent="0.15">
      <c r="K1201" s="1"/>
      <c r="AL1201" s="16"/>
      <c r="AM1201" s="16"/>
      <c r="AN1201" s="17"/>
      <c r="AO1201" s="16"/>
      <c r="AP1201" s="16"/>
      <c r="AQ1201" s="18"/>
      <c r="AR1201" s="18"/>
      <c r="AS1201" s="16"/>
      <c r="AT1201" s="16"/>
      <c r="AU1201" s="16"/>
      <c r="AV1201" s="16"/>
      <c r="AW1201" s="17"/>
      <c r="AX1201" s="16"/>
      <c r="AY1201" s="16"/>
      <c r="AZ1201" s="16"/>
      <c r="BA1201" s="16"/>
      <c r="BB1201" s="16"/>
      <c r="BC1201" s="16"/>
      <c r="BD1201" s="16"/>
      <c r="BH1201" s="6"/>
      <c r="BI1201" s="3"/>
      <c r="BK1201" s="6"/>
      <c r="BL1201" s="3"/>
      <c r="BM1201" s="3"/>
    </row>
    <row r="1202" spans="11:65" ht="12.75" customHeight="1" x14ac:dyDescent="0.15">
      <c r="K1202" s="1"/>
      <c r="AL1202" s="16"/>
      <c r="AM1202" s="16"/>
      <c r="AN1202" s="17"/>
      <c r="AO1202" s="16"/>
      <c r="AP1202" s="16"/>
      <c r="AQ1202" s="18"/>
      <c r="AR1202" s="18"/>
      <c r="AS1202" s="16"/>
      <c r="AT1202" s="16"/>
      <c r="AU1202" s="16"/>
      <c r="AV1202" s="16"/>
      <c r="AW1202" s="17"/>
      <c r="AX1202" s="16"/>
      <c r="AY1202" s="16"/>
      <c r="AZ1202" s="16"/>
      <c r="BA1202" s="16"/>
      <c r="BB1202" s="16"/>
      <c r="BC1202" s="16"/>
      <c r="BD1202" s="16"/>
      <c r="BH1202" s="6"/>
      <c r="BI1202" s="3"/>
      <c r="BK1202" s="6"/>
      <c r="BL1202" s="3"/>
      <c r="BM1202" s="3"/>
    </row>
    <row r="1203" spans="11:65" ht="12.75" customHeight="1" x14ac:dyDescent="0.15">
      <c r="K1203" s="1"/>
      <c r="AL1203" s="16"/>
      <c r="AM1203" s="16"/>
      <c r="AN1203" s="17"/>
      <c r="AO1203" s="16"/>
      <c r="AP1203" s="16"/>
      <c r="AQ1203" s="18"/>
      <c r="AR1203" s="18"/>
      <c r="AS1203" s="16"/>
      <c r="AT1203" s="16"/>
      <c r="AU1203" s="16"/>
      <c r="AV1203" s="16"/>
      <c r="AW1203" s="17"/>
      <c r="AX1203" s="16"/>
      <c r="AY1203" s="16"/>
      <c r="AZ1203" s="16"/>
      <c r="BA1203" s="16"/>
      <c r="BB1203" s="16"/>
      <c r="BC1203" s="16"/>
      <c r="BD1203" s="16"/>
      <c r="BH1203" s="6"/>
      <c r="BI1203" s="3"/>
      <c r="BK1203" s="6"/>
      <c r="BL1203" s="3"/>
      <c r="BM1203" s="3"/>
    </row>
    <row r="1204" spans="11:65" ht="12.75" customHeight="1" x14ac:dyDescent="0.15">
      <c r="K1204" s="1"/>
      <c r="AL1204" s="16"/>
      <c r="AM1204" s="16"/>
      <c r="AN1204" s="17"/>
      <c r="AO1204" s="16"/>
      <c r="AP1204" s="16"/>
      <c r="AQ1204" s="18"/>
      <c r="AR1204" s="18"/>
      <c r="AS1204" s="16"/>
      <c r="AT1204" s="16"/>
      <c r="AU1204" s="16"/>
      <c r="AV1204" s="16"/>
      <c r="AW1204" s="17"/>
      <c r="AX1204" s="16"/>
      <c r="AY1204" s="16"/>
      <c r="AZ1204" s="16"/>
      <c r="BA1204" s="16"/>
      <c r="BB1204" s="16"/>
      <c r="BC1204" s="16"/>
      <c r="BD1204" s="16"/>
      <c r="BH1204" s="6"/>
      <c r="BI1204" s="3"/>
      <c r="BK1204" s="6"/>
      <c r="BL1204" s="3"/>
      <c r="BM1204" s="3"/>
    </row>
    <row r="1205" spans="11:65" ht="12.75" customHeight="1" x14ac:dyDescent="0.15">
      <c r="K1205" s="1"/>
      <c r="AL1205" s="16"/>
      <c r="AM1205" s="16"/>
      <c r="AN1205" s="17"/>
      <c r="AO1205" s="16"/>
      <c r="AP1205" s="16"/>
      <c r="AQ1205" s="18"/>
      <c r="AR1205" s="18"/>
      <c r="AS1205" s="16"/>
      <c r="AT1205" s="16"/>
      <c r="AU1205" s="16"/>
      <c r="AV1205" s="16"/>
      <c r="AW1205" s="17"/>
      <c r="AX1205" s="16"/>
      <c r="AY1205" s="16"/>
      <c r="AZ1205" s="16"/>
      <c r="BA1205" s="16"/>
      <c r="BB1205" s="16"/>
      <c r="BC1205" s="16"/>
      <c r="BD1205" s="16"/>
      <c r="BH1205" s="6"/>
      <c r="BI1205" s="3"/>
      <c r="BK1205" s="6"/>
      <c r="BL1205" s="3"/>
      <c r="BM1205" s="3"/>
    </row>
    <row r="1206" spans="11:65" ht="12.75" customHeight="1" x14ac:dyDescent="0.15">
      <c r="K1206" s="1"/>
      <c r="AL1206" s="16"/>
      <c r="AM1206" s="16"/>
      <c r="AN1206" s="17"/>
      <c r="AO1206" s="16"/>
      <c r="AP1206" s="16"/>
      <c r="AQ1206" s="18"/>
      <c r="AR1206" s="18"/>
      <c r="AS1206" s="16"/>
      <c r="AT1206" s="16"/>
      <c r="AU1206" s="16"/>
      <c r="AV1206" s="16"/>
      <c r="AW1206" s="17"/>
      <c r="AX1206" s="16"/>
      <c r="AY1206" s="16"/>
      <c r="AZ1206" s="16"/>
      <c r="BA1206" s="16"/>
      <c r="BB1206" s="16"/>
      <c r="BC1206" s="16"/>
      <c r="BD1206" s="16"/>
      <c r="BH1206" s="6"/>
      <c r="BI1206" s="3"/>
      <c r="BK1206" s="6"/>
      <c r="BL1206" s="3"/>
      <c r="BM1206" s="3"/>
    </row>
    <row r="1207" spans="11:65" ht="12.75" customHeight="1" x14ac:dyDescent="0.15">
      <c r="K1207" s="1"/>
      <c r="AL1207" s="16"/>
      <c r="AM1207" s="16"/>
      <c r="AN1207" s="17"/>
      <c r="AO1207" s="16"/>
      <c r="AP1207" s="16"/>
      <c r="AQ1207" s="18"/>
      <c r="AR1207" s="18"/>
      <c r="AS1207" s="16"/>
      <c r="AT1207" s="16"/>
      <c r="AU1207" s="16"/>
      <c r="AV1207" s="16"/>
      <c r="AW1207" s="17"/>
      <c r="AX1207" s="16"/>
      <c r="AY1207" s="16"/>
      <c r="AZ1207" s="16"/>
      <c r="BA1207" s="16"/>
      <c r="BB1207" s="16"/>
      <c r="BC1207" s="16"/>
      <c r="BD1207" s="16"/>
      <c r="BH1207" s="6"/>
      <c r="BI1207" s="3"/>
      <c r="BK1207" s="6"/>
      <c r="BL1207" s="3"/>
      <c r="BM1207" s="3"/>
    </row>
    <row r="1208" spans="11:65" ht="12.75" customHeight="1" x14ac:dyDescent="0.15">
      <c r="K1208" s="1"/>
      <c r="AL1208" s="16"/>
      <c r="AM1208" s="16"/>
      <c r="AN1208" s="17"/>
      <c r="AO1208" s="16"/>
      <c r="AP1208" s="16"/>
      <c r="AQ1208" s="18"/>
      <c r="AR1208" s="18"/>
      <c r="AS1208" s="16"/>
      <c r="AT1208" s="16"/>
      <c r="AU1208" s="16"/>
      <c r="AV1208" s="16"/>
      <c r="AW1208" s="17"/>
      <c r="AX1208" s="16"/>
      <c r="AY1208" s="16"/>
      <c r="AZ1208" s="16"/>
      <c r="BA1208" s="16"/>
      <c r="BB1208" s="16"/>
      <c r="BC1208" s="16"/>
      <c r="BD1208" s="16"/>
      <c r="BH1208" s="6"/>
      <c r="BI1208" s="3"/>
      <c r="BK1208" s="6"/>
      <c r="BL1208" s="3"/>
      <c r="BM1208" s="3"/>
    </row>
    <row r="1209" spans="11:65" ht="12.75" customHeight="1" x14ac:dyDescent="0.15">
      <c r="K1209" s="1"/>
      <c r="AL1209" s="16"/>
      <c r="AM1209" s="16"/>
      <c r="AN1209" s="17"/>
      <c r="AO1209" s="16"/>
      <c r="AP1209" s="16"/>
      <c r="AQ1209" s="18"/>
      <c r="AR1209" s="18"/>
      <c r="AS1209" s="16"/>
      <c r="AT1209" s="16"/>
      <c r="AU1209" s="16"/>
      <c r="AV1209" s="16"/>
      <c r="AW1209" s="17"/>
      <c r="AX1209" s="16"/>
      <c r="AY1209" s="16"/>
      <c r="AZ1209" s="16"/>
      <c r="BA1209" s="16"/>
      <c r="BB1209" s="16"/>
      <c r="BC1209" s="16"/>
      <c r="BD1209" s="16"/>
      <c r="BH1209" s="6"/>
      <c r="BI1209" s="3"/>
      <c r="BK1209" s="6"/>
      <c r="BL1209" s="3"/>
      <c r="BM1209" s="3"/>
    </row>
    <row r="1210" spans="11:65" ht="12.75" customHeight="1" x14ac:dyDescent="0.15">
      <c r="K1210" s="1"/>
      <c r="AL1210" s="16"/>
      <c r="AM1210" s="16"/>
      <c r="AN1210" s="17"/>
      <c r="AO1210" s="16"/>
      <c r="AP1210" s="16"/>
      <c r="AQ1210" s="18"/>
      <c r="AR1210" s="18"/>
      <c r="AS1210" s="16"/>
      <c r="AT1210" s="16"/>
      <c r="AU1210" s="16"/>
      <c r="AV1210" s="16"/>
      <c r="AW1210" s="17"/>
      <c r="AX1210" s="16"/>
      <c r="AY1210" s="16"/>
      <c r="AZ1210" s="16"/>
      <c r="BA1210" s="16"/>
      <c r="BB1210" s="16"/>
      <c r="BC1210" s="16"/>
      <c r="BD1210" s="16"/>
      <c r="BH1210" s="6"/>
      <c r="BI1210" s="3"/>
      <c r="BK1210" s="6"/>
      <c r="BL1210" s="3"/>
      <c r="BM1210" s="3"/>
    </row>
    <row r="1211" spans="11:65" ht="12.75" customHeight="1" x14ac:dyDescent="0.15">
      <c r="K1211" s="1"/>
      <c r="AL1211" s="16"/>
      <c r="AM1211" s="16"/>
      <c r="AN1211" s="17"/>
      <c r="AO1211" s="16"/>
      <c r="AP1211" s="16"/>
      <c r="AQ1211" s="18"/>
      <c r="AR1211" s="18"/>
      <c r="AS1211" s="16"/>
      <c r="AT1211" s="16"/>
      <c r="AU1211" s="16"/>
      <c r="AV1211" s="16"/>
      <c r="AW1211" s="17"/>
      <c r="AX1211" s="16"/>
      <c r="AY1211" s="16"/>
      <c r="AZ1211" s="16"/>
      <c r="BA1211" s="16"/>
      <c r="BB1211" s="16"/>
      <c r="BC1211" s="16"/>
      <c r="BD1211" s="16"/>
      <c r="BH1211" s="6"/>
      <c r="BI1211" s="3"/>
      <c r="BK1211" s="6"/>
      <c r="BL1211" s="3"/>
      <c r="BM1211" s="3"/>
    </row>
    <row r="1212" spans="11:65" ht="12.75" customHeight="1" x14ac:dyDescent="0.15">
      <c r="K1212" s="1"/>
      <c r="AL1212" s="16"/>
      <c r="AM1212" s="16"/>
      <c r="AN1212" s="17"/>
      <c r="AO1212" s="16"/>
      <c r="AP1212" s="16"/>
      <c r="AQ1212" s="18"/>
      <c r="AR1212" s="18"/>
      <c r="AS1212" s="16"/>
      <c r="AT1212" s="16"/>
      <c r="AU1212" s="16"/>
      <c r="AV1212" s="16"/>
      <c r="AW1212" s="17"/>
      <c r="AX1212" s="16"/>
      <c r="AY1212" s="16"/>
      <c r="AZ1212" s="16"/>
      <c r="BA1212" s="16"/>
      <c r="BB1212" s="16"/>
      <c r="BC1212" s="16"/>
      <c r="BD1212" s="16"/>
      <c r="BH1212" s="6"/>
      <c r="BI1212" s="3"/>
      <c r="BK1212" s="6"/>
      <c r="BL1212" s="3"/>
      <c r="BM1212" s="3"/>
    </row>
    <row r="1213" spans="11:65" ht="12.75" customHeight="1" x14ac:dyDescent="0.15">
      <c r="K1213" s="1"/>
      <c r="AL1213" s="16"/>
      <c r="AM1213" s="16"/>
      <c r="AN1213" s="17"/>
      <c r="AO1213" s="16"/>
      <c r="AP1213" s="16"/>
      <c r="AQ1213" s="18"/>
      <c r="AR1213" s="18"/>
      <c r="AS1213" s="16"/>
      <c r="AT1213" s="16"/>
      <c r="AU1213" s="16"/>
      <c r="AV1213" s="16"/>
      <c r="AW1213" s="17"/>
      <c r="AX1213" s="16"/>
      <c r="AY1213" s="16"/>
      <c r="AZ1213" s="16"/>
      <c r="BA1213" s="16"/>
      <c r="BB1213" s="16"/>
      <c r="BC1213" s="16"/>
      <c r="BD1213" s="16"/>
      <c r="BH1213" s="6"/>
      <c r="BI1213" s="3"/>
      <c r="BK1213" s="6"/>
      <c r="BL1213" s="3"/>
      <c r="BM1213" s="3"/>
    </row>
    <row r="1214" spans="11:65" ht="12.75" customHeight="1" x14ac:dyDescent="0.15">
      <c r="K1214" s="1"/>
      <c r="AL1214" s="16"/>
      <c r="AM1214" s="16"/>
      <c r="AN1214" s="17"/>
      <c r="AO1214" s="16"/>
      <c r="AP1214" s="16"/>
      <c r="AQ1214" s="18"/>
      <c r="AR1214" s="18"/>
      <c r="AS1214" s="16"/>
      <c r="AT1214" s="16"/>
      <c r="AU1214" s="16"/>
      <c r="AV1214" s="16"/>
      <c r="AW1214" s="17"/>
      <c r="AX1214" s="16"/>
      <c r="AY1214" s="16"/>
      <c r="AZ1214" s="16"/>
      <c r="BA1214" s="16"/>
      <c r="BB1214" s="16"/>
      <c r="BC1214" s="16"/>
      <c r="BD1214" s="16"/>
      <c r="BH1214" s="6"/>
      <c r="BI1214" s="3"/>
      <c r="BK1214" s="6"/>
      <c r="BL1214" s="3"/>
      <c r="BM1214" s="3"/>
    </row>
    <row r="1215" spans="11:65" ht="12.75" customHeight="1" x14ac:dyDescent="0.15">
      <c r="K1215" s="1"/>
      <c r="AL1215" s="16"/>
      <c r="AM1215" s="16"/>
      <c r="AN1215" s="17"/>
      <c r="AO1215" s="16"/>
      <c r="AP1215" s="16"/>
      <c r="AQ1215" s="18"/>
      <c r="AR1215" s="18"/>
      <c r="AS1215" s="16"/>
      <c r="AT1215" s="16"/>
      <c r="AU1215" s="16"/>
      <c r="AV1215" s="16"/>
      <c r="AW1215" s="17"/>
      <c r="AX1215" s="16"/>
      <c r="AY1215" s="16"/>
      <c r="AZ1215" s="16"/>
      <c r="BA1215" s="16"/>
      <c r="BB1215" s="16"/>
      <c r="BC1215" s="16"/>
      <c r="BD1215" s="16"/>
      <c r="BH1215" s="6"/>
      <c r="BI1215" s="3"/>
      <c r="BK1215" s="6"/>
      <c r="BL1215" s="3"/>
      <c r="BM1215" s="3"/>
    </row>
    <row r="1216" spans="11:65" ht="12.75" customHeight="1" x14ac:dyDescent="0.15">
      <c r="K1216" s="1"/>
      <c r="AL1216" s="16"/>
      <c r="AM1216" s="16"/>
      <c r="AN1216" s="17"/>
      <c r="AO1216" s="16"/>
      <c r="AP1216" s="16"/>
      <c r="AQ1216" s="18"/>
      <c r="AR1216" s="18"/>
      <c r="AS1216" s="16"/>
      <c r="AT1216" s="16"/>
      <c r="AU1216" s="16"/>
      <c r="AV1216" s="16"/>
      <c r="AW1216" s="17"/>
      <c r="AX1216" s="16"/>
      <c r="AY1216" s="16"/>
      <c r="AZ1216" s="16"/>
      <c r="BA1216" s="16"/>
      <c r="BB1216" s="16"/>
      <c r="BC1216" s="16"/>
      <c r="BD1216" s="16"/>
      <c r="BH1216" s="6"/>
      <c r="BI1216" s="3"/>
      <c r="BK1216" s="6"/>
      <c r="BL1216" s="3"/>
      <c r="BM1216" s="3"/>
    </row>
    <row r="1217" spans="11:65" ht="12.75" customHeight="1" x14ac:dyDescent="0.15">
      <c r="K1217" s="1"/>
      <c r="AL1217" s="16"/>
      <c r="AM1217" s="16"/>
      <c r="AN1217" s="17"/>
      <c r="AO1217" s="16"/>
      <c r="AP1217" s="16"/>
      <c r="AQ1217" s="18"/>
      <c r="AR1217" s="18"/>
      <c r="AS1217" s="16"/>
      <c r="AT1217" s="16"/>
      <c r="AU1217" s="16"/>
      <c r="AV1217" s="16"/>
      <c r="AW1217" s="17"/>
      <c r="AX1217" s="16"/>
      <c r="AY1217" s="16"/>
      <c r="AZ1217" s="16"/>
      <c r="BA1217" s="16"/>
      <c r="BB1217" s="16"/>
      <c r="BC1217" s="16"/>
      <c r="BD1217" s="16"/>
      <c r="BH1217" s="6"/>
      <c r="BI1217" s="3"/>
      <c r="BK1217" s="6"/>
      <c r="BL1217" s="3"/>
      <c r="BM1217" s="3"/>
    </row>
    <row r="1218" spans="11:65" ht="12.75" customHeight="1" x14ac:dyDescent="0.15">
      <c r="K1218" s="1"/>
      <c r="AL1218" s="16"/>
      <c r="AM1218" s="16"/>
      <c r="AN1218" s="17"/>
      <c r="AO1218" s="16"/>
      <c r="AP1218" s="16"/>
      <c r="AQ1218" s="18"/>
      <c r="AR1218" s="18"/>
      <c r="AS1218" s="16"/>
      <c r="AT1218" s="16"/>
      <c r="AU1218" s="16"/>
      <c r="AV1218" s="16"/>
      <c r="AW1218" s="17"/>
      <c r="AX1218" s="16"/>
      <c r="AY1218" s="16"/>
      <c r="AZ1218" s="16"/>
      <c r="BA1218" s="16"/>
      <c r="BB1218" s="16"/>
      <c r="BC1218" s="16"/>
      <c r="BD1218" s="16"/>
      <c r="BH1218" s="6"/>
      <c r="BI1218" s="3"/>
      <c r="BK1218" s="6"/>
      <c r="BL1218" s="3"/>
      <c r="BM1218" s="3"/>
    </row>
    <row r="1219" spans="11:65" ht="12.75" customHeight="1" x14ac:dyDescent="0.15">
      <c r="K1219" s="1"/>
      <c r="AL1219" s="16"/>
      <c r="AM1219" s="16"/>
      <c r="AN1219" s="17"/>
      <c r="AO1219" s="16"/>
      <c r="AP1219" s="16"/>
      <c r="AQ1219" s="18"/>
      <c r="AR1219" s="18"/>
      <c r="AS1219" s="16"/>
      <c r="AT1219" s="16"/>
      <c r="AU1219" s="16"/>
      <c r="AV1219" s="16"/>
      <c r="AW1219" s="17"/>
      <c r="AX1219" s="16"/>
      <c r="AY1219" s="16"/>
      <c r="AZ1219" s="16"/>
      <c r="BA1219" s="16"/>
      <c r="BB1219" s="16"/>
      <c r="BC1219" s="16"/>
      <c r="BD1219" s="16"/>
      <c r="BH1219" s="6"/>
      <c r="BI1219" s="3"/>
      <c r="BK1219" s="6"/>
      <c r="BL1219" s="3"/>
      <c r="BM1219" s="3"/>
    </row>
    <row r="1220" spans="11:65" ht="12.75" customHeight="1" x14ac:dyDescent="0.15">
      <c r="K1220" s="1"/>
      <c r="AL1220" s="16"/>
      <c r="AM1220" s="16"/>
      <c r="AN1220" s="17"/>
      <c r="AO1220" s="16"/>
      <c r="AP1220" s="16"/>
      <c r="AQ1220" s="18"/>
      <c r="AR1220" s="18"/>
      <c r="AS1220" s="16"/>
      <c r="AT1220" s="16"/>
      <c r="AU1220" s="16"/>
      <c r="AV1220" s="16"/>
      <c r="AW1220" s="17"/>
      <c r="AX1220" s="16"/>
      <c r="AY1220" s="16"/>
      <c r="AZ1220" s="16"/>
      <c r="BA1220" s="16"/>
      <c r="BB1220" s="16"/>
      <c r="BC1220" s="16"/>
      <c r="BD1220" s="16"/>
      <c r="BH1220" s="6"/>
      <c r="BI1220" s="3"/>
      <c r="BK1220" s="6"/>
      <c r="BL1220" s="3"/>
      <c r="BM1220" s="3"/>
    </row>
    <row r="1221" spans="11:65" ht="12.75" customHeight="1" x14ac:dyDescent="0.15">
      <c r="K1221" s="1"/>
      <c r="AL1221" s="16"/>
      <c r="AM1221" s="16"/>
      <c r="AN1221" s="17"/>
      <c r="AO1221" s="16"/>
      <c r="AP1221" s="16"/>
      <c r="AQ1221" s="18"/>
      <c r="AR1221" s="18"/>
      <c r="AS1221" s="16"/>
      <c r="AT1221" s="16"/>
      <c r="AU1221" s="16"/>
      <c r="AV1221" s="16"/>
      <c r="AW1221" s="17"/>
      <c r="AX1221" s="16"/>
      <c r="AY1221" s="16"/>
      <c r="AZ1221" s="16"/>
      <c r="BA1221" s="16"/>
      <c r="BB1221" s="16"/>
      <c r="BC1221" s="16"/>
      <c r="BD1221" s="16"/>
      <c r="BH1221" s="6"/>
      <c r="BI1221" s="3"/>
      <c r="BK1221" s="6"/>
      <c r="BL1221" s="3"/>
      <c r="BM1221" s="3"/>
    </row>
    <row r="1222" spans="11:65" ht="12.75" customHeight="1" x14ac:dyDescent="0.15">
      <c r="K1222" s="1"/>
      <c r="AL1222" s="16"/>
      <c r="AM1222" s="16"/>
      <c r="AN1222" s="17"/>
      <c r="AO1222" s="16"/>
      <c r="AP1222" s="16"/>
      <c r="AQ1222" s="18"/>
      <c r="AR1222" s="18"/>
      <c r="AS1222" s="16"/>
      <c r="AT1222" s="16"/>
      <c r="AU1222" s="16"/>
      <c r="AV1222" s="16"/>
      <c r="AW1222" s="17"/>
      <c r="AX1222" s="16"/>
      <c r="AY1222" s="16"/>
      <c r="AZ1222" s="16"/>
      <c r="BA1222" s="16"/>
      <c r="BB1222" s="16"/>
      <c r="BC1222" s="16"/>
      <c r="BD1222" s="16"/>
      <c r="BH1222" s="6"/>
      <c r="BI1222" s="3"/>
      <c r="BK1222" s="6"/>
      <c r="BL1222" s="3"/>
      <c r="BM1222" s="3"/>
    </row>
    <row r="1223" spans="11:65" ht="12.75" customHeight="1" x14ac:dyDescent="0.15">
      <c r="K1223" s="1"/>
      <c r="AL1223" s="16"/>
      <c r="AM1223" s="16"/>
      <c r="AN1223" s="17"/>
      <c r="AO1223" s="16"/>
      <c r="AP1223" s="16"/>
      <c r="AQ1223" s="18"/>
      <c r="AR1223" s="18"/>
      <c r="AS1223" s="16"/>
      <c r="AT1223" s="16"/>
      <c r="AU1223" s="16"/>
      <c r="AV1223" s="16"/>
      <c r="AW1223" s="17"/>
      <c r="AX1223" s="16"/>
      <c r="AY1223" s="16"/>
      <c r="AZ1223" s="16"/>
      <c r="BA1223" s="16"/>
      <c r="BB1223" s="16"/>
      <c r="BC1223" s="16"/>
      <c r="BD1223" s="16"/>
      <c r="BH1223" s="6"/>
      <c r="BI1223" s="3"/>
      <c r="BK1223" s="6"/>
      <c r="BL1223" s="3"/>
      <c r="BM1223" s="3"/>
    </row>
    <row r="1224" spans="11:65" ht="12.75" customHeight="1" x14ac:dyDescent="0.15">
      <c r="K1224" s="1"/>
      <c r="AL1224" s="16"/>
      <c r="AM1224" s="16"/>
      <c r="AN1224" s="17"/>
      <c r="AO1224" s="16"/>
      <c r="AP1224" s="16"/>
      <c r="AQ1224" s="18"/>
      <c r="AR1224" s="18"/>
      <c r="AS1224" s="16"/>
      <c r="AT1224" s="16"/>
      <c r="AU1224" s="16"/>
      <c r="AV1224" s="16"/>
      <c r="AW1224" s="17"/>
      <c r="AX1224" s="16"/>
      <c r="AY1224" s="16"/>
      <c r="AZ1224" s="16"/>
      <c r="BA1224" s="16"/>
      <c r="BB1224" s="16"/>
      <c r="BC1224" s="16"/>
      <c r="BD1224" s="16"/>
      <c r="BH1224" s="6"/>
      <c r="BI1224" s="3"/>
      <c r="BK1224" s="6"/>
      <c r="BL1224" s="3"/>
      <c r="BM1224" s="3"/>
    </row>
    <row r="1225" spans="11:65" ht="12.75" customHeight="1" x14ac:dyDescent="0.15">
      <c r="K1225" s="1"/>
      <c r="AL1225" s="16"/>
      <c r="AM1225" s="16"/>
      <c r="AN1225" s="17"/>
      <c r="AO1225" s="16"/>
      <c r="AP1225" s="16"/>
      <c r="AQ1225" s="18"/>
      <c r="AR1225" s="18"/>
      <c r="AS1225" s="16"/>
      <c r="AT1225" s="16"/>
      <c r="AU1225" s="16"/>
      <c r="AV1225" s="16"/>
      <c r="AW1225" s="17"/>
      <c r="AX1225" s="16"/>
      <c r="AY1225" s="16"/>
      <c r="AZ1225" s="16"/>
      <c r="BA1225" s="16"/>
      <c r="BB1225" s="16"/>
      <c r="BC1225" s="16"/>
      <c r="BD1225" s="16"/>
      <c r="BH1225" s="6"/>
      <c r="BI1225" s="3"/>
      <c r="BK1225" s="6"/>
      <c r="BL1225" s="3"/>
      <c r="BM1225" s="3"/>
    </row>
    <row r="1226" spans="11:65" ht="12.75" customHeight="1" x14ac:dyDescent="0.15">
      <c r="K1226" s="1"/>
      <c r="AL1226" s="16"/>
      <c r="AM1226" s="16"/>
      <c r="AN1226" s="17"/>
      <c r="AO1226" s="16"/>
      <c r="AP1226" s="16"/>
      <c r="AQ1226" s="18"/>
      <c r="AR1226" s="18"/>
      <c r="AS1226" s="16"/>
      <c r="AT1226" s="16"/>
      <c r="AU1226" s="16"/>
      <c r="AV1226" s="16"/>
      <c r="AW1226" s="17"/>
      <c r="AX1226" s="16"/>
      <c r="AY1226" s="16"/>
      <c r="AZ1226" s="16"/>
      <c r="BA1226" s="16"/>
      <c r="BB1226" s="16"/>
      <c r="BC1226" s="16"/>
      <c r="BD1226" s="16"/>
      <c r="BH1226" s="6"/>
      <c r="BI1226" s="3"/>
      <c r="BK1226" s="6"/>
      <c r="BL1226" s="3"/>
      <c r="BM1226" s="3"/>
    </row>
    <row r="1227" spans="11:65" ht="12.75" customHeight="1" x14ac:dyDescent="0.15">
      <c r="K1227" s="1"/>
      <c r="AL1227" s="16"/>
      <c r="AM1227" s="16"/>
      <c r="AN1227" s="17"/>
      <c r="AO1227" s="16"/>
      <c r="AP1227" s="16"/>
      <c r="AQ1227" s="18"/>
      <c r="AR1227" s="18"/>
      <c r="AS1227" s="16"/>
      <c r="AT1227" s="16"/>
      <c r="AU1227" s="16"/>
      <c r="AV1227" s="16"/>
      <c r="AW1227" s="17"/>
      <c r="AX1227" s="16"/>
      <c r="AY1227" s="16"/>
      <c r="AZ1227" s="16"/>
      <c r="BA1227" s="16"/>
      <c r="BB1227" s="16"/>
      <c r="BC1227" s="16"/>
      <c r="BD1227" s="16"/>
      <c r="BH1227" s="6"/>
      <c r="BI1227" s="3"/>
      <c r="BK1227" s="6"/>
      <c r="BL1227" s="3"/>
      <c r="BM1227" s="3"/>
    </row>
    <row r="1228" spans="11:65" ht="12.75" customHeight="1" x14ac:dyDescent="0.15">
      <c r="K1228" s="1"/>
      <c r="AL1228" s="16"/>
      <c r="AM1228" s="16"/>
      <c r="AN1228" s="17"/>
      <c r="AO1228" s="16"/>
      <c r="AP1228" s="16"/>
      <c r="AQ1228" s="18"/>
      <c r="AR1228" s="18"/>
      <c r="AS1228" s="16"/>
      <c r="AT1228" s="16"/>
      <c r="AU1228" s="16"/>
      <c r="AV1228" s="16"/>
      <c r="AW1228" s="17"/>
      <c r="AX1228" s="16"/>
      <c r="AY1228" s="16"/>
      <c r="AZ1228" s="16"/>
      <c r="BA1228" s="16"/>
      <c r="BB1228" s="16"/>
      <c r="BC1228" s="16"/>
      <c r="BD1228" s="16"/>
      <c r="BH1228" s="6"/>
      <c r="BI1228" s="3"/>
      <c r="BK1228" s="6"/>
      <c r="BL1228" s="3"/>
      <c r="BM1228" s="3"/>
    </row>
    <row r="1229" spans="11:65" ht="12.75" customHeight="1" x14ac:dyDescent="0.15">
      <c r="K1229" s="1"/>
      <c r="AL1229" s="16"/>
      <c r="AM1229" s="16"/>
      <c r="AN1229" s="17"/>
      <c r="AO1229" s="16"/>
      <c r="AP1229" s="16"/>
      <c r="AQ1229" s="18"/>
      <c r="AR1229" s="18"/>
      <c r="AS1229" s="16"/>
      <c r="AT1229" s="16"/>
      <c r="AU1229" s="16"/>
      <c r="AV1229" s="16"/>
      <c r="AW1229" s="17"/>
      <c r="AX1229" s="16"/>
      <c r="AY1229" s="16"/>
      <c r="AZ1229" s="16"/>
      <c r="BA1229" s="16"/>
      <c r="BB1229" s="16"/>
      <c r="BC1229" s="16"/>
      <c r="BD1229" s="16"/>
      <c r="BH1229" s="6"/>
      <c r="BI1229" s="3"/>
      <c r="BK1229" s="6"/>
      <c r="BL1229" s="3"/>
      <c r="BM1229" s="3"/>
    </row>
    <row r="1230" spans="11:65" ht="12.75" customHeight="1" x14ac:dyDescent="0.15">
      <c r="K1230" s="1"/>
      <c r="AL1230" s="16"/>
      <c r="AM1230" s="16"/>
      <c r="AN1230" s="17"/>
      <c r="AO1230" s="16"/>
      <c r="AP1230" s="16"/>
      <c r="AQ1230" s="18"/>
      <c r="AR1230" s="18"/>
      <c r="AS1230" s="16"/>
      <c r="AT1230" s="16"/>
      <c r="AU1230" s="16"/>
      <c r="AV1230" s="16"/>
      <c r="AW1230" s="17"/>
      <c r="AX1230" s="16"/>
      <c r="AY1230" s="16"/>
      <c r="AZ1230" s="16"/>
      <c r="BA1230" s="16"/>
      <c r="BB1230" s="16"/>
      <c r="BC1230" s="16"/>
      <c r="BD1230" s="16"/>
      <c r="BH1230" s="6"/>
      <c r="BI1230" s="3"/>
      <c r="BK1230" s="6"/>
      <c r="BL1230" s="3"/>
      <c r="BM1230" s="3"/>
    </row>
    <row r="1231" spans="11:65" ht="12.75" customHeight="1" x14ac:dyDescent="0.15">
      <c r="K1231" s="1"/>
      <c r="AL1231" s="16"/>
      <c r="AM1231" s="16"/>
      <c r="AN1231" s="17"/>
      <c r="AO1231" s="16"/>
      <c r="AP1231" s="16"/>
      <c r="AQ1231" s="18"/>
      <c r="AR1231" s="18"/>
      <c r="AS1231" s="16"/>
      <c r="AT1231" s="16"/>
      <c r="AU1231" s="16"/>
      <c r="AV1231" s="16"/>
      <c r="AW1231" s="17"/>
      <c r="AX1231" s="16"/>
      <c r="AY1231" s="16"/>
      <c r="AZ1231" s="16"/>
      <c r="BA1231" s="16"/>
      <c r="BB1231" s="16"/>
      <c r="BC1231" s="16"/>
      <c r="BD1231" s="16"/>
      <c r="BH1231" s="6"/>
      <c r="BI1231" s="3"/>
      <c r="BK1231" s="6"/>
      <c r="BL1231" s="3"/>
      <c r="BM1231" s="3"/>
    </row>
    <row r="1232" spans="11:65" ht="12.75" customHeight="1" x14ac:dyDescent="0.15">
      <c r="K1232" s="1"/>
      <c r="AL1232" s="16"/>
      <c r="AM1232" s="16"/>
      <c r="AN1232" s="17"/>
      <c r="AO1232" s="16"/>
      <c r="AP1232" s="16"/>
      <c r="AQ1232" s="18"/>
      <c r="AR1232" s="18"/>
      <c r="AS1232" s="16"/>
      <c r="AT1232" s="16"/>
      <c r="AU1232" s="16"/>
      <c r="AV1232" s="16"/>
      <c r="AW1232" s="17"/>
      <c r="AX1232" s="16"/>
      <c r="AY1232" s="16"/>
      <c r="AZ1232" s="16"/>
      <c r="BA1232" s="16"/>
      <c r="BB1232" s="16"/>
      <c r="BC1232" s="16"/>
      <c r="BD1232" s="16"/>
      <c r="BH1232" s="6"/>
      <c r="BI1232" s="3"/>
      <c r="BK1232" s="6"/>
      <c r="BL1232" s="3"/>
      <c r="BM1232" s="3"/>
    </row>
    <row r="1233" spans="11:65" ht="12.75" customHeight="1" x14ac:dyDescent="0.15">
      <c r="K1233" s="1"/>
      <c r="AL1233" s="16"/>
      <c r="AM1233" s="16"/>
      <c r="AN1233" s="17"/>
      <c r="AO1233" s="16"/>
      <c r="AP1233" s="16"/>
      <c r="AQ1233" s="18"/>
      <c r="AR1233" s="18"/>
      <c r="AS1233" s="16"/>
      <c r="AT1233" s="16"/>
      <c r="AU1233" s="16"/>
      <c r="AV1233" s="16"/>
      <c r="AW1233" s="17"/>
      <c r="AX1233" s="16"/>
      <c r="AY1233" s="16"/>
      <c r="AZ1233" s="16"/>
      <c r="BA1233" s="16"/>
      <c r="BB1233" s="16"/>
      <c r="BC1233" s="16"/>
      <c r="BD1233" s="16"/>
      <c r="BH1233" s="6"/>
      <c r="BI1233" s="3"/>
      <c r="BK1233" s="6"/>
      <c r="BL1233" s="3"/>
      <c r="BM1233" s="3"/>
    </row>
    <row r="1234" spans="11:65" ht="12.75" customHeight="1" x14ac:dyDescent="0.15">
      <c r="K1234" s="1"/>
      <c r="AL1234" s="16"/>
      <c r="AM1234" s="16"/>
      <c r="AN1234" s="17"/>
      <c r="AO1234" s="16"/>
      <c r="AP1234" s="16"/>
      <c r="AQ1234" s="18"/>
      <c r="AR1234" s="18"/>
      <c r="AS1234" s="16"/>
      <c r="AT1234" s="16"/>
      <c r="AU1234" s="16"/>
      <c r="AV1234" s="16"/>
      <c r="AW1234" s="17"/>
      <c r="AX1234" s="16"/>
      <c r="AY1234" s="16"/>
      <c r="AZ1234" s="16"/>
      <c r="BA1234" s="16"/>
      <c r="BB1234" s="16"/>
      <c r="BC1234" s="16"/>
      <c r="BD1234" s="16"/>
      <c r="BH1234" s="6"/>
      <c r="BI1234" s="3"/>
      <c r="BK1234" s="6"/>
      <c r="BL1234" s="3"/>
      <c r="BM1234" s="3"/>
    </row>
    <row r="1235" spans="11:65" ht="12.75" customHeight="1" x14ac:dyDescent="0.15">
      <c r="K1235" s="1"/>
      <c r="AL1235" s="16"/>
      <c r="AM1235" s="16"/>
      <c r="AN1235" s="17"/>
      <c r="AO1235" s="16"/>
      <c r="AP1235" s="16"/>
      <c r="AQ1235" s="18"/>
      <c r="AR1235" s="18"/>
      <c r="AS1235" s="16"/>
      <c r="AT1235" s="16"/>
      <c r="AU1235" s="16"/>
      <c r="AV1235" s="16"/>
      <c r="AW1235" s="17"/>
      <c r="AX1235" s="16"/>
      <c r="AY1235" s="16"/>
      <c r="AZ1235" s="16"/>
      <c r="BA1235" s="16"/>
      <c r="BB1235" s="16"/>
      <c r="BC1235" s="16"/>
      <c r="BD1235" s="16"/>
      <c r="BH1235" s="6"/>
      <c r="BI1235" s="3"/>
      <c r="BK1235" s="6"/>
      <c r="BL1235" s="3"/>
      <c r="BM1235" s="3"/>
    </row>
    <row r="1236" spans="11:65" ht="12.75" customHeight="1" x14ac:dyDescent="0.15">
      <c r="K1236" s="1"/>
      <c r="AL1236" s="16"/>
      <c r="AM1236" s="16"/>
      <c r="AN1236" s="17"/>
      <c r="AO1236" s="16"/>
      <c r="AP1236" s="16"/>
      <c r="AQ1236" s="18"/>
      <c r="AR1236" s="18"/>
      <c r="AS1236" s="16"/>
      <c r="AT1236" s="16"/>
      <c r="AU1236" s="16"/>
      <c r="AV1236" s="16"/>
      <c r="AW1236" s="17"/>
      <c r="AX1236" s="16"/>
      <c r="AY1236" s="16"/>
      <c r="AZ1236" s="16"/>
      <c r="BA1236" s="16"/>
      <c r="BB1236" s="16"/>
      <c r="BC1236" s="16"/>
      <c r="BD1236" s="16"/>
      <c r="BH1236" s="6"/>
      <c r="BI1236" s="3"/>
      <c r="BK1236" s="6"/>
      <c r="BL1236" s="3"/>
      <c r="BM1236" s="3"/>
    </row>
    <row r="1237" spans="11:65" ht="12.75" customHeight="1" x14ac:dyDescent="0.15">
      <c r="K1237" s="1"/>
      <c r="AL1237" s="16"/>
      <c r="AM1237" s="16"/>
      <c r="AN1237" s="17"/>
      <c r="AO1237" s="16"/>
      <c r="AP1237" s="16"/>
      <c r="AQ1237" s="18"/>
      <c r="AR1237" s="18"/>
      <c r="AS1237" s="16"/>
      <c r="AT1237" s="16"/>
      <c r="AU1237" s="16"/>
      <c r="AV1237" s="16"/>
      <c r="AW1237" s="17"/>
      <c r="AX1237" s="16"/>
      <c r="AY1237" s="16"/>
      <c r="AZ1237" s="16"/>
      <c r="BA1237" s="16"/>
      <c r="BB1237" s="16"/>
      <c r="BC1237" s="16"/>
      <c r="BD1237" s="16"/>
      <c r="BH1237" s="6"/>
      <c r="BI1237" s="3"/>
      <c r="BK1237" s="6"/>
      <c r="BL1237" s="3"/>
      <c r="BM1237" s="3"/>
    </row>
    <row r="1238" spans="11:65" ht="12.75" customHeight="1" x14ac:dyDescent="0.15">
      <c r="K1238" s="1"/>
      <c r="AL1238" s="16"/>
      <c r="AM1238" s="16"/>
      <c r="AN1238" s="17"/>
      <c r="AO1238" s="16"/>
      <c r="AP1238" s="16"/>
      <c r="AQ1238" s="18"/>
      <c r="AR1238" s="18"/>
      <c r="AS1238" s="16"/>
      <c r="AT1238" s="16"/>
      <c r="AU1238" s="16"/>
      <c r="AV1238" s="16"/>
      <c r="AW1238" s="17"/>
      <c r="AX1238" s="16"/>
      <c r="AY1238" s="16"/>
      <c r="AZ1238" s="16"/>
      <c r="BA1238" s="16"/>
      <c r="BB1238" s="16"/>
      <c r="BC1238" s="16"/>
      <c r="BD1238" s="16"/>
      <c r="BH1238" s="6"/>
      <c r="BI1238" s="3"/>
      <c r="BK1238" s="6"/>
      <c r="BL1238" s="3"/>
      <c r="BM1238" s="3"/>
    </row>
    <row r="1239" spans="11:65" ht="12.75" customHeight="1" x14ac:dyDescent="0.15">
      <c r="K1239" s="1"/>
      <c r="AL1239" s="16"/>
      <c r="AM1239" s="16"/>
      <c r="AN1239" s="17"/>
      <c r="AO1239" s="16"/>
      <c r="AP1239" s="16"/>
      <c r="AQ1239" s="18"/>
      <c r="AR1239" s="18"/>
      <c r="AS1239" s="16"/>
      <c r="AT1239" s="16"/>
      <c r="AU1239" s="16"/>
      <c r="AV1239" s="16"/>
      <c r="AW1239" s="17"/>
      <c r="AX1239" s="16"/>
      <c r="AY1239" s="16"/>
      <c r="AZ1239" s="16"/>
      <c r="BA1239" s="16"/>
      <c r="BB1239" s="16"/>
      <c r="BC1239" s="16"/>
      <c r="BD1239" s="16"/>
      <c r="BH1239" s="6"/>
      <c r="BI1239" s="3"/>
      <c r="BK1239" s="6"/>
      <c r="BL1239" s="3"/>
      <c r="BM1239" s="3"/>
    </row>
    <row r="1240" spans="11:65" ht="12.75" customHeight="1" x14ac:dyDescent="0.15">
      <c r="K1240" s="1"/>
      <c r="AL1240" s="16"/>
      <c r="AM1240" s="16"/>
      <c r="AN1240" s="17"/>
      <c r="AO1240" s="16"/>
      <c r="AP1240" s="16"/>
      <c r="AQ1240" s="18"/>
      <c r="AR1240" s="18"/>
      <c r="AS1240" s="16"/>
      <c r="AT1240" s="16"/>
      <c r="AU1240" s="16"/>
      <c r="AV1240" s="16"/>
      <c r="AW1240" s="17"/>
      <c r="AX1240" s="16"/>
      <c r="AY1240" s="16"/>
      <c r="AZ1240" s="16"/>
      <c r="BA1240" s="16"/>
      <c r="BB1240" s="16"/>
      <c r="BC1240" s="16"/>
      <c r="BD1240" s="16"/>
      <c r="BH1240" s="6"/>
      <c r="BI1240" s="3"/>
      <c r="BK1240" s="6"/>
      <c r="BL1240" s="3"/>
      <c r="BM1240" s="3"/>
    </row>
    <row r="1241" spans="11:65" ht="12.75" customHeight="1" x14ac:dyDescent="0.15">
      <c r="K1241" s="1"/>
      <c r="AL1241" s="16"/>
      <c r="AM1241" s="16"/>
      <c r="AN1241" s="17"/>
      <c r="AO1241" s="16"/>
      <c r="AP1241" s="16"/>
      <c r="AQ1241" s="18"/>
      <c r="AR1241" s="18"/>
      <c r="AS1241" s="16"/>
      <c r="AT1241" s="16"/>
      <c r="AU1241" s="16"/>
      <c r="AV1241" s="16"/>
      <c r="AW1241" s="17"/>
      <c r="AX1241" s="16"/>
      <c r="AY1241" s="16"/>
      <c r="AZ1241" s="16"/>
      <c r="BA1241" s="16"/>
      <c r="BB1241" s="16"/>
      <c r="BC1241" s="16"/>
      <c r="BD1241" s="16"/>
      <c r="BH1241" s="6"/>
      <c r="BI1241" s="3"/>
      <c r="BK1241" s="6"/>
      <c r="BL1241" s="3"/>
      <c r="BM1241" s="3"/>
    </row>
    <row r="1242" spans="11:65" ht="12.75" customHeight="1" x14ac:dyDescent="0.15">
      <c r="K1242" s="1"/>
      <c r="AL1242" s="16"/>
      <c r="AM1242" s="16"/>
      <c r="AN1242" s="17"/>
      <c r="AO1242" s="16"/>
      <c r="AP1242" s="16"/>
      <c r="AQ1242" s="18"/>
      <c r="AR1242" s="18"/>
      <c r="AS1242" s="16"/>
      <c r="AT1242" s="16"/>
      <c r="AU1242" s="16"/>
      <c r="AV1242" s="16"/>
      <c r="AW1242" s="17"/>
      <c r="AX1242" s="16"/>
      <c r="AY1242" s="16"/>
      <c r="AZ1242" s="16"/>
      <c r="BA1242" s="16"/>
      <c r="BB1242" s="16"/>
      <c r="BC1242" s="16"/>
      <c r="BD1242" s="16"/>
      <c r="BH1242" s="6"/>
      <c r="BI1242" s="3"/>
      <c r="BK1242" s="6"/>
      <c r="BL1242" s="3"/>
      <c r="BM1242" s="3"/>
    </row>
    <row r="1243" spans="11:65" ht="12.75" customHeight="1" x14ac:dyDescent="0.15">
      <c r="K1243" s="1"/>
      <c r="AL1243" s="16"/>
      <c r="AM1243" s="16"/>
      <c r="AN1243" s="17"/>
      <c r="AO1243" s="16"/>
      <c r="AP1243" s="16"/>
      <c r="AQ1243" s="18"/>
      <c r="AR1243" s="18"/>
      <c r="AS1243" s="16"/>
      <c r="AT1243" s="16"/>
      <c r="AU1243" s="16"/>
      <c r="AV1243" s="16"/>
      <c r="AW1243" s="17"/>
      <c r="AX1243" s="16"/>
      <c r="AY1243" s="16"/>
      <c r="AZ1243" s="16"/>
      <c r="BA1243" s="16"/>
      <c r="BB1243" s="16"/>
      <c r="BC1243" s="16"/>
      <c r="BD1243" s="16"/>
      <c r="BH1243" s="6"/>
      <c r="BI1243" s="3"/>
      <c r="BK1243" s="6"/>
      <c r="BL1243" s="3"/>
      <c r="BM1243" s="3"/>
    </row>
    <row r="1244" spans="11:65" ht="12.75" customHeight="1" x14ac:dyDescent="0.15">
      <c r="K1244" s="1"/>
      <c r="AL1244" s="16"/>
      <c r="AM1244" s="16"/>
      <c r="AN1244" s="17"/>
      <c r="AO1244" s="16"/>
      <c r="AP1244" s="16"/>
      <c r="AQ1244" s="18"/>
      <c r="AR1244" s="18"/>
      <c r="AS1244" s="16"/>
      <c r="AT1244" s="16"/>
      <c r="AU1244" s="16"/>
      <c r="AV1244" s="16"/>
      <c r="AW1244" s="17"/>
      <c r="AX1244" s="16"/>
      <c r="AY1244" s="16"/>
      <c r="AZ1244" s="16"/>
      <c r="BA1244" s="16"/>
      <c r="BB1244" s="16"/>
      <c r="BC1244" s="16"/>
      <c r="BD1244" s="16"/>
      <c r="BH1244" s="6"/>
      <c r="BI1244" s="3"/>
      <c r="BK1244" s="6"/>
      <c r="BL1244" s="3"/>
      <c r="BM1244" s="3"/>
    </row>
    <row r="1245" spans="11:65" ht="12.75" customHeight="1" x14ac:dyDescent="0.15">
      <c r="K1245" s="1"/>
      <c r="AL1245" s="16"/>
      <c r="AM1245" s="16"/>
      <c r="AN1245" s="17"/>
      <c r="AO1245" s="16"/>
      <c r="AP1245" s="16"/>
      <c r="AQ1245" s="18"/>
      <c r="AR1245" s="18"/>
      <c r="AS1245" s="16"/>
      <c r="AT1245" s="16"/>
      <c r="AU1245" s="16"/>
      <c r="AV1245" s="16"/>
      <c r="AW1245" s="17"/>
      <c r="AX1245" s="16"/>
      <c r="AY1245" s="16"/>
      <c r="AZ1245" s="16"/>
      <c r="BA1245" s="16"/>
      <c r="BB1245" s="16"/>
      <c r="BC1245" s="16"/>
      <c r="BD1245" s="16"/>
      <c r="BH1245" s="6"/>
      <c r="BI1245" s="3"/>
      <c r="BK1245" s="6"/>
      <c r="BL1245" s="3"/>
      <c r="BM1245" s="3"/>
    </row>
    <row r="1246" spans="11:65" ht="12.75" customHeight="1" x14ac:dyDescent="0.15">
      <c r="K1246" s="1"/>
      <c r="AL1246" s="16"/>
      <c r="AM1246" s="16"/>
      <c r="AN1246" s="17"/>
      <c r="AO1246" s="16"/>
      <c r="AP1246" s="16"/>
      <c r="AQ1246" s="18"/>
      <c r="AR1246" s="18"/>
      <c r="AS1246" s="16"/>
      <c r="AT1246" s="16"/>
      <c r="AU1246" s="16"/>
      <c r="AV1246" s="16"/>
      <c r="AW1246" s="17"/>
      <c r="AX1246" s="16"/>
      <c r="AY1246" s="16"/>
      <c r="AZ1246" s="16"/>
      <c r="BA1246" s="16"/>
      <c r="BB1246" s="16"/>
      <c r="BC1246" s="16"/>
      <c r="BD1246" s="16"/>
      <c r="BH1246" s="6"/>
      <c r="BI1246" s="3"/>
      <c r="BK1246" s="6"/>
      <c r="BL1246" s="3"/>
      <c r="BM1246" s="3"/>
    </row>
    <row r="1247" spans="11:65" ht="12.75" customHeight="1" x14ac:dyDescent="0.15">
      <c r="K1247" s="1"/>
      <c r="AL1247" s="16"/>
      <c r="AM1247" s="16"/>
      <c r="AN1247" s="17"/>
      <c r="AO1247" s="16"/>
      <c r="AP1247" s="16"/>
      <c r="AQ1247" s="18"/>
      <c r="AR1247" s="18"/>
      <c r="AS1247" s="16"/>
      <c r="AT1247" s="16"/>
      <c r="AU1247" s="16"/>
      <c r="AV1247" s="16"/>
      <c r="AW1247" s="17"/>
      <c r="AX1247" s="16"/>
      <c r="AY1247" s="16"/>
      <c r="AZ1247" s="16"/>
      <c r="BA1247" s="16"/>
      <c r="BB1247" s="16"/>
      <c r="BC1247" s="16"/>
      <c r="BD1247" s="16"/>
      <c r="BH1247" s="6"/>
      <c r="BI1247" s="3"/>
      <c r="BK1247" s="6"/>
      <c r="BL1247" s="3"/>
      <c r="BM1247" s="3"/>
    </row>
    <row r="1248" spans="11:65" ht="12.75" customHeight="1" x14ac:dyDescent="0.15">
      <c r="K1248" s="1"/>
      <c r="AL1248" s="16"/>
      <c r="AM1248" s="16"/>
      <c r="AN1248" s="17"/>
      <c r="AO1248" s="16"/>
      <c r="AP1248" s="16"/>
      <c r="AQ1248" s="18"/>
      <c r="AR1248" s="18"/>
      <c r="AS1248" s="16"/>
      <c r="AT1248" s="16"/>
      <c r="AU1248" s="16"/>
      <c r="AV1248" s="16"/>
      <c r="AW1248" s="17"/>
      <c r="AX1248" s="16"/>
      <c r="AY1248" s="16"/>
      <c r="AZ1248" s="16"/>
      <c r="BA1248" s="16"/>
      <c r="BB1248" s="16"/>
      <c r="BC1248" s="16"/>
      <c r="BD1248" s="16"/>
      <c r="BH1248" s="6"/>
      <c r="BI1248" s="3"/>
      <c r="BK1248" s="6"/>
      <c r="BL1248" s="3"/>
      <c r="BM1248" s="3"/>
    </row>
    <row r="1249" spans="11:65" ht="12.75" customHeight="1" x14ac:dyDescent="0.15">
      <c r="K1249" s="1"/>
      <c r="AL1249" s="16"/>
      <c r="AM1249" s="16"/>
      <c r="AN1249" s="17"/>
      <c r="AO1249" s="16"/>
      <c r="AP1249" s="16"/>
      <c r="AQ1249" s="18"/>
      <c r="AR1249" s="18"/>
      <c r="AS1249" s="16"/>
      <c r="AT1249" s="16"/>
      <c r="AU1249" s="16"/>
      <c r="AV1249" s="16"/>
      <c r="AW1249" s="17"/>
      <c r="AX1249" s="16"/>
      <c r="AY1249" s="16"/>
      <c r="AZ1249" s="16"/>
      <c r="BA1249" s="16"/>
      <c r="BB1249" s="16"/>
      <c r="BC1249" s="16"/>
      <c r="BD1249" s="16"/>
      <c r="BH1249" s="6"/>
      <c r="BI1249" s="3"/>
      <c r="BK1249" s="6"/>
      <c r="BL1249" s="3"/>
      <c r="BM1249" s="3"/>
    </row>
    <row r="1250" spans="11:65" ht="12.75" customHeight="1" x14ac:dyDescent="0.15">
      <c r="K1250" s="1"/>
      <c r="AL1250" s="16"/>
      <c r="AM1250" s="16"/>
      <c r="AN1250" s="17"/>
      <c r="AO1250" s="16"/>
      <c r="AP1250" s="16"/>
      <c r="AQ1250" s="18"/>
      <c r="AR1250" s="18"/>
      <c r="AS1250" s="16"/>
      <c r="AT1250" s="16"/>
      <c r="AU1250" s="16"/>
      <c r="AV1250" s="16"/>
      <c r="AW1250" s="17"/>
      <c r="AX1250" s="16"/>
      <c r="AY1250" s="16"/>
      <c r="AZ1250" s="16"/>
      <c r="BA1250" s="16"/>
      <c r="BB1250" s="16"/>
      <c r="BC1250" s="16"/>
      <c r="BD1250" s="16"/>
      <c r="BH1250" s="6"/>
      <c r="BI1250" s="3"/>
      <c r="BK1250" s="6"/>
      <c r="BL1250" s="3"/>
      <c r="BM1250" s="3"/>
    </row>
    <row r="1251" spans="11:65" ht="12.75" customHeight="1" x14ac:dyDescent="0.15">
      <c r="K1251" s="1"/>
      <c r="AL1251" s="16"/>
      <c r="AM1251" s="16"/>
      <c r="AN1251" s="17"/>
      <c r="AO1251" s="16"/>
      <c r="AP1251" s="16"/>
      <c r="AQ1251" s="18"/>
      <c r="AR1251" s="18"/>
      <c r="AS1251" s="16"/>
      <c r="AT1251" s="16"/>
      <c r="AU1251" s="16"/>
      <c r="AV1251" s="16"/>
      <c r="AW1251" s="17"/>
      <c r="AX1251" s="16"/>
      <c r="AY1251" s="16"/>
      <c r="AZ1251" s="16"/>
      <c r="BA1251" s="16"/>
      <c r="BB1251" s="16"/>
      <c r="BC1251" s="16"/>
      <c r="BD1251" s="16"/>
      <c r="BH1251" s="6"/>
      <c r="BI1251" s="3"/>
      <c r="BK1251" s="6"/>
      <c r="BL1251" s="3"/>
      <c r="BM1251" s="3"/>
    </row>
    <row r="1252" spans="11:65" ht="12.75" customHeight="1" x14ac:dyDescent="0.15">
      <c r="K1252" s="1"/>
      <c r="AL1252" s="16"/>
      <c r="AM1252" s="16"/>
      <c r="AN1252" s="17"/>
      <c r="AO1252" s="16"/>
      <c r="AP1252" s="16"/>
      <c r="AQ1252" s="18"/>
      <c r="AR1252" s="18"/>
      <c r="AS1252" s="16"/>
      <c r="AT1252" s="16"/>
      <c r="AU1252" s="16"/>
      <c r="AV1252" s="16"/>
      <c r="AW1252" s="17"/>
      <c r="AX1252" s="16"/>
      <c r="AY1252" s="16"/>
      <c r="AZ1252" s="16"/>
      <c r="BA1252" s="16"/>
      <c r="BB1252" s="16"/>
      <c r="BC1252" s="16"/>
      <c r="BD1252" s="16"/>
      <c r="BH1252" s="6"/>
      <c r="BI1252" s="3"/>
      <c r="BK1252" s="6"/>
      <c r="BL1252" s="3"/>
      <c r="BM1252" s="3"/>
    </row>
    <row r="1253" spans="11:65" ht="12.75" customHeight="1" x14ac:dyDescent="0.15">
      <c r="K1253" s="1"/>
      <c r="AL1253" s="16"/>
      <c r="AM1253" s="16"/>
      <c r="AN1253" s="17"/>
      <c r="AO1253" s="16"/>
      <c r="AP1253" s="16"/>
      <c r="AQ1253" s="18"/>
      <c r="AR1253" s="18"/>
      <c r="AS1253" s="16"/>
      <c r="AT1253" s="16"/>
      <c r="AU1253" s="16"/>
      <c r="AV1253" s="16"/>
      <c r="AW1253" s="17"/>
      <c r="AX1253" s="16"/>
      <c r="AY1253" s="16"/>
      <c r="AZ1253" s="16"/>
      <c r="BA1253" s="16"/>
      <c r="BB1253" s="16"/>
      <c r="BC1253" s="16"/>
      <c r="BD1253" s="16"/>
      <c r="BH1253" s="6"/>
      <c r="BI1253" s="3"/>
      <c r="BK1253" s="6"/>
      <c r="BL1253" s="3"/>
      <c r="BM1253" s="3"/>
    </row>
    <row r="1254" spans="11:65" ht="12.75" customHeight="1" x14ac:dyDescent="0.15">
      <c r="K1254" s="1"/>
      <c r="AL1254" s="16"/>
      <c r="AM1254" s="16"/>
      <c r="AN1254" s="17"/>
      <c r="AO1254" s="16"/>
      <c r="AP1254" s="16"/>
      <c r="AQ1254" s="18"/>
      <c r="AR1254" s="18"/>
      <c r="AS1254" s="16"/>
      <c r="AT1254" s="16"/>
      <c r="AU1254" s="16"/>
      <c r="AV1254" s="16"/>
      <c r="AW1254" s="17"/>
      <c r="AX1254" s="16"/>
      <c r="AY1254" s="16"/>
      <c r="AZ1254" s="16"/>
      <c r="BA1254" s="16"/>
      <c r="BB1254" s="16"/>
      <c r="BC1254" s="16"/>
      <c r="BD1254" s="16"/>
      <c r="BH1254" s="6"/>
      <c r="BI1254" s="3"/>
      <c r="BK1254" s="6"/>
      <c r="BL1254" s="3"/>
      <c r="BM1254" s="3"/>
    </row>
    <row r="1255" spans="11:65" ht="12.75" customHeight="1" x14ac:dyDescent="0.15">
      <c r="K1255" s="1"/>
      <c r="AL1255" s="16"/>
      <c r="AM1255" s="16"/>
      <c r="AN1255" s="17"/>
      <c r="AO1255" s="16"/>
      <c r="AP1255" s="16"/>
      <c r="AQ1255" s="18"/>
      <c r="AR1255" s="18"/>
      <c r="AS1255" s="16"/>
      <c r="AT1255" s="16"/>
      <c r="AU1255" s="16"/>
      <c r="AV1255" s="16"/>
      <c r="AW1255" s="17"/>
      <c r="AX1255" s="16"/>
      <c r="AY1255" s="16"/>
      <c r="AZ1255" s="16"/>
      <c r="BA1255" s="16"/>
      <c r="BB1255" s="16"/>
      <c r="BC1255" s="16"/>
      <c r="BD1255" s="16"/>
      <c r="BH1255" s="6"/>
      <c r="BI1255" s="3"/>
      <c r="BK1255" s="6"/>
      <c r="BL1255" s="3"/>
      <c r="BM1255" s="3"/>
    </row>
    <row r="1256" spans="11:65" ht="12.75" customHeight="1" x14ac:dyDescent="0.15">
      <c r="K1256" s="1"/>
      <c r="AL1256" s="16"/>
      <c r="AM1256" s="16"/>
      <c r="AN1256" s="17"/>
      <c r="AO1256" s="16"/>
      <c r="AP1256" s="16"/>
      <c r="AQ1256" s="18"/>
      <c r="AR1256" s="18"/>
      <c r="AS1256" s="16"/>
      <c r="AT1256" s="16"/>
      <c r="AU1256" s="16"/>
      <c r="AV1256" s="16"/>
      <c r="AW1256" s="17"/>
      <c r="AX1256" s="16"/>
      <c r="AY1256" s="16"/>
      <c r="AZ1256" s="16"/>
      <c r="BA1256" s="16"/>
      <c r="BB1256" s="16"/>
      <c r="BC1256" s="16"/>
      <c r="BD1256" s="16"/>
      <c r="BH1256" s="6"/>
      <c r="BI1256" s="3"/>
      <c r="BK1256" s="6"/>
      <c r="BL1256" s="3"/>
      <c r="BM1256" s="3"/>
    </row>
    <row r="1257" spans="11:65" ht="12.75" customHeight="1" x14ac:dyDescent="0.15">
      <c r="K1257" s="1"/>
      <c r="AL1257" s="16"/>
      <c r="AM1257" s="16"/>
      <c r="AN1257" s="17"/>
      <c r="AO1257" s="16"/>
      <c r="AP1257" s="16"/>
      <c r="AQ1257" s="18"/>
      <c r="AR1257" s="18"/>
      <c r="AS1257" s="16"/>
      <c r="AT1257" s="16"/>
      <c r="AU1257" s="16"/>
      <c r="AV1257" s="16"/>
      <c r="AW1257" s="17"/>
      <c r="AX1257" s="16"/>
      <c r="AY1257" s="16"/>
      <c r="AZ1257" s="16"/>
      <c r="BA1257" s="16"/>
      <c r="BB1257" s="16"/>
      <c r="BC1257" s="16"/>
      <c r="BD1257" s="16"/>
      <c r="BH1257" s="6"/>
      <c r="BI1257" s="3"/>
      <c r="BK1257" s="6"/>
      <c r="BL1257" s="3"/>
      <c r="BM1257" s="3"/>
    </row>
    <row r="1258" spans="11:65" ht="12.75" customHeight="1" x14ac:dyDescent="0.15">
      <c r="K1258" s="1"/>
      <c r="AL1258" s="16"/>
      <c r="AM1258" s="16"/>
      <c r="AN1258" s="17"/>
      <c r="AO1258" s="16"/>
      <c r="AP1258" s="16"/>
      <c r="AQ1258" s="18"/>
      <c r="AR1258" s="18"/>
      <c r="AS1258" s="16"/>
      <c r="AT1258" s="16"/>
      <c r="AU1258" s="16"/>
      <c r="AV1258" s="16"/>
      <c r="AW1258" s="17"/>
      <c r="AX1258" s="16"/>
      <c r="AY1258" s="16"/>
      <c r="AZ1258" s="16"/>
      <c r="BA1258" s="16"/>
      <c r="BB1258" s="16"/>
      <c r="BC1258" s="16"/>
      <c r="BD1258" s="16"/>
      <c r="BH1258" s="6"/>
      <c r="BI1258" s="3"/>
      <c r="BK1258" s="6"/>
      <c r="BL1258" s="3"/>
      <c r="BM1258" s="3"/>
    </row>
    <row r="1259" spans="11:65" ht="12.75" customHeight="1" x14ac:dyDescent="0.15">
      <c r="K1259" s="1"/>
      <c r="AL1259" s="16"/>
      <c r="AM1259" s="16"/>
      <c r="AN1259" s="17"/>
      <c r="AO1259" s="16"/>
      <c r="AP1259" s="16"/>
      <c r="AQ1259" s="18"/>
      <c r="AR1259" s="18"/>
      <c r="AS1259" s="16"/>
      <c r="AT1259" s="16"/>
      <c r="AU1259" s="16"/>
      <c r="AV1259" s="16"/>
      <c r="AW1259" s="17"/>
      <c r="AX1259" s="16"/>
      <c r="AY1259" s="16"/>
      <c r="AZ1259" s="16"/>
      <c r="BA1259" s="16"/>
      <c r="BB1259" s="16"/>
      <c r="BC1259" s="16"/>
      <c r="BD1259" s="16"/>
      <c r="BH1259" s="6"/>
      <c r="BI1259" s="3"/>
      <c r="BK1259" s="6"/>
      <c r="BL1259" s="3"/>
      <c r="BM1259" s="3"/>
    </row>
    <row r="1260" spans="11:65" ht="12.75" customHeight="1" x14ac:dyDescent="0.15">
      <c r="K1260" s="1"/>
      <c r="AL1260" s="16"/>
      <c r="AM1260" s="16"/>
      <c r="AN1260" s="17"/>
      <c r="AO1260" s="16"/>
      <c r="AP1260" s="16"/>
      <c r="AQ1260" s="18"/>
      <c r="AR1260" s="18"/>
      <c r="AS1260" s="16"/>
      <c r="AT1260" s="16"/>
      <c r="AU1260" s="16"/>
      <c r="AV1260" s="16"/>
      <c r="AW1260" s="17"/>
      <c r="AX1260" s="16"/>
      <c r="AY1260" s="16"/>
      <c r="AZ1260" s="16"/>
      <c r="BA1260" s="16"/>
      <c r="BB1260" s="16"/>
      <c r="BC1260" s="16"/>
      <c r="BD1260" s="16"/>
      <c r="BH1260" s="6"/>
      <c r="BI1260" s="3"/>
      <c r="BK1260" s="6"/>
      <c r="BL1260" s="3"/>
      <c r="BM1260" s="3"/>
    </row>
    <row r="1261" spans="11:65" ht="12.75" customHeight="1" x14ac:dyDescent="0.15">
      <c r="K1261" s="1"/>
      <c r="AL1261" s="16"/>
      <c r="AM1261" s="16"/>
      <c r="AN1261" s="17"/>
      <c r="AO1261" s="16"/>
      <c r="AP1261" s="16"/>
      <c r="AQ1261" s="18"/>
      <c r="AR1261" s="18"/>
      <c r="AS1261" s="16"/>
      <c r="AT1261" s="16"/>
      <c r="AU1261" s="16"/>
      <c r="AV1261" s="16"/>
      <c r="AW1261" s="17"/>
      <c r="AX1261" s="16"/>
      <c r="AY1261" s="16"/>
      <c r="AZ1261" s="16"/>
      <c r="BA1261" s="16"/>
      <c r="BB1261" s="16"/>
      <c r="BC1261" s="16"/>
      <c r="BD1261" s="16"/>
      <c r="BH1261" s="6"/>
      <c r="BI1261" s="3"/>
      <c r="BK1261" s="6"/>
      <c r="BL1261" s="3"/>
      <c r="BM1261" s="3"/>
    </row>
    <row r="1262" spans="11:65" ht="12.75" customHeight="1" x14ac:dyDescent="0.15">
      <c r="K1262" s="1"/>
      <c r="AL1262" s="16"/>
      <c r="AM1262" s="16"/>
      <c r="AN1262" s="17"/>
      <c r="AO1262" s="16"/>
      <c r="AP1262" s="16"/>
      <c r="AQ1262" s="18"/>
      <c r="AR1262" s="18"/>
      <c r="AS1262" s="16"/>
      <c r="AT1262" s="16"/>
      <c r="AU1262" s="16"/>
      <c r="AV1262" s="16"/>
      <c r="AW1262" s="17"/>
      <c r="AX1262" s="16"/>
      <c r="AY1262" s="16"/>
      <c r="AZ1262" s="16"/>
      <c r="BA1262" s="16"/>
      <c r="BB1262" s="16"/>
      <c r="BC1262" s="16"/>
      <c r="BD1262" s="16"/>
      <c r="BH1262" s="6"/>
      <c r="BI1262" s="3"/>
      <c r="BK1262" s="6"/>
      <c r="BL1262" s="3"/>
      <c r="BM1262" s="3"/>
    </row>
    <row r="1263" spans="11:65" ht="12.75" customHeight="1" x14ac:dyDescent="0.15">
      <c r="K1263" s="1"/>
      <c r="AL1263" s="16"/>
      <c r="AM1263" s="16"/>
      <c r="AN1263" s="17"/>
      <c r="AO1263" s="16"/>
      <c r="AP1263" s="16"/>
      <c r="AQ1263" s="18"/>
      <c r="AR1263" s="18"/>
      <c r="AS1263" s="16"/>
      <c r="AT1263" s="16"/>
      <c r="AU1263" s="16"/>
      <c r="AV1263" s="16"/>
      <c r="AW1263" s="17"/>
      <c r="AX1263" s="16"/>
      <c r="AY1263" s="16"/>
      <c r="AZ1263" s="16"/>
      <c r="BA1263" s="16"/>
      <c r="BB1263" s="16"/>
      <c r="BC1263" s="16"/>
      <c r="BD1263" s="16"/>
      <c r="BH1263" s="6"/>
      <c r="BI1263" s="3"/>
      <c r="BK1263" s="6"/>
      <c r="BL1263" s="3"/>
      <c r="BM1263" s="3"/>
    </row>
    <row r="1264" spans="11:65" ht="12.75" customHeight="1" x14ac:dyDescent="0.15">
      <c r="K1264" s="1"/>
      <c r="AL1264" s="16"/>
      <c r="AM1264" s="16"/>
      <c r="AN1264" s="17"/>
      <c r="AO1264" s="16"/>
      <c r="AP1264" s="16"/>
      <c r="AQ1264" s="18"/>
      <c r="AR1264" s="18"/>
      <c r="AS1264" s="16"/>
      <c r="AT1264" s="16"/>
      <c r="AU1264" s="16"/>
      <c r="AV1264" s="16"/>
      <c r="AW1264" s="17"/>
      <c r="AX1264" s="16"/>
      <c r="AY1264" s="16"/>
      <c r="AZ1264" s="16"/>
      <c r="BA1264" s="16"/>
      <c r="BB1264" s="16"/>
      <c r="BC1264" s="16"/>
      <c r="BD1264" s="16"/>
      <c r="BH1264" s="6"/>
      <c r="BI1264" s="3"/>
      <c r="BK1264" s="6"/>
      <c r="BL1264" s="3"/>
      <c r="BM1264" s="3"/>
    </row>
    <row r="1265" spans="11:65" ht="12.75" customHeight="1" x14ac:dyDescent="0.15">
      <c r="K1265" s="1"/>
      <c r="AL1265" s="16"/>
      <c r="AM1265" s="16"/>
      <c r="AN1265" s="17"/>
      <c r="AO1265" s="16"/>
      <c r="AP1265" s="16"/>
      <c r="AQ1265" s="18"/>
      <c r="AR1265" s="18"/>
      <c r="AS1265" s="16"/>
      <c r="AT1265" s="16"/>
      <c r="AU1265" s="16"/>
      <c r="AV1265" s="16"/>
      <c r="AW1265" s="17"/>
      <c r="AX1265" s="16"/>
      <c r="AY1265" s="16"/>
      <c r="AZ1265" s="16"/>
      <c r="BA1265" s="16"/>
      <c r="BB1265" s="16"/>
      <c r="BC1265" s="16"/>
      <c r="BD1265" s="16"/>
      <c r="BH1265" s="6"/>
      <c r="BI1265" s="3"/>
      <c r="BK1265" s="6"/>
      <c r="BL1265" s="3"/>
      <c r="BM1265" s="3"/>
    </row>
    <row r="1266" spans="11:65" ht="12.75" customHeight="1" x14ac:dyDescent="0.15">
      <c r="K1266" s="1"/>
      <c r="AL1266" s="16"/>
      <c r="AM1266" s="16"/>
      <c r="AN1266" s="17"/>
      <c r="AO1266" s="16"/>
      <c r="AP1266" s="16"/>
      <c r="AQ1266" s="18"/>
      <c r="AR1266" s="18"/>
      <c r="AS1266" s="16"/>
      <c r="AT1266" s="16"/>
      <c r="AU1266" s="16"/>
      <c r="AV1266" s="16"/>
      <c r="AW1266" s="17"/>
      <c r="AX1266" s="16"/>
      <c r="AY1266" s="16"/>
      <c r="AZ1266" s="16"/>
      <c r="BA1266" s="16"/>
      <c r="BB1266" s="16"/>
      <c r="BC1266" s="16"/>
      <c r="BD1266" s="16"/>
      <c r="BH1266" s="6"/>
      <c r="BI1266" s="3"/>
      <c r="BK1266" s="6"/>
      <c r="BL1266" s="3"/>
      <c r="BM1266" s="3"/>
    </row>
    <row r="1267" spans="11:65" ht="12.75" customHeight="1" x14ac:dyDescent="0.15">
      <c r="K1267" s="1"/>
      <c r="AL1267" s="16"/>
      <c r="AM1267" s="16"/>
      <c r="AN1267" s="17"/>
      <c r="AO1267" s="16"/>
      <c r="AP1267" s="16"/>
      <c r="AQ1267" s="18"/>
      <c r="AR1267" s="18"/>
      <c r="AS1267" s="16"/>
      <c r="AT1267" s="16"/>
      <c r="AU1267" s="16"/>
      <c r="AV1267" s="16"/>
      <c r="AW1267" s="17"/>
      <c r="AX1267" s="16"/>
      <c r="AY1267" s="16"/>
      <c r="AZ1267" s="16"/>
      <c r="BA1267" s="16"/>
      <c r="BB1267" s="16"/>
      <c r="BC1267" s="16"/>
      <c r="BD1267" s="16"/>
      <c r="BH1267" s="6"/>
      <c r="BI1267" s="3"/>
      <c r="BK1267" s="6"/>
      <c r="BL1267" s="3"/>
      <c r="BM1267" s="3"/>
    </row>
    <row r="1268" spans="11:65" ht="12.75" customHeight="1" x14ac:dyDescent="0.15">
      <c r="K1268" s="1"/>
      <c r="AL1268" s="16"/>
      <c r="AM1268" s="16"/>
      <c r="AN1268" s="17"/>
      <c r="AO1268" s="16"/>
      <c r="AP1268" s="16"/>
      <c r="AQ1268" s="18"/>
      <c r="AR1268" s="18"/>
      <c r="AS1268" s="16"/>
      <c r="AT1268" s="16"/>
      <c r="AU1268" s="16"/>
      <c r="AV1268" s="16"/>
      <c r="AW1268" s="17"/>
      <c r="AX1268" s="16"/>
      <c r="AY1268" s="16"/>
      <c r="AZ1268" s="16"/>
      <c r="BA1268" s="16"/>
      <c r="BB1268" s="16"/>
      <c r="BC1268" s="16"/>
      <c r="BD1268" s="16"/>
      <c r="BH1268" s="6"/>
      <c r="BI1268" s="3"/>
      <c r="BK1268" s="6"/>
      <c r="BL1268" s="3"/>
      <c r="BM1268" s="3"/>
    </row>
    <row r="1269" spans="11:65" ht="12.75" customHeight="1" x14ac:dyDescent="0.15">
      <c r="K1269" s="1"/>
      <c r="AL1269" s="16"/>
      <c r="AM1269" s="16"/>
      <c r="AN1269" s="17"/>
      <c r="AO1269" s="16"/>
      <c r="AP1269" s="16"/>
      <c r="AQ1269" s="18"/>
      <c r="AR1269" s="18"/>
      <c r="AS1269" s="16"/>
      <c r="AT1269" s="16"/>
      <c r="AU1269" s="16"/>
      <c r="AV1269" s="16"/>
      <c r="AW1269" s="17"/>
      <c r="AX1269" s="16"/>
      <c r="AY1269" s="16"/>
      <c r="AZ1269" s="16"/>
      <c r="BA1269" s="16"/>
      <c r="BB1269" s="16"/>
      <c r="BC1269" s="16"/>
      <c r="BD1269" s="16"/>
      <c r="BH1269" s="6"/>
      <c r="BI1269" s="3"/>
      <c r="BK1269" s="6"/>
      <c r="BL1269" s="3"/>
      <c r="BM1269" s="3"/>
    </row>
    <row r="1270" spans="11:65" ht="12.75" customHeight="1" x14ac:dyDescent="0.15">
      <c r="K1270" s="1"/>
      <c r="AL1270" s="16"/>
      <c r="AM1270" s="16"/>
      <c r="AN1270" s="17"/>
      <c r="AO1270" s="16"/>
      <c r="AP1270" s="16"/>
      <c r="AQ1270" s="18"/>
      <c r="AR1270" s="18"/>
      <c r="AS1270" s="16"/>
      <c r="AT1270" s="16"/>
      <c r="AU1270" s="16"/>
      <c r="AV1270" s="16"/>
      <c r="AW1270" s="17"/>
      <c r="AX1270" s="16"/>
      <c r="AY1270" s="16"/>
      <c r="AZ1270" s="16"/>
      <c r="BA1270" s="16"/>
      <c r="BB1270" s="16"/>
      <c r="BC1270" s="16"/>
      <c r="BD1270" s="16"/>
      <c r="BH1270" s="6"/>
      <c r="BI1270" s="3"/>
      <c r="BK1270" s="6"/>
      <c r="BL1270" s="3"/>
      <c r="BM1270" s="3"/>
    </row>
    <row r="1271" spans="11:65" ht="12.75" customHeight="1" x14ac:dyDescent="0.15">
      <c r="K1271" s="1"/>
      <c r="AL1271" s="16"/>
      <c r="AM1271" s="16"/>
      <c r="AN1271" s="17"/>
      <c r="AO1271" s="16"/>
      <c r="AP1271" s="16"/>
      <c r="AQ1271" s="18"/>
      <c r="AR1271" s="18"/>
      <c r="AS1271" s="16"/>
      <c r="AT1271" s="16"/>
      <c r="AU1271" s="16"/>
      <c r="AV1271" s="16"/>
      <c r="AW1271" s="17"/>
      <c r="AX1271" s="16"/>
      <c r="AY1271" s="16"/>
      <c r="AZ1271" s="16"/>
      <c r="BA1271" s="16"/>
      <c r="BB1271" s="16"/>
      <c r="BC1271" s="16"/>
      <c r="BD1271" s="16"/>
      <c r="BH1271" s="6"/>
      <c r="BI1271" s="3"/>
      <c r="BK1271" s="6"/>
      <c r="BL1271" s="3"/>
      <c r="BM1271" s="3"/>
    </row>
    <row r="1272" spans="11:65" ht="12.75" customHeight="1" x14ac:dyDescent="0.15">
      <c r="K1272" s="1"/>
      <c r="AL1272" s="16"/>
      <c r="AM1272" s="16"/>
      <c r="AN1272" s="17"/>
      <c r="AO1272" s="16"/>
      <c r="AP1272" s="16"/>
      <c r="AQ1272" s="18"/>
      <c r="AR1272" s="18"/>
      <c r="AS1272" s="16"/>
      <c r="AT1272" s="16"/>
      <c r="AU1272" s="16"/>
      <c r="AV1272" s="16"/>
      <c r="AW1272" s="17"/>
      <c r="AX1272" s="16"/>
      <c r="AY1272" s="16"/>
      <c r="AZ1272" s="16"/>
      <c r="BA1272" s="16"/>
      <c r="BB1272" s="16"/>
      <c r="BC1272" s="16"/>
      <c r="BD1272" s="16"/>
      <c r="BH1272" s="6"/>
      <c r="BI1272" s="3"/>
      <c r="BK1272" s="6"/>
      <c r="BL1272" s="3"/>
      <c r="BM1272" s="3"/>
    </row>
    <row r="1273" spans="11:65" ht="12.75" customHeight="1" x14ac:dyDescent="0.15">
      <c r="K1273" s="1"/>
      <c r="AL1273" s="16"/>
      <c r="AM1273" s="16"/>
      <c r="AN1273" s="17"/>
      <c r="AO1273" s="16"/>
      <c r="AP1273" s="16"/>
      <c r="AQ1273" s="18"/>
      <c r="AR1273" s="18"/>
      <c r="AS1273" s="16"/>
      <c r="AT1273" s="16"/>
      <c r="AU1273" s="16"/>
      <c r="AV1273" s="16"/>
      <c r="AW1273" s="17"/>
      <c r="AX1273" s="16"/>
      <c r="AY1273" s="16"/>
      <c r="AZ1273" s="16"/>
      <c r="BA1273" s="16"/>
      <c r="BB1273" s="16"/>
      <c r="BC1273" s="16"/>
      <c r="BD1273" s="16"/>
      <c r="BH1273" s="6"/>
      <c r="BI1273" s="3"/>
      <c r="BK1273" s="6"/>
      <c r="BL1273" s="3"/>
      <c r="BM1273" s="3"/>
    </row>
    <row r="1274" spans="11:65" ht="12.75" customHeight="1" x14ac:dyDescent="0.15">
      <c r="K1274" s="1"/>
      <c r="AL1274" s="16"/>
      <c r="AM1274" s="16"/>
      <c r="AN1274" s="17"/>
      <c r="AO1274" s="16"/>
      <c r="AP1274" s="16"/>
      <c r="AQ1274" s="18"/>
      <c r="AR1274" s="18"/>
      <c r="AS1274" s="16"/>
      <c r="AT1274" s="16"/>
      <c r="AU1274" s="16"/>
      <c r="AV1274" s="16"/>
      <c r="AW1274" s="17"/>
      <c r="AX1274" s="16"/>
      <c r="AY1274" s="16"/>
      <c r="AZ1274" s="16"/>
      <c r="BA1274" s="16"/>
      <c r="BB1274" s="16"/>
      <c r="BC1274" s="16"/>
      <c r="BD1274" s="16"/>
      <c r="BH1274" s="6"/>
      <c r="BI1274" s="3"/>
      <c r="BK1274" s="6"/>
      <c r="BL1274" s="3"/>
      <c r="BM1274" s="3"/>
    </row>
    <row r="1275" spans="11:65" ht="12.75" customHeight="1" x14ac:dyDescent="0.15">
      <c r="K1275" s="1"/>
      <c r="AL1275" s="16"/>
      <c r="AM1275" s="16"/>
      <c r="AN1275" s="17"/>
      <c r="AO1275" s="16"/>
      <c r="AP1275" s="16"/>
      <c r="AQ1275" s="18"/>
      <c r="AR1275" s="18"/>
      <c r="AS1275" s="16"/>
      <c r="AT1275" s="16"/>
      <c r="AU1275" s="16"/>
      <c r="AV1275" s="16"/>
      <c r="AW1275" s="17"/>
      <c r="AX1275" s="16"/>
      <c r="AY1275" s="16"/>
      <c r="AZ1275" s="16"/>
      <c r="BA1275" s="16"/>
      <c r="BB1275" s="16"/>
      <c r="BC1275" s="16"/>
      <c r="BD1275" s="16"/>
      <c r="BH1275" s="6"/>
      <c r="BI1275" s="3"/>
      <c r="BK1275" s="6"/>
      <c r="BL1275" s="3"/>
      <c r="BM1275" s="3"/>
    </row>
    <row r="1276" spans="11:65" ht="12.75" customHeight="1" x14ac:dyDescent="0.15">
      <c r="K1276" s="1"/>
      <c r="AL1276" s="16"/>
      <c r="AM1276" s="16"/>
      <c r="AN1276" s="17"/>
      <c r="AO1276" s="16"/>
      <c r="AP1276" s="16"/>
      <c r="AQ1276" s="18"/>
      <c r="AR1276" s="18"/>
      <c r="AS1276" s="16"/>
      <c r="AT1276" s="16"/>
      <c r="AU1276" s="16"/>
      <c r="AV1276" s="16"/>
      <c r="AW1276" s="17"/>
      <c r="AX1276" s="16"/>
      <c r="AY1276" s="16"/>
      <c r="AZ1276" s="16"/>
      <c r="BA1276" s="16"/>
      <c r="BB1276" s="16"/>
      <c r="BC1276" s="16"/>
      <c r="BD1276" s="16"/>
      <c r="BH1276" s="6"/>
      <c r="BI1276" s="3"/>
      <c r="BK1276" s="6"/>
      <c r="BL1276" s="3"/>
      <c r="BM1276" s="3"/>
    </row>
    <row r="1277" spans="11:65" ht="12.75" customHeight="1" x14ac:dyDescent="0.15">
      <c r="K1277" s="1"/>
      <c r="AL1277" s="16"/>
      <c r="AM1277" s="16"/>
      <c r="AN1277" s="17"/>
      <c r="AO1277" s="16"/>
      <c r="AP1277" s="16"/>
      <c r="AQ1277" s="18"/>
      <c r="AR1277" s="18"/>
      <c r="AS1277" s="16"/>
      <c r="AT1277" s="16"/>
      <c r="AU1277" s="16"/>
      <c r="AV1277" s="16"/>
      <c r="AW1277" s="17"/>
      <c r="AX1277" s="16"/>
      <c r="AY1277" s="16"/>
      <c r="AZ1277" s="16"/>
      <c r="BA1277" s="16"/>
      <c r="BB1277" s="16"/>
      <c r="BC1277" s="16"/>
      <c r="BD1277" s="16"/>
      <c r="BH1277" s="6"/>
      <c r="BI1277" s="3"/>
      <c r="BK1277" s="6"/>
      <c r="BL1277" s="3"/>
      <c r="BM1277" s="3"/>
    </row>
    <row r="1278" spans="11:65" ht="12.75" customHeight="1" x14ac:dyDescent="0.15">
      <c r="K1278" s="1"/>
      <c r="AL1278" s="16"/>
      <c r="AM1278" s="16"/>
      <c r="AN1278" s="17"/>
      <c r="AO1278" s="16"/>
      <c r="AP1278" s="16"/>
      <c r="AQ1278" s="18"/>
      <c r="AR1278" s="18"/>
      <c r="AS1278" s="16"/>
      <c r="AT1278" s="16"/>
      <c r="AU1278" s="16"/>
      <c r="AV1278" s="16"/>
      <c r="AW1278" s="17"/>
      <c r="AX1278" s="16"/>
      <c r="AY1278" s="16"/>
      <c r="AZ1278" s="16"/>
      <c r="BA1278" s="16"/>
      <c r="BB1278" s="16"/>
      <c r="BC1278" s="16"/>
      <c r="BD1278" s="16"/>
      <c r="BH1278" s="6"/>
      <c r="BI1278" s="3"/>
      <c r="BK1278" s="6"/>
      <c r="BL1278" s="3"/>
      <c r="BM1278" s="3"/>
    </row>
    <row r="1279" spans="11:65" ht="12.75" customHeight="1" x14ac:dyDescent="0.15">
      <c r="K1279" s="1"/>
      <c r="AL1279" s="16"/>
      <c r="AM1279" s="16"/>
      <c r="AN1279" s="17"/>
      <c r="AO1279" s="16"/>
      <c r="AP1279" s="16"/>
      <c r="AQ1279" s="18"/>
      <c r="AR1279" s="18"/>
      <c r="AS1279" s="16"/>
      <c r="AT1279" s="16"/>
      <c r="AU1279" s="16"/>
      <c r="AV1279" s="16"/>
      <c r="AW1279" s="17"/>
      <c r="AX1279" s="16"/>
      <c r="AY1279" s="16"/>
      <c r="AZ1279" s="16"/>
      <c r="BA1279" s="16"/>
      <c r="BB1279" s="16"/>
      <c r="BC1279" s="16"/>
      <c r="BD1279" s="16"/>
      <c r="BH1279" s="6"/>
      <c r="BI1279" s="3"/>
      <c r="BK1279" s="6"/>
      <c r="BL1279" s="3"/>
      <c r="BM1279" s="3"/>
    </row>
    <row r="1280" spans="11:65" ht="12.75" customHeight="1" x14ac:dyDescent="0.15">
      <c r="K1280" s="1"/>
      <c r="AL1280" s="16"/>
      <c r="AM1280" s="16"/>
      <c r="AN1280" s="17"/>
      <c r="AO1280" s="16"/>
      <c r="AP1280" s="16"/>
      <c r="AQ1280" s="18"/>
      <c r="AR1280" s="18"/>
      <c r="AS1280" s="16"/>
      <c r="AT1280" s="16"/>
      <c r="AU1280" s="16"/>
      <c r="AV1280" s="16"/>
      <c r="AW1280" s="17"/>
      <c r="AX1280" s="16"/>
      <c r="AY1280" s="16"/>
      <c r="AZ1280" s="16"/>
      <c r="BA1280" s="16"/>
      <c r="BB1280" s="16"/>
      <c r="BC1280" s="16"/>
      <c r="BD1280" s="16"/>
      <c r="BH1280" s="6"/>
      <c r="BI1280" s="3"/>
      <c r="BK1280" s="6"/>
      <c r="BL1280" s="3"/>
      <c r="BM1280" s="3"/>
    </row>
    <row r="1281" spans="11:65" ht="12.75" customHeight="1" x14ac:dyDescent="0.15">
      <c r="K1281" s="1"/>
      <c r="AL1281" s="16"/>
      <c r="AM1281" s="16"/>
      <c r="AN1281" s="17"/>
      <c r="AO1281" s="16"/>
      <c r="AP1281" s="16"/>
      <c r="AQ1281" s="18"/>
      <c r="AR1281" s="18"/>
      <c r="AS1281" s="16"/>
      <c r="AT1281" s="16"/>
      <c r="AU1281" s="16"/>
      <c r="AV1281" s="16"/>
      <c r="AW1281" s="17"/>
      <c r="AX1281" s="16"/>
      <c r="AY1281" s="16"/>
      <c r="AZ1281" s="16"/>
      <c r="BA1281" s="16"/>
      <c r="BB1281" s="16"/>
      <c r="BC1281" s="16"/>
      <c r="BD1281" s="16"/>
      <c r="BH1281" s="6"/>
      <c r="BI1281" s="3"/>
      <c r="BK1281" s="6"/>
      <c r="BL1281" s="3"/>
      <c r="BM1281" s="3"/>
    </row>
    <row r="1282" spans="11:65" ht="12.75" customHeight="1" x14ac:dyDescent="0.15">
      <c r="K1282" s="1"/>
      <c r="AL1282" s="16"/>
      <c r="AM1282" s="16"/>
      <c r="AN1282" s="17"/>
      <c r="AO1282" s="16"/>
      <c r="AP1282" s="16"/>
      <c r="AQ1282" s="18"/>
      <c r="AR1282" s="18"/>
      <c r="AS1282" s="16"/>
      <c r="AT1282" s="16"/>
      <c r="AU1282" s="16"/>
      <c r="AV1282" s="16"/>
      <c r="AW1282" s="17"/>
      <c r="AX1282" s="16"/>
      <c r="AY1282" s="16"/>
      <c r="AZ1282" s="16"/>
      <c r="BA1282" s="16"/>
      <c r="BB1282" s="16"/>
      <c r="BC1282" s="16"/>
      <c r="BD1282" s="16"/>
      <c r="BH1282" s="6"/>
      <c r="BI1282" s="3"/>
      <c r="BK1282" s="6"/>
      <c r="BL1282" s="3"/>
      <c r="BM1282" s="3"/>
    </row>
    <row r="1283" spans="11:65" ht="12.75" customHeight="1" x14ac:dyDescent="0.15">
      <c r="K1283" s="1"/>
      <c r="AL1283" s="16"/>
      <c r="AM1283" s="16"/>
      <c r="AN1283" s="17"/>
      <c r="AO1283" s="16"/>
      <c r="AP1283" s="16"/>
      <c r="AQ1283" s="18"/>
      <c r="AR1283" s="18"/>
      <c r="AS1283" s="16"/>
      <c r="AT1283" s="16"/>
      <c r="AU1283" s="16"/>
      <c r="AV1283" s="16"/>
      <c r="AW1283" s="17"/>
      <c r="AX1283" s="16"/>
      <c r="AY1283" s="16"/>
      <c r="AZ1283" s="16"/>
      <c r="BA1283" s="16"/>
      <c r="BB1283" s="16"/>
      <c r="BC1283" s="16"/>
      <c r="BD1283" s="16"/>
      <c r="BH1283" s="6"/>
      <c r="BI1283" s="3"/>
      <c r="BK1283" s="6"/>
      <c r="BL1283" s="3"/>
      <c r="BM1283" s="3"/>
    </row>
    <row r="1284" spans="11:65" ht="12.75" customHeight="1" x14ac:dyDescent="0.15">
      <c r="K1284" s="1"/>
      <c r="AL1284" s="16"/>
      <c r="AM1284" s="16"/>
      <c r="AN1284" s="17"/>
      <c r="AO1284" s="16"/>
      <c r="AP1284" s="16"/>
      <c r="AQ1284" s="18"/>
      <c r="AR1284" s="18"/>
      <c r="AS1284" s="16"/>
      <c r="AT1284" s="16"/>
      <c r="AU1284" s="16"/>
      <c r="AV1284" s="16"/>
      <c r="AW1284" s="17"/>
      <c r="AX1284" s="16"/>
      <c r="AY1284" s="16"/>
      <c r="AZ1284" s="16"/>
      <c r="BA1284" s="16"/>
      <c r="BB1284" s="16"/>
      <c r="BC1284" s="16"/>
      <c r="BD1284" s="16"/>
      <c r="BH1284" s="6"/>
      <c r="BI1284" s="3"/>
      <c r="BK1284" s="6"/>
      <c r="BL1284" s="3"/>
      <c r="BM1284" s="3"/>
    </row>
    <row r="1285" spans="11:65" ht="12.75" customHeight="1" x14ac:dyDescent="0.15">
      <c r="K1285" s="1"/>
      <c r="AL1285" s="16"/>
      <c r="AM1285" s="16"/>
      <c r="AN1285" s="17"/>
      <c r="AO1285" s="16"/>
      <c r="AP1285" s="16"/>
      <c r="AQ1285" s="18"/>
      <c r="AR1285" s="18"/>
      <c r="AS1285" s="16"/>
      <c r="AT1285" s="16"/>
      <c r="AU1285" s="16"/>
      <c r="AV1285" s="16"/>
      <c r="AW1285" s="17"/>
      <c r="AX1285" s="16"/>
      <c r="AY1285" s="16"/>
      <c r="AZ1285" s="16"/>
      <c r="BA1285" s="16"/>
      <c r="BB1285" s="16"/>
      <c r="BC1285" s="16"/>
      <c r="BD1285" s="16"/>
      <c r="BH1285" s="6"/>
      <c r="BI1285" s="3"/>
      <c r="BK1285" s="6"/>
      <c r="BL1285" s="3"/>
      <c r="BM1285" s="3"/>
    </row>
    <row r="1286" spans="11:65" ht="12.75" customHeight="1" x14ac:dyDescent="0.15">
      <c r="K1286" s="1"/>
      <c r="AL1286" s="16"/>
      <c r="AM1286" s="16"/>
      <c r="AN1286" s="17"/>
      <c r="AO1286" s="16"/>
      <c r="AP1286" s="16"/>
      <c r="AQ1286" s="18"/>
      <c r="AR1286" s="18"/>
      <c r="AS1286" s="16"/>
      <c r="AT1286" s="16"/>
      <c r="AU1286" s="16"/>
      <c r="AV1286" s="16"/>
      <c r="AW1286" s="17"/>
      <c r="AX1286" s="16"/>
      <c r="AY1286" s="16"/>
      <c r="AZ1286" s="16"/>
      <c r="BA1286" s="16"/>
      <c r="BB1286" s="16"/>
      <c r="BC1286" s="16"/>
      <c r="BD1286" s="16"/>
      <c r="BH1286" s="6"/>
      <c r="BI1286" s="3"/>
      <c r="BK1286" s="6"/>
      <c r="BL1286" s="3"/>
      <c r="BM1286" s="3"/>
    </row>
    <row r="1287" spans="11:65" ht="12.75" customHeight="1" x14ac:dyDescent="0.15">
      <c r="K1287" s="1"/>
      <c r="AL1287" s="16"/>
      <c r="AM1287" s="16"/>
      <c r="AN1287" s="17"/>
      <c r="AO1287" s="16"/>
      <c r="AP1287" s="16"/>
      <c r="AQ1287" s="18"/>
      <c r="AR1287" s="18"/>
      <c r="AS1287" s="16"/>
      <c r="AT1287" s="16"/>
      <c r="AU1287" s="16"/>
      <c r="AV1287" s="16"/>
      <c r="AW1287" s="17"/>
      <c r="AX1287" s="16"/>
      <c r="AY1287" s="16"/>
      <c r="AZ1287" s="16"/>
      <c r="BA1287" s="16"/>
      <c r="BB1287" s="16"/>
      <c r="BC1287" s="16"/>
      <c r="BD1287" s="16"/>
      <c r="BH1287" s="6"/>
      <c r="BI1287" s="3"/>
      <c r="BK1287" s="6"/>
      <c r="BL1287" s="3"/>
      <c r="BM1287" s="3"/>
    </row>
    <row r="1288" spans="11:65" ht="12.75" customHeight="1" x14ac:dyDescent="0.15">
      <c r="K1288" s="1"/>
      <c r="AL1288" s="16"/>
      <c r="AM1288" s="16"/>
      <c r="AN1288" s="17"/>
      <c r="AO1288" s="16"/>
      <c r="AP1288" s="16"/>
      <c r="AQ1288" s="18"/>
      <c r="AR1288" s="18"/>
      <c r="AS1288" s="16"/>
      <c r="AT1288" s="16"/>
      <c r="AU1288" s="16"/>
      <c r="AV1288" s="16"/>
      <c r="AW1288" s="17"/>
      <c r="AX1288" s="16"/>
      <c r="AY1288" s="16"/>
      <c r="AZ1288" s="16"/>
      <c r="BA1288" s="16"/>
      <c r="BB1288" s="16"/>
      <c r="BC1288" s="16"/>
      <c r="BD1288" s="16"/>
      <c r="BH1288" s="6"/>
      <c r="BI1288" s="3"/>
      <c r="BK1288" s="6"/>
      <c r="BL1288" s="3"/>
      <c r="BM1288" s="3"/>
    </row>
    <row r="1289" spans="11:65" ht="12.75" customHeight="1" x14ac:dyDescent="0.15">
      <c r="K1289" s="1"/>
      <c r="AL1289" s="16"/>
      <c r="AM1289" s="16"/>
      <c r="AN1289" s="17"/>
      <c r="AO1289" s="16"/>
      <c r="AP1289" s="16"/>
      <c r="AQ1289" s="18"/>
      <c r="AR1289" s="18"/>
      <c r="AS1289" s="16"/>
      <c r="AT1289" s="16"/>
      <c r="AU1289" s="16"/>
      <c r="AV1289" s="16"/>
      <c r="AW1289" s="17"/>
      <c r="AX1289" s="16"/>
      <c r="AY1289" s="16"/>
      <c r="AZ1289" s="16"/>
      <c r="BA1289" s="16"/>
      <c r="BB1289" s="16"/>
      <c r="BC1289" s="16"/>
      <c r="BD1289" s="16"/>
      <c r="BH1289" s="6"/>
      <c r="BI1289" s="3"/>
      <c r="BK1289" s="6"/>
      <c r="BL1289" s="3"/>
      <c r="BM1289" s="3"/>
    </row>
    <row r="1290" spans="11:65" ht="12.75" customHeight="1" x14ac:dyDescent="0.15">
      <c r="K1290" s="1"/>
      <c r="AL1290" s="16"/>
      <c r="AM1290" s="16"/>
      <c r="AN1290" s="17"/>
      <c r="AO1290" s="16"/>
      <c r="AP1290" s="16"/>
      <c r="AQ1290" s="18"/>
      <c r="AR1290" s="18"/>
      <c r="AS1290" s="16"/>
      <c r="AT1290" s="16"/>
      <c r="AU1290" s="16"/>
      <c r="AV1290" s="16"/>
      <c r="AW1290" s="17"/>
      <c r="AX1290" s="16"/>
      <c r="AY1290" s="16"/>
      <c r="AZ1290" s="16"/>
      <c r="BA1290" s="16"/>
      <c r="BB1290" s="16"/>
      <c r="BC1290" s="16"/>
      <c r="BD1290" s="16"/>
      <c r="BH1290" s="6"/>
      <c r="BI1290" s="3"/>
      <c r="BK1290" s="6"/>
      <c r="BL1290" s="3"/>
      <c r="BM1290" s="3"/>
    </row>
    <row r="1291" spans="11:65" ht="12.75" customHeight="1" x14ac:dyDescent="0.15">
      <c r="K1291" s="1"/>
      <c r="AL1291" s="16"/>
      <c r="AM1291" s="16"/>
      <c r="AN1291" s="17"/>
      <c r="AO1291" s="16"/>
      <c r="AP1291" s="16"/>
      <c r="AQ1291" s="18"/>
      <c r="AR1291" s="18"/>
      <c r="AS1291" s="16"/>
      <c r="AT1291" s="16"/>
      <c r="AU1291" s="16"/>
      <c r="AV1291" s="16"/>
      <c r="AW1291" s="17"/>
      <c r="AX1291" s="16"/>
      <c r="AY1291" s="16"/>
      <c r="AZ1291" s="16"/>
      <c r="BA1291" s="16"/>
      <c r="BB1291" s="16"/>
      <c r="BC1291" s="16"/>
      <c r="BD1291" s="16"/>
      <c r="BH1291" s="6"/>
      <c r="BI1291" s="3"/>
      <c r="BK1291" s="6"/>
      <c r="BL1291" s="3"/>
      <c r="BM1291" s="3"/>
    </row>
    <row r="1292" spans="11:65" ht="12.75" customHeight="1" x14ac:dyDescent="0.15">
      <c r="K1292" s="1"/>
      <c r="AL1292" s="16"/>
      <c r="AM1292" s="16"/>
      <c r="AN1292" s="17"/>
      <c r="AO1292" s="16"/>
      <c r="AP1292" s="16"/>
      <c r="AQ1292" s="18"/>
      <c r="AR1292" s="18"/>
      <c r="AS1292" s="16"/>
      <c r="AT1292" s="16"/>
      <c r="AU1292" s="16"/>
      <c r="AV1292" s="16"/>
      <c r="AW1292" s="17"/>
      <c r="AX1292" s="16"/>
      <c r="AY1292" s="16"/>
      <c r="AZ1292" s="16"/>
      <c r="BA1292" s="16"/>
      <c r="BB1292" s="16"/>
      <c r="BC1292" s="16"/>
      <c r="BD1292" s="16"/>
      <c r="BH1292" s="6"/>
      <c r="BI1292" s="3"/>
      <c r="BK1292" s="6"/>
      <c r="BL1292" s="3"/>
      <c r="BM1292" s="3"/>
    </row>
    <row r="1293" spans="11:65" ht="12.75" customHeight="1" x14ac:dyDescent="0.15">
      <c r="K1293" s="1"/>
      <c r="AL1293" s="16"/>
      <c r="AM1293" s="16"/>
      <c r="AN1293" s="17"/>
      <c r="AO1293" s="16"/>
      <c r="AP1293" s="16"/>
      <c r="AQ1293" s="18"/>
      <c r="AR1293" s="18"/>
      <c r="AS1293" s="16"/>
      <c r="AT1293" s="16"/>
      <c r="AU1293" s="16"/>
      <c r="AV1293" s="16"/>
      <c r="AW1293" s="17"/>
      <c r="AX1293" s="16"/>
      <c r="AY1293" s="16"/>
      <c r="AZ1293" s="16"/>
      <c r="BA1293" s="16"/>
      <c r="BB1293" s="16"/>
      <c r="BC1293" s="16"/>
      <c r="BD1293" s="16"/>
      <c r="BH1293" s="6"/>
      <c r="BI1293" s="3"/>
      <c r="BK1293" s="6"/>
      <c r="BL1293" s="3"/>
      <c r="BM1293" s="3"/>
    </row>
    <row r="1294" spans="11:65" ht="12.75" customHeight="1" x14ac:dyDescent="0.15">
      <c r="K1294" s="1"/>
      <c r="AL1294" s="16"/>
      <c r="AM1294" s="16"/>
      <c r="AN1294" s="17"/>
      <c r="AO1294" s="16"/>
      <c r="AP1294" s="16"/>
      <c r="AQ1294" s="18"/>
      <c r="AR1294" s="18"/>
      <c r="AS1294" s="16"/>
      <c r="AT1294" s="16"/>
      <c r="AU1294" s="16"/>
      <c r="AV1294" s="16"/>
      <c r="AW1294" s="17"/>
      <c r="AX1294" s="16"/>
      <c r="AY1294" s="16"/>
      <c r="AZ1294" s="16"/>
      <c r="BA1294" s="16"/>
      <c r="BB1294" s="16"/>
      <c r="BC1294" s="16"/>
      <c r="BD1294" s="16"/>
      <c r="BH1294" s="6"/>
      <c r="BI1294" s="3"/>
      <c r="BK1294" s="6"/>
      <c r="BL1294" s="3"/>
      <c r="BM1294" s="3"/>
    </row>
    <row r="1295" spans="11:65" ht="12.75" customHeight="1" x14ac:dyDescent="0.15">
      <c r="K1295" s="1"/>
      <c r="AL1295" s="16"/>
      <c r="AM1295" s="16"/>
      <c r="AN1295" s="17"/>
      <c r="AO1295" s="16"/>
      <c r="AP1295" s="16"/>
      <c r="AQ1295" s="18"/>
      <c r="AR1295" s="18"/>
      <c r="AS1295" s="16"/>
      <c r="AT1295" s="16"/>
      <c r="AU1295" s="16"/>
      <c r="AV1295" s="16"/>
      <c r="AW1295" s="17"/>
      <c r="AX1295" s="16"/>
      <c r="AY1295" s="16"/>
      <c r="AZ1295" s="16"/>
      <c r="BA1295" s="16"/>
      <c r="BB1295" s="16"/>
      <c r="BC1295" s="16"/>
      <c r="BD1295" s="16"/>
      <c r="BH1295" s="6"/>
      <c r="BI1295" s="3"/>
      <c r="BK1295" s="6"/>
      <c r="BL1295" s="3"/>
      <c r="BM1295" s="3"/>
    </row>
    <row r="1296" spans="11:65" ht="12.75" customHeight="1" x14ac:dyDescent="0.15">
      <c r="K1296" s="1"/>
      <c r="AL1296" s="16"/>
      <c r="AM1296" s="16"/>
      <c r="AN1296" s="17"/>
      <c r="AO1296" s="16"/>
      <c r="AP1296" s="16"/>
      <c r="AQ1296" s="18"/>
      <c r="AR1296" s="18"/>
      <c r="AS1296" s="16"/>
      <c r="AT1296" s="16"/>
      <c r="AU1296" s="16"/>
      <c r="AV1296" s="16"/>
      <c r="AW1296" s="17"/>
      <c r="AX1296" s="16"/>
      <c r="AY1296" s="16"/>
      <c r="AZ1296" s="16"/>
      <c r="BA1296" s="16"/>
      <c r="BB1296" s="16"/>
      <c r="BC1296" s="16"/>
      <c r="BD1296" s="16"/>
      <c r="BH1296" s="6"/>
      <c r="BI1296" s="3"/>
      <c r="BK1296" s="6"/>
      <c r="BL1296" s="3"/>
      <c r="BM1296" s="3"/>
    </row>
    <row r="1297" spans="11:65" ht="12.75" customHeight="1" x14ac:dyDescent="0.15">
      <c r="K1297" s="1"/>
      <c r="AL1297" s="16"/>
      <c r="AM1297" s="16"/>
      <c r="AN1297" s="17"/>
      <c r="AO1297" s="16"/>
      <c r="AP1297" s="16"/>
      <c r="AQ1297" s="18"/>
      <c r="AR1297" s="18"/>
      <c r="AS1297" s="16"/>
      <c r="AT1297" s="16"/>
      <c r="AU1297" s="16"/>
      <c r="AV1297" s="16"/>
      <c r="AW1297" s="17"/>
      <c r="AX1297" s="16"/>
      <c r="AY1297" s="16"/>
      <c r="AZ1297" s="16"/>
      <c r="BA1297" s="16"/>
      <c r="BB1297" s="16"/>
      <c r="BC1297" s="16"/>
      <c r="BD1297" s="16"/>
      <c r="BH1297" s="6"/>
      <c r="BI1297" s="3"/>
      <c r="BK1297" s="6"/>
      <c r="BL1297" s="3"/>
      <c r="BM1297" s="3"/>
    </row>
    <row r="1298" spans="11:65" ht="12.75" customHeight="1" x14ac:dyDescent="0.15">
      <c r="K1298" s="1"/>
      <c r="AL1298" s="16"/>
      <c r="AM1298" s="16"/>
      <c r="AN1298" s="17"/>
      <c r="AO1298" s="16"/>
      <c r="AP1298" s="16"/>
      <c r="AQ1298" s="18"/>
      <c r="AR1298" s="18"/>
      <c r="AS1298" s="16"/>
      <c r="AT1298" s="16"/>
      <c r="AU1298" s="16"/>
      <c r="AV1298" s="16"/>
      <c r="AW1298" s="17"/>
      <c r="AX1298" s="16"/>
      <c r="AY1298" s="16"/>
      <c r="AZ1298" s="16"/>
      <c r="BA1298" s="16"/>
      <c r="BB1298" s="16"/>
      <c r="BC1298" s="16"/>
      <c r="BD1298" s="16"/>
      <c r="BH1298" s="6"/>
      <c r="BI1298" s="3"/>
      <c r="BK1298" s="6"/>
      <c r="BL1298" s="3"/>
      <c r="BM1298" s="3"/>
    </row>
    <row r="1299" spans="11:65" ht="12.75" customHeight="1" x14ac:dyDescent="0.15">
      <c r="K1299" s="1"/>
      <c r="AL1299" s="16"/>
      <c r="AM1299" s="16"/>
      <c r="AN1299" s="17"/>
      <c r="AO1299" s="16"/>
      <c r="AP1299" s="16"/>
      <c r="AQ1299" s="18"/>
      <c r="AR1299" s="18"/>
      <c r="AS1299" s="16"/>
      <c r="AT1299" s="16"/>
      <c r="AU1299" s="16"/>
      <c r="AV1299" s="16"/>
      <c r="AW1299" s="17"/>
      <c r="AX1299" s="16"/>
      <c r="AY1299" s="16"/>
      <c r="AZ1299" s="16"/>
      <c r="BA1299" s="16"/>
      <c r="BB1299" s="16"/>
      <c r="BC1299" s="16"/>
      <c r="BD1299" s="16"/>
      <c r="BH1299" s="6"/>
      <c r="BI1299" s="3"/>
      <c r="BK1299" s="6"/>
      <c r="BL1299" s="3"/>
      <c r="BM1299" s="3"/>
    </row>
    <row r="1300" spans="11:65" ht="12.75" customHeight="1" x14ac:dyDescent="0.15">
      <c r="K1300" s="1"/>
      <c r="AL1300" s="16"/>
      <c r="AM1300" s="16"/>
      <c r="AN1300" s="17"/>
      <c r="AO1300" s="16"/>
      <c r="AP1300" s="16"/>
      <c r="AQ1300" s="18"/>
      <c r="AR1300" s="18"/>
      <c r="AS1300" s="16"/>
      <c r="AT1300" s="16"/>
      <c r="AU1300" s="16"/>
      <c r="AV1300" s="16"/>
      <c r="AW1300" s="17"/>
      <c r="AX1300" s="16"/>
      <c r="AY1300" s="16"/>
      <c r="AZ1300" s="16"/>
      <c r="BA1300" s="16"/>
      <c r="BB1300" s="16"/>
      <c r="BC1300" s="16"/>
      <c r="BD1300" s="16"/>
      <c r="BH1300" s="6"/>
      <c r="BI1300" s="3"/>
      <c r="BK1300" s="6"/>
      <c r="BL1300" s="3"/>
      <c r="BM1300" s="3"/>
    </row>
    <row r="1301" spans="11:65" ht="12.75" customHeight="1" x14ac:dyDescent="0.15">
      <c r="K1301" s="1"/>
      <c r="AL1301" s="16"/>
      <c r="AM1301" s="16"/>
      <c r="AN1301" s="17"/>
      <c r="AO1301" s="16"/>
      <c r="AP1301" s="16"/>
      <c r="AQ1301" s="18"/>
      <c r="AR1301" s="18"/>
      <c r="AS1301" s="16"/>
      <c r="AT1301" s="16"/>
      <c r="AU1301" s="16"/>
      <c r="AV1301" s="16"/>
      <c r="AW1301" s="17"/>
      <c r="AX1301" s="16"/>
      <c r="AY1301" s="16"/>
      <c r="AZ1301" s="16"/>
      <c r="BA1301" s="16"/>
      <c r="BB1301" s="16"/>
      <c r="BC1301" s="16"/>
      <c r="BD1301" s="16"/>
      <c r="BH1301" s="6"/>
      <c r="BI1301" s="3"/>
      <c r="BK1301" s="6"/>
      <c r="BL1301" s="3"/>
      <c r="BM1301" s="3"/>
    </row>
    <row r="1302" spans="11:65" ht="12.75" customHeight="1" x14ac:dyDescent="0.15">
      <c r="K1302" s="1"/>
      <c r="AL1302" s="16"/>
      <c r="AM1302" s="16"/>
      <c r="AN1302" s="17"/>
      <c r="AO1302" s="16"/>
      <c r="AP1302" s="16"/>
      <c r="AQ1302" s="18"/>
      <c r="AR1302" s="18"/>
      <c r="AS1302" s="16"/>
      <c r="AT1302" s="16"/>
      <c r="AU1302" s="16"/>
      <c r="AV1302" s="16"/>
      <c r="AW1302" s="17"/>
      <c r="AX1302" s="16"/>
      <c r="AY1302" s="16"/>
      <c r="AZ1302" s="16"/>
      <c r="BA1302" s="16"/>
      <c r="BB1302" s="16"/>
      <c r="BC1302" s="16"/>
      <c r="BD1302" s="16"/>
      <c r="BH1302" s="6"/>
      <c r="BI1302" s="3"/>
      <c r="BK1302" s="6"/>
      <c r="BL1302" s="3"/>
      <c r="BM1302" s="3"/>
    </row>
    <row r="1303" spans="11:65" ht="12.75" customHeight="1" x14ac:dyDescent="0.15">
      <c r="K1303" s="1"/>
      <c r="AL1303" s="16"/>
      <c r="AM1303" s="16"/>
      <c r="AN1303" s="17"/>
      <c r="AO1303" s="16"/>
      <c r="AP1303" s="16"/>
      <c r="AQ1303" s="18"/>
      <c r="AR1303" s="18"/>
      <c r="AS1303" s="16"/>
      <c r="AT1303" s="16"/>
      <c r="AU1303" s="16"/>
      <c r="AV1303" s="16"/>
      <c r="AW1303" s="17"/>
      <c r="AX1303" s="16"/>
      <c r="AY1303" s="16"/>
      <c r="AZ1303" s="16"/>
      <c r="BA1303" s="16"/>
      <c r="BB1303" s="16"/>
      <c r="BC1303" s="16"/>
      <c r="BD1303" s="16"/>
      <c r="BH1303" s="6"/>
      <c r="BI1303" s="3"/>
      <c r="BK1303" s="6"/>
      <c r="BL1303" s="3"/>
      <c r="BM1303" s="3"/>
    </row>
    <row r="1304" spans="11:65" ht="12.75" customHeight="1" x14ac:dyDescent="0.15">
      <c r="K1304" s="1"/>
      <c r="AL1304" s="16"/>
      <c r="AM1304" s="16"/>
      <c r="AN1304" s="17"/>
      <c r="AO1304" s="16"/>
      <c r="AP1304" s="16"/>
      <c r="AQ1304" s="18"/>
      <c r="AR1304" s="18"/>
      <c r="AS1304" s="16"/>
      <c r="AT1304" s="16"/>
      <c r="AU1304" s="16"/>
      <c r="AV1304" s="16"/>
      <c r="AW1304" s="17"/>
      <c r="AX1304" s="16"/>
      <c r="AY1304" s="16"/>
      <c r="AZ1304" s="16"/>
      <c r="BA1304" s="16"/>
      <c r="BB1304" s="16"/>
      <c r="BC1304" s="16"/>
      <c r="BD1304" s="16"/>
      <c r="BH1304" s="6"/>
      <c r="BI1304" s="3"/>
      <c r="BK1304" s="6"/>
      <c r="BL1304" s="3"/>
      <c r="BM1304" s="3"/>
    </row>
    <row r="1305" spans="11:65" ht="12.75" customHeight="1" x14ac:dyDescent="0.15">
      <c r="K1305" s="1"/>
      <c r="AL1305" s="16"/>
      <c r="AM1305" s="16"/>
      <c r="AN1305" s="17"/>
      <c r="AO1305" s="16"/>
      <c r="AP1305" s="16"/>
      <c r="AQ1305" s="18"/>
      <c r="AR1305" s="18"/>
      <c r="AS1305" s="16"/>
      <c r="AT1305" s="16"/>
      <c r="AU1305" s="16"/>
      <c r="AV1305" s="16"/>
      <c r="AW1305" s="17"/>
      <c r="AX1305" s="16"/>
      <c r="AY1305" s="16"/>
      <c r="AZ1305" s="16"/>
      <c r="BA1305" s="16"/>
      <c r="BB1305" s="16"/>
      <c r="BC1305" s="16"/>
      <c r="BD1305" s="16"/>
      <c r="BH1305" s="6"/>
      <c r="BI1305" s="3"/>
      <c r="BK1305" s="6"/>
      <c r="BL1305" s="3"/>
      <c r="BM1305" s="3"/>
    </row>
    <row r="1306" spans="11:65" ht="12.75" customHeight="1" x14ac:dyDescent="0.15">
      <c r="K1306" s="1"/>
      <c r="AL1306" s="16"/>
      <c r="AM1306" s="16"/>
      <c r="AN1306" s="17"/>
      <c r="AO1306" s="16"/>
      <c r="AP1306" s="16"/>
      <c r="AQ1306" s="18"/>
      <c r="AR1306" s="18"/>
      <c r="AS1306" s="16"/>
      <c r="AT1306" s="16"/>
      <c r="AU1306" s="16"/>
      <c r="AV1306" s="16"/>
      <c r="AW1306" s="17"/>
      <c r="AX1306" s="16"/>
      <c r="AY1306" s="16"/>
      <c r="AZ1306" s="16"/>
      <c r="BA1306" s="16"/>
      <c r="BB1306" s="16"/>
      <c r="BC1306" s="16"/>
      <c r="BD1306" s="16"/>
      <c r="BH1306" s="6"/>
      <c r="BI1306" s="3"/>
      <c r="BK1306" s="6"/>
      <c r="BL1306" s="3"/>
      <c r="BM1306" s="3"/>
    </row>
    <row r="1307" spans="11:65" ht="12.75" customHeight="1" x14ac:dyDescent="0.15">
      <c r="K1307" s="1"/>
      <c r="AL1307" s="16"/>
      <c r="AM1307" s="16"/>
      <c r="AN1307" s="17"/>
      <c r="AO1307" s="16"/>
      <c r="AP1307" s="16"/>
      <c r="AQ1307" s="18"/>
      <c r="AR1307" s="18"/>
      <c r="AS1307" s="16"/>
      <c r="AT1307" s="16"/>
      <c r="AU1307" s="16"/>
      <c r="AV1307" s="16"/>
      <c r="AW1307" s="17"/>
      <c r="AX1307" s="16"/>
      <c r="AY1307" s="16"/>
      <c r="AZ1307" s="16"/>
      <c r="BA1307" s="16"/>
      <c r="BB1307" s="16"/>
      <c r="BC1307" s="16"/>
      <c r="BD1307" s="16"/>
      <c r="BH1307" s="6"/>
      <c r="BI1307" s="3"/>
      <c r="BK1307" s="6"/>
      <c r="BL1307" s="3"/>
      <c r="BM1307" s="3"/>
    </row>
    <row r="1308" spans="11:65" ht="12.75" customHeight="1" x14ac:dyDescent="0.15">
      <c r="K1308" s="1"/>
      <c r="AL1308" s="16"/>
      <c r="AM1308" s="16"/>
      <c r="AN1308" s="17"/>
      <c r="AO1308" s="16"/>
      <c r="AP1308" s="16"/>
      <c r="AQ1308" s="18"/>
      <c r="AR1308" s="18"/>
      <c r="AS1308" s="16"/>
      <c r="AT1308" s="16"/>
      <c r="AU1308" s="16"/>
      <c r="AV1308" s="16"/>
      <c r="AW1308" s="17"/>
      <c r="AX1308" s="16"/>
      <c r="AY1308" s="16"/>
      <c r="AZ1308" s="16"/>
      <c r="BA1308" s="16"/>
      <c r="BB1308" s="16"/>
      <c r="BC1308" s="16"/>
      <c r="BD1308" s="16"/>
      <c r="BH1308" s="6"/>
      <c r="BI1308" s="3"/>
      <c r="BK1308" s="6"/>
      <c r="BL1308" s="3"/>
      <c r="BM1308" s="3"/>
    </row>
    <row r="1309" spans="11:65" ht="12.75" customHeight="1" x14ac:dyDescent="0.15">
      <c r="K1309" s="1"/>
      <c r="AL1309" s="16"/>
      <c r="AM1309" s="16"/>
      <c r="AN1309" s="17"/>
      <c r="AO1309" s="16"/>
      <c r="AP1309" s="16"/>
      <c r="AQ1309" s="18"/>
      <c r="AR1309" s="18"/>
      <c r="AS1309" s="16"/>
      <c r="AT1309" s="16"/>
      <c r="AU1309" s="16"/>
      <c r="AV1309" s="16"/>
      <c r="AW1309" s="17"/>
      <c r="AX1309" s="16"/>
      <c r="AY1309" s="16"/>
      <c r="AZ1309" s="16"/>
      <c r="BA1309" s="16"/>
      <c r="BB1309" s="16"/>
      <c r="BC1309" s="16"/>
      <c r="BD1309" s="16"/>
      <c r="BH1309" s="6"/>
      <c r="BI1309" s="3"/>
      <c r="BK1309" s="6"/>
      <c r="BL1309" s="3"/>
      <c r="BM1309" s="3"/>
    </row>
    <row r="1310" spans="11:65" ht="12.75" customHeight="1" x14ac:dyDescent="0.15">
      <c r="K1310" s="1"/>
      <c r="AL1310" s="16"/>
      <c r="AM1310" s="16"/>
      <c r="AN1310" s="17"/>
      <c r="AO1310" s="16"/>
      <c r="AP1310" s="16"/>
      <c r="AQ1310" s="18"/>
      <c r="AR1310" s="18"/>
      <c r="AS1310" s="16"/>
      <c r="AT1310" s="16"/>
      <c r="AU1310" s="16"/>
      <c r="AV1310" s="16"/>
      <c r="AW1310" s="17"/>
      <c r="AX1310" s="16"/>
      <c r="AY1310" s="16"/>
      <c r="AZ1310" s="16"/>
      <c r="BA1310" s="16"/>
      <c r="BB1310" s="16"/>
      <c r="BC1310" s="16"/>
      <c r="BD1310" s="16"/>
      <c r="BH1310" s="6"/>
      <c r="BI1310" s="3"/>
      <c r="BK1310" s="6"/>
      <c r="BL1310" s="3"/>
      <c r="BM1310" s="3"/>
    </row>
    <row r="1311" spans="11:65" ht="12.75" customHeight="1" x14ac:dyDescent="0.15">
      <c r="K1311" s="1"/>
      <c r="AL1311" s="16"/>
      <c r="AM1311" s="16"/>
      <c r="AN1311" s="17"/>
      <c r="AO1311" s="16"/>
      <c r="AP1311" s="16"/>
      <c r="AQ1311" s="18"/>
      <c r="AR1311" s="18"/>
      <c r="AS1311" s="16"/>
      <c r="AT1311" s="16"/>
      <c r="AU1311" s="16"/>
      <c r="AV1311" s="16"/>
      <c r="AW1311" s="17"/>
      <c r="AX1311" s="16"/>
      <c r="AY1311" s="16"/>
      <c r="AZ1311" s="16"/>
      <c r="BA1311" s="16"/>
      <c r="BB1311" s="16"/>
      <c r="BC1311" s="16"/>
      <c r="BD1311" s="16"/>
      <c r="BH1311" s="6"/>
      <c r="BI1311" s="3"/>
      <c r="BK1311" s="6"/>
      <c r="BL1311" s="3"/>
      <c r="BM1311" s="3"/>
    </row>
    <row r="1312" spans="11:65" ht="12.75" customHeight="1" x14ac:dyDescent="0.15">
      <c r="K1312" s="1"/>
      <c r="AL1312" s="16"/>
      <c r="AM1312" s="16"/>
      <c r="AN1312" s="17"/>
      <c r="AO1312" s="16"/>
      <c r="AP1312" s="16"/>
      <c r="AQ1312" s="18"/>
      <c r="AR1312" s="18"/>
      <c r="AS1312" s="16"/>
      <c r="AT1312" s="16"/>
      <c r="AU1312" s="16"/>
      <c r="AV1312" s="16"/>
      <c r="AW1312" s="17"/>
      <c r="AX1312" s="16"/>
      <c r="AY1312" s="16"/>
      <c r="AZ1312" s="16"/>
      <c r="BA1312" s="16"/>
      <c r="BB1312" s="16"/>
      <c r="BC1312" s="16"/>
      <c r="BD1312" s="16"/>
      <c r="BH1312" s="6"/>
      <c r="BI1312" s="3"/>
      <c r="BK1312" s="6"/>
      <c r="BL1312" s="3"/>
      <c r="BM1312" s="3"/>
    </row>
    <row r="1313" spans="11:65" ht="12.75" customHeight="1" x14ac:dyDescent="0.15">
      <c r="K1313" s="1"/>
      <c r="AL1313" s="16"/>
      <c r="AM1313" s="16"/>
      <c r="AN1313" s="17"/>
      <c r="AO1313" s="16"/>
      <c r="AP1313" s="16"/>
      <c r="AQ1313" s="18"/>
      <c r="AR1313" s="18"/>
      <c r="AS1313" s="16"/>
      <c r="AT1313" s="16"/>
      <c r="AU1313" s="16"/>
      <c r="AV1313" s="16"/>
      <c r="AW1313" s="17"/>
      <c r="AX1313" s="16"/>
      <c r="AY1313" s="16"/>
      <c r="AZ1313" s="16"/>
      <c r="BA1313" s="16"/>
      <c r="BB1313" s="16"/>
      <c r="BC1313" s="16"/>
      <c r="BD1313" s="16"/>
      <c r="BH1313" s="6"/>
      <c r="BI1313" s="3"/>
      <c r="BK1313" s="6"/>
      <c r="BL1313" s="3"/>
      <c r="BM1313" s="3"/>
    </row>
    <row r="1314" spans="11:65" ht="12.75" customHeight="1" x14ac:dyDescent="0.15">
      <c r="K1314" s="1"/>
      <c r="AL1314" s="16"/>
      <c r="AM1314" s="16"/>
      <c r="AN1314" s="17"/>
      <c r="AO1314" s="16"/>
      <c r="AP1314" s="16"/>
      <c r="AQ1314" s="18"/>
      <c r="AR1314" s="18"/>
      <c r="AS1314" s="16"/>
      <c r="AT1314" s="16"/>
      <c r="AU1314" s="16"/>
      <c r="AV1314" s="16"/>
      <c r="AW1314" s="17"/>
      <c r="AX1314" s="16"/>
      <c r="AY1314" s="16"/>
      <c r="AZ1314" s="16"/>
      <c r="BA1314" s="16"/>
      <c r="BB1314" s="16"/>
      <c r="BC1314" s="16"/>
      <c r="BD1314" s="16"/>
      <c r="BH1314" s="6"/>
      <c r="BI1314" s="3"/>
      <c r="BK1314" s="6"/>
      <c r="BL1314" s="3"/>
      <c r="BM1314" s="3"/>
    </row>
    <row r="1315" spans="11:65" ht="12.75" customHeight="1" x14ac:dyDescent="0.15">
      <c r="K1315" s="1"/>
      <c r="AL1315" s="16"/>
      <c r="AM1315" s="16"/>
      <c r="AN1315" s="17"/>
      <c r="AO1315" s="16"/>
      <c r="AP1315" s="16"/>
      <c r="AQ1315" s="18"/>
      <c r="AR1315" s="18"/>
      <c r="AS1315" s="16"/>
      <c r="AT1315" s="16"/>
      <c r="AU1315" s="16"/>
      <c r="AV1315" s="16"/>
      <c r="AW1315" s="17"/>
      <c r="AX1315" s="16"/>
      <c r="AY1315" s="16"/>
      <c r="AZ1315" s="16"/>
      <c r="BA1315" s="16"/>
      <c r="BB1315" s="16"/>
      <c r="BC1315" s="16"/>
      <c r="BD1315" s="16"/>
      <c r="BH1315" s="6"/>
      <c r="BI1315" s="3"/>
      <c r="BK1315" s="6"/>
      <c r="BL1315" s="3"/>
      <c r="BM1315" s="3"/>
    </row>
    <row r="1316" spans="11:65" ht="12.75" customHeight="1" x14ac:dyDescent="0.15">
      <c r="K1316" s="1"/>
      <c r="AL1316" s="16"/>
      <c r="AM1316" s="16"/>
      <c r="AN1316" s="17"/>
      <c r="AO1316" s="16"/>
      <c r="AP1316" s="16"/>
      <c r="AQ1316" s="18"/>
      <c r="AR1316" s="18"/>
      <c r="AS1316" s="16"/>
      <c r="AT1316" s="16"/>
      <c r="AU1316" s="16"/>
      <c r="AV1316" s="16"/>
      <c r="AW1316" s="17"/>
      <c r="AX1316" s="16"/>
      <c r="AY1316" s="16"/>
      <c r="AZ1316" s="16"/>
      <c r="BA1316" s="16"/>
      <c r="BB1316" s="16"/>
      <c r="BC1316" s="16"/>
      <c r="BD1316" s="16"/>
      <c r="BH1316" s="6"/>
      <c r="BI1316" s="3"/>
      <c r="BK1316" s="6"/>
      <c r="BL1316" s="3"/>
      <c r="BM1316" s="3"/>
    </row>
    <row r="1317" spans="11:65" ht="12.75" customHeight="1" x14ac:dyDescent="0.15">
      <c r="K1317" s="1"/>
      <c r="AL1317" s="16"/>
      <c r="AM1317" s="16"/>
      <c r="AN1317" s="17"/>
      <c r="AO1317" s="16"/>
      <c r="AP1317" s="16"/>
      <c r="AQ1317" s="18"/>
      <c r="AR1317" s="18"/>
      <c r="AS1317" s="16"/>
      <c r="AT1317" s="16"/>
      <c r="AU1317" s="16"/>
      <c r="AV1317" s="16"/>
      <c r="AW1317" s="17"/>
      <c r="AX1317" s="16"/>
      <c r="AY1317" s="16"/>
      <c r="AZ1317" s="16"/>
      <c r="BA1317" s="16"/>
      <c r="BB1317" s="16"/>
      <c r="BC1317" s="16"/>
      <c r="BD1317" s="16"/>
      <c r="BH1317" s="6"/>
      <c r="BI1317" s="3"/>
      <c r="BK1317" s="6"/>
      <c r="BL1317" s="3"/>
      <c r="BM1317" s="3"/>
    </row>
    <row r="1318" spans="11:65" ht="12.75" customHeight="1" x14ac:dyDescent="0.15">
      <c r="K1318" s="1"/>
      <c r="AL1318" s="16"/>
      <c r="AM1318" s="16"/>
      <c r="AN1318" s="17"/>
      <c r="AO1318" s="16"/>
      <c r="AP1318" s="16"/>
      <c r="AQ1318" s="18"/>
      <c r="AR1318" s="18"/>
      <c r="AS1318" s="16"/>
      <c r="AT1318" s="16"/>
      <c r="AU1318" s="16"/>
      <c r="AV1318" s="16"/>
      <c r="AW1318" s="17"/>
      <c r="AX1318" s="16"/>
      <c r="AY1318" s="16"/>
      <c r="AZ1318" s="16"/>
      <c r="BA1318" s="16"/>
      <c r="BB1318" s="16"/>
      <c r="BC1318" s="16"/>
      <c r="BD1318" s="16"/>
      <c r="BH1318" s="6"/>
      <c r="BI1318" s="3"/>
      <c r="BK1318" s="6"/>
      <c r="BL1318" s="3"/>
      <c r="BM1318" s="3"/>
    </row>
    <row r="1319" spans="11:65" ht="12.75" customHeight="1" x14ac:dyDescent="0.15">
      <c r="K1319" s="1"/>
      <c r="AL1319" s="16"/>
      <c r="AM1319" s="16"/>
      <c r="AN1319" s="17"/>
      <c r="AO1319" s="16"/>
      <c r="AP1319" s="16"/>
      <c r="AQ1319" s="18"/>
      <c r="AR1319" s="18"/>
      <c r="AS1319" s="16"/>
      <c r="AT1319" s="16"/>
      <c r="AU1319" s="16"/>
      <c r="AV1319" s="16"/>
      <c r="AW1319" s="17"/>
      <c r="AX1319" s="16"/>
      <c r="AY1319" s="16"/>
      <c r="AZ1319" s="16"/>
      <c r="BA1319" s="16"/>
      <c r="BB1319" s="16"/>
      <c r="BC1319" s="16"/>
      <c r="BD1319" s="16"/>
      <c r="BH1319" s="6"/>
      <c r="BI1319" s="3"/>
      <c r="BK1319" s="6"/>
      <c r="BL1319" s="3"/>
      <c r="BM1319" s="3"/>
    </row>
    <row r="1320" spans="11:65" ht="12.75" customHeight="1" x14ac:dyDescent="0.15">
      <c r="K1320" s="1"/>
      <c r="AL1320" s="16"/>
      <c r="AM1320" s="16"/>
      <c r="AN1320" s="17"/>
      <c r="AO1320" s="16"/>
      <c r="AP1320" s="16"/>
      <c r="AQ1320" s="18"/>
      <c r="AR1320" s="18"/>
      <c r="AS1320" s="16"/>
      <c r="AT1320" s="16"/>
      <c r="AU1320" s="16"/>
      <c r="AV1320" s="16"/>
      <c r="AW1320" s="17"/>
      <c r="AX1320" s="16"/>
      <c r="AY1320" s="16"/>
      <c r="AZ1320" s="16"/>
      <c r="BA1320" s="16"/>
      <c r="BB1320" s="16"/>
      <c r="BC1320" s="16"/>
      <c r="BD1320" s="16"/>
      <c r="BH1320" s="6"/>
      <c r="BI1320" s="3"/>
      <c r="BK1320" s="6"/>
      <c r="BL1320" s="3"/>
      <c r="BM1320" s="3"/>
    </row>
    <row r="1321" spans="11:65" ht="12.75" customHeight="1" x14ac:dyDescent="0.15">
      <c r="K1321" s="1"/>
      <c r="AL1321" s="16"/>
      <c r="AM1321" s="16"/>
      <c r="AN1321" s="17"/>
      <c r="AO1321" s="16"/>
      <c r="AP1321" s="16"/>
      <c r="AQ1321" s="18"/>
      <c r="AR1321" s="18"/>
      <c r="AS1321" s="16"/>
      <c r="AT1321" s="16"/>
      <c r="AU1321" s="16"/>
      <c r="AV1321" s="16"/>
      <c r="AW1321" s="17"/>
      <c r="AX1321" s="16"/>
      <c r="AY1321" s="16"/>
      <c r="AZ1321" s="16"/>
      <c r="BA1321" s="16"/>
      <c r="BB1321" s="16"/>
      <c r="BC1321" s="16"/>
      <c r="BD1321" s="16"/>
      <c r="BH1321" s="6"/>
      <c r="BI1321" s="3"/>
      <c r="BK1321" s="6"/>
      <c r="BL1321" s="3"/>
      <c r="BM1321" s="3"/>
    </row>
    <row r="1322" spans="11:65" ht="12.75" customHeight="1" x14ac:dyDescent="0.15">
      <c r="K1322" s="1"/>
      <c r="AL1322" s="16"/>
      <c r="AM1322" s="16"/>
      <c r="AN1322" s="17"/>
      <c r="AO1322" s="16"/>
      <c r="AP1322" s="16"/>
      <c r="AQ1322" s="18"/>
      <c r="AR1322" s="18"/>
      <c r="AS1322" s="16"/>
      <c r="AT1322" s="16"/>
      <c r="AU1322" s="16"/>
      <c r="AV1322" s="16"/>
      <c r="AW1322" s="17"/>
      <c r="AX1322" s="16"/>
      <c r="AY1322" s="16"/>
      <c r="AZ1322" s="16"/>
      <c r="BA1322" s="16"/>
      <c r="BB1322" s="16"/>
      <c r="BC1322" s="16"/>
      <c r="BD1322" s="16"/>
      <c r="BH1322" s="6"/>
      <c r="BI1322" s="3"/>
      <c r="BK1322" s="6"/>
      <c r="BL1322" s="3"/>
      <c r="BM1322" s="3"/>
    </row>
    <row r="1323" spans="11:65" ht="12.75" customHeight="1" x14ac:dyDescent="0.15">
      <c r="K1323" s="1"/>
      <c r="AL1323" s="16"/>
      <c r="AM1323" s="16"/>
      <c r="AN1323" s="17"/>
      <c r="AO1323" s="16"/>
      <c r="AP1323" s="16"/>
      <c r="AQ1323" s="18"/>
      <c r="AR1323" s="18"/>
      <c r="AS1323" s="16"/>
      <c r="AT1323" s="16"/>
      <c r="AU1323" s="16"/>
      <c r="AV1323" s="16"/>
      <c r="AW1323" s="17"/>
      <c r="AX1323" s="16"/>
      <c r="AY1323" s="16"/>
      <c r="AZ1323" s="16"/>
      <c r="BA1323" s="16"/>
      <c r="BB1323" s="16"/>
      <c r="BC1323" s="16"/>
      <c r="BD1323" s="16"/>
      <c r="BH1323" s="6"/>
      <c r="BI1323" s="3"/>
      <c r="BK1323" s="6"/>
      <c r="BL1323" s="3"/>
      <c r="BM1323" s="3"/>
    </row>
    <row r="1324" spans="11:65" ht="12.75" customHeight="1" x14ac:dyDescent="0.15">
      <c r="K1324" s="1"/>
      <c r="AL1324" s="16"/>
      <c r="AM1324" s="16"/>
      <c r="AN1324" s="17"/>
      <c r="AO1324" s="16"/>
      <c r="AP1324" s="16"/>
      <c r="AQ1324" s="18"/>
      <c r="AR1324" s="18"/>
      <c r="AS1324" s="16"/>
      <c r="AT1324" s="16"/>
      <c r="AU1324" s="16"/>
      <c r="AV1324" s="16"/>
      <c r="AW1324" s="17"/>
      <c r="AX1324" s="16"/>
      <c r="AY1324" s="16"/>
      <c r="AZ1324" s="16"/>
      <c r="BA1324" s="16"/>
      <c r="BB1324" s="16"/>
      <c r="BC1324" s="16"/>
      <c r="BD1324" s="16"/>
      <c r="BH1324" s="6"/>
      <c r="BI1324" s="3"/>
      <c r="BK1324" s="6"/>
      <c r="BL1324" s="3"/>
      <c r="BM1324" s="3"/>
    </row>
    <row r="1325" spans="11:65" ht="12.75" customHeight="1" x14ac:dyDescent="0.15">
      <c r="K1325" s="1"/>
      <c r="AL1325" s="16"/>
      <c r="AM1325" s="16"/>
      <c r="AN1325" s="17"/>
      <c r="AO1325" s="16"/>
      <c r="AP1325" s="16"/>
      <c r="AQ1325" s="18"/>
      <c r="AR1325" s="18"/>
      <c r="AS1325" s="16"/>
      <c r="AT1325" s="16"/>
      <c r="AU1325" s="16"/>
      <c r="AV1325" s="16"/>
      <c r="AW1325" s="17"/>
      <c r="AX1325" s="16"/>
      <c r="AY1325" s="16"/>
      <c r="AZ1325" s="16"/>
      <c r="BA1325" s="16"/>
      <c r="BB1325" s="16"/>
      <c r="BC1325" s="16"/>
      <c r="BD1325" s="16"/>
      <c r="BH1325" s="6"/>
      <c r="BI1325" s="3"/>
      <c r="BK1325" s="6"/>
      <c r="BL1325" s="3"/>
      <c r="BM1325" s="3"/>
    </row>
    <row r="1326" spans="11:65" ht="12.75" customHeight="1" x14ac:dyDescent="0.15">
      <c r="K1326" s="1"/>
      <c r="AL1326" s="16"/>
      <c r="AM1326" s="16"/>
      <c r="AN1326" s="17"/>
      <c r="AO1326" s="16"/>
      <c r="AP1326" s="16"/>
      <c r="AQ1326" s="18"/>
      <c r="AR1326" s="18"/>
      <c r="AS1326" s="16"/>
      <c r="AT1326" s="16"/>
      <c r="AU1326" s="16"/>
      <c r="AV1326" s="16"/>
      <c r="AW1326" s="17"/>
      <c r="AX1326" s="16"/>
      <c r="AY1326" s="16"/>
      <c r="AZ1326" s="16"/>
      <c r="BA1326" s="16"/>
      <c r="BB1326" s="16"/>
      <c r="BC1326" s="16"/>
      <c r="BD1326" s="16"/>
      <c r="BH1326" s="6"/>
      <c r="BI1326" s="3"/>
      <c r="BK1326" s="6"/>
      <c r="BL1326" s="3"/>
      <c r="BM1326" s="3"/>
    </row>
    <row r="1327" spans="11:65" ht="12.75" customHeight="1" x14ac:dyDescent="0.15">
      <c r="K1327" s="1"/>
      <c r="AL1327" s="16"/>
      <c r="AM1327" s="16"/>
      <c r="AN1327" s="17"/>
      <c r="AO1327" s="16"/>
      <c r="AP1327" s="16"/>
      <c r="AQ1327" s="18"/>
      <c r="AR1327" s="18"/>
      <c r="AS1327" s="16"/>
      <c r="AT1327" s="16"/>
      <c r="AU1327" s="16"/>
      <c r="AV1327" s="16"/>
      <c r="AW1327" s="17"/>
      <c r="AX1327" s="16"/>
      <c r="AY1327" s="16"/>
      <c r="AZ1327" s="16"/>
      <c r="BA1327" s="16"/>
      <c r="BB1327" s="16"/>
      <c r="BC1327" s="16"/>
      <c r="BD1327" s="16"/>
      <c r="BH1327" s="6"/>
      <c r="BI1327" s="3"/>
      <c r="BK1327" s="6"/>
      <c r="BL1327" s="3"/>
      <c r="BM1327" s="3"/>
    </row>
    <row r="1328" spans="11:65" ht="12.75" customHeight="1" x14ac:dyDescent="0.15">
      <c r="K1328" s="1"/>
      <c r="AL1328" s="16"/>
      <c r="AM1328" s="16"/>
      <c r="AN1328" s="17"/>
      <c r="AO1328" s="16"/>
      <c r="AP1328" s="16"/>
      <c r="AQ1328" s="18"/>
      <c r="AR1328" s="18"/>
      <c r="AS1328" s="16"/>
      <c r="AT1328" s="16"/>
      <c r="AU1328" s="16"/>
      <c r="AV1328" s="16"/>
      <c r="AW1328" s="17"/>
      <c r="AX1328" s="16"/>
      <c r="AY1328" s="16"/>
      <c r="AZ1328" s="16"/>
      <c r="BA1328" s="16"/>
      <c r="BB1328" s="16"/>
      <c r="BC1328" s="16"/>
      <c r="BD1328" s="16"/>
      <c r="BH1328" s="6"/>
      <c r="BI1328" s="3"/>
      <c r="BK1328" s="6"/>
      <c r="BL1328" s="3"/>
      <c r="BM1328" s="3"/>
    </row>
    <row r="1329" spans="11:65" ht="12.75" customHeight="1" x14ac:dyDescent="0.15">
      <c r="K1329" s="1"/>
      <c r="AL1329" s="16"/>
      <c r="AM1329" s="16"/>
      <c r="AN1329" s="17"/>
      <c r="AO1329" s="16"/>
      <c r="AP1329" s="16"/>
      <c r="AQ1329" s="18"/>
      <c r="AR1329" s="18"/>
      <c r="AS1329" s="16"/>
      <c r="AT1329" s="16"/>
      <c r="AU1329" s="16"/>
      <c r="AV1329" s="16"/>
      <c r="AW1329" s="17"/>
      <c r="AX1329" s="16"/>
      <c r="AY1329" s="16"/>
      <c r="AZ1329" s="16"/>
      <c r="BA1329" s="16"/>
      <c r="BB1329" s="16"/>
      <c r="BC1329" s="16"/>
      <c r="BD1329" s="16"/>
      <c r="BH1329" s="6"/>
      <c r="BI1329" s="3"/>
      <c r="BK1329" s="6"/>
      <c r="BL1329" s="3"/>
      <c r="BM1329" s="3"/>
    </row>
    <row r="1330" spans="11:65" ht="12.75" customHeight="1" x14ac:dyDescent="0.15">
      <c r="K1330" s="1"/>
      <c r="AL1330" s="16"/>
      <c r="AM1330" s="16"/>
      <c r="AN1330" s="17"/>
      <c r="AO1330" s="16"/>
      <c r="AP1330" s="16"/>
      <c r="AQ1330" s="18"/>
      <c r="AR1330" s="18"/>
      <c r="AS1330" s="16"/>
      <c r="AT1330" s="16"/>
      <c r="AU1330" s="16"/>
      <c r="AV1330" s="16"/>
      <c r="AW1330" s="17"/>
      <c r="AX1330" s="16"/>
      <c r="AY1330" s="16"/>
      <c r="AZ1330" s="16"/>
      <c r="BA1330" s="16"/>
      <c r="BB1330" s="16"/>
      <c r="BC1330" s="16"/>
      <c r="BD1330" s="16"/>
      <c r="BH1330" s="6"/>
      <c r="BI1330" s="3"/>
      <c r="BK1330" s="6"/>
      <c r="BL1330" s="3"/>
      <c r="BM1330" s="3"/>
    </row>
    <row r="1331" spans="11:65" ht="12.75" customHeight="1" x14ac:dyDescent="0.15">
      <c r="K1331" s="1"/>
      <c r="AL1331" s="16"/>
      <c r="AM1331" s="16"/>
      <c r="AN1331" s="17"/>
      <c r="AO1331" s="16"/>
      <c r="AP1331" s="16"/>
      <c r="AQ1331" s="18"/>
      <c r="AR1331" s="18"/>
      <c r="AS1331" s="16"/>
      <c r="AT1331" s="16"/>
      <c r="AU1331" s="16"/>
      <c r="AV1331" s="16"/>
      <c r="AW1331" s="17"/>
      <c r="AX1331" s="16"/>
      <c r="AY1331" s="16"/>
      <c r="AZ1331" s="16"/>
      <c r="BA1331" s="16"/>
      <c r="BB1331" s="16"/>
      <c r="BC1331" s="16"/>
      <c r="BD1331" s="16"/>
      <c r="BH1331" s="6"/>
      <c r="BI1331" s="3"/>
      <c r="BK1331" s="6"/>
      <c r="BL1331" s="3"/>
      <c r="BM1331" s="3"/>
    </row>
    <row r="1332" spans="11:65" ht="12.75" customHeight="1" x14ac:dyDescent="0.15">
      <c r="K1332" s="1"/>
      <c r="AL1332" s="16"/>
      <c r="AM1332" s="16"/>
      <c r="AN1332" s="17"/>
      <c r="AO1332" s="16"/>
      <c r="AP1332" s="16"/>
      <c r="AQ1332" s="18"/>
      <c r="AR1332" s="18"/>
      <c r="AS1332" s="16"/>
      <c r="AT1332" s="16"/>
      <c r="AU1332" s="16"/>
      <c r="AV1332" s="16"/>
      <c r="AW1332" s="17"/>
      <c r="AX1332" s="16"/>
      <c r="AY1332" s="16"/>
      <c r="AZ1332" s="16"/>
      <c r="BA1332" s="16"/>
      <c r="BB1332" s="16"/>
      <c r="BC1332" s="16"/>
      <c r="BD1332" s="16"/>
      <c r="BH1332" s="6"/>
      <c r="BI1332" s="3"/>
      <c r="BK1332" s="6"/>
      <c r="BL1332" s="3"/>
      <c r="BM1332" s="3"/>
    </row>
    <row r="1333" spans="11:65" ht="12.75" customHeight="1" x14ac:dyDescent="0.15">
      <c r="K1333" s="1"/>
      <c r="AL1333" s="16"/>
      <c r="AM1333" s="16"/>
      <c r="AN1333" s="17"/>
      <c r="AO1333" s="16"/>
      <c r="AP1333" s="16"/>
      <c r="AQ1333" s="18"/>
      <c r="AR1333" s="18"/>
      <c r="AS1333" s="16"/>
      <c r="AT1333" s="16"/>
      <c r="AU1333" s="16"/>
      <c r="AV1333" s="16"/>
      <c r="AW1333" s="17"/>
      <c r="AX1333" s="16"/>
      <c r="AY1333" s="16"/>
      <c r="AZ1333" s="16"/>
      <c r="BA1333" s="16"/>
      <c r="BB1333" s="16"/>
      <c r="BC1333" s="16"/>
      <c r="BD1333" s="16"/>
      <c r="BH1333" s="6"/>
      <c r="BI1333" s="3"/>
      <c r="BK1333" s="6"/>
      <c r="BL1333" s="3"/>
      <c r="BM1333" s="3"/>
    </row>
    <row r="1334" spans="11:65" ht="12.75" customHeight="1" x14ac:dyDescent="0.15">
      <c r="K1334" s="1"/>
      <c r="AL1334" s="16"/>
      <c r="AM1334" s="16"/>
      <c r="AN1334" s="17"/>
      <c r="AO1334" s="16"/>
      <c r="AP1334" s="16"/>
      <c r="AQ1334" s="18"/>
      <c r="AR1334" s="18"/>
      <c r="AS1334" s="16"/>
      <c r="AT1334" s="16"/>
      <c r="AU1334" s="16"/>
      <c r="AV1334" s="16"/>
      <c r="AW1334" s="17"/>
      <c r="AX1334" s="16"/>
      <c r="AY1334" s="16"/>
      <c r="AZ1334" s="16"/>
      <c r="BA1334" s="16"/>
      <c r="BB1334" s="16"/>
      <c r="BC1334" s="16"/>
      <c r="BD1334" s="16"/>
      <c r="BH1334" s="6"/>
      <c r="BI1334" s="3"/>
      <c r="BK1334" s="6"/>
      <c r="BL1334" s="3"/>
      <c r="BM1334" s="3"/>
    </row>
    <row r="1335" spans="11:65" ht="12.75" customHeight="1" x14ac:dyDescent="0.15">
      <c r="K1335" s="1"/>
      <c r="AL1335" s="16"/>
      <c r="AM1335" s="16"/>
      <c r="AN1335" s="17"/>
      <c r="AO1335" s="16"/>
      <c r="AP1335" s="16"/>
      <c r="AQ1335" s="18"/>
      <c r="AR1335" s="18"/>
      <c r="AS1335" s="16"/>
      <c r="AT1335" s="16"/>
      <c r="AU1335" s="16"/>
      <c r="AV1335" s="16"/>
      <c r="AW1335" s="17"/>
      <c r="AX1335" s="16"/>
      <c r="AY1335" s="16"/>
      <c r="AZ1335" s="16"/>
      <c r="BA1335" s="16"/>
      <c r="BB1335" s="16"/>
      <c r="BC1335" s="16"/>
      <c r="BD1335" s="16"/>
      <c r="BH1335" s="6"/>
      <c r="BI1335" s="3"/>
      <c r="BK1335" s="6"/>
      <c r="BL1335" s="3"/>
      <c r="BM1335" s="3"/>
    </row>
    <row r="1336" spans="11:65" ht="12.75" customHeight="1" x14ac:dyDescent="0.15">
      <c r="K1336" s="1"/>
      <c r="AL1336" s="16"/>
      <c r="AM1336" s="16"/>
      <c r="AN1336" s="17"/>
      <c r="AO1336" s="16"/>
      <c r="AP1336" s="16"/>
      <c r="AQ1336" s="18"/>
      <c r="AR1336" s="18"/>
      <c r="AS1336" s="16"/>
      <c r="AT1336" s="16"/>
      <c r="AU1336" s="16"/>
      <c r="AV1336" s="16"/>
      <c r="AW1336" s="17"/>
      <c r="AX1336" s="16"/>
      <c r="AY1336" s="16"/>
      <c r="AZ1336" s="16"/>
      <c r="BA1336" s="16"/>
      <c r="BB1336" s="16"/>
      <c r="BC1336" s="16"/>
      <c r="BD1336" s="16"/>
      <c r="BH1336" s="6"/>
      <c r="BI1336" s="3"/>
      <c r="BK1336" s="6"/>
      <c r="BL1336" s="3"/>
      <c r="BM1336" s="3"/>
    </row>
    <row r="1337" spans="11:65" ht="12.75" customHeight="1" x14ac:dyDescent="0.15">
      <c r="K1337" s="1"/>
      <c r="AL1337" s="16"/>
      <c r="AM1337" s="16"/>
      <c r="AN1337" s="17"/>
      <c r="AO1337" s="16"/>
      <c r="AP1337" s="16"/>
      <c r="AQ1337" s="18"/>
      <c r="AR1337" s="18"/>
      <c r="AS1337" s="16"/>
      <c r="AT1337" s="16"/>
      <c r="AU1337" s="16"/>
      <c r="AV1337" s="16"/>
      <c r="AW1337" s="17"/>
      <c r="AX1337" s="16"/>
      <c r="AY1337" s="16"/>
      <c r="AZ1337" s="16"/>
      <c r="BA1337" s="16"/>
      <c r="BB1337" s="16"/>
      <c r="BC1337" s="16"/>
      <c r="BD1337" s="16"/>
      <c r="BH1337" s="6"/>
      <c r="BI1337" s="3"/>
      <c r="BK1337" s="6"/>
      <c r="BL1337" s="3"/>
      <c r="BM1337" s="3"/>
    </row>
    <row r="1338" spans="11:65" ht="12.75" customHeight="1" x14ac:dyDescent="0.15">
      <c r="K1338" s="1"/>
      <c r="AL1338" s="16"/>
      <c r="AM1338" s="16"/>
      <c r="AN1338" s="17"/>
      <c r="AO1338" s="16"/>
      <c r="AP1338" s="16"/>
      <c r="AQ1338" s="18"/>
      <c r="AR1338" s="18"/>
      <c r="AS1338" s="16"/>
      <c r="AT1338" s="16"/>
      <c r="AU1338" s="16"/>
      <c r="AV1338" s="16"/>
      <c r="AW1338" s="17"/>
      <c r="AX1338" s="16"/>
      <c r="AY1338" s="16"/>
      <c r="AZ1338" s="16"/>
      <c r="BA1338" s="16"/>
      <c r="BB1338" s="16"/>
      <c r="BC1338" s="16"/>
      <c r="BD1338" s="16"/>
      <c r="BH1338" s="6"/>
      <c r="BI1338" s="3"/>
      <c r="BK1338" s="6"/>
      <c r="BL1338" s="3"/>
      <c r="BM1338" s="3"/>
    </row>
    <row r="1339" spans="11:65" ht="12.75" customHeight="1" x14ac:dyDescent="0.15">
      <c r="K1339" s="1"/>
      <c r="AL1339" s="16"/>
      <c r="AM1339" s="16"/>
      <c r="AN1339" s="17"/>
      <c r="AO1339" s="16"/>
      <c r="AP1339" s="16"/>
      <c r="AQ1339" s="18"/>
      <c r="AR1339" s="18"/>
      <c r="AS1339" s="16"/>
      <c r="AT1339" s="16"/>
      <c r="AU1339" s="16"/>
      <c r="AV1339" s="16"/>
      <c r="AW1339" s="17"/>
      <c r="AX1339" s="16"/>
      <c r="AY1339" s="16"/>
      <c r="AZ1339" s="16"/>
      <c r="BA1339" s="16"/>
      <c r="BB1339" s="16"/>
      <c r="BC1339" s="16"/>
      <c r="BD1339" s="16"/>
      <c r="BH1339" s="6"/>
      <c r="BI1339" s="3"/>
      <c r="BK1339" s="6"/>
      <c r="BL1339" s="3"/>
      <c r="BM1339" s="3"/>
    </row>
    <row r="1340" spans="11:65" ht="12.75" customHeight="1" x14ac:dyDescent="0.15">
      <c r="K1340" s="1"/>
      <c r="AL1340" s="16"/>
      <c r="AM1340" s="16"/>
      <c r="AN1340" s="17"/>
      <c r="AO1340" s="16"/>
      <c r="AP1340" s="16"/>
      <c r="AQ1340" s="18"/>
      <c r="AR1340" s="18"/>
      <c r="AS1340" s="16"/>
      <c r="AT1340" s="16"/>
      <c r="AU1340" s="16"/>
      <c r="AV1340" s="16"/>
      <c r="AW1340" s="17"/>
      <c r="AX1340" s="16"/>
      <c r="AY1340" s="16"/>
      <c r="AZ1340" s="16"/>
      <c r="BA1340" s="16"/>
      <c r="BB1340" s="16"/>
      <c r="BC1340" s="16"/>
      <c r="BD1340" s="16"/>
      <c r="BH1340" s="6"/>
      <c r="BI1340" s="3"/>
      <c r="BK1340" s="6"/>
      <c r="BL1340" s="3"/>
      <c r="BM1340" s="3"/>
    </row>
    <row r="1341" spans="11:65" ht="12.75" customHeight="1" x14ac:dyDescent="0.15">
      <c r="K1341" s="1"/>
      <c r="AL1341" s="16"/>
      <c r="AM1341" s="16"/>
      <c r="AN1341" s="17"/>
      <c r="AO1341" s="16"/>
      <c r="AP1341" s="16"/>
      <c r="AQ1341" s="18"/>
      <c r="AR1341" s="18"/>
      <c r="AS1341" s="16"/>
      <c r="AT1341" s="16"/>
      <c r="AU1341" s="16"/>
      <c r="AV1341" s="16"/>
      <c r="AW1341" s="17"/>
      <c r="AX1341" s="16"/>
      <c r="AY1341" s="16"/>
      <c r="AZ1341" s="16"/>
      <c r="BA1341" s="16"/>
      <c r="BB1341" s="16"/>
      <c r="BC1341" s="16"/>
      <c r="BD1341" s="16"/>
      <c r="BH1341" s="6"/>
      <c r="BI1341" s="3"/>
      <c r="BK1341" s="6"/>
      <c r="BL1341" s="3"/>
      <c r="BM1341" s="3"/>
    </row>
    <row r="1342" spans="11:65" ht="12.75" customHeight="1" x14ac:dyDescent="0.15">
      <c r="K1342" s="1"/>
      <c r="AL1342" s="16"/>
      <c r="AM1342" s="16"/>
      <c r="AN1342" s="17"/>
      <c r="AO1342" s="16"/>
      <c r="AP1342" s="16"/>
      <c r="AQ1342" s="18"/>
      <c r="AR1342" s="18"/>
      <c r="AS1342" s="16"/>
      <c r="AT1342" s="16"/>
      <c r="AU1342" s="16"/>
      <c r="AV1342" s="16"/>
      <c r="AW1342" s="17"/>
      <c r="AX1342" s="16"/>
      <c r="AY1342" s="16"/>
      <c r="AZ1342" s="16"/>
      <c r="BA1342" s="16"/>
      <c r="BB1342" s="16"/>
      <c r="BC1342" s="16"/>
      <c r="BD1342" s="16"/>
      <c r="BH1342" s="6"/>
      <c r="BI1342" s="3"/>
      <c r="BK1342" s="6"/>
      <c r="BL1342" s="3"/>
      <c r="BM1342" s="3"/>
    </row>
    <row r="1343" spans="11:65" ht="12.75" customHeight="1" x14ac:dyDescent="0.15">
      <c r="K1343" s="1"/>
      <c r="AL1343" s="16"/>
      <c r="AM1343" s="16"/>
      <c r="AN1343" s="17"/>
      <c r="AO1343" s="16"/>
      <c r="AP1343" s="16"/>
      <c r="AQ1343" s="18"/>
      <c r="AR1343" s="18"/>
      <c r="AS1343" s="16"/>
      <c r="AT1343" s="16"/>
      <c r="AU1343" s="16"/>
      <c r="AV1343" s="16"/>
      <c r="AW1343" s="17"/>
      <c r="AX1343" s="16"/>
      <c r="AY1343" s="16"/>
      <c r="AZ1343" s="16"/>
      <c r="BA1343" s="16"/>
      <c r="BB1343" s="16"/>
      <c r="BC1343" s="16"/>
      <c r="BD1343" s="16"/>
      <c r="BH1343" s="6"/>
      <c r="BI1343" s="3"/>
      <c r="BK1343" s="6"/>
      <c r="BL1343" s="3"/>
      <c r="BM1343" s="3"/>
    </row>
    <row r="1344" spans="11:65" ht="12.75" customHeight="1" x14ac:dyDescent="0.15">
      <c r="K1344" s="1"/>
      <c r="AL1344" s="16"/>
      <c r="AM1344" s="16"/>
      <c r="AN1344" s="17"/>
      <c r="AO1344" s="16"/>
      <c r="AP1344" s="16"/>
      <c r="AQ1344" s="18"/>
      <c r="AR1344" s="18"/>
      <c r="AS1344" s="16"/>
      <c r="AT1344" s="16"/>
      <c r="AU1344" s="16"/>
      <c r="AV1344" s="16"/>
      <c r="AW1344" s="17"/>
      <c r="AX1344" s="16"/>
      <c r="AY1344" s="16"/>
      <c r="AZ1344" s="16"/>
      <c r="BA1344" s="16"/>
      <c r="BB1344" s="16"/>
      <c r="BC1344" s="16"/>
      <c r="BD1344" s="16"/>
      <c r="BH1344" s="6"/>
      <c r="BI1344" s="3"/>
      <c r="BK1344" s="6"/>
      <c r="BL1344" s="3"/>
      <c r="BM1344" s="3"/>
    </row>
    <row r="1345" spans="11:65" ht="12.75" customHeight="1" x14ac:dyDescent="0.15">
      <c r="K1345" s="1"/>
      <c r="AL1345" s="16"/>
      <c r="AM1345" s="16"/>
      <c r="AN1345" s="17"/>
      <c r="AO1345" s="16"/>
      <c r="AP1345" s="16"/>
      <c r="AQ1345" s="18"/>
      <c r="AR1345" s="18"/>
      <c r="AS1345" s="16"/>
      <c r="AT1345" s="16"/>
      <c r="AU1345" s="16"/>
      <c r="AV1345" s="16"/>
      <c r="AW1345" s="17"/>
      <c r="AX1345" s="16"/>
      <c r="AY1345" s="16"/>
      <c r="AZ1345" s="16"/>
      <c r="BA1345" s="16"/>
      <c r="BB1345" s="16"/>
      <c r="BC1345" s="16"/>
      <c r="BD1345" s="16"/>
      <c r="BH1345" s="6"/>
      <c r="BI1345" s="3"/>
      <c r="BK1345" s="6"/>
      <c r="BL1345" s="3"/>
      <c r="BM1345" s="3"/>
    </row>
    <row r="1346" spans="11:65" ht="12.75" customHeight="1" x14ac:dyDescent="0.15">
      <c r="K1346" s="1"/>
      <c r="AL1346" s="16"/>
      <c r="AM1346" s="16"/>
      <c r="AN1346" s="17"/>
      <c r="AO1346" s="16"/>
      <c r="AP1346" s="16"/>
      <c r="AQ1346" s="18"/>
      <c r="AR1346" s="18"/>
      <c r="AS1346" s="16"/>
      <c r="AT1346" s="16"/>
      <c r="AU1346" s="16"/>
      <c r="AV1346" s="16"/>
      <c r="AW1346" s="17"/>
      <c r="AX1346" s="16"/>
      <c r="AY1346" s="16"/>
      <c r="AZ1346" s="16"/>
      <c r="BA1346" s="16"/>
      <c r="BB1346" s="16"/>
      <c r="BC1346" s="16"/>
      <c r="BD1346" s="16"/>
      <c r="BH1346" s="6"/>
      <c r="BI1346" s="3"/>
      <c r="BK1346" s="6"/>
      <c r="BL1346" s="3"/>
      <c r="BM1346" s="3"/>
    </row>
    <row r="1347" spans="11:65" ht="12.75" customHeight="1" x14ac:dyDescent="0.15">
      <c r="K1347" s="1"/>
      <c r="AL1347" s="16"/>
      <c r="AM1347" s="16"/>
      <c r="AN1347" s="17"/>
      <c r="AO1347" s="16"/>
      <c r="AP1347" s="16"/>
      <c r="AQ1347" s="18"/>
      <c r="AR1347" s="18"/>
      <c r="AS1347" s="16"/>
      <c r="AT1347" s="16"/>
      <c r="AU1347" s="16"/>
      <c r="AV1347" s="16"/>
      <c r="AW1347" s="17"/>
      <c r="AX1347" s="16"/>
      <c r="AY1347" s="16"/>
      <c r="AZ1347" s="16"/>
      <c r="BA1347" s="16"/>
      <c r="BB1347" s="16"/>
      <c r="BC1347" s="16"/>
      <c r="BD1347" s="16"/>
      <c r="BH1347" s="6"/>
      <c r="BI1347" s="3"/>
      <c r="BK1347" s="6"/>
      <c r="BL1347" s="3"/>
      <c r="BM1347" s="3"/>
    </row>
    <row r="1348" spans="11:65" ht="12.75" customHeight="1" x14ac:dyDescent="0.15">
      <c r="K1348" s="1"/>
      <c r="AL1348" s="16"/>
      <c r="AM1348" s="16"/>
      <c r="AN1348" s="17"/>
      <c r="AO1348" s="16"/>
      <c r="AP1348" s="16"/>
      <c r="AQ1348" s="18"/>
      <c r="AR1348" s="18"/>
      <c r="AS1348" s="16"/>
      <c r="AT1348" s="16"/>
      <c r="AU1348" s="16"/>
      <c r="AV1348" s="16"/>
      <c r="AW1348" s="17"/>
      <c r="AX1348" s="16"/>
      <c r="AY1348" s="16"/>
      <c r="AZ1348" s="16"/>
      <c r="BA1348" s="16"/>
      <c r="BB1348" s="16"/>
      <c r="BC1348" s="16"/>
      <c r="BD1348" s="16"/>
      <c r="BH1348" s="6"/>
      <c r="BI1348" s="3"/>
      <c r="BK1348" s="6"/>
      <c r="BL1348" s="3"/>
      <c r="BM1348" s="3"/>
    </row>
    <row r="1349" spans="11:65" ht="12.75" customHeight="1" x14ac:dyDescent="0.15">
      <c r="K1349" s="1"/>
      <c r="AL1349" s="16"/>
      <c r="AM1349" s="16"/>
      <c r="AN1349" s="17"/>
      <c r="AO1349" s="16"/>
      <c r="AP1349" s="16"/>
      <c r="AQ1349" s="18"/>
      <c r="AR1349" s="18"/>
      <c r="AS1349" s="16"/>
      <c r="AT1349" s="16"/>
      <c r="AU1349" s="16"/>
      <c r="AV1349" s="16"/>
      <c r="AW1349" s="17"/>
      <c r="AX1349" s="16"/>
      <c r="AY1349" s="16"/>
      <c r="AZ1349" s="16"/>
      <c r="BA1349" s="16"/>
      <c r="BB1349" s="16"/>
      <c r="BC1349" s="16"/>
      <c r="BD1349" s="16"/>
      <c r="BH1349" s="6"/>
      <c r="BI1349" s="3"/>
      <c r="BK1349" s="6"/>
      <c r="BL1349" s="3"/>
      <c r="BM1349" s="3"/>
    </row>
    <row r="1350" spans="11:65" ht="12.75" customHeight="1" x14ac:dyDescent="0.15">
      <c r="K1350" s="1"/>
      <c r="AL1350" s="16"/>
      <c r="AM1350" s="16"/>
      <c r="AN1350" s="17"/>
      <c r="AO1350" s="16"/>
      <c r="AP1350" s="16"/>
      <c r="AQ1350" s="18"/>
      <c r="AR1350" s="18"/>
      <c r="AS1350" s="16"/>
      <c r="AT1350" s="16"/>
      <c r="AU1350" s="16"/>
      <c r="AV1350" s="16"/>
      <c r="AW1350" s="17"/>
      <c r="AX1350" s="16"/>
      <c r="AY1350" s="16"/>
      <c r="AZ1350" s="16"/>
      <c r="BA1350" s="16"/>
      <c r="BB1350" s="16"/>
      <c r="BC1350" s="16"/>
      <c r="BD1350" s="16"/>
      <c r="BH1350" s="6"/>
      <c r="BI1350" s="3"/>
      <c r="BK1350" s="6"/>
      <c r="BL1350" s="3"/>
      <c r="BM1350" s="3"/>
    </row>
    <row r="1351" spans="11:65" ht="12.75" customHeight="1" x14ac:dyDescent="0.15">
      <c r="K1351" s="1"/>
      <c r="AL1351" s="16"/>
      <c r="AM1351" s="16"/>
      <c r="AN1351" s="17"/>
      <c r="AO1351" s="16"/>
      <c r="AP1351" s="16"/>
      <c r="AQ1351" s="18"/>
      <c r="AR1351" s="18"/>
      <c r="AS1351" s="16"/>
      <c r="AT1351" s="16"/>
      <c r="AU1351" s="16"/>
      <c r="AV1351" s="16"/>
      <c r="AW1351" s="17"/>
      <c r="AX1351" s="16"/>
      <c r="AY1351" s="16"/>
      <c r="AZ1351" s="16"/>
      <c r="BA1351" s="16"/>
      <c r="BB1351" s="16"/>
      <c r="BC1351" s="16"/>
      <c r="BD1351" s="16"/>
      <c r="BH1351" s="6"/>
      <c r="BI1351" s="3"/>
      <c r="BK1351" s="6"/>
      <c r="BL1351" s="3"/>
      <c r="BM1351" s="3"/>
    </row>
    <row r="1352" spans="11:65" ht="12.75" customHeight="1" x14ac:dyDescent="0.15">
      <c r="K1352" s="1"/>
      <c r="AL1352" s="16"/>
      <c r="AM1352" s="16"/>
      <c r="AN1352" s="17"/>
      <c r="AO1352" s="16"/>
      <c r="AP1352" s="16"/>
      <c r="AQ1352" s="18"/>
      <c r="AR1352" s="18"/>
      <c r="AS1352" s="16"/>
      <c r="AT1352" s="16"/>
      <c r="AU1352" s="16"/>
      <c r="AV1352" s="16"/>
      <c r="AW1352" s="17"/>
      <c r="AX1352" s="16"/>
      <c r="AY1352" s="16"/>
      <c r="AZ1352" s="16"/>
      <c r="BA1352" s="16"/>
      <c r="BB1352" s="16"/>
      <c r="BC1352" s="16"/>
      <c r="BD1352" s="16"/>
      <c r="BH1352" s="6"/>
      <c r="BI1352" s="3"/>
      <c r="BK1352" s="6"/>
      <c r="BL1352" s="3"/>
      <c r="BM1352" s="3"/>
    </row>
    <row r="1353" spans="11:65" ht="12.75" customHeight="1" x14ac:dyDescent="0.15">
      <c r="K1353" s="1"/>
      <c r="AL1353" s="16"/>
      <c r="AM1353" s="16"/>
      <c r="AN1353" s="17"/>
      <c r="AO1353" s="16"/>
      <c r="AP1353" s="16"/>
      <c r="AQ1353" s="18"/>
      <c r="AR1353" s="18"/>
      <c r="AS1353" s="16"/>
      <c r="AT1353" s="16"/>
      <c r="AU1353" s="16"/>
      <c r="AV1353" s="16"/>
      <c r="AW1353" s="17"/>
      <c r="AX1353" s="16"/>
      <c r="AY1353" s="16"/>
      <c r="AZ1353" s="16"/>
      <c r="BA1353" s="16"/>
      <c r="BB1353" s="16"/>
      <c r="BC1353" s="16"/>
      <c r="BD1353" s="16"/>
      <c r="BH1353" s="6"/>
      <c r="BI1353" s="3"/>
      <c r="BK1353" s="6"/>
      <c r="BL1353" s="3"/>
      <c r="BM1353" s="3"/>
    </row>
    <row r="1354" spans="11:65" ht="12.75" customHeight="1" x14ac:dyDescent="0.15">
      <c r="K1354" s="1"/>
      <c r="AL1354" s="16"/>
      <c r="AM1354" s="16"/>
      <c r="AN1354" s="17"/>
      <c r="AO1354" s="16"/>
      <c r="AP1354" s="16"/>
      <c r="AQ1354" s="18"/>
      <c r="AR1354" s="18"/>
      <c r="AS1354" s="16"/>
      <c r="AT1354" s="16"/>
      <c r="AU1354" s="16"/>
      <c r="AV1354" s="16"/>
      <c r="AW1354" s="17"/>
      <c r="AX1354" s="16"/>
      <c r="AY1354" s="16"/>
      <c r="AZ1354" s="16"/>
      <c r="BA1354" s="16"/>
      <c r="BB1354" s="16"/>
      <c r="BC1354" s="16"/>
      <c r="BD1354" s="16"/>
      <c r="BH1354" s="6"/>
      <c r="BI1354" s="3"/>
      <c r="BK1354" s="6"/>
      <c r="BL1354" s="3"/>
      <c r="BM1354" s="3"/>
    </row>
    <row r="1355" spans="11:65" ht="12.75" customHeight="1" x14ac:dyDescent="0.15">
      <c r="K1355" s="1"/>
      <c r="AL1355" s="16"/>
      <c r="AM1355" s="16"/>
      <c r="AN1355" s="17"/>
      <c r="AO1355" s="16"/>
      <c r="AP1355" s="16"/>
      <c r="AQ1355" s="18"/>
      <c r="AR1355" s="18"/>
      <c r="AS1355" s="16"/>
      <c r="AT1355" s="16"/>
      <c r="AU1355" s="16"/>
      <c r="AV1355" s="16"/>
      <c r="AW1355" s="17"/>
      <c r="AX1355" s="16"/>
      <c r="AY1355" s="16"/>
      <c r="AZ1355" s="16"/>
      <c r="BA1355" s="16"/>
      <c r="BB1355" s="16"/>
      <c r="BC1355" s="16"/>
      <c r="BD1355" s="16"/>
      <c r="BH1355" s="6"/>
      <c r="BI1355" s="3"/>
      <c r="BK1355" s="6"/>
      <c r="BL1355" s="3"/>
      <c r="BM1355" s="3"/>
    </row>
    <row r="1356" spans="11:65" ht="12.75" customHeight="1" x14ac:dyDescent="0.15">
      <c r="K1356" s="1"/>
      <c r="AL1356" s="16"/>
      <c r="AM1356" s="16"/>
      <c r="AN1356" s="17"/>
      <c r="AO1356" s="16"/>
      <c r="AP1356" s="16"/>
      <c r="AQ1356" s="18"/>
      <c r="AR1356" s="18"/>
      <c r="AS1356" s="16"/>
      <c r="AT1356" s="16"/>
      <c r="AU1356" s="16"/>
      <c r="AV1356" s="16"/>
      <c r="AW1356" s="17"/>
      <c r="AX1356" s="16"/>
      <c r="AY1356" s="16"/>
      <c r="AZ1356" s="16"/>
      <c r="BA1356" s="16"/>
      <c r="BB1356" s="16"/>
      <c r="BC1356" s="16"/>
      <c r="BD1356" s="16"/>
      <c r="BH1356" s="6"/>
      <c r="BI1356" s="3"/>
      <c r="BK1356" s="6"/>
      <c r="BL1356" s="3"/>
      <c r="BM1356" s="3"/>
    </row>
    <row r="1357" spans="11:65" ht="12.75" customHeight="1" x14ac:dyDescent="0.15">
      <c r="K1357" s="1"/>
      <c r="AL1357" s="16"/>
      <c r="AM1357" s="16"/>
      <c r="AN1357" s="17"/>
      <c r="AO1357" s="16"/>
      <c r="AP1357" s="16"/>
      <c r="AQ1357" s="18"/>
      <c r="AR1357" s="18"/>
      <c r="AS1357" s="16"/>
      <c r="AT1357" s="16"/>
      <c r="AU1357" s="16"/>
      <c r="AV1357" s="16"/>
      <c r="AW1357" s="17"/>
      <c r="AX1357" s="16"/>
      <c r="AY1357" s="16"/>
      <c r="AZ1357" s="16"/>
      <c r="BA1357" s="16"/>
      <c r="BB1357" s="16"/>
      <c r="BC1357" s="16"/>
      <c r="BD1357" s="16"/>
      <c r="BH1357" s="6"/>
      <c r="BI1357" s="3"/>
      <c r="BK1357" s="6"/>
      <c r="BL1357" s="3"/>
      <c r="BM1357" s="3"/>
    </row>
    <row r="1358" spans="11:65" ht="12.75" customHeight="1" x14ac:dyDescent="0.15">
      <c r="K1358" s="1"/>
      <c r="AL1358" s="16"/>
      <c r="AM1358" s="16"/>
      <c r="AN1358" s="17"/>
      <c r="AO1358" s="16"/>
      <c r="AP1358" s="16"/>
      <c r="AQ1358" s="18"/>
      <c r="AR1358" s="18"/>
      <c r="AS1358" s="16"/>
      <c r="AT1358" s="16"/>
      <c r="AU1358" s="16"/>
      <c r="AV1358" s="16"/>
      <c r="AW1358" s="17"/>
      <c r="AX1358" s="16"/>
      <c r="AY1358" s="16"/>
      <c r="AZ1358" s="16"/>
      <c r="BA1358" s="16"/>
      <c r="BB1358" s="16"/>
      <c r="BC1358" s="16"/>
      <c r="BD1358" s="16"/>
      <c r="BH1358" s="6"/>
      <c r="BI1358" s="3"/>
      <c r="BK1358" s="6"/>
      <c r="BL1358" s="3"/>
      <c r="BM1358" s="3"/>
    </row>
    <row r="1359" spans="11:65" ht="12.75" customHeight="1" x14ac:dyDescent="0.15">
      <c r="K1359" s="1"/>
      <c r="AL1359" s="16"/>
      <c r="AM1359" s="16"/>
      <c r="AN1359" s="17"/>
      <c r="AO1359" s="16"/>
      <c r="AP1359" s="16"/>
      <c r="AQ1359" s="18"/>
      <c r="AR1359" s="18"/>
      <c r="AS1359" s="16"/>
      <c r="AT1359" s="16"/>
      <c r="AU1359" s="16"/>
      <c r="AV1359" s="16"/>
      <c r="AW1359" s="17"/>
      <c r="AX1359" s="16"/>
      <c r="AY1359" s="16"/>
      <c r="AZ1359" s="16"/>
      <c r="BA1359" s="16"/>
      <c r="BB1359" s="16"/>
      <c r="BC1359" s="16"/>
      <c r="BD1359" s="16"/>
      <c r="BH1359" s="6"/>
      <c r="BI1359" s="3"/>
      <c r="BK1359" s="6"/>
      <c r="BL1359" s="3"/>
      <c r="BM1359" s="3"/>
    </row>
    <row r="1360" spans="11:65" ht="12.75" customHeight="1" x14ac:dyDescent="0.15">
      <c r="K1360" s="1"/>
      <c r="AL1360" s="16"/>
      <c r="AM1360" s="16"/>
      <c r="AN1360" s="17"/>
      <c r="AO1360" s="16"/>
      <c r="AP1360" s="16"/>
      <c r="AQ1360" s="18"/>
      <c r="AR1360" s="18"/>
      <c r="AS1360" s="16"/>
      <c r="AT1360" s="16"/>
      <c r="AU1360" s="16"/>
      <c r="AV1360" s="16"/>
      <c r="AW1360" s="17"/>
      <c r="AX1360" s="16"/>
      <c r="AY1360" s="16"/>
      <c r="AZ1360" s="16"/>
      <c r="BA1360" s="16"/>
      <c r="BB1360" s="16"/>
      <c r="BC1360" s="16"/>
      <c r="BD1360" s="16"/>
      <c r="BH1360" s="6"/>
      <c r="BI1360" s="3"/>
      <c r="BK1360" s="6"/>
      <c r="BL1360" s="3"/>
      <c r="BM1360" s="3"/>
    </row>
    <row r="1361" spans="11:65" ht="12.75" customHeight="1" x14ac:dyDescent="0.15">
      <c r="K1361" s="1"/>
      <c r="AL1361" s="16"/>
      <c r="AM1361" s="16"/>
      <c r="AN1361" s="17"/>
      <c r="AO1361" s="16"/>
      <c r="AP1361" s="16"/>
      <c r="AQ1361" s="18"/>
      <c r="AR1361" s="18"/>
      <c r="AS1361" s="16"/>
      <c r="AT1361" s="16"/>
      <c r="AU1361" s="16"/>
      <c r="AV1361" s="16"/>
      <c r="AW1361" s="17"/>
      <c r="AX1361" s="16"/>
      <c r="AY1361" s="16"/>
      <c r="AZ1361" s="16"/>
      <c r="BA1361" s="16"/>
      <c r="BB1361" s="16"/>
      <c r="BC1361" s="16"/>
      <c r="BD1361" s="16"/>
      <c r="BH1361" s="6"/>
      <c r="BI1361" s="3"/>
      <c r="BK1361" s="6"/>
      <c r="BL1361" s="3"/>
      <c r="BM1361" s="3"/>
    </row>
    <row r="1362" spans="11:65" ht="12.75" customHeight="1" x14ac:dyDescent="0.15">
      <c r="K1362" s="1"/>
      <c r="AL1362" s="16"/>
      <c r="AM1362" s="16"/>
      <c r="AN1362" s="17"/>
      <c r="AO1362" s="16"/>
      <c r="AP1362" s="16"/>
      <c r="AQ1362" s="18"/>
      <c r="AR1362" s="18"/>
      <c r="AS1362" s="16"/>
      <c r="AT1362" s="16"/>
      <c r="AU1362" s="16"/>
      <c r="AV1362" s="16"/>
      <c r="AW1362" s="17"/>
      <c r="AX1362" s="16"/>
      <c r="AY1362" s="16"/>
      <c r="AZ1362" s="16"/>
      <c r="BA1362" s="16"/>
      <c r="BB1362" s="16"/>
      <c r="BC1362" s="16"/>
      <c r="BD1362" s="16"/>
      <c r="BH1362" s="6"/>
      <c r="BI1362" s="3"/>
      <c r="BK1362" s="6"/>
      <c r="BL1362" s="3"/>
      <c r="BM1362" s="3"/>
    </row>
    <row r="1363" spans="11:65" ht="12.75" customHeight="1" x14ac:dyDescent="0.15">
      <c r="K1363" s="1"/>
      <c r="AL1363" s="16"/>
      <c r="AM1363" s="16"/>
      <c r="AN1363" s="17"/>
      <c r="AO1363" s="16"/>
      <c r="AP1363" s="16"/>
      <c r="AQ1363" s="18"/>
      <c r="AR1363" s="18"/>
      <c r="AS1363" s="16"/>
      <c r="AT1363" s="16"/>
      <c r="AU1363" s="16"/>
      <c r="AV1363" s="16"/>
      <c r="AW1363" s="17"/>
      <c r="AX1363" s="16"/>
      <c r="AY1363" s="16"/>
      <c r="AZ1363" s="16"/>
      <c r="BA1363" s="16"/>
      <c r="BB1363" s="16"/>
      <c r="BC1363" s="16"/>
      <c r="BD1363" s="16"/>
      <c r="BH1363" s="6"/>
      <c r="BI1363" s="3"/>
      <c r="BK1363" s="6"/>
      <c r="BL1363" s="3"/>
      <c r="BM1363" s="3"/>
    </row>
    <row r="1364" spans="11:65" ht="12.75" customHeight="1" x14ac:dyDescent="0.15">
      <c r="K1364" s="1"/>
      <c r="AL1364" s="16"/>
      <c r="AM1364" s="16"/>
      <c r="AN1364" s="17"/>
      <c r="AO1364" s="16"/>
      <c r="AP1364" s="16"/>
      <c r="AQ1364" s="18"/>
      <c r="AR1364" s="18"/>
      <c r="AS1364" s="16"/>
      <c r="AT1364" s="16"/>
      <c r="AU1364" s="16"/>
      <c r="AV1364" s="16"/>
      <c r="AW1364" s="17"/>
      <c r="AX1364" s="16"/>
      <c r="AY1364" s="16"/>
      <c r="AZ1364" s="16"/>
      <c r="BA1364" s="16"/>
      <c r="BB1364" s="16"/>
      <c r="BC1364" s="16"/>
      <c r="BD1364" s="16"/>
      <c r="BH1364" s="6"/>
      <c r="BI1364" s="3"/>
      <c r="BK1364" s="6"/>
      <c r="BL1364" s="3"/>
      <c r="BM1364" s="3"/>
    </row>
    <row r="1365" spans="11:65" ht="12.75" customHeight="1" x14ac:dyDescent="0.15">
      <c r="K1365" s="1"/>
      <c r="AL1365" s="16"/>
      <c r="AM1365" s="16"/>
      <c r="AN1365" s="17"/>
      <c r="AO1365" s="16"/>
      <c r="AP1365" s="16"/>
      <c r="AQ1365" s="18"/>
      <c r="AR1365" s="18"/>
      <c r="AS1365" s="16"/>
      <c r="AT1365" s="16"/>
      <c r="AU1365" s="16"/>
      <c r="AV1365" s="16"/>
      <c r="AW1365" s="17"/>
      <c r="AX1365" s="16"/>
      <c r="AY1365" s="16"/>
      <c r="AZ1365" s="16"/>
      <c r="BA1365" s="16"/>
      <c r="BB1365" s="16"/>
      <c r="BC1365" s="16"/>
      <c r="BD1365" s="16"/>
      <c r="BH1365" s="6"/>
      <c r="BI1365" s="3"/>
      <c r="BK1365" s="6"/>
      <c r="BL1365" s="3"/>
      <c r="BM1365" s="3"/>
    </row>
    <row r="1366" spans="11:65" ht="12.75" customHeight="1" x14ac:dyDescent="0.15">
      <c r="K1366" s="1"/>
      <c r="AL1366" s="16"/>
      <c r="AM1366" s="16"/>
      <c r="AN1366" s="17"/>
      <c r="AO1366" s="16"/>
      <c r="AP1366" s="16"/>
      <c r="AQ1366" s="18"/>
      <c r="AR1366" s="18"/>
      <c r="AS1366" s="16"/>
      <c r="AT1366" s="16"/>
      <c r="AU1366" s="16"/>
      <c r="AV1366" s="16"/>
      <c r="AW1366" s="17"/>
      <c r="AX1366" s="16"/>
      <c r="AY1366" s="16"/>
      <c r="AZ1366" s="16"/>
      <c r="BA1366" s="16"/>
      <c r="BB1366" s="16"/>
      <c r="BC1366" s="16"/>
      <c r="BD1366" s="16"/>
      <c r="BH1366" s="6"/>
      <c r="BI1366" s="3"/>
      <c r="BK1366" s="6"/>
      <c r="BL1366" s="3"/>
      <c r="BM1366" s="3"/>
    </row>
    <row r="1367" spans="11:65" ht="12.75" customHeight="1" x14ac:dyDescent="0.15">
      <c r="K1367" s="1"/>
      <c r="AL1367" s="16"/>
      <c r="AM1367" s="16"/>
      <c r="AN1367" s="17"/>
      <c r="AO1367" s="16"/>
      <c r="AP1367" s="16"/>
      <c r="AQ1367" s="18"/>
      <c r="AR1367" s="18"/>
      <c r="AS1367" s="16"/>
      <c r="AT1367" s="16"/>
      <c r="AU1367" s="16"/>
      <c r="AV1367" s="16"/>
      <c r="AW1367" s="17"/>
      <c r="AX1367" s="16"/>
      <c r="AY1367" s="16"/>
      <c r="AZ1367" s="16"/>
      <c r="BA1367" s="16"/>
      <c r="BB1367" s="16"/>
      <c r="BC1367" s="16"/>
      <c r="BD1367" s="16"/>
      <c r="BH1367" s="6"/>
      <c r="BI1367" s="3"/>
      <c r="BK1367" s="6"/>
      <c r="BL1367" s="3"/>
      <c r="BM1367" s="3"/>
    </row>
    <row r="1368" spans="11:65" ht="12.75" customHeight="1" x14ac:dyDescent="0.15">
      <c r="K1368" s="1"/>
      <c r="AL1368" s="16"/>
      <c r="AM1368" s="16"/>
      <c r="AN1368" s="17"/>
      <c r="AO1368" s="16"/>
      <c r="AP1368" s="16"/>
      <c r="AQ1368" s="18"/>
      <c r="AR1368" s="18"/>
      <c r="AS1368" s="16"/>
      <c r="AT1368" s="16"/>
      <c r="AU1368" s="16"/>
      <c r="AV1368" s="16"/>
      <c r="AW1368" s="17"/>
      <c r="AX1368" s="16"/>
      <c r="AY1368" s="16"/>
      <c r="AZ1368" s="16"/>
      <c r="BA1368" s="16"/>
      <c r="BB1368" s="16"/>
      <c r="BC1368" s="16"/>
      <c r="BD1368" s="16"/>
      <c r="BH1368" s="6"/>
      <c r="BI1368" s="3"/>
      <c r="BK1368" s="6"/>
      <c r="BL1368" s="3"/>
      <c r="BM1368" s="3"/>
    </row>
    <row r="1369" spans="11:65" ht="12.75" customHeight="1" x14ac:dyDescent="0.15">
      <c r="K1369" s="1"/>
      <c r="AL1369" s="16"/>
      <c r="AM1369" s="16"/>
      <c r="AN1369" s="17"/>
      <c r="AO1369" s="16"/>
      <c r="AP1369" s="16"/>
      <c r="AQ1369" s="18"/>
      <c r="AR1369" s="18"/>
      <c r="AS1369" s="16"/>
      <c r="AT1369" s="16"/>
      <c r="AU1369" s="16"/>
      <c r="AV1369" s="16"/>
      <c r="AW1369" s="17"/>
      <c r="AX1369" s="16"/>
      <c r="AY1369" s="16"/>
      <c r="AZ1369" s="16"/>
      <c r="BA1369" s="16"/>
      <c r="BB1369" s="16"/>
      <c r="BC1369" s="16"/>
      <c r="BD1369" s="16"/>
      <c r="BH1369" s="6"/>
      <c r="BI1369" s="3"/>
      <c r="BK1369" s="6"/>
      <c r="BL1369" s="3"/>
      <c r="BM1369" s="3"/>
    </row>
    <row r="1370" spans="11:65" ht="12.75" customHeight="1" x14ac:dyDescent="0.15">
      <c r="K1370" s="1"/>
      <c r="AL1370" s="16"/>
      <c r="AM1370" s="16"/>
      <c r="AN1370" s="17"/>
      <c r="AO1370" s="16"/>
      <c r="AP1370" s="16"/>
      <c r="AQ1370" s="18"/>
      <c r="AR1370" s="18"/>
      <c r="AS1370" s="16"/>
      <c r="AT1370" s="16"/>
      <c r="AU1370" s="16"/>
      <c r="AV1370" s="16"/>
      <c r="AW1370" s="17"/>
      <c r="AX1370" s="16"/>
      <c r="AY1370" s="16"/>
      <c r="AZ1370" s="16"/>
      <c r="BA1370" s="16"/>
      <c r="BB1370" s="16"/>
      <c r="BC1370" s="16"/>
      <c r="BD1370" s="16"/>
      <c r="BH1370" s="6"/>
      <c r="BI1370" s="3"/>
      <c r="BK1370" s="6"/>
      <c r="BL1370" s="3"/>
      <c r="BM1370" s="3"/>
    </row>
    <row r="1371" spans="11:65" ht="12.75" customHeight="1" x14ac:dyDescent="0.15">
      <c r="K1371" s="1"/>
      <c r="AL1371" s="16"/>
      <c r="AM1371" s="16"/>
      <c r="AN1371" s="17"/>
      <c r="AO1371" s="16"/>
      <c r="AP1371" s="16"/>
      <c r="AQ1371" s="18"/>
      <c r="AR1371" s="18"/>
      <c r="AS1371" s="16"/>
      <c r="AT1371" s="16"/>
      <c r="AU1371" s="16"/>
      <c r="AV1371" s="16"/>
      <c r="AW1371" s="17"/>
      <c r="AX1371" s="16"/>
      <c r="AY1371" s="16"/>
      <c r="AZ1371" s="16"/>
      <c r="BA1371" s="16"/>
      <c r="BB1371" s="16"/>
      <c r="BC1371" s="16"/>
      <c r="BD1371" s="16"/>
      <c r="BH1371" s="6"/>
      <c r="BI1371" s="3"/>
      <c r="BK1371" s="6"/>
      <c r="BL1371" s="3"/>
      <c r="BM1371" s="3"/>
    </row>
    <row r="1372" spans="11:65" ht="12.75" customHeight="1" x14ac:dyDescent="0.15">
      <c r="K1372" s="1"/>
      <c r="AL1372" s="16"/>
      <c r="AM1372" s="16"/>
      <c r="AN1372" s="17"/>
      <c r="AO1372" s="16"/>
      <c r="AP1372" s="16"/>
      <c r="AQ1372" s="18"/>
      <c r="AR1372" s="18"/>
      <c r="AS1372" s="16"/>
      <c r="AT1372" s="16"/>
      <c r="AU1372" s="16"/>
      <c r="AV1372" s="16"/>
      <c r="AW1372" s="17"/>
      <c r="AX1372" s="16"/>
      <c r="AY1372" s="16"/>
      <c r="AZ1372" s="16"/>
      <c r="BA1372" s="16"/>
      <c r="BB1372" s="16"/>
      <c r="BC1372" s="16"/>
      <c r="BD1372" s="16"/>
      <c r="BH1372" s="6"/>
      <c r="BI1372" s="3"/>
      <c r="BK1372" s="6"/>
      <c r="BL1372" s="3"/>
      <c r="BM1372" s="3"/>
    </row>
    <row r="1373" spans="11:65" ht="12.75" customHeight="1" x14ac:dyDescent="0.15">
      <c r="K1373" s="1"/>
      <c r="AL1373" s="16"/>
      <c r="AM1373" s="16"/>
      <c r="AN1373" s="17"/>
      <c r="AO1373" s="16"/>
      <c r="AP1373" s="16"/>
      <c r="AQ1373" s="18"/>
      <c r="AR1373" s="18"/>
      <c r="AS1373" s="16"/>
      <c r="AT1373" s="16"/>
      <c r="AU1373" s="16"/>
      <c r="AV1373" s="16"/>
      <c r="AW1373" s="17"/>
      <c r="AX1373" s="16"/>
      <c r="AY1373" s="16"/>
      <c r="AZ1373" s="16"/>
      <c r="BA1373" s="16"/>
      <c r="BB1373" s="16"/>
      <c r="BC1373" s="16"/>
      <c r="BD1373" s="16"/>
      <c r="BH1373" s="6"/>
      <c r="BI1373" s="3"/>
      <c r="BK1373" s="6"/>
      <c r="BL1373" s="3"/>
      <c r="BM1373" s="3"/>
    </row>
    <row r="1374" spans="11:65" ht="12.75" customHeight="1" x14ac:dyDescent="0.15">
      <c r="K1374" s="1"/>
      <c r="AL1374" s="16"/>
      <c r="AM1374" s="16"/>
      <c r="AN1374" s="17"/>
      <c r="AO1374" s="16"/>
      <c r="AP1374" s="16"/>
      <c r="AQ1374" s="18"/>
      <c r="AR1374" s="18"/>
      <c r="AS1374" s="16"/>
      <c r="AT1374" s="16"/>
      <c r="AU1374" s="16"/>
      <c r="AV1374" s="16"/>
      <c r="AW1374" s="17"/>
      <c r="AX1374" s="16"/>
      <c r="AY1374" s="16"/>
      <c r="AZ1374" s="16"/>
      <c r="BA1374" s="16"/>
      <c r="BB1374" s="16"/>
      <c r="BC1374" s="16"/>
      <c r="BD1374" s="16"/>
      <c r="BH1374" s="6"/>
      <c r="BI1374" s="3"/>
      <c r="BK1374" s="6"/>
      <c r="BL1374" s="3"/>
      <c r="BM1374" s="3"/>
    </row>
    <row r="1375" spans="11:65" ht="12.75" customHeight="1" x14ac:dyDescent="0.15">
      <c r="K1375" s="1"/>
      <c r="AL1375" s="16"/>
      <c r="AM1375" s="16"/>
      <c r="AN1375" s="17"/>
      <c r="AO1375" s="16"/>
      <c r="AP1375" s="16"/>
      <c r="AQ1375" s="18"/>
      <c r="AR1375" s="18"/>
      <c r="AS1375" s="16"/>
      <c r="AT1375" s="16"/>
      <c r="AU1375" s="16"/>
      <c r="AV1375" s="16"/>
      <c r="AW1375" s="17"/>
      <c r="AX1375" s="16"/>
      <c r="AY1375" s="16"/>
      <c r="AZ1375" s="16"/>
      <c r="BA1375" s="16"/>
      <c r="BB1375" s="16"/>
      <c r="BC1375" s="16"/>
      <c r="BD1375" s="16"/>
      <c r="BH1375" s="6"/>
      <c r="BI1375" s="3"/>
      <c r="BK1375" s="6"/>
      <c r="BL1375" s="3"/>
      <c r="BM1375" s="3"/>
    </row>
    <row r="1376" spans="11:65" ht="12.75" customHeight="1" x14ac:dyDescent="0.15">
      <c r="K1376" s="1"/>
      <c r="AL1376" s="16"/>
      <c r="AM1376" s="16"/>
      <c r="AN1376" s="17"/>
      <c r="AO1376" s="16"/>
      <c r="AP1376" s="16"/>
      <c r="AQ1376" s="18"/>
      <c r="AR1376" s="18"/>
      <c r="AS1376" s="16"/>
      <c r="AT1376" s="16"/>
      <c r="AU1376" s="16"/>
      <c r="AV1376" s="16"/>
      <c r="AW1376" s="17"/>
      <c r="AX1376" s="16"/>
      <c r="AY1376" s="16"/>
      <c r="AZ1376" s="16"/>
      <c r="BA1376" s="16"/>
      <c r="BB1376" s="16"/>
      <c r="BC1376" s="16"/>
      <c r="BD1376" s="16"/>
      <c r="BH1376" s="6"/>
      <c r="BI1376" s="3"/>
      <c r="BK1376" s="6"/>
      <c r="BL1376" s="3"/>
      <c r="BM1376" s="3"/>
    </row>
    <row r="1377" spans="11:65" ht="12.75" customHeight="1" x14ac:dyDescent="0.15">
      <c r="K1377" s="1"/>
      <c r="AL1377" s="16"/>
      <c r="AM1377" s="16"/>
      <c r="AN1377" s="17"/>
      <c r="AO1377" s="16"/>
      <c r="AP1377" s="16"/>
      <c r="AQ1377" s="18"/>
      <c r="AR1377" s="18"/>
      <c r="AS1377" s="16"/>
      <c r="AT1377" s="16"/>
      <c r="AU1377" s="16"/>
      <c r="AV1377" s="16"/>
      <c r="AW1377" s="17"/>
      <c r="AX1377" s="16"/>
      <c r="AY1377" s="16"/>
      <c r="AZ1377" s="16"/>
      <c r="BA1377" s="16"/>
      <c r="BB1377" s="16"/>
      <c r="BC1377" s="16"/>
      <c r="BD1377" s="16"/>
      <c r="BH1377" s="6"/>
      <c r="BI1377" s="3"/>
      <c r="BK1377" s="6"/>
      <c r="BL1377" s="3"/>
      <c r="BM1377" s="3"/>
    </row>
    <row r="1378" spans="11:65" ht="12.75" customHeight="1" x14ac:dyDescent="0.15">
      <c r="K1378" s="1"/>
      <c r="AL1378" s="16"/>
      <c r="AM1378" s="16"/>
      <c r="AN1378" s="17"/>
      <c r="AO1378" s="16"/>
      <c r="AP1378" s="16"/>
      <c r="AQ1378" s="18"/>
      <c r="AR1378" s="18"/>
      <c r="AS1378" s="16"/>
      <c r="AT1378" s="16"/>
      <c r="AU1378" s="16"/>
      <c r="AV1378" s="16"/>
      <c r="AW1378" s="17"/>
      <c r="AX1378" s="16"/>
      <c r="AY1378" s="16"/>
      <c r="AZ1378" s="16"/>
      <c r="BA1378" s="16"/>
      <c r="BB1378" s="16"/>
      <c r="BC1378" s="16"/>
      <c r="BD1378" s="16"/>
      <c r="BH1378" s="6"/>
      <c r="BI1378" s="3"/>
      <c r="BK1378" s="6"/>
      <c r="BL1378" s="3"/>
      <c r="BM1378" s="3"/>
    </row>
    <row r="1379" spans="11:65" ht="12.75" customHeight="1" x14ac:dyDescent="0.15">
      <c r="K1379" s="1"/>
      <c r="AL1379" s="16"/>
      <c r="AM1379" s="16"/>
      <c r="AN1379" s="17"/>
      <c r="AO1379" s="16"/>
      <c r="AP1379" s="16"/>
      <c r="AQ1379" s="18"/>
      <c r="AR1379" s="18"/>
      <c r="AS1379" s="16"/>
      <c r="AT1379" s="16"/>
      <c r="AU1379" s="16"/>
      <c r="AV1379" s="16"/>
      <c r="AW1379" s="17"/>
      <c r="AX1379" s="16"/>
      <c r="AY1379" s="16"/>
      <c r="AZ1379" s="16"/>
      <c r="BA1379" s="16"/>
      <c r="BB1379" s="16"/>
      <c r="BC1379" s="16"/>
      <c r="BD1379" s="16"/>
      <c r="BH1379" s="6"/>
      <c r="BI1379" s="3"/>
      <c r="BK1379" s="6"/>
      <c r="BL1379" s="3"/>
      <c r="BM1379" s="3"/>
    </row>
    <row r="1380" spans="11:65" ht="12.75" customHeight="1" x14ac:dyDescent="0.15">
      <c r="K1380" s="1"/>
      <c r="AL1380" s="16"/>
      <c r="AM1380" s="16"/>
      <c r="AN1380" s="17"/>
      <c r="AO1380" s="16"/>
      <c r="AP1380" s="16"/>
      <c r="AQ1380" s="18"/>
      <c r="AR1380" s="18"/>
      <c r="AS1380" s="16"/>
      <c r="AT1380" s="16"/>
      <c r="AU1380" s="16"/>
      <c r="AV1380" s="16"/>
      <c r="AW1380" s="17"/>
      <c r="AX1380" s="16"/>
      <c r="AY1380" s="16"/>
      <c r="AZ1380" s="16"/>
      <c r="BA1380" s="16"/>
      <c r="BB1380" s="16"/>
      <c r="BC1380" s="16"/>
      <c r="BD1380" s="16"/>
      <c r="BH1380" s="6"/>
      <c r="BI1380" s="3"/>
      <c r="BK1380" s="6"/>
      <c r="BL1380" s="3"/>
      <c r="BM1380" s="3"/>
    </row>
    <row r="1381" spans="11:65" ht="12.75" customHeight="1" x14ac:dyDescent="0.15">
      <c r="K1381" s="1"/>
      <c r="AL1381" s="16"/>
      <c r="AM1381" s="16"/>
      <c r="AN1381" s="17"/>
      <c r="AO1381" s="16"/>
      <c r="AP1381" s="16"/>
      <c r="AQ1381" s="18"/>
      <c r="AR1381" s="18"/>
      <c r="AS1381" s="16"/>
      <c r="AT1381" s="16"/>
      <c r="AU1381" s="16"/>
      <c r="AV1381" s="16"/>
      <c r="AW1381" s="17"/>
      <c r="AX1381" s="16"/>
      <c r="AY1381" s="16"/>
      <c r="AZ1381" s="16"/>
      <c r="BA1381" s="16"/>
      <c r="BB1381" s="16"/>
      <c r="BC1381" s="16"/>
      <c r="BD1381" s="16"/>
      <c r="BH1381" s="6"/>
      <c r="BI1381" s="3"/>
      <c r="BK1381" s="6"/>
      <c r="BL1381" s="3"/>
      <c r="BM1381" s="3"/>
    </row>
    <row r="1382" spans="11:65" ht="12.75" customHeight="1" x14ac:dyDescent="0.15">
      <c r="K1382" s="1"/>
      <c r="AL1382" s="16"/>
      <c r="AM1382" s="16"/>
      <c r="AN1382" s="17"/>
      <c r="AO1382" s="16"/>
      <c r="AP1382" s="16"/>
      <c r="AQ1382" s="18"/>
      <c r="AR1382" s="18"/>
      <c r="AS1382" s="16"/>
      <c r="AT1382" s="16"/>
      <c r="AU1382" s="16"/>
      <c r="AV1382" s="16"/>
      <c r="AW1382" s="17"/>
      <c r="AX1382" s="16"/>
      <c r="AY1382" s="16"/>
      <c r="AZ1382" s="16"/>
      <c r="BA1382" s="16"/>
      <c r="BB1382" s="16"/>
      <c r="BC1382" s="16"/>
      <c r="BD1382" s="16"/>
      <c r="BH1382" s="6"/>
      <c r="BI1382" s="3"/>
      <c r="BK1382" s="6"/>
      <c r="BL1382" s="3"/>
      <c r="BM1382" s="3"/>
    </row>
    <row r="1383" spans="11:65" ht="12.75" customHeight="1" x14ac:dyDescent="0.15">
      <c r="K1383" s="1"/>
      <c r="AL1383" s="16"/>
      <c r="AM1383" s="16"/>
      <c r="AN1383" s="17"/>
      <c r="AO1383" s="16"/>
      <c r="AP1383" s="16"/>
      <c r="AQ1383" s="18"/>
      <c r="AR1383" s="18"/>
      <c r="AS1383" s="16"/>
      <c r="AT1383" s="16"/>
      <c r="AU1383" s="16"/>
      <c r="AV1383" s="16"/>
      <c r="AW1383" s="17"/>
      <c r="AX1383" s="16"/>
      <c r="AY1383" s="16"/>
      <c r="AZ1383" s="16"/>
      <c r="BA1383" s="16"/>
      <c r="BB1383" s="16"/>
      <c r="BC1383" s="16"/>
      <c r="BD1383" s="16"/>
      <c r="BH1383" s="6"/>
      <c r="BI1383" s="3"/>
      <c r="BK1383" s="6"/>
      <c r="BL1383" s="3"/>
      <c r="BM1383" s="3"/>
    </row>
    <row r="1384" spans="11:65" ht="12.75" customHeight="1" x14ac:dyDescent="0.15">
      <c r="K1384" s="1"/>
      <c r="AL1384" s="16"/>
      <c r="AM1384" s="16"/>
      <c r="AN1384" s="17"/>
      <c r="AO1384" s="16"/>
      <c r="AP1384" s="16"/>
      <c r="AQ1384" s="18"/>
      <c r="AR1384" s="18"/>
      <c r="AS1384" s="16"/>
      <c r="AT1384" s="16"/>
      <c r="AU1384" s="16"/>
      <c r="AV1384" s="16"/>
      <c r="AW1384" s="17"/>
      <c r="AX1384" s="16"/>
      <c r="AY1384" s="16"/>
      <c r="AZ1384" s="16"/>
      <c r="BA1384" s="16"/>
      <c r="BB1384" s="16"/>
      <c r="BC1384" s="16"/>
      <c r="BD1384" s="16"/>
      <c r="BH1384" s="6"/>
      <c r="BI1384" s="3"/>
      <c r="BK1384" s="6"/>
      <c r="BL1384" s="3"/>
      <c r="BM1384" s="3"/>
    </row>
    <row r="1385" spans="11:65" ht="12.75" customHeight="1" x14ac:dyDescent="0.15">
      <c r="K1385" s="1"/>
      <c r="AL1385" s="16"/>
      <c r="AM1385" s="16"/>
      <c r="AN1385" s="17"/>
      <c r="AO1385" s="16"/>
      <c r="AP1385" s="16"/>
      <c r="AQ1385" s="18"/>
      <c r="AR1385" s="18"/>
      <c r="AS1385" s="16"/>
      <c r="AT1385" s="16"/>
      <c r="AU1385" s="16"/>
      <c r="AV1385" s="16"/>
      <c r="AW1385" s="17"/>
      <c r="AX1385" s="16"/>
      <c r="AY1385" s="16"/>
      <c r="AZ1385" s="16"/>
      <c r="BA1385" s="16"/>
      <c r="BB1385" s="16"/>
      <c r="BC1385" s="16"/>
      <c r="BD1385" s="16"/>
      <c r="BH1385" s="6"/>
      <c r="BI1385" s="3"/>
      <c r="BK1385" s="6"/>
      <c r="BL1385" s="3"/>
      <c r="BM1385" s="3"/>
    </row>
    <row r="1386" spans="11:65" ht="12.75" customHeight="1" x14ac:dyDescent="0.15">
      <c r="K1386" s="1"/>
      <c r="AL1386" s="16"/>
      <c r="AM1386" s="16"/>
      <c r="AN1386" s="17"/>
      <c r="AO1386" s="16"/>
      <c r="AP1386" s="16"/>
      <c r="AQ1386" s="18"/>
      <c r="AR1386" s="18"/>
      <c r="AS1386" s="16"/>
      <c r="AT1386" s="16"/>
      <c r="AU1386" s="16"/>
      <c r="AV1386" s="16"/>
      <c r="AW1386" s="17"/>
      <c r="AX1386" s="16"/>
      <c r="AY1386" s="16"/>
      <c r="AZ1386" s="16"/>
      <c r="BA1386" s="16"/>
      <c r="BB1386" s="16"/>
      <c r="BC1386" s="16"/>
      <c r="BD1386" s="16"/>
      <c r="BH1386" s="6"/>
      <c r="BI1386" s="3"/>
      <c r="BK1386" s="6"/>
      <c r="BL1386" s="3"/>
      <c r="BM1386" s="3"/>
    </row>
    <row r="1387" spans="11:65" ht="12.75" customHeight="1" x14ac:dyDescent="0.15">
      <c r="K1387" s="1"/>
      <c r="AL1387" s="16"/>
      <c r="AM1387" s="16"/>
      <c r="AN1387" s="17"/>
      <c r="AO1387" s="16"/>
      <c r="AP1387" s="16"/>
      <c r="AQ1387" s="18"/>
      <c r="AR1387" s="18"/>
      <c r="AS1387" s="16"/>
      <c r="AT1387" s="16"/>
      <c r="AU1387" s="16"/>
      <c r="AV1387" s="16"/>
      <c r="AW1387" s="17"/>
      <c r="AX1387" s="16"/>
      <c r="AY1387" s="16"/>
      <c r="AZ1387" s="16"/>
      <c r="BA1387" s="16"/>
      <c r="BB1387" s="16"/>
      <c r="BC1387" s="16"/>
      <c r="BD1387" s="16"/>
      <c r="BH1387" s="6"/>
      <c r="BI1387" s="3"/>
      <c r="BK1387" s="6"/>
      <c r="BL1387" s="3"/>
      <c r="BM1387" s="3"/>
    </row>
    <row r="1388" spans="11:65" ht="12.75" customHeight="1" x14ac:dyDescent="0.15">
      <c r="K1388" s="1"/>
      <c r="AL1388" s="16"/>
      <c r="AM1388" s="16"/>
      <c r="AN1388" s="17"/>
      <c r="AO1388" s="16"/>
      <c r="AP1388" s="16"/>
      <c r="AQ1388" s="18"/>
      <c r="AR1388" s="18"/>
      <c r="AS1388" s="16"/>
      <c r="AT1388" s="16"/>
      <c r="AU1388" s="16"/>
      <c r="AV1388" s="16"/>
      <c r="AW1388" s="17"/>
      <c r="AX1388" s="16"/>
      <c r="AY1388" s="16"/>
      <c r="AZ1388" s="16"/>
      <c r="BA1388" s="16"/>
      <c r="BB1388" s="16"/>
      <c r="BC1388" s="16"/>
      <c r="BD1388" s="16"/>
      <c r="BH1388" s="6"/>
      <c r="BI1388" s="3"/>
      <c r="BK1388" s="6"/>
      <c r="BL1388" s="3"/>
      <c r="BM1388" s="3"/>
    </row>
    <row r="1389" spans="11:65" ht="12.75" customHeight="1" x14ac:dyDescent="0.15">
      <c r="K1389" s="1"/>
      <c r="AL1389" s="16"/>
      <c r="AM1389" s="16"/>
      <c r="AN1389" s="17"/>
      <c r="AO1389" s="16"/>
      <c r="AP1389" s="16"/>
      <c r="AQ1389" s="18"/>
      <c r="AR1389" s="18"/>
      <c r="AS1389" s="16"/>
      <c r="AT1389" s="16"/>
      <c r="AU1389" s="16"/>
      <c r="AV1389" s="16"/>
      <c r="AW1389" s="17"/>
      <c r="AX1389" s="16"/>
      <c r="AY1389" s="16"/>
      <c r="AZ1389" s="16"/>
      <c r="BA1389" s="16"/>
      <c r="BB1389" s="16"/>
      <c r="BC1389" s="16"/>
      <c r="BD1389" s="16"/>
      <c r="BH1389" s="6"/>
      <c r="BI1389" s="3"/>
      <c r="BK1389" s="6"/>
      <c r="BL1389" s="3"/>
      <c r="BM1389" s="3"/>
    </row>
    <row r="1390" spans="11:65" ht="12.75" customHeight="1" x14ac:dyDescent="0.15">
      <c r="K1390" s="1"/>
      <c r="AL1390" s="16"/>
      <c r="AM1390" s="16"/>
      <c r="AN1390" s="17"/>
      <c r="AO1390" s="16"/>
      <c r="AP1390" s="16"/>
      <c r="AQ1390" s="18"/>
      <c r="AR1390" s="18"/>
      <c r="AS1390" s="16"/>
      <c r="AT1390" s="16"/>
      <c r="AU1390" s="16"/>
      <c r="AV1390" s="16"/>
      <c r="AW1390" s="17"/>
      <c r="AX1390" s="16"/>
      <c r="AY1390" s="16"/>
      <c r="AZ1390" s="16"/>
      <c r="BA1390" s="16"/>
      <c r="BB1390" s="16"/>
      <c r="BC1390" s="16"/>
      <c r="BD1390" s="16"/>
      <c r="BH1390" s="6"/>
      <c r="BI1390" s="3"/>
      <c r="BK1390" s="6"/>
      <c r="BL1390" s="3"/>
      <c r="BM1390" s="3"/>
    </row>
    <row r="1391" spans="11:65" ht="12.75" customHeight="1" x14ac:dyDescent="0.15">
      <c r="K1391" s="1"/>
      <c r="AL1391" s="16"/>
      <c r="AM1391" s="16"/>
      <c r="AN1391" s="17"/>
      <c r="AO1391" s="16"/>
      <c r="AP1391" s="16"/>
      <c r="AQ1391" s="18"/>
      <c r="AR1391" s="18"/>
      <c r="AS1391" s="16"/>
      <c r="AT1391" s="16"/>
      <c r="AU1391" s="16"/>
      <c r="AV1391" s="16"/>
      <c r="AW1391" s="17"/>
      <c r="AX1391" s="16"/>
      <c r="AY1391" s="16"/>
      <c r="AZ1391" s="16"/>
      <c r="BA1391" s="16"/>
      <c r="BB1391" s="16"/>
      <c r="BC1391" s="16"/>
      <c r="BD1391" s="16"/>
      <c r="BH1391" s="6"/>
      <c r="BI1391" s="3"/>
      <c r="BK1391" s="6"/>
      <c r="BL1391" s="3"/>
      <c r="BM1391" s="3"/>
    </row>
    <row r="1392" spans="11:65" ht="12.75" customHeight="1" x14ac:dyDescent="0.15">
      <c r="K1392" s="1"/>
      <c r="AL1392" s="16"/>
      <c r="AM1392" s="16"/>
      <c r="AN1392" s="17"/>
      <c r="AO1392" s="16"/>
      <c r="AP1392" s="16"/>
      <c r="AQ1392" s="18"/>
      <c r="AR1392" s="18"/>
      <c r="AS1392" s="16"/>
      <c r="AT1392" s="16"/>
      <c r="AU1392" s="16"/>
      <c r="AV1392" s="16"/>
      <c r="AW1392" s="17"/>
      <c r="AX1392" s="16"/>
      <c r="AY1392" s="16"/>
      <c r="AZ1392" s="16"/>
      <c r="BA1392" s="16"/>
      <c r="BB1392" s="16"/>
      <c r="BC1392" s="16"/>
      <c r="BD1392" s="16"/>
      <c r="BH1392" s="6"/>
      <c r="BI1392" s="3"/>
      <c r="BK1392" s="6"/>
      <c r="BL1392" s="3"/>
      <c r="BM1392" s="3"/>
    </row>
    <row r="1393" spans="11:65" ht="12.75" customHeight="1" x14ac:dyDescent="0.15">
      <c r="K1393" s="1"/>
      <c r="AL1393" s="16"/>
      <c r="AM1393" s="16"/>
      <c r="AN1393" s="17"/>
      <c r="AO1393" s="16"/>
      <c r="AP1393" s="16"/>
      <c r="AQ1393" s="18"/>
      <c r="AR1393" s="18"/>
      <c r="AS1393" s="16"/>
      <c r="AT1393" s="16"/>
      <c r="AU1393" s="16"/>
      <c r="AV1393" s="16"/>
      <c r="AW1393" s="17"/>
      <c r="AX1393" s="16"/>
      <c r="AY1393" s="16"/>
      <c r="AZ1393" s="16"/>
      <c r="BA1393" s="16"/>
      <c r="BB1393" s="16"/>
      <c r="BC1393" s="16"/>
      <c r="BD1393" s="16"/>
      <c r="BH1393" s="6"/>
      <c r="BI1393" s="3"/>
      <c r="BK1393" s="6"/>
      <c r="BL1393" s="3"/>
      <c r="BM1393" s="3"/>
    </row>
    <row r="1394" spans="11:65" ht="12.75" customHeight="1" x14ac:dyDescent="0.15">
      <c r="K1394" s="1"/>
      <c r="AL1394" s="16"/>
      <c r="AM1394" s="16"/>
      <c r="AN1394" s="17"/>
      <c r="AO1394" s="16"/>
      <c r="AP1394" s="16"/>
      <c r="AQ1394" s="18"/>
      <c r="AR1394" s="18"/>
      <c r="AS1394" s="16"/>
      <c r="AT1394" s="16"/>
      <c r="AU1394" s="16"/>
      <c r="AV1394" s="16"/>
      <c r="AW1394" s="17"/>
      <c r="AX1394" s="16"/>
      <c r="AY1394" s="16"/>
      <c r="AZ1394" s="16"/>
      <c r="BA1394" s="16"/>
      <c r="BB1394" s="16"/>
      <c r="BC1394" s="16"/>
      <c r="BD1394" s="16"/>
      <c r="BH1394" s="6"/>
      <c r="BI1394" s="3"/>
      <c r="BK1394" s="6"/>
      <c r="BL1394" s="3"/>
      <c r="BM1394" s="3"/>
    </row>
    <row r="1395" spans="11:65" ht="12.75" customHeight="1" x14ac:dyDescent="0.15">
      <c r="K1395" s="1"/>
      <c r="AL1395" s="16"/>
      <c r="AM1395" s="16"/>
      <c r="AN1395" s="17"/>
      <c r="AO1395" s="16"/>
      <c r="AP1395" s="16"/>
      <c r="AQ1395" s="18"/>
      <c r="AR1395" s="18"/>
      <c r="AS1395" s="16"/>
      <c r="AT1395" s="16"/>
      <c r="AU1395" s="16"/>
      <c r="AV1395" s="16"/>
      <c r="AW1395" s="17"/>
      <c r="AX1395" s="16"/>
      <c r="AY1395" s="16"/>
      <c r="AZ1395" s="16"/>
      <c r="BA1395" s="16"/>
      <c r="BB1395" s="16"/>
      <c r="BC1395" s="16"/>
      <c r="BD1395" s="16"/>
      <c r="BH1395" s="6"/>
      <c r="BI1395" s="3"/>
      <c r="BK1395" s="6"/>
      <c r="BL1395" s="3"/>
      <c r="BM1395" s="3"/>
    </row>
    <row r="1396" spans="11:65" ht="12.75" customHeight="1" x14ac:dyDescent="0.15">
      <c r="K1396" s="1"/>
      <c r="AL1396" s="16"/>
      <c r="AM1396" s="16"/>
      <c r="AN1396" s="17"/>
      <c r="AO1396" s="16"/>
      <c r="AP1396" s="16"/>
      <c r="AQ1396" s="18"/>
      <c r="AR1396" s="18"/>
      <c r="AS1396" s="16"/>
      <c r="AT1396" s="16"/>
      <c r="AU1396" s="16"/>
      <c r="AV1396" s="16"/>
      <c r="AW1396" s="17"/>
      <c r="AX1396" s="16"/>
      <c r="AY1396" s="16"/>
      <c r="AZ1396" s="16"/>
      <c r="BA1396" s="16"/>
      <c r="BB1396" s="16"/>
      <c r="BC1396" s="16"/>
      <c r="BD1396" s="16"/>
      <c r="BH1396" s="6"/>
      <c r="BI1396" s="3"/>
      <c r="BK1396" s="6"/>
      <c r="BL1396" s="3"/>
      <c r="BM1396" s="3"/>
    </row>
    <row r="1397" spans="11:65" ht="12.75" customHeight="1" x14ac:dyDescent="0.15">
      <c r="K1397" s="1"/>
      <c r="AL1397" s="16"/>
      <c r="AM1397" s="16"/>
      <c r="AN1397" s="17"/>
      <c r="AO1397" s="16"/>
      <c r="AP1397" s="16"/>
      <c r="AQ1397" s="18"/>
      <c r="AR1397" s="18"/>
      <c r="AS1397" s="16"/>
      <c r="AT1397" s="16"/>
      <c r="AU1397" s="16"/>
      <c r="AV1397" s="16"/>
      <c r="AW1397" s="17"/>
      <c r="AX1397" s="16"/>
      <c r="AY1397" s="16"/>
      <c r="AZ1397" s="16"/>
      <c r="BA1397" s="16"/>
      <c r="BB1397" s="16"/>
      <c r="BC1397" s="16"/>
      <c r="BD1397" s="16"/>
      <c r="BH1397" s="6"/>
      <c r="BI1397" s="3"/>
      <c r="BK1397" s="6"/>
      <c r="BL1397" s="3"/>
      <c r="BM1397" s="3"/>
    </row>
    <row r="1398" spans="11:65" ht="12.75" customHeight="1" x14ac:dyDescent="0.15">
      <c r="K1398" s="1"/>
      <c r="AL1398" s="16"/>
      <c r="AM1398" s="16"/>
      <c r="AN1398" s="17"/>
      <c r="AO1398" s="16"/>
      <c r="AP1398" s="16"/>
      <c r="AQ1398" s="18"/>
      <c r="AR1398" s="18"/>
      <c r="AS1398" s="16"/>
      <c r="AT1398" s="16"/>
      <c r="AU1398" s="16"/>
      <c r="AV1398" s="16"/>
      <c r="AW1398" s="17"/>
      <c r="AX1398" s="16"/>
      <c r="AY1398" s="16"/>
      <c r="AZ1398" s="16"/>
      <c r="BA1398" s="16"/>
      <c r="BB1398" s="16"/>
      <c r="BC1398" s="16"/>
      <c r="BD1398" s="16"/>
      <c r="BH1398" s="6"/>
      <c r="BI1398" s="3"/>
      <c r="BK1398" s="6"/>
      <c r="BL1398" s="3"/>
      <c r="BM1398" s="3"/>
    </row>
    <row r="1399" spans="11:65" ht="12.75" customHeight="1" x14ac:dyDescent="0.15">
      <c r="K1399" s="1"/>
      <c r="AL1399" s="16"/>
      <c r="AM1399" s="16"/>
      <c r="AN1399" s="17"/>
      <c r="AO1399" s="16"/>
      <c r="AP1399" s="16"/>
      <c r="AQ1399" s="18"/>
      <c r="AR1399" s="18"/>
      <c r="AS1399" s="16"/>
      <c r="AT1399" s="16"/>
      <c r="AU1399" s="16"/>
      <c r="AV1399" s="16"/>
      <c r="AW1399" s="17"/>
      <c r="AX1399" s="16"/>
      <c r="AY1399" s="16"/>
      <c r="AZ1399" s="16"/>
      <c r="BA1399" s="16"/>
      <c r="BB1399" s="16"/>
      <c r="BC1399" s="16"/>
      <c r="BD1399" s="16"/>
      <c r="BH1399" s="6"/>
      <c r="BI1399" s="3"/>
      <c r="BK1399" s="6"/>
      <c r="BL1399" s="3"/>
      <c r="BM1399" s="3"/>
    </row>
    <row r="1400" spans="11:65" ht="12.75" customHeight="1" x14ac:dyDescent="0.15">
      <c r="K1400" s="1"/>
      <c r="AL1400" s="16"/>
      <c r="AM1400" s="16"/>
      <c r="AN1400" s="17"/>
      <c r="AO1400" s="16"/>
      <c r="AP1400" s="16"/>
      <c r="AQ1400" s="18"/>
      <c r="AR1400" s="18"/>
      <c r="AS1400" s="16"/>
      <c r="AT1400" s="16"/>
      <c r="AU1400" s="16"/>
      <c r="AV1400" s="16"/>
      <c r="AW1400" s="17"/>
      <c r="AX1400" s="16"/>
      <c r="AY1400" s="16"/>
      <c r="AZ1400" s="16"/>
      <c r="BA1400" s="16"/>
      <c r="BB1400" s="16"/>
      <c r="BC1400" s="16"/>
      <c r="BD1400" s="16"/>
      <c r="BH1400" s="6"/>
      <c r="BI1400" s="3"/>
      <c r="BK1400" s="6"/>
      <c r="BL1400" s="3"/>
      <c r="BM1400" s="3"/>
    </row>
    <row r="1401" spans="11:65" ht="12.75" customHeight="1" x14ac:dyDescent="0.15">
      <c r="K1401" s="1"/>
      <c r="AL1401" s="16"/>
      <c r="AM1401" s="16"/>
      <c r="AN1401" s="17"/>
      <c r="AO1401" s="16"/>
      <c r="AP1401" s="16"/>
      <c r="AQ1401" s="18"/>
      <c r="AR1401" s="18"/>
      <c r="AS1401" s="16"/>
      <c r="AT1401" s="16"/>
      <c r="AU1401" s="16"/>
      <c r="AV1401" s="16"/>
      <c r="AW1401" s="17"/>
      <c r="AX1401" s="16"/>
      <c r="AY1401" s="16"/>
      <c r="AZ1401" s="16"/>
      <c r="BA1401" s="16"/>
      <c r="BB1401" s="16"/>
      <c r="BC1401" s="16"/>
      <c r="BD1401" s="16"/>
      <c r="BH1401" s="6"/>
      <c r="BI1401" s="3"/>
      <c r="BK1401" s="6"/>
      <c r="BL1401" s="3"/>
      <c r="BM1401" s="3"/>
    </row>
    <row r="1402" spans="11:65" ht="12.75" customHeight="1" x14ac:dyDescent="0.15">
      <c r="K1402" s="1"/>
      <c r="AL1402" s="16"/>
      <c r="AM1402" s="16"/>
      <c r="AN1402" s="17"/>
      <c r="AO1402" s="16"/>
      <c r="AP1402" s="16"/>
      <c r="AQ1402" s="18"/>
      <c r="AR1402" s="18"/>
      <c r="AS1402" s="16"/>
      <c r="AT1402" s="16"/>
      <c r="AU1402" s="16"/>
      <c r="AV1402" s="16"/>
      <c r="AW1402" s="17"/>
      <c r="AX1402" s="16"/>
      <c r="AY1402" s="16"/>
      <c r="AZ1402" s="16"/>
      <c r="BA1402" s="16"/>
      <c r="BB1402" s="16"/>
      <c r="BC1402" s="16"/>
      <c r="BD1402" s="16"/>
      <c r="BH1402" s="6"/>
      <c r="BI1402" s="3"/>
      <c r="BK1402" s="6"/>
      <c r="BL1402" s="3"/>
      <c r="BM1402" s="3"/>
    </row>
    <row r="1403" spans="11:65" ht="12.75" customHeight="1" x14ac:dyDescent="0.15">
      <c r="K1403" s="1"/>
      <c r="AL1403" s="16"/>
      <c r="AM1403" s="16"/>
      <c r="AN1403" s="17"/>
      <c r="AO1403" s="16"/>
      <c r="AP1403" s="16"/>
      <c r="AQ1403" s="18"/>
      <c r="AR1403" s="18"/>
      <c r="AS1403" s="16"/>
      <c r="AT1403" s="16"/>
      <c r="AU1403" s="16"/>
      <c r="AV1403" s="16"/>
      <c r="AW1403" s="17"/>
      <c r="AX1403" s="16"/>
      <c r="AY1403" s="16"/>
      <c r="AZ1403" s="16"/>
      <c r="BA1403" s="16"/>
      <c r="BB1403" s="16"/>
      <c r="BC1403" s="16"/>
      <c r="BD1403" s="16"/>
      <c r="BH1403" s="6"/>
      <c r="BI1403" s="3"/>
      <c r="BK1403" s="6"/>
      <c r="BL1403" s="3"/>
      <c r="BM1403" s="3"/>
    </row>
    <row r="1404" spans="11:65" ht="12.75" customHeight="1" x14ac:dyDescent="0.15">
      <c r="K1404" s="1"/>
      <c r="AL1404" s="16"/>
      <c r="AM1404" s="16"/>
      <c r="AN1404" s="17"/>
      <c r="AO1404" s="16"/>
      <c r="AP1404" s="16"/>
      <c r="AQ1404" s="18"/>
      <c r="AR1404" s="18"/>
      <c r="AS1404" s="16"/>
      <c r="AT1404" s="16"/>
      <c r="AU1404" s="16"/>
      <c r="AV1404" s="16"/>
      <c r="AW1404" s="17"/>
      <c r="AX1404" s="16"/>
      <c r="AY1404" s="16"/>
      <c r="AZ1404" s="16"/>
      <c r="BA1404" s="16"/>
      <c r="BB1404" s="16"/>
      <c r="BC1404" s="16"/>
      <c r="BD1404" s="16"/>
      <c r="BH1404" s="6"/>
      <c r="BI1404" s="3"/>
      <c r="BK1404" s="6"/>
      <c r="BL1404" s="3"/>
      <c r="BM1404" s="3"/>
    </row>
    <row r="1405" spans="11:65" ht="12.75" customHeight="1" x14ac:dyDescent="0.15">
      <c r="K1405" s="1"/>
      <c r="AL1405" s="16"/>
      <c r="AM1405" s="16"/>
      <c r="AN1405" s="17"/>
      <c r="AO1405" s="16"/>
      <c r="AP1405" s="16"/>
      <c r="AQ1405" s="18"/>
      <c r="AR1405" s="18"/>
      <c r="AS1405" s="16"/>
      <c r="AT1405" s="16"/>
      <c r="AU1405" s="16"/>
      <c r="AV1405" s="16"/>
      <c r="AW1405" s="17"/>
      <c r="AX1405" s="16"/>
      <c r="AY1405" s="16"/>
      <c r="AZ1405" s="16"/>
      <c r="BA1405" s="16"/>
      <c r="BB1405" s="16"/>
      <c r="BC1405" s="16"/>
      <c r="BD1405" s="16"/>
      <c r="BH1405" s="6"/>
      <c r="BI1405" s="3"/>
      <c r="BK1405" s="6"/>
      <c r="BL1405" s="3"/>
      <c r="BM1405" s="3"/>
    </row>
    <row r="1406" spans="11:65" ht="12.75" customHeight="1" x14ac:dyDescent="0.15">
      <c r="K1406" s="1"/>
      <c r="AL1406" s="16"/>
      <c r="AM1406" s="16"/>
      <c r="AN1406" s="17"/>
      <c r="AO1406" s="16"/>
      <c r="AP1406" s="16"/>
      <c r="AQ1406" s="18"/>
      <c r="AR1406" s="18"/>
      <c r="AS1406" s="16"/>
      <c r="AT1406" s="16"/>
      <c r="AU1406" s="16"/>
      <c r="AV1406" s="16"/>
      <c r="AW1406" s="17"/>
      <c r="AX1406" s="16"/>
      <c r="AY1406" s="16"/>
      <c r="AZ1406" s="16"/>
      <c r="BA1406" s="16"/>
      <c r="BB1406" s="16"/>
      <c r="BC1406" s="16"/>
      <c r="BD1406" s="16"/>
      <c r="BH1406" s="6"/>
      <c r="BI1406" s="3"/>
      <c r="BK1406" s="6"/>
      <c r="BL1406" s="3"/>
      <c r="BM1406" s="3"/>
    </row>
    <row r="1407" spans="11:65" ht="12.75" customHeight="1" x14ac:dyDescent="0.15">
      <c r="K1407" s="1"/>
      <c r="AL1407" s="16"/>
      <c r="AM1407" s="16"/>
      <c r="AN1407" s="17"/>
      <c r="AO1407" s="16"/>
      <c r="AP1407" s="16"/>
      <c r="AQ1407" s="18"/>
      <c r="AR1407" s="18"/>
      <c r="AS1407" s="16"/>
      <c r="AT1407" s="16"/>
      <c r="AU1407" s="16"/>
      <c r="AV1407" s="16"/>
      <c r="AW1407" s="17"/>
      <c r="AX1407" s="16"/>
      <c r="AY1407" s="16"/>
      <c r="AZ1407" s="16"/>
      <c r="BA1407" s="16"/>
      <c r="BB1407" s="16"/>
      <c r="BC1407" s="16"/>
      <c r="BD1407" s="16"/>
      <c r="BH1407" s="6"/>
      <c r="BI1407" s="3"/>
      <c r="BK1407" s="6"/>
      <c r="BL1407" s="3"/>
      <c r="BM1407" s="3"/>
    </row>
    <row r="1408" spans="11:65" ht="12.75" customHeight="1" x14ac:dyDescent="0.15">
      <c r="K1408" s="1"/>
      <c r="AL1408" s="16"/>
      <c r="AM1408" s="16"/>
      <c r="AN1408" s="17"/>
      <c r="AO1408" s="16"/>
      <c r="AP1408" s="16"/>
      <c r="AQ1408" s="18"/>
      <c r="AR1408" s="18"/>
      <c r="AS1408" s="16"/>
      <c r="AT1408" s="16"/>
      <c r="AU1408" s="16"/>
      <c r="AV1408" s="16"/>
      <c r="AW1408" s="17"/>
      <c r="AX1408" s="16"/>
      <c r="AY1408" s="16"/>
      <c r="AZ1408" s="16"/>
      <c r="BA1408" s="16"/>
      <c r="BB1408" s="16"/>
      <c r="BC1408" s="16"/>
      <c r="BD1408" s="16"/>
      <c r="BH1408" s="6"/>
      <c r="BI1408" s="3"/>
      <c r="BK1408" s="6"/>
      <c r="BL1408" s="3"/>
      <c r="BM1408" s="3"/>
    </row>
    <row r="1409" spans="11:65" ht="12.75" customHeight="1" x14ac:dyDescent="0.15">
      <c r="K1409" s="1"/>
      <c r="AL1409" s="16"/>
      <c r="AM1409" s="16"/>
      <c r="AN1409" s="17"/>
      <c r="AO1409" s="16"/>
      <c r="AP1409" s="16"/>
      <c r="AQ1409" s="18"/>
      <c r="AR1409" s="18"/>
      <c r="AS1409" s="16"/>
      <c r="AT1409" s="16"/>
      <c r="AU1409" s="16"/>
      <c r="AV1409" s="16"/>
      <c r="AW1409" s="17"/>
      <c r="AX1409" s="16"/>
      <c r="AY1409" s="16"/>
      <c r="AZ1409" s="16"/>
      <c r="BA1409" s="16"/>
      <c r="BB1409" s="16"/>
      <c r="BC1409" s="16"/>
      <c r="BD1409" s="16"/>
      <c r="BH1409" s="6"/>
      <c r="BI1409" s="3"/>
      <c r="BK1409" s="6"/>
      <c r="BL1409" s="3"/>
      <c r="BM1409" s="3"/>
    </row>
    <row r="1410" spans="11:65" ht="12.75" customHeight="1" x14ac:dyDescent="0.15">
      <c r="K1410" s="1"/>
      <c r="AL1410" s="16"/>
      <c r="AM1410" s="16"/>
      <c r="AN1410" s="17"/>
      <c r="AO1410" s="16"/>
      <c r="AP1410" s="16"/>
      <c r="AQ1410" s="18"/>
      <c r="AR1410" s="18"/>
      <c r="AS1410" s="16"/>
      <c r="AT1410" s="16"/>
      <c r="AU1410" s="16"/>
      <c r="AV1410" s="16"/>
      <c r="AW1410" s="17"/>
      <c r="AX1410" s="16"/>
      <c r="AY1410" s="16"/>
      <c r="AZ1410" s="16"/>
      <c r="BA1410" s="16"/>
      <c r="BB1410" s="16"/>
      <c r="BC1410" s="16"/>
      <c r="BD1410" s="16"/>
      <c r="BH1410" s="6"/>
      <c r="BI1410" s="3"/>
      <c r="BK1410" s="6"/>
      <c r="BL1410" s="3"/>
      <c r="BM1410" s="3"/>
    </row>
    <row r="1411" spans="11:65" ht="12.75" customHeight="1" x14ac:dyDescent="0.15">
      <c r="K1411" s="1"/>
      <c r="AL1411" s="16"/>
      <c r="AM1411" s="16"/>
      <c r="AN1411" s="17"/>
      <c r="AO1411" s="16"/>
      <c r="AP1411" s="16"/>
      <c r="AQ1411" s="18"/>
      <c r="AR1411" s="18"/>
      <c r="AS1411" s="16"/>
      <c r="AT1411" s="16"/>
      <c r="AU1411" s="16"/>
      <c r="AV1411" s="16"/>
      <c r="AW1411" s="17"/>
      <c r="AX1411" s="16"/>
      <c r="AY1411" s="16"/>
      <c r="AZ1411" s="16"/>
      <c r="BA1411" s="16"/>
      <c r="BB1411" s="16"/>
      <c r="BC1411" s="16"/>
      <c r="BD1411" s="16"/>
      <c r="BH1411" s="6"/>
      <c r="BI1411" s="3"/>
      <c r="BK1411" s="6"/>
      <c r="BL1411" s="3"/>
      <c r="BM1411" s="3"/>
    </row>
    <row r="1412" spans="11:65" ht="12.75" customHeight="1" x14ac:dyDescent="0.15">
      <c r="K1412" s="1"/>
      <c r="AL1412" s="16"/>
      <c r="AM1412" s="16"/>
      <c r="AN1412" s="17"/>
      <c r="AO1412" s="16"/>
      <c r="AP1412" s="16"/>
      <c r="AQ1412" s="18"/>
      <c r="AR1412" s="18"/>
      <c r="AS1412" s="16"/>
      <c r="AT1412" s="16"/>
      <c r="AU1412" s="16"/>
      <c r="AV1412" s="16"/>
      <c r="AW1412" s="17"/>
      <c r="AX1412" s="16"/>
      <c r="AY1412" s="16"/>
      <c r="AZ1412" s="16"/>
      <c r="BA1412" s="16"/>
      <c r="BB1412" s="16"/>
      <c r="BC1412" s="16"/>
      <c r="BD1412" s="16"/>
      <c r="BH1412" s="6"/>
      <c r="BI1412" s="3"/>
      <c r="BK1412" s="6"/>
      <c r="BL1412" s="3"/>
      <c r="BM1412" s="3"/>
    </row>
    <row r="1413" spans="11:65" ht="12.75" customHeight="1" x14ac:dyDescent="0.15">
      <c r="K1413" s="1"/>
      <c r="AL1413" s="16"/>
      <c r="AM1413" s="16"/>
      <c r="AN1413" s="17"/>
      <c r="AO1413" s="16"/>
      <c r="AP1413" s="16"/>
      <c r="AQ1413" s="18"/>
      <c r="AR1413" s="18"/>
      <c r="AS1413" s="16"/>
      <c r="AT1413" s="16"/>
      <c r="AU1413" s="16"/>
      <c r="AV1413" s="16"/>
      <c r="AW1413" s="17"/>
      <c r="AX1413" s="16"/>
      <c r="AY1413" s="16"/>
      <c r="AZ1413" s="16"/>
      <c r="BA1413" s="16"/>
      <c r="BB1413" s="16"/>
      <c r="BC1413" s="16"/>
      <c r="BD1413" s="16"/>
      <c r="BH1413" s="6"/>
      <c r="BI1413" s="3"/>
      <c r="BK1413" s="6"/>
      <c r="BL1413" s="3"/>
      <c r="BM1413" s="3"/>
    </row>
    <row r="1414" spans="11:65" ht="12.75" customHeight="1" x14ac:dyDescent="0.15">
      <c r="K1414" s="1"/>
      <c r="AL1414" s="16"/>
      <c r="AM1414" s="16"/>
      <c r="AN1414" s="17"/>
      <c r="AO1414" s="16"/>
      <c r="AP1414" s="16"/>
      <c r="AQ1414" s="18"/>
      <c r="AR1414" s="18"/>
      <c r="AS1414" s="16"/>
      <c r="AT1414" s="16"/>
      <c r="AU1414" s="16"/>
      <c r="AV1414" s="16"/>
      <c r="AW1414" s="17"/>
      <c r="AX1414" s="16"/>
      <c r="AY1414" s="16"/>
      <c r="AZ1414" s="16"/>
      <c r="BA1414" s="16"/>
      <c r="BB1414" s="16"/>
      <c r="BC1414" s="16"/>
      <c r="BD1414" s="16"/>
      <c r="BH1414" s="6"/>
      <c r="BI1414" s="3"/>
      <c r="BK1414" s="6"/>
      <c r="BL1414" s="3"/>
      <c r="BM1414" s="3"/>
    </row>
    <row r="1415" spans="11:65" ht="12.75" customHeight="1" x14ac:dyDescent="0.15">
      <c r="K1415" s="1"/>
      <c r="AL1415" s="16"/>
      <c r="AM1415" s="16"/>
      <c r="AN1415" s="17"/>
      <c r="AO1415" s="16"/>
      <c r="AP1415" s="16"/>
      <c r="AQ1415" s="18"/>
      <c r="AR1415" s="18"/>
      <c r="AS1415" s="16"/>
      <c r="AT1415" s="16"/>
      <c r="AU1415" s="16"/>
      <c r="AV1415" s="16"/>
      <c r="AW1415" s="17"/>
      <c r="AX1415" s="16"/>
      <c r="AY1415" s="16"/>
      <c r="AZ1415" s="16"/>
      <c r="BA1415" s="16"/>
      <c r="BB1415" s="16"/>
      <c r="BC1415" s="16"/>
      <c r="BD1415" s="16"/>
      <c r="BH1415" s="6"/>
      <c r="BI1415" s="3"/>
      <c r="BK1415" s="6"/>
      <c r="BL1415" s="3"/>
      <c r="BM1415" s="3"/>
    </row>
    <row r="1416" spans="11:65" ht="12.75" customHeight="1" x14ac:dyDescent="0.15">
      <c r="K1416" s="1"/>
      <c r="AL1416" s="16"/>
      <c r="AM1416" s="16"/>
      <c r="AN1416" s="17"/>
      <c r="AO1416" s="16"/>
      <c r="AP1416" s="16"/>
      <c r="AQ1416" s="18"/>
      <c r="AR1416" s="18"/>
      <c r="AS1416" s="16"/>
      <c r="AT1416" s="16"/>
      <c r="AU1416" s="16"/>
      <c r="AV1416" s="16"/>
      <c r="AW1416" s="17"/>
      <c r="AX1416" s="16"/>
      <c r="AY1416" s="16"/>
      <c r="AZ1416" s="16"/>
      <c r="BA1416" s="16"/>
      <c r="BB1416" s="16"/>
      <c r="BC1416" s="16"/>
      <c r="BD1416" s="16"/>
      <c r="BH1416" s="6"/>
      <c r="BI1416" s="3"/>
      <c r="BK1416" s="6"/>
      <c r="BL1416" s="3"/>
      <c r="BM1416" s="3"/>
    </row>
    <row r="1417" spans="11:65" ht="12.75" customHeight="1" x14ac:dyDescent="0.15">
      <c r="K1417" s="1"/>
      <c r="AL1417" s="16"/>
      <c r="AM1417" s="16"/>
      <c r="AN1417" s="17"/>
      <c r="AO1417" s="16"/>
      <c r="AP1417" s="16"/>
      <c r="AQ1417" s="18"/>
      <c r="AR1417" s="18"/>
      <c r="AS1417" s="16"/>
      <c r="AT1417" s="16"/>
      <c r="AU1417" s="16"/>
      <c r="AV1417" s="16"/>
      <c r="AW1417" s="17"/>
      <c r="AX1417" s="16"/>
      <c r="AY1417" s="16"/>
      <c r="AZ1417" s="16"/>
      <c r="BA1417" s="16"/>
      <c r="BB1417" s="16"/>
      <c r="BC1417" s="16"/>
      <c r="BD1417" s="16"/>
      <c r="BH1417" s="6"/>
      <c r="BI1417" s="3"/>
      <c r="BK1417" s="6"/>
      <c r="BL1417" s="3"/>
      <c r="BM1417" s="3"/>
    </row>
    <row r="1418" spans="11:65" ht="12.75" customHeight="1" x14ac:dyDescent="0.15">
      <c r="K1418" s="1"/>
      <c r="AL1418" s="16"/>
      <c r="AM1418" s="16"/>
      <c r="AN1418" s="17"/>
      <c r="AO1418" s="16"/>
      <c r="AP1418" s="16"/>
      <c r="AQ1418" s="18"/>
      <c r="AR1418" s="18"/>
      <c r="AS1418" s="16"/>
      <c r="AT1418" s="16"/>
      <c r="AU1418" s="16"/>
      <c r="AV1418" s="16"/>
      <c r="AW1418" s="17"/>
      <c r="AX1418" s="16"/>
      <c r="AY1418" s="16"/>
      <c r="AZ1418" s="16"/>
      <c r="BA1418" s="16"/>
      <c r="BB1418" s="16"/>
      <c r="BC1418" s="16"/>
      <c r="BD1418" s="16"/>
      <c r="BH1418" s="6"/>
      <c r="BI1418" s="3"/>
      <c r="BK1418" s="6"/>
      <c r="BL1418" s="3"/>
      <c r="BM1418" s="3"/>
    </row>
    <row r="1419" spans="11:65" ht="12.75" customHeight="1" x14ac:dyDescent="0.15">
      <c r="K1419" s="1"/>
      <c r="AL1419" s="16"/>
      <c r="AM1419" s="16"/>
      <c r="AN1419" s="17"/>
      <c r="AO1419" s="16"/>
      <c r="AP1419" s="16"/>
      <c r="AQ1419" s="18"/>
      <c r="AR1419" s="18"/>
      <c r="AS1419" s="16"/>
      <c r="AT1419" s="16"/>
      <c r="AU1419" s="16"/>
      <c r="AV1419" s="16"/>
      <c r="AW1419" s="17"/>
      <c r="AX1419" s="16"/>
      <c r="AY1419" s="16"/>
      <c r="AZ1419" s="16"/>
      <c r="BA1419" s="16"/>
      <c r="BB1419" s="16"/>
      <c r="BC1419" s="16"/>
      <c r="BD1419" s="16"/>
      <c r="BH1419" s="6"/>
      <c r="BI1419" s="3"/>
      <c r="BK1419" s="6"/>
      <c r="BL1419" s="3"/>
      <c r="BM1419" s="3"/>
    </row>
    <row r="1420" spans="11:65" ht="12.75" customHeight="1" x14ac:dyDescent="0.15">
      <c r="K1420" s="1"/>
      <c r="AL1420" s="16"/>
      <c r="AM1420" s="16"/>
      <c r="AN1420" s="17"/>
      <c r="AO1420" s="16"/>
      <c r="AP1420" s="16"/>
      <c r="AQ1420" s="18"/>
      <c r="AR1420" s="18"/>
      <c r="AS1420" s="16"/>
      <c r="AT1420" s="16"/>
      <c r="AU1420" s="16"/>
      <c r="AV1420" s="16"/>
      <c r="AW1420" s="17"/>
      <c r="AX1420" s="16"/>
      <c r="AY1420" s="16"/>
      <c r="AZ1420" s="16"/>
      <c r="BA1420" s="16"/>
      <c r="BB1420" s="16"/>
      <c r="BC1420" s="16"/>
      <c r="BD1420" s="16"/>
      <c r="BH1420" s="6"/>
      <c r="BI1420" s="3"/>
      <c r="BK1420" s="6"/>
      <c r="BL1420" s="3"/>
      <c r="BM1420" s="3"/>
    </row>
    <row r="1421" spans="11:65" ht="12.75" customHeight="1" x14ac:dyDescent="0.15">
      <c r="K1421" s="1"/>
      <c r="AL1421" s="16"/>
      <c r="AM1421" s="16"/>
      <c r="AN1421" s="17"/>
      <c r="AO1421" s="16"/>
      <c r="AP1421" s="16"/>
      <c r="AQ1421" s="18"/>
      <c r="AR1421" s="18"/>
      <c r="AS1421" s="16"/>
      <c r="AT1421" s="16"/>
      <c r="AU1421" s="16"/>
      <c r="AV1421" s="16"/>
      <c r="AW1421" s="17"/>
      <c r="AX1421" s="16"/>
      <c r="AY1421" s="16"/>
      <c r="AZ1421" s="16"/>
      <c r="BA1421" s="16"/>
      <c r="BB1421" s="16"/>
      <c r="BC1421" s="16"/>
      <c r="BD1421" s="16"/>
      <c r="BH1421" s="6"/>
      <c r="BI1421" s="3"/>
      <c r="BK1421" s="6"/>
      <c r="BL1421" s="3"/>
      <c r="BM1421" s="3"/>
    </row>
    <row r="1422" spans="11:65" ht="12.75" customHeight="1" x14ac:dyDescent="0.15">
      <c r="K1422" s="1"/>
      <c r="AL1422" s="16"/>
      <c r="AM1422" s="16"/>
      <c r="AN1422" s="17"/>
      <c r="AO1422" s="16"/>
      <c r="AP1422" s="16"/>
      <c r="AQ1422" s="18"/>
      <c r="AR1422" s="18"/>
      <c r="AS1422" s="16"/>
      <c r="AT1422" s="16"/>
      <c r="AU1422" s="16"/>
      <c r="AV1422" s="16"/>
      <c r="AW1422" s="17"/>
      <c r="AX1422" s="16"/>
      <c r="AY1422" s="16"/>
      <c r="AZ1422" s="16"/>
      <c r="BA1422" s="16"/>
      <c r="BB1422" s="16"/>
      <c r="BC1422" s="16"/>
      <c r="BD1422" s="16"/>
      <c r="BH1422" s="6"/>
      <c r="BI1422" s="3"/>
      <c r="BK1422" s="6"/>
      <c r="BL1422" s="3"/>
      <c r="BM1422" s="3"/>
    </row>
    <row r="1423" spans="11:65" ht="12.75" customHeight="1" x14ac:dyDescent="0.15">
      <c r="K1423" s="1"/>
      <c r="AL1423" s="16"/>
      <c r="AM1423" s="16"/>
      <c r="AN1423" s="17"/>
      <c r="AO1423" s="16"/>
      <c r="AP1423" s="16"/>
      <c r="AQ1423" s="18"/>
      <c r="AR1423" s="18"/>
      <c r="AS1423" s="16"/>
      <c r="AT1423" s="16"/>
      <c r="AU1423" s="16"/>
      <c r="AV1423" s="16"/>
      <c r="AW1423" s="17"/>
      <c r="AX1423" s="16"/>
      <c r="AY1423" s="16"/>
      <c r="AZ1423" s="16"/>
      <c r="BA1423" s="16"/>
      <c r="BB1423" s="16"/>
      <c r="BC1423" s="16"/>
      <c r="BD1423" s="16"/>
      <c r="BH1423" s="6"/>
      <c r="BI1423" s="3"/>
      <c r="BK1423" s="6"/>
      <c r="BL1423" s="3"/>
      <c r="BM1423" s="3"/>
    </row>
    <row r="1424" spans="11:65" ht="12.75" customHeight="1" x14ac:dyDescent="0.15">
      <c r="K1424" s="1"/>
      <c r="AL1424" s="16"/>
      <c r="AM1424" s="16"/>
      <c r="AN1424" s="17"/>
      <c r="AO1424" s="16"/>
      <c r="AP1424" s="16"/>
      <c r="AQ1424" s="18"/>
      <c r="AR1424" s="18"/>
      <c r="AS1424" s="16"/>
      <c r="AT1424" s="16"/>
      <c r="AU1424" s="16"/>
      <c r="AV1424" s="16"/>
      <c r="AW1424" s="17"/>
      <c r="AX1424" s="16"/>
      <c r="AY1424" s="16"/>
      <c r="AZ1424" s="16"/>
      <c r="BA1424" s="16"/>
      <c r="BB1424" s="16"/>
      <c r="BC1424" s="16"/>
      <c r="BD1424" s="16"/>
      <c r="BH1424" s="6"/>
      <c r="BI1424" s="3"/>
      <c r="BK1424" s="6"/>
      <c r="BL1424" s="3"/>
      <c r="BM1424" s="3"/>
    </row>
    <row r="1425" spans="11:65" ht="12.75" customHeight="1" x14ac:dyDescent="0.15">
      <c r="K1425" s="1"/>
      <c r="AL1425" s="16"/>
      <c r="AM1425" s="16"/>
      <c r="AN1425" s="17"/>
      <c r="AO1425" s="16"/>
      <c r="AP1425" s="16"/>
      <c r="AQ1425" s="18"/>
      <c r="AR1425" s="18"/>
      <c r="AS1425" s="16"/>
      <c r="AT1425" s="16"/>
      <c r="AU1425" s="16"/>
      <c r="AV1425" s="16"/>
      <c r="AW1425" s="17"/>
      <c r="AX1425" s="16"/>
      <c r="AY1425" s="16"/>
      <c r="AZ1425" s="16"/>
      <c r="BA1425" s="16"/>
      <c r="BB1425" s="16"/>
      <c r="BC1425" s="16"/>
      <c r="BD1425" s="16"/>
      <c r="BH1425" s="6"/>
      <c r="BI1425" s="3"/>
      <c r="BK1425" s="6"/>
      <c r="BL1425" s="3"/>
      <c r="BM1425" s="3"/>
    </row>
    <row r="1426" spans="11:65" ht="12.75" customHeight="1" x14ac:dyDescent="0.15">
      <c r="K1426" s="1"/>
      <c r="AL1426" s="16"/>
      <c r="AM1426" s="16"/>
      <c r="AN1426" s="17"/>
      <c r="AO1426" s="16"/>
      <c r="AP1426" s="16"/>
      <c r="AQ1426" s="18"/>
      <c r="AR1426" s="18"/>
      <c r="AS1426" s="16"/>
      <c r="AT1426" s="16"/>
      <c r="AU1426" s="16"/>
      <c r="AV1426" s="16"/>
      <c r="AW1426" s="17"/>
      <c r="AX1426" s="16"/>
      <c r="AY1426" s="16"/>
      <c r="AZ1426" s="16"/>
      <c r="BA1426" s="16"/>
      <c r="BB1426" s="16"/>
      <c r="BC1426" s="16"/>
      <c r="BD1426" s="16"/>
      <c r="BH1426" s="6"/>
      <c r="BI1426" s="3"/>
      <c r="BK1426" s="6"/>
      <c r="BL1426" s="3"/>
      <c r="BM1426" s="3"/>
    </row>
    <row r="1427" spans="11:65" ht="12.75" customHeight="1" x14ac:dyDescent="0.15">
      <c r="K1427" s="1"/>
      <c r="AL1427" s="16"/>
      <c r="AM1427" s="16"/>
      <c r="AN1427" s="17"/>
      <c r="AO1427" s="16"/>
      <c r="AP1427" s="16"/>
      <c r="AQ1427" s="18"/>
      <c r="AR1427" s="18"/>
      <c r="AS1427" s="16"/>
      <c r="AT1427" s="16"/>
      <c r="AU1427" s="16"/>
      <c r="AV1427" s="16"/>
      <c r="AW1427" s="17"/>
      <c r="AX1427" s="16"/>
      <c r="AY1427" s="16"/>
      <c r="AZ1427" s="16"/>
      <c r="BA1427" s="16"/>
      <c r="BB1427" s="16"/>
      <c r="BC1427" s="16"/>
      <c r="BD1427" s="16"/>
      <c r="BH1427" s="6"/>
      <c r="BI1427" s="3"/>
      <c r="BK1427" s="6"/>
      <c r="BL1427" s="3"/>
      <c r="BM1427" s="3"/>
    </row>
    <row r="1428" spans="11:65" ht="12.75" customHeight="1" x14ac:dyDescent="0.15">
      <c r="K1428" s="1"/>
      <c r="AL1428" s="16"/>
      <c r="AM1428" s="16"/>
      <c r="AN1428" s="17"/>
      <c r="AO1428" s="16"/>
      <c r="AP1428" s="16"/>
      <c r="AQ1428" s="18"/>
      <c r="AR1428" s="18"/>
      <c r="AS1428" s="16"/>
      <c r="AT1428" s="16"/>
      <c r="AU1428" s="16"/>
      <c r="AV1428" s="16"/>
      <c r="AW1428" s="17"/>
      <c r="AX1428" s="16"/>
      <c r="AY1428" s="16"/>
      <c r="AZ1428" s="16"/>
      <c r="BA1428" s="16"/>
      <c r="BB1428" s="16"/>
      <c r="BC1428" s="16"/>
      <c r="BD1428" s="16"/>
      <c r="BH1428" s="6"/>
      <c r="BI1428" s="3"/>
      <c r="BK1428" s="6"/>
      <c r="BL1428" s="3"/>
      <c r="BM1428" s="3"/>
    </row>
    <row r="1429" spans="11:65" ht="12.75" customHeight="1" x14ac:dyDescent="0.15">
      <c r="K1429" s="1"/>
      <c r="AL1429" s="16"/>
      <c r="AM1429" s="16"/>
      <c r="AN1429" s="17"/>
      <c r="AO1429" s="16"/>
      <c r="AP1429" s="16"/>
      <c r="AQ1429" s="18"/>
      <c r="AR1429" s="18"/>
      <c r="AS1429" s="16"/>
      <c r="AT1429" s="16"/>
      <c r="AU1429" s="16"/>
      <c r="AV1429" s="16"/>
      <c r="AW1429" s="17"/>
      <c r="AX1429" s="16"/>
      <c r="AY1429" s="16"/>
      <c r="AZ1429" s="16"/>
      <c r="BA1429" s="16"/>
      <c r="BB1429" s="16"/>
      <c r="BC1429" s="16"/>
      <c r="BD1429" s="16"/>
      <c r="BH1429" s="6"/>
      <c r="BI1429" s="3"/>
      <c r="BK1429" s="6"/>
      <c r="BL1429" s="3"/>
      <c r="BM1429" s="3"/>
    </row>
    <row r="1430" spans="11:65" ht="12.75" customHeight="1" x14ac:dyDescent="0.15">
      <c r="K1430" s="1"/>
      <c r="AL1430" s="16"/>
      <c r="AM1430" s="16"/>
      <c r="AN1430" s="17"/>
      <c r="AO1430" s="16"/>
      <c r="AP1430" s="16"/>
      <c r="AQ1430" s="18"/>
      <c r="AR1430" s="18"/>
      <c r="AS1430" s="16"/>
      <c r="AT1430" s="16"/>
      <c r="AU1430" s="16"/>
      <c r="AV1430" s="16"/>
      <c r="AW1430" s="17"/>
      <c r="AX1430" s="16"/>
      <c r="AY1430" s="16"/>
      <c r="AZ1430" s="16"/>
      <c r="BA1430" s="16"/>
      <c r="BB1430" s="16"/>
      <c r="BC1430" s="16"/>
      <c r="BD1430" s="16"/>
      <c r="BH1430" s="6"/>
      <c r="BI1430" s="3"/>
      <c r="BK1430" s="6"/>
      <c r="BL1430" s="3"/>
      <c r="BM1430" s="3"/>
    </row>
    <row r="1431" spans="11:65" ht="12.75" customHeight="1" x14ac:dyDescent="0.15">
      <c r="K1431" s="1"/>
      <c r="AL1431" s="16"/>
      <c r="AM1431" s="16"/>
      <c r="AN1431" s="17"/>
      <c r="AO1431" s="16"/>
      <c r="AP1431" s="16"/>
      <c r="AQ1431" s="18"/>
      <c r="AR1431" s="18"/>
      <c r="AS1431" s="16"/>
      <c r="AT1431" s="16"/>
      <c r="AU1431" s="16"/>
      <c r="AV1431" s="16"/>
      <c r="AW1431" s="17"/>
      <c r="AX1431" s="16"/>
      <c r="AY1431" s="16"/>
      <c r="AZ1431" s="16"/>
      <c r="BA1431" s="16"/>
      <c r="BB1431" s="16"/>
      <c r="BC1431" s="16"/>
      <c r="BD1431" s="16"/>
      <c r="BH1431" s="6"/>
      <c r="BI1431" s="3"/>
      <c r="BK1431" s="6"/>
      <c r="BL1431" s="3"/>
      <c r="BM1431" s="3"/>
    </row>
    <row r="1432" spans="11:65" ht="12.75" customHeight="1" x14ac:dyDescent="0.15">
      <c r="K1432" s="1"/>
      <c r="AL1432" s="16"/>
      <c r="AM1432" s="16"/>
      <c r="AN1432" s="17"/>
      <c r="AO1432" s="16"/>
      <c r="AP1432" s="16"/>
      <c r="AQ1432" s="18"/>
      <c r="AR1432" s="18"/>
      <c r="AS1432" s="16"/>
      <c r="AT1432" s="16"/>
      <c r="AU1432" s="16"/>
      <c r="AV1432" s="16"/>
      <c r="AW1432" s="17"/>
      <c r="AX1432" s="16"/>
      <c r="AY1432" s="16"/>
      <c r="AZ1432" s="16"/>
      <c r="BA1432" s="16"/>
      <c r="BB1432" s="16"/>
      <c r="BC1432" s="16"/>
      <c r="BD1432" s="16"/>
      <c r="BH1432" s="6"/>
      <c r="BI1432" s="3"/>
      <c r="BK1432" s="6"/>
      <c r="BL1432" s="3"/>
      <c r="BM1432" s="3"/>
    </row>
    <row r="1433" spans="11:65" ht="12.75" customHeight="1" x14ac:dyDescent="0.15">
      <c r="K1433" s="1"/>
      <c r="AL1433" s="16"/>
      <c r="AM1433" s="16"/>
      <c r="AN1433" s="17"/>
      <c r="AO1433" s="16"/>
      <c r="AP1433" s="16"/>
      <c r="AQ1433" s="18"/>
      <c r="AR1433" s="18"/>
      <c r="AS1433" s="16"/>
      <c r="AT1433" s="16"/>
      <c r="AU1433" s="16"/>
      <c r="AV1433" s="16"/>
      <c r="AW1433" s="17"/>
      <c r="AX1433" s="16"/>
      <c r="AY1433" s="16"/>
      <c r="AZ1433" s="16"/>
      <c r="BA1433" s="16"/>
      <c r="BB1433" s="16"/>
      <c r="BC1433" s="16"/>
      <c r="BD1433" s="16"/>
      <c r="BH1433" s="6"/>
      <c r="BI1433" s="3"/>
      <c r="BK1433" s="6"/>
      <c r="BL1433" s="3"/>
      <c r="BM1433" s="3"/>
    </row>
    <row r="1434" spans="11:65" ht="12.75" customHeight="1" x14ac:dyDescent="0.15">
      <c r="K1434" s="1"/>
      <c r="AL1434" s="16"/>
      <c r="AM1434" s="16"/>
      <c r="AN1434" s="17"/>
      <c r="AO1434" s="16"/>
      <c r="AP1434" s="16"/>
      <c r="AQ1434" s="18"/>
      <c r="AR1434" s="18"/>
      <c r="AS1434" s="16"/>
      <c r="AT1434" s="16"/>
      <c r="AU1434" s="16"/>
      <c r="AV1434" s="16"/>
      <c r="AW1434" s="17"/>
      <c r="AX1434" s="16"/>
      <c r="AY1434" s="16"/>
      <c r="AZ1434" s="16"/>
      <c r="BA1434" s="16"/>
      <c r="BB1434" s="16"/>
      <c r="BC1434" s="16"/>
      <c r="BD1434" s="16"/>
      <c r="BH1434" s="6"/>
      <c r="BI1434" s="3"/>
      <c r="BK1434" s="6"/>
      <c r="BL1434" s="3"/>
      <c r="BM1434" s="3"/>
    </row>
    <row r="1435" spans="11:65" ht="12.75" customHeight="1" x14ac:dyDescent="0.15">
      <c r="K1435" s="1"/>
      <c r="AL1435" s="16"/>
      <c r="AM1435" s="16"/>
      <c r="AN1435" s="17"/>
      <c r="AO1435" s="16"/>
      <c r="AP1435" s="16"/>
      <c r="AQ1435" s="18"/>
      <c r="AR1435" s="18"/>
      <c r="AS1435" s="16"/>
      <c r="AT1435" s="16"/>
      <c r="AU1435" s="16"/>
      <c r="AV1435" s="16"/>
      <c r="AW1435" s="17"/>
      <c r="AX1435" s="16"/>
      <c r="AY1435" s="16"/>
      <c r="AZ1435" s="16"/>
      <c r="BA1435" s="16"/>
      <c r="BB1435" s="16"/>
      <c r="BC1435" s="16"/>
      <c r="BD1435" s="16"/>
      <c r="BH1435" s="6"/>
      <c r="BI1435" s="3"/>
      <c r="BK1435" s="6"/>
      <c r="BL1435" s="3"/>
      <c r="BM1435" s="3"/>
    </row>
    <row r="1436" spans="11:65" ht="12.75" customHeight="1" x14ac:dyDescent="0.15">
      <c r="K1436" s="1"/>
      <c r="AL1436" s="16"/>
      <c r="AM1436" s="16"/>
      <c r="AN1436" s="17"/>
      <c r="AO1436" s="16"/>
      <c r="AP1436" s="16"/>
      <c r="AQ1436" s="18"/>
      <c r="AR1436" s="18"/>
      <c r="AS1436" s="16"/>
      <c r="AT1436" s="16"/>
      <c r="AU1436" s="16"/>
      <c r="AV1436" s="16"/>
      <c r="AW1436" s="17"/>
      <c r="AX1436" s="16"/>
      <c r="AY1436" s="16"/>
      <c r="AZ1436" s="16"/>
      <c r="BA1436" s="16"/>
      <c r="BB1436" s="16"/>
      <c r="BC1436" s="16"/>
      <c r="BD1436" s="16"/>
      <c r="BH1436" s="6"/>
      <c r="BI1436" s="3"/>
      <c r="BK1436" s="6"/>
      <c r="BL1436" s="3"/>
      <c r="BM1436" s="3"/>
    </row>
    <row r="1437" spans="11:65" ht="12.75" customHeight="1" x14ac:dyDescent="0.15">
      <c r="K1437" s="1"/>
      <c r="AL1437" s="16"/>
      <c r="AM1437" s="16"/>
      <c r="AN1437" s="17"/>
      <c r="AO1437" s="16"/>
      <c r="AP1437" s="16"/>
      <c r="AQ1437" s="18"/>
      <c r="AR1437" s="18"/>
      <c r="AS1437" s="16"/>
      <c r="AT1437" s="16"/>
      <c r="AU1437" s="16"/>
      <c r="AV1437" s="16"/>
      <c r="AW1437" s="17"/>
      <c r="AX1437" s="16"/>
      <c r="AY1437" s="16"/>
      <c r="AZ1437" s="16"/>
      <c r="BA1437" s="16"/>
      <c r="BB1437" s="16"/>
      <c r="BC1437" s="16"/>
      <c r="BD1437" s="16"/>
      <c r="BH1437" s="6"/>
      <c r="BI1437" s="3"/>
      <c r="BK1437" s="6"/>
      <c r="BL1437" s="3"/>
      <c r="BM1437" s="3"/>
    </row>
    <row r="1438" spans="11:65" ht="12.75" customHeight="1" x14ac:dyDescent="0.15">
      <c r="K1438" s="1"/>
      <c r="AL1438" s="16"/>
      <c r="AM1438" s="16"/>
      <c r="AN1438" s="17"/>
      <c r="AO1438" s="16"/>
      <c r="AP1438" s="16"/>
      <c r="AQ1438" s="18"/>
      <c r="AR1438" s="18"/>
      <c r="AS1438" s="16"/>
      <c r="AT1438" s="16"/>
      <c r="AU1438" s="16"/>
      <c r="AV1438" s="16"/>
      <c r="AW1438" s="17"/>
      <c r="AX1438" s="16"/>
      <c r="AY1438" s="16"/>
      <c r="AZ1438" s="16"/>
      <c r="BA1438" s="16"/>
      <c r="BB1438" s="16"/>
      <c r="BC1438" s="16"/>
      <c r="BD1438" s="16"/>
      <c r="BH1438" s="6"/>
      <c r="BI1438" s="3"/>
      <c r="BK1438" s="6"/>
      <c r="BL1438" s="3"/>
      <c r="BM1438" s="3"/>
    </row>
    <row r="1439" spans="11:65" ht="12.75" customHeight="1" x14ac:dyDescent="0.15">
      <c r="K1439" s="1"/>
      <c r="AL1439" s="16"/>
      <c r="AM1439" s="16"/>
      <c r="AN1439" s="17"/>
      <c r="AO1439" s="16"/>
      <c r="AP1439" s="16"/>
      <c r="AQ1439" s="18"/>
      <c r="AR1439" s="18"/>
      <c r="AS1439" s="16"/>
      <c r="AT1439" s="16"/>
      <c r="AU1439" s="16"/>
      <c r="AV1439" s="16"/>
      <c r="AW1439" s="17"/>
      <c r="AX1439" s="16"/>
      <c r="AY1439" s="16"/>
      <c r="AZ1439" s="16"/>
      <c r="BA1439" s="16"/>
      <c r="BB1439" s="16"/>
      <c r="BC1439" s="16"/>
      <c r="BD1439" s="16"/>
      <c r="BH1439" s="6"/>
      <c r="BI1439" s="3"/>
      <c r="BK1439" s="6"/>
      <c r="BL1439" s="3"/>
      <c r="BM1439" s="3"/>
    </row>
    <row r="1440" spans="11:65" ht="12.75" customHeight="1" x14ac:dyDescent="0.15">
      <c r="K1440" s="1"/>
      <c r="AL1440" s="16"/>
      <c r="AM1440" s="16"/>
      <c r="AN1440" s="17"/>
      <c r="AO1440" s="16"/>
      <c r="AP1440" s="16"/>
      <c r="AQ1440" s="18"/>
      <c r="AR1440" s="18"/>
      <c r="AS1440" s="16"/>
      <c r="AT1440" s="16"/>
      <c r="AU1440" s="16"/>
      <c r="AV1440" s="16"/>
      <c r="AW1440" s="17"/>
      <c r="AX1440" s="16"/>
      <c r="AY1440" s="16"/>
      <c r="AZ1440" s="16"/>
      <c r="BA1440" s="16"/>
      <c r="BB1440" s="16"/>
      <c r="BC1440" s="16"/>
      <c r="BD1440" s="16"/>
      <c r="BH1440" s="6"/>
      <c r="BI1440" s="3"/>
      <c r="BK1440" s="6"/>
      <c r="BL1440" s="3"/>
      <c r="BM1440" s="3"/>
    </row>
    <row r="1441" spans="11:65" ht="12.75" customHeight="1" x14ac:dyDescent="0.15">
      <c r="K1441" s="1"/>
      <c r="AL1441" s="16"/>
      <c r="AM1441" s="16"/>
      <c r="AN1441" s="17"/>
      <c r="AO1441" s="16"/>
      <c r="AP1441" s="16"/>
      <c r="AQ1441" s="18"/>
      <c r="AR1441" s="18"/>
      <c r="AS1441" s="16"/>
      <c r="AT1441" s="16"/>
      <c r="AU1441" s="16"/>
      <c r="AV1441" s="16"/>
      <c r="AW1441" s="17"/>
      <c r="AX1441" s="16"/>
      <c r="AY1441" s="16"/>
      <c r="AZ1441" s="16"/>
      <c r="BA1441" s="16"/>
      <c r="BB1441" s="16"/>
      <c r="BC1441" s="16"/>
      <c r="BD1441" s="16"/>
      <c r="BH1441" s="6"/>
      <c r="BI1441" s="3"/>
      <c r="BK1441" s="6"/>
      <c r="BL1441" s="3"/>
      <c r="BM1441" s="3"/>
    </row>
    <row r="1442" spans="11:65" ht="12.75" customHeight="1" x14ac:dyDescent="0.15">
      <c r="K1442" s="1"/>
      <c r="AL1442" s="16"/>
      <c r="AM1442" s="16"/>
      <c r="AN1442" s="17"/>
      <c r="AO1442" s="16"/>
      <c r="AP1442" s="16"/>
      <c r="AQ1442" s="18"/>
      <c r="AR1442" s="18"/>
      <c r="AS1442" s="16"/>
      <c r="AT1442" s="16"/>
      <c r="AU1442" s="16"/>
      <c r="AV1442" s="16"/>
      <c r="AW1442" s="17"/>
      <c r="AX1442" s="16"/>
      <c r="AY1442" s="16"/>
      <c r="AZ1442" s="16"/>
      <c r="BA1442" s="16"/>
      <c r="BB1442" s="16"/>
      <c r="BC1442" s="16"/>
      <c r="BD1442" s="16"/>
      <c r="BH1442" s="6"/>
      <c r="BI1442" s="3"/>
      <c r="BK1442" s="6"/>
      <c r="BL1442" s="3"/>
      <c r="BM1442" s="3"/>
    </row>
    <row r="1443" spans="11:65" ht="12.75" customHeight="1" x14ac:dyDescent="0.15">
      <c r="K1443" s="1"/>
      <c r="AL1443" s="16"/>
      <c r="AM1443" s="16"/>
      <c r="AN1443" s="17"/>
      <c r="AO1443" s="16"/>
      <c r="AP1443" s="16"/>
      <c r="AQ1443" s="18"/>
      <c r="AR1443" s="18"/>
      <c r="AS1443" s="16"/>
      <c r="AT1443" s="16"/>
      <c r="AU1443" s="16"/>
      <c r="AV1443" s="16"/>
      <c r="AW1443" s="17"/>
      <c r="AX1443" s="16"/>
      <c r="AY1443" s="16"/>
      <c r="AZ1443" s="16"/>
      <c r="BA1443" s="16"/>
      <c r="BB1443" s="16"/>
      <c r="BC1443" s="16"/>
      <c r="BD1443" s="16"/>
      <c r="BH1443" s="6"/>
      <c r="BI1443" s="3"/>
      <c r="BK1443" s="6"/>
      <c r="BL1443" s="3"/>
      <c r="BM1443" s="3"/>
    </row>
    <row r="1444" spans="11:65" ht="12.75" customHeight="1" x14ac:dyDescent="0.15">
      <c r="K1444" s="1"/>
      <c r="AL1444" s="16"/>
      <c r="AM1444" s="16"/>
      <c r="AN1444" s="17"/>
      <c r="AO1444" s="16"/>
      <c r="AP1444" s="16"/>
      <c r="AQ1444" s="18"/>
      <c r="AR1444" s="18"/>
      <c r="AS1444" s="16"/>
      <c r="AT1444" s="16"/>
      <c r="AU1444" s="16"/>
      <c r="AV1444" s="16"/>
      <c r="AW1444" s="17"/>
      <c r="AX1444" s="16"/>
      <c r="AY1444" s="16"/>
      <c r="AZ1444" s="16"/>
      <c r="BA1444" s="16"/>
      <c r="BB1444" s="16"/>
      <c r="BC1444" s="16"/>
      <c r="BD1444" s="16"/>
      <c r="BH1444" s="6"/>
      <c r="BI1444" s="3"/>
      <c r="BK1444" s="6"/>
      <c r="BL1444" s="3"/>
      <c r="BM1444" s="3"/>
    </row>
    <row r="1445" spans="11:65" ht="12.75" customHeight="1" x14ac:dyDescent="0.15">
      <c r="K1445" s="1"/>
      <c r="AL1445" s="16"/>
      <c r="AM1445" s="16"/>
      <c r="AN1445" s="17"/>
      <c r="AO1445" s="16"/>
      <c r="AP1445" s="16"/>
      <c r="AQ1445" s="18"/>
      <c r="AR1445" s="18"/>
      <c r="AS1445" s="16"/>
      <c r="AT1445" s="16"/>
      <c r="AU1445" s="16"/>
      <c r="AV1445" s="16"/>
      <c r="AW1445" s="17"/>
      <c r="AX1445" s="16"/>
      <c r="AY1445" s="16"/>
      <c r="AZ1445" s="16"/>
      <c r="BA1445" s="16"/>
      <c r="BB1445" s="16"/>
      <c r="BC1445" s="16"/>
      <c r="BD1445" s="16"/>
      <c r="BH1445" s="6"/>
      <c r="BI1445" s="3"/>
      <c r="BK1445" s="6"/>
      <c r="BL1445" s="3"/>
      <c r="BM1445" s="3"/>
    </row>
    <row r="1446" spans="11:65" ht="12.75" customHeight="1" x14ac:dyDescent="0.15">
      <c r="K1446" s="1"/>
      <c r="AL1446" s="16"/>
      <c r="AM1446" s="16"/>
      <c r="AN1446" s="17"/>
      <c r="AO1446" s="16"/>
      <c r="AP1446" s="16"/>
      <c r="AQ1446" s="18"/>
      <c r="AR1446" s="18"/>
      <c r="AS1446" s="16"/>
      <c r="AT1446" s="16"/>
      <c r="AU1446" s="16"/>
      <c r="AV1446" s="16"/>
      <c r="AW1446" s="17"/>
      <c r="AX1446" s="16"/>
      <c r="AY1446" s="16"/>
      <c r="AZ1446" s="16"/>
      <c r="BA1446" s="16"/>
      <c r="BB1446" s="16"/>
      <c r="BC1446" s="16"/>
      <c r="BD1446" s="16"/>
      <c r="BH1446" s="6"/>
      <c r="BI1446" s="3"/>
      <c r="BK1446" s="6"/>
      <c r="BL1446" s="3"/>
      <c r="BM1446" s="3"/>
    </row>
    <row r="1447" spans="11:65" ht="12.75" customHeight="1" x14ac:dyDescent="0.15">
      <c r="K1447" s="1"/>
      <c r="AL1447" s="16"/>
      <c r="AM1447" s="16"/>
      <c r="AN1447" s="17"/>
      <c r="AO1447" s="16"/>
      <c r="AP1447" s="16"/>
      <c r="AQ1447" s="18"/>
      <c r="AR1447" s="18"/>
      <c r="AS1447" s="16"/>
      <c r="AT1447" s="16"/>
      <c r="AU1447" s="16"/>
      <c r="AV1447" s="16"/>
      <c r="AW1447" s="17"/>
      <c r="AX1447" s="16"/>
      <c r="AY1447" s="16"/>
      <c r="AZ1447" s="16"/>
      <c r="BA1447" s="16"/>
      <c r="BB1447" s="16"/>
      <c r="BC1447" s="16"/>
      <c r="BD1447" s="16"/>
      <c r="BH1447" s="6"/>
      <c r="BI1447" s="3"/>
      <c r="BK1447" s="6"/>
      <c r="BL1447" s="3"/>
      <c r="BM1447" s="3"/>
    </row>
    <row r="1448" spans="11:65" ht="12.75" customHeight="1" x14ac:dyDescent="0.15">
      <c r="K1448" s="1"/>
      <c r="AL1448" s="16"/>
      <c r="AM1448" s="16"/>
      <c r="AN1448" s="17"/>
      <c r="AO1448" s="16"/>
      <c r="AP1448" s="16"/>
      <c r="AQ1448" s="18"/>
      <c r="AR1448" s="18"/>
      <c r="AS1448" s="16"/>
      <c r="AT1448" s="16"/>
      <c r="AU1448" s="16"/>
      <c r="AV1448" s="16"/>
      <c r="AW1448" s="17"/>
      <c r="AX1448" s="16"/>
      <c r="AY1448" s="16"/>
      <c r="AZ1448" s="16"/>
      <c r="BA1448" s="16"/>
      <c r="BB1448" s="16"/>
      <c r="BC1448" s="16"/>
      <c r="BD1448" s="16"/>
      <c r="BH1448" s="6"/>
      <c r="BI1448" s="3"/>
      <c r="BK1448" s="6"/>
      <c r="BL1448" s="3"/>
      <c r="BM1448" s="3"/>
    </row>
    <row r="1449" spans="11:65" ht="12.75" customHeight="1" x14ac:dyDescent="0.15">
      <c r="K1449" s="1"/>
      <c r="AL1449" s="16"/>
      <c r="AM1449" s="16"/>
      <c r="AN1449" s="17"/>
      <c r="AO1449" s="16"/>
      <c r="AP1449" s="16"/>
      <c r="AQ1449" s="18"/>
      <c r="AR1449" s="18"/>
      <c r="AS1449" s="16"/>
      <c r="AT1449" s="16"/>
      <c r="AU1449" s="16"/>
      <c r="AV1449" s="16"/>
      <c r="AW1449" s="17"/>
      <c r="AX1449" s="16"/>
      <c r="AY1449" s="16"/>
      <c r="AZ1449" s="16"/>
      <c r="BA1449" s="16"/>
      <c r="BB1449" s="16"/>
      <c r="BC1449" s="16"/>
      <c r="BD1449" s="16"/>
      <c r="BH1449" s="6"/>
      <c r="BI1449" s="3"/>
      <c r="BK1449" s="6"/>
      <c r="BL1449" s="3"/>
      <c r="BM1449" s="3"/>
    </row>
    <row r="1450" spans="11:65" ht="12.75" customHeight="1" x14ac:dyDescent="0.15">
      <c r="K1450" s="1"/>
      <c r="AL1450" s="16"/>
      <c r="AM1450" s="16"/>
      <c r="AN1450" s="17"/>
      <c r="AO1450" s="16"/>
      <c r="AP1450" s="16"/>
      <c r="AQ1450" s="18"/>
      <c r="AR1450" s="18"/>
      <c r="AS1450" s="16"/>
      <c r="AT1450" s="16"/>
      <c r="AU1450" s="16"/>
      <c r="AV1450" s="16"/>
      <c r="AW1450" s="17"/>
      <c r="AX1450" s="16"/>
      <c r="AY1450" s="16"/>
      <c r="AZ1450" s="16"/>
      <c r="BA1450" s="16"/>
      <c r="BB1450" s="16"/>
      <c r="BC1450" s="16"/>
      <c r="BD1450" s="16"/>
      <c r="BH1450" s="6"/>
      <c r="BI1450" s="3"/>
      <c r="BK1450" s="6"/>
      <c r="BL1450" s="3"/>
      <c r="BM1450" s="3"/>
    </row>
    <row r="1451" spans="11:65" ht="12.75" customHeight="1" x14ac:dyDescent="0.15">
      <c r="K1451" s="1"/>
      <c r="AL1451" s="16"/>
      <c r="AM1451" s="16"/>
      <c r="AN1451" s="17"/>
      <c r="AO1451" s="16"/>
      <c r="AP1451" s="16"/>
      <c r="AQ1451" s="18"/>
      <c r="AR1451" s="18"/>
      <c r="AS1451" s="16"/>
      <c r="AT1451" s="16"/>
      <c r="AU1451" s="16"/>
      <c r="AV1451" s="16"/>
      <c r="AW1451" s="17"/>
      <c r="AX1451" s="16"/>
      <c r="AY1451" s="16"/>
      <c r="AZ1451" s="16"/>
      <c r="BA1451" s="16"/>
      <c r="BB1451" s="16"/>
      <c r="BC1451" s="16"/>
      <c r="BD1451" s="16"/>
      <c r="BH1451" s="6"/>
      <c r="BI1451" s="3"/>
      <c r="BK1451" s="6"/>
      <c r="BL1451" s="3"/>
      <c r="BM1451" s="3"/>
    </row>
    <row r="1452" spans="11:65" ht="12.75" customHeight="1" x14ac:dyDescent="0.15">
      <c r="K1452" s="1"/>
      <c r="AL1452" s="16"/>
      <c r="AM1452" s="16"/>
      <c r="AN1452" s="17"/>
      <c r="AO1452" s="16"/>
      <c r="AP1452" s="16"/>
      <c r="AQ1452" s="18"/>
      <c r="AR1452" s="18"/>
      <c r="AS1452" s="16"/>
      <c r="AT1452" s="16"/>
      <c r="AU1452" s="16"/>
      <c r="AV1452" s="16"/>
      <c r="AW1452" s="17"/>
      <c r="AX1452" s="16"/>
      <c r="AY1452" s="16"/>
      <c r="AZ1452" s="16"/>
      <c r="BA1452" s="16"/>
      <c r="BB1452" s="16"/>
      <c r="BC1452" s="16"/>
      <c r="BD1452" s="16"/>
      <c r="BH1452" s="6"/>
      <c r="BI1452" s="3"/>
      <c r="BK1452" s="6"/>
      <c r="BL1452" s="3"/>
      <c r="BM1452" s="3"/>
    </row>
    <row r="1453" spans="11:65" ht="12.75" customHeight="1" x14ac:dyDescent="0.15">
      <c r="K1453" s="1"/>
      <c r="AL1453" s="16"/>
      <c r="AM1453" s="16"/>
      <c r="AN1453" s="17"/>
      <c r="AO1453" s="16"/>
      <c r="AP1453" s="16"/>
      <c r="AQ1453" s="18"/>
      <c r="AR1453" s="18"/>
      <c r="AS1453" s="16"/>
      <c r="AT1453" s="16"/>
      <c r="AU1453" s="16"/>
      <c r="AV1453" s="16"/>
      <c r="AW1453" s="17"/>
      <c r="AX1453" s="16"/>
      <c r="AY1453" s="16"/>
      <c r="AZ1453" s="16"/>
      <c r="BA1453" s="16"/>
      <c r="BB1453" s="16"/>
      <c r="BC1453" s="16"/>
      <c r="BD1453" s="16"/>
      <c r="BH1453" s="6"/>
      <c r="BI1453" s="3"/>
      <c r="BK1453" s="6"/>
      <c r="BL1453" s="3"/>
      <c r="BM1453" s="3"/>
    </row>
    <row r="1454" spans="11:65" ht="12.75" customHeight="1" x14ac:dyDescent="0.15">
      <c r="K1454" s="1"/>
      <c r="AL1454" s="16"/>
      <c r="AM1454" s="16"/>
      <c r="AN1454" s="17"/>
      <c r="AO1454" s="16"/>
      <c r="AP1454" s="16"/>
      <c r="AQ1454" s="18"/>
      <c r="AR1454" s="18"/>
      <c r="AS1454" s="16"/>
      <c r="AT1454" s="16"/>
      <c r="AU1454" s="16"/>
      <c r="AV1454" s="16"/>
      <c r="AW1454" s="17"/>
      <c r="AX1454" s="16"/>
      <c r="AY1454" s="16"/>
      <c r="AZ1454" s="16"/>
      <c r="BA1454" s="16"/>
      <c r="BB1454" s="16"/>
      <c r="BC1454" s="16"/>
      <c r="BD1454" s="16"/>
      <c r="BH1454" s="6"/>
      <c r="BI1454" s="3"/>
      <c r="BK1454" s="6"/>
      <c r="BL1454" s="3"/>
      <c r="BM1454" s="3"/>
    </row>
    <row r="1455" spans="11:65" ht="12.75" customHeight="1" x14ac:dyDescent="0.15">
      <c r="K1455" s="1"/>
      <c r="AL1455" s="16"/>
      <c r="AM1455" s="16"/>
      <c r="AN1455" s="17"/>
      <c r="AO1455" s="16"/>
      <c r="AP1455" s="16"/>
      <c r="AQ1455" s="18"/>
      <c r="AR1455" s="18"/>
      <c r="AS1455" s="16"/>
      <c r="AT1455" s="16"/>
      <c r="AU1455" s="16"/>
      <c r="AV1455" s="16"/>
      <c r="AW1455" s="17"/>
      <c r="AX1455" s="16"/>
      <c r="AY1455" s="16"/>
      <c r="AZ1455" s="16"/>
      <c r="BA1455" s="16"/>
      <c r="BB1455" s="16"/>
      <c r="BC1455" s="16"/>
      <c r="BD1455" s="16"/>
      <c r="BH1455" s="6"/>
      <c r="BI1455" s="3"/>
      <c r="BK1455" s="6"/>
      <c r="BL1455" s="3"/>
      <c r="BM1455" s="3"/>
    </row>
    <row r="1456" spans="11:65" ht="12.75" customHeight="1" x14ac:dyDescent="0.15">
      <c r="K1456" s="1"/>
      <c r="AL1456" s="16"/>
      <c r="AM1456" s="16"/>
      <c r="AN1456" s="17"/>
      <c r="AO1456" s="16"/>
      <c r="AP1456" s="16"/>
      <c r="AQ1456" s="18"/>
      <c r="AR1456" s="18"/>
      <c r="AS1456" s="16"/>
      <c r="AT1456" s="16"/>
      <c r="AU1456" s="16"/>
      <c r="AV1456" s="16"/>
      <c r="AW1456" s="17"/>
      <c r="AX1456" s="16"/>
      <c r="AY1456" s="16"/>
      <c r="AZ1456" s="16"/>
      <c r="BA1456" s="16"/>
      <c r="BB1456" s="16"/>
      <c r="BC1456" s="16"/>
      <c r="BD1456" s="16"/>
      <c r="BH1456" s="6"/>
      <c r="BI1456" s="3"/>
      <c r="BK1456" s="6"/>
      <c r="BL1456" s="3"/>
      <c r="BM1456" s="3"/>
    </row>
    <row r="1457" spans="11:65" ht="12.75" customHeight="1" x14ac:dyDescent="0.15">
      <c r="K1457" s="1"/>
      <c r="AL1457" s="16"/>
      <c r="AM1457" s="16"/>
      <c r="AN1457" s="17"/>
      <c r="AO1457" s="16"/>
      <c r="AP1457" s="16"/>
      <c r="AQ1457" s="18"/>
      <c r="AR1457" s="18"/>
      <c r="AS1457" s="16"/>
      <c r="AT1457" s="16"/>
      <c r="AU1457" s="16"/>
      <c r="AV1457" s="16"/>
      <c r="AW1457" s="17"/>
      <c r="AX1457" s="16"/>
      <c r="AY1457" s="16"/>
      <c r="AZ1457" s="16"/>
      <c r="BA1457" s="16"/>
      <c r="BB1457" s="16"/>
      <c r="BC1457" s="16"/>
      <c r="BD1457" s="16"/>
      <c r="BH1457" s="6"/>
      <c r="BI1457" s="3"/>
      <c r="BK1457" s="6"/>
      <c r="BL1457" s="3"/>
      <c r="BM1457" s="3"/>
    </row>
    <row r="1458" spans="11:65" ht="12.75" customHeight="1" x14ac:dyDescent="0.15">
      <c r="K1458" s="1"/>
      <c r="AL1458" s="16"/>
      <c r="AM1458" s="16"/>
      <c r="AN1458" s="17"/>
      <c r="AO1458" s="16"/>
      <c r="AP1458" s="16"/>
      <c r="AQ1458" s="18"/>
      <c r="AR1458" s="18"/>
      <c r="AS1458" s="16"/>
      <c r="AT1458" s="16"/>
      <c r="AU1458" s="16"/>
      <c r="AV1458" s="16"/>
      <c r="AW1458" s="17"/>
      <c r="AX1458" s="16"/>
      <c r="AY1458" s="16"/>
      <c r="AZ1458" s="16"/>
      <c r="BA1458" s="16"/>
      <c r="BB1458" s="16"/>
      <c r="BC1458" s="16"/>
      <c r="BD1458" s="16"/>
      <c r="BH1458" s="6"/>
      <c r="BI1458" s="3"/>
      <c r="BK1458" s="6"/>
      <c r="BL1458" s="3"/>
      <c r="BM1458" s="3"/>
    </row>
    <row r="1459" spans="11:65" ht="12.75" customHeight="1" x14ac:dyDescent="0.15">
      <c r="K1459" s="1"/>
      <c r="AL1459" s="16"/>
      <c r="AM1459" s="16"/>
      <c r="AN1459" s="17"/>
      <c r="AO1459" s="16"/>
      <c r="AP1459" s="16"/>
      <c r="AQ1459" s="18"/>
      <c r="AR1459" s="18"/>
      <c r="AS1459" s="16"/>
      <c r="AT1459" s="16"/>
      <c r="AU1459" s="16"/>
      <c r="AV1459" s="16"/>
      <c r="AW1459" s="17"/>
      <c r="AX1459" s="16"/>
      <c r="AY1459" s="16"/>
      <c r="AZ1459" s="16"/>
      <c r="BA1459" s="16"/>
      <c r="BB1459" s="16"/>
      <c r="BC1459" s="16"/>
      <c r="BD1459" s="16"/>
      <c r="BH1459" s="6"/>
      <c r="BI1459" s="3"/>
      <c r="BK1459" s="6"/>
      <c r="BL1459" s="3"/>
      <c r="BM1459" s="3"/>
    </row>
    <row r="1460" spans="11:65" ht="12.75" customHeight="1" x14ac:dyDescent="0.15">
      <c r="K1460" s="1"/>
      <c r="AL1460" s="16"/>
      <c r="AM1460" s="16"/>
      <c r="AN1460" s="17"/>
      <c r="AO1460" s="16"/>
      <c r="AP1460" s="16"/>
      <c r="AQ1460" s="18"/>
      <c r="AR1460" s="18"/>
      <c r="AS1460" s="16"/>
      <c r="AT1460" s="16"/>
      <c r="AU1460" s="16"/>
      <c r="AV1460" s="16"/>
      <c r="AW1460" s="17"/>
      <c r="AX1460" s="16"/>
      <c r="AY1460" s="16"/>
      <c r="AZ1460" s="16"/>
      <c r="BA1460" s="16"/>
      <c r="BB1460" s="16"/>
      <c r="BC1460" s="16"/>
      <c r="BD1460" s="16"/>
      <c r="BH1460" s="6"/>
      <c r="BI1460" s="3"/>
      <c r="BK1460" s="6"/>
      <c r="BL1460" s="3"/>
      <c r="BM1460" s="3"/>
    </row>
    <row r="1461" spans="11:65" ht="12.75" customHeight="1" x14ac:dyDescent="0.15">
      <c r="K1461" s="1"/>
      <c r="AL1461" s="16"/>
      <c r="AM1461" s="16"/>
      <c r="AN1461" s="17"/>
      <c r="AO1461" s="16"/>
      <c r="AP1461" s="16"/>
      <c r="AQ1461" s="18"/>
      <c r="AR1461" s="18"/>
      <c r="AS1461" s="16"/>
      <c r="AT1461" s="16"/>
      <c r="AU1461" s="16"/>
      <c r="AV1461" s="16"/>
      <c r="AW1461" s="17"/>
      <c r="AX1461" s="16"/>
      <c r="AY1461" s="16"/>
      <c r="AZ1461" s="16"/>
      <c r="BA1461" s="16"/>
      <c r="BB1461" s="16"/>
      <c r="BC1461" s="16"/>
      <c r="BD1461" s="16"/>
      <c r="BH1461" s="6"/>
      <c r="BI1461" s="3"/>
      <c r="BK1461" s="6"/>
      <c r="BL1461" s="3"/>
      <c r="BM1461" s="3"/>
    </row>
    <row r="1462" spans="11:65" ht="12.75" customHeight="1" x14ac:dyDescent="0.15">
      <c r="K1462" s="1"/>
      <c r="AL1462" s="16"/>
      <c r="AM1462" s="16"/>
      <c r="AN1462" s="17"/>
      <c r="AO1462" s="16"/>
      <c r="AP1462" s="16"/>
      <c r="AQ1462" s="18"/>
      <c r="AR1462" s="18"/>
      <c r="AS1462" s="16"/>
      <c r="AT1462" s="16"/>
      <c r="AU1462" s="16"/>
      <c r="AV1462" s="16"/>
      <c r="AW1462" s="17"/>
      <c r="AX1462" s="16"/>
      <c r="AY1462" s="16"/>
      <c r="AZ1462" s="16"/>
      <c r="BA1462" s="16"/>
      <c r="BB1462" s="16"/>
      <c r="BC1462" s="16"/>
      <c r="BD1462" s="16"/>
      <c r="BH1462" s="6"/>
      <c r="BI1462" s="3"/>
      <c r="BK1462" s="6"/>
      <c r="BL1462" s="3"/>
      <c r="BM1462" s="3"/>
    </row>
    <row r="1463" spans="11:65" ht="12.75" customHeight="1" x14ac:dyDescent="0.15">
      <c r="K1463" s="1"/>
      <c r="AL1463" s="16"/>
      <c r="AM1463" s="16"/>
      <c r="AN1463" s="17"/>
      <c r="AO1463" s="16"/>
      <c r="AP1463" s="16"/>
      <c r="AQ1463" s="18"/>
      <c r="AR1463" s="18"/>
      <c r="AS1463" s="16"/>
      <c r="AT1463" s="16"/>
      <c r="AU1463" s="16"/>
      <c r="AV1463" s="16"/>
      <c r="AW1463" s="17"/>
      <c r="AX1463" s="16"/>
      <c r="AY1463" s="16"/>
      <c r="AZ1463" s="16"/>
      <c r="BA1463" s="16"/>
      <c r="BB1463" s="16"/>
      <c r="BC1463" s="16"/>
      <c r="BD1463" s="16"/>
      <c r="BH1463" s="6"/>
      <c r="BI1463" s="3"/>
      <c r="BK1463" s="6"/>
      <c r="BL1463" s="3"/>
      <c r="BM1463" s="3"/>
    </row>
    <row r="1464" spans="11:65" ht="12.75" customHeight="1" x14ac:dyDescent="0.15">
      <c r="K1464" s="1"/>
      <c r="AL1464" s="16"/>
      <c r="AM1464" s="16"/>
      <c r="AN1464" s="17"/>
      <c r="AO1464" s="16"/>
      <c r="AP1464" s="16"/>
      <c r="AQ1464" s="18"/>
      <c r="AR1464" s="18"/>
      <c r="AS1464" s="16"/>
      <c r="AT1464" s="16"/>
      <c r="AU1464" s="16"/>
      <c r="AV1464" s="16"/>
      <c r="AW1464" s="17"/>
      <c r="AX1464" s="16"/>
      <c r="AY1464" s="16"/>
      <c r="AZ1464" s="16"/>
      <c r="BA1464" s="16"/>
      <c r="BB1464" s="16"/>
      <c r="BC1464" s="16"/>
      <c r="BD1464" s="16"/>
      <c r="BH1464" s="6"/>
      <c r="BI1464" s="3"/>
      <c r="BK1464" s="6"/>
      <c r="BL1464" s="3"/>
      <c r="BM1464" s="3"/>
    </row>
    <row r="1465" spans="11:65" ht="12.75" customHeight="1" x14ac:dyDescent="0.15">
      <c r="K1465" s="1"/>
      <c r="AL1465" s="16"/>
      <c r="AM1465" s="16"/>
      <c r="AN1465" s="17"/>
      <c r="AO1465" s="16"/>
      <c r="AP1465" s="16"/>
      <c r="AQ1465" s="18"/>
      <c r="AR1465" s="18"/>
      <c r="AS1465" s="16"/>
      <c r="AT1465" s="16"/>
      <c r="AU1465" s="16"/>
      <c r="AV1465" s="16"/>
      <c r="AW1465" s="17"/>
      <c r="AX1465" s="16"/>
      <c r="AY1465" s="16"/>
      <c r="AZ1465" s="16"/>
      <c r="BA1465" s="16"/>
      <c r="BB1465" s="16"/>
      <c r="BC1465" s="16"/>
      <c r="BD1465" s="16"/>
      <c r="BH1465" s="6"/>
      <c r="BI1465" s="3"/>
      <c r="BK1465" s="6"/>
      <c r="BL1465" s="3"/>
      <c r="BM1465" s="3"/>
    </row>
    <row r="1466" spans="11:65" ht="12.75" customHeight="1" x14ac:dyDescent="0.15">
      <c r="K1466" s="1"/>
      <c r="AL1466" s="16"/>
      <c r="AM1466" s="16"/>
      <c r="AN1466" s="17"/>
      <c r="AO1466" s="16"/>
      <c r="AP1466" s="16"/>
      <c r="AQ1466" s="18"/>
      <c r="AR1466" s="18"/>
      <c r="AS1466" s="16"/>
      <c r="AT1466" s="16"/>
      <c r="AU1466" s="16"/>
      <c r="AV1466" s="16"/>
      <c r="AW1466" s="17"/>
      <c r="AX1466" s="16"/>
      <c r="AY1466" s="16"/>
      <c r="AZ1466" s="16"/>
      <c r="BA1466" s="16"/>
      <c r="BB1466" s="16"/>
      <c r="BC1466" s="16"/>
      <c r="BD1466" s="16"/>
      <c r="BH1466" s="6"/>
      <c r="BI1466" s="3"/>
      <c r="BK1466" s="6"/>
      <c r="BL1466" s="3"/>
      <c r="BM1466" s="3"/>
    </row>
    <row r="1467" spans="11:65" ht="12.75" customHeight="1" x14ac:dyDescent="0.15">
      <c r="K1467" s="1"/>
      <c r="AL1467" s="16"/>
      <c r="AM1467" s="16"/>
      <c r="AN1467" s="17"/>
      <c r="AO1467" s="16"/>
      <c r="AP1467" s="16"/>
      <c r="AQ1467" s="18"/>
      <c r="AR1467" s="18"/>
      <c r="AS1467" s="16"/>
      <c r="AT1467" s="16"/>
      <c r="AU1467" s="16"/>
      <c r="AV1467" s="16"/>
      <c r="AW1467" s="17"/>
      <c r="AX1467" s="16"/>
      <c r="AY1467" s="16"/>
      <c r="AZ1467" s="16"/>
      <c r="BA1467" s="16"/>
      <c r="BB1467" s="16"/>
      <c r="BC1467" s="16"/>
      <c r="BD1467" s="16"/>
      <c r="BH1467" s="6"/>
      <c r="BI1467" s="3"/>
      <c r="BK1467" s="6"/>
      <c r="BL1467" s="3"/>
      <c r="BM1467" s="3"/>
    </row>
    <row r="1468" spans="11:65" ht="12.75" customHeight="1" x14ac:dyDescent="0.15">
      <c r="K1468" s="1"/>
      <c r="AL1468" s="16"/>
      <c r="AM1468" s="16"/>
      <c r="AN1468" s="17"/>
      <c r="AO1468" s="16"/>
      <c r="AP1468" s="16"/>
      <c r="AQ1468" s="18"/>
      <c r="AR1468" s="18"/>
      <c r="AS1468" s="16"/>
      <c r="AT1468" s="16"/>
      <c r="AU1468" s="16"/>
      <c r="AV1468" s="16"/>
      <c r="AW1468" s="17"/>
      <c r="AX1468" s="16"/>
      <c r="AY1468" s="16"/>
      <c r="AZ1468" s="16"/>
      <c r="BA1468" s="16"/>
      <c r="BB1468" s="16"/>
      <c r="BC1468" s="16"/>
      <c r="BD1468" s="16"/>
      <c r="BH1468" s="6"/>
      <c r="BI1468" s="3"/>
      <c r="BK1468" s="6"/>
      <c r="BL1468" s="3"/>
      <c r="BM1468" s="3"/>
    </row>
    <row r="1469" spans="11:65" ht="12.75" customHeight="1" x14ac:dyDescent="0.15">
      <c r="K1469" s="1"/>
      <c r="AL1469" s="16"/>
      <c r="AM1469" s="16"/>
      <c r="AN1469" s="17"/>
      <c r="AO1469" s="16"/>
      <c r="AP1469" s="16"/>
      <c r="AQ1469" s="18"/>
      <c r="AR1469" s="18"/>
      <c r="AS1469" s="16"/>
      <c r="AT1469" s="16"/>
      <c r="AU1469" s="16"/>
      <c r="AV1469" s="16"/>
      <c r="AW1469" s="17"/>
      <c r="AX1469" s="16"/>
      <c r="AY1469" s="16"/>
      <c r="AZ1469" s="16"/>
      <c r="BA1469" s="16"/>
      <c r="BB1469" s="16"/>
      <c r="BC1469" s="16"/>
      <c r="BD1469" s="16"/>
      <c r="BH1469" s="6"/>
      <c r="BI1469" s="3"/>
      <c r="BK1469" s="6"/>
      <c r="BL1469" s="3"/>
      <c r="BM1469" s="3"/>
    </row>
    <row r="1470" spans="11:65" ht="12.75" customHeight="1" x14ac:dyDescent="0.15">
      <c r="K1470" s="1"/>
      <c r="AL1470" s="16"/>
      <c r="AM1470" s="16"/>
      <c r="AN1470" s="17"/>
      <c r="AO1470" s="16"/>
      <c r="AP1470" s="16"/>
      <c r="AQ1470" s="18"/>
      <c r="AR1470" s="18"/>
      <c r="AS1470" s="16"/>
      <c r="AT1470" s="16"/>
      <c r="AU1470" s="16"/>
      <c r="AV1470" s="16"/>
      <c r="AW1470" s="17"/>
      <c r="AX1470" s="16"/>
      <c r="AY1470" s="16"/>
      <c r="AZ1470" s="16"/>
      <c r="BA1470" s="16"/>
      <c r="BB1470" s="16"/>
      <c r="BC1470" s="16"/>
      <c r="BD1470" s="16"/>
      <c r="BH1470" s="6"/>
      <c r="BI1470" s="3"/>
      <c r="BK1470" s="6"/>
      <c r="BL1470" s="3"/>
      <c r="BM1470" s="3"/>
    </row>
    <row r="1471" spans="11:65" ht="12.75" customHeight="1" x14ac:dyDescent="0.15">
      <c r="K1471" s="1"/>
      <c r="AL1471" s="16"/>
      <c r="AM1471" s="16"/>
      <c r="AN1471" s="17"/>
      <c r="AO1471" s="16"/>
      <c r="AP1471" s="16"/>
      <c r="AQ1471" s="18"/>
      <c r="AR1471" s="18"/>
      <c r="AS1471" s="16"/>
      <c r="AT1471" s="16"/>
      <c r="AU1471" s="16"/>
      <c r="AV1471" s="16"/>
      <c r="AW1471" s="17"/>
      <c r="AX1471" s="16"/>
      <c r="AY1471" s="16"/>
      <c r="AZ1471" s="16"/>
      <c r="BA1471" s="16"/>
      <c r="BB1471" s="16"/>
      <c r="BC1471" s="16"/>
      <c r="BD1471" s="16"/>
      <c r="BH1471" s="6"/>
      <c r="BI1471" s="3"/>
      <c r="BK1471" s="6"/>
      <c r="BL1471" s="3"/>
      <c r="BM1471" s="3"/>
    </row>
    <row r="1472" spans="11:65" ht="12.75" customHeight="1" x14ac:dyDescent="0.15">
      <c r="K1472" s="1"/>
      <c r="AL1472" s="16"/>
      <c r="AM1472" s="16"/>
      <c r="AN1472" s="17"/>
      <c r="AO1472" s="16"/>
      <c r="AP1472" s="16"/>
      <c r="AQ1472" s="18"/>
      <c r="AR1472" s="18"/>
      <c r="AS1472" s="16"/>
      <c r="AT1472" s="16"/>
      <c r="AU1472" s="16"/>
      <c r="AV1472" s="16"/>
      <c r="AW1472" s="17"/>
      <c r="AX1472" s="16"/>
      <c r="AY1472" s="16"/>
      <c r="AZ1472" s="16"/>
      <c r="BA1472" s="16"/>
      <c r="BB1472" s="16"/>
      <c r="BC1472" s="16"/>
      <c r="BD1472" s="16"/>
      <c r="BH1472" s="6"/>
      <c r="BI1472" s="3"/>
      <c r="BK1472" s="6"/>
      <c r="BL1472" s="3"/>
      <c r="BM1472" s="3"/>
    </row>
    <row r="1473" spans="11:65" ht="12.75" customHeight="1" x14ac:dyDescent="0.15">
      <c r="K1473" s="1"/>
      <c r="AL1473" s="16"/>
      <c r="AM1473" s="16"/>
      <c r="AN1473" s="17"/>
      <c r="AO1473" s="16"/>
      <c r="AP1473" s="16"/>
      <c r="AQ1473" s="18"/>
      <c r="AR1473" s="18"/>
      <c r="AS1473" s="16"/>
      <c r="AT1473" s="16"/>
      <c r="AU1473" s="16"/>
      <c r="AV1473" s="16"/>
      <c r="AW1473" s="17"/>
      <c r="AX1473" s="16"/>
      <c r="AY1473" s="16"/>
      <c r="AZ1473" s="16"/>
      <c r="BA1473" s="16"/>
      <c r="BB1473" s="16"/>
      <c r="BC1473" s="16"/>
      <c r="BD1473" s="16"/>
      <c r="BH1473" s="6"/>
      <c r="BI1473" s="3"/>
      <c r="BK1473" s="6"/>
      <c r="BL1473" s="3"/>
      <c r="BM1473" s="3"/>
    </row>
    <row r="1474" spans="11:65" ht="12.75" customHeight="1" x14ac:dyDescent="0.15">
      <c r="K1474" s="1"/>
      <c r="AL1474" s="16"/>
      <c r="AM1474" s="16"/>
      <c r="AN1474" s="17"/>
      <c r="AO1474" s="16"/>
      <c r="AP1474" s="16"/>
      <c r="AQ1474" s="18"/>
      <c r="AR1474" s="18"/>
      <c r="AS1474" s="16"/>
      <c r="AT1474" s="16"/>
      <c r="AU1474" s="16"/>
      <c r="AV1474" s="16"/>
      <c r="AW1474" s="17"/>
      <c r="AX1474" s="16"/>
      <c r="AY1474" s="16"/>
      <c r="AZ1474" s="16"/>
      <c r="BA1474" s="16"/>
      <c r="BB1474" s="16"/>
      <c r="BC1474" s="16"/>
      <c r="BD1474" s="16"/>
      <c r="BH1474" s="6"/>
      <c r="BI1474" s="3"/>
      <c r="BK1474" s="6"/>
      <c r="BL1474" s="3"/>
      <c r="BM1474" s="3"/>
    </row>
    <row r="1475" spans="11:65" ht="12.75" customHeight="1" x14ac:dyDescent="0.15">
      <c r="K1475" s="1"/>
      <c r="AL1475" s="16"/>
      <c r="AM1475" s="16"/>
      <c r="AN1475" s="17"/>
      <c r="AO1475" s="16"/>
      <c r="AP1475" s="16"/>
      <c r="AQ1475" s="18"/>
      <c r="AR1475" s="18"/>
      <c r="AS1475" s="16"/>
      <c r="AT1475" s="16"/>
      <c r="AU1475" s="16"/>
      <c r="AV1475" s="16"/>
      <c r="AW1475" s="17"/>
      <c r="AX1475" s="16"/>
      <c r="AY1475" s="16"/>
      <c r="AZ1475" s="16"/>
      <c r="BA1475" s="16"/>
      <c r="BB1475" s="16"/>
      <c r="BC1475" s="16"/>
      <c r="BD1475" s="16"/>
      <c r="BH1475" s="6"/>
      <c r="BI1475" s="3"/>
      <c r="BK1475" s="6"/>
      <c r="BL1475" s="3"/>
      <c r="BM1475" s="3"/>
    </row>
    <row r="1476" spans="11:65" ht="12.75" customHeight="1" x14ac:dyDescent="0.15">
      <c r="K1476" s="1"/>
      <c r="AL1476" s="16"/>
      <c r="AM1476" s="16"/>
      <c r="AN1476" s="17"/>
      <c r="AO1476" s="16"/>
      <c r="AP1476" s="16"/>
      <c r="AQ1476" s="18"/>
      <c r="AR1476" s="18"/>
      <c r="AS1476" s="16"/>
      <c r="AT1476" s="16"/>
      <c r="AU1476" s="16"/>
      <c r="AV1476" s="16"/>
      <c r="AW1476" s="17"/>
      <c r="AX1476" s="16"/>
      <c r="AY1476" s="16"/>
      <c r="AZ1476" s="16"/>
      <c r="BA1476" s="16"/>
      <c r="BB1476" s="16"/>
      <c r="BC1476" s="16"/>
      <c r="BD1476" s="16"/>
      <c r="BH1476" s="6"/>
      <c r="BI1476" s="3"/>
      <c r="BK1476" s="6"/>
      <c r="BL1476" s="3"/>
      <c r="BM1476" s="3"/>
    </row>
    <row r="1477" spans="11:65" ht="12.75" customHeight="1" x14ac:dyDescent="0.15">
      <c r="K1477" s="1"/>
      <c r="AL1477" s="16"/>
      <c r="AM1477" s="16"/>
      <c r="AN1477" s="17"/>
      <c r="AO1477" s="16"/>
      <c r="AP1477" s="16"/>
      <c r="AQ1477" s="18"/>
      <c r="AR1477" s="18"/>
      <c r="AS1477" s="16"/>
      <c r="AT1477" s="16"/>
      <c r="AU1477" s="16"/>
      <c r="AV1477" s="16"/>
      <c r="AW1477" s="17"/>
      <c r="AX1477" s="16"/>
      <c r="AY1477" s="16"/>
      <c r="AZ1477" s="16"/>
      <c r="BA1477" s="16"/>
      <c r="BB1477" s="16"/>
      <c r="BC1477" s="16"/>
      <c r="BD1477" s="16"/>
      <c r="BH1477" s="6"/>
      <c r="BI1477" s="3"/>
      <c r="BK1477" s="6"/>
      <c r="BL1477" s="3"/>
      <c r="BM1477" s="3"/>
    </row>
    <row r="1478" spans="11:65" ht="12.75" customHeight="1" x14ac:dyDescent="0.15">
      <c r="K1478" s="1"/>
      <c r="AL1478" s="16"/>
      <c r="AM1478" s="16"/>
      <c r="AN1478" s="17"/>
      <c r="AO1478" s="16"/>
      <c r="AP1478" s="16"/>
      <c r="AQ1478" s="18"/>
      <c r="AR1478" s="18"/>
      <c r="AS1478" s="16"/>
      <c r="AT1478" s="16"/>
      <c r="AU1478" s="16"/>
      <c r="AV1478" s="16"/>
      <c r="AW1478" s="17"/>
      <c r="AX1478" s="16"/>
      <c r="AY1478" s="16"/>
      <c r="AZ1478" s="16"/>
      <c r="BA1478" s="16"/>
      <c r="BB1478" s="16"/>
      <c r="BC1478" s="16"/>
      <c r="BD1478" s="16"/>
      <c r="BH1478" s="6"/>
      <c r="BI1478" s="3"/>
      <c r="BK1478" s="6"/>
      <c r="BL1478" s="3"/>
      <c r="BM1478" s="3"/>
    </row>
    <row r="1479" spans="11:65" ht="12.75" customHeight="1" x14ac:dyDescent="0.15">
      <c r="K1479" s="1"/>
      <c r="AL1479" s="16"/>
      <c r="AM1479" s="16"/>
      <c r="AN1479" s="17"/>
      <c r="AO1479" s="16"/>
      <c r="AP1479" s="16"/>
      <c r="AQ1479" s="18"/>
      <c r="AR1479" s="18"/>
      <c r="AS1479" s="16"/>
      <c r="AT1479" s="16"/>
      <c r="AU1479" s="16"/>
      <c r="AV1479" s="16"/>
      <c r="AW1479" s="17"/>
      <c r="AX1479" s="16"/>
      <c r="AY1479" s="16"/>
      <c r="AZ1479" s="16"/>
      <c r="BA1479" s="16"/>
      <c r="BB1479" s="16"/>
      <c r="BC1479" s="16"/>
      <c r="BD1479" s="16"/>
      <c r="BH1479" s="6"/>
      <c r="BI1479" s="3"/>
      <c r="BK1479" s="6"/>
      <c r="BL1479" s="3"/>
      <c r="BM1479" s="3"/>
    </row>
    <row r="1480" spans="11:65" ht="12.75" customHeight="1" x14ac:dyDescent="0.15">
      <c r="K1480" s="1"/>
      <c r="AL1480" s="16"/>
      <c r="AM1480" s="16"/>
      <c r="AN1480" s="17"/>
      <c r="AO1480" s="16"/>
      <c r="AP1480" s="16"/>
      <c r="AQ1480" s="18"/>
      <c r="AR1480" s="18"/>
      <c r="AS1480" s="16"/>
      <c r="AT1480" s="16"/>
      <c r="AU1480" s="16"/>
      <c r="AV1480" s="16"/>
      <c r="AW1480" s="17"/>
      <c r="AX1480" s="16"/>
      <c r="AY1480" s="16"/>
      <c r="AZ1480" s="16"/>
      <c r="BA1480" s="16"/>
      <c r="BB1480" s="16"/>
      <c r="BC1480" s="16"/>
      <c r="BD1480" s="16"/>
      <c r="BH1480" s="6"/>
      <c r="BI1480" s="3"/>
      <c r="BK1480" s="6"/>
      <c r="BL1480" s="3"/>
      <c r="BM1480" s="3"/>
    </row>
    <row r="1481" spans="11:65" ht="12.75" customHeight="1" x14ac:dyDescent="0.15">
      <c r="K1481" s="1"/>
      <c r="AL1481" s="16"/>
      <c r="AM1481" s="16"/>
      <c r="AN1481" s="17"/>
      <c r="AO1481" s="16"/>
      <c r="AP1481" s="16"/>
      <c r="AQ1481" s="18"/>
      <c r="AR1481" s="18"/>
      <c r="AS1481" s="16"/>
      <c r="AT1481" s="16"/>
      <c r="AU1481" s="16"/>
      <c r="AV1481" s="16"/>
      <c r="AW1481" s="17"/>
      <c r="AX1481" s="16"/>
      <c r="AY1481" s="16"/>
      <c r="AZ1481" s="16"/>
      <c r="BA1481" s="16"/>
      <c r="BB1481" s="16"/>
      <c r="BC1481" s="16"/>
      <c r="BD1481" s="16"/>
      <c r="BH1481" s="6"/>
      <c r="BI1481" s="3"/>
      <c r="BK1481" s="6"/>
      <c r="BL1481" s="3"/>
      <c r="BM1481" s="3"/>
    </row>
    <row r="1482" spans="11:65" ht="12.75" customHeight="1" x14ac:dyDescent="0.15">
      <c r="K1482" s="1"/>
      <c r="AL1482" s="16"/>
      <c r="AM1482" s="16"/>
      <c r="AN1482" s="17"/>
      <c r="AO1482" s="16"/>
      <c r="AP1482" s="16"/>
      <c r="AQ1482" s="18"/>
      <c r="AR1482" s="18"/>
      <c r="AS1482" s="16"/>
      <c r="AT1482" s="16"/>
      <c r="AU1482" s="16"/>
      <c r="AV1482" s="16"/>
      <c r="AW1482" s="17"/>
      <c r="AX1482" s="16"/>
      <c r="AY1482" s="16"/>
      <c r="AZ1482" s="16"/>
      <c r="BA1482" s="16"/>
      <c r="BB1482" s="16"/>
      <c r="BC1482" s="16"/>
      <c r="BD1482" s="16"/>
      <c r="BH1482" s="6"/>
      <c r="BI1482" s="3"/>
      <c r="BK1482" s="6"/>
      <c r="BL1482" s="3"/>
      <c r="BM1482" s="3"/>
    </row>
    <row r="1483" spans="11:65" ht="12.75" customHeight="1" x14ac:dyDescent="0.15">
      <c r="K1483" s="1"/>
      <c r="AL1483" s="16"/>
      <c r="AM1483" s="16"/>
      <c r="AN1483" s="17"/>
      <c r="AO1483" s="16"/>
      <c r="AP1483" s="16"/>
      <c r="AQ1483" s="18"/>
      <c r="AR1483" s="18"/>
      <c r="AS1483" s="16"/>
      <c r="AT1483" s="16"/>
      <c r="AU1483" s="16"/>
      <c r="AV1483" s="16"/>
      <c r="AW1483" s="17"/>
      <c r="AX1483" s="16"/>
      <c r="AY1483" s="16"/>
      <c r="AZ1483" s="16"/>
      <c r="BA1483" s="16"/>
      <c r="BB1483" s="16"/>
      <c r="BC1483" s="16"/>
      <c r="BD1483" s="16"/>
      <c r="BH1483" s="6"/>
      <c r="BI1483" s="3"/>
      <c r="BK1483" s="6"/>
      <c r="BL1483" s="3"/>
      <c r="BM1483" s="3"/>
    </row>
    <row r="1484" spans="11:65" ht="12.75" customHeight="1" x14ac:dyDescent="0.15">
      <c r="K1484" s="1"/>
      <c r="AL1484" s="16"/>
      <c r="AM1484" s="16"/>
      <c r="AN1484" s="17"/>
      <c r="AO1484" s="16"/>
      <c r="AP1484" s="16"/>
      <c r="AQ1484" s="18"/>
      <c r="AR1484" s="18"/>
      <c r="AS1484" s="16"/>
      <c r="AT1484" s="16"/>
      <c r="AU1484" s="16"/>
      <c r="AV1484" s="16"/>
      <c r="AW1484" s="17"/>
      <c r="AX1484" s="16"/>
      <c r="AY1484" s="16"/>
      <c r="AZ1484" s="16"/>
      <c r="BA1484" s="16"/>
      <c r="BB1484" s="16"/>
      <c r="BC1484" s="16"/>
      <c r="BD1484" s="16"/>
      <c r="BH1484" s="6"/>
      <c r="BI1484" s="3"/>
      <c r="BK1484" s="6"/>
      <c r="BL1484" s="3"/>
      <c r="BM1484" s="3"/>
    </row>
    <row r="1485" spans="11:65" ht="12.75" customHeight="1" x14ac:dyDescent="0.15">
      <c r="K1485" s="1"/>
      <c r="AL1485" s="16"/>
      <c r="AM1485" s="16"/>
      <c r="AN1485" s="17"/>
      <c r="AO1485" s="16"/>
      <c r="AP1485" s="16"/>
      <c r="AQ1485" s="18"/>
      <c r="AR1485" s="18"/>
      <c r="AS1485" s="16"/>
      <c r="AT1485" s="16"/>
      <c r="AU1485" s="16"/>
      <c r="AV1485" s="16"/>
      <c r="AW1485" s="17"/>
      <c r="AX1485" s="16"/>
      <c r="AY1485" s="16"/>
      <c r="AZ1485" s="16"/>
      <c r="BA1485" s="16"/>
      <c r="BB1485" s="16"/>
      <c r="BC1485" s="16"/>
      <c r="BD1485" s="16"/>
      <c r="BH1485" s="6"/>
      <c r="BI1485" s="3"/>
      <c r="BK1485" s="6"/>
      <c r="BL1485" s="3"/>
      <c r="BM1485" s="3"/>
    </row>
    <row r="1486" spans="11:65" ht="12.75" customHeight="1" x14ac:dyDescent="0.15">
      <c r="K1486" s="1"/>
      <c r="AL1486" s="16"/>
      <c r="AM1486" s="16"/>
      <c r="AN1486" s="17"/>
      <c r="AO1486" s="16"/>
      <c r="AP1486" s="16"/>
      <c r="AQ1486" s="18"/>
      <c r="AR1486" s="18"/>
      <c r="AS1486" s="16"/>
      <c r="AT1486" s="16"/>
      <c r="AU1486" s="16"/>
      <c r="AV1486" s="16"/>
      <c r="AW1486" s="17"/>
      <c r="AX1486" s="16"/>
      <c r="AY1486" s="16"/>
      <c r="AZ1486" s="16"/>
      <c r="BA1486" s="16"/>
      <c r="BB1486" s="16"/>
      <c r="BC1486" s="16"/>
      <c r="BD1486" s="16"/>
      <c r="BH1486" s="6"/>
      <c r="BI1486" s="3"/>
      <c r="BK1486" s="6"/>
      <c r="BL1486" s="3"/>
      <c r="BM1486" s="3"/>
    </row>
    <row r="1487" spans="11:65" ht="12.75" customHeight="1" x14ac:dyDescent="0.15">
      <c r="K1487" s="1"/>
      <c r="AL1487" s="16"/>
      <c r="AM1487" s="16"/>
      <c r="AN1487" s="17"/>
      <c r="AO1487" s="16"/>
      <c r="AP1487" s="16"/>
      <c r="AQ1487" s="18"/>
      <c r="AR1487" s="18"/>
      <c r="AS1487" s="16"/>
      <c r="AT1487" s="16"/>
      <c r="AU1487" s="16"/>
      <c r="AV1487" s="16"/>
      <c r="AW1487" s="17"/>
      <c r="AX1487" s="16"/>
      <c r="AY1487" s="16"/>
      <c r="AZ1487" s="16"/>
      <c r="BA1487" s="16"/>
      <c r="BB1487" s="16"/>
      <c r="BC1487" s="16"/>
      <c r="BD1487" s="16"/>
      <c r="BH1487" s="6"/>
      <c r="BI1487" s="3"/>
      <c r="BK1487" s="6"/>
      <c r="BL1487" s="3"/>
      <c r="BM1487" s="3"/>
    </row>
    <row r="1488" spans="11:65" ht="12.75" customHeight="1" x14ac:dyDescent="0.15">
      <c r="K1488" s="1"/>
      <c r="AL1488" s="16"/>
      <c r="AM1488" s="16"/>
      <c r="AN1488" s="17"/>
      <c r="AO1488" s="16"/>
      <c r="AP1488" s="16"/>
      <c r="AQ1488" s="18"/>
      <c r="AR1488" s="18"/>
      <c r="AS1488" s="16"/>
      <c r="AT1488" s="16"/>
      <c r="AU1488" s="16"/>
      <c r="AV1488" s="16"/>
      <c r="AW1488" s="17"/>
      <c r="AX1488" s="16"/>
      <c r="AY1488" s="16"/>
      <c r="AZ1488" s="16"/>
      <c r="BA1488" s="16"/>
      <c r="BB1488" s="16"/>
      <c r="BC1488" s="16"/>
      <c r="BD1488" s="16"/>
      <c r="BH1488" s="6"/>
      <c r="BI1488" s="3"/>
      <c r="BK1488" s="6"/>
      <c r="BL1488" s="3"/>
      <c r="BM1488" s="3"/>
    </row>
    <row r="1489" spans="11:65" ht="12.75" customHeight="1" x14ac:dyDescent="0.15">
      <c r="K1489" s="1"/>
      <c r="AL1489" s="16"/>
      <c r="AM1489" s="16"/>
      <c r="AN1489" s="17"/>
      <c r="AO1489" s="16"/>
      <c r="AP1489" s="16"/>
      <c r="AQ1489" s="18"/>
      <c r="AR1489" s="18"/>
      <c r="AS1489" s="16"/>
      <c r="AT1489" s="16"/>
      <c r="AU1489" s="16"/>
      <c r="AV1489" s="16"/>
      <c r="AW1489" s="17"/>
      <c r="AX1489" s="16"/>
      <c r="AY1489" s="16"/>
      <c r="AZ1489" s="16"/>
      <c r="BA1489" s="16"/>
      <c r="BB1489" s="16"/>
      <c r="BC1489" s="16"/>
      <c r="BD1489" s="16"/>
      <c r="BH1489" s="6"/>
      <c r="BI1489" s="3"/>
      <c r="BK1489" s="6"/>
      <c r="BL1489" s="3"/>
      <c r="BM1489" s="3"/>
    </row>
    <row r="1490" spans="11:65" ht="12.75" customHeight="1" x14ac:dyDescent="0.15">
      <c r="K1490" s="1"/>
      <c r="AL1490" s="16"/>
      <c r="AM1490" s="16"/>
      <c r="AN1490" s="17"/>
      <c r="AO1490" s="16"/>
      <c r="AP1490" s="16"/>
      <c r="AQ1490" s="18"/>
      <c r="AR1490" s="18"/>
      <c r="AS1490" s="16"/>
      <c r="AT1490" s="16"/>
      <c r="AU1490" s="16"/>
      <c r="AV1490" s="16"/>
      <c r="AW1490" s="17"/>
      <c r="AX1490" s="16"/>
      <c r="AY1490" s="16"/>
      <c r="AZ1490" s="16"/>
      <c r="BA1490" s="16"/>
      <c r="BB1490" s="16"/>
      <c r="BC1490" s="16"/>
      <c r="BD1490" s="16"/>
      <c r="BH1490" s="6"/>
      <c r="BI1490" s="3"/>
      <c r="BK1490" s="6"/>
      <c r="BL1490" s="3"/>
      <c r="BM1490" s="3"/>
    </row>
    <row r="1491" spans="11:65" ht="12.75" customHeight="1" x14ac:dyDescent="0.15">
      <c r="K1491" s="1"/>
      <c r="AL1491" s="16"/>
      <c r="AM1491" s="16"/>
      <c r="AN1491" s="17"/>
      <c r="AO1491" s="16"/>
      <c r="AP1491" s="16"/>
      <c r="AQ1491" s="18"/>
      <c r="AR1491" s="18"/>
      <c r="AS1491" s="16"/>
      <c r="AT1491" s="16"/>
      <c r="AU1491" s="16"/>
      <c r="AV1491" s="16"/>
      <c r="AW1491" s="17"/>
      <c r="AX1491" s="16"/>
      <c r="AY1491" s="16"/>
      <c r="AZ1491" s="16"/>
      <c r="BA1491" s="16"/>
      <c r="BB1491" s="16"/>
      <c r="BC1491" s="16"/>
      <c r="BD1491" s="16"/>
      <c r="BH1491" s="6"/>
      <c r="BI1491" s="3"/>
      <c r="BK1491" s="6"/>
      <c r="BL1491" s="3"/>
      <c r="BM1491" s="3"/>
    </row>
    <row r="1492" spans="11:65" ht="12.75" customHeight="1" x14ac:dyDescent="0.15">
      <c r="K1492" s="1"/>
      <c r="AL1492" s="16"/>
      <c r="AM1492" s="16"/>
      <c r="AN1492" s="17"/>
      <c r="AO1492" s="16"/>
      <c r="AP1492" s="16"/>
      <c r="AQ1492" s="18"/>
      <c r="AR1492" s="18"/>
      <c r="AS1492" s="16"/>
      <c r="AT1492" s="16"/>
      <c r="AU1492" s="16"/>
      <c r="AV1492" s="16"/>
      <c r="AW1492" s="17"/>
      <c r="AX1492" s="16"/>
      <c r="AY1492" s="16"/>
      <c r="AZ1492" s="16"/>
      <c r="BA1492" s="16"/>
      <c r="BB1492" s="16"/>
      <c r="BC1492" s="16"/>
      <c r="BD1492" s="16"/>
      <c r="BH1492" s="6"/>
      <c r="BI1492" s="3"/>
      <c r="BK1492" s="6"/>
      <c r="BL1492" s="3"/>
      <c r="BM1492" s="3"/>
    </row>
    <row r="1493" spans="11:65" ht="12.75" customHeight="1" x14ac:dyDescent="0.15">
      <c r="K1493" s="1"/>
      <c r="AL1493" s="16"/>
      <c r="AM1493" s="16"/>
      <c r="AN1493" s="17"/>
      <c r="AO1493" s="16"/>
      <c r="AP1493" s="16"/>
      <c r="AQ1493" s="18"/>
      <c r="AR1493" s="18"/>
      <c r="AS1493" s="16"/>
      <c r="AT1493" s="16"/>
      <c r="AU1493" s="16"/>
      <c r="AV1493" s="16"/>
      <c r="AW1493" s="17"/>
      <c r="AX1493" s="16"/>
      <c r="AY1493" s="16"/>
      <c r="AZ1493" s="16"/>
      <c r="BA1493" s="16"/>
      <c r="BB1493" s="16"/>
      <c r="BC1493" s="16"/>
      <c r="BD1493" s="16"/>
      <c r="BH1493" s="6"/>
      <c r="BI1493" s="3"/>
      <c r="BK1493" s="6"/>
      <c r="BL1493" s="3"/>
      <c r="BM1493" s="3"/>
    </row>
    <row r="1494" spans="11:65" ht="12.75" customHeight="1" x14ac:dyDescent="0.15">
      <c r="K1494" s="1"/>
      <c r="AL1494" s="16"/>
      <c r="AM1494" s="16"/>
      <c r="AN1494" s="17"/>
      <c r="AO1494" s="16"/>
      <c r="AP1494" s="16"/>
      <c r="AQ1494" s="18"/>
      <c r="AR1494" s="18"/>
      <c r="AS1494" s="16"/>
      <c r="AT1494" s="16"/>
      <c r="AU1494" s="16"/>
      <c r="AV1494" s="16"/>
      <c r="AW1494" s="17"/>
      <c r="AX1494" s="16"/>
      <c r="AY1494" s="16"/>
      <c r="AZ1494" s="16"/>
      <c r="BA1494" s="16"/>
      <c r="BB1494" s="16"/>
      <c r="BC1494" s="16"/>
      <c r="BD1494" s="16"/>
      <c r="BH1494" s="6"/>
      <c r="BI1494" s="3"/>
      <c r="BK1494" s="6"/>
      <c r="BL1494" s="3"/>
      <c r="BM1494" s="3"/>
    </row>
    <row r="1495" spans="11:65" ht="12.75" customHeight="1" x14ac:dyDescent="0.15">
      <c r="K1495" s="1"/>
      <c r="AL1495" s="16"/>
      <c r="AM1495" s="16"/>
      <c r="AN1495" s="17"/>
      <c r="AO1495" s="16"/>
      <c r="AP1495" s="16"/>
      <c r="AQ1495" s="18"/>
      <c r="AR1495" s="18"/>
      <c r="AS1495" s="16"/>
      <c r="AT1495" s="16"/>
      <c r="AU1495" s="16"/>
      <c r="AV1495" s="16"/>
      <c r="AW1495" s="17"/>
      <c r="AX1495" s="16"/>
      <c r="AY1495" s="16"/>
      <c r="AZ1495" s="16"/>
      <c r="BA1495" s="16"/>
      <c r="BB1495" s="16"/>
      <c r="BC1495" s="16"/>
      <c r="BD1495" s="16"/>
      <c r="BH1495" s="6"/>
      <c r="BI1495" s="3"/>
      <c r="BK1495" s="6"/>
      <c r="BL1495" s="3"/>
      <c r="BM1495" s="3"/>
    </row>
    <row r="1496" spans="11:65" ht="12.75" customHeight="1" x14ac:dyDescent="0.15">
      <c r="K1496" s="1"/>
      <c r="AL1496" s="16"/>
      <c r="AM1496" s="16"/>
      <c r="AN1496" s="17"/>
      <c r="AO1496" s="16"/>
      <c r="AP1496" s="16"/>
      <c r="AQ1496" s="18"/>
      <c r="AR1496" s="18"/>
      <c r="AS1496" s="16"/>
      <c r="AT1496" s="16"/>
      <c r="AU1496" s="16"/>
      <c r="AV1496" s="16"/>
      <c r="AW1496" s="17"/>
      <c r="AX1496" s="16"/>
      <c r="AY1496" s="16"/>
      <c r="AZ1496" s="16"/>
      <c r="BA1496" s="16"/>
      <c r="BB1496" s="16"/>
      <c r="BC1496" s="16"/>
      <c r="BD1496" s="16"/>
      <c r="BH1496" s="6"/>
      <c r="BI1496" s="3"/>
      <c r="BK1496" s="6"/>
      <c r="BL1496" s="3"/>
      <c r="BM1496" s="3"/>
    </row>
    <row r="1497" spans="11:65" ht="12.75" customHeight="1" x14ac:dyDescent="0.15">
      <c r="K1497" s="1"/>
      <c r="AL1497" s="16"/>
      <c r="AM1497" s="16"/>
      <c r="AN1497" s="17"/>
      <c r="AO1497" s="16"/>
      <c r="AP1497" s="16"/>
      <c r="AQ1497" s="18"/>
      <c r="AR1497" s="18"/>
      <c r="AS1497" s="16"/>
      <c r="AT1497" s="16"/>
      <c r="AU1497" s="16"/>
      <c r="AV1497" s="16"/>
      <c r="AW1497" s="17"/>
      <c r="AX1497" s="16"/>
      <c r="AY1497" s="16"/>
      <c r="AZ1497" s="16"/>
      <c r="BA1497" s="16"/>
      <c r="BB1497" s="16"/>
      <c r="BC1497" s="16"/>
      <c r="BD1497" s="16"/>
      <c r="BH1497" s="6"/>
      <c r="BI1497" s="3"/>
      <c r="BK1497" s="6"/>
      <c r="BL1497" s="3"/>
      <c r="BM1497" s="3"/>
    </row>
    <row r="1498" spans="11:65" ht="12.75" customHeight="1" x14ac:dyDescent="0.15">
      <c r="K1498" s="1"/>
      <c r="AL1498" s="16"/>
      <c r="AM1498" s="16"/>
      <c r="AN1498" s="17"/>
      <c r="AO1498" s="16"/>
      <c r="AP1498" s="16"/>
      <c r="AQ1498" s="18"/>
      <c r="AR1498" s="18"/>
      <c r="AS1498" s="16"/>
      <c r="AT1498" s="16"/>
      <c r="AU1498" s="16"/>
      <c r="AV1498" s="16"/>
      <c r="AW1498" s="17"/>
      <c r="AX1498" s="16"/>
      <c r="AY1498" s="16"/>
      <c r="AZ1498" s="16"/>
      <c r="BA1498" s="16"/>
      <c r="BB1498" s="16"/>
      <c r="BC1498" s="16"/>
      <c r="BD1498" s="16"/>
      <c r="BH1498" s="6"/>
      <c r="BI1498" s="3"/>
      <c r="BK1498" s="6"/>
      <c r="BL1498" s="3"/>
      <c r="BM1498" s="3"/>
    </row>
    <row r="1499" spans="11:65" ht="12.75" customHeight="1" x14ac:dyDescent="0.15">
      <c r="K1499" s="1"/>
      <c r="AL1499" s="16"/>
      <c r="AM1499" s="16"/>
      <c r="AN1499" s="17"/>
      <c r="AO1499" s="16"/>
      <c r="AP1499" s="16"/>
      <c r="AQ1499" s="18"/>
      <c r="AR1499" s="18"/>
      <c r="AS1499" s="16"/>
      <c r="AT1499" s="16"/>
      <c r="AU1499" s="16"/>
      <c r="AV1499" s="16"/>
      <c r="AW1499" s="17"/>
      <c r="AX1499" s="16"/>
      <c r="AY1499" s="16"/>
      <c r="AZ1499" s="16"/>
      <c r="BA1499" s="16"/>
      <c r="BB1499" s="16"/>
      <c r="BC1499" s="16"/>
      <c r="BD1499" s="16"/>
      <c r="BH1499" s="6"/>
      <c r="BI1499" s="3"/>
      <c r="BK1499" s="6"/>
      <c r="BL1499" s="3"/>
      <c r="BM1499" s="3"/>
    </row>
    <row r="1500" spans="11:65" ht="12.75" customHeight="1" x14ac:dyDescent="0.15">
      <c r="K1500" s="1"/>
      <c r="AL1500" s="16"/>
      <c r="AM1500" s="16"/>
      <c r="AN1500" s="17"/>
      <c r="AO1500" s="16"/>
      <c r="AP1500" s="16"/>
      <c r="AQ1500" s="18"/>
      <c r="AR1500" s="18"/>
      <c r="AS1500" s="16"/>
      <c r="AT1500" s="16"/>
      <c r="AU1500" s="16"/>
      <c r="AV1500" s="16"/>
      <c r="AW1500" s="17"/>
      <c r="AX1500" s="16"/>
      <c r="AY1500" s="16"/>
      <c r="AZ1500" s="16"/>
      <c r="BA1500" s="16"/>
      <c r="BB1500" s="16"/>
      <c r="BC1500" s="16"/>
      <c r="BD1500" s="16"/>
      <c r="BH1500" s="6"/>
      <c r="BI1500" s="3"/>
      <c r="BK1500" s="6"/>
      <c r="BL1500" s="3"/>
      <c r="BM1500" s="3"/>
    </row>
    <row r="1501" spans="11:65" ht="12.75" customHeight="1" x14ac:dyDescent="0.15">
      <c r="K1501" s="1"/>
      <c r="AL1501" s="16"/>
      <c r="AM1501" s="16"/>
      <c r="AN1501" s="17"/>
      <c r="AO1501" s="16"/>
      <c r="AP1501" s="16"/>
      <c r="AQ1501" s="18"/>
      <c r="AR1501" s="18"/>
      <c r="AS1501" s="16"/>
      <c r="AT1501" s="16"/>
      <c r="AU1501" s="16"/>
      <c r="AV1501" s="16"/>
      <c r="AW1501" s="17"/>
      <c r="AX1501" s="16"/>
      <c r="AY1501" s="16"/>
      <c r="AZ1501" s="16"/>
      <c r="BA1501" s="16"/>
      <c r="BB1501" s="16"/>
      <c r="BC1501" s="16"/>
      <c r="BD1501" s="16"/>
      <c r="BH1501" s="6"/>
      <c r="BI1501" s="3"/>
      <c r="BK1501" s="6"/>
      <c r="BL1501" s="3"/>
      <c r="BM1501" s="3"/>
    </row>
    <row r="1502" spans="11:65" ht="12.75" customHeight="1" x14ac:dyDescent="0.15">
      <c r="K1502" s="1"/>
      <c r="AL1502" s="16"/>
      <c r="AM1502" s="16"/>
      <c r="AN1502" s="17"/>
      <c r="AO1502" s="16"/>
      <c r="AP1502" s="16"/>
      <c r="AQ1502" s="18"/>
      <c r="AR1502" s="18"/>
      <c r="AS1502" s="16"/>
      <c r="AT1502" s="16"/>
      <c r="AU1502" s="16"/>
      <c r="AV1502" s="16"/>
      <c r="AW1502" s="17"/>
      <c r="AX1502" s="16"/>
      <c r="AY1502" s="16"/>
      <c r="AZ1502" s="16"/>
      <c r="BA1502" s="16"/>
      <c r="BB1502" s="16"/>
      <c r="BC1502" s="16"/>
      <c r="BD1502" s="16"/>
      <c r="BH1502" s="6"/>
      <c r="BI1502" s="3"/>
      <c r="BK1502" s="6"/>
      <c r="BL1502" s="3"/>
      <c r="BM1502" s="3"/>
    </row>
    <row r="1503" spans="11:65" ht="12.75" customHeight="1" x14ac:dyDescent="0.15">
      <c r="K1503" s="1"/>
      <c r="AL1503" s="16"/>
      <c r="AM1503" s="16"/>
      <c r="AN1503" s="17"/>
      <c r="AO1503" s="16"/>
      <c r="AP1503" s="16"/>
      <c r="AQ1503" s="18"/>
      <c r="AR1503" s="18"/>
      <c r="AS1503" s="16"/>
      <c r="AT1503" s="16"/>
      <c r="AU1503" s="16"/>
      <c r="AV1503" s="16"/>
      <c r="AW1503" s="17"/>
      <c r="AX1503" s="16"/>
      <c r="AY1503" s="16"/>
      <c r="AZ1503" s="16"/>
      <c r="BA1503" s="16"/>
      <c r="BB1503" s="16"/>
      <c r="BC1503" s="16"/>
      <c r="BD1503" s="16"/>
      <c r="BH1503" s="6"/>
      <c r="BI1503" s="3"/>
      <c r="BK1503" s="6"/>
      <c r="BL1503" s="3"/>
      <c r="BM1503" s="3"/>
    </row>
    <row r="1504" spans="11:65" ht="12.75" customHeight="1" x14ac:dyDescent="0.15">
      <c r="K1504" s="1"/>
      <c r="AL1504" s="16"/>
      <c r="AM1504" s="16"/>
      <c r="AN1504" s="17"/>
      <c r="AO1504" s="16"/>
      <c r="AP1504" s="16"/>
      <c r="AQ1504" s="18"/>
      <c r="AR1504" s="18"/>
      <c r="AS1504" s="16"/>
      <c r="AT1504" s="16"/>
      <c r="AU1504" s="16"/>
      <c r="AV1504" s="16"/>
      <c r="AW1504" s="17"/>
      <c r="AX1504" s="16"/>
      <c r="AY1504" s="16"/>
      <c r="AZ1504" s="16"/>
      <c r="BA1504" s="16"/>
      <c r="BB1504" s="16"/>
      <c r="BC1504" s="16"/>
      <c r="BD1504" s="16"/>
      <c r="BH1504" s="6"/>
      <c r="BI1504" s="3"/>
      <c r="BK1504" s="6"/>
      <c r="BL1504" s="3"/>
      <c r="BM1504" s="3"/>
    </row>
    <row r="1505" spans="11:65" ht="12.75" customHeight="1" x14ac:dyDescent="0.15">
      <c r="K1505" s="1"/>
      <c r="AL1505" s="16"/>
      <c r="AM1505" s="16"/>
      <c r="AN1505" s="17"/>
      <c r="AO1505" s="16"/>
      <c r="AP1505" s="16"/>
      <c r="AQ1505" s="18"/>
      <c r="AR1505" s="18"/>
      <c r="AS1505" s="16"/>
      <c r="AT1505" s="16"/>
      <c r="AU1505" s="16"/>
      <c r="AV1505" s="16"/>
      <c r="AW1505" s="17"/>
      <c r="AX1505" s="16"/>
      <c r="AY1505" s="16"/>
      <c r="AZ1505" s="16"/>
      <c r="BA1505" s="16"/>
      <c r="BB1505" s="16"/>
      <c r="BC1505" s="16"/>
      <c r="BD1505" s="16"/>
      <c r="BH1505" s="6"/>
      <c r="BI1505" s="3"/>
      <c r="BK1505" s="6"/>
      <c r="BL1505" s="3"/>
      <c r="BM1505" s="3"/>
    </row>
    <row r="1506" spans="11:65" ht="12.75" customHeight="1" x14ac:dyDescent="0.15">
      <c r="K1506" s="1"/>
      <c r="AL1506" s="16"/>
      <c r="AM1506" s="16"/>
      <c r="AN1506" s="17"/>
      <c r="AO1506" s="16"/>
      <c r="AP1506" s="16"/>
      <c r="AQ1506" s="18"/>
      <c r="AR1506" s="18"/>
      <c r="AS1506" s="16"/>
      <c r="AT1506" s="16"/>
      <c r="AU1506" s="16"/>
      <c r="AV1506" s="16"/>
      <c r="AW1506" s="17"/>
      <c r="AX1506" s="16"/>
      <c r="AY1506" s="16"/>
      <c r="AZ1506" s="16"/>
      <c r="BA1506" s="16"/>
      <c r="BB1506" s="16"/>
      <c r="BC1506" s="16"/>
      <c r="BD1506" s="16"/>
      <c r="BH1506" s="6"/>
      <c r="BI1506" s="3"/>
      <c r="BK1506" s="6"/>
      <c r="BL1506" s="3"/>
      <c r="BM1506" s="3"/>
    </row>
    <row r="1507" spans="11:65" ht="12.75" customHeight="1" x14ac:dyDescent="0.15">
      <c r="K1507" s="1"/>
      <c r="AL1507" s="16"/>
      <c r="AM1507" s="16"/>
      <c r="AN1507" s="17"/>
      <c r="AO1507" s="16"/>
      <c r="AP1507" s="16"/>
      <c r="AQ1507" s="18"/>
      <c r="AR1507" s="18"/>
      <c r="AS1507" s="16"/>
      <c r="AT1507" s="16"/>
      <c r="AU1507" s="16"/>
      <c r="AV1507" s="16"/>
      <c r="AW1507" s="17"/>
      <c r="AX1507" s="16"/>
      <c r="AY1507" s="16"/>
      <c r="AZ1507" s="16"/>
      <c r="BA1507" s="16"/>
      <c r="BB1507" s="16"/>
      <c r="BC1507" s="16"/>
      <c r="BD1507" s="16"/>
      <c r="BH1507" s="6"/>
      <c r="BI1507" s="3"/>
      <c r="BK1507" s="6"/>
      <c r="BL1507" s="3"/>
      <c r="BM1507" s="3"/>
    </row>
    <row r="1508" spans="11:65" ht="12.75" customHeight="1" x14ac:dyDescent="0.15">
      <c r="K1508" s="1"/>
      <c r="AL1508" s="16"/>
      <c r="AM1508" s="16"/>
      <c r="AN1508" s="17"/>
      <c r="AO1508" s="16"/>
      <c r="AP1508" s="16"/>
      <c r="AQ1508" s="18"/>
      <c r="AR1508" s="18"/>
      <c r="AS1508" s="16"/>
      <c r="AT1508" s="16"/>
      <c r="AU1508" s="16"/>
      <c r="AV1508" s="16"/>
      <c r="AW1508" s="17"/>
      <c r="AX1508" s="16"/>
      <c r="AY1508" s="16"/>
      <c r="AZ1508" s="16"/>
      <c r="BA1508" s="16"/>
      <c r="BB1508" s="16"/>
      <c r="BC1508" s="16"/>
      <c r="BD1508" s="16"/>
      <c r="BH1508" s="6"/>
      <c r="BI1508" s="3"/>
      <c r="BK1508" s="6"/>
      <c r="BL1508" s="3"/>
      <c r="BM1508" s="3"/>
    </row>
    <row r="1509" spans="11:65" ht="12.75" customHeight="1" x14ac:dyDescent="0.15">
      <c r="K1509" s="1"/>
      <c r="AL1509" s="16"/>
      <c r="AM1509" s="16"/>
      <c r="AN1509" s="17"/>
      <c r="AO1509" s="16"/>
      <c r="AP1509" s="16"/>
      <c r="AQ1509" s="18"/>
      <c r="AR1509" s="18"/>
      <c r="AS1509" s="16"/>
      <c r="AT1509" s="16"/>
      <c r="AU1509" s="16"/>
      <c r="AV1509" s="16"/>
      <c r="AW1509" s="17"/>
      <c r="AX1509" s="16"/>
      <c r="AY1509" s="16"/>
      <c r="AZ1509" s="16"/>
      <c r="BA1509" s="16"/>
      <c r="BB1509" s="16"/>
      <c r="BC1509" s="16"/>
      <c r="BD1509" s="16"/>
      <c r="BH1509" s="6"/>
      <c r="BI1509" s="3"/>
      <c r="BK1509" s="6"/>
      <c r="BL1509" s="3"/>
      <c r="BM1509" s="3"/>
    </row>
    <row r="1510" spans="11:65" ht="12.75" customHeight="1" x14ac:dyDescent="0.15">
      <c r="K1510" s="1"/>
      <c r="AL1510" s="16"/>
      <c r="AM1510" s="16"/>
      <c r="AN1510" s="17"/>
      <c r="AO1510" s="16"/>
      <c r="AP1510" s="16"/>
      <c r="AQ1510" s="18"/>
      <c r="AR1510" s="18"/>
      <c r="AS1510" s="16"/>
      <c r="AT1510" s="16"/>
      <c r="AU1510" s="16"/>
      <c r="AV1510" s="16"/>
      <c r="AW1510" s="17"/>
      <c r="AX1510" s="16"/>
      <c r="AY1510" s="16"/>
      <c r="AZ1510" s="16"/>
      <c r="BA1510" s="16"/>
      <c r="BB1510" s="16"/>
      <c r="BC1510" s="16"/>
      <c r="BD1510" s="16"/>
      <c r="BH1510" s="6"/>
      <c r="BI1510" s="3"/>
      <c r="BK1510" s="6"/>
      <c r="BL1510" s="3"/>
      <c r="BM1510" s="3"/>
    </row>
    <row r="1511" spans="11:65" ht="12.75" customHeight="1" x14ac:dyDescent="0.15">
      <c r="K1511" s="1"/>
      <c r="AL1511" s="16"/>
      <c r="AM1511" s="16"/>
      <c r="AN1511" s="17"/>
      <c r="AO1511" s="16"/>
      <c r="AP1511" s="16"/>
      <c r="AQ1511" s="18"/>
      <c r="AR1511" s="18"/>
      <c r="AS1511" s="16"/>
      <c r="AT1511" s="16"/>
      <c r="AU1511" s="16"/>
      <c r="AV1511" s="16"/>
      <c r="AW1511" s="17"/>
      <c r="AX1511" s="16"/>
      <c r="AY1511" s="16"/>
      <c r="AZ1511" s="16"/>
      <c r="BA1511" s="16"/>
      <c r="BB1511" s="16"/>
      <c r="BC1511" s="16"/>
      <c r="BD1511" s="16"/>
      <c r="BH1511" s="6"/>
      <c r="BI1511" s="3"/>
      <c r="BK1511" s="6"/>
      <c r="BL1511" s="3"/>
      <c r="BM1511" s="3"/>
    </row>
    <row r="1512" spans="11:65" ht="12.75" customHeight="1" x14ac:dyDescent="0.15">
      <c r="K1512" s="1"/>
      <c r="AL1512" s="16"/>
      <c r="AM1512" s="16"/>
      <c r="AN1512" s="17"/>
      <c r="AO1512" s="16"/>
      <c r="AP1512" s="16"/>
      <c r="AQ1512" s="18"/>
      <c r="AR1512" s="18"/>
      <c r="AS1512" s="16"/>
      <c r="AT1512" s="16"/>
      <c r="AU1512" s="16"/>
      <c r="AV1512" s="16"/>
      <c r="AW1512" s="17"/>
      <c r="AX1512" s="16"/>
      <c r="AY1512" s="16"/>
      <c r="AZ1512" s="16"/>
      <c r="BA1512" s="16"/>
      <c r="BB1512" s="16"/>
      <c r="BC1512" s="16"/>
      <c r="BD1512" s="16"/>
      <c r="BH1512" s="6"/>
      <c r="BI1512" s="3"/>
      <c r="BK1512" s="6"/>
      <c r="BL1512" s="3"/>
      <c r="BM1512" s="3"/>
    </row>
    <row r="1513" spans="11:65" ht="12.75" customHeight="1" x14ac:dyDescent="0.15">
      <c r="K1513" s="1"/>
      <c r="AL1513" s="16"/>
      <c r="AM1513" s="16"/>
      <c r="AN1513" s="17"/>
      <c r="AO1513" s="16"/>
      <c r="AP1513" s="16"/>
      <c r="AQ1513" s="18"/>
      <c r="AR1513" s="18"/>
      <c r="AS1513" s="16"/>
      <c r="AT1513" s="16"/>
      <c r="AU1513" s="16"/>
      <c r="AV1513" s="16"/>
      <c r="AW1513" s="17"/>
      <c r="AX1513" s="16"/>
      <c r="AY1513" s="16"/>
      <c r="AZ1513" s="16"/>
      <c r="BA1513" s="16"/>
      <c r="BB1513" s="16"/>
      <c r="BC1513" s="16"/>
      <c r="BD1513" s="16"/>
      <c r="BH1513" s="6"/>
      <c r="BI1513" s="3"/>
      <c r="BK1513" s="6"/>
      <c r="BL1513" s="3"/>
      <c r="BM1513" s="3"/>
    </row>
    <row r="1514" spans="11:65" ht="12.75" customHeight="1" x14ac:dyDescent="0.15">
      <c r="K1514" s="1"/>
      <c r="AL1514" s="16"/>
      <c r="AM1514" s="16"/>
      <c r="AN1514" s="17"/>
      <c r="AO1514" s="16"/>
      <c r="AP1514" s="16"/>
      <c r="AQ1514" s="18"/>
      <c r="AR1514" s="18"/>
      <c r="AS1514" s="16"/>
      <c r="AT1514" s="16"/>
      <c r="AU1514" s="16"/>
      <c r="AV1514" s="16"/>
      <c r="AW1514" s="17"/>
      <c r="AX1514" s="16"/>
      <c r="AY1514" s="16"/>
      <c r="AZ1514" s="16"/>
      <c r="BA1514" s="16"/>
      <c r="BB1514" s="16"/>
      <c r="BC1514" s="16"/>
      <c r="BD1514" s="16"/>
      <c r="BH1514" s="6"/>
      <c r="BI1514" s="3"/>
      <c r="BK1514" s="6"/>
      <c r="BL1514" s="3"/>
      <c r="BM1514" s="3"/>
    </row>
    <row r="1515" spans="11:65" ht="12.75" customHeight="1" x14ac:dyDescent="0.15">
      <c r="K1515" s="1"/>
      <c r="AL1515" s="16"/>
      <c r="AM1515" s="16"/>
      <c r="AN1515" s="17"/>
      <c r="AO1515" s="16"/>
      <c r="AP1515" s="16"/>
      <c r="AQ1515" s="18"/>
      <c r="AR1515" s="18"/>
      <c r="AS1515" s="16"/>
      <c r="AT1515" s="16"/>
      <c r="AU1515" s="16"/>
      <c r="AV1515" s="16"/>
      <c r="AW1515" s="17"/>
      <c r="AX1515" s="16"/>
      <c r="AY1515" s="16"/>
      <c r="AZ1515" s="16"/>
      <c r="BA1515" s="16"/>
      <c r="BB1515" s="16"/>
      <c r="BC1515" s="16"/>
      <c r="BD1515" s="16"/>
      <c r="BH1515" s="6"/>
      <c r="BI1515" s="3"/>
      <c r="BK1515" s="6"/>
      <c r="BL1515" s="3"/>
      <c r="BM1515" s="3"/>
    </row>
    <row r="1516" spans="11:65" ht="12.75" customHeight="1" x14ac:dyDescent="0.15">
      <c r="K1516" s="1"/>
      <c r="AL1516" s="16"/>
      <c r="AM1516" s="16"/>
      <c r="AN1516" s="17"/>
      <c r="AO1516" s="16"/>
      <c r="AP1516" s="16"/>
      <c r="AQ1516" s="18"/>
      <c r="AR1516" s="18"/>
      <c r="AS1516" s="16"/>
      <c r="AT1516" s="16"/>
      <c r="AU1516" s="16"/>
      <c r="AV1516" s="16"/>
      <c r="AW1516" s="17"/>
      <c r="AX1516" s="16"/>
      <c r="AY1516" s="16"/>
      <c r="AZ1516" s="16"/>
      <c r="BA1516" s="16"/>
      <c r="BB1516" s="16"/>
      <c r="BC1516" s="16"/>
      <c r="BD1516" s="16"/>
      <c r="BH1516" s="6"/>
      <c r="BI1516" s="3"/>
      <c r="BK1516" s="6"/>
      <c r="BL1516" s="3"/>
      <c r="BM1516" s="3"/>
    </row>
    <row r="1517" spans="11:65" ht="12.75" customHeight="1" x14ac:dyDescent="0.15">
      <c r="K1517" s="1"/>
      <c r="AL1517" s="16"/>
      <c r="AM1517" s="16"/>
      <c r="AN1517" s="17"/>
      <c r="AO1517" s="16"/>
      <c r="AP1517" s="16"/>
      <c r="AQ1517" s="18"/>
      <c r="AR1517" s="18"/>
      <c r="AS1517" s="16"/>
      <c r="AT1517" s="16"/>
      <c r="AU1517" s="16"/>
      <c r="AV1517" s="16"/>
      <c r="AW1517" s="17"/>
      <c r="AX1517" s="16"/>
      <c r="AY1517" s="16"/>
      <c r="AZ1517" s="16"/>
      <c r="BA1517" s="16"/>
      <c r="BB1517" s="16"/>
      <c r="BC1517" s="16"/>
      <c r="BD1517" s="16"/>
      <c r="BH1517" s="6"/>
      <c r="BI1517" s="3"/>
      <c r="BK1517" s="6"/>
      <c r="BL1517" s="3"/>
      <c r="BM1517" s="3"/>
    </row>
    <row r="1518" spans="11:65" ht="12.75" customHeight="1" x14ac:dyDescent="0.15">
      <c r="K1518" s="1"/>
      <c r="AL1518" s="16"/>
      <c r="AM1518" s="16"/>
      <c r="AN1518" s="17"/>
      <c r="AO1518" s="16"/>
      <c r="AP1518" s="16"/>
      <c r="AQ1518" s="18"/>
      <c r="AR1518" s="18"/>
      <c r="AS1518" s="16"/>
      <c r="AT1518" s="16"/>
      <c r="AU1518" s="16"/>
      <c r="AV1518" s="16"/>
      <c r="AW1518" s="17"/>
      <c r="AX1518" s="16"/>
      <c r="AY1518" s="16"/>
      <c r="AZ1518" s="16"/>
      <c r="BA1518" s="16"/>
      <c r="BB1518" s="16"/>
      <c r="BC1518" s="16"/>
      <c r="BD1518" s="16"/>
      <c r="BH1518" s="6"/>
      <c r="BI1518" s="3"/>
      <c r="BK1518" s="6"/>
      <c r="BL1518" s="3"/>
      <c r="BM1518" s="3"/>
    </row>
    <row r="1519" spans="11:65" ht="12.75" customHeight="1" x14ac:dyDescent="0.15">
      <c r="K1519" s="1"/>
      <c r="AL1519" s="16"/>
      <c r="AM1519" s="16"/>
      <c r="AN1519" s="17"/>
      <c r="AO1519" s="16"/>
      <c r="AP1519" s="16"/>
      <c r="AQ1519" s="18"/>
      <c r="AR1519" s="18"/>
      <c r="AS1519" s="16"/>
      <c r="AT1519" s="16"/>
      <c r="AU1519" s="16"/>
      <c r="AV1519" s="16"/>
      <c r="AW1519" s="17"/>
      <c r="AX1519" s="16"/>
      <c r="AY1519" s="16"/>
      <c r="AZ1519" s="16"/>
      <c r="BA1519" s="16"/>
      <c r="BB1519" s="16"/>
      <c r="BC1519" s="16"/>
      <c r="BD1519" s="16"/>
      <c r="BH1519" s="6"/>
      <c r="BI1519" s="3"/>
      <c r="BK1519" s="6"/>
      <c r="BL1519" s="3"/>
      <c r="BM1519" s="3"/>
    </row>
    <row r="1520" spans="11:65" ht="12.75" customHeight="1" x14ac:dyDescent="0.15">
      <c r="K1520" s="1"/>
      <c r="AL1520" s="16"/>
      <c r="AM1520" s="16"/>
      <c r="AN1520" s="17"/>
      <c r="AO1520" s="16"/>
      <c r="AP1520" s="16"/>
      <c r="AQ1520" s="18"/>
      <c r="AR1520" s="18"/>
      <c r="AS1520" s="16"/>
      <c r="AT1520" s="16"/>
      <c r="AU1520" s="16"/>
      <c r="AV1520" s="16"/>
      <c r="AW1520" s="17"/>
      <c r="AX1520" s="16"/>
      <c r="AY1520" s="16"/>
      <c r="AZ1520" s="16"/>
      <c r="BA1520" s="16"/>
      <c r="BB1520" s="16"/>
      <c r="BC1520" s="16"/>
      <c r="BD1520" s="16"/>
      <c r="BH1520" s="6"/>
      <c r="BI1520" s="3"/>
      <c r="BK1520" s="6"/>
      <c r="BL1520" s="3"/>
      <c r="BM1520" s="3"/>
    </row>
    <row r="1521" spans="11:65" ht="12.75" customHeight="1" x14ac:dyDescent="0.15">
      <c r="K1521" s="1"/>
      <c r="AL1521" s="16"/>
      <c r="AM1521" s="16"/>
      <c r="AN1521" s="17"/>
      <c r="AO1521" s="16"/>
      <c r="AP1521" s="16"/>
      <c r="AQ1521" s="18"/>
      <c r="AR1521" s="18"/>
      <c r="AS1521" s="16"/>
      <c r="AT1521" s="16"/>
      <c r="AU1521" s="16"/>
      <c r="AV1521" s="16"/>
      <c r="AW1521" s="17"/>
      <c r="AX1521" s="16"/>
      <c r="AY1521" s="16"/>
      <c r="AZ1521" s="16"/>
      <c r="BA1521" s="16"/>
      <c r="BB1521" s="16"/>
      <c r="BC1521" s="16"/>
      <c r="BD1521" s="16"/>
      <c r="BH1521" s="6"/>
      <c r="BI1521" s="3"/>
      <c r="BK1521" s="6"/>
      <c r="BL1521" s="3"/>
      <c r="BM1521" s="3"/>
    </row>
    <row r="1522" spans="11:65" ht="12.75" customHeight="1" x14ac:dyDescent="0.15">
      <c r="K1522" s="1"/>
      <c r="AL1522" s="16"/>
      <c r="AM1522" s="16"/>
      <c r="AN1522" s="17"/>
      <c r="AO1522" s="16"/>
      <c r="AP1522" s="16"/>
      <c r="AQ1522" s="18"/>
      <c r="AR1522" s="18"/>
      <c r="AS1522" s="16"/>
      <c r="AT1522" s="16"/>
      <c r="AU1522" s="16"/>
      <c r="AV1522" s="16"/>
      <c r="AW1522" s="17"/>
      <c r="AX1522" s="16"/>
      <c r="AY1522" s="16"/>
      <c r="AZ1522" s="16"/>
      <c r="BA1522" s="16"/>
      <c r="BB1522" s="16"/>
      <c r="BC1522" s="16"/>
      <c r="BD1522" s="16"/>
      <c r="BH1522" s="6"/>
      <c r="BI1522" s="3"/>
      <c r="BK1522" s="6"/>
      <c r="BL1522" s="3"/>
      <c r="BM1522" s="3"/>
    </row>
    <row r="1523" spans="11:65" ht="12.75" customHeight="1" x14ac:dyDescent="0.15">
      <c r="K1523" s="1"/>
      <c r="AL1523" s="16"/>
      <c r="AM1523" s="16"/>
      <c r="AN1523" s="17"/>
      <c r="AO1523" s="16"/>
      <c r="AP1523" s="16"/>
      <c r="AQ1523" s="18"/>
      <c r="AR1523" s="18"/>
      <c r="AS1523" s="16"/>
      <c r="AT1523" s="16"/>
      <c r="AU1523" s="16"/>
      <c r="AV1523" s="16"/>
      <c r="AW1523" s="17"/>
      <c r="AX1523" s="16"/>
      <c r="AY1523" s="16"/>
      <c r="AZ1523" s="16"/>
      <c r="BA1523" s="16"/>
      <c r="BB1523" s="16"/>
      <c r="BC1523" s="16"/>
      <c r="BD1523" s="16"/>
      <c r="BH1523" s="6"/>
      <c r="BI1523" s="3"/>
      <c r="BK1523" s="6"/>
      <c r="BL1523" s="3"/>
      <c r="BM1523" s="3"/>
    </row>
    <row r="1524" spans="11:65" ht="12.75" customHeight="1" x14ac:dyDescent="0.15">
      <c r="K1524" s="1"/>
      <c r="AL1524" s="16"/>
      <c r="AM1524" s="16"/>
      <c r="AN1524" s="17"/>
      <c r="AO1524" s="16"/>
      <c r="AP1524" s="16"/>
      <c r="AQ1524" s="18"/>
      <c r="AR1524" s="18"/>
      <c r="AS1524" s="16"/>
      <c r="AT1524" s="16"/>
      <c r="AU1524" s="16"/>
      <c r="AV1524" s="16"/>
      <c r="AW1524" s="17"/>
      <c r="AX1524" s="16"/>
      <c r="AY1524" s="16"/>
      <c r="AZ1524" s="16"/>
      <c r="BA1524" s="16"/>
      <c r="BB1524" s="16"/>
      <c r="BC1524" s="16"/>
      <c r="BD1524" s="16"/>
      <c r="BH1524" s="6"/>
      <c r="BI1524" s="3"/>
      <c r="BK1524" s="6"/>
      <c r="BL1524" s="3"/>
      <c r="BM1524" s="3"/>
    </row>
    <row r="1525" spans="11:65" ht="12.75" customHeight="1" x14ac:dyDescent="0.15">
      <c r="K1525" s="1"/>
      <c r="AL1525" s="16"/>
      <c r="AM1525" s="16"/>
      <c r="AN1525" s="17"/>
      <c r="AO1525" s="16"/>
      <c r="AP1525" s="16"/>
      <c r="AQ1525" s="18"/>
      <c r="AR1525" s="18"/>
      <c r="AS1525" s="16"/>
      <c r="AT1525" s="16"/>
      <c r="AU1525" s="16"/>
      <c r="AV1525" s="16"/>
      <c r="AW1525" s="17"/>
      <c r="AX1525" s="16"/>
      <c r="AY1525" s="16"/>
      <c r="AZ1525" s="16"/>
      <c r="BA1525" s="16"/>
      <c r="BB1525" s="16"/>
      <c r="BC1525" s="16"/>
      <c r="BD1525" s="16"/>
      <c r="BH1525" s="6"/>
      <c r="BI1525" s="3"/>
      <c r="BK1525" s="6"/>
      <c r="BL1525" s="3"/>
      <c r="BM1525" s="3"/>
    </row>
    <row r="1526" spans="11:65" ht="12.75" customHeight="1" x14ac:dyDescent="0.15">
      <c r="K1526" s="1"/>
      <c r="AL1526" s="16"/>
      <c r="AM1526" s="16"/>
      <c r="AN1526" s="17"/>
      <c r="AO1526" s="16"/>
      <c r="AP1526" s="16"/>
      <c r="AQ1526" s="18"/>
      <c r="AR1526" s="18"/>
      <c r="AS1526" s="16"/>
      <c r="AT1526" s="16"/>
      <c r="AU1526" s="16"/>
      <c r="AV1526" s="16"/>
      <c r="AW1526" s="17"/>
      <c r="AX1526" s="16"/>
      <c r="AY1526" s="16"/>
      <c r="AZ1526" s="16"/>
      <c r="BA1526" s="16"/>
      <c r="BB1526" s="16"/>
      <c r="BC1526" s="16"/>
      <c r="BD1526" s="16"/>
      <c r="BH1526" s="6"/>
      <c r="BI1526" s="3"/>
      <c r="BK1526" s="6"/>
      <c r="BL1526" s="3"/>
      <c r="BM1526" s="3"/>
    </row>
    <row r="1527" spans="11:65" ht="12.75" customHeight="1" x14ac:dyDescent="0.15">
      <c r="K1527" s="1"/>
      <c r="AL1527" s="16"/>
      <c r="AM1527" s="16"/>
      <c r="AN1527" s="17"/>
      <c r="AO1527" s="16"/>
      <c r="AP1527" s="16"/>
      <c r="AQ1527" s="18"/>
      <c r="AR1527" s="18"/>
      <c r="AS1527" s="16"/>
      <c r="AT1527" s="16"/>
      <c r="AU1527" s="16"/>
      <c r="AV1527" s="16"/>
      <c r="AW1527" s="17"/>
      <c r="AX1527" s="16"/>
      <c r="AY1527" s="16"/>
      <c r="AZ1527" s="16"/>
      <c r="BA1527" s="16"/>
      <c r="BB1527" s="16"/>
      <c r="BC1527" s="16"/>
      <c r="BD1527" s="16"/>
      <c r="BH1527" s="6"/>
      <c r="BI1527" s="3"/>
      <c r="BK1527" s="6"/>
      <c r="BL1527" s="3"/>
      <c r="BM1527" s="3"/>
    </row>
    <row r="1528" spans="11:65" ht="12.75" customHeight="1" x14ac:dyDescent="0.15">
      <c r="K1528" s="1"/>
      <c r="AL1528" s="16"/>
      <c r="AM1528" s="16"/>
      <c r="AN1528" s="17"/>
      <c r="AO1528" s="16"/>
      <c r="AP1528" s="16"/>
      <c r="AQ1528" s="18"/>
      <c r="AR1528" s="18"/>
      <c r="AS1528" s="16"/>
      <c r="AT1528" s="16"/>
      <c r="AU1528" s="16"/>
      <c r="AV1528" s="16"/>
      <c r="AW1528" s="17"/>
      <c r="AX1528" s="16"/>
      <c r="AY1528" s="16"/>
      <c r="AZ1528" s="16"/>
      <c r="BA1528" s="16"/>
      <c r="BB1528" s="16"/>
      <c r="BC1528" s="16"/>
      <c r="BD1528" s="16"/>
      <c r="BH1528" s="6"/>
      <c r="BI1528" s="3"/>
      <c r="BK1528" s="6"/>
      <c r="BL1528" s="3"/>
      <c r="BM1528" s="3"/>
    </row>
    <row r="1529" spans="11:65" ht="12.75" customHeight="1" x14ac:dyDescent="0.15">
      <c r="K1529" s="1"/>
      <c r="AL1529" s="16"/>
      <c r="AM1529" s="16"/>
      <c r="AN1529" s="17"/>
      <c r="AO1529" s="16"/>
      <c r="AP1529" s="16"/>
      <c r="AQ1529" s="18"/>
      <c r="AR1529" s="18"/>
      <c r="AS1529" s="16"/>
      <c r="AT1529" s="16"/>
      <c r="AU1529" s="16"/>
      <c r="AV1529" s="16"/>
      <c r="AW1529" s="17"/>
      <c r="AX1529" s="16"/>
      <c r="AY1529" s="16"/>
      <c r="AZ1529" s="16"/>
      <c r="BA1529" s="16"/>
      <c r="BB1529" s="16"/>
      <c r="BC1529" s="16"/>
      <c r="BD1529" s="16"/>
      <c r="BH1529" s="6"/>
      <c r="BI1529" s="3"/>
      <c r="BK1529" s="6"/>
      <c r="BL1529" s="3"/>
      <c r="BM1529" s="3"/>
    </row>
    <row r="1530" spans="11:65" ht="12.75" customHeight="1" x14ac:dyDescent="0.15">
      <c r="K1530" s="1"/>
      <c r="AL1530" s="16"/>
      <c r="AM1530" s="16"/>
      <c r="AN1530" s="17"/>
      <c r="AO1530" s="16"/>
      <c r="AP1530" s="16"/>
      <c r="AQ1530" s="18"/>
      <c r="AR1530" s="18"/>
      <c r="AS1530" s="16"/>
      <c r="AT1530" s="16"/>
      <c r="AU1530" s="16"/>
      <c r="AV1530" s="16"/>
      <c r="AW1530" s="17"/>
      <c r="AX1530" s="16"/>
      <c r="AY1530" s="16"/>
      <c r="AZ1530" s="16"/>
      <c r="BA1530" s="16"/>
      <c r="BB1530" s="16"/>
      <c r="BC1530" s="16"/>
      <c r="BD1530" s="16"/>
      <c r="BH1530" s="6"/>
      <c r="BI1530" s="3"/>
      <c r="BK1530" s="6"/>
      <c r="BL1530" s="3"/>
      <c r="BM1530" s="3"/>
    </row>
    <row r="1531" spans="11:65" ht="12.75" customHeight="1" x14ac:dyDescent="0.15">
      <c r="K1531" s="1"/>
      <c r="AL1531" s="16"/>
      <c r="AM1531" s="16"/>
      <c r="AN1531" s="17"/>
      <c r="AO1531" s="16"/>
      <c r="AP1531" s="16"/>
      <c r="AQ1531" s="18"/>
      <c r="AR1531" s="18"/>
      <c r="AS1531" s="16"/>
      <c r="AT1531" s="16"/>
      <c r="AU1531" s="16"/>
      <c r="AV1531" s="16"/>
      <c r="AW1531" s="17"/>
      <c r="AX1531" s="16"/>
      <c r="AY1531" s="16"/>
      <c r="AZ1531" s="16"/>
      <c r="BA1531" s="16"/>
      <c r="BB1531" s="16"/>
      <c r="BC1531" s="16"/>
      <c r="BD1531" s="16"/>
      <c r="BH1531" s="6"/>
      <c r="BI1531" s="3"/>
      <c r="BK1531" s="6"/>
      <c r="BL1531" s="3"/>
      <c r="BM1531" s="3"/>
    </row>
    <row r="1532" spans="11:65" ht="12.75" customHeight="1" x14ac:dyDescent="0.15">
      <c r="K1532" s="1"/>
      <c r="AL1532" s="16"/>
      <c r="AM1532" s="16"/>
      <c r="AN1532" s="17"/>
      <c r="AO1532" s="16"/>
      <c r="AP1532" s="16"/>
      <c r="AQ1532" s="18"/>
      <c r="AR1532" s="18"/>
      <c r="AS1532" s="16"/>
      <c r="AT1532" s="16"/>
      <c r="AU1532" s="16"/>
      <c r="AV1532" s="16"/>
      <c r="AW1532" s="17"/>
      <c r="AX1532" s="16"/>
      <c r="AY1532" s="16"/>
      <c r="AZ1532" s="16"/>
      <c r="BA1532" s="16"/>
      <c r="BB1532" s="16"/>
      <c r="BC1532" s="16"/>
      <c r="BD1532" s="16"/>
      <c r="BH1532" s="6"/>
      <c r="BI1532" s="3"/>
      <c r="BK1532" s="6"/>
      <c r="BL1532" s="3"/>
      <c r="BM1532" s="3"/>
    </row>
    <row r="1533" spans="11:65" ht="12.75" customHeight="1" x14ac:dyDescent="0.15">
      <c r="K1533" s="1"/>
      <c r="AL1533" s="16"/>
      <c r="AM1533" s="16"/>
      <c r="AN1533" s="17"/>
      <c r="AO1533" s="16"/>
      <c r="AP1533" s="16"/>
      <c r="AQ1533" s="18"/>
      <c r="AR1533" s="18"/>
      <c r="AS1533" s="16"/>
      <c r="AT1533" s="16"/>
      <c r="AU1533" s="16"/>
      <c r="AV1533" s="16"/>
      <c r="AW1533" s="17"/>
      <c r="AX1533" s="16"/>
      <c r="AY1533" s="16"/>
      <c r="AZ1533" s="16"/>
      <c r="BA1533" s="16"/>
      <c r="BB1533" s="16"/>
      <c r="BC1533" s="16"/>
      <c r="BD1533" s="16"/>
      <c r="BH1533" s="6"/>
      <c r="BI1533" s="3"/>
      <c r="BK1533" s="6"/>
      <c r="BL1533" s="3"/>
      <c r="BM1533" s="3"/>
    </row>
    <row r="1534" spans="11:65" ht="12.75" customHeight="1" x14ac:dyDescent="0.15">
      <c r="K1534" s="1"/>
      <c r="AL1534" s="16"/>
      <c r="AM1534" s="16"/>
      <c r="AN1534" s="17"/>
      <c r="AO1534" s="16"/>
      <c r="AP1534" s="16"/>
      <c r="AQ1534" s="18"/>
      <c r="AR1534" s="18"/>
      <c r="AS1534" s="16"/>
      <c r="AT1534" s="16"/>
      <c r="AU1534" s="16"/>
      <c r="AV1534" s="16"/>
      <c r="AW1534" s="17"/>
      <c r="AX1534" s="16"/>
      <c r="AY1534" s="16"/>
      <c r="AZ1534" s="16"/>
      <c r="BA1534" s="16"/>
      <c r="BB1534" s="16"/>
      <c r="BC1534" s="16"/>
      <c r="BD1534" s="16"/>
      <c r="BH1534" s="6"/>
      <c r="BI1534" s="3"/>
      <c r="BK1534" s="6"/>
      <c r="BL1534" s="3"/>
      <c r="BM1534" s="3"/>
    </row>
    <row r="1535" spans="11:65" ht="12.75" customHeight="1" x14ac:dyDescent="0.15">
      <c r="K1535" s="1"/>
      <c r="AL1535" s="16"/>
      <c r="AM1535" s="16"/>
      <c r="AN1535" s="17"/>
      <c r="AO1535" s="16"/>
      <c r="AP1535" s="16"/>
      <c r="AQ1535" s="18"/>
      <c r="AR1535" s="18"/>
      <c r="AS1535" s="16"/>
      <c r="AT1535" s="16"/>
      <c r="AU1535" s="16"/>
      <c r="AV1535" s="16"/>
      <c r="AW1535" s="17"/>
      <c r="AX1535" s="16"/>
      <c r="AY1535" s="16"/>
      <c r="AZ1535" s="16"/>
      <c r="BA1535" s="16"/>
      <c r="BB1535" s="16"/>
      <c r="BC1535" s="16"/>
      <c r="BD1535" s="16"/>
      <c r="BH1535" s="6"/>
      <c r="BI1535" s="3"/>
      <c r="BK1535" s="6"/>
      <c r="BL1535" s="3"/>
      <c r="BM1535" s="3"/>
    </row>
    <row r="1536" spans="11:65" ht="12.75" customHeight="1" x14ac:dyDescent="0.15">
      <c r="K1536" s="1"/>
      <c r="AL1536" s="16"/>
      <c r="AM1536" s="16"/>
      <c r="AN1536" s="17"/>
      <c r="AO1536" s="16"/>
      <c r="AP1536" s="16"/>
      <c r="AQ1536" s="18"/>
      <c r="AR1536" s="18"/>
      <c r="AS1536" s="16"/>
      <c r="AT1536" s="16"/>
      <c r="AU1536" s="16"/>
      <c r="AV1536" s="16"/>
      <c r="AW1536" s="17"/>
      <c r="AX1536" s="16"/>
      <c r="AY1536" s="16"/>
      <c r="AZ1536" s="16"/>
      <c r="BA1536" s="16"/>
      <c r="BB1536" s="16"/>
      <c r="BC1536" s="16"/>
      <c r="BD1536" s="16"/>
      <c r="BH1536" s="6"/>
      <c r="BI1536" s="3"/>
      <c r="BK1536" s="6"/>
      <c r="BL1536" s="3"/>
      <c r="BM1536" s="3"/>
    </row>
    <row r="1537" spans="11:65" ht="12.75" customHeight="1" x14ac:dyDescent="0.15">
      <c r="K1537" s="1"/>
      <c r="AL1537" s="16"/>
      <c r="AM1537" s="16"/>
      <c r="AN1537" s="17"/>
      <c r="AO1537" s="16"/>
      <c r="AP1537" s="16"/>
      <c r="AQ1537" s="18"/>
      <c r="AR1537" s="18"/>
      <c r="AS1537" s="16"/>
      <c r="AT1537" s="16"/>
      <c r="AU1537" s="16"/>
      <c r="AV1537" s="16"/>
      <c r="AW1537" s="17"/>
      <c r="AX1537" s="16"/>
      <c r="AY1537" s="16"/>
      <c r="AZ1537" s="16"/>
      <c r="BA1537" s="16"/>
      <c r="BB1537" s="16"/>
      <c r="BC1537" s="16"/>
      <c r="BD1537" s="16"/>
      <c r="BH1537" s="6"/>
      <c r="BI1537" s="3"/>
      <c r="BK1537" s="6"/>
      <c r="BL1537" s="3"/>
      <c r="BM1537" s="3"/>
    </row>
    <row r="1538" spans="11:65" ht="12.75" customHeight="1" x14ac:dyDescent="0.15">
      <c r="K1538" s="1"/>
      <c r="AL1538" s="16"/>
      <c r="AM1538" s="16"/>
      <c r="AN1538" s="17"/>
      <c r="AO1538" s="16"/>
      <c r="AP1538" s="16"/>
      <c r="AQ1538" s="18"/>
      <c r="AR1538" s="18"/>
      <c r="AS1538" s="16"/>
      <c r="AT1538" s="16"/>
      <c r="AU1538" s="16"/>
      <c r="AV1538" s="16"/>
      <c r="AW1538" s="17"/>
      <c r="AX1538" s="16"/>
      <c r="AY1538" s="16"/>
      <c r="AZ1538" s="16"/>
      <c r="BA1538" s="16"/>
      <c r="BB1538" s="16"/>
      <c r="BC1538" s="16"/>
      <c r="BD1538" s="16"/>
      <c r="BH1538" s="6"/>
      <c r="BI1538" s="3"/>
      <c r="BK1538" s="6"/>
      <c r="BL1538" s="3"/>
      <c r="BM1538" s="3"/>
    </row>
    <row r="1539" spans="11:65" ht="12.75" customHeight="1" x14ac:dyDescent="0.15">
      <c r="K1539" s="1"/>
      <c r="AL1539" s="16"/>
      <c r="AM1539" s="16"/>
      <c r="AN1539" s="17"/>
      <c r="AO1539" s="16"/>
      <c r="AP1539" s="16"/>
      <c r="AQ1539" s="18"/>
      <c r="AR1539" s="18"/>
      <c r="AS1539" s="16"/>
      <c r="AT1539" s="16"/>
      <c r="AU1539" s="16"/>
      <c r="AV1539" s="16"/>
      <c r="AW1539" s="17"/>
      <c r="AX1539" s="16"/>
      <c r="AY1539" s="16"/>
      <c r="AZ1539" s="16"/>
      <c r="BA1539" s="16"/>
      <c r="BB1539" s="16"/>
      <c r="BC1539" s="16"/>
      <c r="BD1539" s="16"/>
      <c r="BH1539" s="6"/>
      <c r="BI1539" s="3"/>
      <c r="BK1539" s="6"/>
      <c r="BL1539" s="3"/>
      <c r="BM1539" s="3"/>
    </row>
    <row r="1540" spans="11:65" ht="12.75" customHeight="1" x14ac:dyDescent="0.15">
      <c r="K1540" s="1"/>
      <c r="AL1540" s="16"/>
      <c r="AM1540" s="16"/>
      <c r="AN1540" s="17"/>
      <c r="AO1540" s="16"/>
      <c r="AP1540" s="16"/>
      <c r="AQ1540" s="18"/>
      <c r="AR1540" s="18"/>
      <c r="AS1540" s="16"/>
      <c r="AT1540" s="16"/>
      <c r="AU1540" s="16"/>
      <c r="AV1540" s="16"/>
      <c r="AW1540" s="17"/>
      <c r="AX1540" s="16"/>
      <c r="AY1540" s="16"/>
      <c r="AZ1540" s="16"/>
      <c r="BA1540" s="16"/>
      <c r="BB1540" s="16"/>
      <c r="BC1540" s="16"/>
      <c r="BD1540" s="16"/>
      <c r="BH1540" s="6"/>
      <c r="BI1540" s="3"/>
      <c r="BK1540" s="6"/>
      <c r="BL1540" s="3"/>
      <c r="BM1540" s="3"/>
    </row>
    <row r="1541" spans="11:65" ht="12.75" customHeight="1" x14ac:dyDescent="0.15">
      <c r="K1541" s="1"/>
      <c r="AL1541" s="16"/>
      <c r="AM1541" s="16"/>
      <c r="AN1541" s="17"/>
      <c r="AO1541" s="16"/>
      <c r="AP1541" s="16"/>
      <c r="AQ1541" s="18"/>
      <c r="AR1541" s="18"/>
      <c r="AS1541" s="16"/>
      <c r="AT1541" s="16"/>
      <c r="AU1541" s="16"/>
      <c r="AV1541" s="16"/>
      <c r="AW1541" s="17"/>
      <c r="AX1541" s="16"/>
      <c r="AY1541" s="16"/>
      <c r="AZ1541" s="16"/>
      <c r="BA1541" s="16"/>
      <c r="BB1541" s="16"/>
      <c r="BC1541" s="16"/>
      <c r="BD1541" s="16"/>
      <c r="BH1541" s="6"/>
      <c r="BI1541" s="3"/>
      <c r="BK1541" s="6"/>
      <c r="BL1541" s="3"/>
      <c r="BM1541" s="3"/>
    </row>
    <row r="1542" spans="11:65" ht="12.75" customHeight="1" x14ac:dyDescent="0.15">
      <c r="K1542" s="1"/>
      <c r="AL1542" s="16"/>
      <c r="AM1542" s="16"/>
      <c r="AN1542" s="17"/>
      <c r="AO1542" s="16"/>
      <c r="AP1542" s="16"/>
      <c r="AQ1542" s="18"/>
      <c r="AR1542" s="18"/>
      <c r="AS1542" s="16"/>
      <c r="AT1542" s="16"/>
      <c r="AU1542" s="16"/>
      <c r="AV1542" s="16"/>
      <c r="AW1542" s="17"/>
      <c r="AX1542" s="16"/>
      <c r="AY1542" s="16"/>
      <c r="AZ1542" s="16"/>
      <c r="BA1542" s="16"/>
      <c r="BB1542" s="16"/>
      <c r="BC1542" s="16"/>
      <c r="BD1542" s="16"/>
      <c r="BH1542" s="6"/>
      <c r="BI1542" s="3"/>
      <c r="BK1542" s="6"/>
      <c r="BL1542" s="3"/>
      <c r="BM1542" s="3"/>
    </row>
    <row r="1543" spans="11:65" ht="12.75" customHeight="1" x14ac:dyDescent="0.15">
      <c r="K1543" s="1"/>
      <c r="AL1543" s="16"/>
      <c r="AM1543" s="16"/>
      <c r="AN1543" s="17"/>
      <c r="AO1543" s="16"/>
      <c r="AP1543" s="16"/>
      <c r="AQ1543" s="18"/>
      <c r="AR1543" s="18"/>
      <c r="AS1543" s="16"/>
      <c r="AT1543" s="16"/>
      <c r="AU1543" s="16"/>
      <c r="AV1543" s="16"/>
      <c r="AW1543" s="17"/>
      <c r="AX1543" s="16"/>
      <c r="AY1543" s="16"/>
      <c r="AZ1543" s="16"/>
      <c r="BA1543" s="16"/>
      <c r="BB1543" s="16"/>
      <c r="BC1543" s="16"/>
      <c r="BD1543" s="16"/>
      <c r="BH1543" s="6"/>
      <c r="BI1543" s="3"/>
      <c r="BK1543" s="6"/>
      <c r="BL1543" s="3"/>
      <c r="BM1543" s="3"/>
    </row>
    <row r="1544" spans="11:65" ht="12.75" customHeight="1" x14ac:dyDescent="0.15">
      <c r="K1544" s="1"/>
      <c r="AL1544" s="16"/>
      <c r="AM1544" s="16"/>
      <c r="AN1544" s="17"/>
      <c r="AO1544" s="16"/>
      <c r="AP1544" s="16"/>
      <c r="AQ1544" s="18"/>
      <c r="AR1544" s="18"/>
      <c r="AS1544" s="16"/>
      <c r="AT1544" s="16"/>
      <c r="AU1544" s="16"/>
      <c r="AV1544" s="16"/>
      <c r="AW1544" s="17"/>
      <c r="AX1544" s="16"/>
      <c r="AY1544" s="16"/>
      <c r="AZ1544" s="16"/>
      <c r="BA1544" s="16"/>
      <c r="BB1544" s="16"/>
      <c r="BC1544" s="16"/>
      <c r="BD1544" s="16"/>
      <c r="BH1544" s="6"/>
      <c r="BI1544" s="3"/>
      <c r="BK1544" s="6"/>
      <c r="BL1544" s="3"/>
      <c r="BM1544" s="3"/>
    </row>
    <row r="1545" spans="11:65" ht="12.75" customHeight="1" x14ac:dyDescent="0.15">
      <c r="K1545" s="1"/>
      <c r="AL1545" s="16"/>
      <c r="AM1545" s="16"/>
      <c r="AN1545" s="17"/>
      <c r="AO1545" s="16"/>
      <c r="AP1545" s="16"/>
      <c r="AQ1545" s="18"/>
      <c r="AR1545" s="18"/>
      <c r="AS1545" s="16"/>
      <c r="AT1545" s="16"/>
      <c r="AU1545" s="16"/>
      <c r="AV1545" s="16"/>
      <c r="AW1545" s="17"/>
      <c r="AX1545" s="16"/>
      <c r="AY1545" s="16"/>
      <c r="AZ1545" s="16"/>
      <c r="BA1545" s="16"/>
      <c r="BB1545" s="16"/>
      <c r="BC1545" s="16"/>
      <c r="BD1545" s="16"/>
      <c r="BH1545" s="6"/>
      <c r="BI1545" s="3"/>
      <c r="BK1545" s="6"/>
      <c r="BL1545" s="3"/>
      <c r="BM1545" s="3"/>
    </row>
    <row r="1546" spans="11:65" ht="12.75" customHeight="1" x14ac:dyDescent="0.15">
      <c r="K1546" s="1"/>
      <c r="AL1546" s="16"/>
      <c r="AM1546" s="16"/>
      <c r="AN1546" s="17"/>
      <c r="AO1546" s="16"/>
      <c r="AP1546" s="16"/>
      <c r="AQ1546" s="18"/>
      <c r="AR1546" s="18"/>
      <c r="AS1546" s="16"/>
      <c r="AT1546" s="16"/>
      <c r="AU1546" s="16"/>
      <c r="AV1546" s="16"/>
      <c r="AW1546" s="17"/>
      <c r="AX1546" s="16"/>
      <c r="AY1546" s="16"/>
      <c r="AZ1546" s="16"/>
      <c r="BA1546" s="16"/>
      <c r="BB1546" s="16"/>
      <c r="BC1546" s="16"/>
      <c r="BD1546" s="16"/>
      <c r="BH1546" s="6"/>
      <c r="BI1546" s="3"/>
      <c r="BK1546" s="6"/>
      <c r="BL1546" s="3"/>
      <c r="BM1546" s="3"/>
    </row>
    <row r="1547" spans="11:65" ht="12.75" customHeight="1" x14ac:dyDescent="0.15">
      <c r="K1547" s="1"/>
      <c r="AL1547" s="16"/>
      <c r="AM1547" s="16"/>
      <c r="AN1547" s="17"/>
      <c r="AO1547" s="16"/>
      <c r="AP1547" s="16"/>
      <c r="AQ1547" s="18"/>
      <c r="AR1547" s="18"/>
      <c r="AS1547" s="16"/>
      <c r="AT1547" s="16"/>
      <c r="AU1547" s="16"/>
      <c r="AV1547" s="16"/>
      <c r="AW1547" s="17"/>
      <c r="AX1547" s="16"/>
      <c r="AY1547" s="16"/>
      <c r="AZ1547" s="16"/>
      <c r="BA1547" s="16"/>
      <c r="BB1547" s="16"/>
      <c r="BC1547" s="16"/>
      <c r="BD1547" s="16"/>
      <c r="BH1547" s="6"/>
      <c r="BI1547" s="3"/>
      <c r="BK1547" s="6"/>
      <c r="BL1547" s="3"/>
      <c r="BM1547" s="3"/>
    </row>
    <row r="1548" spans="11:65" ht="12.75" customHeight="1" x14ac:dyDescent="0.15">
      <c r="K1548" s="1"/>
      <c r="AL1548" s="16"/>
      <c r="AM1548" s="16"/>
      <c r="AN1548" s="17"/>
      <c r="AO1548" s="16"/>
      <c r="AP1548" s="16"/>
      <c r="AQ1548" s="18"/>
      <c r="AR1548" s="18"/>
      <c r="AS1548" s="16"/>
      <c r="AT1548" s="16"/>
      <c r="AU1548" s="16"/>
      <c r="AV1548" s="16"/>
      <c r="AW1548" s="17"/>
      <c r="AX1548" s="16"/>
      <c r="AY1548" s="16"/>
      <c r="AZ1548" s="16"/>
      <c r="BA1548" s="16"/>
      <c r="BB1548" s="16"/>
      <c r="BC1548" s="16"/>
      <c r="BD1548" s="16"/>
      <c r="BH1548" s="6"/>
      <c r="BI1548" s="3"/>
      <c r="BK1548" s="6"/>
      <c r="BL1548" s="3"/>
      <c r="BM1548" s="3"/>
    </row>
    <row r="1549" spans="11:65" ht="12.75" customHeight="1" x14ac:dyDescent="0.15">
      <c r="K1549" s="1"/>
      <c r="AL1549" s="16"/>
      <c r="AM1549" s="16"/>
      <c r="AN1549" s="17"/>
      <c r="AO1549" s="16"/>
      <c r="AP1549" s="16"/>
      <c r="AQ1549" s="18"/>
      <c r="AR1549" s="18"/>
      <c r="AS1549" s="16"/>
      <c r="AT1549" s="16"/>
      <c r="AU1549" s="16"/>
      <c r="AV1549" s="16"/>
      <c r="AW1549" s="17"/>
      <c r="AX1549" s="16"/>
      <c r="AY1549" s="16"/>
      <c r="AZ1549" s="16"/>
      <c r="BA1549" s="16"/>
      <c r="BB1549" s="16"/>
      <c r="BC1549" s="16"/>
      <c r="BD1549" s="16"/>
      <c r="BH1549" s="6"/>
      <c r="BI1549" s="3"/>
      <c r="BK1549" s="6"/>
      <c r="BL1549" s="3"/>
      <c r="BM1549" s="3"/>
    </row>
    <row r="1550" spans="11:65" ht="12.75" customHeight="1" x14ac:dyDescent="0.15">
      <c r="K1550" s="1"/>
      <c r="AL1550" s="16"/>
      <c r="AM1550" s="16"/>
      <c r="AN1550" s="17"/>
      <c r="AO1550" s="16"/>
      <c r="AP1550" s="16"/>
      <c r="AQ1550" s="18"/>
      <c r="AR1550" s="18"/>
      <c r="AS1550" s="16"/>
      <c r="AT1550" s="16"/>
      <c r="AU1550" s="16"/>
      <c r="AV1550" s="16"/>
      <c r="AW1550" s="17"/>
      <c r="AX1550" s="16"/>
      <c r="AY1550" s="16"/>
      <c r="AZ1550" s="16"/>
      <c r="BA1550" s="16"/>
      <c r="BB1550" s="16"/>
      <c r="BC1550" s="16"/>
      <c r="BD1550" s="16"/>
      <c r="BH1550" s="6"/>
      <c r="BI1550" s="3"/>
      <c r="BK1550" s="6"/>
      <c r="BL1550" s="3"/>
      <c r="BM1550" s="3"/>
    </row>
    <row r="1551" spans="11:65" ht="12.75" customHeight="1" x14ac:dyDescent="0.15">
      <c r="K1551" s="1"/>
      <c r="AL1551" s="16"/>
      <c r="AM1551" s="16"/>
      <c r="AN1551" s="17"/>
      <c r="AO1551" s="16"/>
      <c r="AP1551" s="16"/>
      <c r="AQ1551" s="18"/>
      <c r="AR1551" s="18"/>
      <c r="AS1551" s="16"/>
      <c r="AT1551" s="16"/>
      <c r="AU1551" s="16"/>
      <c r="AV1551" s="16"/>
      <c r="AW1551" s="17"/>
      <c r="AX1551" s="16"/>
      <c r="AY1551" s="16"/>
      <c r="AZ1551" s="16"/>
      <c r="BA1551" s="16"/>
      <c r="BB1551" s="16"/>
      <c r="BC1551" s="16"/>
      <c r="BD1551" s="16"/>
      <c r="BH1551" s="6"/>
      <c r="BI1551" s="3"/>
      <c r="BK1551" s="6"/>
      <c r="BL1551" s="3"/>
      <c r="BM1551" s="3"/>
    </row>
    <row r="1552" spans="11:65" ht="12.75" customHeight="1" x14ac:dyDescent="0.15">
      <c r="K1552" s="1"/>
      <c r="AL1552" s="16"/>
      <c r="AM1552" s="16"/>
      <c r="AN1552" s="17"/>
      <c r="AO1552" s="16"/>
      <c r="AP1552" s="16"/>
      <c r="AQ1552" s="18"/>
      <c r="AR1552" s="18"/>
      <c r="AS1552" s="16"/>
      <c r="AT1552" s="16"/>
      <c r="AU1552" s="16"/>
      <c r="AV1552" s="16"/>
      <c r="AW1552" s="17"/>
      <c r="AX1552" s="16"/>
      <c r="AY1552" s="16"/>
      <c r="AZ1552" s="16"/>
      <c r="BA1552" s="16"/>
      <c r="BB1552" s="16"/>
      <c r="BC1552" s="16"/>
      <c r="BD1552" s="16"/>
      <c r="BH1552" s="6"/>
      <c r="BI1552" s="3"/>
      <c r="BK1552" s="6"/>
      <c r="BL1552" s="3"/>
      <c r="BM1552" s="3"/>
    </row>
    <row r="1553" spans="11:65" ht="12.75" customHeight="1" x14ac:dyDescent="0.15">
      <c r="K1553" s="1"/>
      <c r="AL1553" s="16"/>
      <c r="AM1553" s="16"/>
      <c r="AN1553" s="17"/>
      <c r="AO1553" s="16"/>
      <c r="AP1553" s="16"/>
      <c r="AQ1553" s="18"/>
      <c r="AR1553" s="18"/>
      <c r="AS1553" s="16"/>
      <c r="AT1553" s="16"/>
      <c r="AU1553" s="16"/>
      <c r="AV1553" s="16"/>
      <c r="AW1553" s="17"/>
      <c r="AX1553" s="16"/>
      <c r="AY1553" s="16"/>
      <c r="AZ1553" s="16"/>
      <c r="BA1553" s="16"/>
      <c r="BB1553" s="16"/>
      <c r="BC1553" s="16"/>
      <c r="BD1553" s="16"/>
      <c r="BH1553" s="6"/>
      <c r="BI1553" s="3"/>
      <c r="BK1553" s="6"/>
      <c r="BL1553" s="3"/>
      <c r="BM1553" s="3"/>
    </row>
    <row r="1554" spans="11:65" ht="12.75" customHeight="1" x14ac:dyDescent="0.15">
      <c r="K1554" s="1"/>
      <c r="AL1554" s="16"/>
      <c r="AM1554" s="16"/>
      <c r="AN1554" s="17"/>
      <c r="AO1554" s="16"/>
      <c r="AP1554" s="16"/>
      <c r="AQ1554" s="18"/>
      <c r="AR1554" s="18"/>
      <c r="AS1554" s="16"/>
      <c r="AT1554" s="16"/>
      <c r="AU1554" s="16"/>
      <c r="AV1554" s="16"/>
      <c r="AW1554" s="17"/>
      <c r="AX1554" s="16"/>
      <c r="AY1554" s="16"/>
      <c r="AZ1554" s="16"/>
      <c r="BA1554" s="16"/>
      <c r="BB1554" s="16"/>
      <c r="BC1554" s="16"/>
      <c r="BD1554" s="16"/>
      <c r="BH1554" s="6"/>
      <c r="BI1554" s="3"/>
      <c r="BK1554" s="6"/>
      <c r="BL1554" s="3"/>
      <c r="BM1554" s="3"/>
    </row>
    <row r="1555" spans="11:65" ht="12.75" customHeight="1" x14ac:dyDescent="0.15">
      <c r="K1555" s="1"/>
      <c r="AL1555" s="16"/>
      <c r="AM1555" s="16"/>
      <c r="AN1555" s="17"/>
      <c r="AO1555" s="16"/>
      <c r="AP1555" s="16"/>
      <c r="AQ1555" s="18"/>
      <c r="AR1555" s="18"/>
      <c r="AS1555" s="16"/>
      <c r="AT1555" s="16"/>
      <c r="AU1555" s="16"/>
      <c r="AV1555" s="16"/>
      <c r="AW1555" s="17"/>
      <c r="AX1555" s="16"/>
      <c r="AY1555" s="16"/>
      <c r="AZ1555" s="16"/>
      <c r="BA1555" s="16"/>
      <c r="BB1555" s="16"/>
      <c r="BC1555" s="16"/>
      <c r="BD1555" s="16"/>
      <c r="BH1555" s="6"/>
      <c r="BI1555" s="3"/>
      <c r="BK1555" s="6"/>
      <c r="BL1555" s="3"/>
      <c r="BM1555" s="3"/>
    </row>
    <row r="1556" spans="11:65" ht="12.75" customHeight="1" x14ac:dyDescent="0.15">
      <c r="K1556" s="1"/>
      <c r="AL1556" s="16"/>
      <c r="AM1556" s="16"/>
      <c r="AN1556" s="17"/>
      <c r="AO1556" s="16"/>
      <c r="AP1556" s="16"/>
      <c r="AQ1556" s="18"/>
      <c r="AR1556" s="18"/>
      <c r="AS1556" s="16"/>
      <c r="AT1556" s="16"/>
      <c r="AU1556" s="16"/>
      <c r="AV1556" s="16"/>
      <c r="AW1556" s="17"/>
      <c r="AX1556" s="16"/>
      <c r="AY1556" s="16"/>
      <c r="AZ1556" s="16"/>
      <c r="BA1556" s="16"/>
      <c r="BB1556" s="16"/>
      <c r="BC1556" s="16"/>
      <c r="BD1556" s="16"/>
      <c r="BH1556" s="6"/>
      <c r="BI1556" s="3"/>
      <c r="BK1556" s="6"/>
      <c r="BL1556" s="3"/>
      <c r="BM1556" s="3"/>
    </row>
    <row r="1557" spans="11:65" ht="12.75" customHeight="1" x14ac:dyDescent="0.15">
      <c r="K1557" s="1"/>
      <c r="AL1557" s="16"/>
      <c r="AM1557" s="16"/>
      <c r="AN1557" s="17"/>
      <c r="AO1557" s="16"/>
      <c r="AP1557" s="16"/>
      <c r="AQ1557" s="18"/>
      <c r="AR1557" s="18"/>
      <c r="AS1557" s="16"/>
      <c r="AT1557" s="16"/>
      <c r="AU1557" s="16"/>
      <c r="AV1557" s="16"/>
      <c r="AW1557" s="17"/>
      <c r="AX1557" s="16"/>
      <c r="AY1557" s="16"/>
      <c r="AZ1557" s="16"/>
      <c r="BA1557" s="16"/>
      <c r="BB1557" s="16"/>
      <c r="BC1557" s="16"/>
      <c r="BD1557" s="16"/>
      <c r="BH1557" s="6"/>
      <c r="BI1557" s="3"/>
      <c r="BK1557" s="6"/>
      <c r="BL1557" s="3"/>
      <c r="BM1557" s="3"/>
    </row>
    <row r="1558" spans="11:65" ht="12.75" customHeight="1" x14ac:dyDescent="0.15">
      <c r="K1558" s="1"/>
      <c r="AL1558" s="16"/>
      <c r="AM1558" s="16"/>
      <c r="AN1558" s="17"/>
      <c r="AO1558" s="16"/>
      <c r="AP1558" s="16"/>
      <c r="AQ1558" s="18"/>
      <c r="AR1558" s="18"/>
      <c r="AS1558" s="16"/>
      <c r="AT1558" s="16"/>
      <c r="AU1558" s="16"/>
      <c r="AV1558" s="16"/>
      <c r="AW1558" s="17"/>
      <c r="AX1558" s="16"/>
      <c r="AY1558" s="16"/>
      <c r="AZ1558" s="16"/>
      <c r="BA1558" s="16"/>
      <c r="BB1558" s="16"/>
      <c r="BC1558" s="16"/>
      <c r="BD1558" s="16"/>
      <c r="BH1558" s="6"/>
      <c r="BI1558" s="3"/>
      <c r="BK1558" s="6"/>
      <c r="BL1558" s="3"/>
      <c r="BM1558" s="3"/>
    </row>
    <row r="1559" spans="11:65" ht="12.75" customHeight="1" x14ac:dyDescent="0.15">
      <c r="K1559" s="1"/>
      <c r="AL1559" s="16"/>
      <c r="AM1559" s="16"/>
      <c r="AN1559" s="17"/>
      <c r="AO1559" s="16"/>
      <c r="AP1559" s="16"/>
      <c r="AQ1559" s="18"/>
      <c r="AR1559" s="18"/>
      <c r="AS1559" s="16"/>
      <c r="AT1559" s="16"/>
      <c r="AU1559" s="16"/>
      <c r="AV1559" s="16"/>
      <c r="AW1559" s="17"/>
      <c r="AX1559" s="16"/>
      <c r="AY1559" s="16"/>
      <c r="AZ1559" s="16"/>
      <c r="BA1559" s="16"/>
      <c r="BB1559" s="16"/>
      <c r="BC1559" s="16"/>
      <c r="BD1559" s="16"/>
      <c r="BH1559" s="6"/>
      <c r="BI1559" s="3"/>
      <c r="BK1559" s="6"/>
      <c r="BL1559" s="3"/>
      <c r="BM1559" s="3"/>
    </row>
    <row r="1560" spans="11:65" ht="12.75" customHeight="1" x14ac:dyDescent="0.15">
      <c r="K1560" s="1"/>
      <c r="AL1560" s="16"/>
      <c r="AM1560" s="16"/>
      <c r="AN1560" s="17"/>
      <c r="AO1560" s="16"/>
      <c r="AP1560" s="16"/>
      <c r="AQ1560" s="18"/>
      <c r="AR1560" s="18"/>
      <c r="AS1560" s="16"/>
      <c r="AT1560" s="16"/>
      <c r="AU1560" s="16"/>
      <c r="AV1560" s="16"/>
      <c r="AW1560" s="17"/>
      <c r="AX1560" s="16"/>
      <c r="AY1560" s="16"/>
      <c r="AZ1560" s="16"/>
      <c r="BA1560" s="16"/>
      <c r="BB1560" s="16"/>
      <c r="BC1560" s="16"/>
      <c r="BD1560" s="16"/>
      <c r="BH1560" s="6"/>
      <c r="BI1560" s="3"/>
      <c r="BK1560" s="6"/>
      <c r="BL1560" s="3"/>
      <c r="BM1560" s="3"/>
    </row>
    <row r="1561" spans="11:65" ht="12.75" customHeight="1" x14ac:dyDescent="0.15">
      <c r="K1561" s="1"/>
      <c r="AL1561" s="16"/>
      <c r="AM1561" s="16"/>
      <c r="AN1561" s="17"/>
      <c r="AO1561" s="16"/>
      <c r="AP1561" s="16"/>
      <c r="AQ1561" s="18"/>
      <c r="AR1561" s="18"/>
      <c r="AS1561" s="16"/>
      <c r="AT1561" s="16"/>
      <c r="AU1561" s="16"/>
      <c r="AV1561" s="16"/>
      <c r="AW1561" s="17"/>
      <c r="AX1561" s="16"/>
      <c r="AY1561" s="16"/>
      <c r="AZ1561" s="16"/>
      <c r="BA1561" s="16"/>
      <c r="BB1561" s="16"/>
      <c r="BC1561" s="16"/>
      <c r="BD1561" s="16"/>
      <c r="BH1561" s="6"/>
      <c r="BI1561" s="3"/>
      <c r="BK1561" s="6"/>
      <c r="BL1561" s="3"/>
      <c r="BM1561" s="3"/>
    </row>
    <row r="1562" spans="11:65" ht="12.75" customHeight="1" x14ac:dyDescent="0.15">
      <c r="K1562" s="1"/>
      <c r="AL1562" s="16"/>
      <c r="AM1562" s="16"/>
      <c r="AN1562" s="17"/>
      <c r="AO1562" s="16"/>
      <c r="AP1562" s="16"/>
      <c r="AQ1562" s="18"/>
      <c r="AR1562" s="18"/>
      <c r="AS1562" s="16"/>
      <c r="AT1562" s="16"/>
      <c r="AU1562" s="16"/>
      <c r="AV1562" s="16"/>
      <c r="AW1562" s="17"/>
      <c r="AX1562" s="16"/>
      <c r="AY1562" s="16"/>
      <c r="AZ1562" s="16"/>
      <c r="BA1562" s="16"/>
      <c r="BB1562" s="16"/>
      <c r="BC1562" s="16"/>
      <c r="BD1562" s="16"/>
      <c r="BH1562" s="6"/>
      <c r="BI1562" s="3"/>
      <c r="BK1562" s="6"/>
      <c r="BL1562" s="3"/>
      <c r="BM1562" s="3"/>
    </row>
    <row r="1563" spans="11:65" ht="12.75" customHeight="1" x14ac:dyDescent="0.15">
      <c r="K1563" s="1"/>
      <c r="AL1563" s="16"/>
      <c r="AM1563" s="16"/>
      <c r="AN1563" s="17"/>
      <c r="AO1563" s="16"/>
      <c r="AP1563" s="16"/>
      <c r="AQ1563" s="18"/>
      <c r="AR1563" s="18"/>
      <c r="AS1563" s="16"/>
      <c r="AT1563" s="16"/>
      <c r="AU1563" s="16"/>
      <c r="AV1563" s="16"/>
      <c r="AW1563" s="17"/>
      <c r="AX1563" s="16"/>
      <c r="AY1563" s="16"/>
      <c r="AZ1563" s="16"/>
      <c r="BA1563" s="16"/>
      <c r="BB1563" s="16"/>
      <c r="BC1563" s="16"/>
      <c r="BD1563" s="16"/>
      <c r="BH1563" s="6"/>
      <c r="BI1563" s="3"/>
      <c r="BK1563" s="6"/>
      <c r="BL1563" s="3"/>
      <c r="BM1563" s="3"/>
    </row>
    <row r="1564" spans="11:65" ht="12.75" customHeight="1" x14ac:dyDescent="0.15">
      <c r="K1564" s="1"/>
      <c r="AL1564" s="16"/>
      <c r="AM1564" s="16"/>
      <c r="AN1564" s="17"/>
      <c r="AO1564" s="16"/>
      <c r="AP1564" s="16"/>
      <c r="AQ1564" s="18"/>
      <c r="AR1564" s="18"/>
      <c r="AS1564" s="16"/>
      <c r="AT1564" s="16"/>
      <c r="AU1564" s="16"/>
      <c r="AV1564" s="16"/>
      <c r="AW1564" s="17"/>
      <c r="AX1564" s="16"/>
      <c r="AY1564" s="16"/>
      <c r="AZ1564" s="16"/>
      <c r="BA1564" s="16"/>
      <c r="BB1564" s="16"/>
      <c r="BC1564" s="16"/>
      <c r="BD1564" s="16"/>
      <c r="BH1564" s="6"/>
      <c r="BI1564" s="3"/>
      <c r="BK1564" s="6"/>
      <c r="BL1564" s="3"/>
      <c r="BM1564" s="3"/>
    </row>
    <row r="1565" spans="11:65" ht="12.75" customHeight="1" x14ac:dyDescent="0.15">
      <c r="K1565" s="1"/>
      <c r="AL1565" s="16"/>
      <c r="AM1565" s="16"/>
      <c r="AN1565" s="17"/>
      <c r="AO1565" s="16"/>
      <c r="AP1565" s="16"/>
      <c r="AQ1565" s="18"/>
      <c r="AR1565" s="18"/>
      <c r="AS1565" s="16"/>
      <c r="AT1565" s="16"/>
      <c r="AU1565" s="16"/>
      <c r="AV1565" s="16"/>
      <c r="AW1565" s="17"/>
      <c r="AX1565" s="16"/>
      <c r="AY1565" s="16"/>
      <c r="AZ1565" s="16"/>
      <c r="BA1565" s="16"/>
      <c r="BB1565" s="16"/>
      <c r="BC1565" s="16"/>
      <c r="BD1565" s="16"/>
      <c r="BH1565" s="6"/>
      <c r="BI1565" s="3"/>
      <c r="BK1565" s="6"/>
      <c r="BL1565" s="3"/>
      <c r="BM1565" s="3"/>
    </row>
    <row r="1566" spans="11:65" ht="12.75" customHeight="1" x14ac:dyDescent="0.15">
      <c r="K1566" s="1"/>
      <c r="AL1566" s="16"/>
      <c r="AM1566" s="16"/>
      <c r="AN1566" s="17"/>
      <c r="AO1566" s="16"/>
      <c r="AP1566" s="16"/>
      <c r="AQ1566" s="18"/>
      <c r="AR1566" s="18"/>
      <c r="AS1566" s="16"/>
      <c r="AT1566" s="16"/>
      <c r="AU1566" s="16"/>
      <c r="AV1566" s="16"/>
      <c r="AW1566" s="17"/>
      <c r="AX1566" s="16"/>
      <c r="AY1566" s="16"/>
      <c r="AZ1566" s="16"/>
      <c r="BA1566" s="16"/>
      <c r="BB1566" s="16"/>
      <c r="BC1566" s="16"/>
      <c r="BD1566" s="16"/>
      <c r="BH1566" s="6"/>
      <c r="BI1566" s="3"/>
      <c r="BK1566" s="6"/>
      <c r="BL1566" s="3"/>
      <c r="BM1566" s="3"/>
    </row>
    <row r="1567" spans="11:65" ht="12.75" customHeight="1" x14ac:dyDescent="0.15">
      <c r="K1567" s="1"/>
      <c r="AL1567" s="16"/>
      <c r="AM1567" s="16"/>
      <c r="AN1567" s="17"/>
      <c r="AO1567" s="16"/>
      <c r="AP1567" s="16"/>
      <c r="AQ1567" s="18"/>
      <c r="AR1567" s="18"/>
      <c r="AS1567" s="16"/>
      <c r="AT1567" s="16"/>
      <c r="AU1567" s="16"/>
      <c r="AV1567" s="16"/>
      <c r="AW1567" s="17"/>
      <c r="AX1567" s="16"/>
      <c r="AY1567" s="16"/>
      <c r="AZ1567" s="16"/>
      <c r="BA1567" s="16"/>
      <c r="BB1567" s="16"/>
      <c r="BC1567" s="16"/>
      <c r="BD1567" s="16"/>
      <c r="BH1567" s="6"/>
      <c r="BI1567" s="3"/>
      <c r="BK1567" s="6"/>
      <c r="BL1567" s="3"/>
      <c r="BM1567" s="3"/>
    </row>
    <row r="1568" spans="11:65" ht="12.75" customHeight="1" x14ac:dyDescent="0.15">
      <c r="K1568" s="1"/>
      <c r="AL1568" s="16"/>
      <c r="AM1568" s="16"/>
      <c r="AN1568" s="17"/>
      <c r="AO1568" s="16"/>
      <c r="AP1568" s="16"/>
      <c r="AQ1568" s="18"/>
      <c r="AR1568" s="18"/>
      <c r="AS1568" s="16"/>
      <c r="AT1568" s="16"/>
      <c r="AU1568" s="16"/>
      <c r="AV1568" s="16"/>
      <c r="AW1568" s="17"/>
      <c r="AX1568" s="16"/>
      <c r="AY1568" s="16"/>
      <c r="AZ1568" s="16"/>
      <c r="BA1568" s="16"/>
      <c r="BB1568" s="16"/>
      <c r="BC1568" s="16"/>
      <c r="BD1568" s="16"/>
      <c r="BH1568" s="6"/>
      <c r="BI1568" s="3"/>
      <c r="BK1568" s="6"/>
      <c r="BL1568" s="3"/>
      <c r="BM1568" s="3"/>
    </row>
    <row r="1569" spans="11:65" ht="12.75" customHeight="1" x14ac:dyDescent="0.15">
      <c r="K1569" s="1"/>
      <c r="AL1569" s="16"/>
      <c r="AM1569" s="16"/>
      <c r="AN1569" s="17"/>
      <c r="AO1569" s="16"/>
      <c r="AP1569" s="16"/>
      <c r="AQ1569" s="18"/>
      <c r="AR1569" s="18"/>
      <c r="AS1569" s="16"/>
      <c r="AT1569" s="16"/>
      <c r="AU1569" s="16"/>
      <c r="AV1569" s="16"/>
      <c r="AW1569" s="17"/>
      <c r="AX1569" s="16"/>
      <c r="AY1569" s="16"/>
      <c r="AZ1569" s="16"/>
      <c r="BA1569" s="16"/>
      <c r="BB1569" s="16"/>
      <c r="BC1569" s="16"/>
      <c r="BD1569" s="16"/>
      <c r="BH1569" s="6"/>
      <c r="BI1569" s="3"/>
      <c r="BK1569" s="6"/>
      <c r="BL1569" s="3"/>
      <c r="BM1569" s="3"/>
    </row>
    <row r="1570" spans="11:65" ht="12.75" customHeight="1" x14ac:dyDescent="0.15">
      <c r="K1570" s="1"/>
      <c r="AL1570" s="16"/>
      <c r="AM1570" s="16"/>
      <c r="AN1570" s="17"/>
      <c r="AO1570" s="16"/>
      <c r="AP1570" s="16"/>
      <c r="AQ1570" s="18"/>
      <c r="AR1570" s="18"/>
      <c r="AS1570" s="16"/>
      <c r="AT1570" s="16"/>
      <c r="AU1570" s="16"/>
      <c r="AV1570" s="16"/>
      <c r="AW1570" s="17"/>
      <c r="AX1570" s="16"/>
      <c r="AY1570" s="16"/>
      <c r="AZ1570" s="16"/>
      <c r="BA1570" s="16"/>
      <c r="BB1570" s="16"/>
      <c r="BC1570" s="16"/>
      <c r="BD1570" s="16"/>
      <c r="BH1570" s="6"/>
      <c r="BI1570" s="3"/>
      <c r="BK1570" s="6"/>
      <c r="BL1570" s="3"/>
      <c r="BM1570" s="3"/>
    </row>
    <row r="1571" spans="11:65" ht="12.75" customHeight="1" x14ac:dyDescent="0.15">
      <c r="K1571" s="1"/>
      <c r="AL1571" s="16"/>
      <c r="AM1571" s="16"/>
      <c r="AN1571" s="17"/>
      <c r="AO1571" s="16"/>
      <c r="AP1571" s="16"/>
      <c r="AQ1571" s="18"/>
      <c r="AR1571" s="18"/>
      <c r="AS1571" s="16"/>
      <c r="AT1571" s="16"/>
      <c r="AU1571" s="16"/>
      <c r="AV1571" s="16"/>
      <c r="AW1571" s="17"/>
      <c r="AX1571" s="16"/>
      <c r="AY1571" s="16"/>
      <c r="AZ1571" s="16"/>
      <c r="BA1571" s="16"/>
      <c r="BB1571" s="16"/>
      <c r="BC1571" s="16"/>
      <c r="BD1571" s="16"/>
      <c r="BH1571" s="6"/>
      <c r="BI1571" s="3"/>
      <c r="BK1571" s="6"/>
      <c r="BL1571" s="3"/>
      <c r="BM1571" s="3"/>
    </row>
    <row r="1572" spans="11:65" ht="12.75" customHeight="1" x14ac:dyDescent="0.15">
      <c r="K1572" s="1"/>
      <c r="AL1572" s="16"/>
      <c r="AM1572" s="16"/>
      <c r="AN1572" s="17"/>
      <c r="AO1572" s="16"/>
      <c r="AP1572" s="16"/>
      <c r="AQ1572" s="18"/>
      <c r="AR1572" s="18"/>
      <c r="AS1572" s="16"/>
      <c r="AT1572" s="16"/>
      <c r="AU1572" s="16"/>
      <c r="AV1572" s="16"/>
      <c r="AW1572" s="17"/>
      <c r="AX1572" s="16"/>
      <c r="AY1572" s="16"/>
      <c r="AZ1572" s="16"/>
      <c r="BA1572" s="16"/>
      <c r="BB1572" s="16"/>
      <c r="BC1572" s="16"/>
      <c r="BD1572" s="16"/>
      <c r="BH1572" s="6"/>
      <c r="BI1572" s="3"/>
      <c r="BK1572" s="6"/>
      <c r="BL1572" s="3"/>
      <c r="BM1572" s="3"/>
    </row>
    <row r="1573" spans="11:65" ht="12.75" customHeight="1" x14ac:dyDescent="0.15">
      <c r="K1573" s="1"/>
      <c r="AL1573" s="16"/>
      <c r="AM1573" s="16"/>
      <c r="AN1573" s="17"/>
      <c r="AO1573" s="16"/>
      <c r="AP1573" s="16"/>
      <c r="AQ1573" s="18"/>
      <c r="AR1573" s="18"/>
      <c r="AS1573" s="16"/>
      <c r="AT1573" s="16"/>
      <c r="AU1573" s="16"/>
      <c r="AV1573" s="16"/>
      <c r="AW1573" s="17"/>
      <c r="AX1573" s="16"/>
      <c r="AY1573" s="16"/>
      <c r="AZ1573" s="16"/>
      <c r="BA1573" s="16"/>
      <c r="BB1573" s="16"/>
      <c r="BC1573" s="16"/>
      <c r="BD1573" s="16"/>
      <c r="BH1573" s="6"/>
      <c r="BI1573" s="3"/>
      <c r="BK1573" s="6"/>
      <c r="BL1573" s="3"/>
      <c r="BM1573" s="3"/>
    </row>
    <row r="1574" spans="11:65" ht="12.75" customHeight="1" x14ac:dyDescent="0.15">
      <c r="K1574" s="1"/>
      <c r="AL1574" s="16"/>
      <c r="AM1574" s="16"/>
      <c r="AN1574" s="17"/>
      <c r="AO1574" s="16"/>
      <c r="AP1574" s="16"/>
      <c r="AQ1574" s="18"/>
      <c r="AR1574" s="18"/>
      <c r="AS1574" s="16"/>
      <c r="AT1574" s="16"/>
      <c r="AU1574" s="16"/>
      <c r="AV1574" s="16"/>
      <c r="AW1574" s="17"/>
      <c r="AX1574" s="16"/>
      <c r="AY1574" s="16"/>
      <c r="AZ1574" s="16"/>
      <c r="BA1574" s="16"/>
      <c r="BB1574" s="16"/>
      <c r="BC1574" s="16"/>
      <c r="BD1574" s="16"/>
      <c r="BH1574" s="6"/>
      <c r="BI1574" s="3"/>
      <c r="BK1574" s="6"/>
      <c r="BL1574" s="3"/>
      <c r="BM1574" s="3"/>
    </row>
    <row r="1575" spans="11:65" ht="12.75" customHeight="1" x14ac:dyDescent="0.15">
      <c r="K1575" s="1"/>
      <c r="AL1575" s="16"/>
      <c r="AM1575" s="16"/>
      <c r="AN1575" s="17"/>
      <c r="AO1575" s="16"/>
      <c r="AP1575" s="16"/>
      <c r="AQ1575" s="18"/>
      <c r="AR1575" s="18"/>
      <c r="AS1575" s="16"/>
      <c r="AT1575" s="16"/>
      <c r="AU1575" s="16"/>
      <c r="AV1575" s="16"/>
      <c r="AW1575" s="17"/>
      <c r="AX1575" s="16"/>
      <c r="AY1575" s="16"/>
      <c r="AZ1575" s="16"/>
      <c r="BA1575" s="16"/>
      <c r="BB1575" s="16"/>
      <c r="BC1575" s="16"/>
      <c r="BD1575" s="16"/>
      <c r="BH1575" s="6"/>
      <c r="BI1575" s="3"/>
      <c r="BK1575" s="6"/>
      <c r="BL1575" s="3"/>
      <c r="BM1575" s="3"/>
    </row>
    <row r="1576" spans="11:65" ht="12.75" customHeight="1" x14ac:dyDescent="0.15">
      <c r="K1576" s="1"/>
      <c r="AL1576" s="16"/>
      <c r="AM1576" s="16"/>
      <c r="AN1576" s="17"/>
      <c r="AO1576" s="16"/>
      <c r="AP1576" s="16"/>
      <c r="AQ1576" s="18"/>
      <c r="AR1576" s="18"/>
      <c r="AS1576" s="16"/>
      <c r="AT1576" s="16"/>
      <c r="AU1576" s="16"/>
      <c r="AV1576" s="16"/>
      <c r="AW1576" s="17"/>
      <c r="AX1576" s="16"/>
      <c r="AY1576" s="16"/>
      <c r="AZ1576" s="16"/>
      <c r="BA1576" s="16"/>
      <c r="BB1576" s="16"/>
      <c r="BC1576" s="16"/>
      <c r="BD1576" s="16"/>
      <c r="BH1576" s="6"/>
      <c r="BI1576" s="3"/>
      <c r="BK1576" s="6"/>
      <c r="BL1576" s="3"/>
      <c r="BM1576" s="3"/>
    </row>
    <row r="1577" spans="11:65" ht="12.75" customHeight="1" x14ac:dyDescent="0.15">
      <c r="K1577" s="1"/>
      <c r="AL1577" s="16"/>
      <c r="AM1577" s="16"/>
      <c r="AN1577" s="17"/>
      <c r="AO1577" s="16"/>
      <c r="AP1577" s="16"/>
      <c r="AQ1577" s="18"/>
      <c r="AR1577" s="18"/>
      <c r="AS1577" s="16"/>
      <c r="AT1577" s="16"/>
      <c r="AU1577" s="16"/>
      <c r="AV1577" s="16"/>
      <c r="AW1577" s="17"/>
      <c r="AX1577" s="16"/>
      <c r="AY1577" s="16"/>
      <c r="AZ1577" s="16"/>
      <c r="BA1577" s="16"/>
      <c r="BB1577" s="16"/>
      <c r="BC1577" s="16"/>
      <c r="BD1577" s="16"/>
      <c r="BH1577" s="6"/>
      <c r="BI1577" s="3"/>
      <c r="BK1577" s="6"/>
      <c r="BL1577" s="3"/>
      <c r="BM1577" s="3"/>
    </row>
    <row r="1578" spans="11:65" ht="12.75" customHeight="1" x14ac:dyDescent="0.15">
      <c r="K1578" s="1"/>
      <c r="AL1578" s="16"/>
      <c r="AM1578" s="16"/>
      <c r="AN1578" s="17"/>
      <c r="AO1578" s="16"/>
      <c r="AP1578" s="16"/>
      <c r="AQ1578" s="18"/>
      <c r="AR1578" s="18"/>
      <c r="AS1578" s="16"/>
      <c r="AT1578" s="16"/>
      <c r="AU1578" s="16"/>
      <c r="AV1578" s="16"/>
      <c r="AW1578" s="17"/>
      <c r="AX1578" s="16"/>
      <c r="AY1578" s="16"/>
      <c r="AZ1578" s="16"/>
      <c r="BA1578" s="16"/>
      <c r="BB1578" s="16"/>
      <c r="BC1578" s="16"/>
      <c r="BD1578" s="16"/>
      <c r="BH1578" s="6"/>
      <c r="BI1578" s="3"/>
      <c r="BK1578" s="6"/>
      <c r="BL1578" s="3"/>
      <c r="BM1578" s="3"/>
    </row>
    <row r="1579" spans="11:65" ht="12.75" customHeight="1" x14ac:dyDescent="0.15">
      <c r="K1579" s="1"/>
      <c r="AL1579" s="16"/>
      <c r="AM1579" s="16"/>
      <c r="AN1579" s="17"/>
      <c r="AO1579" s="16"/>
      <c r="AP1579" s="16"/>
      <c r="AQ1579" s="18"/>
      <c r="AR1579" s="18"/>
      <c r="AS1579" s="16"/>
      <c r="AT1579" s="16"/>
      <c r="AU1579" s="16"/>
      <c r="AV1579" s="16"/>
      <c r="AW1579" s="17"/>
      <c r="AX1579" s="16"/>
      <c r="AY1579" s="16"/>
      <c r="AZ1579" s="16"/>
      <c r="BA1579" s="16"/>
      <c r="BB1579" s="16"/>
      <c r="BC1579" s="16"/>
      <c r="BD1579" s="16"/>
      <c r="BH1579" s="6"/>
      <c r="BI1579" s="3"/>
      <c r="BK1579" s="6"/>
      <c r="BL1579" s="3"/>
      <c r="BM1579" s="3"/>
    </row>
    <row r="1580" spans="11:65" ht="12.75" customHeight="1" x14ac:dyDescent="0.15">
      <c r="K1580" s="1"/>
      <c r="AL1580" s="16"/>
      <c r="AM1580" s="16"/>
      <c r="AN1580" s="17"/>
      <c r="AO1580" s="16"/>
      <c r="AP1580" s="16"/>
      <c r="AQ1580" s="18"/>
      <c r="AR1580" s="18"/>
      <c r="AS1580" s="16"/>
      <c r="AT1580" s="16"/>
      <c r="AU1580" s="16"/>
      <c r="AV1580" s="16"/>
      <c r="AW1580" s="17"/>
      <c r="AX1580" s="16"/>
      <c r="AY1580" s="16"/>
      <c r="AZ1580" s="16"/>
      <c r="BA1580" s="16"/>
      <c r="BB1580" s="16"/>
      <c r="BC1580" s="16"/>
      <c r="BD1580" s="16"/>
      <c r="BH1580" s="6"/>
      <c r="BI1580" s="3"/>
      <c r="BK1580" s="6"/>
      <c r="BL1580" s="3"/>
      <c r="BM1580" s="3"/>
    </row>
    <row r="1581" spans="11:65" ht="12.75" customHeight="1" x14ac:dyDescent="0.15">
      <c r="K1581" s="1"/>
      <c r="AL1581" s="16"/>
      <c r="AM1581" s="16"/>
      <c r="AN1581" s="17"/>
      <c r="AO1581" s="16"/>
      <c r="AP1581" s="16"/>
      <c r="AQ1581" s="18"/>
      <c r="AR1581" s="18"/>
      <c r="AS1581" s="16"/>
      <c r="AT1581" s="16"/>
      <c r="AU1581" s="16"/>
      <c r="AV1581" s="16"/>
      <c r="AW1581" s="17"/>
      <c r="AX1581" s="16"/>
      <c r="AY1581" s="16"/>
      <c r="AZ1581" s="16"/>
      <c r="BA1581" s="16"/>
      <c r="BB1581" s="16"/>
      <c r="BC1581" s="16"/>
      <c r="BD1581" s="16"/>
      <c r="BH1581" s="6"/>
      <c r="BI1581" s="3"/>
      <c r="BK1581" s="6"/>
      <c r="BL1581" s="3"/>
      <c r="BM1581" s="3"/>
    </row>
    <row r="1582" spans="11:65" ht="12.75" customHeight="1" x14ac:dyDescent="0.15">
      <c r="K1582" s="1"/>
      <c r="AL1582" s="16"/>
      <c r="AM1582" s="16"/>
      <c r="AN1582" s="17"/>
      <c r="AO1582" s="16"/>
      <c r="AP1582" s="16"/>
      <c r="AQ1582" s="18"/>
      <c r="AR1582" s="18"/>
      <c r="AS1582" s="16"/>
      <c r="AT1582" s="16"/>
      <c r="AU1582" s="16"/>
      <c r="AV1582" s="16"/>
      <c r="AW1582" s="17"/>
      <c r="AX1582" s="16"/>
      <c r="AY1582" s="16"/>
      <c r="AZ1582" s="16"/>
      <c r="BA1582" s="16"/>
      <c r="BB1582" s="16"/>
      <c r="BC1582" s="16"/>
      <c r="BD1582" s="16"/>
      <c r="BH1582" s="6"/>
      <c r="BI1582" s="3"/>
      <c r="BK1582" s="6"/>
      <c r="BL1582" s="3"/>
      <c r="BM1582" s="3"/>
    </row>
    <row r="1583" spans="11:65" ht="12.75" customHeight="1" x14ac:dyDescent="0.15">
      <c r="K1583" s="1"/>
      <c r="AL1583" s="16"/>
      <c r="AM1583" s="16"/>
      <c r="AN1583" s="17"/>
      <c r="AO1583" s="16"/>
      <c r="AP1583" s="16"/>
      <c r="AQ1583" s="18"/>
      <c r="AR1583" s="18"/>
      <c r="AS1583" s="16"/>
      <c r="AT1583" s="16"/>
      <c r="AU1583" s="16"/>
      <c r="AV1583" s="16"/>
      <c r="AW1583" s="17"/>
      <c r="AX1583" s="16"/>
      <c r="AY1583" s="16"/>
      <c r="AZ1583" s="16"/>
      <c r="BA1583" s="16"/>
      <c r="BB1583" s="16"/>
      <c r="BC1583" s="16"/>
      <c r="BD1583" s="16"/>
      <c r="BH1583" s="6"/>
      <c r="BI1583" s="3"/>
      <c r="BK1583" s="6"/>
      <c r="BL1583" s="3"/>
      <c r="BM1583" s="3"/>
    </row>
    <row r="1584" spans="11:65" ht="12.75" customHeight="1" x14ac:dyDescent="0.15">
      <c r="K1584" s="1"/>
      <c r="AL1584" s="16"/>
      <c r="AM1584" s="16"/>
      <c r="AN1584" s="17"/>
      <c r="AO1584" s="16"/>
      <c r="AP1584" s="16"/>
      <c r="AQ1584" s="18"/>
      <c r="AR1584" s="18"/>
      <c r="AS1584" s="16"/>
      <c r="AT1584" s="16"/>
      <c r="AU1584" s="16"/>
      <c r="AV1584" s="16"/>
      <c r="AW1584" s="17"/>
      <c r="AX1584" s="16"/>
      <c r="AY1584" s="16"/>
      <c r="AZ1584" s="16"/>
      <c r="BA1584" s="16"/>
      <c r="BB1584" s="16"/>
      <c r="BC1584" s="16"/>
      <c r="BD1584" s="16"/>
      <c r="BH1584" s="6"/>
      <c r="BI1584" s="3"/>
      <c r="BK1584" s="6"/>
      <c r="BL1584" s="3"/>
      <c r="BM1584" s="3"/>
    </row>
    <row r="1585" spans="11:65" ht="12.75" customHeight="1" x14ac:dyDescent="0.15">
      <c r="K1585" s="1"/>
      <c r="AL1585" s="16"/>
      <c r="AM1585" s="16"/>
      <c r="AN1585" s="17"/>
      <c r="AO1585" s="16"/>
      <c r="AP1585" s="16"/>
      <c r="AQ1585" s="18"/>
      <c r="AR1585" s="18"/>
      <c r="AS1585" s="16"/>
      <c r="AT1585" s="16"/>
      <c r="AU1585" s="16"/>
      <c r="AV1585" s="16"/>
      <c r="AW1585" s="17"/>
      <c r="AX1585" s="16"/>
      <c r="AY1585" s="16"/>
      <c r="AZ1585" s="16"/>
      <c r="BA1585" s="16"/>
      <c r="BB1585" s="16"/>
      <c r="BC1585" s="16"/>
      <c r="BD1585" s="16"/>
      <c r="BH1585" s="6"/>
      <c r="BI1585" s="3"/>
      <c r="BK1585" s="6"/>
      <c r="BL1585" s="3"/>
      <c r="BM1585" s="3"/>
    </row>
    <row r="1586" spans="11:65" ht="12.75" customHeight="1" x14ac:dyDescent="0.15">
      <c r="K1586" s="1"/>
      <c r="AL1586" s="16"/>
      <c r="AM1586" s="16"/>
      <c r="AN1586" s="17"/>
      <c r="AO1586" s="16"/>
      <c r="AP1586" s="16"/>
      <c r="AQ1586" s="18"/>
      <c r="AR1586" s="18"/>
      <c r="AS1586" s="16"/>
      <c r="AT1586" s="16"/>
      <c r="AU1586" s="16"/>
      <c r="AV1586" s="16"/>
      <c r="AW1586" s="17"/>
      <c r="AX1586" s="16"/>
      <c r="AY1586" s="16"/>
      <c r="AZ1586" s="16"/>
      <c r="BA1586" s="16"/>
      <c r="BB1586" s="16"/>
      <c r="BC1586" s="16"/>
      <c r="BD1586" s="16"/>
      <c r="BH1586" s="6"/>
      <c r="BI1586" s="3"/>
      <c r="BK1586" s="6"/>
      <c r="BL1586" s="3"/>
      <c r="BM1586" s="3"/>
    </row>
    <row r="1587" spans="11:65" ht="12.75" customHeight="1" x14ac:dyDescent="0.15">
      <c r="K1587" s="1"/>
      <c r="AL1587" s="16"/>
      <c r="AM1587" s="16"/>
      <c r="AN1587" s="17"/>
      <c r="AO1587" s="16"/>
      <c r="AP1587" s="16"/>
      <c r="AQ1587" s="18"/>
      <c r="AR1587" s="18"/>
      <c r="AS1587" s="16"/>
      <c r="AT1587" s="16"/>
      <c r="AU1587" s="16"/>
      <c r="AV1587" s="16"/>
      <c r="AW1587" s="17"/>
      <c r="AX1587" s="16"/>
      <c r="AY1587" s="16"/>
      <c r="AZ1587" s="16"/>
      <c r="BA1587" s="16"/>
      <c r="BB1587" s="16"/>
      <c r="BC1587" s="16"/>
      <c r="BD1587" s="16"/>
      <c r="BH1587" s="6"/>
      <c r="BI1587" s="3"/>
      <c r="BK1587" s="6"/>
      <c r="BL1587" s="3"/>
      <c r="BM1587" s="3"/>
    </row>
    <row r="1588" spans="11:65" ht="12.75" customHeight="1" x14ac:dyDescent="0.15">
      <c r="K1588" s="1"/>
      <c r="AL1588" s="16"/>
      <c r="AM1588" s="16"/>
      <c r="AN1588" s="17"/>
      <c r="AO1588" s="16"/>
      <c r="AP1588" s="16"/>
      <c r="AQ1588" s="18"/>
      <c r="AR1588" s="18"/>
      <c r="AS1588" s="16"/>
      <c r="AT1588" s="16"/>
      <c r="AU1588" s="16"/>
      <c r="AV1588" s="16"/>
      <c r="AW1588" s="17"/>
      <c r="AX1588" s="16"/>
      <c r="AY1588" s="16"/>
      <c r="AZ1588" s="16"/>
      <c r="BA1588" s="16"/>
      <c r="BB1588" s="16"/>
      <c r="BC1588" s="16"/>
      <c r="BD1588" s="16"/>
      <c r="BH1588" s="6"/>
      <c r="BI1588" s="3"/>
      <c r="BK1588" s="6"/>
      <c r="BL1588" s="3"/>
      <c r="BM1588" s="3"/>
    </row>
    <row r="1589" spans="11:65" ht="12.75" customHeight="1" x14ac:dyDescent="0.15">
      <c r="K1589" s="1"/>
      <c r="AL1589" s="16"/>
      <c r="AM1589" s="16"/>
      <c r="AN1589" s="17"/>
      <c r="AO1589" s="16"/>
      <c r="AP1589" s="16"/>
      <c r="AQ1589" s="18"/>
      <c r="AR1589" s="18"/>
      <c r="AS1589" s="16"/>
      <c r="AT1589" s="16"/>
      <c r="AU1589" s="16"/>
      <c r="AV1589" s="16"/>
      <c r="AW1589" s="17"/>
      <c r="AX1589" s="16"/>
      <c r="AY1589" s="16"/>
      <c r="AZ1589" s="16"/>
      <c r="BA1589" s="16"/>
      <c r="BB1589" s="16"/>
      <c r="BC1589" s="16"/>
      <c r="BD1589" s="16"/>
      <c r="BH1589" s="6"/>
      <c r="BI1589" s="3"/>
      <c r="BK1589" s="6"/>
      <c r="BL1589" s="3"/>
      <c r="BM1589" s="3"/>
    </row>
    <row r="1590" spans="11:65" ht="12.75" customHeight="1" x14ac:dyDescent="0.15">
      <c r="K1590" s="1"/>
      <c r="AL1590" s="16"/>
      <c r="AM1590" s="16"/>
      <c r="AN1590" s="17"/>
      <c r="AO1590" s="16"/>
      <c r="AP1590" s="16"/>
      <c r="AQ1590" s="18"/>
      <c r="AR1590" s="18"/>
      <c r="AS1590" s="16"/>
      <c r="AT1590" s="16"/>
      <c r="AU1590" s="16"/>
      <c r="AV1590" s="16"/>
      <c r="AW1590" s="17"/>
      <c r="AX1590" s="16"/>
      <c r="AY1590" s="16"/>
      <c r="AZ1590" s="16"/>
      <c r="BA1590" s="16"/>
      <c r="BB1590" s="16"/>
      <c r="BC1590" s="16"/>
      <c r="BD1590" s="16"/>
      <c r="BH1590" s="6"/>
      <c r="BI1590" s="3"/>
      <c r="BK1590" s="6"/>
      <c r="BL1590" s="3"/>
      <c r="BM1590" s="3"/>
    </row>
    <row r="1591" spans="11:65" ht="12.75" customHeight="1" x14ac:dyDescent="0.15">
      <c r="K1591" s="1"/>
      <c r="AL1591" s="16"/>
      <c r="AM1591" s="16"/>
      <c r="AN1591" s="17"/>
      <c r="AO1591" s="16"/>
      <c r="AP1591" s="16"/>
      <c r="AQ1591" s="18"/>
      <c r="AR1591" s="18"/>
      <c r="AS1591" s="16"/>
      <c r="AT1591" s="16"/>
      <c r="AU1591" s="16"/>
      <c r="AV1591" s="16"/>
      <c r="AW1591" s="17"/>
      <c r="AX1591" s="16"/>
      <c r="AY1591" s="16"/>
      <c r="AZ1591" s="16"/>
      <c r="BA1591" s="16"/>
      <c r="BB1591" s="16"/>
      <c r="BC1591" s="16"/>
      <c r="BD1591" s="16"/>
      <c r="BH1591" s="6"/>
      <c r="BI1591" s="3"/>
      <c r="BK1591" s="6"/>
      <c r="BL1591" s="3"/>
      <c r="BM1591" s="3"/>
    </row>
    <row r="1592" spans="11:65" ht="12.75" customHeight="1" x14ac:dyDescent="0.15">
      <c r="K1592" s="1"/>
      <c r="AL1592" s="16"/>
      <c r="AM1592" s="16"/>
      <c r="AN1592" s="17"/>
      <c r="AO1592" s="16"/>
      <c r="AP1592" s="16"/>
      <c r="AQ1592" s="18"/>
      <c r="AR1592" s="18"/>
      <c r="AS1592" s="16"/>
      <c r="AT1592" s="16"/>
      <c r="AU1592" s="16"/>
      <c r="AV1592" s="16"/>
      <c r="AW1592" s="17"/>
      <c r="AX1592" s="16"/>
      <c r="AY1592" s="16"/>
      <c r="AZ1592" s="16"/>
      <c r="BA1592" s="16"/>
      <c r="BB1592" s="16"/>
      <c r="BC1592" s="16"/>
      <c r="BD1592" s="16"/>
      <c r="BH1592" s="6"/>
      <c r="BI1592" s="3"/>
      <c r="BK1592" s="6"/>
      <c r="BL1592" s="3"/>
      <c r="BM1592" s="3"/>
    </row>
    <row r="1593" spans="11:65" ht="12.75" customHeight="1" x14ac:dyDescent="0.15">
      <c r="K1593" s="1"/>
      <c r="AL1593" s="16"/>
      <c r="AM1593" s="16"/>
      <c r="AN1593" s="17"/>
      <c r="AO1593" s="16"/>
      <c r="AP1593" s="16"/>
      <c r="AQ1593" s="18"/>
      <c r="AR1593" s="18"/>
      <c r="AS1593" s="16"/>
      <c r="AT1593" s="16"/>
      <c r="AU1593" s="16"/>
      <c r="AV1593" s="16"/>
      <c r="AW1593" s="17"/>
      <c r="AX1593" s="16"/>
      <c r="AY1593" s="16"/>
      <c r="AZ1593" s="16"/>
      <c r="BA1593" s="16"/>
      <c r="BB1593" s="16"/>
      <c r="BC1593" s="16"/>
      <c r="BD1593" s="16"/>
      <c r="BH1593" s="6"/>
      <c r="BI1593" s="3"/>
      <c r="BK1593" s="6"/>
      <c r="BL1593" s="3"/>
      <c r="BM1593" s="3"/>
    </row>
    <row r="1594" spans="11:65" ht="12.75" customHeight="1" x14ac:dyDescent="0.15">
      <c r="K1594" s="1"/>
      <c r="AL1594" s="16"/>
      <c r="AM1594" s="16"/>
      <c r="AN1594" s="17"/>
      <c r="AO1594" s="16"/>
      <c r="AP1594" s="16"/>
      <c r="AQ1594" s="18"/>
      <c r="AR1594" s="18"/>
      <c r="AS1594" s="16"/>
      <c r="AT1594" s="16"/>
      <c r="AU1594" s="16"/>
      <c r="AV1594" s="16"/>
      <c r="AW1594" s="17"/>
      <c r="AX1594" s="16"/>
      <c r="AY1594" s="16"/>
      <c r="AZ1594" s="16"/>
      <c r="BA1594" s="16"/>
      <c r="BB1594" s="16"/>
      <c r="BC1594" s="16"/>
      <c r="BD1594" s="16"/>
      <c r="BH1594" s="6"/>
      <c r="BI1594" s="3"/>
      <c r="BK1594" s="6"/>
      <c r="BL1594" s="3"/>
      <c r="BM1594" s="3"/>
    </row>
    <row r="1595" spans="11:65" ht="12.75" customHeight="1" x14ac:dyDescent="0.15">
      <c r="K1595" s="1"/>
      <c r="AL1595" s="16"/>
      <c r="AM1595" s="16"/>
      <c r="AN1595" s="17"/>
      <c r="AO1595" s="16"/>
      <c r="AP1595" s="16"/>
      <c r="AQ1595" s="18"/>
      <c r="AR1595" s="18"/>
      <c r="AS1595" s="16"/>
      <c r="AT1595" s="16"/>
      <c r="AU1595" s="16"/>
      <c r="AV1595" s="16"/>
      <c r="AW1595" s="17"/>
      <c r="AX1595" s="16"/>
      <c r="AY1595" s="16"/>
      <c r="AZ1595" s="16"/>
      <c r="BA1595" s="16"/>
      <c r="BB1595" s="16"/>
      <c r="BC1595" s="16"/>
      <c r="BD1595" s="16"/>
      <c r="BH1595" s="6"/>
      <c r="BI1595" s="3"/>
      <c r="BK1595" s="6"/>
      <c r="BL1595" s="3"/>
      <c r="BM1595" s="3"/>
    </row>
    <row r="1596" spans="11:65" ht="12.75" customHeight="1" x14ac:dyDescent="0.15">
      <c r="K1596" s="1"/>
      <c r="AL1596" s="16"/>
      <c r="AM1596" s="16"/>
      <c r="AN1596" s="17"/>
      <c r="AO1596" s="16"/>
      <c r="AP1596" s="16"/>
      <c r="AQ1596" s="18"/>
      <c r="AR1596" s="18"/>
      <c r="AS1596" s="16"/>
      <c r="AT1596" s="16"/>
      <c r="AU1596" s="16"/>
      <c r="AV1596" s="16"/>
      <c r="AW1596" s="17"/>
      <c r="AX1596" s="16"/>
      <c r="AY1596" s="16"/>
      <c r="AZ1596" s="16"/>
      <c r="BA1596" s="16"/>
      <c r="BB1596" s="16"/>
      <c r="BC1596" s="16"/>
      <c r="BD1596" s="16"/>
      <c r="BH1596" s="6"/>
      <c r="BI1596" s="3"/>
      <c r="BK1596" s="6"/>
      <c r="BL1596" s="3"/>
      <c r="BM1596" s="3"/>
    </row>
    <row r="1597" spans="11:65" ht="12.75" customHeight="1" x14ac:dyDescent="0.15">
      <c r="K1597" s="1"/>
      <c r="AL1597" s="16"/>
      <c r="AM1597" s="16"/>
      <c r="AN1597" s="17"/>
      <c r="AO1597" s="16"/>
      <c r="AP1597" s="16"/>
      <c r="AQ1597" s="18"/>
      <c r="AR1597" s="18"/>
      <c r="AS1597" s="16"/>
      <c r="AT1597" s="16"/>
      <c r="AU1597" s="16"/>
      <c r="AV1597" s="16"/>
      <c r="AW1597" s="17"/>
      <c r="AX1597" s="16"/>
      <c r="AY1597" s="16"/>
      <c r="AZ1597" s="16"/>
      <c r="BA1597" s="16"/>
      <c r="BB1597" s="16"/>
      <c r="BC1597" s="16"/>
      <c r="BD1597" s="16"/>
      <c r="BH1597" s="6"/>
      <c r="BI1597" s="3"/>
      <c r="BK1597" s="6"/>
      <c r="BL1597" s="3"/>
      <c r="BM1597" s="3"/>
    </row>
    <row r="1598" spans="11:65" ht="12.75" customHeight="1" x14ac:dyDescent="0.15">
      <c r="K1598" s="1"/>
      <c r="AL1598" s="16"/>
      <c r="AM1598" s="16"/>
      <c r="AN1598" s="17"/>
      <c r="AO1598" s="16"/>
      <c r="AP1598" s="16"/>
      <c r="AQ1598" s="18"/>
      <c r="AR1598" s="18"/>
      <c r="AS1598" s="16"/>
      <c r="AT1598" s="16"/>
      <c r="AU1598" s="16"/>
      <c r="AV1598" s="16"/>
      <c r="AW1598" s="17"/>
      <c r="AX1598" s="16"/>
      <c r="AY1598" s="16"/>
      <c r="AZ1598" s="16"/>
      <c r="BA1598" s="16"/>
      <c r="BB1598" s="16"/>
      <c r="BC1598" s="16"/>
      <c r="BD1598" s="16"/>
      <c r="BH1598" s="6"/>
      <c r="BI1598" s="3"/>
      <c r="BK1598" s="6"/>
      <c r="BL1598" s="3"/>
      <c r="BM1598" s="3"/>
    </row>
    <row r="1599" spans="11:65" ht="12.75" customHeight="1" x14ac:dyDescent="0.15">
      <c r="K1599" s="1"/>
      <c r="AL1599" s="16"/>
      <c r="AM1599" s="16"/>
      <c r="AN1599" s="17"/>
      <c r="AO1599" s="16"/>
      <c r="AP1599" s="16"/>
      <c r="AQ1599" s="18"/>
      <c r="AR1599" s="18"/>
      <c r="AS1599" s="16"/>
      <c r="AT1599" s="16"/>
      <c r="AU1599" s="16"/>
      <c r="AV1599" s="16"/>
      <c r="AW1599" s="17"/>
      <c r="AX1599" s="16"/>
      <c r="AY1599" s="16"/>
      <c r="AZ1599" s="16"/>
      <c r="BA1599" s="16"/>
      <c r="BB1599" s="16"/>
      <c r="BC1599" s="16"/>
      <c r="BD1599" s="16"/>
      <c r="BH1599" s="6"/>
      <c r="BI1599" s="3"/>
      <c r="BK1599" s="6"/>
      <c r="BL1599" s="3"/>
      <c r="BM1599" s="3"/>
    </row>
    <row r="1600" spans="11:65" ht="12.75" customHeight="1" x14ac:dyDescent="0.15">
      <c r="K1600" s="1"/>
      <c r="AL1600" s="16"/>
      <c r="AM1600" s="16"/>
      <c r="AN1600" s="17"/>
      <c r="AO1600" s="16"/>
      <c r="AP1600" s="16"/>
      <c r="AQ1600" s="18"/>
      <c r="AR1600" s="18"/>
      <c r="AS1600" s="16"/>
      <c r="AT1600" s="16"/>
      <c r="AU1600" s="16"/>
      <c r="AV1600" s="16"/>
      <c r="AW1600" s="17"/>
      <c r="AX1600" s="16"/>
      <c r="AY1600" s="16"/>
      <c r="AZ1600" s="16"/>
      <c r="BA1600" s="16"/>
      <c r="BB1600" s="16"/>
      <c r="BC1600" s="16"/>
      <c r="BD1600" s="16"/>
      <c r="BH1600" s="6"/>
      <c r="BI1600" s="3"/>
      <c r="BK1600" s="6"/>
      <c r="BL1600" s="3"/>
      <c r="BM1600" s="3"/>
    </row>
    <row r="1601" spans="11:65" ht="12.75" customHeight="1" x14ac:dyDescent="0.15">
      <c r="K1601" s="1"/>
      <c r="AL1601" s="16"/>
      <c r="AM1601" s="16"/>
      <c r="AN1601" s="17"/>
      <c r="AO1601" s="16"/>
      <c r="AP1601" s="16"/>
      <c r="AQ1601" s="18"/>
      <c r="AR1601" s="18"/>
      <c r="AS1601" s="16"/>
      <c r="AT1601" s="16"/>
      <c r="AU1601" s="16"/>
      <c r="AV1601" s="16"/>
      <c r="AW1601" s="17"/>
      <c r="AX1601" s="16"/>
      <c r="AY1601" s="16"/>
      <c r="AZ1601" s="16"/>
      <c r="BA1601" s="16"/>
      <c r="BB1601" s="16"/>
      <c r="BC1601" s="16"/>
      <c r="BD1601" s="16"/>
      <c r="BH1601" s="6"/>
      <c r="BI1601" s="3"/>
      <c r="BK1601" s="6"/>
      <c r="BL1601" s="3"/>
      <c r="BM1601" s="3"/>
    </row>
    <row r="1602" spans="11:65" ht="12.75" customHeight="1" x14ac:dyDescent="0.15">
      <c r="K1602" s="1"/>
      <c r="AL1602" s="16"/>
      <c r="AM1602" s="16"/>
      <c r="AN1602" s="17"/>
      <c r="AO1602" s="16"/>
      <c r="AP1602" s="16"/>
      <c r="AQ1602" s="18"/>
      <c r="AR1602" s="18"/>
      <c r="AS1602" s="16"/>
      <c r="AT1602" s="16"/>
      <c r="AU1602" s="16"/>
      <c r="AV1602" s="16"/>
      <c r="AW1602" s="17"/>
      <c r="AX1602" s="16"/>
      <c r="AY1602" s="16"/>
      <c r="AZ1602" s="16"/>
      <c r="BA1602" s="16"/>
      <c r="BB1602" s="16"/>
      <c r="BC1602" s="16"/>
      <c r="BD1602" s="16"/>
      <c r="BH1602" s="6"/>
      <c r="BI1602" s="3"/>
      <c r="BK1602" s="6"/>
      <c r="BL1602" s="3"/>
      <c r="BM1602" s="3"/>
    </row>
    <row r="1603" spans="11:65" ht="12.75" customHeight="1" x14ac:dyDescent="0.15">
      <c r="K1603" s="1"/>
      <c r="AL1603" s="16"/>
      <c r="AM1603" s="16"/>
      <c r="AN1603" s="17"/>
      <c r="AO1603" s="16"/>
      <c r="AP1603" s="16"/>
      <c r="AQ1603" s="18"/>
      <c r="AR1603" s="18"/>
      <c r="AS1603" s="16"/>
      <c r="AT1603" s="16"/>
      <c r="AU1603" s="16"/>
      <c r="AV1603" s="16"/>
      <c r="AW1603" s="17"/>
      <c r="AX1603" s="16"/>
      <c r="AY1603" s="16"/>
      <c r="AZ1603" s="16"/>
      <c r="BA1603" s="16"/>
      <c r="BB1603" s="16"/>
      <c r="BC1603" s="16"/>
      <c r="BD1603" s="16"/>
      <c r="BH1603" s="6"/>
      <c r="BI1603" s="3"/>
      <c r="BK1603" s="6"/>
      <c r="BL1603" s="3"/>
      <c r="BM1603" s="3"/>
    </row>
    <row r="1604" spans="11:65" ht="12.75" customHeight="1" x14ac:dyDescent="0.15">
      <c r="K1604" s="1"/>
      <c r="AL1604" s="16"/>
      <c r="AM1604" s="16"/>
      <c r="AN1604" s="17"/>
      <c r="AO1604" s="16"/>
      <c r="AP1604" s="16"/>
      <c r="AQ1604" s="18"/>
      <c r="AR1604" s="18"/>
      <c r="AS1604" s="16"/>
      <c r="AT1604" s="16"/>
      <c r="AU1604" s="16"/>
      <c r="AV1604" s="16"/>
      <c r="AW1604" s="17"/>
      <c r="AX1604" s="16"/>
      <c r="AY1604" s="16"/>
      <c r="AZ1604" s="16"/>
      <c r="BA1604" s="16"/>
      <c r="BB1604" s="16"/>
      <c r="BC1604" s="16"/>
      <c r="BD1604" s="16"/>
      <c r="BH1604" s="6"/>
      <c r="BI1604" s="3"/>
      <c r="BK1604" s="6"/>
      <c r="BL1604" s="3"/>
      <c r="BM1604" s="3"/>
    </row>
    <row r="1605" spans="11:65" ht="12.75" customHeight="1" x14ac:dyDescent="0.15">
      <c r="K1605" s="1"/>
      <c r="AL1605" s="16"/>
      <c r="AM1605" s="16"/>
      <c r="AN1605" s="17"/>
      <c r="AO1605" s="16"/>
      <c r="AP1605" s="16"/>
      <c r="AQ1605" s="18"/>
      <c r="AR1605" s="18"/>
      <c r="AS1605" s="16"/>
      <c r="AT1605" s="16"/>
      <c r="AU1605" s="16"/>
      <c r="AV1605" s="16"/>
      <c r="AW1605" s="17"/>
      <c r="AX1605" s="16"/>
      <c r="AY1605" s="16"/>
      <c r="AZ1605" s="16"/>
      <c r="BA1605" s="16"/>
      <c r="BB1605" s="16"/>
      <c r="BC1605" s="16"/>
      <c r="BD1605" s="16"/>
      <c r="BH1605" s="6"/>
      <c r="BI1605" s="3"/>
      <c r="BK1605" s="6"/>
      <c r="BL1605" s="3"/>
      <c r="BM1605" s="3"/>
    </row>
    <row r="1606" spans="11:65" ht="12.75" customHeight="1" x14ac:dyDescent="0.15">
      <c r="K1606" s="1"/>
      <c r="AL1606" s="16"/>
      <c r="AM1606" s="16"/>
      <c r="AN1606" s="17"/>
      <c r="AO1606" s="16"/>
      <c r="AP1606" s="16"/>
      <c r="AQ1606" s="18"/>
      <c r="AR1606" s="18"/>
      <c r="AS1606" s="16"/>
      <c r="AT1606" s="16"/>
      <c r="AU1606" s="16"/>
      <c r="AV1606" s="16"/>
      <c r="AW1606" s="17"/>
      <c r="AX1606" s="16"/>
      <c r="AY1606" s="16"/>
      <c r="AZ1606" s="16"/>
      <c r="BA1606" s="16"/>
      <c r="BB1606" s="16"/>
      <c r="BC1606" s="16"/>
      <c r="BD1606" s="16"/>
      <c r="BH1606" s="6"/>
      <c r="BI1606" s="3"/>
      <c r="BK1606" s="6"/>
      <c r="BL1606" s="3"/>
      <c r="BM1606" s="3"/>
    </row>
    <row r="1607" spans="11:65" ht="12.75" customHeight="1" x14ac:dyDescent="0.15">
      <c r="K1607" s="1"/>
      <c r="AL1607" s="16"/>
      <c r="AM1607" s="16"/>
      <c r="AN1607" s="17"/>
      <c r="AO1607" s="16"/>
      <c r="AP1607" s="16"/>
      <c r="AQ1607" s="18"/>
      <c r="AR1607" s="18"/>
      <c r="AS1607" s="16"/>
      <c r="AT1607" s="16"/>
      <c r="AU1607" s="16"/>
      <c r="AV1607" s="16"/>
      <c r="AW1607" s="17"/>
      <c r="AX1607" s="16"/>
      <c r="AY1607" s="16"/>
      <c r="AZ1607" s="16"/>
      <c r="BA1607" s="16"/>
      <c r="BB1607" s="16"/>
      <c r="BC1607" s="16"/>
      <c r="BD1607" s="16"/>
      <c r="BH1607" s="6"/>
      <c r="BI1607" s="3"/>
      <c r="BK1607" s="6"/>
      <c r="BL1607" s="3"/>
      <c r="BM1607" s="3"/>
    </row>
    <row r="1608" spans="11:65" ht="12.75" customHeight="1" x14ac:dyDescent="0.15">
      <c r="K1608" s="1"/>
      <c r="AL1608" s="16"/>
      <c r="AM1608" s="16"/>
      <c r="AN1608" s="17"/>
      <c r="AO1608" s="16"/>
      <c r="AP1608" s="16"/>
      <c r="AQ1608" s="18"/>
      <c r="AR1608" s="18"/>
      <c r="AS1608" s="16"/>
      <c r="AT1608" s="16"/>
      <c r="AU1608" s="16"/>
      <c r="AV1608" s="16"/>
      <c r="AW1608" s="17"/>
      <c r="AX1608" s="16"/>
      <c r="AY1608" s="16"/>
      <c r="AZ1608" s="16"/>
      <c r="BA1608" s="16"/>
      <c r="BB1608" s="16"/>
      <c r="BC1608" s="16"/>
      <c r="BD1608" s="16"/>
      <c r="BH1608" s="6"/>
      <c r="BI1608" s="3"/>
      <c r="BK1608" s="6"/>
      <c r="BL1608" s="3"/>
      <c r="BM1608" s="3"/>
    </row>
    <row r="1609" spans="11:65" ht="12.75" customHeight="1" x14ac:dyDescent="0.15">
      <c r="K1609" s="1"/>
      <c r="AL1609" s="16"/>
      <c r="AM1609" s="16"/>
      <c r="AN1609" s="17"/>
      <c r="AO1609" s="16"/>
      <c r="AP1609" s="16"/>
      <c r="AQ1609" s="18"/>
      <c r="AR1609" s="18"/>
      <c r="AS1609" s="16"/>
      <c r="AT1609" s="16"/>
      <c r="AU1609" s="16"/>
      <c r="AV1609" s="16"/>
      <c r="AW1609" s="17"/>
      <c r="AX1609" s="16"/>
      <c r="AY1609" s="16"/>
      <c r="AZ1609" s="16"/>
      <c r="BA1609" s="16"/>
      <c r="BB1609" s="16"/>
      <c r="BC1609" s="16"/>
      <c r="BD1609" s="16"/>
      <c r="BH1609" s="6"/>
      <c r="BI1609" s="3"/>
      <c r="BK1609" s="6"/>
      <c r="BL1609" s="3"/>
      <c r="BM1609" s="3"/>
    </row>
    <row r="1610" spans="11:65" ht="12.75" customHeight="1" x14ac:dyDescent="0.15">
      <c r="K1610" s="1"/>
      <c r="AL1610" s="16"/>
      <c r="AM1610" s="16"/>
      <c r="AN1610" s="17"/>
      <c r="AO1610" s="16"/>
      <c r="AP1610" s="16"/>
      <c r="AQ1610" s="18"/>
      <c r="AR1610" s="18"/>
      <c r="AS1610" s="16"/>
      <c r="AT1610" s="16"/>
      <c r="AU1610" s="16"/>
      <c r="AV1610" s="16"/>
      <c r="AW1610" s="17"/>
      <c r="AX1610" s="16"/>
      <c r="AY1610" s="16"/>
      <c r="AZ1610" s="16"/>
      <c r="BA1610" s="16"/>
      <c r="BB1610" s="16"/>
      <c r="BC1610" s="16"/>
      <c r="BD1610" s="16"/>
      <c r="BH1610" s="6"/>
      <c r="BI1610" s="3"/>
      <c r="BK1610" s="6"/>
      <c r="BL1610" s="3"/>
      <c r="BM1610" s="3"/>
    </row>
    <row r="1611" spans="11:65" ht="12.75" customHeight="1" x14ac:dyDescent="0.15">
      <c r="K1611" s="1"/>
      <c r="AL1611" s="16"/>
      <c r="AM1611" s="16"/>
      <c r="AN1611" s="17"/>
      <c r="AO1611" s="16"/>
      <c r="AP1611" s="16"/>
      <c r="AQ1611" s="18"/>
      <c r="AR1611" s="18"/>
      <c r="AS1611" s="16"/>
      <c r="AT1611" s="16"/>
      <c r="AU1611" s="16"/>
      <c r="AV1611" s="16"/>
      <c r="AW1611" s="17"/>
      <c r="AX1611" s="16"/>
      <c r="AY1611" s="16"/>
      <c r="AZ1611" s="16"/>
      <c r="BA1611" s="16"/>
      <c r="BB1611" s="16"/>
      <c r="BC1611" s="16"/>
      <c r="BD1611" s="16"/>
      <c r="BH1611" s="6"/>
      <c r="BI1611" s="3"/>
      <c r="BK1611" s="6"/>
      <c r="BL1611" s="3"/>
      <c r="BM1611" s="3"/>
    </row>
    <row r="1612" spans="11:65" ht="12.75" customHeight="1" x14ac:dyDescent="0.15">
      <c r="K1612" s="1"/>
      <c r="AL1612" s="16"/>
      <c r="AM1612" s="16"/>
      <c r="AN1612" s="17"/>
      <c r="AO1612" s="16"/>
      <c r="AP1612" s="16"/>
      <c r="AQ1612" s="18"/>
      <c r="AR1612" s="18"/>
      <c r="AS1612" s="16"/>
      <c r="AT1612" s="16"/>
      <c r="AU1612" s="16"/>
      <c r="AV1612" s="16"/>
      <c r="AW1612" s="17"/>
      <c r="AX1612" s="16"/>
      <c r="AY1612" s="16"/>
      <c r="AZ1612" s="16"/>
      <c r="BA1612" s="16"/>
      <c r="BB1612" s="16"/>
      <c r="BC1612" s="16"/>
      <c r="BD1612" s="16"/>
      <c r="BH1612" s="6"/>
      <c r="BI1612" s="3"/>
      <c r="BK1612" s="6"/>
      <c r="BL1612" s="3"/>
      <c r="BM1612" s="3"/>
    </row>
    <row r="1613" spans="11:65" ht="12.75" customHeight="1" x14ac:dyDescent="0.15">
      <c r="K1613" s="1"/>
      <c r="AL1613" s="16"/>
      <c r="AM1613" s="16"/>
      <c r="AN1613" s="17"/>
      <c r="AO1613" s="16"/>
      <c r="AP1613" s="16"/>
      <c r="AQ1613" s="18"/>
      <c r="AR1613" s="18"/>
      <c r="AS1613" s="16"/>
      <c r="AT1613" s="16"/>
      <c r="AU1613" s="16"/>
      <c r="AV1613" s="16"/>
      <c r="AW1613" s="17"/>
      <c r="AX1613" s="16"/>
      <c r="AY1613" s="16"/>
      <c r="AZ1613" s="16"/>
      <c r="BA1613" s="16"/>
      <c r="BB1613" s="16"/>
      <c r="BC1613" s="16"/>
      <c r="BD1613" s="16"/>
      <c r="BH1613" s="6"/>
      <c r="BI1613" s="3"/>
      <c r="BK1613" s="6"/>
      <c r="BL1613" s="3"/>
      <c r="BM1613" s="3"/>
    </row>
    <row r="1614" spans="11:65" ht="12.75" customHeight="1" x14ac:dyDescent="0.15">
      <c r="K1614" s="1"/>
      <c r="AL1614" s="16"/>
      <c r="AM1614" s="16"/>
      <c r="AN1614" s="17"/>
      <c r="AO1614" s="16"/>
      <c r="AP1614" s="16"/>
      <c r="AQ1614" s="18"/>
      <c r="AR1614" s="18"/>
      <c r="AS1614" s="16"/>
      <c r="AT1614" s="16"/>
      <c r="AU1614" s="16"/>
      <c r="AV1614" s="16"/>
      <c r="AW1614" s="17"/>
      <c r="AX1614" s="16"/>
      <c r="AY1614" s="16"/>
      <c r="AZ1614" s="16"/>
      <c r="BA1614" s="16"/>
      <c r="BB1614" s="16"/>
      <c r="BC1614" s="16"/>
      <c r="BD1614" s="16"/>
      <c r="BH1614" s="6"/>
      <c r="BI1614" s="3"/>
      <c r="BK1614" s="6"/>
      <c r="BL1614" s="3"/>
      <c r="BM1614" s="3"/>
    </row>
    <row r="1615" spans="11:65" ht="12.75" customHeight="1" x14ac:dyDescent="0.15">
      <c r="K1615" s="1"/>
      <c r="AL1615" s="16"/>
      <c r="AM1615" s="16"/>
      <c r="AN1615" s="17"/>
      <c r="AO1615" s="16"/>
      <c r="AP1615" s="16"/>
      <c r="AQ1615" s="18"/>
      <c r="AR1615" s="18"/>
      <c r="AS1615" s="16"/>
      <c r="AT1615" s="16"/>
      <c r="AU1615" s="16"/>
      <c r="AV1615" s="16"/>
      <c r="AW1615" s="17"/>
      <c r="AX1615" s="16"/>
      <c r="AY1615" s="16"/>
      <c r="AZ1615" s="16"/>
      <c r="BA1615" s="16"/>
      <c r="BB1615" s="16"/>
      <c r="BC1615" s="16"/>
      <c r="BD1615" s="16"/>
      <c r="BH1615" s="6"/>
      <c r="BI1615" s="3"/>
      <c r="BK1615" s="6"/>
      <c r="BL1615" s="3"/>
      <c r="BM1615" s="3"/>
    </row>
    <row r="1616" spans="11:65" ht="12.75" customHeight="1" x14ac:dyDescent="0.15">
      <c r="K1616" s="1"/>
      <c r="AL1616" s="16"/>
      <c r="AM1616" s="16"/>
      <c r="AN1616" s="17"/>
      <c r="AO1616" s="16"/>
      <c r="AP1616" s="16"/>
      <c r="AQ1616" s="18"/>
      <c r="AR1616" s="18"/>
      <c r="AS1616" s="16"/>
      <c r="AT1616" s="16"/>
      <c r="AU1616" s="16"/>
      <c r="AV1616" s="16"/>
      <c r="AW1616" s="17"/>
      <c r="AX1616" s="16"/>
      <c r="AY1616" s="16"/>
      <c r="AZ1616" s="16"/>
      <c r="BA1616" s="16"/>
      <c r="BB1616" s="16"/>
      <c r="BC1616" s="16"/>
      <c r="BD1616" s="16"/>
      <c r="BH1616" s="6"/>
      <c r="BI1616" s="3"/>
      <c r="BK1616" s="6"/>
      <c r="BL1616" s="3"/>
      <c r="BM1616" s="3"/>
    </row>
    <row r="1617" spans="11:65" ht="12.75" customHeight="1" x14ac:dyDescent="0.15">
      <c r="K1617" s="1"/>
      <c r="AL1617" s="16"/>
      <c r="AM1617" s="16"/>
      <c r="AN1617" s="17"/>
      <c r="AO1617" s="16"/>
      <c r="AP1617" s="16"/>
      <c r="AQ1617" s="18"/>
      <c r="AR1617" s="18"/>
      <c r="AS1617" s="16"/>
      <c r="AT1617" s="16"/>
      <c r="AU1617" s="16"/>
      <c r="AV1617" s="16"/>
      <c r="AW1617" s="17"/>
      <c r="AX1617" s="16"/>
      <c r="AY1617" s="16"/>
      <c r="AZ1617" s="16"/>
      <c r="BA1617" s="16"/>
      <c r="BB1617" s="16"/>
      <c r="BC1617" s="16"/>
      <c r="BD1617" s="16"/>
      <c r="BH1617" s="6"/>
      <c r="BI1617" s="3"/>
      <c r="BK1617" s="6"/>
      <c r="BL1617" s="3"/>
      <c r="BM1617" s="3"/>
    </row>
    <row r="1618" spans="11:65" ht="12.75" customHeight="1" x14ac:dyDescent="0.15">
      <c r="K1618" s="1"/>
      <c r="AL1618" s="16"/>
      <c r="AM1618" s="16"/>
      <c r="AN1618" s="17"/>
      <c r="AO1618" s="16"/>
      <c r="AP1618" s="16"/>
      <c r="AQ1618" s="18"/>
      <c r="AR1618" s="18"/>
      <c r="AS1618" s="16"/>
      <c r="AT1618" s="16"/>
      <c r="AU1618" s="16"/>
      <c r="AV1618" s="16"/>
      <c r="AW1618" s="17"/>
      <c r="AX1618" s="16"/>
      <c r="AY1618" s="16"/>
      <c r="AZ1618" s="16"/>
      <c r="BA1618" s="16"/>
      <c r="BB1618" s="16"/>
      <c r="BC1618" s="16"/>
      <c r="BD1618" s="16"/>
      <c r="BH1618" s="6"/>
      <c r="BI1618" s="3"/>
      <c r="BK1618" s="6"/>
      <c r="BL1618" s="3"/>
      <c r="BM1618" s="3"/>
    </row>
    <row r="1619" spans="11:65" ht="12.75" customHeight="1" x14ac:dyDescent="0.15">
      <c r="K1619" s="1"/>
      <c r="AL1619" s="16"/>
      <c r="AM1619" s="16"/>
      <c r="AN1619" s="17"/>
      <c r="AO1619" s="16"/>
      <c r="AP1619" s="16"/>
      <c r="AQ1619" s="18"/>
      <c r="AR1619" s="18"/>
      <c r="AS1619" s="16"/>
      <c r="AT1619" s="16"/>
      <c r="AU1619" s="16"/>
      <c r="AV1619" s="16"/>
      <c r="AW1619" s="17"/>
      <c r="AX1619" s="16"/>
      <c r="AY1619" s="16"/>
      <c r="AZ1619" s="16"/>
      <c r="BA1619" s="16"/>
      <c r="BB1619" s="16"/>
      <c r="BC1619" s="16"/>
      <c r="BD1619" s="16"/>
      <c r="BH1619" s="6"/>
      <c r="BI1619" s="3"/>
      <c r="BK1619" s="6"/>
      <c r="BL1619" s="3"/>
      <c r="BM1619" s="3"/>
    </row>
    <row r="1620" spans="11:65" ht="12.75" customHeight="1" x14ac:dyDescent="0.15">
      <c r="K1620" s="1"/>
      <c r="AL1620" s="16"/>
      <c r="AM1620" s="16"/>
      <c r="AN1620" s="17"/>
      <c r="AO1620" s="16"/>
      <c r="AP1620" s="16"/>
      <c r="AQ1620" s="18"/>
      <c r="AR1620" s="18"/>
      <c r="AS1620" s="16"/>
      <c r="AT1620" s="16"/>
      <c r="AU1620" s="16"/>
      <c r="AV1620" s="16"/>
      <c r="AW1620" s="17"/>
      <c r="AX1620" s="16"/>
      <c r="AY1620" s="16"/>
      <c r="AZ1620" s="16"/>
      <c r="BA1620" s="16"/>
      <c r="BB1620" s="16"/>
      <c r="BC1620" s="16"/>
      <c r="BD1620" s="16"/>
      <c r="BH1620" s="6"/>
      <c r="BI1620" s="3"/>
      <c r="BK1620" s="6"/>
      <c r="BL1620" s="3"/>
      <c r="BM1620" s="3"/>
    </row>
    <row r="1621" spans="11:65" ht="12.75" customHeight="1" x14ac:dyDescent="0.15">
      <c r="K1621" s="1"/>
      <c r="AL1621" s="16"/>
      <c r="AM1621" s="16"/>
      <c r="AN1621" s="17"/>
      <c r="AO1621" s="16"/>
      <c r="AP1621" s="16"/>
      <c r="AQ1621" s="18"/>
      <c r="AR1621" s="18"/>
      <c r="AS1621" s="16"/>
      <c r="AT1621" s="16"/>
      <c r="AU1621" s="16"/>
      <c r="AV1621" s="16"/>
      <c r="AW1621" s="17"/>
      <c r="AX1621" s="16"/>
      <c r="AY1621" s="16"/>
      <c r="AZ1621" s="16"/>
      <c r="BA1621" s="16"/>
      <c r="BB1621" s="16"/>
      <c r="BC1621" s="16"/>
      <c r="BD1621" s="16"/>
      <c r="BH1621" s="6"/>
      <c r="BI1621" s="3"/>
      <c r="BK1621" s="6"/>
      <c r="BL1621" s="3"/>
      <c r="BM1621" s="3"/>
    </row>
    <row r="1622" spans="11:65" ht="12.75" customHeight="1" x14ac:dyDescent="0.15">
      <c r="K1622" s="1"/>
      <c r="AL1622" s="16"/>
      <c r="AM1622" s="16"/>
      <c r="AN1622" s="17"/>
      <c r="AO1622" s="16"/>
      <c r="AP1622" s="16"/>
      <c r="AQ1622" s="18"/>
      <c r="AR1622" s="18"/>
      <c r="AS1622" s="16"/>
      <c r="AT1622" s="16"/>
      <c r="AU1622" s="16"/>
      <c r="AV1622" s="16"/>
      <c r="AW1622" s="17"/>
      <c r="AX1622" s="16"/>
      <c r="AY1622" s="16"/>
      <c r="AZ1622" s="16"/>
      <c r="BA1622" s="16"/>
      <c r="BB1622" s="16"/>
      <c r="BC1622" s="16"/>
      <c r="BD1622" s="16"/>
      <c r="BH1622" s="6"/>
      <c r="BI1622" s="3"/>
      <c r="BK1622" s="6"/>
      <c r="BL1622" s="3"/>
      <c r="BM1622" s="3"/>
    </row>
    <row r="1623" spans="11:65" ht="12.75" customHeight="1" x14ac:dyDescent="0.15">
      <c r="K1623" s="1"/>
      <c r="AL1623" s="16"/>
      <c r="AM1623" s="16"/>
      <c r="AN1623" s="17"/>
      <c r="AO1623" s="16"/>
      <c r="AP1623" s="16"/>
      <c r="AQ1623" s="18"/>
      <c r="AR1623" s="18"/>
      <c r="AS1623" s="16"/>
      <c r="AT1623" s="16"/>
      <c r="AU1623" s="16"/>
      <c r="AV1623" s="16"/>
      <c r="AW1623" s="17"/>
      <c r="AX1623" s="16"/>
      <c r="AY1623" s="16"/>
      <c r="AZ1623" s="16"/>
      <c r="BA1623" s="16"/>
      <c r="BB1623" s="16"/>
      <c r="BC1623" s="16"/>
      <c r="BD1623" s="16"/>
      <c r="BH1623" s="6"/>
      <c r="BI1623" s="3"/>
      <c r="BK1623" s="6"/>
      <c r="BL1623" s="3"/>
      <c r="BM1623" s="3"/>
    </row>
    <row r="1624" spans="11:65" ht="12.75" customHeight="1" x14ac:dyDescent="0.15">
      <c r="K1624" s="1"/>
      <c r="AL1624" s="16"/>
      <c r="AM1624" s="16"/>
      <c r="AN1624" s="17"/>
      <c r="AO1624" s="16"/>
      <c r="AP1624" s="16"/>
      <c r="AQ1624" s="18"/>
      <c r="AR1624" s="18"/>
      <c r="AS1624" s="16"/>
      <c r="AT1624" s="16"/>
      <c r="AU1624" s="16"/>
      <c r="AV1624" s="16"/>
      <c r="AW1624" s="17"/>
      <c r="AX1624" s="16"/>
      <c r="AY1624" s="16"/>
      <c r="AZ1624" s="16"/>
      <c r="BA1624" s="16"/>
      <c r="BB1624" s="16"/>
      <c r="BC1624" s="16"/>
      <c r="BD1624" s="16"/>
      <c r="BH1624" s="6"/>
      <c r="BI1624" s="3"/>
      <c r="BK1624" s="6"/>
      <c r="BL1624" s="3"/>
      <c r="BM1624" s="3"/>
    </row>
    <row r="1625" spans="11:65" ht="12.75" customHeight="1" x14ac:dyDescent="0.15">
      <c r="K1625" s="1"/>
      <c r="AL1625" s="16"/>
      <c r="AM1625" s="16"/>
      <c r="AN1625" s="17"/>
      <c r="AO1625" s="16"/>
      <c r="AP1625" s="16"/>
      <c r="AQ1625" s="18"/>
      <c r="AR1625" s="18"/>
      <c r="AS1625" s="16"/>
      <c r="AT1625" s="16"/>
      <c r="AU1625" s="16"/>
      <c r="AV1625" s="16"/>
      <c r="AW1625" s="17"/>
      <c r="AX1625" s="16"/>
      <c r="AY1625" s="16"/>
      <c r="AZ1625" s="16"/>
      <c r="BA1625" s="16"/>
      <c r="BB1625" s="16"/>
      <c r="BC1625" s="16"/>
      <c r="BD1625" s="16"/>
      <c r="BH1625" s="6"/>
      <c r="BI1625" s="3"/>
      <c r="BK1625" s="6"/>
      <c r="BL1625" s="3"/>
      <c r="BM1625" s="3"/>
    </row>
    <row r="1626" spans="11:65" ht="12.75" customHeight="1" x14ac:dyDescent="0.15">
      <c r="K1626" s="1"/>
      <c r="AL1626" s="16"/>
      <c r="AM1626" s="16"/>
      <c r="AN1626" s="17"/>
      <c r="AO1626" s="16"/>
      <c r="AP1626" s="16"/>
      <c r="AQ1626" s="18"/>
      <c r="AR1626" s="18"/>
      <c r="AS1626" s="16"/>
      <c r="AT1626" s="16"/>
      <c r="AU1626" s="16"/>
      <c r="AV1626" s="16"/>
      <c r="AW1626" s="17"/>
      <c r="AX1626" s="16"/>
      <c r="AY1626" s="16"/>
      <c r="AZ1626" s="16"/>
      <c r="BA1626" s="16"/>
      <c r="BB1626" s="16"/>
      <c r="BC1626" s="16"/>
      <c r="BD1626" s="16"/>
      <c r="BH1626" s="6"/>
      <c r="BI1626" s="3"/>
      <c r="BK1626" s="6"/>
      <c r="BL1626" s="3"/>
      <c r="BM1626" s="3"/>
    </row>
    <row r="1627" spans="11:65" ht="12.75" customHeight="1" x14ac:dyDescent="0.15">
      <c r="K1627" s="1"/>
      <c r="AL1627" s="16"/>
      <c r="AM1627" s="16"/>
      <c r="AN1627" s="17"/>
      <c r="AO1627" s="16"/>
      <c r="AP1627" s="16"/>
      <c r="AQ1627" s="18"/>
      <c r="AR1627" s="18"/>
      <c r="AS1627" s="16"/>
      <c r="AT1627" s="16"/>
      <c r="AU1627" s="16"/>
      <c r="AV1627" s="16"/>
      <c r="AW1627" s="17"/>
      <c r="AX1627" s="16"/>
      <c r="AY1627" s="16"/>
      <c r="AZ1627" s="16"/>
      <c r="BA1627" s="16"/>
      <c r="BB1627" s="16"/>
      <c r="BC1627" s="16"/>
      <c r="BD1627" s="16"/>
      <c r="BH1627" s="6"/>
      <c r="BI1627" s="3"/>
      <c r="BK1627" s="6"/>
      <c r="BL1627" s="3"/>
      <c r="BM1627" s="3"/>
    </row>
    <row r="1628" spans="11:65" ht="12.75" customHeight="1" x14ac:dyDescent="0.15">
      <c r="K1628" s="1"/>
      <c r="AL1628" s="16"/>
      <c r="AM1628" s="16"/>
      <c r="AN1628" s="17"/>
      <c r="AO1628" s="16"/>
      <c r="AP1628" s="16"/>
      <c r="AQ1628" s="18"/>
      <c r="AR1628" s="18"/>
      <c r="AS1628" s="16"/>
      <c r="AT1628" s="16"/>
      <c r="AU1628" s="16"/>
      <c r="AV1628" s="16"/>
      <c r="AW1628" s="17"/>
      <c r="AX1628" s="16"/>
      <c r="AY1628" s="16"/>
      <c r="AZ1628" s="16"/>
      <c r="BA1628" s="16"/>
      <c r="BB1628" s="16"/>
      <c r="BC1628" s="16"/>
      <c r="BD1628" s="16"/>
      <c r="BH1628" s="6"/>
      <c r="BI1628" s="3"/>
      <c r="BK1628" s="6"/>
      <c r="BL1628" s="3"/>
      <c r="BM1628" s="3"/>
    </row>
    <row r="1629" spans="11:65" ht="12.75" customHeight="1" x14ac:dyDescent="0.15">
      <c r="K1629" s="1"/>
      <c r="AL1629" s="16"/>
      <c r="AM1629" s="16"/>
      <c r="AN1629" s="17"/>
      <c r="AO1629" s="16"/>
      <c r="AP1629" s="16"/>
      <c r="AQ1629" s="18"/>
      <c r="AR1629" s="18"/>
      <c r="AS1629" s="16"/>
      <c r="AT1629" s="16"/>
      <c r="AU1629" s="16"/>
      <c r="AV1629" s="16"/>
      <c r="AW1629" s="17"/>
      <c r="AX1629" s="16"/>
      <c r="AY1629" s="16"/>
      <c r="AZ1629" s="16"/>
      <c r="BA1629" s="16"/>
      <c r="BB1629" s="16"/>
      <c r="BC1629" s="16"/>
      <c r="BD1629" s="16"/>
      <c r="BH1629" s="6"/>
      <c r="BI1629" s="3"/>
      <c r="BK1629" s="6"/>
      <c r="BL1629" s="3"/>
      <c r="BM1629" s="3"/>
    </row>
    <row r="1630" spans="11:65" ht="12.75" customHeight="1" x14ac:dyDescent="0.15">
      <c r="K1630" s="1"/>
      <c r="AL1630" s="16"/>
      <c r="AM1630" s="16"/>
      <c r="AN1630" s="17"/>
      <c r="AO1630" s="16"/>
      <c r="AP1630" s="16"/>
      <c r="AQ1630" s="18"/>
      <c r="AR1630" s="18"/>
      <c r="AS1630" s="16"/>
      <c r="AT1630" s="16"/>
      <c r="AU1630" s="16"/>
      <c r="AV1630" s="16"/>
      <c r="AW1630" s="17"/>
      <c r="AX1630" s="16"/>
      <c r="AY1630" s="16"/>
      <c r="AZ1630" s="16"/>
      <c r="BA1630" s="16"/>
      <c r="BB1630" s="16"/>
      <c r="BC1630" s="16"/>
      <c r="BD1630" s="16"/>
      <c r="BH1630" s="6"/>
      <c r="BI1630" s="3"/>
      <c r="BK1630" s="6"/>
      <c r="BL1630" s="3"/>
      <c r="BM1630" s="3"/>
    </row>
    <row r="1631" spans="11:65" ht="12.75" customHeight="1" x14ac:dyDescent="0.15">
      <c r="K1631" s="1"/>
      <c r="AL1631" s="16"/>
      <c r="AM1631" s="16"/>
      <c r="AN1631" s="17"/>
      <c r="AO1631" s="16"/>
      <c r="AP1631" s="16"/>
      <c r="AQ1631" s="18"/>
      <c r="AR1631" s="18"/>
      <c r="AS1631" s="16"/>
      <c r="AT1631" s="16"/>
      <c r="AU1631" s="16"/>
      <c r="AV1631" s="16"/>
      <c r="AW1631" s="17"/>
      <c r="AX1631" s="16"/>
      <c r="AY1631" s="16"/>
      <c r="AZ1631" s="16"/>
      <c r="BA1631" s="16"/>
      <c r="BB1631" s="16"/>
      <c r="BC1631" s="16"/>
      <c r="BD1631" s="16"/>
      <c r="BH1631" s="6"/>
      <c r="BI1631" s="3"/>
      <c r="BK1631" s="6"/>
      <c r="BL1631" s="3"/>
      <c r="BM1631" s="3"/>
    </row>
    <row r="1632" spans="11:65" ht="12.75" customHeight="1" x14ac:dyDescent="0.15">
      <c r="K1632" s="1"/>
      <c r="AL1632" s="16"/>
      <c r="AM1632" s="16"/>
      <c r="AN1632" s="17"/>
      <c r="AO1632" s="16"/>
      <c r="AP1632" s="16"/>
      <c r="AQ1632" s="18"/>
      <c r="AR1632" s="18"/>
      <c r="AS1632" s="16"/>
      <c r="AT1632" s="16"/>
      <c r="AU1632" s="16"/>
      <c r="AV1632" s="16"/>
      <c r="AW1632" s="17"/>
      <c r="AX1632" s="16"/>
      <c r="AY1632" s="16"/>
      <c r="AZ1632" s="16"/>
      <c r="BA1632" s="16"/>
      <c r="BB1632" s="16"/>
      <c r="BC1632" s="16"/>
      <c r="BD1632" s="16"/>
      <c r="BH1632" s="6"/>
      <c r="BI1632" s="3"/>
      <c r="BK1632" s="6"/>
      <c r="BL1632" s="3"/>
      <c r="BM1632" s="3"/>
    </row>
    <row r="1633" spans="11:65" ht="12.75" customHeight="1" x14ac:dyDescent="0.15">
      <c r="K1633" s="1"/>
      <c r="AL1633" s="16"/>
      <c r="AM1633" s="16"/>
      <c r="AN1633" s="17"/>
      <c r="AO1633" s="16"/>
      <c r="AP1633" s="16"/>
      <c r="AQ1633" s="18"/>
      <c r="AR1633" s="18"/>
      <c r="AS1633" s="16"/>
      <c r="AT1633" s="16"/>
      <c r="AU1633" s="16"/>
      <c r="AV1633" s="16"/>
      <c r="AW1633" s="17"/>
      <c r="AX1633" s="16"/>
      <c r="AY1633" s="16"/>
      <c r="AZ1633" s="16"/>
      <c r="BA1633" s="16"/>
      <c r="BB1633" s="16"/>
      <c r="BC1633" s="16"/>
      <c r="BD1633" s="16"/>
      <c r="BH1633" s="6"/>
      <c r="BI1633" s="3"/>
      <c r="BK1633" s="6"/>
      <c r="BL1633" s="3"/>
      <c r="BM1633" s="3"/>
    </row>
    <row r="1634" spans="11:65" ht="12.75" customHeight="1" x14ac:dyDescent="0.15">
      <c r="K1634" s="1"/>
      <c r="AL1634" s="16"/>
      <c r="AM1634" s="16"/>
      <c r="AN1634" s="17"/>
      <c r="AO1634" s="16"/>
      <c r="AP1634" s="16"/>
      <c r="AQ1634" s="18"/>
      <c r="AR1634" s="18"/>
      <c r="AS1634" s="16"/>
      <c r="AT1634" s="16"/>
      <c r="AU1634" s="16"/>
      <c r="AV1634" s="16"/>
      <c r="AW1634" s="17"/>
      <c r="AX1634" s="16"/>
      <c r="AY1634" s="16"/>
      <c r="AZ1634" s="16"/>
      <c r="BA1634" s="16"/>
      <c r="BB1634" s="16"/>
      <c r="BC1634" s="16"/>
      <c r="BD1634" s="16"/>
      <c r="BH1634" s="6"/>
      <c r="BI1634" s="3"/>
      <c r="BK1634" s="6"/>
      <c r="BL1634" s="3"/>
      <c r="BM1634" s="3"/>
    </row>
    <row r="1635" spans="11:65" ht="12.75" customHeight="1" x14ac:dyDescent="0.15">
      <c r="K1635" s="1"/>
      <c r="AL1635" s="16"/>
      <c r="AM1635" s="16"/>
      <c r="AN1635" s="17"/>
      <c r="AO1635" s="16"/>
      <c r="AP1635" s="16"/>
      <c r="AQ1635" s="18"/>
      <c r="AR1635" s="18"/>
      <c r="AS1635" s="16"/>
      <c r="AT1635" s="16"/>
      <c r="AU1635" s="16"/>
      <c r="AV1635" s="16"/>
      <c r="AW1635" s="17"/>
      <c r="AX1635" s="16"/>
      <c r="AY1635" s="16"/>
      <c r="AZ1635" s="16"/>
      <c r="BA1635" s="16"/>
      <c r="BB1635" s="16"/>
      <c r="BC1635" s="16"/>
      <c r="BD1635" s="16"/>
      <c r="BH1635" s="6"/>
      <c r="BI1635" s="3"/>
      <c r="BK1635" s="6"/>
      <c r="BL1635" s="3"/>
      <c r="BM1635" s="3"/>
    </row>
    <row r="1636" spans="11:65" ht="12.75" customHeight="1" x14ac:dyDescent="0.15">
      <c r="K1636" s="1"/>
      <c r="AL1636" s="16"/>
      <c r="AM1636" s="16"/>
      <c r="AN1636" s="17"/>
      <c r="AO1636" s="16"/>
      <c r="AP1636" s="16"/>
      <c r="AQ1636" s="18"/>
      <c r="AR1636" s="18"/>
      <c r="AS1636" s="16"/>
      <c r="AT1636" s="16"/>
      <c r="AU1636" s="16"/>
      <c r="AV1636" s="16"/>
      <c r="AW1636" s="17"/>
      <c r="AX1636" s="16"/>
      <c r="AY1636" s="16"/>
      <c r="AZ1636" s="16"/>
      <c r="BA1636" s="16"/>
      <c r="BB1636" s="16"/>
      <c r="BC1636" s="16"/>
      <c r="BD1636" s="16"/>
      <c r="BH1636" s="6"/>
      <c r="BI1636" s="3"/>
      <c r="BK1636" s="6"/>
      <c r="BL1636" s="3"/>
      <c r="BM1636" s="3"/>
    </row>
    <row r="1637" spans="11:65" ht="12.75" customHeight="1" x14ac:dyDescent="0.15">
      <c r="K1637" s="1"/>
      <c r="AL1637" s="16"/>
      <c r="AM1637" s="16"/>
      <c r="AN1637" s="17"/>
      <c r="AO1637" s="16"/>
      <c r="AP1637" s="16"/>
      <c r="AQ1637" s="18"/>
      <c r="AR1637" s="18"/>
      <c r="AS1637" s="16"/>
      <c r="AT1637" s="16"/>
      <c r="AU1637" s="16"/>
      <c r="AV1637" s="16"/>
      <c r="AW1637" s="17"/>
      <c r="AX1637" s="16"/>
      <c r="AY1637" s="16"/>
      <c r="AZ1637" s="16"/>
      <c r="BA1637" s="16"/>
      <c r="BB1637" s="16"/>
      <c r="BC1637" s="16"/>
      <c r="BD1637" s="16"/>
      <c r="BH1637" s="6"/>
      <c r="BI1637" s="3"/>
      <c r="BK1637" s="6"/>
      <c r="BL1637" s="3"/>
      <c r="BM1637" s="3"/>
    </row>
    <row r="1638" spans="11:65" ht="12.75" customHeight="1" x14ac:dyDescent="0.15">
      <c r="K1638" s="1"/>
      <c r="AL1638" s="16"/>
      <c r="AM1638" s="16"/>
      <c r="AN1638" s="17"/>
      <c r="AO1638" s="16"/>
      <c r="AP1638" s="16"/>
      <c r="AQ1638" s="18"/>
      <c r="AR1638" s="18"/>
      <c r="AS1638" s="16"/>
      <c r="AT1638" s="16"/>
      <c r="AU1638" s="16"/>
      <c r="AV1638" s="16"/>
      <c r="AW1638" s="17"/>
      <c r="AX1638" s="16"/>
      <c r="AY1638" s="16"/>
      <c r="AZ1638" s="16"/>
      <c r="BA1638" s="16"/>
      <c r="BB1638" s="16"/>
      <c r="BC1638" s="16"/>
      <c r="BD1638" s="16"/>
      <c r="BH1638" s="6"/>
      <c r="BI1638" s="3"/>
      <c r="BK1638" s="6"/>
      <c r="BL1638" s="3"/>
      <c r="BM1638" s="3"/>
    </row>
    <row r="1639" spans="11:65" ht="12.75" customHeight="1" x14ac:dyDescent="0.15">
      <c r="K1639" s="1"/>
      <c r="AL1639" s="16"/>
      <c r="AM1639" s="16"/>
      <c r="AN1639" s="17"/>
      <c r="AO1639" s="16"/>
      <c r="AP1639" s="16"/>
      <c r="AQ1639" s="18"/>
      <c r="AR1639" s="18"/>
      <c r="AS1639" s="16"/>
      <c r="AT1639" s="16"/>
      <c r="AU1639" s="16"/>
      <c r="AV1639" s="16"/>
      <c r="AW1639" s="17"/>
      <c r="AX1639" s="16"/>
      <c r="AY1639" s="16"/>
      <c r="AZ1639" s="16"/>
      <c r="BA1639" s="16"/>
      <c r="BB1639" s="16"/>
      <c r="BC1639" s="16"/>
      <c r="BD1639" s="16"/>
      <c r="BH1639" s="6"/>
      <c r="BI1639" s="3"/>
      <c r="BK1639" s="6"/>
      <c r="BL1639" s="3"/>
      <c r="BM1639" s="3"/>
    </row>
    <row r="1640" spans="11:65" ht="12.75" customHeight="1" x14ac:dyDescent="0.15">
      <c r="K1640" s="1"/>
      <c r="AL1640" s="16"/>
      <c r="AM1640" s="16"/>
      <c r="AN1640" s="17"/>
      <c r="AO1640" s="16"/>
      <c r="AP1640" s="16"/>
      <c r="AQ1640" s="18"/>
      <c r="AR1640" s="18"/>
      <c r="AS1640" s="16"/>
      <c r="AT1640" s="16"/>
      <c r="AU1640" s="16"/>
      <c r="AV1640" s="16"/>
      <c r="AW1640" s="17"/>
      <c r="AX1640" s="16"/>
      <c r="AY1640" s="16"/>
      <c r="AZ1640" s="16"/>
      <c r="BA1640" s="16"/>
      <c r="BB1640" s="16"/>
      <c r="BC1640" s="16"/>
      <c r="BD1640" s="16"/>
      <c r="BH1640" s="6"/>
      <c r="BI1640" s="3"/>
      <c r="BK1640" s="6"/>
      <c r="BL1640" s="3"/>
      <c r="BM1640" s="3"/>
    </row>
    <row r="1641" spans="11:65" ht="12.75" customHeight="1" x14ac:dyDescent="0.15">
      <c r="K1641" s="1"/>
      <c r="AL1641" s="16"/>
      <c r="AM1641" s="16"/>
      <c r="AN1641" s="17"/>
      <c r="AO1641" s="16"/>
      <c r="AP1641" s="16"/>
      <c r="AQ1641" s="18"/>
      <c r="AR1641" s="18"/>
      <c r="AS1641" s="16"/>
      <c r="AT1641" s="16"/>
      <c r="AU1641" s="16"/>
      <c r="AV1641" s="16"/>
      <c r="AW1641" s="17"/>
      <c r="AX1641" s="16"/>
      <c r="AY1641" s="16"/>
      <c r="AZ1641" s="16"/>
      <c r="BA1641" s="16"/>
      <c r="BB1641" s="16"/>
      <c r="BC1641" s="16"/>
      <c r="BD1641" s="16"/>
      <c r="BH1641" s="6"/>
      <c r="BI1641" s="3"/>
      <c r="BK1641" s="6"/>
      <c r="BL1641" s="3"/>
      <c r="BM1641" s="3"/>
    </row>
    <row r="1642" spans="11:65" ht="12.75" customHeight="1" x14ac:dyDescent="0.15">
      <c r="K1642" s="1"/>
      <c r="AL1642" s="16"/>
      <c r="AM1642" s="16"/>
      <c r="AN1642" s="17"/>
      <c r="AO1642" s="16"/>
      <c r="AP1642" s="16"/>
      <c r="AQ1642" s="18"/>
      <c r="AR1642" s="18"/>
      <c r="AS1642" s="16"/>
      <c r="AT1642" s="16"/>
      <c r="AU1642" s="16"/>
      <c r="AV1642" s="16"/>
      <c r="AW1642" s="17"/>
      <c r="AX1642" s="16"/>
      <c r="AY1642" s="16"/>
      <c r="AZ1642" s="16"/>
      <c r="BA1642" s="16"/>
      <c r="BB1642" s="16"/>
      <c r="BC1642" s="16"/>
      <c r="BD1642" s="16"/>
      <c r="BH1642" s="6"/>
      <c r="BI1642" s="3"/>
      <c r="BK1642" s="6"/>
      <c r="BL1642" s="3"/>
      <c r="BM1642" s="3"/>
    </row>
    <row r="1643" spans="11:65" ht="12.75" customHeight="1" x14ac:dyDescent="0.15">
      <c r="K1643" s="1"/>
      <c r="AL1643" s="16"/>
      <c r="AM1643" s="16"/>
      <c r="AN1643" s="17"/>
      <c r="AO1643" s="16"/>
      <c r="AP1643" s="16"/>
      <c r="AQ1643" s="18"/>
      <c r="AR1643" s="18"/>
      <c r="AS1643" s="16"/>
      <c r="AT1643" s="16"/>
      <c r="AU1643" s="16"/>
      <c r="AV1643" s="16"/>
      <c r="AW1643" s="17"/>
      <c r="AX1643" s="16"/>
      <c r="AY1643" s="16"/>
      <c r="AZ1643" s="16"/>
      <c r="BA1643" s="16"/>
      <c r="BB1643" s="16"/>
      <c r="BC1643" s="16"/>
      <c r="BD1643" s="16"/>
      <c r="BH1643" s="6"/>
      <c r="BI1643" s="3"/>
      <c r="BK1643" s="6"/>
      <c r="BL1643" s="3"/>
      <c r="BM1643" s="3"/>
    </row>
    <row r="1644" spans="11:65" ht="12.75" customHeight="1" x14ac:dyDescent="0.15">
      <c r="K1644" s="1"/>
      <c r="AL1644" s="16"/>
      <c r="AM1644" s="16"/>
      <c r="AN1644" s="17"/>
      <c r="AO1644" s="16"/>
      <c r="AP1644" s="16"/>
      <c r="AQ1644" s="18"/>
      <c r="AR1644" s="18"/>
      <c r="AS1644" s="16"/>
      <c r="AT1644" s="16"/>
      <c r="AU1644" s="16"/>
      <c r="AV1644" s="16"/>
      <c r="AW1644" s="17"/>
      <c r="AX1644" s="16"/>
      <c r="AY1644" s="16"/>
      <c r="AZ1644" s="16"/>
      <c r="BA1644" s="16"/>
      <c r="BB1644" s="16"/>
      <c r="BC1644" s="16"/>
      <c r="BD1644" s="16"/>
      <c r="BH1644" s="6"/>
      <c r="BI1644" s="3"/>
      <c r="BK1644" s="6"/>
      <c r="BL1644" s="3"/>
      <c r="BM1644" s="3"/>
    </row>
    <row r="1645" spans="11:65" ht="12.75" customHeight="1" x14ac:dyDescent="0.15">
      <c r="K1645" s="1"/>
      <c r="AL1645" s="16"/>
      <c r="AM1645" s="16"/>
      <c r="AN1645" s="17"/>
      <c r="AO1645" s="16"/>
      <c r="AP1645" s="16"/>
      <c r="AQ1645" s="18"/>
      <c r="AR1645" s="18"/>
      <c r="AS1645" s="16"/>
      <c r="AT1645" s="16"/>
      <c r="AU1645" s="16"/>
      <c r="AV1645" s="16"/>
      <c r="AW1645" s="17"/>
      <c r="AX1645" s="16"/>
      <c r="AY1645" s="16"/>
      <c r="AZ1645" s="16"/>
      <c r="BA1645" s="16"/>
      <c r="BB1645" s="16"/>
      <c r="BC1645" s="16"/>
      <c r="BD1645" s="16"/>
      <c r="BH1645" s="6"/>
      <c r="BI1645" s="3"/>
      <c r="BK1645" s="6"/>
      <c r="BL1645" s="3"/>
      <c r="BM1645" s="3"/>
    </row>
    <row r="1646" spans="11:65" ht="12.75" customHeight="1" x14ac:dyDescent="0.15">
      <c r="K1646" s="1"/>
      <c r="AL1646" s="16"/>
      <c r="AM1646" s="16"/>
      <c r="AN1646" s="17"/>
      <c r="AO1646" s="16"/>
      <c r="AP1646" s="16"/>
      <c r="AQ1646" s="18"/>
      <c r="AR1646" s="18"/>
      <c r="AS1646" s="16"/>
      <c r="AT1646" s="16"/>
      <c r="AU1646" s="16"/>
      <c r="AV1646" s="16"/>
      <c r="AW1646" s="17"/>
      <c r="AX1646" s="16"/>
      <c r="AY1646" s="16"/>
      <c r="AZ1646" s="16"/>
      <c r="BA1646" s="16"/>
      <c r="BB1646" s="16"/>
      <c r="BC1646" s="16"/>
      <c r="BD1646" s="16"/>
      <c r="BH1646" s="6"/>
      <c r="BI1646" s="3"/>
      <c r="BK1646" s="6"/>
      <c r="BL1646" s="3"/>
      <c r="BM1646" s="3"/>
    </row>
    <row r="1647" spans="11:65" ht="12.75" customHeight="1" x14ac:dyDescent="0.15">
      <c r="K1647" s="1"/>
      <c r="AL1647" s="16"/>
      <c r="AM1647" s="16"/>
      <c r="AN1647" s="17"/>
      <c r="AO1647" s="16"/>
      <c r="AP1647" s="16"/>
      <c r="AQ1647" s="18"/>
      <c r="AR1647" s="18"/>
      <c r="AS1647" s="16"/>
      <c r="AT1647" s="16"/>
      <c r="AU1647" s="16"/>
      <c r="AV1647" s="16"/>
      <c r="AW1647" s="17"/>
      <c r="AX1647" s="16"/>
      <c r="AY1647" s="16"/>
      <c r="AZ1647" s="16"/>
      <c r="BA1647" s="16"/>
      <c r="BB1647" s="16"/>
      <c r="BC1647" s="16"/>
      <c r="BD1647" s="16"/>
      <c r="BH1647" s="6"/>
      <c r="BI1647" s="3"/>
      <c r="BK1647" s="6"/>
      <c r="BL1647" s="3"/>
      <c r="BM1647" s="3"/>
    </row>
    <row r="1648" spans="11:65" ht="12.75" customHeight="1" x14ac:dyDescent="0.15">
      <c r="K1648" s="1"/>
      <c r="AL1648" s="16"/>
      <c r="AM1648" s="16"/>
      <c r="AN1648" s="17"/>
      <c r="AO1648" s="16"/>
      <c r="AP1648" s="16"/>
      <c r="AQ1648" s="18"/>
      <c r="AR1648" s="18"/>
      <c r="AS1648" s="16"/>
      <c r="AT1648" s="16"/>
      <c r="AU1648" s="16"/>
      <c r="AV1648" s="16"/>
      <c r="AW1648" s="17"/>
      <c r="AX1648" s="16"/>
      <c r="AY1648" s="16"/>
      <c r="AZ1648" s="16"/>
      <c r="BA1648" s="16"/>
      <c r="BB1648" s="16"/>
      <c r="BC1648" s="16"/>
      <c r="BD1648" s="16"/>
      <c r="BH1648" s="6"/>
      <c r="BI1648" s="3"/>
      <c r="BK1648" s="6"/>
      <c r="BL1648" s="3"/>
      <c r="BM1648" s="3"/>
    </row>
    <row r="1649" spans="11:65" ht="12.75" customHeight="1" x14ac:dyDescent="0.15">
      <c r="K1649" s="1"/>
      <c r="AL1649" s="16"/>
      <c r="AM1649" s="16"/>
      <c r="AN1649" s="17"/>
      <c r="AO1649" s="16"/>
      <c r="AP1649" s="16"/>
      <c r="AQ1649" s="18"/>
      <c r="AR1649" s="18"/>
      <c r="AS1649" s="16"/>
      <c r="AT1649" s="16"/>
      <c r="AU1649" s="16"/>
      <c r="AV1649" s="16"/>
      <c r="AW1649" s="17"/>
      <c r="AX1649" s="16"/>
      <c r="AY1649" s="16"/>
      <c r="AZ1649" s="16"/>
      <c r="BA1649" s="16"/>
      <c r="BB1649" s="16"/>
      <c r="BC1649" s="16"/>
      <c r="BD1649" s="16"/>
      <c r="BH1649" s="6"/>
      <c r="BI1649" s="3"/>
      <c r="BK1649" s="6"/>
      <c r="BL1649" s="3"/>
      <c r="BM1649" s="3"/>
    </row>
    <row r="1650" spans="11:65" ht="12.75" customHeight="1" x14ac:dyDescent="0.15">
      <c r="K1650" s="1"/>
      <c r="AL1650" s="16"/>
      <c r="AM1650" s="16"/>
      <c r="AN1650" s="17"/>
      <c r="AO1650" s="16"/>
      <c r="AP1650" s="16"/>
      <c r="AQ1650" s="18"/>
      <c r="AR1650" s="18"/>
      <c r="AS1650" s="16"/>
      <c r="AT1650" s="16"/>
      <c r="AU1650" s="16"/>
      <c r="AV1650" s="16"/>
      <c r="AW1650" s="17"/>
      <c r="AX1650" s="16"/>
      <c r="AY1650" s="16"/>
      <c r="AZ1650" s="16"/>
      <c r="BA1650" s="16"/>
      <c r="BB1650" s="16"/>
      <c r="BC1650" s="16"/>
      <c r="BD1650" s="16"/>
      <c r="BH1650" s="6"/>
      <c r="BI1650" s="3"/>
      <c r="BK1650" s="6"/>
      <c r="BL1650" s="3"/>
      <c r="BM1650" s="3"/>
    </row>
    <row r="1651" spans="11:65" ht="12.75" customHeight="1" x14ac:dyDescent="0.15">
      <c r="K1651" s="1"/>
      <c r="AL1651" s="16"/>
      <c r="AM1651" s="16"/>
      <c r="AN1651" s="17"/>
      <c r="AO1651" s="16"/>
      <c r="AP1651" s="16"/>
      <c r="AQ1651" s="18"/>
      <c r="AR1651" s="18"/>
      <c r="AS1651" s="16"/>
      <c r="AT1651" s="16"/>
      <c r="AU1651" s="16"/>
      <c r="AV1651" s="16"/>
      <c r="AW1651" s="17"/>
      <c r="AX1651" s="16"/>
      <c r="AY1651" s="16"/>
      <c r="AZ1651" s="16"/>
      <c r="BA1651" s="16"/>
      <c r="BB1651" s="16"/>
      <c r="BC1651" s="16"/>
      <c r="BD1651" s="16"/>
      <c r="BH1651" s="6"/>
      <c r="BI1651" s="3"/>
      <c r="BK1651" s="6"/>
      <c r="BL1651" s="3"/>
      <c r="BM1651" s="3"/>
    </row>
    <row r="1652" spans="11:65" ht="12.75" customHeight="1" x14ac:dyDescent="0.15">
      <c r="K1652" s="1"/>
      <c r="AL1652" s="16"/>
      <c r="AM1652" s="16"/>
      <c r="AN1652" s="17"/>
      <c r="AO1652" s="16"/>
      <c r="AP1652" s="16"/>
      <c r="AQ1652" s="18"/>
      <c r="AR1652" s="18"/>
      <c r="AS1652" s="16"/>
      <c r="AT1652" s="16"/>
      <c r="AU1652" s="16"/>
      <c r="AV1652" s="16"/>
      <c r="AW1652" s="17"/>
      <c r="AX1652" s="16"/>
      <c r="AY1652" s="16"/>
      <c r="AZ1652" s="16"/>
      <c r="BA1652" s="16"/>
      <c r="BB1652" s="16"/>
      <c r="BC1652" s="16"/>
      <c r="BD1652" s="16"/>
      <c r="BH1652" s="6"/>
      <c r="BI1652" s="3"/>
      <c r="BK1652" s="6"/>
      <c r="BL1652" s="3"/>
      <c r="BM1652" s="3"/>
    </row>
    <row r="1653" spans="11:65" ht="12.75" customHeight="1" x14ac:dyDescent="0.15">
      <c r="K1653" s="1"/>
      <c r="AL1653" s="16"/>
      <c r="AM1653" s="16"/>
      <c r="AN1653" s="17"/>
      <c r="AO1653" s="16"/>
      <c r="AP1653" s="16"/>
      <c r="AQ1653" s="18"/>
      <c r="AR1653" s="18"/>
      <c r="AS1653" s="16"/>
      <c r="AT1653" s="16"/>
      <c r="AU1653" s="16"/>
      <c r="AV1653" s="16"/>
      <c r="AW1653" s="17"/>
      <c r="AX1653" s="16"/>
      <c r="AY1653" s="16"/>
      <c r="AZ1653" s="16"/>
      <c r="BA1653" s="16"/>
      <c r="BB1653" s="16"/>
      <c r="BC1653" s="16"/>
      <c r="BD1653" s="16"/>
      <c r="BH1653" s="6"/>
      <c r="BI1653" s="3"/>
      <c r="BK1653" s="6"/>
      <c r="BL1653" s="3"/>
      <c r="BM1653" s="3"/>
    </row>
    <row r="1654" spans="11:65" ht="12.75" customHeight="1" x14ac:dyDescent="0.15">
      <c r="K1654" s="1"/>
      <c r="AL1654" s="16"/>
      <c r="AM1654" s="16"/>
      <c r="AN1654" s="17"/>
      <c r="AO1654" s="16"/>
      <c r="AP1654" s="16"/>
      <c r="AQ1654" s="18"/>
      <c r="AR1654" s="18"/>
      <c r="AS1654" s="16"/>
      <c r="AT1654" s="16"/>
      <c r="AU1654" s="16"/>
      <c r="AV1654" s="16"/>
      <c r="AW1654" s="17"/>
      <c r="AX1654" s="16"/>
      <c r="AY1654" s="16"/>
      <c r="AZ1654" s="16"/>
      <c r="BA1654" s="16"/>
      <c r="BB1654" s="16"/>
      <c r="BC1654" s="16"/>
      <c r="BD1654" s="16"/>
      <c r="BH1654" s="6"/>
      <c r="BI1654" s="3"/>
      <c r="BK1654" s="6"/>
      <c r="BL1654" s="3"/>
      <c r="BM1654" s="3"/>
    </row>
    <row r="1655" spans="11:65" ht="12.75" customHeight="1" x14ac:dyDescent="0.15">
      <c r="K1655" s="1"/>
      <c r="AL1655" s="16"/>
      <c r="AM1655" s="16"/>
      <c r="AN1655" s="17"/>
      <c r="AO1655" s="16"/>
      <c r="AP1655" s="16"/>
      <c r="AQ1655" s="18"/>
      <c r="AR1655" s="18"/>
      <c r="AS1655" s="16"/>
      <c r="AT1655" s="16"/>
      <c r="AU1655" s="16"/>
      <c r="AV1655" s="16"/>
      <c r="AW1655" s="17"/>
      <c r="AX1655" s="16"/>
      <c r="AY1655" s="16"/>
      <c r="AZ1655" s="16"/>
      <c r="BA1655" s="16"/>
      <c r="BB1655" s="16"/>
      <c r="BC1655" s="16"/>
      <c r="BD1655" s="16"/>
      <c r="BH1655" s="6"/>
      <c r="BI1655" s="3"/>
      <c r="BK1655" s="6"/>
      <c r="BL1655" s="3"/>
      <c r="BM1655" s="3"/>
    </row>
    <row r="1656" spans="11:65" ht="12.75" customHeight="1" x14ac:dyDescent="0.15">
      <c r="K1656" s="1"/>
      <c r="AL1656" s="16"/>
      <c r="AM1656" s="16"/>
      <c r="AN1656" s="17"/>
      <c r="AO1656" s="16"/>
      <c r="AP1656" s="16"/>
      <c r="AQ1656" s="18"/>
      <c r="AR1656" s="18"/>
      <c r="AS1656" s="16"/>
      <c r="AT1656" s="16"/>
      <c r="AU1656" s="16"/>
      <c r="AV1656" s="16"/>
      <c r="AW1656" s="17"/>
      <c r="AX1656" s="16"/>
      <c r="AY1656" s="16"/>
      <c r="AZ1656" s="16"/>
      <c r="BA1656" s="16"/>
      <c r="BB1656" s="16"/>
      <c r="BC1656" s="16"/>
      <c r="BD1656" s="16"/>
      <c r="BH1656" s="6"/>
      <c r="BI1656" s="3"/>
      <c r="BK1656" s="6"/>
      <c r="BL1656" s="3"/>
      <c r="BM1656" s="3"/>
    </row>
    <row r="1657" spans="11:65" ht="12.75" customHeight="1" x14ac:dyDescent="0.15">
      <c r="K1657" s="1"/>
      <c r="AL1657" s="16"/>
      <c r="AM1657" s="16"/>
      <c r="AN1657" s="17"/>
      <c r="AO1657" s="16"/>
      <c r="AP1657" s="16"/>
      <c r="AQ1657" s="18"/>
      <c r="AR1657" s="18"/>
      <c r="AS1657" s="16"/>
      <c r="AT1657" s="16"/>
      <c r="AU1657" s="16"/>
      <c r="AV1657" s="16"/>
      <c r="AW1657" s="17"/>
      <c r="AX1657" s="16"/>
      <c r="AY1657" s="16"/>
      <c r="AZ1657" s="16"/>
      <c r="BA1657" s="16"/>
      <c r="BB1657" s="16"/>
      <c r="BC1657" s="16"/>
      <c r="BD1657" s="16"/>
      <c r="BH1657" s="6"/>
      <c r="BI1657" s="3"/>
      <c r="BK1657" s="6"/>
      <c r="BL1657" s="3"/>
      <c r="BM1657" s="3"/>
    </row>
    <row r="1658" spans="11:65" ht="12.75" customHeight="1" x14ac:dyDescent="0.15">
      <c r="K1658" s="1"/>
      <c r="AL1658" s="16"/>
      <c r="AM1658" s="16"/>
      <c r="AN1658" s="17"/>
      <c r="AO1658" s="16"/>
      <c r="AP1658" s="16"/>
      <c r="AQ1658" s="18"/>
      <c r="AR1658" s="18"/>
      <c r="AS1658" s="16"/>
      <c r="AT1658" s="16"/>
      <c r="AU1658" s="16"/>
      <c r="AV1658" s="16"/>
      <c r="AW1658" s="17"/>
      <c r="AX1658" s="16"/>
      <c r="AY1658" s="16"/>
      <c r="AZ1658" s="16"/>
      <c r="BA1658" s="16"/>
      <c r="BB1658" s="16"/>
      <c r="BC1658" s="16"/>
      <c r="BD1658" s="16"/>
      <c r="BH1658" s="6"/>
      <c r="BI1658" s="3"/>
      <c r="BK1658" s="6"/>
      <c r="BL1658" s="3"/>
      <c r="BM1658" s="3"/>
    </row>
    <row r="1659" spans="11:65" ht="12.75" customHeight="1" x14ac:dyDescent="0.15">
      <c r="K1659" s="1"/>
      <c r="AL1659" s="16"/>
      <c r="AM1659" s="16"/>
      <c r="AN1659" s="17"/>
      <c r="AO1659" s="16"/>
      <c r="AP1659" s="16"/>
      <c r="AQ1659" s="18"/>
      <c r="AR1659" s="18"/>
      <c r="AS1659" s="16"/>
      <c r="AT1659" s="16"/>
      <c r="AU1659" s="16"/>
      <c r="AV1659" s="16"/>
      <c r="AW1659" s="17"/>
      <c r="AX1659" s="16"/>
      <c r="AY1659" s="16"/>
      <c r="AZ1659" s="16"/>
      <c r="BA1659" s="16"/>
      <c r="BB1659" s="16"/>
      <c r="BC1659" s="16"/>
      <c r="BD1659" s="16"/>
      <c r="BH1659" s="6"/>
      <c r="BI1659" s="3"/>
      <c r="BK1659" s="6"/>
      <c r="BL1659" s="3"/>
      <c r="BM1659" s="3"/>
    </row>
    <row r="1660" spans="11:65" ht="12.75" customHeight="1" x14ac:dyDescent="0.15">
      <c r="K1660" s="1"/>
      <c r="AL1660" s="16"/>
      <c r="AM1660" s="16"/>
      <c r="AN1660" s="17"/>
      <c r="AO1660" s="16"/>
      <c r="AP1660" s="16"/>
      <c r="AQ1660" s="18"/>
      <c r="AR1660" s="18"/>
      <c r="AS1660" s="16"/>
      <c r="AT1660" s="16"/>
      <c r="AU1660" s="16"/>
      <c r="AV1660" s="16"/>
      <c r="AW1660" s="17"/>
      <c r="AX1660" s="16"/>
      <c r="AY1660" s="16"/>
      <c r="AZ1660" s="16"/>
      <c r="BA1660" s="16"/>
      <c r="BB1660" s="16"/>
      <c r="BC1660" s="16"/>
      <c r="BD1660" s="16"/>
      <c r="BH1660" s="6"/>
      <c r="BI1660" s="3"/>
      <c r="BK1660" s="6"/>
      <c r="BL1660" s="3"/>
      <c r="BM1660" s="3"/>
    </row>
    <row r="1661" spans="11:65" ht="12.75" customHeight="1" x14ac:dyDescent="0.15">
      <c r="K1661" s="1"/>
      <c r="AL1661" s="16"/>
      <c r="AM1661" s="16"/>
      <c r="AN1661" s="17"/>
      <c r="AO1661" s="16"/>
      <c r="AP1661" s="16"/>
      <c r="AQ1661" s="18"/>
      <c r="AR1661" s="18"/>
      <c r="AS1661" s="16"/>
      <c r="AT1661" s="16"/>
      <c r="AU1661" s="16"/>
      <c r="AV1661" s="16"/>
      <c r="AW1661" s="17"/>
      <c r="AX1661" s="16"/>
      <c r="AY1661" s="16"/>
      <c r="AZ1661" s="16"/>
      <c r="BA1661" s="16"/>
      <c r="BB1661" s="16"/>
      <c r="BC1661" s="16"/>
      <c r="BD1661" s="16"/>
      <c r="BH1661" s="6"/>
      <c r="BI1661" s="3"/>
      <c r="BK1661" s="6"/>
      <c r="BL1661" s="3"/>
      <c r="BM1661" s="3"/>
    </row>
    <row r="1662" spans="11:65" ht="12.75" customHeight="1" x14ac:dyDescent="0.15">
      <c r="K1662" s="1"/>
      <c r="AL1662" s="16"/>
      <c r="AM1662" s="16"/>
      <c r="AN1662" s="17"/>
      <c r="AO1662" s="16"/>
      <c r="AP1662" s="16"/>
      <c r="AQ1662" s="18"/>
      <c r="AR1662" s="18"/>
      <c r="AS1662" s="16"/>
      <c r="AT1662" s="16"/>
      <c r="AU1662" s="16"/>
      <c r="AV1662" s="16"/>
      <c r="AW1662" s="17"/>
      <c r="AX1662" s="16"/>
      <c r="AY1662" s="16"/>
      <c r="AZ1662" s="16"/>
      <c r="BA1662" s="16"/>
      <c r="BB1662" s="16"/>
      <c r="BC1662" s="16"/>
      <c r="BD1662" s="16"/>
      <c r="BH1662" s="6"/>
      <c r="BI1662" s="3"/>
      <c r="BK1662" s="6"/>
      <c r="BL1662" s="3"/>
      <c r="BM1662" s="3"/>
    </row>
    <row r="1663" spans="11:65" ht="12.75" customHeight="1" x14ac:dyDescent="0.15">
      <c r="K1663" s="1"/>
      <c r="AL1663" s="16"/>
      <c r="AM1663" s="16"/>
      <c r="AN1663" s="17"/>
      <c r="AO1663" s="16"/>
      <c r="AP1663" s="16"/>
      <c r="AQ1663" s="18"/>
      <c r="AR1663" s="18"/>
      <c r="AS1663" s="16"/>
      <c r="AT1663" s="16"/>
      <c r="AU1663" s="16"/>
      <c r="AV1663" s="16"/>
      <c r="AW1663" s="17"/>
      <c r="AX1663" s="16"/>
      <c r="AY1663" s="16"/>
      <c r="AZ1663" s="16"/>
      <c r="BA1663" s="16"/>
      <c r="BB1663" s="16"/>
      <c r="BC1663" s="16"/>
      <c r="BD1663" s="16"/>
      <c r="BH1663" s="6"/>
      <c r="BI1663" s="3"/>
      <c r="BK1663" s="6"/>
      <c r="BL1663" s="3"/>
      <c r="BM1663" s="3"/>
    </row>
    <row r="1664" spans="11:65" ht="12.75" customHeight="1" x14ac:dyDescent="0.15">
      <c r="K1664" s="1"/>
      <c r="AL1664" s="16"/>
      <c r="AM1664" s="16"/>
      <c r="AN1664" s="17"/>
      <c r="AO1664" s="16"/>
      <c r="AP1664" s="16"/>
      <c r="AQ1664" s="18"/>
      <c r="AR1664" s="18"/>
      <c r="AS1664" s="16"/>
      <c r="AT1664" s="16"/>
      <c r="AU1664" s="16"/>
      <c r="AV1664" s="16"/>
      <c r="AW1664" s="17"/>
      <c r="AX1664" s="16"/>
      <c r="AY1664" s="16"/>
      <c r="AZ1664" s="16"/>
      <c r="BA1664" s="16"/>
      <c r="BB1664" s="16"/>
      <c r="BC1664" s="16"/>
      <c r="BD1664" s="16"/>
      <c r="BH1664" s="6"/>
      <c r="BI1664" s="3"/>
      <c r="BK1664" s="6"/>
      <c r="BL1664" s="3"/>
      <c r="BM1664" s="3"/>
    </row>
    <row r="1665" spans="11:65" ht="12.75" customHeight="1" x14ac:dyDescent="0.15">
      <c r="K1665" s="1"/>
      <c r="AL1665" s="16"/>
      <c r="AM1665" s="16"/>
      <c r="AN1665" s="17"/>
      <c r="AO1665" s="16"/>
      <c r="AP1665" s="16"/>
      <c r="AQ1665" s="18"/>
      <c r="AR1665" s="18"/>
      <c r="AS1665" s="16"/>
      <c r="AT1665" s="16"/>
      <c r="AU1665" s="16"/>
      <c r="AV1665" s="16"/>
      <c r="AW1665" s="17"/>
      <c r="AX1665" s="16"/>
      <c r="AY1665" s="16"/>
      <c r="AZ1665" s="16"/>
      <c r="BA1665" s="16"/>
      <c r="BB1665" s="16"/>
      <c r="BC1665" s="16"/>
      <c r="BD1665" s="16"/>
      <c r="BH1665" s="6"/>
      <c r="BI1665" s="3"/>
      <c r="BK1665" s="6"/>
      <c r="BL1665" s="3"/>
      <c r="BM1665" s="3"/>
    </row>
    <row r="1666" spans="11:65" ht="12.75" customHeight="1" x14ac:dyDescent="0.15">
      <c r="K1666" s="1"/>
      <c r="AL1666" s="16"/>
      <c r="AM1666" s="16"/>
      <c r="AN1666" s="17"/>
      <c r="AO1666" s="16"/>
      <c r="AP1666" s="16"/>
      <c r="AQ1666" s="18"/>
      <c r="AR1666" s="18"/>
      <c r="AS1666" s="16"/>
      <c r="AT1666" s="16"/>
      <c r="AU1666" s="16"/>
      <c r="AV1666" s="16"/>
      <c r="AW1666" s="17"/>
      <c r="AX1666" s="16"/>
      <c r="AY1666" s="16"/>
      <c r="AZ1666" s="16"/>
      <c r="BA1666" s="16"/>
      <c r="BB1666" s="16"/>
      <c r="BC1666" s="16"/>
      <c r="BD1666" s="16"/>
      <c r="BH1666" s="6"/>
      <c r="BI1666" s="3"/>
      <c r="BK1666" s="6"/>
      <c r="BL1666" s="3"/>
      <c r="BM1666" s="3"/>
    </row>
    <row r="1667" spans="11:65" ht="12.75" customHeight="1" x14ac:dyDescent="0.15">
      <c r="K1667" s="1"/>
      <c r="AL1667" s="16"/>
      <c r="AM1667" s="16"/>
      <c r="AN1667" s="17"/>
      <c r="AO1667" s="16"/>
      <c r="AP1667" s="16"/>
      <c r="AQ1667" s="18"/>
      <c r="AR1667" s="18"/>
      <c r="AS1667" s="16"/>
      <c r="AT1667" s="16"/>
      <c r="AU1667" s="16"/>
      <c r="AV1667" s="16"/>
      <c r="AW1667" s="17"/>
      <c r="AX1667" s="16"/>
      <c r="AY1667" s="16"/>
      <c r="AZ1667" s="16"/>
      <c r="BA1667" s="16"/>
      <c r="BB1667" s="16"/>
      <c r="BC1667" s="16"/>
      <c r="BD1667" s="16"/>
      <c r="BH1667" s="6"/>
      <c r="BI1667" s="3"/>
      <c r="BK1667" s="6"/>
      <c r="BL1667" s="3"/>
      <c r="BM1667" s="3"/>
    </row>
    <row r="1668" spans="11:65" ht="12.75" customHeight="1" x14ac:dyDescent="0.15">
      <c r="K1668" s="1"/>
      <c r="AL1668" s="16"/>
      <c r="AM1668" s="16"/>
      <c r="AN1668" s="17"/>
      <c r="AO1668" s="16"/>
      <c r="AP1668" s="16"/>
      <c r="AQ1668" s="18"/>
      <c r="AR1668" s="18"/>
      <c r="AS1668" s="16"/>
      <c r="AT1668" s="16"/>
      <c r="AU1668" s="16"/>
      <c r="AV1668" s="16"/>
      <c r="AW1668" s="17"/>
      <c r="AX1668" s="16"/>
      <c r="AY1668" s="16"/>
      <c r="AZ1668" s="16"/>
      <c r="BA1668" s="16"/>
      <c r="BB1668" s="16"/>
      <c r="BC1668" s="16"/>
      <c r="BD1668" s="16"/>
      <c r="BH1668" s="6"/>
      <c r="BI1668" s="3"/>
      <c r="BK1668" s="6"/>
      <c r="BL1668" s="3"/>
      <c r="BM1668" s="3"/>
    </row>
    <row r="1669" spans="11:65" ht="12.75" customHeight="1" x14ac:dyDescent="0.15">
      <c r="K1669" s="1"/>
      <c r="AL1669" s="16"/>
      <c r="AM1669" s="16"/>
      <c r="AN1669" s="17"/>
      <c r="AO1669" s="16"/>
      <c r="AP1669" s="16"/>
      <c r="AQ1669" s="18"/>
      <c r="AR1669" s="18"/>
      <c r="AS1669" s="16"/>
      <c r="AT1669" s="16"/>
      <c r="AU1669" s="16"/>
      <c r="AV1669" s="16"/>
      <c r="AW1669" s="17"/>
      <c r="AX1669" s="16"/>
      <c r="AY1669" s="16"/>
      <c r="AZ1669" s="16"/>
      <c r="BA1669" s="16"/>
      <c r="BB1669" s="16"/>
      <c r="BC1669" s="16"/>
      <c r="BD1669" s="16"/>
      <c r="BH1669" s="6"/>
      <c r="BI1669" s="3"/>
      <c r="BK1669" s="6"/>
      <c r="BL1669" s="3"/>
      <c r="BM1669" s="3"/>
    </row>
    <row r="1670" spans="11:65" ht="12.75" customHeight="1" x14ac:dyDescent="0.15">
      <c r="K1670" s="1"/>
      <c r="AL1670" s="16"/>
      <c r="AM1670" s="16"/>
      <c r="AN1670" s="17"/>
      <c r="AO1670" s="16"/>
      <c r="AP1670" s="16"/>
      <c r="AQ1670" s="18"/>
      <c r="AR1670" s="18"/>
      <c r="AS1670" s="16"/>
      <c r="AT1670" s="16"/>
      <c r="AU1670" s="16"/>
      <c r="AV1670" s="16"/>
      <c r="AW1670" s="17"/>
      <c r="AX1670" s="16"/>
      <c r="AY1670" s="16"/>
      <c r="AZ1670" s="16"/>
      <c r="BA1670" s="16"/>
      <c r="BB1670" s="16"/>
      <c r="BC1670" s="16"/>
      <c r="BD1670" s="16"/>
      <c r="BH1670" s="6"/>
      <c r="BI1670" s="3"/>
      <c r="BK1670" s="6"/>
      <c r="BL1670" s="3"/>
      <c r="BM1670" s="3"/>
    </row>
    <row r="1671" spans="11:65" ht="12.75" customHeight="1" x14ac:dyDescent="0.15">
      <c r="K1671" s="1"/>
      <c r="AL1671" s="16"/>
      <c r="AM1671" s="16"/>
      <c r="AN1671" s="17"/>
      <c r="AO1671" s="16"/>
      <c r="AP1671" s="16"/>
      <c r="AQ1671" s="18"/>
      <c r="AR1671" s="18"/>
      <c r="AS1671" s="16"/>
      <c r="AT1671" s="16"/>
      <c r="AU1671" s="16"/>
      <c r="AV1671" s="16"/>
      <c r="AW1671" s="17"/>
      <c r="AX1671" s="16"/>
      <c r="AY1671" s="16"/>
      <c r="AZ1671" s="16"/>
      <c r="BA1671" s="16"/>
      <c r="BB1671" s="16"/>
      <c r="BC1671" s="16"/>
      <c r="BD1671" s="16"/>
      <c r="BH1671" s="6"/>
      <c r="BI1671" s="3"/>
      <c r="BK1671" s="6"/>
      <c r="BL1671" s="3"/>
      <c r="BM1671" s="3"/>
    </row>
    <row r="1672" spans="11:65" ht="12.75" customHeight="1" x14ac:dyDescent="0.15">
      <c r="K1672" s="1"/>
      <c r="AL1672" s="16"/>
      <c r="AM1672" s="16"/>
      <c r="AN1672" s="17"/>
      <c r="AO1672" s="16"/>
      <c r="AP1672" s="16"/>
      <c r="AQ1672" s="18"/>
      <c r="AR1672" s="18"/>
      <c r="AS1672" s="16"/>
      <c r="AT1672" s="16"/>
      <c r="AU1672" s="16"/>
      <c r="AV1672" s="16"/>
      <c r="AW1672" s="17"/>
      <c r="AX1672" s="16"/>
      <c r="AY1672" s="16"/>
      <c r="AZ1672" s="16"/>
      <c r="BA1672" s="16"/>
      <c r="BB1672" s="16"/>
      <c r="BC1672" s="16"/>
      <c r="BD1672" s="16"/>
      <c r="BH1672" s="6"/>
      <c r="BI1672" s="3"/>
      <c r="BK1672" s="6"/>
      <c r="BL1672" s="3"/>
      <c r="BM1672" s="3"/>
    </row>
    <row r="1673" spans="11:65" ht="12.75" customHeight="1" x14ac:dyDescent="0.15">
      <c r="K1673" s="1"/>
      <c r="AL1673" s="16"/>
      <c r="AM1673" s="16"/>
      <c r="AN1673" s="17"/>
      <c r="AO1673" s="16"/>
      <c r="AP1673" s="16"/>
      <c r="AQ1673" s="18"/>
      <c r="AR1673" s="18"/>
      <c r="AS1673" s="16"/>
      <c r="AT1673" s="16"/>
      <c r="AU1673" s="16"/>
      <c r="AV1673" s="16"/>
      <c r="AW1673" s="17"/>
      <c r="AX1673" s="16"/>
      <c r="AY1673" s="16"/>
      <c r="AZ1673" s="16"/>
      <c r="BA1673" s="16"/>
      <c r="BB1673" s="16"/>
      <c r="BC1673" s="16"/>
      <c r="BD1673" s="16"/>
      <c r="BH1673" s="6"/>
      <c r="BI1673" s="3"/>
      <c r="BK1673" s="6"/>
      <c r="BL1673" s="3"/>
      <c r="BM1673" s="3"/>
    </row>
    <row r="1674" spans="11:65" ht="12.75" customHeight="1" x14ac:dyDescent="0.15">
      <c r="K1674" s="1"/>
      <c r="AL1674" s="16"/>
      <c r="AM1674" s="16"/>
      <c r="AN1674" s="17"/>
      <c r="AO1674" s="16"/>
      <c r="AP1674" s="16"/>
      <c r="AQ1674" s="18"/>
      <c r="AR1674" s="18"/>
      <c r="AS1674" s="16"/>
      <c r="AT1674" s="16"/>
      <c r="AU1674" s="16"/>
      <c r="AV1674" s="16"/>
      <c r="AW1674" s="17"/>
      <c r="AX1674" s="16"/>
      <c r="AY1674" s="16"/>
      <c r="AZ1674" s="16"/>
      <c r="BA1674" s="16"/>
      <c r="BB1674" s="16"/>
      <c r="BC1674" s="16"/>
      <c r="BD1674" s="16"/>
      <c r="BH1674" s="6"/>
      <c r="BI1674" s="3"/>
      <c r="BK1674" s="6"/>
      <c r="BL1674" s="3"/>
      <c r="BM1674" s="3"/>
    </row>
    <row r="1675" spans="11:65" ht="12.75" customHeight="1" x14ac:dyDescent="0.15">
      <c r="K1675" s="1"/>
      <c r="AL1675" s="16"/>
      <c r="AM1675" s="16"/>
      <c r="AN1675" s="17"/>
      <c r="AO1675" s="16"/>
      <c r="AP1675" s="16"/>
      <c r="AQ1675" s="18"/>
      <c r="AR1675" s="18"/>
      <c r="AS1675" s="16"/>
      <c r="AT1675" s="16"/>
      <c r="AU1675" s="16"/>
      <c r="AV1675" s="16"/>
      <c r="AW1675" s="17"/>
      <c r="AX1675" s="16"/>
      <c r="AY1675" s="16"/>
      <c r="AZ1675" s="16"/>
      <c r="BA1675" s="16"/>
      <c r="BB1675" s="16"/>
      <c r="BC1675" s="16"/>
      <c r="BD1675" s="16"/>
      <c r="BH1675" s="6"/>
      <c r="BI1675" s="3"/>
      <c r="BK1675" s="6"/>
      <c r="BL1675" s="3"/>
      <c r="BM1675" s="3"/>
    </row>
    <row r="1676" spans="11:65" ht="12.75" customHeight="1" x14ac:dyDescent="0.15">
      <c r="K1676" s="1"/>
      <c r="AL1676" s="16"/>
      <c r="AM1676" s="16"/>
      <c r="AN1676" s="17"/>
      <c r="AO1676" s="16"/>
      <c r="AP1676" s="16"/>
      <c r="AQ1676" s="18"/>
      <c r="AR1676" s="18"/>
      <c r="AS1676" s="16"/>
      <c r="AT1676" s="16"/>
      <c r="AU1676" s="16"/>
      <c r="AV1676" s="16"/>
      <c r="AW1676" s="17"/>
      <c r="AX1676" s="16"/>
      <c r="AY1676" s="16"/>
      <c r="AZ1676" s="16"/>
      <c r="BA1676" s="16"/>
      <c r="BB1676" s="16"/>
      <c r="BC1676" s="16"/>
      <c r="BD1676" s="16"/>
      <c r="BH1676" s="6"/>
      <c r="BI1676" s="3"/>
      <c r="BK1676" s="6"/>
      <c r="BL1676" s="3"/>
      <c r="BM1676" s="3"/>
    </row>
    <row r="1677" spans="11:65" ht="12.75" customHeight="1" x14ac:dyDescent="0.15">
      <c r="K1677" s="1"/>
      <c r="AL1677" s="16"/>
      <c r="AM1677" s="16"/>
      <c r="AN1677" s="17"/>
      <c r="AO1677" s="16"/>
      <c r="AP1677" s="16"/>
      <c r="AQ1677" s="18"/>
      <c r="AR1677" s="18"/>
      <c r="AS1677" s="16"/>
      <c r="AT1677" s="16"/>
      <c r="AU1677" s="16"/>
      <c r="AV1677" s="16"/>
      <c r="AW1677" s="17"/>
      <c r="AX1677" s="16"/>
      <c r="AY1677" s="16"/>
      <c r="AZ1677" s="16"/>
      <c r="BA1677" s="16"/>
      <c r="BB1677" s="16"/>
      <c r="BC1677" s="16"/>
      <c r="BD1677" s="16"/>
      <c r="BH1677" s="6"/>
      <c r="BI1677" s="3"/>
      <c r="BK1677" s="6"/>
      <c r="BL1677" s="3"/>
      <c r="BM1677" s="3"/>
    </row>
    <row r="1678" spans="11:65" ht="12.75" customHeight="1" x14ac:dyDescent="0.15">
      <c r="K1678" s="1"/>
      <c r="AL1678" s="16"/>
      <c r="AM1678" s="16"/>
      <c r="AN1678" s="17"/>
      <c r="AO1678" s="16"/>
      <c r="AP1678" s="16"/>
      <c r="AQ1678" s="18"/>
      <c r="AR1678" s="18"/>
      <c r="AS1678" s="16"/>
      <c r="AT1678" s="16"/>
      <c r="AU1678" s="16"/>
      <c r="AV1678" s="16"/>
      <c r="AW1678" s="17"/>
      <c r="AX1678" s="16"/>
      <c r="AY1678" s="16"/>
      <c r="AZ1678" s="16"/>
      <c r="BA1678" s="16"/>
      <c r="BB1678" s="16"/>
      <c r="BC1678" s="16"/>
      <c r="BD1678" s="16"/>
      <c r="BH1678" s="6"/>
      <c r="BI1678" s="3"/>
      <c r="BK1678" s="6"/>
      <c r="BL1678" s="3"/>
      <c r="BM1678" s="3"/>
    </row>
    <row r="1679" spans="11:65" ht="12.75" customHeight="1" x14ac:dyDescent="0.15">
      <c r="K1679" s="1"/>
      <c r="AL1679" s="16"/>
      <c r="AM1679" s="16"/>
      <c r="AN1679" s="17"/>
      <c r="AO1679" s="16"/>
      <c r="AP1679" s="16"/>
      <c r="AQ1679" s="18"/>
      <c r="AR1679" s="18"/>
      <c r="AS1679" s="16"/>
      <c r="AT1679" s="16"/>
      <c r="AU1679" s="16"/>
      <c r="AV1679" s="16"/>
      <c r="AW1679" s="17"/>
      <c r="AX1679" s="16"/>
      <c r="AY1679" s="16"/>
      <c r="AZ1679" s="16"/>
      <c r="BA1679" s="16"/>
      <c r="BB1679" s="16"/>
      <c r="BC1679" s="16"/>
      <c r="BD1679" s="16"/>
      <c r="BH1679" s="6"/>
      <c r="BI1679" s="3"/>
      <c r="BK1679" s="6"/>
      <c r="BL1679" s="3"/>
      <c r="BM1679" s="3"/>
    </row>
    <row r="1680" spans="11:65" ht="12.75" customHeight="1" x14ac:dyDescent="0.15">
      <c r="K1680" s="1"/>
      <c r="AL1680" s="16"/>
      <c r="AM1680" s="16"/>
      <c r="AN1680" s="17"/>
      <c r="AO1680" s="16"/>
      <c r="AP1680" s="16"/>
      <c r="AQ1680" s="18"/>
      <c r="AR1680" s="18"/>
      <c r="AS1680" s="16"/>
      <c r="AT1680" s="16"/>
      <c r="AU1680" s="16"/>
      <c r="AV1680" s="16"/>
      <c r="AW1680" s="17"/>
      <c r="AX1680" s="16"/>
      <c r="AY1680" s="16"/>
      <c r="AZ1680" s="16"/>
      <c r="BA1680" s="16"/>
      <c r="BB1680" s="16"/>
      <c r="BC1680" s="16"/>
      <c r="BD1680" s="16"/>
      <c r="BH1680" s="6"/>
      <c r="BI1680" s="3"/>
      <c r="BK1680" s="6"/>
      <c r="BL1680" s="3"/>
      <c r="BM1680" s="3"/>
    </row>
    <row r="1681" spans="11:65" ht="12.75" customHeight="1" x14ac:dyDescent="0.15">
      <c r="K1681" s="1"/>
      <c r="AL1681" s="16"/>
      <c r="AM1681" s="16"/>
      <c r="AN1681" s="17"/>
      <c r="AO1681" s="16"/>
      <c r="AP1681" s="16"/>
      <c r="AQ1681" s="18"/>
      <c r="AR1681" s="18"/>
      <c r="AS1681" s="16"/>
      <c r="AT1681" s="16"/>
      <c r="AU1681" s="16"/>
      <c r="AV1681" s="16"/>
      <c r="AW1681" s="17"/>
      <c r="AX1681" s="16"/>
      <c r="AY1681" s="16"/>
      <c r="AZ1681" s="16"/>
      <c r="BA1681" s="16"/>
      <c r="BB1681" s="16"/>
      <c r="BC1681" s="16"/>
      <c r="BD1681" s="16"/>
      <c r="BH1681" s="6"/>
      <c r="BI1681" s="3"/>
      <c r="BK1681" s="6"/>
      <c r="BL1681" s="3"/>
      <c r="BM1681" s="3"/>
    </row>
    <row r="1682" spans="11:65" ht="12.75" customHeight="1" x14ac:dyDescent="0.15">
      <c r="K1682" s="1"/>
      <c r="AL1682" s="16"/>
      <c r="AM1682" s="16"/>
      <c r="AN1682" s="17"/>
      <c r="AO1682" s="16"/>
      <c r="AP1682" s="16"/>
      <c r="AQ1682" s="18"/>
      <c r="AR1682" s="18"/>
      <c r="AS1682" s="16"/>
      <c r="AT1682" s="16"/>
      <c r="AU1682" s="16"/>
      <c r="AV1682" s="16"/>
      <c r="AW1682" s="17"/>
      <c r="AX1682" s="16"/>
      <c r="AY1682" s="16"/>
      <c r="AZ1682" s="16"/>
      <c r="BA1682" s="16"/>
      <c r="BB1682" s="16"/>
      <c r="BC1682" s="16"/>
      <c r="BD1682" s="16"/>
      <c r="BH1682" s="6"/>
      <c r="BI1682" s="3"/>
      <c r="BK1682" s="6"/>
      <c r="BL1682" s="3"/>
      <c r="BM1682" s="3"/>
    </row>
    <row r="1683" spans="11:65" ht="12.75" customHeight="1" x14ac:dyDescent="0.15">
      <c r="K1683" s="1"/>
      <c r="AL1683" s="16"/>
      <c r="AM1683" s="16"/>
      <c r="AN1683" s="17"/>
      <c r="AO1683" s="16"/>
      <c r="AP1683" s="16"/>
      <c r="AQ1683" s="18"/>
      <c r="AR1683" s="18"/>
      <c r="AS1683" s="16"/>
      <c r="AT1683" s="16"/>
      <c r="AU1683" s="16"/>
      <c r="AV1683" s="16"/>
      <c r="AW1683" s="17"/>
      <c r="AX1683" s="16"/>
      <c r="AY1683" s="16"/>
      <c r="AZ1683" s="16"/>
      <c r="BA1683" s="16"/>
      <c r="BB1683" s="16"/>
      <c r="BC1683" s="16"/>
      <c r="BD1683" s="16"/>
      <c r="BH1683" s="6"/>
      <c r="BI1683" s="3"/>
      <c r="BK1683" s="6"/>
      <c r="BL1683" s="3"/>
      <c r="BM1683" s="3"/>
    </row>
    <row r="1684" spans="11:65" ht="12.75" customHeight="1" x14ac:dyDescent="0.15">
      <c r="K1684" s="1"/>
      <c r="AL1684" s="16"/>
      <c r="AM1684" s="16"/>
      <c r="AN1684" s="17"/>
      <c r="AO1684" s="16"/>
      <c r="AP1684" s="16"/>
      <c r="AQ1684" s="18"/>
      <c r="AR1684" s="18"/>
      <c r="AS1684" s="16"/>
      <c r="AT1684" s="16"/>
      <c r="AU1684" s="16"/>
      <c r="AV1684" s="16"/>
      <c r="AW1684" s="17"/>
      <c r="AX1684" s="16"/>
      <c r="AY1684" s="16"/>
      <c r="AZ1684" s="16"/>
      <c r="BA1684" s="16"/>
      <c r="BB1684" s="16"/>
      <c r="BC1684" s="16"/>
      <c r="BD1684" s="16"/>
      <c r="BH1684" s="6"/>
      <c r="BI1684" s="3"/>
      <c r="BK1684" s="6"/>
      <c r="BL1684" s="3"/>
      <c r="BM1684" s="3"/>
    </row>
    <row r="1685" spans="11:65" ht="12.75" customHeight="1" x14ac:dyDescent="0.15">
      <c r="K1685" s="1"/>
      <c r="AL1685" s="16"/>
      <c r="AM1685" s="16"/>
      <c r="AN1685" s="17"/>
      <c r="AO1685" s="16"/>
      <c r="AP1685" s="16"/>
      <c r="AQ1685" s="18"/>
      <c r="AR1685" s="18"/>
      <c r="AS1685" s="16"/>
      <c r="AT1685" s="16"/>
      <c r="AU1685" s="16"/>
      <c r="AV1685" s="16"/>
      <c r="AW1685" s="17"/>
      <c r="AX1685" s="16"/>
      <c r="AY1685" s="16"/>
      <c r="AZ1685" s="16"/>
      <c r="BA1685" s="16"/>
      <c r="BB1685" s="16"/>
      <c r="BC1685" s="16"/>
      <c r="BD1685" s="16"/>
      <c r="BH1685" s="6"/>
      <c r="BI1685" s="3"/>
      <c r="BK1685" s="6"/>
      <c r="BL1685" s="3"/>
      <c r="BM1685" s="3"/>
    </row>
    <row r="1686" spans="11:65" ht="12.75" customHeight="1" x14ac:dyDescent="0.15">
      <c r="K1686" s="1"/>
      <c r="AL1686" s="16"/>
      <c r="AM1686" s="16"/>
      <c r="AN1686" s="17"/>
      <c r="AO1686" s="16"/>
      <c r="AP1686" s="16"/>
      <c r="AQ1686" s="18"/>
      <c r="AR1686" s="18"/>
      <c r="AS1686" s="16"/>
      <c r="AT1686" s="16"/>
      <c r="AU1686" s="16"/>
      <c r="AV1686" s="16"/>
      <c r="AW1686" s="17"/>
      <c r="AX1686" s="16"/>
      <c r="AY1686" s="16"/>
      <c r="AZ1686" s="16"/>
      <c r="BA1686" s="16"/>
      <c r="BB1686" s="16"/>
      <c r="BC1686" s="16"/>
      <c r="BD1686" s="16"/>
      <c r="BH1686" s="6"/>
      <c r="BI1686" s="3"/>
      <c r="BK1686" s="6"/>
      <c r="BL1686" s="3"/>
      <c r="BM1686" s="3"/>
    </row>
    <row r="1687" spans="11:65" ht="12.75" customHeight="1" x14ac:dyDescent="0.15">
      <c r="K1687" s="1"/>
      <c r="AL1687" s="16"/>
      <c r="AM1687" s="16"/>
      <c r="AN1687" s="17"/>
      <c r="AO1687" s="16"/>
      <c r="AP1687" s="16"/>
      <c r="AQ1687" s="18"/>
      <c r="AR1687" s="18"/>
      <c r="AS1687" s="16"/>
      <c r="AT1687" s="16"/>
      <c r="AU1687" s="16"/>
      <c r="AV1687" s="16"/>
      <c r="AW1687" s="17"/>
      <c r="AX1687" s="16"/>
      <c r="AY1687" s="16"/>
      <c r="AZ1687" s="16"/>
      <c r="BA1687" s="16"/>
      <c r="BB1687" s="16"/>
      <c r="BC1687" s="16"/>
      <c r="BD1687" s="16"/>
      <c r="BH1687" s="6"/>
      <c r="BI1687" s="3"/>
      <c r="BK1687" s="6"/>
      <c r="BL1687" s="3"/>
      <c r="BM1687" s="3"/>
    </row>
    <row r="1688" spans="11:65" ht="12.75" customHeight="1" x14ac:dyDescent="0.15">
      <c r="K1688" s="1"/>
      <c r="AL1688" s="16"/>
      <c r="AM1688" s="16"/>
      <c r="AN1688" s="17"/>
      <c r="AO1688" s="16"/>
      <c r="AP1688" s="16"/>
      <c r="AQ1688" s="18"/>
      <c r="AR1688" s="18"/>
      <c r="AS1688" s="16"/>
      <c r="AT1688" s="16"/>
      <c r="AU1688" s="16"/>
      <c r="AV1688" s="16"/>
      <c r="AW1688" s="17"/>
      <c r="AX1688" s="16"/>
      <c r="AY1688" s="16"/>
      <c r="AZ1688" s="16"/>
      <c r="BA1688" s="16"/>
      <c r="BB1688" s="16"/>
      <c r="BC1688" s="16"/>
      <c r="BD1688" s="16"/>
      <c r="BH1688" s="6"/>
      <c r="BI1688" s="3"/>
      <c r="BK1688" s="6"/>
      <c r="BL1688" s="3"/>
      <c r="BM1688" s="3"/>
    </row>
    <row r="1689" spans="11:65" ht="12.75" customHeight="1" x14ac:dyDescent="0.15">
      <c r="K1689" s="1"/>
      <c r="AL1689" s="16"/>
      <c r="AM1689" s="16"/>
      <c r="AN1689" s="17"/>
      <c r="AO1689" s="16"/>
      <c r="AP1689" s="16"/>
      <c r="AQ1689" s="18"/>
      <c r="AR1689" s="18"/>
      <c r="AS1689" s="16"/>
      <c r="AT1689" s="16"/>
      <c r="AU1689" s="16"/>
      <c r="AV1689" s="16"/>
      <c r="AW1689" s="17"/>
      <c r="AX1689" s="16"/>
      <c r="AY1689" s="16"/>
      <c r="AZ1689" s="16"/>
      <c r="BA1689" s="16"/>
      <c r="BB1689" s="16"/>
      <c r="BC1689" s="16"/>
      <c r="BD1689" s="16"/>
      <c r="BH1689" s="6"/>
      <c r="BI1689" s="3"/>
      <c r="BK1689" s="6"/>
      <c r="BL1689" s="3"/>
      <c r="BM1689" s="3"/>
    </row>
    <row r="1690" spans="11:65" ht="12.75" customHeight="1" x14ac:dyDescent="0.15">
      <c r="K1690" s="1"/>
      <c r="AL1690" s="16"/>
      <c r="AM1690" s="16"/>
      <c r="AN1690" s="17"/>
      <c r="AO1690" s="16"/>
      <c r="AP1690" s="16"/>
      <c r="AQ1690" s="18"/>
      <c r="AR1690" s="18"/>
      <c r="AS1690" s="16"/>
      <c r="AT1690" s="16"/>
      <c r="AU1690" s="16"/>
      <c r="AV1690" s="16"/>
      <c r="AW1690" s="17"/>
      <c r="AX1690" s="16"/>
      <c r="AY1690" s="16"/>
      <c r="AZ1690" s="16"/>
      <c r="BA1690" s="16"/>
      <c r="BB1690" s="16"/>
      <c r="BC1690" s="16"/>
      <c r="BD1690" s="16"/>
      <c r="BH1690" s="6"/>
      <c r="BI1690" s="3"/>
      <c r="BK1690" s="6"/>
      <c r="BL1690" s="3"/>
      <c r="BM1690" s="3"/>
    </row>
    <row r="1691" spans="11:65" ht="12.75" customHeight="1" x14ac:dyDescent="0.15">
      <c r="K1691" s="1"/>
      <c r="AL1691" s="16"/>
      <c r="AM1691" s="16"/>
      <c r="AN1691" s="17"/>
      <c r="AO1691" s="16"/>
      <c r="AP1691" s="16"/>
      <c r="AQ1691" s="18"/>
      <c r="AR1691" s="18"/>
      <c r="AS1691" s="16"/>
      <c r="AT1691" s="16"/>
      <c r="AU1691" s="16"/>
      <c r="AV1691" s="16"/>
      <c r="AW1691" s="17"/>
      <c r="AX1691" s="16"/>
      <c r="AY1691" s="16"/>
      <c r="AZ1691" s="16"/>
      <c r="BA1691" s="16"/>
      <c r="BB1691" s="16"/>
      <c r="BC1691" s="16"/>
      <c r="BD1691" s="16"/>
      <c r="BH1691" s="6"/>
      <c r="BI1691" s="3"/>
      <c r="BK1691" s="6"/>
      <c r="BL1691" s="3"/>
      <c r="BM1691" s="3"/>
    </row>
    <row r="1692" spans="11:65" ht="12.75" customHeight="1" x14ac:dyDescent="0.15">
      <c r="K1692" s="1"/>
      <c r="AL1692" s="16"/>
      <c r="AM1692" s="16"/>
      <c r="AN1692" s="17"/>
      <c r="AO1692" s="16"/>
      <c r="AP1692" s="16"/>
      <c r="AQ1692" s="18"/>
      <c r="AR1692" s="18"/>
      <c r="AS1692" s="16"/>
      <c r="AT1692" s="16"/>
      <c r="AU1692" s="16"/>
      <c r="AV1692" s="16"/>
      <c r="AW1692" s="17"/>
      <c r="AX1692" s="16"/>
      <c r="AY1692" s="16"/>
      <c r="AZ1692" s="16"/>
      <c r="BA1692" s="16"/>
      <c r="BB1692" s="16"/>
      <c r="BC1692" s="16"/>
      <c r="BD1692" s="16"/>
      <c r="BH1692" s="6"/>
      <c r="BI1692" s="3"/>
      <c r="BK1692" s="6"/>
      <c r="BL1692" s="3"/>
      <c r="BM1692" s="3"/>
    </row>
    <row r="1693" spans="11:65" ht="12.75" customHeight="1" x14ac:dyDescent="0.15">
      <c r="K1693" s="1"/>
      <c r="AL1693" s="16"/>
      <c r="AM1693" s="16"/>
      <c r="AN1693" s="17"/>
      <c r="AO1693" s="16"/>
      <c r="AP1693" s="16"/>
      <c r="AQ1693" s="18"/>
      <c r="AR1693" s="18"/>
      <c r="AS1693" s="16"/>
      <c r="AT1693" s="16"/>
      <c r="AU1693" s="16"/>
      <c r="AV1693" s="16"/>
      <c r="AW1693" s="17"/>
      <c r="AX1693" s="16"/>
      <c r="AY1693" s="16"/>
      <c r="AZ1693" s="16"/>
      <c r="BA1693" s="16"/>
      <c r="BB1693" s="16"/>
      <c r="BC1693" s="16"/>
      <c r="BD1693" s="16"/>
      <c r="BH1693" s="6"/>
      <c r="BI1693" s="3"/>
      <c r="BK1693" s="6"/>
      <c r="BL1693" s="3"/>
      <c r="BM1693" s="3"/>
    </row>
    <row r="1694" spans="11:65" ht="12.75" customHeight="1" x14ac:dyDescent="0.15">
      <c r="K1694" s="1"/>
      <c r="AL1694" s="16"/>
      <c r="AM1694" s="16"/>
      <c r="AN1694" s="17"/>
      <c r="AO1694" s="16"/>
      <c r="AP1694" s="16"/>
      <c r="AQ1694" s="18"/>
      <c r="AR1694" s="18"/>
      <c r="AS1694" s="16"/>
      <c r="AT1694" s="16"/>
      <c r="AU1694" s="16"/>
      <c r="AV1694" s="16"/>
      <c r="AW1694" s="17"/>
      <c r="AX1694" s="16"/>
      <c r="AY1694" s="16"/>
      <c r="AZ1694" s="16"/>
      <c r="BA1694" s="16"/>
      <c r="BB1694" s="16"/>
      <c r="BC1694" s="16"/>
      <c r="BD1694" s="16"/>
      <c r="BH1694" s="6"/>
      <c r="BI1694" s="3"/>
      <c r="BK1694" s="6"/>
      <c r="BL1694" s="3"/>
      <c r="BM1694" s="3"/>
    </row>
    <row r="1695" spans="11:65" ht="12.75" customHeight="1" x14ac:dyDescent="0.15">
      <c r="K1695" s="1"/>
      <c r="AL1695" s="16"/>
      <c r="AM1695" s="16"/>
      <c r="AN1695" s="17"/>
      <c r="AO1695" s="16"/>
      <c r="AP1695" s="16"/>
      <c r="AQ1695" s="18"/>
      <c r="AR1695" s="18"/>
      <c r="AS1695" s="16"/>
      <c r="AT1695" s="16"/>
      <c r="AU1695" s="16"/>
      <c r="AV1695" s="16"/>
      <c r="AW1695" s="17"/>
      <c r="AX1695" s="16"/>
      <c r="AY1695" s="16"/>
      <c r="AZ1695" s="16"/>
      <c r="BA1695" s="16"/>
      <c r="BB1695" s="16"/>
      <c r="BC1695" s="16"/>
      <c r="BD1695" s="16"/>
      <c r="BH1695" s="6"/>
      <c r="BI1695" s="3"/>
      <c r="BK1695" s="6"/>
      <c r="BL1695" s="3"/>
      <c r="BM1695" s="3"/>
    </row>
    <row r="1696" spans="11:65" ht="12.75" customHeight="1" x14ac:dyDescent="0.15">
      <c r="K1696" s="1"/>
      <c r="AL1696" s="16"/>
      <c r="AM1696" s="16"/>
      <c r="AN1696" s="17"/>
      <c r="AO1696" s="16"/>
      <c r="AP1696" s="16"/>
      <c r="AQ1696" s="18"/>
      <c r="AR1696" s="18"/>
      <c r="AS1696" s="16"/>
      <c r="AT1696" s="16"/>
      <c r="AU1696" s="16"/>
      <c r="AV1696" s="16"/>
      <c r="AW1696" s="17"/>
      <c r="AX1696" s="16"/>
      <c r="AY1696" s="16"/>
      <c r="AZ1696" s="16"/>
      <c r="BA1696" s="16"/>
      <c r="BB1696" s="16"/>
      <c r="BC1696" s="16"/>
      <c r="BD1696" s="16"/>
      <c r="BH1696" s="6"/>
      <c r="BI1696" s="3"/>
      <c r="BK1696" s="6"/>
      <c r="BL1696" s="3"/>
      <c r="BM1696" s="3"/>
    </row>
    <row r="1697" spans="11:65" ht="12.75" customHeight="1" x14ac:dyDescent="0.15">
      <c r="K1697" s="1"/>
      <c r="AL1697" s="16"/>
      <c r="AM1697" s="16"/>
      <c r="AN1697" s="17"/>
      <c r="AO1697" s="16"/>
      <c r="AP1697" s="16"/>
      <c r="AQ1697" s="18"/>
      <c r="AR1697" s="18"/>
      <c r="AS1697" s="16"/>
      <c r="AT1697" s="16"/>
      <c r="AU1697" s="16"/>
      <c r="AV1697" s="16"/>
      <c r="AW1697" s="17"/>
      <c r="AX1697" s="16"/>
      <c r="AY1697" s="16"/>
      <c r="AZ1697" s="16"/>
      <c r="BA1697" s="16"/>
      <c r="BB1697" s="16"/>
      <c r="BC1697" s="16"/>
      <c r="BD1697" s="16"/>
      <c r="BH1697" s="6"/>
      <c r="BI1697" s="3"/>
      <c r="BK1697" s="6"/>
      <c r="BL1697" s="3"/>
      <c r="BM1697" s="3"/>
    </row>
    <row r="1698" spans="11:65" ht="12.75" customHeight="1" x14ac:dyDescent="0.15">
      <c r="K1698" s="1"/>
      <c r="AL1698" s="16"/>
      <c r="AM1698" s="16"/>
      <c r="AN1698" s="17"/>
      <c r="AO1698" s="16"/>
      <c r="AP1698" s="16"/>
      <c r="AQ1698" s="18"/>
      <c r="AR1698" s="18"/>
      <c r="AS1698" s="16"/>
      <c r="AT1698" s="16"/>
      <c r="AU1698" s="16"/>
      <c r="AV1698" s="16"/>
      <c r="AW1698" s="17"/>
      <c r="AX1698" s="16"/>
      <c r="AY1698" s="16"/>
      <c r="AZ1698" s="16"/>
      <c r="BA1698" s="16"/>
      <c r="BB1698" s="16"/>
      <c r="BC1698" s="16"/>
      <c r="BD1698" s="16"/>
      <c r="BH1698" s="6"/>
      <c r="BI1698" s="3"/>
      <c r="BK1698" s="6"/>
      <c r="BL1698" s="3"/>
      <c r="BM1698" s="3"/>
    </row>
    <row r="1699" spans="11:65" ht="12.75" customHeight="1" x14ac:dyDescent="0.15">
      <c r="K1699" s="1"/>
      <c r="AL1699" s="16"/>
      <c r="AM1699" s="16"/>
      <c r="AN1699" s="17"/>
      <c r="AO1699" s="16"/>
      <c r="AP1699" s="16"/>
      <c r="AQ1699" s="18"/>
      <c r="AR1699" s="18"/>
      <c r="AS1699" s="16"/>
      <c r="AT1699" s="16"/>
      <c r="AU1699" s="16"/>
      <c r="AV1699" s="16"/>
      <c r="AW1699" s="17"/>
      <c r="AX1699" s="16"/>
      <c r="AY1699" s="16"/>
      <c r="AZ1699" s="16"/>
      <c r="BA1699" s="16"/>
      <c r="BB1699" s="16"/>
      <c r="BC1699" s="16"/>
      <c r="BD1699" s="16"/>
      <c r="BH1699" s="6"/>
      <c r="BI1699" s="3"/>
      <c r="BK1699" s="6"/>
      <c r="BL1699" s="3"/>
      <c r="BM1699" s="3"/>
    </row>
    <row r="1700" spans="11:65" ht="12.75" customHeight="1" x14ac:dyDescent="0.15">
      <c r="K1700" s="1"/>
      <c r="AL1700" s="16"/>
      <c r="AM1700" s="16"/>
      <c r="AN1700" s="17"/>
      <c r="AO1700" s="16"/>
      <c r="AP1700" s="16"/>
      <c r="AQ1700" s="18"/>
      <c r="AR1700" s="18"/>
      <c r="AS1700" s="16"/>
      <c r="AT1700" s="16"/>
      <c r="AU1700" s="16"/>
      <c r="AV1700" s="16"/>
      <c r="AW1700" s="17"/>
      <c r="AX1700" s="16"/>
      <c r="AY1700" s="16"/>
      <c r="AZ1700" s="16"/>
      <c r="BA1700" s="16"/>
      <c r="BB1700" s="16"/>
      <c r="BC1700" s="16"/>
      <c r="BD1700" s="16"/>
      <c r="BH1700" s="6"/>
      <c r="BI1700" s="3"/>
      <c r="BK1700" s="6"/>
      <c r="BL1700" s="3"/>
      <c r="BM1700" s="3"/>
    </row>
    <row r="1701" spans="11:65" ht="12.75" customHeight="1" x14ac:dyDescent="0.15">
      <c r="K1701" s="1"/>
      <c r="AL1701" s="16"/>
      <c r="AM1701" s="16"/>
      <c r="AN1701" s="17"/>
      <c r="AO1701" s="16"/>
      <c r="AP1701" s="16"/>
      <c r="AQ1701" s="18"/>
      <c r="AR1701" s="18"/>
      <c r="AS1701" s="16"/>
      <c r="AT1701" s="16"/>
      <c r="AU1701" s="16"/>
      <c r="AV1701" s="16"/>
      <c r="AW1701" s="17"/>
      <c r="AX1701" s="16"/>
      <c r="AY1701" s="16"/>
      <c r="AZ1701" s="16"/>
      <c r="BA1701" s="16"/>
      <c r="BB1701" s="16"/>
      <c r="BC1701" s="16"/>
      <c r="BD1701" s="16"/>
      <c r="BH1701" s="6"/>
      <c r="BI1701" s="3"/>
      <c r="BK1701" s="6"/>
      <c r="BL1701" s="3"/>
      <c r="BM1701" s="3"/>
    </row>
    <row r="1702" spans="11:65" ht="12.75" customHeight="1" x14ac:dyDescent="0.15">
      <c r="K1702" s="1"/>
      <c r="AL1702" s="16"/>
      <c r="AM1702" s="16"/>
      <c r="AN1702" s="17"/>
      <c r="AO1702" s="16"/>
      <c r="AP1702" s="16"/>
      <c r="AQ1702" s="18"/>
      <c r="AR1702" s="18"/>
      <c r="AS1702" s="16"/>
      <c r="AT1702" s="16"/>
      <c r="AU1702" s="16"/>
      <c r="AV1702" s="16"/>
      <c r="AW1702" s="17"/>
      <c r="AX1702" s="16"/>
      <c r="AY1702" s="16"/>
      <c r="AZ1702" s="16"/>
      <c r="BA1702" s="16"/>
      <c r="BB1702" s="16"/>
      <c r="BC1702" s="16"/>
      <c r="BD1702" s="16"/>
      <c r="BH1702" s="6"/>
      <c r="BI1702" s="3"/>
      <c r="BK1702" s="6"/>
      <c r="BL1702" s="3"/>
      <c r="BM1702" s="3"/>
    </row>
    <row r="1703" spans="11:65" ht="12.75" customHeight="1" x14ac:dyDescent="0.15">
      <c r="K1703" s="1"/>
      <c r="AL1703" s="16"/>
      <c r="AM1703" s="16"/>
      <c r="AN1703" s="17"/>
      <c r="AO1703" s="16"/>
      <c r="AP1703" s="16"/>
      <c r="AQ1703" s="18"/>
      <c r="AR1703" s="18"/>
      <c r="AS1703" s="16"/>
      <c r="AT1703" s="16"/>
      <c r="AU1703" s="16"/>
      <c r="AV1703" s="16"/>
      <c r="AW1703" s="17"/>
      <c r="AX1703" s="16"/>
      <c r="AY1703" s="16"/>
      <c r="AZ1703" s="16"/>
      <c r="BA1703" s="16"/>
      <c r="BB1703" s="16"/>
      <c r="BC1703" s="16"/>
      <c r="BD1703" s="16"/>
      <c r="BH1703" s="6"/>
      <c r="BI1703" s="3"/>
      <c r="BK1703" s="6"/>
      <c r="BL1703" s="3"/>
      <c r="BM1703" s="3"/>
    </row>
    <row r="1704" spans="11:65" ht="12.75" customHeight="1" x14ac:dyDescent="0.15">
      <c r="K1704" s="1"/>
      <c r="AL1704" s="16"/>
      <c r="AM1704" s="16"/>
      <c r="AN1704" s="17"/>
      <c r="AO1704" s="16"/>
      <c r="AP1704" s="16"/>
      <c r="AQ1704" s="18"/>
      <c r="AR1704" s="18"/>
      <c r="AS1704" s="16"/>
      <c r="AT1704" s="16"/>
      <c r="AU1704" s="16"/>
      <c r="AV1704" s="16"/>
      <c r="AW1704" s="17"/>
      <c r="AX1704" s="16"/>
      <c r="AY1704" s="16"/>
      <c r="AZ1704" s="16"/>
      <c r="BA1704" s="16"/>
      <c r="BB1704" s="16"/>
      <c r="BC1704" s="16"/>
      <c r="BD1704" s="16"/>
      <c r="BH1704" s="6"/>
      <c r="BI1704" s="3"/>
      <c r="BK1704" s="6"/>
      <c r="BL1704" s="3"/>
      <c r="BM1704" s="3"/>
    </row>
    <row r="1705" spans="11:65" ht="12.75" customHeight="1" x14ac:dyDescent="0.15">
      <c r="K1705" s="1"/>
      <c r="AL1705" s="16"/>
      <c r="AM1705" s="16"/>
      <c r="AN1705" s="17"/>
      <c r="AO1705" s="16"/>
      <c r="AP1705" s="16"/>
      <c r="AQ1705" s="18"/>
      <c r="AR1705" s="18"/>
      <c r="AS1705" s="16"/>
      <c r="AT1705" s="16"/>
      <c r="AU1705" s="16"/>
      <c r="AV1705" s="16"/>
      <c r="AW1705" s="17"/>
      <c r="AX1705" s="16"/>
      <c r="AY1705" s="16"/>
      <c r="AZ1705" s="16"/>
      <c r="BA1705" s="16"/>
      <c r="BB1705" s="16"/>
      <c r="BC1705" s="16"/>
      <c r="BD1705" s="16"/>
      <c r="BH1705" s="6"/>
      <c r="BI1705" s="3"/>
      <c r="BK1705" s="6"/>
      <c r="BL1705" s="3"/>
      <c r="BM1705" s="3"/>
    </row>
    <row r="1706" spans="11:65" ht="12.75" customHeight="1" x14ac:dyDescent="0.15">
      <c r="K1706" s="1"/>
      <c r="AL1706" s="16"/>
      <c r="AM1706" s="16"/>
      <c r="AN1706" s="17"/>
      <c r="AO1706" s="16"/>
      <c r="AP1706" s="16"/>
      <c r="AQ1706" s="18"/>
      <c r="AR1706" s="18"/>
      <c r="AS1706" s="16"/>
      <c r="AT1706" s="16"/>
      <c r="AU1706" s="16"/>
      <c r="AV1706" s="16"/>
      <c r="AW1706" s="17"/>
      <c r="AX1706" s="16"/>
      <c r="AY1706" s="16"/>
      <c r="AZ1706" s="16"/>
      <c r="BA1706" s="16"/>
      <c r="BB1706" s="16"/>
      <c r="BC1706" s="16"/>
      <c r="BD1706" s="16"/>
      <c r="BH1706" s="6"/>
      <c r="BI1706" s="3"/>
      <c r="BK1706" s="6"/>
      <c r="BL1706" s="3"/>
      <c r="BM1706" s="3"/>
    </row>
    <row r="1707" spans="11:65" ht="12.75" customHeight="1" x14ac:dyDescent="0.15">
      <c r="K1707" s="1"/>
      <c r="AL1707" s="16"/>
      <c r="AM1707" s="16"/>
      <c r="AN1707" s="17"/>
      <c r="AO1707" s="16"/>
      <c r="AP1707" s="16"/>
      <c r="AQ1707" s="18"/>
      <c r="AR1707" s="18"/>
      <c r="AS1707" s="16"/>
      <c r="AT1707" s="16"/>
      <c r="AU1707" s="16"/>
      <c r="AV1707" s="16"/>
      <c r="AW1707" s="17"/>
      <c r="AX1707" s="16"/>
      <c r="AY1707" s="16"/>
      <c r="AZ1707" s="16"/>
      <c r="BA1707" s="16"/>
      <c r="BB1707" s="16"/>
      <c r="BC1707" s="16"/>
      <c r="BD1707" s="16"/>
      <c r="BH1707" s="6"/>
      <c r="BI1707" s="3"/>
      <c r="BK1707" s="6"/>
      <c r="BL1707" s="3"/>
      <c r="BM1707" s="3"/>
    </row>
    <row r="1708" spans="11:65" ht="12.75" customHeight="1" x14ac:dyDescent="0.15">
      <c r="K1708" s="1"/>
      <c r="AL1708" s="16"/>
      <c r="AM1708" s="16"/>
      <c r="AN1708" s="17"/>
      <c r="AO1708" s="16"/>
      <c r="AP1708" s="16"/>
      <c r="AQ1708" s="18"/>
      <c r="AR1708" s="18"/>
      <c r="AS1708" s="16"/>
      <c r="AT1708" s="16"/>
      <c r="AU1708" s="16"/>
      <c r="AV1708" s="16"/>
      <c r="AW1708" s="17"/>
      <c r="AX1708" s="16"/>
      <c r="AY1708" s="16"/>
      <c r="AZ1708" s="16"/>
      <c r="BA1708" s="16"/>
      <c r="BB1708" s="16"/>
      <c r="BC1708" s="16"/>
      <c r="BD1708" s="16"/>
      <c r="BH1708" s="6"/>
      <c r="BI1708" s="3"/>
      <c r="BK1708" s="6"/>
      <c r="BL1708" s="3"/>
      <c r="BM1708" s="3"/>
    </row>
    <row r="1709" spans="11:65" ht="12.75" customHeight="1" x14ac:dyDescent="0.15">
      <c r="K1709" s="1"/>
      <c r="AL1709" s="16"/>
      <c r="AM1709" s="16"/>
      <c r="AN1709" s="17"/>
      <c r="AO1709" s="16"/>
      <c r="AP1709" s="16"/>
      <c r="AQ1709" s="18"/>
      <c r="AR1709" s="18"/>
      <c r="AS1709" s="16"/>
      <c r="AT1709" s="16"/>
      <c r="AU1709" s="16"/>
      <c r="AV1709" s="16"/>
      <c r="AW1709" s="17"/>
      <c r="AX1709" s="16"/>
      <c r="AY1709" s="16"/>
      <c r="AZ1709" s="16"/>
      <c r="BA1709" s="16"/>
      <c r="BB1709" s="16"/>
      <c r="BC1709" s="16"/>
      <c r="BD1709" s="16"/>
      <c r="BH1709" s="6"/>
      <c r="BI1709" s="3"/>
      <c r="BK1709" s="6"/>
      <c r="BL1709" s="3"/>
      <c r="BM1709" s="3"/>
    </row>
    <row r="1710" spans="11:65" ht="12.75" customHeight="1" x14ac:dyDescent="0.15">
      <c r="K1710" s="1"/>
      <c r="AL1710" s="16"/>
      <c r="AM1710" s="16"/>
      <c r="AN1710" s="17"/>
      <c r="AO1710" s="16"/>
      <c r="AP1710" s="16"/>
      <c r="AQ1710" s="18"/>
      <c r="AR1710" s="18"/>
      <c r="AS1710" s="16"/>
      <c r="AT1710" s="16"/>
      <c r="AU1710" s="16"/>
      <c r="AV1710" s="16"/>
      <c r="AW1710" s="17"/>
      <c r="AX1710" s="16"/>
      <c r="AY1710" s="16"/>
      <c r="AZ1710" s="16"/>
      <c r="BA1710" s="16"/>
      <c r="BB1710" s="16"/>
      <c r="BC1710" s="16"/>
      <c r="BD1710" s="16"/>
      <c r="BH1710" s="6"/>
      <c r="BI1710" s="3"/>
      <c r="BK1710" s="6"/>
      <c r="BL1710" s="3"/>
      <c r="BM1710" s="3"/>
    </row>
    <row r="1711" spans="11:65" ht="12.75" customHeight="1" x14ac:dyDescent="0.15">
      <c r="K1711" s="1"/>
      <c r="AL1711" s="16"/>
      <c r="AM1711" s="16"/>
      <c r="AN1711" s="17"/>
      <c r="AO1711" s="16"/>
      <c r="AP1711" s="16"/>
      <c r="AQ1711" s="18"/>
      <c r="AR1711" s="18"/>
      <c r="AS1711" s="16"/>
      <c r="AT1711" s="16"/>
      <c r="AU1711" s="16"/>
      <c r="AV1711" s="16"/>
      <c r="AW1711" s="17"/>
      <c r="AX1711" s="16"/>
      <c r="AY1711" s="16"/>
      <c r="AZ1711" s="16"/>
      <c r="BA1711" s="16"/>
      <c r="BB1711" s="16"/>
      <c r="BC1711" s="16"/>
      <c r="BD1711" s="16"/>
      <c r="BH1711" s="6"/>
      <c r="BI1711" s="3"/>
      <c r="BK1711" s="6"/>
      <c r="BL1711" s="3"/>
      <c r="BM1711" s="3"/>
    </row>
    <row r="1712" spans="11:65" ht="12.75" customHeight="1" x14ac:dyDescent="0.15">
      <c r="K1712" s="1"/>
      <c r="AL1712" s="16"/>
      <c r="AM1712" s="16"/>
      <c r="AN1712" s="17"/>
      <c r="AO1712" s="16"/>
      <c r="AP1712" s="16"/>
      <c r="AQ1712" s="18"/>
      <c r="AR1712" s="18"/>
      <c r="AS1712" s="16"/>
      <c r="AT1712" s="16"/>
      <c r="AU1712" s="16"/>
      <c r="AV1712" s="16"/>
      <c r="AW1712" s="17"/>
      <c r="AX1712" s="16"/>
      <c r="AY1712" s="16"/>
      <c r="AZ1712" s="16"/>
      <c r="BA1712" s="16"/>
      <c r="BB1712" s="16"/>
      <c r="BC1712" s="16"/>
      <c r="BD1712" s="16"/>
      <c r="BH1712" s="6"/>
      <c r="BI1712" s="3"/>
      <c r="BK1712" s="6"/>
      <c r="BL1712" s="3"/>
      <c r="BM1712" s="3"/>
    </row>
    <row r="1713" spans="11:65" ht="12.75" customHeight="1" x14ac:dyDescent="0.15">
      <c r="K1713" s="1"/>
      <c r="AL1713" s="16"/>
      <c r="AM1713" s="16"/>
      <c r="AN1713" s="17"/>
      <c r="AO1713" s="16"/>
      <c r="AP1713" s="16"/>
      <c r="AQ1713" s="18"/>
      <c r="AR1713" s="18"/>
      <c r="AS1713" s="16"/>
      <c r="AT1713" s="16"/>
      <c r="AU1713" s="16"/>
      <c r="AV1713" s="16"/>
      <c r="AW1713" s="17"/>
      <c r="AX1713" s="16"/>
      <c r="AY1713" s="16"/>
      <c r="AZ1713" s="16"/>
      <c r="BA1713" s="16"/>
      <c r="BB1713" s="16"/>
      <c r="BC1713" s="16"/>
      <c r="BD1713" s="16"/>
      <c r="BH1713" s="6"/>
      <c r="BI1713" s="3"/>
      <c r="BK1713" s="6"/>
      <c r="BL1713" s="3"/>
      <c r="BM1713" s="3"/>
    </row>
    <row r="1714" spans="11:65" ht="12.75" customHeight="1" x14ac:dyDescent="0.15">
      <c r="K1714" s="1"/>
      <c r="AL1714" s="16"/>
      <c r="AM1714" s="16"/>
      <c r="AN1714" s="17"/>
      <c r="AO1714" s="16"/>
      <c r="AP1714" s="16"/>
      <c r="AQ1714" s="18"/>
      <c r="AR1714" s="18"/>
      <c r="AS1714" s="16"/>
      <c r="AT1714" s="16"/>
      <c r="AU1714" s="16"/>
      <c r="AV1714" s="16"/>
      <c r="AW1714" s="17"/>
      <c r="AX1714" s="16"/>
      <c r="AY1714" s="16"/>
      <c r="AZ1714" s="16"/>
      <c r="BA1714" s="16"/>
      <c r="BB1714" s="16"/>
      <c r="BC1714" s="16"/>
      <c r="BD1714" s="16"/>
      <c r="BH1714" s="6"/>
      <c r="BI1714" s="3"/>
      <c r="BK1714" s="6"/>
      <c r="BL1714" s="3"/>
      <c r="BM1714" s="3"/>
    </row>
    <row r="1715" spans="11:65" ht="12.75" customHeight="1" x14ac:dyDescent="0.15">
      <c r="K1715" s="1"/>
      <c r="AL1715" s="16"/>
      <c r="AM1715" s="16"/>
      <c r="AN1715" s="17"/>
      <c r="AO1715" s="16"/>
      <c r="AP1715" s="16"/>
      <c r="AQ1715" s="18"/>
      <c r="AR1715" s="18"/>
      <c r="AS1715" s="16"/>
      <c r="AT1715" s="16"/>
      <c r="AU1715" s="16"/>
      <c r="AV1715" s="16"/>
      <c r="AW1715" s="17"/>
      <c r="AX1715" s="16"/>
      <c r="AY1715" s="16"/>
      <c r="AZ1715" s="16"/>
      <c r="BA1715" s="16"/>
      <c r="BB1715" s="16"/>
      <c r="BC1715" s="16"/>
      <c r="BD1715" s="16"/>
      <c r="BH1715" s="6"/>
      <c r="BI1715" s="3"/>
      <c r="BK1715" s="6"/>
      <c r="BL1715" s="3"/>
      <c r="BM1715" s="3"/>
    </row>
    <row r="1716" spans="11:65" ht="12.75" customHeight="1" x14ac:dyDescent="0.15">
      <c r="K1716" s="1"/>
      <c r="AL1716" s="16"/>
      <c r="AM1716" s="16"/>
      <c r="AN1716" s="17"/>
      <c r="AO1716" s="16"/>
      <c r="AP1716" s="16"/>
      <c r="AQ1716" s="18"/>
      <c r="AR1716" s="18"/>
      <c r="AS1716" s="16"/>
      <c r="AT1716" s="16"/>
      <c r="AU1716" s="16"/>
      <c r="AV1716" s="16"/>
      <c r="AW1716" s="17"/>
      <c r="AX1716" s="16"/>
      <c r="AY1716" s="16"/>
      <c r="AZ1716" s="16"/>
      <c r="BA1716" s="16"/>
      <c r="BB1716" s="16"/>
      <c r="BC1716" s="16"/>
      <c r="BD1716" s="16"/>
      <c r="BH1716" s="6"/>
      <c r="BI1716" s="3"/>
      <c r="BK1716" s="6"/>
      <c r="BL1716" s="3"/>
      <c r="BM1716" s="3"/>
    </row>
    <row r="1717" spans="11:65" ht="12.75" customHeight="1" x14ac:dyDescent="0.15">
      <c r="K1717" s="1"/>
      <c r="AL1717" s="16"/>
      <c r="AM1717" s="16"/>
      <c r="AN1717" s="17"/>
      <c r="AO1717" s="16"/>
      <c r="AP1717" s="16"/>
      <c r="AQ1717" s="18"/>
      <c r="AR1717" s="18"/>
      <c r="AS1717" s="16"/>
      <c r="AT1717" s="16"/>
      <c r="AU1717" s="16"/>
      <c r="AV1717" s="16"/>
      <c r="AW1717" s="17"/>
      <c r="AX1717" s="16"/>
      <c r="AY1717" s="16"/>
      <c r="AZ1717" s="16"/>
      <c r="BA1717" s="16"/>
      <c r="BB1717" s="16"/>
      <c r="BC1717" s="16"/>
      <c r="BD1717" s="16"/>
      <c r="BH1717" s="6"/>
      <c r="BI1717" s="3"/>
      <c r="BK1717" s="6"/>
      <c r="BL1717" s="3"/>
      <c r="BM1717" s="3"/>
    </row>
    <row r="1718" spans="11:65" ht="12.75" customHeight="1" x14ac:dyDescent="0.15">
      <c r="K1718" s="1"/>
      <c r="AL1718" s="16"/>
      <c r="AM1718" s="16"/>
      <c r="AN1718" s="17"/>
      <c r="AO1718" s="16"/>
      <c r="AP1718" s="16"/>
      <c r="AQ1718" s="18"/>
      <c r="AR1718" s="18"/>
      <c r="AS1718" s="16"/>
      <c r="AT1718" s="16"/>
      <c r="AU1718" s="16"/>
      <c r="AV1718" s="16"/>
      <c r="AW1718" s="17"/>
      <c r="AX1718" s="16"/>
      <c r="AY1718" s="16"/>
      <c r="AZ1718" s="16"/>
      <c r="BA1718" s="16"/>
      <c r="BB1718" s="16"/>
      <c r="BC1718" s="16"/>
      <c r="BD1718" s="16"/>
      <c r="BH1718" s="6"/>
      <c r="BI1718" s="3"/>
      <c r="BK1718" s="6"/>
      <c r="BL1718" s="3"/>
      <c r="BM1718" s="3"/>
    </row>
    <row r="1719" spans="11:65" ht="12.75" customHeight="1" x14ac:dyDescent="0.15">
      <c r="K1719" s="1"/>
      <c r="AL1719" s="16"/>
      <c r="AM1719" s="16"/>
      <c r="AN1719" s="17"/>
      <c r="AO1719" s="16"/>
      <c r="AP1719" s="16"/>
      <c r="AQ1719" s="18"/>
      <c r="AR1719" s="18"/>
      <c r="AS1719" s="16"/>
      <c r="AT1719" s="16"/>
      <c r="AU1719" s="16"/>
      <c r="AV1719" s="16"/>
      <c r="AW1719" s="17"/>
      <c r="AX1719" s="16"/>
      <c r="AY1719" s="16"/>
      <c r="AZ1719" s="16"/>
      <c r="BA1719" s="16"/>
      <c r="BB1719" s="16"/>
      <c r="BC1719" s="16"/>
      <c r="BD1719" s="16"/>
      <c r="BH1719" s="6"/>
      <c r="BI1719" s="3"/>
      <c r="BK1719" s="6"/>
      <c r="BL1719" s="3"/>
      <c r="BM1719" s="3"/>
    </row>
    <row r="1720" spans="11:65" ht="12.75" customHeight="1" x14ac:dyDescent="0.15">
      <c r="K1720" s="1"/>
      <c r="AL1720" s="16"/>
      <c r="AM1720" s="16"/>
      <c r="AN1720" s="17"/>
      <c r="AO1720" s="16"/>
      <c r="AP1720" s="16"/>
      <c r="AQ1720" s="18"/>
      <c r="AR1720" s="18"/>
      <c r="AS1720" s="16"/>
      <c r="AT1720" s="16"/>
      <c r="AU1720" s="16"/>
      <c r="AV1720" s="16"/>
      <c r="AW1720" s="17"/>
      <c r="AX1720" s="16"/>
      <c r="AY1720" s="16"/>
      <c r="AZ1720" s="16"/>
      <c r="BA1720" s="16"/>
      <c r="BB1720" s="16"/>
      <c r="BC1720" s="16"/>
      <c r="BD1720" s="16"/>
      <c r="BH1720" s="6"/>
      <c r="BI1720" s="3"/>
      <c r="BK1720" s="6"/>
      <c r="BL1720" s="3"/>
      <c r="BM1720" s="3"/>
    </row>
    <row r="1721" spans="11:65" ht="12.75" customHeight="1" x14ac:dyDescent="0.15">
      <c r="K1721" s="1"/>
      <c r="AL1721" s="16"/>
      <c r="AM1721" s="16"/>
      <c r="AN1721" s="17"/>
      <c r="AO1721" s="16"/>
      <c r="AP1721" s="16"/>
      <c r="AQ1721" s="18"/>
      <c r="AR1721" s="18"/>
      <c r="AS1721" s="16"/>
      <c r="AT1721" s="16"/>
      <c r="AU1721" s="16"/>
      <c r="AV1721" s="16"/>
      <c r="AW1721" s="17"/>
      <c r="AX1721" s="16"/>
      <c r="AY1721" s="16"/>
      <c r="AZ1721" s="16"/>
      <c r="BA1721" s="16"/>
      <c r="BB1721" s="16"/>
      <c r="BC1721" s="16"/>
      <c r="BD1721" s="16"/>
      <c r="BH1721" s="6"/>
      <c r="BI1721" s="3"/>
      <c r="BK1721" s="6"/>
      <c r="BL1721" s="3"/>
      <c r="BM1721" s="3"/>
    </row>
    <row r="1722" spans="11:65" ht="12.75" customHeight="1" x14ac:dyDescent="0.15">
      <c r="K1722" s="1"/>
      <c r="AL1722" s="16"/>
      <c r="AM1722" s="16"/>
      <c r="AN1722" s="17"/>
      <c r="AO1722" s="16"/>
      <c r="AP1722" s="16"/>
      <c r="AQ1722" s="18"/>
      <c r="AR1722" s="18"/>
      <c r="AS1722" s="16"/>
      <c r="AT1722" s="16"/>
      <c r="AU1722" s="16"/>
      <c r="AV1722" s="16"/>
      <c r="AW1722" s="17"/>
      <c r="AX1722" s="16"/>
      <c r="AY1722" s="16"/>
      <c r="AZ1722" s="16"/>
      <c r="BA1722" s="16"/>
      <c r="BB1722" s="16"/>
      <c r="BC1722" s="16"/>
      <c r="BD1722" s="16"/>
      <c r="BH1722" s="6"/>
      <c r="BI1722" s="3"/>
      <c r="BK1722" s="6"/>
      <c r="BL1722" s="3"/>
      <c r="BM1722" s="3"/>
    </row>
    <row r="1723" spans="11:65" ht="12.75" customHeight="1" x14ac:dyDescent="0.15">
      <c r="K1723" s="1"/>
      <c r="AL1723" s="16"/>
      <c r="AM1723" s="16"/>
      <c r="AN1723" s="17"/>
      <c r="AO1723" s="16"/>
      <c r="AP1723" s="16"/>
      <c r="AQ1723" s="18"/>
      <c r="AR1723" s="18"/>
      <c r="AS1723" s="16"/>
      <c r="AT1723" s="16"/>
      <c r="AU1723" s="16"/>
      <c r="AV1723" s="16"/>
      <c r="AW1723" s="17"/>
      <c r="AX1723" s="16"/>
      <c r="AY1723" s="16"/>
      <c r="AZ1723" s="16"/>
      <c r="BA1723" s="16"/>
      <c r="BB1723" s="16"/>
      <c r="BC1723" s="16"/>
      <c r="BD1723" s="16"/>
      <c r="BH1723" s="6"/>
      <c r="BI1723" s="3"/>
      <c r="BK1723" s="6"/>
      <c r="BL1723" s="3"/>
      <c r="BM1723" s="3"/>
    </row>
    <row r="1724" spans="11:65" ht="12.75" customHeight="1" x14ac:dyDescent="0.15">
      <c r="K1724" s="1"/>
      <c r="AL1724" s="16"/>
      <c r="AM1724" s="16"/>
      <c r="AN1724" s="17"/>
      <c r="AO1724" s="16"/>
      <c r="AP1724" s="16"/>
      <c r="AQ1724" s="18"/>
      <c r="AR1724" s="18"/>
      <c r="AS1724" s="16"/>
      <c r="AT1724" s="16"/>
      <c r="AU1724" s="16"/>
      <c r="AV1724" s="16"/>
      <c r="AW1724" s="17"/>
      <c r="AX1724" s="16"/>
      <c r="AY1724" s="16"/>
      <c r="AZ1724" s="16"/>
      <c r="BA1724" s="16"/>
      <c r="BB1724" s="16"/>
      <c r="BC1724" s="16"/>
      <c r="BD1724" s="16"/>
      <c r="BH1724" s="6"/>
      <c r="BI1724" s="3"/>
      <c r="BK1724" s="6"/>
      <c r="BL1724" s="3"/>
      <c r="BM1724" s="3"/>
    </row>
    <row r="1725" spans="11:65" ht="12.75" customHeight="1" x14ac:dyDescent="0.15">
      <c r="K1725" s="1"/>
      <c r="AL1725" s="16"/>
      <c r="AM1725" s="16"/>
      <c r="AN1725" s="17"/>
      <c r="AO1725" s="16"/>
      <c r="AP1725" s="16"/>
      <c r="AQ1725" s="18"/>
      <c r="AR1725" s="18"/>
      <c r="AS1725" s="16"/>
      <c r="AT1725" s="16"/>
      <c r="AU1725" s="16"/>
      <c r="AV1725" s="16"/>
      <c r="AW1725" s="17"/>
      <c r="AX1725" s="16"/>
      <c r="AY1725" s="16"/>
      <c r="AZ1725" s="16"/>
      <c r="BA1725" s="16"/>
      <c r="BB1725" s="16"/>
      <c r="BC1725" s="16"/>
      <c r="BD1725" s="16"/>
      <c r="BH1725" s="6"/>
      <c r="BI1725" s="3"/>
      <c r="BK1725" s="6"/>
      <c r="BL1725" s="3"/>
      <c r="BM1725" s="3"/>
    </row>
    <row r="1726" spans="11:65" ht="12.75" customHeight="1" x14ac:dyDescent="0.15">
      <c r="K1726" s="1"/>
      <c r="AL1726" s="16"/>
      <c r="AM1726" s="16"/>
      <c r="AN1726" s="17"/>
      <c r="AO1726" s="16"/>
      <c r="AP1726" s="16"/>
      <c r="AQ1726" s="18"/>
      <c r="AR1726" s="18"/>
      <c r="AS1726" s="16"/>
      <c r="AT1726" s="16"/>
      <c r="AU1726" s="16"/>
      <c r="AV1726" s="16"/>
      <c r="AW1726" s="17"/>
      <c r="AX1726" s="16"/>
      <c r="AY1726" s="16"/>
      <c r="AZ1726" s="16"/>
      <c r="BA1726" s="16"/>
      <c r="BB1726" s="16"/>
      <c r="BC1726" s="16"/>
      <c r="BD1726" s="16"/>
      <c r="BH1726" s="6"/>
      <c r="BI1726" s="3"/>
      <c r="BK1726" s="6"/>
      <c r="BL1726" s="3"/>
      <c r="BM1726" s="3"/>
    </row>
    <row r="1727" spans="11:65" ht="12.75" customHeight="1" x14ac:dyDescent="0.15">
      <c r="K1727" s="1"/>
      <c r="AL1727" s="16"/>
      <c r="AM1727" s="16"/>
      <c r="AN1727" s="17"/>
      <c r="AO1727" s="16"/>
      <c r="AP1727" s="16"/>
      <c r="AQ1727" s="18"/>
      <c r="AR1727" s="18"/>
      <c r="AS1727" s="16"/>
      <c r="AT1727" s="16"/>
      <c r="AU1727" s="16"/>
      <c r="AV1727" s="16"/>
      <c r="AW1727" s="17"/>
      <c r="AX1727" s="16"/>
      <c r="AY1727" s="16"/>
      <c r="AZ1727" s="16"/>
      <c r="BA1727" s="16"/>
      <c r="BB1727" s="16"/>
      <c r="BC1727" s="16"/>
      <c r="BD1727" s="16"/>
      <c r="BH1727" s="6"/>
      <c r="BI1727" s="3"/>
      <c r="BK1727" s="6"/>
      <c r="BL1727" s="3"/>
      <c r="BM1727" s="3"/>
    </row>
    <row r="1728" spans="11:65" ht="12.75" customHeight="1" x14ac:dyDescent="0.15">
      <c r="K1728" s="1"/>
      <c r="AL1728" s="16"/>
      <c r="AM1728" s="16"/>
      <c r="AN1728" s="17"/>
      <c r="AO1728" s="16"/>
      <c r="AP1728" s="16"/>
      <c r="AQ1728" s="18"/>
      <c r="AR1728" s="18"/>
      <c r="AS1728" s="16"/>
      <c r="AT1728" s="16"/>
      <c r="AU1728" s="16"/>
      <c r="AV1728" s="16"/>
      <c r="AW1728" s="17"/>
      <c r="AX1728" s="16"/>
      <c r="AY1728" s="16"/>
      <c r="AZ1728" s="16"/>
      <c r="BA1728" s="16"/>
      <c r="BB1728" s="16"/>
      <c r="BC1728" s="16"/>
      <c r="BD1728" s="16"/>
      <c r="BH1728" s="6"/>
      <c r="BI1728" s="3"/>
      <c r="BK1728" s="6"/>
      <c r="BL1728" s="3"/>
      <c r="BM1728" s="3"/>
    </row>
    <row r="1729" spans="11:65" ht="12.75" customHeight="1" x14ac:dyDescent="0.15">
      <c r="K1729" s="1"/>
      <c r="AL1729" s="16"/>
      <c r="AM1729" s="16"/>
      <c r="AN1729" s="17"/>
      <c r="AO1729" s="16"/>
      <c r="AP1729" s="16"/>
      <c r="AQ1729" s="18"/>
      <c r="AR1729" s="18"/>
      <c r="AS1729" s="16"/>
      <c r="AT1729" s="16"/>
      <c r="AU1729" s="16"/>
      <c r="AV1729" s="16"/>
      <c r="AW1729" s="17"/>
      <c r="AX1729" s="16"/>
      <c r="AY1729" s="16"/>
      <c r="AZ1729" s="16"/>
      <c r="BA1729" s="16"/>
      <c r="BB1729" s="16"/>
      <c r="BC1729" s="16"/>
      <c r="BD1729" s="16"/>
      <c r="BH1729" s="6"/>
      <c r="BI1729" s="3"/>
      <c r="BK1729" s="6"/>
      <c r="BL1729" s="3"/>
      <c r="BM1729" s="3"/>
    </row>
    <row r="1730" spans="11:65" ht="12.75" customHeight="1" x14ac:dyDescent="0.15">
      <c r="K1730" s="1"/>
      <c r="AL1730" s="16"/>
      <c r="AM1730" s="16"/>
      <c r="AN1730" s="17"/>
      <c r="AO1730" s="16"/>
      <c r="AP1730" s="16"/>
      <c r="AQ1730" s="18"/>
      <c r="AR1730" s="18"/>
      <c r="AS1730" s="16"/>
      <c r="AT1730" s="16"/>
      <c r="AU1730" s="16"/>
      <c r="AV1730" s="16"/>
      <c r="AW1730" s="17"/>
      <c r="AX1730" s="16"/>
      <c r="AY1730" s="16"/>
      <c r="AZ1730" s="16"/>
      <c r="BA1730" s="16"/>
      <c r="BB1730" s="16"/>
      <c r="BC1730" s="16"/>
      <c r="BD1730" s="16"/>
      <c r="BH1730" s="6"/>
      <c r="BI1730" s="3"/>
      <c r="BK1730" s="6"/>
      <c r="BL1730" s="3"/>
      <c r="BM1730" s="3"/>
    </row>
    <row r="1731" spans="11:65" ht="12.75" customHeight="1" x14ac:dyDescent="0.15">
      <c r="K1731" s="1"/>
      <c r="AL1731" s="16"/>
      <c r="AM1731" s="16"/>
      <c r="AN1731" s="17"/>
      <c r="AO1731" s="16"/>
      <c r="AP1731" s="16"/>
      <c r="AQ1731" s="18"/>
      <c r="AR1731" s="18"/>
      <c r="AS1731" s="16"/>
      <c r="AT1731" s="16"/>
      <c r="AU1731" s="16"/>
      <c r="AV1731" s="16"/>
      <c r="AW1731" s="17"/>
      <c r="AX1731" s="16"/>
      <c r="AY1731" s="16"/>
      <c r="AZ1731" s="16"/>
      <c r="BA1731" s="16"/>
      <c r="BB1731" s="16"/>
      <c r="BC1731" s="16"/>
      <c r="BD1731" s="16"/>
      <c r="BH1731" s="6"/>
      <c r="BI1731" s="3"/>
      <c r="BK1731" s="6"/>
      <c r="BL1731" s="3"/>
      <c r="BM1731" s="3"/>
    </row>
    <row r="1732" spans="11:65" ht="12.75" customHeight="1" x14ac:dyDescent="0.15">
      <c r="K1732" s="1"/>
      <c r="AL1732" s="16"/>
      <c r="AM1732" s="16"/>
      <c r="AN1732" s="17"/>
      <c r="AO1732" s="16"/>
      <c r="AP1732" s="16"/>
      <c r="AQ1732" s="18"/>
      <c r="AR1732" s="18"/>
      <c r="AS1732" s="16"/>
      <c r="AT1732" s="16"/>
      <c r="AU1732" s="16"/>
      <c r="AV1732" s="16"/>
      <c r="AW1732" s="17"/>
      <c r="AX1732" s="16"/>
      <c r="AY1732" s="16"/>
      <c r="AZ1732" s="16"/>
      <c r="BA1732" s="16"/>
      <c r="BB1732" s="16"/>
      <c r="BC1732" s="16"/>
      <c r="BD1732" s="16"/>
      <c r="BH1732" s="6"/>
      <c r="BI1732" s="3"/>
      <c r="BK1732" s="6"/>
      <c r="BL1732" s="3"/>
      <c r="BM1732" s="3"/>
    </row>
    <row r="1733" spans="11:65" ht="12.75" customHeight="1" x14ac:dyDescent="0.15">
      <c r="K1733" s="1"/>
      <c r="AL1733" s="16"/>
      <c r="AM1733" s="16"/>
      <c r="AN1733" s="17"/>
      <c r="AO1733" s="16"/>
      <c r="AP1733" s="16"/>
      <c r="AQ1733" s="18"/>
      <c r="AR1733" s="18"/>
      <c r="AS1733" s="16"/>
      <c r="AT1733" s="16"/>
      <c r="AU1733" s="16"/>
      <c r="AV1733" s="16"/>
      <c r="AW1733" s="17"/>
      <c r="AX1733" s="16"/>
      <c r="AY1733" s="16"/>
      <c r="AZ1733" s="16"/>
      <c r="BA1733" s="16"/>
      <c r="BB1733" s="16"/>
      <c r="BC1733" s="16"/>
      <c r="BD1733" s="16"/>
      <c r="BH1733" s="6"/>
      <c r="BI1733" s="3"/>
      <c r="BK1733" s="6"/>
      <c r="BL1733" s="3"/>
      <c r="BM1733" s="3"/>
    </row>
    <row r="1734" spans="11:65" ht="12.75" customHeight="1" x14ac:dyDescent="0.15">
      <c r="K1734" s="1"/>
      <c r="AL1734" s="16"/>
      <c r="AM1734" s="16"/>
      <c r="AN1734" s="17"/>
      <c r="AO1734" s="16"/>
      <c r="AP1734" s="16"/>
      <c r="AQ1734" s="18"/>
      <c r="AR1734" s="18"/>
      <c r="AS1734" s="16"/>
      <c r="AT1734" s="16"/>
      <c r="AU1734" s="16"/>
      <c r="AV1734" s="16"/>
      <c r="AW1734" s="17"/>
      <c r="AX1734" s="16"/>
      <c r="AY1734" s="16"/>
      <c r="AZ1734" s="16"/>
      <c r="BA1734" s="16"/>
      <c r="BB1734" s="16"/>
      <c r="BC1734" s="16"/>
      <c r="BD1734" s="16"/>
      <c r="BH1734" s="6"/>
      <c r="BI1734" s="3"/>
      <c r="BK1734" s="6"/>
      <c r="BL1734" s="3"/>
      <c r="BM1734" s="3"/>
    </row>
    <row r="1735" spans="11:65" ht="12.75" customHeight="1" x14ac:dyDescent="0.15">
      <c r="K1735" s="1"/>
      <c r="AL1735" s="16"/>
      <c r="AM1735" s="16"/>
      <c r="AN1735" s="17"/>
      <c r="AO1735" s="16"/>
      <c r="AP1735" s="16"/>
      <c r="AQ1735" s="18"/>
      <c r="AR1735" s="18"/>
      <c r="AS1735" s="16"/>
      <c r="AT1735" s="16"/>
      <c r="AU1735" s="16"/>
      <c r="AV1735" s="16"/>
      <c r="AW1735" s="17"/>
      <c r="AX1735" s="16"/>
      <c r="AY1735" s="16"/>
      <c r="AZ1735" s="16"/>
      <c r="BA1735" s="16"/>
      <c r="BB1735" s="16"/>
      <c r="BC1735" s="16"/>
      <c r="BD1735" s="16"/>
      <c r="BH1735" s="6"/>
      <c r="BI1735" s="3"/>
      <c r="BK1735" s="6"/>
      <c r="BL1735" s="3"/>
      <c r="BM1735" s="3"/>
    </row>
    <row r="1736" spans="11:65" ht="12.75" customHeight="1" x14ac:dyDescent="0.15">
      <c r="K1736" s="1"/>
      <c r="AL1736" s="16"/>
      <c r="AM1736" s="16"/>
      <c r="AN1736" s="17"/>
      <c r="AO1736" s="16"/>
      <c r="AP1736" s="16"/>
      <c r="AQ1736" s="18"/>
      <c r="AR1736" s="18"/>
      <c r="AS1736" s="16"/>
      <c r="AT1736" s="16"/>
      <c r="AU1736" s="16"/>
      <c r="AV1736" s="16"/>
      <c r="AW1736" s="17"/>
      <c r="AX1736" s="16"/>
      <c r="AY1736" s="16"/>
      <c r="AZ1736" s="16"/>
      <c r="BA1736" s="16"/>
      <c r="BB1736" s="16"/>
      <c r="BC1736" s="16"/>
      <c r="BD1736" s="16"/>
      <c r="BH1736" s="6"/>
      <c r="BI1736" s="3"/>
      <c r="BK1736" s="6"/>
      <c r="BL1736" s="3"/>
      <c r="BM1736" s="3"/>
    </row>
    <row r="1737" spans="11:65" ht="12.75" customHeight="1" x14ac:dyDescent="0.15">
      <c r="K1737" s="1"/>
      <c r="AL1737" s="16"/>
      <c r="AM1737" s="16"/>
      <c r="AN1737" s="17"/>
      <c r="AO1737" s="16"/>
      <c r="AP1737" s="16"/>
      <c r="AQ1737" s="18"/>
      <c r="AR1737" s="18"/>
      <c r="AS1737" s="16"/>
      <c r="AT1737" s="16"/>
      <c r="AU1737" s="16"/>
      <c r="AV1737" s="16"/>
      <c r="AW1737" s="17"/>
      <c r="AX1737" s="16"/>
      <c r="AY1737" s="16"/>
      <c r="AZ1737" s="16"/>
      <c r="BA1737" s="16"/>
      <c r="BB1737" s="16"/>
      <c r="BC1737" s="16"/>
      <c r="BD1737" s="16"/>
      <c r="BH1737" s="6"/>
      <c r="BI1737" s="3"/>
      <c r="BK1737" s="6"/>
      <c r="BL1737" s="3"/>
      <c r="BM1737" s="3"/>
    </row>
    <row r="1738" spans="11:65" ht="12.75" customHeight="1" x14ac:dyDescent="0.15">
      <c r="K1738" s="1"/>
      <c r="AL1738" s="16"/>
      <c r="AM1738" s="16"/>
      <c r="AN1738" s="17"/>
      <c r="AO1738" s="16"/>
      <c r="AP1738" s="16"/>
      <c r="AQ1738" s="18"/>
      <c r="AR1738" s="18"/>
      <c r="AS1738" s="16"/>
      <c r="AT1738" s="16"/>
      <c r="AU1738" s="16"/>
      <c r="AV1738" s="16"/>
      <c r="AW1738" s="17"/>
      <c r="AX1738" s="16"/>
      <c r="AY1738" s="16"/>
      <c r="AZ1738" s="16"/>
      <c r="BA1738" s="16"/>
      <c r="BB1738" s="16"/>
      <c r="BC1738" s="16"/>
      <c r="BD1738" s="16"/>
      <c r="BH1738" s="6"/>
      <c r="BI1738" s="3"/>
      <c r="BK1738" s="6"/>
      <c r="BL1738" s="3"/>
      <c r="BM1738" s="3"/>
    </row>
    <row r="1739" spans="11:65" ht="12.75" customHeight="1" x14ac:dyDescent="0.15">
      <c r="K1739" s="1"/>
      <c r="AL1739" s="16"/>
      <c r="AM1739" s="16"/>
      <c r="AN1739" s="17"/>
      <c r="AO1739" s="16"/>
      <c r="AP1739" s="16"/>
      <c r="AQ1739" s="18"/>
      <c r="AR1739" s="18"/>
      <c r="AS1739" s="16"/>
      <c r="AT1739" s="16"/>
      <c r="AU1739" s="16"/>
      <c r="AV1739" s="16"/>
      <c r="AW1739" s="17"/>
      <c r="AX1739" s="16"/>
      <c r="AY1739" s="16"/>
      <c r="AZ1739" s="16"/>
      <c r="BA1739" s="16"/>
      <c r="BB1739" s="16"/>
      <c r="BC1739" s="16"/>
      <c r="BD1739" s="16"/>
      <c r="BH1739" s="6"/>
      <c r="BI1739" s="3"/>
      <c r="BK1739" s="6"/>
      <c r="BL1739" s="3"/>
      <c r="BM1739" s="3"/>
    </row>
    <row r="1740" spans="11:65" ht="12.75" customHeight="1" x14ac:dyDescent="0.15">
      <c r="K1740" s="1"/>
      <c r="AL1740" s="16"/>
      <c r="AM1740" s="16"/>
      <c r="AN1740" s="17"/>
      <c r="AO1740" s="16"/>
      <c r="AP1740" s="16"/>
      <c r="AQ1740" s="18"/>
      <c r="AR1740" s="18"/>
      <c r="AS1740" s="16"/>
      <c r="AT1740" s="16"/>
      <c r="AU1740" s="16"/>
      <c r="AV1740" s="16"/>
      <c r="AW1740" s="17"/>
      <c r="AX1740" s="16"/>
      <c r="AY1740" s="16"/>
      <c r="AZ1740" s="16"/>
      <c r="BA1740" s="16"/>
      <c r="BB1740" s="16"/>
      <c r="BC1740" s="16"/>
      <c r="BD1740" s="16"/>
      <c r="BH1740" s="6"/>
      <c r="BI1740" s="3"/>
      <c r="BK1740" s="6"/>
      <c r="BL1740" s="3"/>
      <c r="BM1740" s="3"/>
    </row>
    <row r="1741" spans="11:65" ht="12.75" customHeight="1" x14ac:dyDescent="0.15">
      <c r="K1741" s="1"/>
      <c r="AL1741" s="16"/>
      <c r="AM1741" s="16"/>
      <c r="AN1741" s="17"/>
      <c r="AO1741" s="16"/>
      <c r="AP1741" s="16"/>
      <c r="AQ1741" s="18"/>
      <c r="AR1741" s="18"/>
      <c r="AS1741" s="16"/>
      <c r="AT1741" s="16"/>
      <c r="AU1741" s="16"/>
      <c r="AV1741" s="16"/>
      <c r="AW1741" s="17"/>
      <c r="AX1741" s="16"/>
      <c r="AY1741" s="16"/>
      <c r="AZ1741" s="16"/>
      <c r="BA1741" s="16"/>
      <c r="BB1741" s="16"/>
      <c r="BC1741" s="16"/>
      <c r="BD1741" s="16"/>
      <c r="BH1741" s="6"/>
      <c r="BI1741" s="3"/>
      <c r="BK1741" s="6"/>
      <c r="BL1741" s="3"/>
      <c r="BM1741" s="3"/>
    </row>
    <row r="1742" spans="11:65" ht="12.75" customHeight="1" x14ac:dyDescent="0.15">
      <c r="K1742" s="1"/>
      <c r="AL1742" s="16"/>
      <c r="AM1742" s="16"/>
      <c r="AN1742" s="17"/>
      <c r="AO1742" s="16"/>
      <c r="AP1742" s="16"/>
      <c r="AQ1742" s="18"/>
      <c r="AR1742" s="18"/>
      <c r="AS1742" s="16"/>
      <c r="AT1742" s="16"/>
      <c r="AU1742" s="16"/>
      <c r="AV1742" s="16"/>
      <c r="AW1742" s="17"/>
      <c r="AX1742" s="16"/>
      <c r="AY1742" s="16"/>
      <c r="AZ1742" s="16"/>
      <c r="BA1742" s="16"/>
      <c r="BB1742" s="16"/>
      <c r="BC1742" s="16"/>
      <c r="BD1742" s="16"/>
      <c r="BH1742" s="6"/>
      <c r="BI1742" s="3"/>
      <c r="BK1742" s="6"/>
      <c r="BL1742" s="3"/>
      <c r="BM1742" s="3"/>
    </row>
    <row r="1743" spans="11:65" ht="12.75" customHeight="1" x14ac:dyDescent="0.15">
      <c r="K1743" s="1"/>
      <c r="AL1743" s="16"/>
      <c r="AM1743" s="16"/>
      <c r="AN1743" s="17"/>
      <c r="AO1743" s="16"/>
      <c r="AP1743" s="16"/>
      <c r="AQ1743" s="18"/>
      <c r="AR1743" s="18"/>
      <c r="AS1743" s="16"/>
      <c r="AT1743" s="16"/>
      <c r="AU1743" s="16"/>
      <c r="AV1743" s="16"/>
      <c r="AW1743" s="17"/>
      <c r="AX1743" s="16"/>
      <c r="AY1743" s="16"/>
      <c r="AZ1743" s="16"/>
      <c r="BA1743" s="16"/>
      <c r="BB1743" s="16"/>
      <c r="BC1743" s="16"/>
      <c r="BD1743" s="16"/>
      <c r="BH1743" s="6"/>
      <c r="BI1743" s="3"/>
      <c r="BK1743" s="6"/>
      <c r="BL1743" s="3"/>
      <c r="BM1743" s="3"/>
    </row>
    <row r="1744" spans="11:65" ht="12.75" customHeight="1" x14ac:dyDescent="0.15">
      <c r="K1744" s="1"/>
      <c r="AL1744" s="16"/>
      <c r="AM1744" s="16"/>
      <c r="AN1744" s="17"/>
      <c r="AO1744" s="16"/>
      <c r="AP1744" s="16"/>
      <c r="AQ1744" s="18"/>
      <c r="AR1744" s="18"/>
      <c r="AS1744" s="16"/>
      <c r="AT1744" s="16"/>
      <c r="AU1744" s="16"/>
      <c r="AV1744" s="16"/>
      <c r="AW1744" s="17"/>
      <c r="AX1744" s="16"/>
      <c r="AY1744" s="16"/>
      <c r="AZ1744" s="16"/>
      <c r="BA1744" s="16"/>
      <c r="BB1744" s="16"/>
      <c r="BC1744" s="16"/>
      <c r="BD1744" s="16"/>
      <c r="BH1744" s="6"/>
      <c r="BI1744" s="3"/>
      <c r="BK1744" s="6"/>
      <c r="BL1744" s="3"/>
      <c r="BM1744" s="3"/>
    </row>
    <row r="1745" spans="11:65" ht="12.75" customHeight="1" x14ac:dyDescent="0.15">
      <c r="K1745" s="1"/>
      <c r="AL1745" s="16"/>
      <c r="AM1745" s="16"/>
      <c r="AN1745" s="17"/>
      <c r="AO1745" s="16"/>
      <c r="AP1745" s="16"/>
      <c r="AQ1745" s="18"/>
      <c r="AR1745" s="18"/>
      <c r="AS1745" s="16"/>
      <c r="AT1745" s="16"/>
      <c r="AU1745" s="16"/>
      <c r="AV1745" s="16"/>
      <c r="AW1745" s="17"/>
      <c r="AX1745" s="16"/>
      <c r="AY1745" s="16"/>
      <c r="AZ1745" s="16"/>
      <c r="BA1745" s="16"/>
      <c r="BB1745" s="16"/>
      <c r="BC1745" s="16"/>
      <c r="BD1745" s="16"/>
      <c r="BH1745" s="6"/>
      <c r="BI1745" s="3"/>
      <c r="BK1745" s="6"/>
      <c r="BL1745" s="3"/>
      <c r="BM1745" s="3"/>
    </row>
    <row r="1746" spans="11:65" ht="12.75" customHeight="1" x14ac:dyDescent="0.15">
      <c r="K1746" s="1"/>
      <c r="AL1746" s="16"/>
      <c r="AM1746" s="16"/>
      <c r="AN1746" s="17"/>
      <c r="AO1746" s="16"/>
      <c r="AP1746" s="16"/>
      <c r="AQ1746" s="18"/>
      <c r="AR1746" s="18"/>
      <c r="AS1746" s="16"/>
      <c r="AT1746" s="16"/>
      <c r="AU1746" s="16"/>
      <c r="AV1746" s="16"/>
      <c r="AW1746" s="17"/>
      <c r="AX1746" s="16"/>
      <c r="AY1746" s="16"/>
      <c r="AZ1746" s="16"/>
      <c r="BA1746" s="16"/>
      <c r="BB1746" s="16"/>
      <c r="BC1746" s="16"/>
      <c r="BD1746" s="16"/>
      <c r="BH1746" s="6"/>
      <c r="BI1746" s="3"/>
      <c r="BK1746" s="6"/>
      <c r="BL1746" s="3"/>
      <c r="BM1746" s="3"/>
    </row>
    <row r="1747" spans="11:65" ht="12.75" customHeight="1" x14ac:dyDescent="0.15">
      <c r="K1747" s="1"/>
      <c r="AL1747" s="16"/>
      <c r="AM1747" s="16"/>
      <c r="AN1747" s="17"/>
      <c r="AO1747" s="16"/>
      <c r="AP1747" s="16"/>
      <c r="AQ1747" s="18"/>
      <c r="AR1747" s="18"/>
      <c r="AS1747" s="16"/>
      <c r="AT1747" s="16"/>
      <c r="AU1747" s="16"/>
      <c r="AV1747" s="16"/>
      <c r="AW1747" s="17"/>
      <c r="AX1747" s="16"/>
      <c r="AY1747" s="16"/>
      <c r="AZ1747" s="16"/>
      <c r="BA1747" s="16"/>
      <c r="BB1747" s="16"/>
      <c r="BC1747" s="16"/>
      <c r="BD1747" s="16"/>
      <c r="BH1747" s="6"/>
      <c r="BI1747" s="3"/>
      <c r="BK1747" s="6"/>
      <c r="BL1747" s="3"/>
      <c r="BM1747" s="3"/>
    </row>
    <row r="1748" spans="11:65" ht="12.75" customHeight="1" x14ac:dyDescent="0.15">
      <c r="K1748" s="1"/>
      <c r="AL1748" s="16"/>
      <c r="AM1748" s="16"/>
      <c r="AN1748" s="17"/>
      <c r="AO1748" s="16"/>
      <c r="AP1748" s="16"/>
      <c r="AQ1748" s="18"/>
      <c r="AR1748" s="18"/>
      <c r="AS1748" s="16"/>
      <c r="AT1748" s="16"/>
      <c r="AU1748" s="16"/>
      <c r="AV1748" s="16"/>
      <c r="AW1748" s="17"/>
      <c r="AX1748" s="16"/>
      <c r="AY1748" s="16"/>
      <c r="AZ1748" s="16"/>
      <c r="BA1748" s="16"/>
      <c r="BB1748" s="16"/>
      <c r="BC1748" s="16"/>
      <c r="BD1748" s="16"/>
      <c r="BH1748" s="6"/>
      <c r="BI1748" s="3"/>
      <c r="BK1748" s="6"/>
      <c r="BL1748" s="3"/>
      <c r="BM1748" s="3"/>
    </row>
    <row r="1749" spans="11:65" ht="12.75" customHeight="1" x14ac:dyDescent="0.15">
      <c r="K1749" s="1"/>
      <c r="AL1749" s="16"/>
      <c r="AM1749" s="16"/>
      <c r="AN1749" s="17"/>
      <c r="AO1749" s="16"/>
      <c r="AP1749" s="16"/>
      <c r="AQ1749" s="18"/>
      <c r="AR1749" s="18"/>
      <c r="AS1749" s="16"/>
      <c r="AT1749" s="16"/>
      <c r="AU1749" s="16"/>
      <c r="AV1749" s="16"/>
      <c r="AW1749" s="17"/>
      <c r="AX1749" s="16"/>
      <c r="AY1749" s="16"/>
      <c r="AZ1749" s="16"/>
      <c r="BA1749" s="16"/>
      <c r="BB1749" s="16"/>
      <c r="BC1749" s="16"/>
      <c r="BD1749" s="16"/>
      <c r="BH1749" s="6"/>
      <c r="BI1749" s="3"/>
      <c r="BK1749" s="6"/>
      <c r="BL1749" s="3"/>
      <c r="BM1749" s="3"/>
    </row>
    <row r="1750" spans="11:65" ht="12.75" customHeight="1" x14ac:dyDescent="0.15">
      <c r="K1750" s="1"/>
      <c r="AL1750" s="16"/>
      <c r="AM1750" s="16"/>
      <c r="AN1750" s="17"/>
      <c r="AO1750" s="16"/>
      <c r="AP1750" s="16"/>
      <c r="AQ1750" s="18"/>
      <c r="AR1750" s="18"/>
      <c r="AS1750" s="16"/>
      <c r="AT1750" s="16"/>
      <c r="AU1750" s="16"/>
      <c r="AV1750" s="16"/>
      <c r="AW1750" s="17"/>
      <c r="AX1750" s="16"/>
      <c r="AY1750" s="16"/>
      <c r="AZ1750" s="16"/>
      <c r="BA1750" s="16"/>
      <c r="BB1750" s="16"/>
      <c r="BC1750" s="16"/>
      <c r="BD1750" s="16"/>
      <c r="BH1750" s="6"/>
      <c r="BI1750" s="3"/>
      <c r="BK1750" s="6"/>
      <c r="BL1750" s="3"/>
      <c r="BM1750" s="3"/>
    </row>
    <row r="1751" spans="11:65" ht="12.75" customHeight="1" x14ac:dyDescent="0.15">
      <c r="K1751" s="1"/>
      <c r="AL1751" s="16"/>
      <c r="AM1751" s="16"/>
      <c r="AN1751" s="17"/>
      <c r="AO1751" s="16"/>
      <c r="AP1751" s="16"/>
      <c r="AQ1751" s="18"/>
      <c r="AR1751" s="18"/>
      <c r="AS1751" s="16"/>
      <c r="AT1751" s="16"/>
      <c r="AU1751" s="16"/>
      <c r="AV1751" s="16"/>
      <c r="AW1751" s="17"/>
      <c r="AX1751" s="16"/>
      <c r="AY1751" s="16"/>
      <c r="AZ1751" s="16"/>
      <c r="BA1751" s="16"/>
      <c r="BB1751" s="16"/>
      <c r="BC1751" s="16"/>
      <c r="BD1751" s="16"/>
      <c r="BH1751" s="6"/>
      <c r="BI1751" s="3"/>
      <c r="BK1751" s="6"/>
      <c r="BL1751" s="3"/>
      <c r="BM1751" s="3"/>
    </row>
    <row r="1752" spans="11:65" ht="12.75" customHeight="1" x14ac:dyDescent="0.15">
      <c r="K1752" s="1"/>
      <c r="AL1752" s="16"/>
      <c r="AM1752" s="16"/>
      <c r="AN1752" s="17"/>
      <c r="AO1752" s="16"/>
      <c r="AP1752" s="16"/>
      <c r="AQ1752" s="18"/>
      <c r="AR1752" s="18"/>
      <c r="AS1752" s="16"/>
      <c r="AT1752" s="16"/>
      <c r="AU1752" s="16"/>
      <c r="AV1752" s="16"/>
      <c r="AW1752" s="17"/>
      <c r="AX1752" s="16"/>
      <c r="AY1752" s="16"/>
      <c r="AZ1752" s="16"/>
      <c r="BA1752" s="16"/>
      <c r="BB1752" s="16"/>
      <c r="BC1752" s="16"/>
      <c r="BD1752" s="16"/>
      <c r="BH1752" s="6"/>
      <c r="BI1752" s="3"/>
      <c r="BK1752" s="6"/>
      <c r="BL1752" s="3"/>
      <c r="BM1752" s="3"/>
    </row>
    <row r="1753" spans="11:65" ht="12.75" customHeight="1" x14ac:dyDescent="0.15">
      <c r="K1753" s="1"/>
      <c r="AL1753" s="16"/>
      <c r="AM1753" s="16"/>
      <c r="AN1753" s="17"/>
      <c r="AO1753" s="16"/>
      <c r="AP1753" s="16"/>
      <c r="AQ1753" s="18"/>
      <c r="AR1753" s="18"/>
      <c r="AS1753" s="16"/>
      <c r="AT1753" s="16"/>
      <c r="AU1753" s="16"/>
      <c r="AV1753" s="16"/>
      <c r="AW1753" s="17"/>
      <c r="AX1753" s="16"/>
      <c r="AY1753" s="16"/>
      <c r="AZ1753" s="16"/>
      <c r="BA1753" s="16"/>
      <c r="BB1753" s="16"/>
      <c r="BC1753" s="16"/>
      <c r="BD1753" s="16"/>
      <c r="BH1753" s="6"/>
      <c r="BI1753" s="3"/>
      <c r="BK1753" s="6"/>
      <c r="BL1753" s="3"/>
      <c r="BM1753" s="3"/>
    </row>
    <row r="1754" spans="11:65" ht="12.75" customHeight="1" x14ac:dyDescent="0.15">
      <c r="K1754" s="1"/>
      <c r="AL1754" s="16"/>
      <c r="AM1754" s="16"/>
      <c r="AN1754" s="17"/>
      <c r="AO1754" s="16"/>
      <c r="AP1754" s="16"/>
      <c r="AQ1754" s="18"/>
      <c r="AR1754" s="18"/>
      <c r="AS1754" s="16"/>
      <c r="AT1754" s="16"/>
      <c r="AU1754" s="16"/>
      <c r="AV1754" s="16"/>
      <c r="AW1754" s="17"/>
      <c r="AX1754" s="16"/>
      <c r="AY1754" s="16"/>
      <c r="AZ1754" s="16"/>
      <c r="BA1754" s="16"/>
      <c r="BB1754" s="16"/>
      <c r="BC1754" s="16"/>
      <c r="BD1754" s="16"/>
      <c r="BH1754" s="6"/>
      <c r="BI1754" s="3"/>
      <c r="BK1754" s="6"/>
      <c r="BL1754" s="3"/>
      <c r="BM1754" s="3"/>
    </row>
    <row r="1755" spans="11:65" ht="12.75" customHeight="1" x14ac:dyDescent="0.15">
      <c r="K1755" s="1"/>
      <c r="AL1755" s="16"/>
      <c r="AM1755" s="16"/>
      <c r="AN1755" s="17"/>
      <c r="AO1755" s="16"/>
      <c r="AP1755" s="16"/>
      <c r="AQ1755" s="18"/>
      <c r="AR1755" s="18"/>
      <c r="AS1755" s="16"/>
      <c r="AT1755" s="16"/>
      <c r="AU1755" s="16"/>
      <c r="AV1755" s="16"/>
      <c r="AW1755" s="17"/>
      <c r="AX1755" s="16"/>
      <c r="AY1755" s="16"/>
      <c r="AZ1755" s="16"/>
      <c r="BA1755" s="16"/>
      <c r="BB1755" s="16"/>
      <c r="BC1755" s="16"/>
      <c r="BD1755" s="16"/>
      <c r="BH1755" s="6"/>
      <c r="BI1755" s="3"/>
      <c r="BK1755" s="6"/>
      <c r="BL1755" s="3"/>
      <c r="BM1755" s="3"/>
    </row>
    <row r="1756" spans="11:65" ht="12.75" customHeight="1" x14ac:dyDescent="0.15">
      <c r="K1756" s="1"/>
      <c r="AL1756" s="16"/>
      <c r="AM1756" s="16"/>
      <c r="AN1756" s="17"/>
      <c r="AO1756" s="16"/>
      <c r="AP1756" s="16"/>
      <c r="AQ1756" s="18"/>
      <c r="AR1756" s="18"/>
      <c r="AS1756" s="16"/>
      <c r="AT1756" s="16"/>
      <c r="AU1756" s="16"/>
      <c r="AV1756" s="16"/>
      <c r="AW1756" s="17"/>
      <c r="AX1756" s="16"/>
      <c r="AY1756" s="16"/>
      <c r="AZ1756" s="16"/>
      <c r="BA1756" s="16"/>
      <c r="BB1756" s="16"/>
      <c r="BC1756" s="16"/>
      <c r="BD1756" s="16"/>
      <c r="BH1756" s="6"/>
      <c r="BI1756" s="3"/>
      <c r="BK1756" s="6"/>
      <c r="BL1756" s="3"/>
      <c r="BM1756" s="3"/>
    </row>
    <row r="1757" spans="11:65" ht="12.75" customHeight="1" x14ac:dyDescent="0.15">
      <c r="K1757" s="1"/>
      <c r="AL1757" s="16"/>
      <c r="AM1757" s="16"/>
      <c r="AN1757" s="17"/>
      <c r="AO1757" s="16"/>
      <c r="AP1757" s="16"/>
      <c r="AQ1757" s="18"/>
      <c r="AR1757" s="18"/>
      <c r="AS1757" s="16"/>
      <c r="AT1757" s="16"/>
      <c r="AU1757" s="16"/>
      <c r="AV1757" s="16"/>
      <c r="AW1757" s="17"/>
      <c r="AX1757" s="16"/>
      <c r="AY1757" s="16"/>
      <c r="AZ1757" s="16"/>
      <c r="BA1757" s="16"/>
      <c r="BB1757" s="16"/>
      <c r="BC1757" s="16"/>
      <c r="BD1757" s="16"/>
      <c r="BH1757" s="6"/>
      <c r="BI1757" s="3"/>
      <c r="BK1757" s="6"/>
      <c r="BL1757" s="3"/>
      <c r="BM1757" s="3"/>
    </row>
    <row r="1758" spans="11:65" ht="12.75" customHeight="1" x14ac:dyDescent="0.15">
      <c r="K1758" s="1"/>
      <c r="AL1758" s="16"/>
      <c r="AM1758" s="16"/>
      <c r="AN1758" s="17"/>
      <c r="AO1758" s="16"/>
      <c r="AP1758" s="16"/>
      <c r="AQ1758" s="18"/>
      <c r="AR1758" s="18"/>
      <c r="AS1758" s="16"/>
      <c r="AT1758" s="16"/>
      <c r="AU1758" s="16"/>
      <c r="AV1758" s="16"/>
      <c r="AW1758" s="17"/>
      <c r="AX1758" s="16"/>
      <c r="AY1758" s="16"/>
      <c r="AZ1758" s="16"/>
      <c r="BA1758" s="16"/>
      <c r="BB1758" s="16"/>
      <c r="BC1758" s="16"/>
      <c r="BD1758" s="16"/>
      <c r="BH1758" s="6"/>
      <c r="BI1758" s="3"/>
      <c r="BK1758" s="6"/>
      <c r="BL1758" s="3"/>
      <c r="BM1758" s="3"/>
    </row>
    <row r="1759" spans="11:65" ht="12.75" customHeight="1" x14ac:dyDescent="0.15">
      <c r="K1759" s="1"/>
      <c r="AL1759" s="16"/>
      <c r="AM1759" s="16"/>
      <c r="AN1759" s="17"/>
      <c r="AO1759" s="16"/>
      <c r="AP1759" s="16"/>
      <c r="AQ1759" s="18"/>
      <c r="AR1759" s="18"/>
      <c r="AS1759" s="16"/>
      <c r="AT1759" s="16"/>
      <c r="AU1759" s="16"/>
      <c r="AV1759" s="16"/>
      <c r="AW1759" s="17"/>
      <c r="AX1759" s="16"/>
      <c r="AY1759" s="16"/>
      <c r="AZ1759" s="16"/>
      <c r="BA1759" s="16"/>
      <c r="BB1759" s="16"/>
      <c r="BC1759" s="16"/>
      <c r="BD1759" s="16"/>
      <c r="BH1759" s="6"/>
      <c r="BI1759" s="3"/>
      <c r="BK1759" s="6"/>
      <c r="BL1759" s="3"/>
      <c r="BM1759" s="3"/>
    </row>
    <row r="1760" spans="11:65" ht="12.75" customHeight="1" x14ac:dyDescent="0.15">
      <c r="K1760" s="1"/>
      <c r="AL1760" s="16"/>
      <c r="AM1760" s="16"/>
      <c r="AN1760" s="17"/>
      <c r="AO1760" s="16"/>
      <c r="AP1760" s="16"/>
      <c r="AQ1760" s="18"/>
      <c r="AR1760" s="18"/>
      <c r="AS1760" s="16"/>
      <c r="AT1760" s="16"/>
      <c r="AU1760" s="16"/>
      <c r="AV1760" s="16"/>
      <c r="AW1760" s="17"/>
      <c r="AX1760" s="16"/>
      <c r="AY1760" s="16"/>
      <c r="AZ1760" s="16"/>
      <c r="BA1760" s="16"/>
      <c r="BB1760" s="16"/>
      <c r="BC1760" s="16"/>
      <c r="BD1760" s="16"/>
      <c r="BH1760" s="6"/>
      <c r="BI1760" s="3"/>
      <c r="BK1760" s="6"/>
      <c r="BL1760" s="3"/>
      <c r="BM1760" s="3"/>
    </row>
    <row r="1761" spans="11:65" ht="12.75" customHeight="1" x14ac:dyDescent="0.15">
      <c r="K1761" s="1"/>
      <c r="AL1761" s="16"/>
      <c r="AM1761" s="16"/>
      <c r="AN1761" s="17"/>
      <c r="AO1761" s="16"/>
      <c r="AP1761" s="16"/>
      <c r="AQ1761" s="18"/>
      <c r="AR1761" s="18"/>
      <c r="AS1761" s="16"/>
      <c r="AT1761" s="16"/>
      <c r="AU1761" s="16"/>
      <c r="AV1761" s="16"/>
      <c r="AW1761" s="17"/>
      <c r="AX1761" s="16"/>
      <c r="AY1761" s="16"/>
      <c r="AZ1761" s="16"/>
      <c r="BA1761" s="16"/>
      <c r="BB1761" s="16"/>
      <c r="BC1761" s="16"/>
      <c r="BD1761" s="16"/>
      <c r="BH1761" s="6"/>
      <c r="BI1761" s="3"/>
      <c r="BK1761" s="6"/>
      <c r="BL1761" s="3"/>
      <c r="BM1761" s="3"/>
    </row>
    <row r="1762" spans="11:65" ht="12.75" customHeight="1" x14ac:dyDescent="0.15">
      <c r="K1762" s="1"/>
      <c r="AL1762" s="16"/>
      <c r="AM1762" s="16"/>
      <c r="AN1762" s="17"/>
      <c r="AO1762" s="16"/>
      <c r="AP1762" s="16"/>
      <c r="AQ1762" s="18"/>
      <c r="AR1762" s="18"/>
      <c r="AS1762" s="16"/>
      <c r="AT1762" s="16"/>
      <c r="AU1762" s="16"/>
      <c r="AV1762" s="16"/>
      <c r="AW1762" s="17"/>
      <c r="AX1762" s="16"/>
      <c r="AY1762" s="16"/>
      <c r="AZ1762" s="16"/>
      <c r="BA1762" s="16"/>
      <c r="BB1762" s="16"/>
      <c r="BC1762" s="16"/>
      <c r="BD1762" s="16"/>
      <c r="BH1762" s="6"/>
      <c r="BI1762" s="3"/>
      <c r="BK1762" s="6"/>
      <c r="BL1762" s="3"/>
      <c r="BM1762" s="3"/>
    </row>
    <row r="1763" spans="11:65" ht="12.75" customHeight="1" x14ac:dyDescent="0.15">
      <c r="K1763" s="1"/>
      <c r="AL1763" s="16"/>
      <c r="AM1763" s="16"/>
      <c r="AN1763" s="17"/>
      <c r="AO1763" s="16"/>
      <c r="AP1763" s="16"/>
      <c r="AQ1763" s="18"/>
      <c r="AR1763" s="18"/>
      <c r="AS1763" s="16"/>
      <c r="AT1763" s="16"/>
      <c r="AU1763" s="16"/>
      <c r="AV1763" s="16"/>
      <c r="AW1763" s="17"/>
      <c r="AX1763" s="16"/>
      <c r="AY1763" s="16"/>
      <c r="AZ1763" s="16"/>
      <c r="BA1763" s="16"/>
      <c r="BB1763" s="16"/>
      <c r="BC1763" s="16"/>
      <c r="BD1763" s="16"/>
      <c r="BH1763" s="6"/>
      <c r="BI1763" s="3"/>
      <c r="BK1763" s="6"/>
      <c r="BL1763" s="3"/>
      <c r="BM1763" s="3"/>
    </row>
    <row r="1764" spans="11:65" ht="12.75" customHeight="1" x14ac:dyDescent="0.15">
      <c r="K1764" s="1"/>
      <c r="AL1764" s="16"/>
      <c r="AM1764" s="16"/>
      <c r="AN1764" s="17"/>
      <c r="AO1764" s="16"/>
      <c r="AP1764" s="16"/>
      <c r="AQ1764" s="18"/>
      <c r="AR1764" s="18"/>
      <c r="AS1764" s="16"/>
      <c r="AT1764" s="16"/>
      <c r="AU1764" s="16"/>
      <c r="AV1764" s="16"/>
      <c r="AW1764" s="17"/>
      <c r="AX1764" s="16"/>
      <c r="AY1764" s="16"/>
      <c r="AZ1764" s="16"/>
      <c r="BA1764" s="16"/>
      <c r="BB1764" s="16"/>
      <c r="BC1764" s="16"/>
      <c r="BD1764" s="16"/>
      <c r="BH1764" s="6"/>
      <c r="BI1764" s="3"/>
      <c r="BK1764" s="6"/>
      <c r="BL1764" s="3"/>
      <c r="BM1764" s="3"/>
    </row>
    <row r="1765" spans="11:65" ht="12.75" customHeight="1" x14ac:dyDescent="0.15">
      <c r="K1765" s="1"/>
      <c r="AL1765" s="16"/>
      <c r="AM1765" s="16"/>
      <c r="AN1765" s="17"/>
      <c r="AO1765" s="16"/>
      <c r="AP1765" s="16"/>
      <c r="AQ1765" s="18"/>
      <c r="AR1765" s="18"/>
      <c r="AS1765" s="16"/>
      <c r="AT1765" s="16"/>
      <c r="AU1765" s="16"/>
      <c r="AV1765" s="16"/>
      <c r="AW1765" s="17"/>
      <c r="AX1765" s="16"/>
      <c r="AY1765" s="16"/>
      <c r="AZ1765" s="16"/>
      <c r="BA1765" s="16"/>
      <c r="BB1765" s="16"/>
      <c r="BC1765" s="16"/>
      <c r="BD1765" s="16"/>
      <c r="BH1765" s="6"/>
      <c r="BI1765" s="3"/>
      <c r="BK1765" s="6"/>
      <c r="BL1765" s="3"/>
      <c r="BM1765" s="3"/>
    </row>
    <row r="1766" spans="11:65" ht="12.75" customHeight="1" x14ac:dyDescent="0.15">
      <c r="K1766" s="1"/>
      <c r="AL1766" s="16"/>
      <c r="AM1766" s="16"/>
      <c r="AN1766" s="17"/>
      <c r="AO1766" s="16"/>
      <c r="AP1766" s="16"/>
      <c r="AQ1766" s="18"/>
      <c r="AR1766" s="18"/>
      <c r="AS1766" s="16"/>
      <c r="AT1766" s="16"/>
      <c r="AU1766" s="16"/>
      <c r="AV1766" s="16"/>
      <c r="AW1766" s="17"/>
      <c r="AX1766" s="16"/>
      <c r="AY1766" s="16"/>
      <c r="AZ1766" s="16"/>
      <c r="BA1766" s="16"/>
      <c r="BB1766" s="16"/>
      <c r="BC1766" s="16"/>
      <c r="BD1766" s="16"/>
      <c r="BH1766" s="6"/>
      <c r="BI1766" s="3"/>
      <c r="BK1766" s="6"/>
      <c r="BL1766" s="3"/>
      <c r="BM1766" s="3"/>
    </row>
    <row r="1767" spans="11:65" ht="12.75" customHeight="1" x14ac:dyDescent="0.15">
      <c r="K1767" s="1"/>
      <c r="AL1767" s="16"/>
      <c r="AM1767" s="16"/>
      <c r="AN1767" s="17"/>
      <c r="AO1767" s="16"/>
      <c r="AP1767" s="16"/>
      <c r="AQ1767" s="18"/>
      <c r="AR1767" s="18"/>
      <c r="AS1767" s="16"/>
      <c r="AT1767" s="16"/>
      <c r="AU1767" s="16"/>
      <c r="AV1767" s="16"/>
      <c r="AW1767" s="17"/>
      <c r="AX1767" s="16"/>
      <c r="AY1767" s="16"/>
      <c r="AZ1767" s="16"/>
      <c r="BA1767" s="16"/>
      <c r="BB1767" s="16"/>
      <c r="BC1767" s="16"/>
      <c r="BD1767" s="16"/>
      <c r="BH1767" s="6"/>
      <c r="BI1767" s="3"/>
      <c r="BK1767" s="6"/>
      <c r="BL1767" s="3"/>
      <c r="BM1767" s="3"/>
    </row>
    <row r="1768" spans="11:65" ht="12.75" customHeight="1" x14ac:dyDescent="0.15">
      <c r="K1768" s="1"/>
      <c r="AL1768" s="16"/>
      <c r="AM1768" s="16"/>
      <c r="AN1768" s="17"/>
      <c r="AO1768" s="16"/>
      <c r="AP1768" s="16"/>
      <c r="AQ1768" s="18"/>
      <c r="AR1768" s="18"/>
      <c r="AS1768" s="16"/>
      <c r="AT1768" s="16"/>
      <c r="AU1768" s="16"/>
      <c r="AV1768" s="16"/>
      <c r="AW1768" s="17"/>
      <c r="AX1768" s="16"/>
      <c r="AY1768" s="16"/>
      <c r="AZ1768" s="16"/>
      <c r="BA1768" s="16"/>
      <c r="BB1768" s="16"/>
      <c r="BC1768" s="16"/>
      <c r="BD1768" s="16"/>
      <c r="BH1768" s="6"/>
      <c r="BI1768" s="3"/>
      <c r="BK1768" s="6"/>
      <c r="BL1768" s="3"/>
      <c r="BM1768" s="3"/>
    </row>
    <row r="1769" spans="11:65" ht="12.75" customHeight="1" x14ac:dyDescent="0.15">
      <c r="K1769" s="1"/>
      <c r="AL1769" s="16"/>
      <c r="AM1769" s="16"/>
      <c r="AN1769" s="17"/>
      <c r="AO1769" s="16"/>
      <c r="AP1769" s="16"/>
      <c r="AQ1769" s="18"/>
      <c r="AR1769" s="18"/>
      <c r="AS1769" s="16"/>
      <c r="AT1769" s="16"/>
      <c r="AU1769" s="16"/>
      <c r="AV1769" s="16"/>
      <c r="AW1769" s="17"/>
      <c r="AX1769" s="16"/>
      <c r="AY1769" s="16"/>
      <c r="AZ1769" s="16"/>
      <c r="BA1769" s="16"/>
      <c r="BB1769" s="16"/>
      <c r="BC1769" s="16"/>
      <c r="BD1769" s="16"/>
      <c r="BH1769" s="6"/>
      <c r="BI1769" s="3"/>
      <c r="BK1769" s="6"/>
      <c r="BL1769" s="3"/>
      <c r="BM1769" s="3"/>
    </row>
    <row r="1770" spans="11:65" ht="12.75" customHeight="1" x14ac:dyDescent="0.15">
      <c r="K1770" s="1"/>
      <c r="AL1770" s="16"/>
      <c r="AM1770" s="16"/>
      <c r="AN1770" s="17"/>
      <c r="AO1770" s="16"/>
      <c r="AP1770" s="16"/>
      <c r="AQ1770" s="18"/>
      <c r="AR1770" s="18"/>
      <c r="AS1770" s="16"/>
      <c r="AT1770" s="16"/>
      <c r="AU1770" s="16"/>
      <c r="AV1770" s="16"/>
      <c r="AW1770" s="17"/>
      <c r="AX1770" s="16"/>
      <c r="AY1770" s="16"/>
      <c r="AZ1770" s="16"/>
      <c r="BA1770" s="16"/>
      <c r="BB1770" s="16"/>
      <c r="BC1770" s="16"/>
      <c r="BD1770" s="16"/>
      <c r="BH1770" s="6"/>
      <c r="BI1770" s="3"/>
      <c r="BK1770" s="6"/>
      <c r="BL1770" s="3"/>
      <c r="BM1770" s="3"/>
    </row>
    <row r="1771" spans="11:65" ht="12.75" customHeight="1" x14ac:dyDescent="0.15">
      <c r="K1771" s="1"/>
      <c r="AL1771" s="16"/>
      <c r="AM1771" s="16"/>
      <c r="AN1771" s="17"/>
      <c r="AO1771" s="16"/>
      <c r="AP1771" s="16"/>
      <c r="AQ1771" s="18"/>
      <c r="AR1771" s="18"/>
      <c r="AS1771" s="16"/>
      <c r="AT1771" s="16"/>
      <c r="AU1771" s="16"/>
      <c r="AV1771" s="16"/>
      <c r="AW1771" s="17"/>
      <c r="AX1771" s="16"/>
      <c r="AY1771" s="16"/>
      <c r="AZ1771" s="16"/>
      <c r="BA1771" s="16"/>
      <c r="BB1771" s="16"/>
      <c r="BC1771" s="16"/>
      <c r="BD1771" s="16"/>
      <c r="BH1771" s="6"/>
      <c r="BI1771" s="3"/>
      <c r="BK1771" s="6"/>
      <c r="BL1771" s="3"/>
      <c r="BM1771" s="3"/>
    </row>
    <row r="1772" spans="11:65" ht="12.75" customHeight="1" x14ac:dyDescent="0.15">
      <c r="K1772" s="1"/>
      <c r="AL1772" s="16"/>
      <c r="AM1772" s="16"/>
      <c r="AN1772" s="17"/>
      <c r="AO1772" s="16"/>
      <c r="AP1772" s="16"/>
      <c r="AQ1772" s="18"/>
      <c r="AR1772" s="18"/>
      <c r="AS1772" s="16"/>
      <c r="AT1772" s="16"/>
      <c r="AU1772" s="16"/>
      <c r="AV1772" s="16"/>
      <c r="AW1772" s="17"/>
      <c r="AX1772" s="16"/>
      <c r="AY1772" s="16"/>
      <c r="AZ1772" s="16"/>
      <c r="BA1772" s="16"/>
      <c r="BB1772" s="16"/>
      <c r="BC1772" s="16"/>
      <c r="BD1772" s="16"/>
      <c r="BH1772" s="6"/>
      <c r="BI1772" s="3"/>
      <c r="BK1772" s="6"/>
      <c r="BL1772" s="3"/>
      <c r="BM1772" s="3"/>
    </row>
    <row r="1773" spans="11:65" ht="12.75" customHeight="1" x14ac:dyDescent="0.15">
      <c r="K1773" s="1"/>
      <c r="AL1773" s="16"/>
      <c r="AM1773" s="16"/>
      <c r="AN1773" s="17"/>
      <c r="AO1773" s="16"/>
      <c r="AP1773" s="16"/>
      <c r="AQ1773" s="18"/>
      <c r="AR1773" s="18"/>
      <c r="AS1773" s="16"/>
      <c r="AT1773" s="16"/>
      <c r="AU1773" s="16"/>
      <c r="AV1773" s="16"/>
      <c r="AW1773" s="17"/>
      <c r="AX1773" s="16"/>
      <c r="AY1773" s="16"/>
      <c r="AZ1773" s="16"/>
      <c r="BA1773" s="16"/>
      <c r="BB1773" s="16"/>
      <c r="BC1773" s="16"/>
      <c r="BD1773" s="16"/>
      <c r="BH1773" s="6"/>
      <c r="BI1773" s="3"/>
      <c r="BK1773" s="6"/>
      <c r="BL1773" s="3"/>
      <c r="BM1773" s="3"/>
    </row>
    <row r="1774" spans="11:65" ht="12.75" customHeight="1" x14ac:dyDescent="0.15">
      <c r="K1774" s="1"/>
      <c r="AL1774" s="16"/>
      <c r="AM1774" s="16"/>
      <c r="AN1774" s="17"/>
      <c r="AO1774" s="16"/>
      <c r="AP1774" s="16"/>
      <c r="AQ1774" s="18"/>
      <c r="AR1774" s="18"/>
      <c r="AS1774" s="16"/>
      <c r="AT1774" s="16"/>
      <c r="AU1774" s="16"/>
      <c r="AV1774" s="16"/>
      <c r="AW1774" s="17"/>
      <c r="AX1774" s="16"/>
      <c r="AY1774" s="16"/>
      <c r="AZ1774" s="16"/>
      <c r="BA1774" s="16"/>
      <c r="BB1774" s="16"/>
      <c r="BC1774" s="16"/>
      <c r="BD1774" s="16"/>
      <c r="BH1774" s="6"/>
      <c r="BI1774" s="3"/>
      <c r="BK1774" s="6"/>
      <c r="BL1774" s="3"/>
      <c r="BM1774" s="3"/>
    </row>
    <row r="1775" spans="11:65" ht="12.75" customHeight="1" x14ac:dyDescent="0.15">
      <c r="K1775" s="1"/>
      <c r="AL1775" s="16"/>
      <c r="AM1775" s="16"/>
      <c r="AN1775" s="17"/>
      <c r="AO1775" s="16"/>
      <c r="AP1775" s="16"/>
      <c r="AQ1775" s="18"/>
      <c r="AR1775" s="18"/>
      <c r="AS1775" s="16"/>
      <c r="AT1775" s="16"/>
      <c r="AU1775" s="16"/>
      <c r="AV1775" s="16"/>
      <c r="AW1775" s="17"/>
      <c r="AX1775" s="16"/>
      <c r="AY1775" s="16"/>
      <c r="AZ1775" s="16"/>
      <c r="BA1775" s="16"/>
      <c r="BB1775" s="16"/>
      <c r="BC1775" s="16"/>
      <c r="BD1775" s="16"/>
      <c r="BH1775" s="6"/>
      <c r="BI1775" s="3"/>
      <c r="BK1775" s="6"/>
      <c r="BL1775" s="3"/>
      <c r="BM1775" s="3"/>
    </row>
    <row r="1776" spans="11:65" ht="12.75" customHeight="1" x14ac:dyDescent="0.15">
      <c r="K1776" s="1"/>
      <c r="AL1776" s="16"/>
      <c r="AM1776" s="16"/>
      <c r="AN1776" s="17"/>
      <c r="AO1776" s="16"/>
      <c r="AP1776" s="16"/>
      <c r="AQ1776" s="18"/>
      <c r="AR1776" s="18"/>
      <c r="AS1776" s="16"/>
      <c r="AT1776" s="16"/>
      <c r="AU1776" s="16"/>
      <c r="AV1776" s="16"/>
      <c r="AW1776" s="17"/>
      <c r="AX1776" s="16"/>
      <c r="AY1776" s="16"/>
      <c r="AZ1776" s="16"/>
      <c r="BA1776" s="16"/>
      <c r="BB1776" s="16"/>
      <c r="BC1776" s="16"/>
      <c r="BD1776" s="16"/>
      <c r="BH1776" s="6"/>
      <c r="BI1776" s="3"/>
      <c r="BK1776" s="6"/>
      <c r="BL1776" s="3"/>
      <c r="BM1776" s="3"/>
    </row>
    <row r="1777" spans="11:65" ht="12.75" customHeight="1" x14ac:dyDescent="0.15">
      <c r="K1777" s="1"/>
      <c r="AL1777" s="16"/>
      <c r="AM1777" s="16"/>
      <c r="AN1777" s="17"/>
      <c r="AO1777" s="16"/>
      <c r="AP1777" s="16"/>
      <c r="AQ1777" s="18"/>
      <c r="AR1777" s="18"/>
      <c r="AS1777" s="16"/>
      <c r="AT1777" s="16"/>
      <c r="AU1777" s="16"/>
      <c r="AV1777" s="16"/>
      <c r="AW1777" s="17"/>
      <c r="AX1777" s="16"/>
      <c r="AY1777" s="16"/>
      <c r="AZ1777" s="16"/>
      <c r="BA1777" s="16"/>
      <c r="BB1777" s="16"/>
      <c r="BC1777" s="16"/>
      <c r="BD1777" s="16"/>
      <c r="BH1777" s="6"/>
      <c r="BI1777" s="3"/>
      <c r="BK1777" s="6"/>
      <c r="BL1777" s="3"/>
      <c r="BM1777" s="3"/>
    </row>
    <row r="1778" spans="11:65" ht="12.75" customHeight="1" x14ac:dyDescent="0.15">
      <c r="K1778" s="1"/>
      <c r="AL1778" s="16"/>
      <c r="AM1778" s="16"/>
      <c r="AN1778" s="17"/>
      <c r="AO1778" s="16"/>
      <c r="AP1778" s="16"/>
      <c r="AQ1778" s="18"/>
      <c r="AR1778" s="18"/>
      <c r="AS1778" s="16"/>
      <c r="AT1778" s="16"/>
      <c r="AU1778" s="16"/>
      <c r="AV1778" s="16"/>
      <c r="AW1778" s="17"/>
      <c r="AX1778" s="16"/>
      <c r="AY1778" s="16"/>
      <c r="AZ1778" s="16"/>
      <c r="BA1778" s="16"/>
      <c r="BB1778" s="16"/>
      <c r="BC1778" s="16"/>
      <c r="BD1778" s="16"/>
      <c r="BH1778" s="6"/>
      <c r="BI1778" s="3"/>
      <c r="BK1778" s="6"/>
      <c r="BL1778" s="3"/>
      <c r="BM1778" s="3"/>
    </row>
    <row r="1779" spans="11:65" ht="12.75" customHeight="1" x14ac:dyDescent="0.15">
      <c r="K1779" s="1"/>
      <c r="AL1779" s="16"/>
      <c r="AM1779" s="16"/>
      <c r="AN1779" s="17"/>
      <c r="AO1779" s="16"/>
      <c r="AP1779" s="16"/>
      <c r="AQ1779" s="18"/>
      <c r="AR1779" s="18"/>
      <c r="AS1779" s="16"/>
      <c r="AT1779" s="16"/>
      <c r="AU1779" s="16"/>
      <c r="AV1779" s="16"/>
      <c r="AW1779" s="17"/>
      <c r="AX1779" s="16"/>
      <c r="AY1779" s="16"/>
      <c r="AZ1779" s="16"/>
      <c r="BA1779" s="16"/>
      <c r="BB1779" s="16"/>
      <c r="BC1779" s="16"/>
      <c r="BD1779" s="16"/>
      <c r="BH1779" s="6"/>
      <c r="BI1779" s="3"/>
      <c r="BK1779" s="6"/>
      <c r="BL1779" s="3"/>
      <c r="BM1779" s="3"/>
    </row>
    <row r="1780" spans="11:65" ht="12.75" customHeight="1" x14ac:dyDescent="0.15">
      <c r="K1780" s="1"/>
      <c r="AL1780" s="16"/>
      <c r="AM1780" s="16"/>
      <c r="AN1780" s="17"/>
      <c r="AO1780" s="16"/>
      <c r="AP1780" s="16"/>
      <c r="AQ1780" s="18"/>
      <c r="AR1780" s="18"/>
      <c r="AS1780" s="16"/>
      <c r="AT1780" s="16"/>
      <c r="AU1780" s="16"/>
      <c r="AV1780" s="16"/>
      <c r="AW1780" s="17"/>
      <c r="AX1780" s="16"/>
      <c r="AY1780" s="16"/>
      <c r="AZ1780" s="16"/>
      <c r="BA1780" s="16"/>
      <c r="BB1780" s="16"/>
      <c r="BC1780" s="16"/>
      <c r="BD1780" s="16"/>
      <c r="BH1780" s="6"/>
      <c r="BI1780" s="3"/>
      <c r="BK1780" s="6"/>
      <c r="BL1780" s="3"/>
      <c r="BM1780" s="3"/>
    </row>
    <row r="1781" spans="11:65" ht="12.75" customHeight="1" x14ac:dyDescent="0.15">
      <c r="K1781" s="1"/>
      <c r="AL1781" s="16"/>
      <c r="AM1781" s="16"/>
      <c r="AN1781" s="17"/>
      <c r="AO1781" s="16"/>
      <c r="AP1781" s="16"/>
      <c r="AQ1781" s="18"/>
      <c r="AR1781" s="18"/>
      <c r="AS1781" s="16"/>
      <c r="AT1781" s="16"/>
      <c r="AU1781" s="16"/>
      <c r="AV1781" s="16"/>
      <c r="AW1781" s="17"/>
      <c r="AX1781" s="16"/>
      <c r="AY1781" s="16"/>
      <c r="AZ1781" s="16"/>
      <c r="BA1781" s="16"/>
      <c r="BB1781" s="16"/>
      <c r="BC1781" s="16"/>
      <c r="BD1781" s="16"/>
      <c r="BH1781" s="6"/>
      <c r="BI1781" s="3"/>
      <c r="BK1781" s="6"/>
      <c r="BL1781" s="3"/>
      <c r="BM1781" s="3"/>
    </row>
    <row r="1782" spans="11:65" ht="12.75" customHeight="1" x14ac:dyDescent="0.15">
      <c r="K1782" s="1"/>
      <c r="AL1782" s="16"/>
      <c r="AM1782" s="16"/>
      <c r="AN1782" s="17"/>
      <c r="AO1782" s="16"/>
      <c r="AP1782" s="16"/>
      <c r="AQ1782" s="18"/>
      <c r="AR1782" s="18"/>
      <c r="AS1782" s="16"/>
      <c r="AT1782" s="16"/>
      <c r="AU1782" s="16"/>
      <c r="AV1782" s="16"/>
      <c r="AW1782" s="17"/>
      <c r="AX1782" s="16"/>
      <c r="AY1782" s="16"/>
      <c r="AZ1782" s="16"/>
      <c r="BA1782" s="16"/>
      <c r="BB1782" s="16"/>
      <c r="BC1782" s="16"/>
      <c r="BD1782" s="16"/>
      <c r="BH1782" s="6"/>
      <c r="BI1782" s="3"/>
      <c r="BK1782" s="6"/>
      <c r="BL1782" s="3"/>
      <c r="BM1782" s="3"/>
    </row>
    <row r="1783" spans="11:65" ht="12.75" customHeight="1" x14ac:dyDescent="0.15">
      <c r="K1783" s="1"/>
      <c r="AL1783" s="16"/>
      <c r="AM1783" s="16"/>
      <c r="AN1783" s="17"/>
      <c r="AO1783" s="16"/>
      <c r="AP1783" s="16"/>
      <c r="AQ1783" s="18"/>
      <c r="AR1783" s="18"/>
      <c r="AS1783" s="16"/>
      <c r="AT1783" s="16"/>
      <c r="AU1783" s="16"/>
      <c r="AV1783" s="16"/>
      <c r="AW1783" s="17"/>
      <c r="AX1783" s="16"/>
      <c r="AY1783" s="16"/>
      <c r="AZ1783" s="16"/>
      <c r="BA1783" s="16"/>
      <c r="BB1783" s="16"/>
      <c r="BC1783" s="16"/>
      <c r="BD1783" s="16"/>
      <c r="BH1783" s="6"/>
      <c r="BI1783" s="3"/>
      <c r="BK1783" s="6"/>
      <c r="BL1783" s="3"/>
      <c r="BM1783" s="3"/>
    </row>
    <row r="1784" spans="11:65" ht="12.75" customHeight="1" x14ac:dyDescent="0.15">
      <c r="K1784" s="1"/>
      <c r="AL1784" s="16"/>
      <c r="AM1784" s="16"/>
      <c r="AN1784" s="17"/>
      <c r="AO1784" s="16"/>
      <c r="AP1784" s="16"/>
      <c r="AQ1784" s="18"/>
      <c r="AR1784" s="18"/>
      <c r="AS1784" s="16"/>
      <c r="AT1784" s="16"/>
      <c r="AU1784" s="16"/>
      <c r="AV1784" s="16"/>
      <c r="AW1784" s="17"/>
      <c r="AX1784" s="16"/>
      <c r="AY1784" s="16"/>
      <c r="AZ1784" s="16"/>
      <c r="BA1784" s="16"/>
      <c r="BB1784" s="16"/>
      <c r="BC1784" s="16"/>
      <c r="BD1784" s="16"/>
      <c r="BH1784" s="6"/>
      <c r="BI1784" s="3"/>
      <c r="BK1784" s="6"/>
      <c r="BL1784" s="3"/>
      <c r="BM1784" s="3"/>
    </row>
    <row r="1785" spans="11:65" ht="12.75" customHeight="1" x14ac:dyDescent="0.15">
      <c r="K1785" s="1"/>
      <c r="AL1785" s="16"/>
      <c r="AM1785" s="16"/>
      <c r="AN1785" s="17"/>
      <c r="AO1785" s="16"/>
      <c r="AP1785" s="16"/>
      <c r="AQ1785" s="18"/>
      <c r="AR1785" s="18"/>
      <c r="AS1785" s="16"/>
      <c r="AT1785" s="16"/>
      <c r="AU1785" s="16"/>
      <c r="AV1785" s="16"/>
      <c r="AW1785" s="17"/>
      <c r="AX1785" s="16"/>
      <c r="AY1785" s="16"/>
      <c r="AZ1785" s="16"/>
      <c r="BA1785" s="16"/>
      <c r="BB1785" s="16"/>
      <c r="BC1785" s="16"/>
      <c r="BD1785" s="16"/>
      <c r="BH1785" s="6"/>
      <c r="BI1785" s="3"/>
      <c r="BK1785" s="6"/>
      <c r="BL1785" s="3"/>
      <c r="BM1785" s="3"/>
    </row>
    <row r="1786" spans="11:65" ht="12.75" customHeight="1" x14ac:dyDescent="0.15">
      <c r="K1786" s="1"/>
      <c r="AL1786" s="16"/>
      <c r="AM1786" s="16"/>
      <c r="AN1786" s="17"/>
      <c r="AO1786" s="16"/>
      <c r="AP1786" s="16"/>
      <c r="AQ1786" s="18"/>
      <c r="AR1786" s="18"/>
      <c r="AS1786" s="16"/>
      <c r="AT1786" s="16"/>
      <c r="AU1786" s="16"/>
      <c r="AV1786" s="16"/>
      <c r="AW1786" s="17"/>
      <c r="AX1786" s="16"/>
      <c r="AY1786" s="16"/>
      <c r="AZ1786" s="16"/>
      <c r="BA1786" s="16"/>
      <c r="BB1786" s="16"/>
      <c r="BC1786" s="16"/>
      <c r="BD1786" s="16"/>
      <c r="BH1786" s="6"/>
      <c r="BI1786" s="3"/>
      <c r="BK1786" s="6"/>
      <c r="BL1786" s="3"/>
      <c r="BM1786" s="3"/>
    </row>
    <row r="1787" spans="11:65" ht="12.75" customHeight="1" x14ac:dyDescent="0.15">
      <c r="K1787" s="1"/>
      <c r="AL1787" s="16"/>
      <c r="AM1787" s="16"/>
      <c r="AN1787" s="17"/>
      <c r="AO1787" s="16"/>
      <c r="AP1787" s="16"/>
      <c r="AQ1787" s="18"/>
      <c r="AR1787" s="18"/>
      <c r="AS1787" s="16"/>
      <c r="AT1787" s="16"/>
      <c r="AU1787" s="16"/>
      <c r="AV1787" s="16"/>
      <c r="AW1787" s="17"/>
      <c r="AX1787" s="16"/>
      <c r="AY1787" s="16"/>
      <c r="AZ1787" s="16"/>
      <c r="BA1787" s="16"/>
      <c r="BB1787" s="16"/>
      <c r="BC1787" s="16"/>
      <c r="BD1787" s="16"/>
      <c r="BH1787" s="6"/>
      <c r="BI1787" s="3"/>
      <c r="BK1787" s="6"/>
      <c r="BL1787" s="3"/>
      <c r="BM1787" s="3"/>
    </row>
    <row r="1788" spans="11:65" ht="12.75" customHeight="1" x14ac:dyDescent="0.15">
      <c r="K1788" s="1"/>
      <c r="AL1788" s="16"/>
      <c r="AM1788" s="16"/>
      <c r="AN1788" s="17"/>
      <c r="AO1788" s="16"/>
      <c r="AP1788" s="16"/>
      <c r="AQ1788" s="18"/>
      <c r="AR1788" s="18"/>
      <c r="AS1788" s="16"/>
      <c r="AT1788" s="16"/>
      <c r="AU1788" s="16"/>
      <c r="AV1788" s="16"/>
      <c r="AW1788" s="17"/>
      <c r="AX1788" s="16"/>
      <c r="AY1788" s="16"/>
      <c r="AZ1788" s="16"/>
      <c r="BA1788" s="16"/>
      <c r="BB1788" s="16"/>
      <c r="BC1788" s="16"/>
      <c r="BD1788" s="16"/>
      <c r="BH1788" s="6"/>
      <c r="BI1788" s="3"/>
      <c r="BK1788" s="6"/>
      <c r="BL1788" s="3"/>
      <c r="BM1788" s="3"/>
    </row>
    <row r="1789" spans="11:65" ht="12.75" customHeight="1" x14ac:dyDescent="0.15">
      <c r="K1789" s="1"/>
      <c r="AL1789" s="16"/>
      <c r="AM1789" s="16"/>
      <c r="AN1789" s="17"/>
      <c r="AO1789" s="16"/>
      <c r="AP1789" s="16"/>
      <c r="AQ1789" s="18"/>
      <c r="AR1789" s="18"/>
      <c r="AS1789" s="16"/>
      <c r="AT1789" s="16"/>
      <c r="AU1789" s="16"/>
      <c r="AV1789" s="16"/>
      <c r="AW1789" s="17"/>
      <c r="AX1789" s="16"/>
      <c r="AY1789" s="16"/>
      <c r="AZ1789" s="16"/>
      <c r="BA1789" s="16"/>
      <c r="BB1789" s="16"/>
      <c r="BC1789" s="16"/>
      <c r="BD1789" s="16"/>
      <c r="BH1789" s="6"/>
      <c r="BI1789" s="3"/>
      <c r="BK1789" s="6"/>
      <c r="BL1789" s="3"/>
      <c r="BM1789" s="3"/>
    </row>
    <row r="1790" spans="11:65" ht="12.75" customHeight="1" x14ac:dyDescent="0.15">
      <c r="K1790" s="1"/>
      <c r="AL1790" s="16"/>
      <c r="AM1790" s="16"/>
      <c r="AN1790" s="17"/>
      <c r="AO1790" s="16"/>
      <c r="AP1790" s="16"/>
      <c r="AQ1790" s="18"/>
      <c r="AR1790" s="18"/>
      <c r="AS1790" s="16"/>
      <c r="AT1790" s="16"/>
      <c r="AU1790" s="16"/>
      <c r="AV1790" s="16"/>
      <c r="AW1790" s="17"/>
      <c r="AX1790" s="16"/>
      <c r="AY1790" s="16"/>
      <c r="AZ1790" s="16"/>
      <c r="BA1790" s="16"/>
      <c r="BB1790" s="16"/>
      <c r="BC1790" s="16"/>
      <c r="BD1790" s="16"/>
      <c r="BH1790" s="6"/>
      <c r="BI1790" s="3"/>
      <c r="BK1790" s="6"/>
      <c r="BL1790" s="3"/>
      <c r="BM1790" s="3"/>
    </row>
    <row r="1791" spans="11:65" ht="12.75" customHeight="1" x14ac:dyDescent="0.15">
      <c r="K1791" s="1"/>
      <c r="AL1791" s="16"/>
      <c r="AM1791" s="16"/>
      <c r="AN1791" s="17"/>
      <c r="AO1791" s="16"/>
      <c r="AP1791" s="16"/>
      <c r="AQ1791" s="18"/>
      <c r="AR1791" s="18"/>
      <c r="AS1791" s="16"/>
      <c r="AT1791" s="16"/>
      <c r="AU1791" s="16"/>
      <c r="AV1791" s="16"/>
      <c r="AW1791" s="17"/>
      <c r="AX1791" s="16"/>
      <c r="AY1791" s="16"/>
      <c r="AZ1791" s="16"/>
      <c r="BA1791" s="16"/>
      <c r="BB1791" s="16"/>
      <c r="BC1791" s="16"/>
      <c r="BD1791" s="16"/>
      <c r="BH1791" s="6"/>
      <c r="BI1791" s="3"/>
      <c r="BK1791" s="6"/>
      <c r="BL1791" s="3"/>
      <c r="BM1791" s="3"/>
    </row>
    <row r="1792" spans="11:65" ht="12.75" customHeight="1" x14ac:dyDescent="0.15">
      <c r="K1792" s="1"/>
      <c r="AL1792" s="16"/>
      <c r="AM1792" s="16"/>
      <c r="AN1792" s="17"/>
      <c r="AO1792" s="16"/>
      <c r="AP1792" s="16"/>
      <c r="AQ1792" s="18"/>
      <c r="AR1792" s="18"/>
      <c r="AS1792" s="16"/>
      <c r="AT1792" s="16"/>
      <c r="AU1792" s="16"/>
      <c r="AV1792" s="16"/>
      <c r="AW1792" s="17"/>
      <c r="AX1792" s="16"/>
      <c r="AY1792" s="16"/>
      <c r="AZ1792" s="16"/>
      <c r="BA1792" s="16"/>
      <c r="BB1792" s="16"/>
      <c r="BC1792" s="16"/>
      <c r="BD1792" s="16"/>
      <c r="BH1792" s="6"/>
      <c r="BI1792" s="3"/>
      <c r="BK1792" s="6"/>
      <c r="BL1792" s="3"/>
      <c r="BM1792" s="3"/>
    </row>
    <row r="1793" spans="11:65" ht="12.75" customHeight="1" x14ac:dyDescent="0.15">
      <c r="K1793" s="1"/>
      <c r="AL1793" s="16"/>
      <c r="AM1793" s="16"/>
      <c r="AN1793" s="17"/>
      <c r="AO1793" s="16"/>
      <c r="AP1793" s="16"/>
      <c r="AQ1793" s="18"/>
      <c r="AR1793" s="18"/>
      <c r="AS1793" s="16"/>
      <c r="AT1793" s="16"/>
      <c r="AU1793" s="16"/>
      <c r="AV1793" s="16"/>
      <c r="AW1793" s="17"/>
      <c r="AX1793" s="16"/>
      <c r="AY1793" s="16"/>
      <c r="AZ1793" s="16"/>
      <c r="BA1793" s="16"/>
      <c r="BB1793" s="16"/>
      <c r="BC1793" s="16"/>
      <c r="BD1793" s="16"/>
      <c r="BH1793" s="6"/>
      <c r="BI1793" s="3"/>
      <c r="BK1793" s="6"/>
      <c r="BL1793" s="3"/>
      <c r="BM1793" s="3"/>
    </row>
    <row r="1794" spans="11:65" ht="12.75" customHeight="1" x14ac:dyDescent="0.15">
      <c r="K1794" s="1"/>
      <c r="AL1794" s="16"/>
      <c r="AM1794" s="16"/>
      <c r="AN1794" s="17"/>
      <c r="AO1794" s="16"/>
      <c r="AP1794" s="16"/>
      <c r="AQ1794" s="18"/>
      <c r="AR1794" s="18"/>
      <c r="AS1794" s="16"/>
      <c r="AT1794" s="16"/>
      <c r="AU1794" s="16"/>
      <c r="AV1794" s="16"/>
      <c r="AW1794" s="17"/>
      <c r="AX1794" s="16"/>
      <c r="AY1794" s="16"/>
      <c r="AZ1794" s="16"/>
      <c r="BA1794" s="16"/>
      <c r="BB1794" s="16"/>
      <c r="BC1794" s="16"/>
      <c r="BD1794" s="16"/>
      <c r="BH1794" s="6"/>
      <c r="BI1794" s="3"/>
      <c r="BK1794" s="6"/>
      <c r="BL1794" s="3"/>
      <c r="BM1794" s="3"/>
    </row>
    <row r="1795" spans="11:65" ht="12.75" customHeight="1" x14ac:dyDescent="0.15">
      <c r="K1795" s="1"/>
      <c r="AL1795" s="16"/>
      <c r="AM1795" s="16"/>
      <c r="AN1795" s="17"/>
      <c r="AO1795" s="16"/>
      <c r="AP1795" s="16"/>
      <c r="AQ1795" s="18"/>
      <c r="AR1795" s="18"/>
      <c r="AS1795" s="16"/>
      <c r="AT1795" s="16"/>
      <c r="AU1795" s="16"/>
      <c r="AV1795" s="16"/>
      <c r="AW1795" s="17"/>
      <c r="AX1795" s="16"/>
      <c r="AY1795" s="16"/>
      <c r="AZ1795" s="16"/>
      <c r="BA1795" s="16"/>
      <c r="BB1795" s="16"/>
      <c r="BC1795" s="16"/>
      <c r="BD1795" s="16"/>
      <c r="BH1795" s="6"/>
      <c r="BI1795" s="3"/>
      <c r="BK1795" s="6"/>
      <c r="BL1795" s="3"/>
      <c r="BM1795" s="3"/>
    </row>
    <row r="1796" spans="11:65" ht="12.75" customHeight="1" x14ac:dyDescent="0.15">
      <c r="K1796" s="1"/>
      <c r="AL1796" s="16"/>
      <c r="AM1796" s="16"/>
      <c r="AN1796" s="17"/>
      <c r="AO1796" s="16"/>
      <c r="AP1796" s="16"/>
      <c r="AQ1796" s="18"/>
      <c r="AR1796" s="18"/>
      <c r="AS1796" s="16"/>
      <c r="AT1796" s="16"/>
      <c r="AU1796" s="16"/>
      <c r="AV1796" s="16"/>
      <c r="AW1796" s="17"/>
      <c r="AX1796" s="16"/>
      <c r="AY1796" s="16"/>
      <c r="AZ1796" s="16"/>
      <c r="BA1796" s="16"/>
      <c r="BB1796" s="16"/>
      <c r="BC1796" s="16"/>
      <c r="BD1796" s="16"/>
      <c r="BH1796" s="6"/>
      <c r="BI1796" s="3"/>
      <c r="BK1796" s="6"/>
      <c r="BL1796" s="3"/>
      <c r="BM1796" s="3"/>
    </row>
    <row r="1797" spans="11:65" ht="12.75" customHeight="1" x14ac:dyDescent="0.15">
      <c r="K1797" s="1"/>
      <c r="AL1797" s="16"/>
      <c r="AM1797" s="16"/>
      <c r="AN1797" s="17"/>
      <c r="AO1797" s="16"/>
      <c r="AP1797" s="16"/>
      <c r="AQ1797" s="18"/>
      <c r="AR1797" s="18"/>
      <c r="AS1797" s="16"/>
      <c r="AT1797" s="16"/>
      <c r="AU1797" s="16"/>
      <c r="AV1797" s="16"/>
      <c r="AW1797" s="17"/>
      <c r="AX1797" s="16"/>
      <c r="AY1797" s="16"/>
      <c r="AZ1797" s="16"/>
      <c r="BA1797" s="16"/>
      <c r="BB1797" s="16"/>
      <c r="BC1797" s="16"/>
      <c r="BD1797" s="16"/>
      <c r="BH1797" s="6"/>
      <c r="BI1797" s="3"/>
      <c r="BK1797" s="6"/>
      <c r="BL1797" s="3"/>
      <c r="BM1797" s="3"/>
    </row>
    <row r="1798" spans="11:65" ht="12.75" customHeight="1" x14ac:dyDescent="0.15">
      <c r="K1798" s="1"/>
      <c r="AL1798" s="16"/>
      <c r="AM1798" s="16"/>
      <c r="AN1798" s="17"/>
      <c r="AO1798" s="16"/>
      <c r="AP1798" s="16"/>
      <c r="AQ1798" s="18"/>
      <c r="AR1798" s="18"/>
      <c r="AS1798" s="16"/>
      <c r="AT1798" s="16"/>
      <c r="AU1798" s="16"/>
      <c r="AV1798" s="16"/>
      <c r="AW1798" s="17"/>
      <c r="AX1798" s="16"/>
      <c r="AY1798" s="16"/>
      <c r="AZ1798" s="16"/>
      <c r="BA1798" s="16"/>
      <c r="BB1798" s="16"/>
      <c r="BC1798" s="16"/>
      <c r="BD1798" s="16"/>
      <c r="BH1798" s="6"/>
      <c r="BI1798" s="3"/>
      <c r="BK1798" s="6"/>
      <c r="BL1798" s="3"/>
      <c r="BM1798" s="3"/>
    </row>
    <row r="1799" spans="11:65" ht="12.75" customHeight="1" x14ac:dyDescent="0.15">
      <c r="K1799" s="1"/>
      <c r="AL1799" s="16"/>
      <c r="AM1799" s="16"/>
      <c r="AN1799" s="17"/>
      <c r="AO1799" s="16"/>
      <c r="AP1799" s="16"/>
      <c r="AQ1799" s="18"/>
      <c r="AR1799" s="18"/>
      <c r="AS1799" s="16"/>
      <c r="AT1799" s="16"/>
      <c r="AU1799" s="16"/>
      <c r="AV1799" s="16"/>
      <c r="AW1799" s="17"/>
      <c r="AX1799" s="16"/>
      <c r="AY1799" s="16"/>
      <c r="AZ1799" s="16"/>
      <c r="BA1799" s="16"/>
      <c r="BB1799" s="16"/>
      <c r="BC1799" s="16"/>
      <c r="BD1799" s="16"/>
      <c r="BH1799" s="6"/>
      <c r="BI1799" s="3"/>
      <c r="BK1799" s="6"/>
      <c r="BL1799" s="3"/>
      <c r="BM1799" s="3"/>
    </row>
    <row r="1800" spans="11:65" ht="12.75" customHeight="1" x14ac:dyDescent="0.15">
      <c r="K1800" s="1"/>
      <c r="AL1800" s="16"/>
      <c r="AM1800" s="16"/>
      <c r="AN1800" s="17"/>
      <c r="AO1800" s="16"/>
      <c r="AP1800" s="16"/>
      <c r="AQ1800" s="18"/>
      <c r="AR1800" s="18"/>
      <c r="AS1800" s="16"/>
      <c r="AT1800" s="16"/>
      <c r="AU1800" s="16"/>
      <c r="AV1800" s="16"/>
      <c r="AW1800" s="17"/>
      <c r="AX1800" s="16"/>
      <c r="AY1800" s="16"/>
      <c r="AZ1800" s="16"/>
      <c r="BA1800" s="16"/>
      <c r="BB1800" s="16"/>
      <c r="BC1800" s="16"/>
      <c r="BD1800" s="16"/>
      <c r="BH1800" s="6"/>
      <c r="BI1800" s="3"/>
      <c r="BK1800" s="6"/>
      <c r="BL1800" s="3"/>
      <c r="BM1800" s="3"/>
    </row>
    <row r="1801" spans="11:65" ht="12.75" customHeight="1" x14ac:dyDescent="0.15">
      <c r="K1801" s="1"/>
      <c r="AL1801" s="16"/>
      <c r="AM1801" s="16"/>
      <c r="AN1801" s="17"/>
      <c r="AO1801" s="16"/>
      <c r="AP1801" s="16"/>
      <c r="AQ1801" s="18"/>
      <c r="AR1801" s="18"/>
      <c r="AS1801" s="16"/>
      <c r="AT1801" s="16"/>
      <c r="AU1801" s="16"/>
      <c r="AV1801" s="16"/>
      <c r="AW1801" s="17"/>
      <c r="AX1801" s="16"/>
      <c r="AY1801" s="16"/>
      <c r="AZ1801" s="16"/>
      <c r="BA1801" s="16"/>
      <c r="BB1801" s="16"/>
      <c r="BC1801" s="16"/>
      <c r="BD1801" s="16"/>
      <c r="BH1801" s="6"/>
      <c r="BI1801" s="3"/>
      <c r="BK1801" s="6"/>
      <c r="BL1801" s="3"/>
      <c r="BM1801" s="3"/>
    </row>
    <row r="1802" spans="11:65" ht="12.75" customHeight="1" x14ac:dyDescent="0.15">
      <c r="K1802" s="1"/>
      <c r="AL1802" s="16"/>
      <c r="AM1802" s="16"/>
      <c r="AN1802" s="17"/>
      <c r="AO1802" s="16"/>
      <c r="AP1802" s="16"/>
      <c r="AQ1802" s="18"/>
      <c r="AR1802" s="18"/>
      <c r="AS1802" s="16"/>
      <c r="AT1802" s="16"/>
      <c r="AU1802" s="16"/>
      <c r="AV1802" s="16"/>
      <c r="AW1802" s="17"/>
      <c r="AX1802" s="16"/>
      <c r="AY1802" s="16"/>
      <c r="AZ1802" s="16"/>
      <c r="BA1802" s="16"/>
      <c r="BB1802" s="16"/>
      <c r="BC1802" s="16"/>
      <c r="BD1802" s="16"/>
      <c r="BH1802" s="6"/>
      <c r="BI1802" s="3"/>
      <c r="BK1802" s="6"/>
      <c r="BL1802" s="3"/>
      <c r="BM1802" s="3"/>
    </row>
    <row r="1803" spans="11:65" ht="12.75" customHeight="1" x14ac:dyDescent="0.15">
      <c r="K1803" s="1"/>
      <c r="AL1803" s="16"/>
      <c r="AM1803" s="16"/>
      <c r="AN1803" s="17"/>
      <c r="AO1803" s="16"/>
      <c r="AP1803" s="16"/>
      <c r="AQ1803" s="18"/>
      <c r="AR1803" s="18"/>
      <c r="AS1803" s="16"/>
      <c r="AT1803" s="16"/>
      <c r="AU1803" s="16"/>
      <c r="AV1803" s="16"/>
      <c r="AW1803" s="17"/>
      <c r="AX1803" s="16"/>
      <c r="AY1803" s="16"/>
      <c r="AZ1803" s="16"/>
      <c r="BA1803" s="16"/>
      <c r="BB1803" s="16"/>
      <c r="BC1803" s="16"/>
      <c r="BD1803" s="16"/>
      <c r="BH1803" s="6"/>
      <c r="BI1803" s="3"/>
      <c r="BK1803" s="6"/>
      <c r="BL1803" s="3"/>
      <c r="BM1803" s="3"/>
    </row>
    <row r="1804" spans="11:65" ht="12.75" customHeight="1" x14ac:dyDescent="0.15">
      <c r="K1804" s="1"/>
      <c r="AL1804" s="16"/>
      <c r="AM1804" s="16"/>
      <c r="AN1804" s="17"/>
      <c r="AO1804" s="16"/>
      <c r="AP1804" s="16"/>
      <c r="AQ1804" s="18"/>
      <c r="AR1804" s="18"/>
      <c r="AS1804" s="16"/>
      <c r="AT1804" s="16"/>
      <c r="AU1804" s="16"/>
      <c r="AV1804" s="16"/>
      <c r="AW1804" s="17"/>
      <c r="AX1804" s="16"/>
      <c r="AY1804" s="16"/>
      <c r="AZ1804" s="16"/>
      <c r="BA1804" s="16"/>
      <c r="BB1804" s="16"/>
      <c r="BC1804" s="16"/>
      <c r="BD1804" s="16"/>
      <c r="BH1804" s="6"/>
      <c r="BI1804" s="3"/>
      <c r="BK1804" s="6"/>
      <c r="BL1804" s="3"/>
      <c r="BM1804" s="3"/>
    </row>
    <row r="1805" spans="11:65" ht="12.75" customHeight="1" x14ac:dyDescent="0.15">
      <c r="K1805" s="1"/>
      <c r="AL1805" s="16"/>
      <c r="AM1805" s="16"/>
      <c r="AN1805" s="17"/>
      <c r="AO1805" s="16"/>
      <c r="AP1805" s="16"/>
      <c r="AQ1805" s="18"/>
      <c r="AR1805" s="18"/>
      <c r="AS1805" s="16"/>
      <c r="AT1805" s="16"/>
      <c r="AU1805" s="16"/>
      <c r="AV1805" s="16"/>
      <c r="AW1805" s="17"/>
      <c r="AX1805" s="16"/>
      <c r="AY1805" s="16"/>
      <c r="AZ1805" s="16"/>
      <c r="BA1805" s="16"/>
      <c r="BB1805" s="16"/>
      <c r="BC1805" s="16"/>
      <c r="BD1805" s="16"/>
      <c r="BH1805" s="6"/>
      <c r="BI1805" s="3"/>
      <c r="BK1805" s="6"/>
      <c r="BL1805" s="3"/>
      <c r="BM1805" s="3"/>
    </row>
    <row r="1806" spans="11:65" ht="12.75" customHeight="1" x14ac:dyDescent="0.15">
      <c r="K1806" s="1"/>
      <c r="AL1806" s="16"/>
      <c r="AM1806" s="16"/>
      <c r="AN1806" s="17"/>
      <c r="AO1806" s="16"/>
      <c r="AP1806" s="16"/>
      <c r="AQ1806" s="18"/>
      <c r="AR1806" s="18"/>
      <c r="AS1806" s="16"/>
      <c r="AT1806" s="16"/>
      <c r="AU1806" s="16"/>
      <c r="AV1806" s="16"/>
      <c r="AW1806" s="17"/>
      <c r="AX1806" s="16"/>
      <c r="AY1806" s="16"/>
      <c r="AZ1806" s="16"/>
      <c r="BA1806" s="16"/>
      <c r="BB1806" s="16"/>
      <c r="BC1806" s="16"/>
      <c r="BD1806" s="16"/>
      <c r="BH1806" s="6"/>
      <c r="BI1806" s="3"/>
      <c r="BK1806" s="6"/>
      <c r="BL1806" s="3"/>
      <c r="BM1806" s="3"/>
    </row>
    <row r="1807" spans="11:65" ht="12.75" customHeight="1" x14ac:dyDescent="0.15">
      <c r="K1807" s="1"/>
      <c r="AL1807" s="16"/>
      <c r="AM1807" s="16"/>
      <c r="AN1807" s="17"/>
      <c r="AO1807" s="16"/>
      <c r="AP1807" s="16"/>
      <c r="AQ1807" s="18"/>
      <c r="AR1807" s="18"/>
      <c r="AS1807" s="16"/>
      <c r="AT1807" s="16"/>
      <c r="AU1807" s="16"/>
      <c r="AV1807" s="16"/>
      <c r="AW1807" s="17"/>
      <c r="AX1807" s="16"/>
      <c r="AY1807" s="16"/>
      <c r="AZ1807" s="16"/>
      <c r="BA1807" s="16"/>
      <c r="BB1807" s="16"/>
      <c r="BC1807" s="16"/>
      <c r="BD1807" s="16"/>
      <c r="BH1807" s="6"/>
      <c r="BI1807" s="3"/>
      <c r="BK1807" s="6"/>
      <c r="BL1807" s="3"/>
      <c r="BM1807" s="3"/>
    </row>
    <row r="1808" spans="11:65" ht="12.75" customHeight="1" x14ac:dyDescent="0.15">
      <c r="K1808" s="1"/>
      <c r="AL1808" s="16"/>
      <c r="AM1808" s="16"/>
      <c r="AN1808" s="17"/>
      <c r="AO1808" s="16"/>
      <c r="AP1808" s="16"/>
      <c r="AQ1808" s="18"/>
      <c r="AR1808" s="18"/>
      <c r="AS1808" s="16"/>
      <c r="AT1808" s="16"/>
      <c r="AU1808" s="16"/>
      <c r="AV1808" s="16"/>
      <c r="AW1808" s="17"/>
      <c r="AX1808" s="16"/>
      <c r="AY1808" s="16"/>
      <c r="AZ1808" s="16"/>
      <c r="BA1808" s="16"/>
      <c r="BB1808" s="16"/>
      <c r="BC1808" s="16"/>
      <c r="BD1808" s="16"/>
      <c r="BH1808" s="6"/>
      <c r="BI1808" s="3"/>
      <c r="BK1808" s="6"/>
      <c r="BL1808" s="3"/>
      <c r="BM1808" s="3"/>
    </row>
    <row r="1809" spans="11:65" ht="12.75" customHeight="1" x14ac:dyDescent="0.15">
      <c r="K1809" s="1"/>
      <c r="AL1809" s="16"/>
      <c r="AM1809" s="16"/>
      <c r="AN1809" s="17"/>
      <c r="AO1809" s="16"/>
      <c r="AP1809" s="16"/>
      <c r="AQ1809" s="18"/>
      <c r="AR1809" s="18"/>
      <c r="AS1809" s="16"/>
      <c r="AT1809" s="16"/>
      <c r="AU1809" s="16"/>
      <c r="AV1809" s="16"/>
      <c r="AW1809" s="17"/>
      <c r="AX1809" s="16"/>
      <c r="AY1809" s="16"/>
      <c r="AZ1809" s="16"/>
      <c r="BA1809" s="16"/>
      <c r="BB1809" s="16"/>
      <c r="BC1809" s="16"/>
      <c r="BD1809" s="16"/>
      <c r="BH1809" s="6"/>
      <c r="BI1809" s="3"/>
      <c r="BK1809" s="6"/>
      <c r="BL1809" s="3"/>
      <c r="BM1809" s="3"/>
    </row>
    <row r="1810" spans="11:65" ht="12.75" customHeight="1" x14ac:dyDescent="0.15">
      <c r="K1810" s="1"/>
      <c r="AL1810" s="16"/>
      <c r="AM1810" s="16"/>
      <c r="AN1810" s="17"/>
      <c r="AO1810" s="16"/>
      <c r="AP1810" s="16"/>
      <c r="AQ1810" s="18"/>
      <c r="AR1810" s="18"/>
      <c r="AS1810" s="16"/>
      <c r="AT1810" s="16"/>
      <c r="AU1810" s="16"/>
      <c r="AV1810" s="16"/>
      <c r="AW1810" s="17"/>
      <c r="AX1810" s="16"/>
      <c r="AY1810" s="16"/>
      <c r="AZ1810" s="16"/>
      <c r="BA1810" s="16"/>
      <c r="BB1810" s="16"/>
      <c r="BC1810" s="16"/>
      <c r="BD1810" s="16"/>
      <c r="BH1810" s="6"/>
      <c r="BI1810" s="3"/>
      <c r="BK1810" s="6"/>
      <c r="BL1810" s="3"/>
      <c r="BM1810" s="3"/>
    </row>
    <row r="1811" spans="11:65" ht="12.75" customHeight="1" x14ac:dyDescent="0.15">
      <c r="K1811" s="1"/>
      <c r="AL1811" s="16"/>
      <c r="AM1811" s="16"/>
      <c r="AN1811" s="17"/>
      <c r="AO1811" s="16"/>
      <c r="AP1811" s="16"/>
      <c r="AQ1811" s="18"/>
      <c r="AR1811" s="18"/>
      <c r="AS1811" s="16"/>
      <c r="AT1811" s="16"/>
      <c r="AU1811" s="16"/>
      <c r="AV1811" s="16"/>
      <c r="AW1811" s="17"/>
      <c r="AX1811" s="16"/>
      <c r="AY1811" s="16"/>
      <c r="AZ1811" s="16"/>
      <c r="BA1811" s="16"/>
      <c r="BB1811" s="16"/>
      <c r="BC1811" s="16"/>
      <c r="BD1811" s="16"/>
      <c r="BH1811" s="6"/>
      <c r="BI1811" s="3"/>
      <c r="BK1811" s="6"/>
      <c r="BL1811" s="3"/>
      <c r="BM1811" s="3"/>
    </row>
    <row r="1812" spans="11:65" ht="12.75" customHeight="1" x14ac:dyDescent="0.15">
      <c r="K1812" s="1"/>
      <c r="AL1812" s="16"/>
      <c r="AM1812" s="16"/>
      <c r="AN1812" s="17"/>
      <c r="AO1812" s="16"/>
      <c r="AP1812" s="16"/>
      <c r="AQ1812" s="18"/>
      <c r="AR1812" s="18"/>
      <c r="AS1812" s="16"/>
      <c r="AT1812" s="16"/>
      <c r="AU1812" s="16"/>
      <c r="AV1812" s="16"/>
      <c r="AW1812" s="17"/>
      <c r="AX1812" s="16"/>
      <c r="AY1812" s="16"/>
      <c r="AZ1812" s="16"/>
      <c r="BA1812" s="16"/>
      <c r="BB1812" s="16"/>
      <c r="BC1812" s="16"/>
      <c r="BD1812" s="16"/>
      <c r="BH1812" s="6"/>
      <c r="BI1812" s="3"/>
      <c r="BK1812" s="6"/>
      <c r="BL1812" s="3"/>
      <c r="BM1812" s="3"/>
    </row>
    <row r="1813" spans="11:65" ht="12.75" customHeight="1" x14ac:dyDescent="0.15">
      <c r="K1813" s="1"/>
      <c r="AL1813" s="16"/>
      <c r="AM1813" s="16"/>
      <c r="AN1813" s="17"/>
      <c r="AO1813" s="16"/>
      <c r="AP1813" s="16"/>
      <c r="AQ1813" s="18"/>
      <c r="AR1813" s="18"/>
      <c r="AS1813" s="16"/>
      <c r="AT1813" s="16"/>
      <c r="AU1813" s="16"/>
      <c r="AV1813" s="16"/>
      <c r="AW1813" s="17"/>
      <c r="AX1813" s="16"/>
      <c r="AY1813" s="16"/>
      <c r="AZ1813" s="16"/>
      <c r="BA1813" s="16"/>
      <c r="BB1813" s="16"/>
      <c r="BC1813" s="16"/>
      <c r="BD1813" s="16"/>
      <c r="BH1813" s="6"/>
      <c r="BI1813" s="3"/>
      <c r="BK1813" s="6"/>
      <c r="BL1813" s="3"/>
      <c r="BM1813" s="3"/>
    </row>
    <row r="1814" spans="11:65" ht="12.75" customHeight="1" x14ac:dyDescent="0.15">
      <c r="K1814" s="1"/>
      <c r="AL1814" s="16"/>
      <c r="AM1814" s="16"/>
      <c r="AN1814" s="17"/>
      <c r="AO1814" s="16"/>
      <c r="AP1814" s="16"/>
      <c r="AQ1814" s="18"/>
      <c r="AR1814" s="18"/>
      <c r="AS1814" s="16"/>
      <c r="AT1814" s="16"/>
      <c r="AU1814" s="16"/>
      <c r="AV1814" s="16"/>
      <c r="AW1814" s="17"/>
      <c r="AX1814" s="16"/>
      <c r="AY1814" s="16"/>
      <c r="AZ1814" s="16"/>
      <c r="BA1814" s="16"/>
      <c r="BB1814" s="16"/>
      <c r="BC1814" s="16"/>
      <c r="BD1814" s="16"/>
      <c r="BH1814" s="6"/>
      <c r="BI1814" s="3"/>
      <c r="BK1814" s="6"/>
      <c r="BL1814" s="3"/>
      <c r="BM1814" s="3"/>
    </row>
    <row r="1815" spans="11:65" ht="12.75" customHeight="1" x14ac:dyDescent="0.15">
      <c r="K1815" s="1"/>
      <c r="AL1815" s="16"/>
      <c r="AM1815" s="16"/>
      <c r="AN1815" s="17"/>
      <c r="AO1815" s="16"/>
      <c r="AP1815" s="16"/>
      <c r="AQ1815" s="18"/>
      <c r="AR1815" s="18"/>
      <c r="AS1815" s="16"/>
      <c r="AT1815" s="16"/>
      <c r="AU1815" s="16"/>
      <c r="AV1815" s="16"/>
      <c r="AW1815" s="17"/>
      <c r="AX1815" s="16"/>
      <c r="AY1815" s="16"/>
      <c r="AZ1815" s="16"/>
      <c r="BA1815" s="16"/>
      <c r="BB1815" s="16"/>
      <c r="BC1815" s="16"/>
      <c r="BD1815" s="16"/>
      <c r="BH1815" s="6"/>
      <c r="BI1815" s="3"/>
      <c r="BK1815" s="6"/>
      <c r="BL1815" s="3"/>
      <c r="BM1815" s="3"/>
    </row>
    <row r="1816" spans="11:65" ht="12.75" customHeight="1" x14ac:dyDescent="0.15">
      <c r="K1816" s="1"/>
      <c r="AL1816" s="16"/>
      <c r="AM1816" s="16"/>
      <c r="AN1816" s="17"/>
      <c r="AO1816" s="16"/>
      <c r="AP1816" s="16"/>
      <c r="AQ1816" s="18"/>
      <c r="AR1816" s="18"/>
      <c r="AS1816" s="16"/>
      <c r="AT1816" s="16"/>
      <c r="AU1816" s="16"/>
      <c r="AV1816" s="16"/>
      <c r="AW1816" s="17"/>
      <c r="AX1816" s="16"/>
      <c r="AY1816" s="16"/>
      <c r="AZ1816" s="16"/>
      <c r="BA1816" s="16"/>
      <c r="BB1816" s="16"/>
      <c r="BC1816" s="16"/>
      <c r="BD1816" s="16"/>
      <c r="BH1816" s="6"/>
      <c r="BI1816" s="3"/>
      <c r="BK1816" s="6"/>
      <c r="BL1816" s="3"/>
      <c r="BM1816" s="3"/>
    </row>
    <row r="1817" spans="11:65" ht="12.75" customHeight="1" x14ac:dyDescent="0.15">
      <c r="K1817" s="1"/>
      <c r="AL1817" s="16"/>
      <c r="AM1817" s="16"/>
      <c r="AN1817" s="17"/>
      <c r="AO1817" s="16"/>
      <c r="AP1817" s="16"/>
      <c r="AQ1817" s="18"/>
      <c r="AR1817" s="18"/>
      <c r="AS1817" s="16"/>
      <c r="AT1817" s="16"/>
      <c r="AU1817" s="16"/>
      <c r="AV1817" s="16"/>
      <c r="AW1817" s="17"/>
      <c r="AX1817" s="16"/>
      <c r="AY1817" s="16"/>
      <c r="AZ1817" s="16"/>
      <c r="BA1817" s="16"/>
      <c r="BB1817" s="16"/>
      <c r="BC1817" s="16"/>
      <c r="BD1817" s="16"/>
      <c r="BH1817" s="6"/>
      <c r="BI1817" s="3"/>
      <c r="BK1817" s="6"/>
      <c r="BL1817" s="3"/>
      <c r="BM1817" s="3"/>
    </row>
    <row r="1818" spans="11:65" ht="12.75" customHeight="1" x14ac:dyDescent="0.15">
      <c r="K1818" s="1"/>
      <c r="AL1818" s="16"/>
      <c r="AM1818" s="16"/>
      <c r="AN1818" s="17"/>
      <c r="AO1818" s="16"/>
      <c r="AP1818" s="16"/>
      <c r="AQ1818" s="18"/>
      <c r="AR1818" s="18"/>
      <c r="AS1818" s="16"/>
      <c r="AT1818" s="16"/>
      <c r="AU1818" s="16"/>
      <c r="AV1818" s="16"/>
      <c r="AW1818" s="17"/>
      <c r="AX1818" s="16"/>
      <c r="AY1818" s="16"/>
      <c r="AZ1818" s="16"/>
      <c r="BA1818" s="16"/>
      <c r="BB1818" s="16"/>
      <c r="BC1818" s="16"/>
      <c r="BD1818" s="16"/>
      <c r="BH1818" s="6"/>
      <c r="BI1818" s="3"/>
      <c r="BK1818" s="6"/>
      <c r="BL1818" s="3"/>
      <c r="BM1818" s="3"/>
    </row>
    <row r="1819" spans="11:65" ht="12.75" customHeight="1" x14ac:dyDescent="0.15">
      <c r="K1819" s="1"/>
      <c r="AL1819" s="16"/>
      <c r="AM1819" s="16"/>
      <c r="AN1819" s="17"/>
      <c r="AO1819" s="16"/>
      <c r="AP1819" s="16"/>
      <c r="AQ1819" s="18"/>
      <c r="AR1819" s="18"/>
      <c r="AS1819" s="16"/>
      <c r="AT1819" s="16"/>
      <c r="AU1819" s="16"/>
      <c r="AV1819" s="16"/>
      <c r="AW1819" s="17"/>
      <c r="AX1819" s="16"/>
      <c r="AY1819" s="16"/>
      <c r="AZ1819" s="16"/>
      <c r="BA1819" s="16"/>
      <c r="BB1819" s="16"/>
      <c r="BC1819" s="16"/>
      <c r="BD1819" s="16"/>
      <c r="BH1819" s="6"/>
      <c r="BI1819" s="3"/>
      <c r="BK1819" s="6"/>
      <c r="BL1819" s="3"/>
      <c r="BM1819" s="3"/>
    </row>
    <row r="1820" spans="11:65" ht="12.75" customHeight="1" x14ac:dyDescent="0.15">
      <c r="K1820" s="1"/>
      <c r="AL1820" s="16"/>
      <c r="AM1820" s="16"/>
      <c r="AN1820" s="17"/>
      <c r="AO1820" s="16"/>
      <c r="AP1820" s="16"/>
      <c r="AQ1820" s="18"/>
      <c r="AR1820" s="18"/>
      <c r="AS1820" s="16"/>
      <c r="AT1820" s="16"/>
      <c r="AU1820" s="16"/>
      <c r="AV1820" s="16"/>
      <c r="AW1820" s="17"/>
      <c r="AX1820" s="16"/>
      <c r="AY1820" s="16"/>
      <c r="AZ1820" s="16"/>
      <c r="BA1820" s="16"/>
      <c r="BB1820" s="16"/>
      <c r="BC1820" s="16"/>
      <c r="BD1820" s="16"/>
      <c r="BH1820" s="6"/>
      <c r="BI1820" s="3"/>
      <c r="BK1820" s="6"/>
      <c r="BL1820" s="3"/>
      <c r="BM1820" s="3"/>
    </row>
    <row r="1821" spans="11:65" ht="12.75" customHeight="1" x14ac:dyDescent="0.15">
      <c r="K1821" s="1"/>
      <c r="AL1821" s="16"/>
      <c r="AM1821" s="16"/>
      <c r="AN1821" s="17"/>
      <c r="AO1821" s="16"/>
      <c r="AP1821" s="16"/>
      <c r="AQ1821" s="18"/>
      <c r="AR1821" s="18"/>
      <c r="AS1821" s="16"/>
      <c r="AT1821" s="16"/>
      <c r="AU1821" s="16"/>
      <c r="AV1821" s="16"/>
      <c r="AW1821" s="17"/>
      <c r="AX1821" s="16"/>
      <c r="AY1821" s="16"/>
      <c r="AZ1821" s="16"/>
      <c r="BA1821" s="16"/>
      <c r="BB1821" s="16"/>
      <c r="BC1821" s="16"/>
      <c r="BD1821" s="16"/>
      <c r="BH1821" s="6"/>
      <c r="BI1821" s="3"/>
      <c r="BK1821" s="6"/>
      <c r="BL1821" s="3"/>
      <c r="BM1821" s="3"/>
    </row>
    <row r="1822" spans="11:65" ht="12.75" customHeight="1" x14ac:dyDescent="0.15">
      <c r="K1822" s="1"/>
      <c r="AL1822" s="16"/>
      <c r="AM1822" s="16"/>
      <c r="AN1822" s="17"/>
      <c r="AO1822" s="16"/>
      <c r="AP1822" s="16"/>
      <c r="AQ1822" s="18"/>
      <c r="AR1822" s="18"/>
      <c r="AS1822" s="16"/>
      <c r="AT1822" s="16"/>
      <c r="AU1822" s="16"/>
      <c r="AV1822" s="16"/>
      <c r="AW1822" s="17"/>
      <c r="AX1822" s="16"/>
      <c r="AY1822" s="16"/>
      <c r="AZ1822" s="16"/>
      <c r="BA1822" s="16"/>
      <c r="BB1822" s="16"/>
      <c r="BC1822" s="16"/>
      <c r="BD1822" s="16"/>
      <c r="BH1822" s="6"/>
      <c r="BI1822" s="3"/>
      <c r="BK1822" s="6"/>
      <c r="BL1822" s="3"/>
      <c r="BM1822" s="3"/>
    </row>
    <row r="1823" spans="11:65" ht="12.75" customHeight="1" x14ac:dyDescent="0.15">
      <c r="K1823" s="1"/>
      <c r="AL1823" s="16"/>
      <c r="AM1823" s="16"/>
      <c r="AN1823" s="17"/>
      <c r="AO1823" s="16"/>
      <c r="AP1823" s="16"/>
      <c r="AQ1823" s="18"/>
      <c r="AR1823" s="18"/>
      <c r="AS1823" s="16"/>
      <c r="AT1823" s="16"/>
      <c r="AU1823" s="16"/>
      <c r="AV1823" s="16"/>
      <c r="AW1823" s="17"/>
      <c r="AX1823" s="16"/>
      <c r="AY1823" s="16"/>
      <c r="AZ1823" s="16"/>
      <c r="BA1823" s="16"/>
      <c r="BB1823" s="16"/>
      <c r="BC1823" s="16"/>
      <c r="BD1823" s="16"/>
      <c r="BH1823" s="6"/>
      <c r="BI1823" s="3"/>
      <c r="BK1823" s="6"/>
      <c r="BL1823" s="3"/>
      <c r="BM1823" s="3"/>
    </row>
    <row r="1824" spans="11:65" ht="12.75" customHeight="1" x14ac:dyDescent="0.15">
      <c r="K1824" s="1"/>
      <c r="AL1824" s="16"/>
      <c r="AM1824" s="16"/>
      <c r="AN1824" s="17"/>
      <c r="AO1824" s="16"/>
      <c r="AP1824" s="16"/>
      <c r="AQ1824" s="18"/>
      <c r="AR1824" s="18"/>
      <c r="AS1824" s="16"/>
      <c r="AT1824" s="16"/>
      <c r="AU1824" s="16"/>
      <c r="AV1824" s="16"/>
      <c r="AW1824" s="17"/>
      <c r="AX1824" s="16"/>
      <c r="AY1824" s="16"/>
      <c r="AZ1824" s="16"/>
      <c r="BA1824" s="16"/>
      <c r="BB1824" s="16"/>
      <c r="BC1824" s="16"/>
      <c r="BD1824" s="16"/>
      <c r="BH1824" s="6"/>
      <c r="BI1824" s="3"/>
      <c r="BK1824" s="6"/>
      <c r="BL1824" s="3"/>
      <c r="BM1824" s="3"/>
    </row>
    <row r="1825" spans="11:65" ht="12.75" customHeight="1" x14ac:dyDescent="0.15">
      <c r="K1825" s="1"/>
      <c r="AL1825" s="16"/>
      <c r="AM1825" s="16"/>
      <c r="AN1825" s="17"/>
      <c r="AO1825" s="16"/>
      <c r="AP1825" s="16"/>
      <c r="AQ1825" s="18"/>
      <c r="AR1825" s="18"/>
      <c r="AS1825" s="16"/>
      <c r="AT1825" s="16"/>
      <c r="AU1825" s="16"/>
      <c r="AV1825" s="16"/>
      <c r="AW1825" s="17"/>
      <c r="AX1825" s="16"/>
      <c r="AY1825" s="16"/>
      <c r="AZ1825" s="16"/>
      <c r="BA1825" s="16"/>
      <c r="BB1825" s="16"/>
      <c r="BC1825" s="16"/>
      <c r="BD1825" s="16"/>
      <c r="BH1825" s="6"/>
      <c r="BI1825" s="3"/>
      <c r="BK1825" s="6"/>
      <c r="BL1825" s="3"/>
      <c r="BM1825" s="3"/>
    </row>
    <row r="1826" spans="11:65" ht="12.75" customHeight="1" x14ac:dyDescent="0.15">
      <c r="K1826" s="1"/>
      <c r="AL1826" s="16"/>
      <c r="AM1826" s="16"/>
      <c r="AN1826" s="17"/>
      <c r="AO1826" s="16"/>
      <c r="AP1826" s="16"/>
      <c r="AQ1826" s="18"/>
      <c r="AR1826" s="18"/>
      <c r="AS1826" s="16"/>
      <c r="AT1826" s="16"/>
      <c r="AU1826" s="16"/>
      <c r="AV1826" s="16"/>
      <c r="AW1826" s="17"/>
      <c r="AX1826" s="16"/>
      <c r="AY1826" s="16"/>
      <c r="AZ1826" s="16"/>
      <c r="BA1826" s="16"/>
      <c r="BB1826" s="16"/>
      <c r="BC1826" s="16"/>
      <c r="BD1826" s="16"/>
      <c r="BH1826" s="6"/>
      <c r="BI1826" s="3"/>
      <c r="BK1826" s="6"/>
      <c r="BL1826" s="3"/>
      <c r="BM1826" s="3"/>
    </row>
    <row r="1827" spans="11:65" ht="12.75" customHeight="1" x14ac:dyDescent="0.15">
      <c r="K1827" s="1"/>
      <c r="AL1827" s="16"/>
      <c r="AM1827" s="16"/>
      <c r="AN1827" s="17"/>
      <c r="AO1827" s="16"/>
      <c r="AP1827" s="16"/>
      <c r="AQ1827" s="18"/>
      <c r="AR1827" s="18"/>
      <c r="AS1827" s="16"/>
      <c r="AT1827" s="16"/>
      <c r="AU1827" s="16"/>
      <c r="AV1827" s="16"/>
      <c r="AW1827" s="17"/>
      <c r="AX1827" s="16"/>
      <c r="AY1827" s="16"/>
      <c r="AZ1827" s="16"/>
      <c r="BA1827" s="16"/>
      <c r="BB1827" s="16"/>
      <c r="BC1827" s="16"/>
      <c r="BD1827" s="16"/>
      <c r="BH1827" s="6"/>
      <c r="BI1827" s="3"/>
      <c r="BK1827" s="6"/>
      <c r="BL1827" s="3"/>
      <c r="BM1827" s="3"/>
    </row>
    <row r="1828" spans="11:65" ht="12.75" customHeight="1" x14ac:dyDescent="0.15">
      <c r="K1828" s="1"/>
      <c r="AL1828" s="16"/>
      <c r="AM1828" s="16"/>
      <c r="AN1828" s="17"/>
      <c r="AO1828" s="16"/>
      <c r="AP1828" s="16"/>
      <c r="AQ1828" s="18"/>
      <c r="AR1828" s="18"/>
      <c r="AS1828" s="16"/>
      <c r="AT1828" s="16"/>
      <c r="AU1828" s="16"/>
      <c r="AV1828" s="16"/>
      <c r="AW1828" s="17"/>
      <c r="AX1828" s="16"/>
      <c r="AY1828" s="16"/>
      <c r="AZ1828" s="16"/>
      <c r="BA1828" s="16"/>
      <c r="BB1828" s="16"/>
      <c r="BC1828" s="16"/>
      <c r="BD1828" s="16"/>
      <c r="BH1828" s="6"/>
      <c r="BI1828" s="3"/>
      <c r="BK1828" s="6"/>
      <c r="BL1828" s="3"/>
      <c r="BM1828" s="3"/>
    </row>
    <row r="1829" spans="11:65" ht="12.75" customHeight="1" x14ac:dyDescent="0.15">
      <c r="K1829" s="1"/>
      <c r="AL1829" s="16"/>
      <c r="AM1829" s="16"/>
      <c r="AN1829" s="17"/>
      <c r="AO1829" s="16"/>
      <c r="AP1829" s="16"/>
      <c r="AQ1829" s="18"/>
      <c r="AR1829" s="18"/>
      <c r="AS1829" s="16"/>
      <c r="AT1829" s="16"/>
      <c r="AU1829" s="16"/>
      <c r="AV1829" s="16"/>
      <c r="AW1829" s="17"/>
      <c r="AX1829" s="16"/>
      <c r="AY1829" s="16"/>
      <c r="AZ1829" s="16"/>
      <c r="BA1829" s="16"/>
      <c r="BB1829" s="16"/>
      <c r="BC1829" s="16"/>
      <c r="BD1829" s="16"/>
      <c r="BH1829" s="6"/>
      <c r="BI1829" s="3"/>
      <c r="BK1829" s="6"/>
      <c r="BL1829" s="3"/>
      <c r="BM1829" s="3"/>
    </row>
    <row r="1830" spans="11:65" ht="12.75" customHeight="1" x14ac:dyDescent="0.15">
      <c r="K1830" s="1"/>
      <c r="AL1830" s="16"/>
      <c r="AM1830" s="16"/>
      <c r="AN1830" s="17"/>
      <c r="AO1830" s="16"/>
      <c r="AP1830" s="16"/>
      <c r="AQ1830" s="18"/>
      <c r="AR1830" s="18"/>
      <c r="AS1830" s="16"/>
      <c r="AT1830" s="16"/>
      <c r="AU1830" s="16"/>
      <c r="AV1830" s="16"/>
      <c r="AW1830" s="17"/>
      <c r="AX1830" s="16"/>
      <c r="AY1830" s="16"/>
      <c r="AZ1830" s="16"/>
      <c r="BA1830" s="16"/>
      <c r="BB1830" s="16"/>
      <c r="BC1830" s="16"/>
      <c r="BD1830" s="16"/>
      <c r="BH1830" s="6"/>
      <c r="BI1830" s="3"/>
      <c r="BK1830" s="6"/>
      <c r="BL1830" s="3"/>
      <c r="BM1830" s="3"/>
    </row>
    <row r="1831" spans="11:65" ht="12.75" customHeight="1" x14ac:dyDescent="0.15">
      <c r="K1831" s="1"/>
      <c r="AL1831" s="16"/>
      <c r="AM1831" s="16"/>
      <c r="AN1831" s="17"/>
      <c r="AO1831" s="16"/>
      <c r="AP1831" s="16"/>
      <c r="AQ1831" s="18"/>
      <c r="AR1831" s="18"/>
      <c r="AS1831" s="16"/>
      <c r="AT1831" s="16"/>
      <c r="AU1831" s="16"/>
      <c r="AV1831" s="16"/>
      <c r="AW1831" s="17"/>
      <c r="AX1831" s="16"/>
      <c r="AY1831" s="16"/>
      <c r="AZ1831" s="16"/>
      <c r="BA1831" s="16"/>
      <c r="BB1831" s="16"/>
      <c r="BC1831" s="16"/>
      <c r="BD1831" s="16"/>
      <c r="BH1831" s="6"/>
      <c r="BI1831" s="3"/>
      <c r="BK1831" s="6"/>
      <c r="BL1831" s="3"/>
      <c r="BM1831" s="3"/>
    </row>
    <row r="1832" spans="11:65" ht="12.75" customHeight="1" x14ac:dyDescent="0.15">
      <c r="K1832" s="1"/>
      <c r="AL1832" s="16"/>
      <c r="AM1832" s="16"/>
      <c r="AN1832" s="17"/>
      <c r="AO1832" s="16"/>
      <c r="AP1832" s="16"/>
      <c r="AQ1832" s="18"/>
      <c r="AR1832" s="18"/>
      <c r="AS1832" s="16"/>
      <c r="AT1832" s="16"/>
      <c r="AU1832" s="16"/>
      <c r="AV1832" s="16"/>
      <c r="AW1832" s="17"/>
      <c r="AX1832" s="16"/>
      <c r="AY1832" s="16"/>
      <c r="AZ1832" s="16"/>
      <c r="BA1832" s="16"/>
      <c r="BB1832" s="16"/>
      <c r="BC1832" s="16"/>
      <c r="BD1832" s="16"/>
      <c r="BH1832" s="6"/>
      <c r="BI1832" s="3"/>
      <c r="BK1832" s="6"/>
      <c r="BL1832" s="3"/>
      <c r="BM1832" s="3"/>
    </row>
    <row r="1833" spans="11:65" ht="12.75" customHeight="1" x14ac:dyDescent="0.15">
      <c r="K1833" s="1"/>
      <c r="AL1833" s="16"/>
      <c r="AM1833" s="16"/>
      <c r="AN1833" s="17"/>
      <c r="AO1833" s="16"/>
      <c r="AP1833" s="16"/>
      <c r="AQ1833" s="18"/>
      <c r="AR1833" s="18"/>
      <c r="AS1833" s="16"/>
      <c r="AT1833" s="16"/>
      <c r="AU1833" s="16"/>
      <c r="AV1833" s="16"/>
      <c r="AW1833" s="17"/>
      <c r="AX1833" s="16"/>
      <c r="AY1833" s="16"/>
      <c r="AZ1833" s="16"/>
      <c r="BA1833" s="16"/>
      <c r="BB1833" s="16"/>
      <c r="BC1833" s="16"/>
      <c r="BD1833" s="16"/>
      <c r="BH1833" s="6"/>
      <c r="BI1833" s="3"/>
      <c r="BK1833" s="6"/>
      <c r="BL1833" s="3"/>
      <c r="BM1833" s="3"/>
    </row>
    <row r="1834" spans="11:65" ht="12.75" customHeight="1" x14ac:dyDescent="0.15">
      <c r="K1834" s="1"/>
      <c r="AL1834" s="16"/>
      <c r="AM1834" s="16"/>
      <c r="AN1834" s="17"/>
      <c r="AO1834" s="16"/>
      <c r="AP1834" s="16"/>
      <c r="AQ1834" s="18"/>
      <c r="AR1834" s="18"/>
      <c r="AS1834" s="16"/>
      <c r="AT1834" s="16"/>
      <c r="AU1834" s="16"/>
      <c r="AV1834" s="16"/>
      <c r="AW1834" s="17"/>
      <c r="AX1834" s="16"/>
      <c r="AY1834" s="16"/>
      <c r="AZ1834" s="16"/>
      <c r="BA1834" s="16"/>
      <c r="BB1834" s="16"/>
      <c r="BC1834" s="16"/>
      <c r="BD1834" s="16"/>
      <c r="BH1834" s="6"/>
      <c r="BI1834" s="3"/>
      <c r="BK1834" s="6"/>
      <c r="BL1834" s="3"/>
      <c r="BM1834" s="3"/>
    </row>
    <row r="1835" spans="11:65" ht="12.75" customHeight="1" x14ac:dyDescent="0.15">
      <c r="K1835" s="1"/>
      <c r="AL1835" s="16"/>
      <c r="AM1835" s="16"/>
      <c r="AN1835" s="17"/>
      <c r="AO1835" s="16"/>
      <c r="AP1835" s="16"/>
      <c r="AQ1835" s="18"/>
      <c r="AR1835" s="18"/>
      <c r="AS1835" s="16"/>
      <c r="AT1835" s="16"/>
      <c r="AU1835" s="16"/>
      <c r="AV1835" s="16"/>
      <c r="AW1835" s="17"/>
      <c r="AX1835" s="16"/>
      <c r="AY1835" s="16"/>
      <c r="AZ1835" s="16"/>
      <c r="BA1835" s="16"/>
      <c r="BB1835" s="16"/>
      <c r="BC1835" s="16"/>
      <c r="BD1835" s="16"/>
      <c r="BH1835" s="6"/>
      <c r="BI1835" s="3"/>
      <c r="BK1835" s="6"/>
      <c r="BL1835" s="3"/>
      <c r="BM1835" s="3"/>
    </row>
    <row r="1836" spans="11:65" ht="12.75" customHeight="1" x14ac:dyDescent="0.15">
      <c r="K1836" s="1"/>
      <c r="AL1836" s="16"/>
      <c r="AM1836" s="16"/>
      <c r="AN1836" s="17"/>
      <c r="AO1836" s="16"/>
      <c r="AP1836" s="16"/>
      <c r="AQ1836" s="18"/>
      <c r="AR1836" s="18"/>
      <c r="AS1836" s="16"/>
      <c r="AT1836" s="16"/>
      <c r="AU1836" s="16"/>
      <c r="AV1836" s="16"/>
      <c r="AW1836" s="17"/>
      <c r="AX1836" s="16"/>
      <c r="AY1836" s="16"/>
      <c r="AZ1836" s="16"/>
      <c r="BA1836" s="16"/>
      <c r="BB1836" s="16"/>
      <c r="BC1836" s="16"/>
      <c r="BD1836" s="16"/>
      <c r="BH1836" s="6"/>
      <c r="BI1836" s="3"/>
      <c r="BK1836" s="6"/>
      <c r="BL1836" s="3"/>
      <c r="BM1836" s="3"/>
    </row>
    <row r="1837" spans="11:65" ht="12.75" customHeight="1" x14ac:dyDescent="0.15">
      <c r="K1837" s="1"/>
      <c r="AL1837" s="16"/>
      <c r="AM1837" s="16"/>
      <c r="AN1837" s="17"/>
      <c r="AO1837" s="16"/>
      <c r="AP1837" s="16"/>
      <c r="AQ1837" s="18"/>
      <c r="AR1837" s="18"/>
      <c r="AS1837" s="16"/>
      <c r="AT1837" s="16"/>
      <c r="AU1837" s="16"/>
      <c r="AV1837" s="16"/>
      <c r="AW1837" s="17"/>
      <c r="AX1837" s="16"/>
      <c r="AY1837" s="16"/>
      <c r="AZ1837" s="16"/>
      <c r="BA1837" s="16"/>
      <c r="BB1837" s="16"/>
      <c r="BC1837" s="16"/>
      <c r="BD1837" s="16"/>
      <c r="BH1837" s="6"/>
      <c r="BI1837" s="3"/>
      <c r="BK1837" s="6"/>
      <c r="BL1837" s="3"/>
      <c r="BM1837" s="3"/>
    </row>
    <row r="1838" spans="11:65" ht="12.75" customHeight="1" x14ac:dyDescent="0.15">
      <c r="K1838" s="1"/>
      <c r="AL1838" s="16"/>
      <c r="AM1838" s="16"/>
      <c r="AN1838" s="17"/>
      <c r="AO1838" s="16"/>
      <c r="AP1838" s="16"/>
      <c r="AQ1838" s="18"/>
      <c r="AR1838" s="18"/>
      <c r="AS1838" s="16"/>
      <c r="AT1838" s="16"/>
      <c r="AU1838" s="16"/>
      <c r="AV1838" s="16"/>
      <c r="AW1838" s="17"/>
      <c r="AX1838" s="16"/>
      <c r="AY1838" s="16"/>
      <c r="AZ1838" s="16"/>
      <c r="BA1838" s="16"/>
      <c r="BB1838" s="16"/>
      <c r="BC1838" s="16"/>
      <c r="BD1838" s="16"/>
      <c r="BH1838" s="6"/>
      <c r="BI1838" s="3"/>
      <c r="BK1838" s="6"/>
      <c r="BL1838" s="3"/>
      <c r="BM1838" s="3"/>
    </row>
    <row r="1839" spans="11:65" ht="12.75" customHeight="1" x14ac:dyDescent="0.15">
      <c r="K1839" s="1"/>
      <c r="AL1839" s="16"/>
      <c r="AM1839" s="16"/>
      <c r="AN1839" s="17"/>
      <c r="AO1839" s="16"/>
      <c r="AP1839" s="16"/>
      <c r="AQ1839" s="18"/>
      <c r="AR1839" s="18"/>
      <c r="AS1839" s="16"/>
      <c r="AT1839" s="16"/>
      <c r="AU1839" s="16"/>
      <c r="AV1839" s="16"/>
      <c r="AW1839" s="17"/>
      <c r="AX1839" s="16"/>
      <c r="AY1839" s="16"/>
      <c r="AZ1839" s="16"/>
      <c r="BA1839" s="16"/>
      <c r="BB1839" s="16"/>
      <c r="BC1839" s="16"/>
      <c r="BD1839" s="16"/>
      <c r="BH1839" s="6"/>
      <c r="BI1839" s="3"/>
      <c r="BK1839" s="6"/>
      <c r="BL1839" s="3"/>
      <c r="BM1839" s="3"/>
    </row>
    <row r="1840" spans="11:65" ht="12.75" customHeight="1" x14ac:dyDescent="0.15">
      <c r="K1840" s="1"/>
      <c r="AL1840" s="16"/>
      <c r="AM1840" s="16"/>
      <c r="AN1840" s="17"/>
      <c r="AO1840" s="16"/>
      <c r="AP1840" s="16"/>
      <c r="AQ1840" s="18"/>
      <c r="AR1840" s="18"/>
      <c r="AS1840" s="16"/>
      <c r="AT1840" s="16"/>
      <c r="AU1840" s="16"/>
      <c r="AV1840" s="16"/>
      <c r="AW1840" s="17"/>
      <c r="AX1840" s="16"/>
      <c r="AY1840" s="16"/>
      <c r="AZ1840" s="16"/>
      <c r="BA1840" s="16"/>
      <c r="BB1840" s="16"/>
      <c r="BC1840" s="16"/>
      <c r="BD1840" s="16"/>
      <c r="BH1840" s="6"/>
      <c r="BI1840" s="3"/>
      <c r="BK1840" s="6"/>
      <c r="BL1840" s="3"/>
      <c r="BM1840" s="3"/>
    </row>
    <row r="1841" spans="11:65" ht="12.75" customHeight="1" x14ac:dyDescent="0.15">
      <c r="K1841" s="1"/>
      <c r="AL1841" s="16"/>
      <c r="AM1841" s="16"/>
      <c r="AN1841" s="17"/>
      <c r="AO1841" s="16"/>
      <c r="AP1841" s="16"/>
      <c r="AQ1841" s="18"/>
      <c r="AR1841" s="18"/>
      <c r="AS1841" s="16"/>
      <c r="AT1841" s="16"/>
      <c r="AU1841" s="16"/>
      <c r="AV1841" s="16"/>
      <c r="AW1841" s="17"/>
      <c r="AX1841" s="16"/>
      <c r="AY1841" s="16"/>
      <c r="AZ1841" s="16"/>
      <c r="BA1841" s="16"/>
      <c r="BB1841" s="16"/>
      <c r="BC1841" s="16"/>
      <c r="BD1841" s="16"/>
      <c r="BH1841" s="6"/>
      <c r="BI1841" s="3"/>
      <c r="BK1841" s="6"/>
      <c r="BL1841" s="3"/>
      <c r="BM1841" s="3"/>
    </row>
    <row r="1842" spans="11:65" ht="12.75" customHeight="1" x14ac:dyDescent="0.15">
      <c r="K1842" s="1"/>
      <c r="AL1842" s="16"/>
      <c r="AM1842" s="16"/>
      <c r="AN1842" s="17"/>
      <c r="AO1842" s="16"/>
      <c r="AP1842" s="16"/>
      <c r="AQ1842" s="18"/>
      <c r="AR1842" s="18"/>
      <c r="AS1842" s="16"/>
      <c r="AT1842" s="16"/>
      <c r="AU1842" s="16"/>
      <c r="AV1842" s="16"/>
      <c r="AW1842" s="17"/>
      <c r="AX1842" s="16"/>
      <c r="AY1842" s="16"/>
      <c r="AZ1842" s="16"/>
      <c r="BA1842" s="16"/>
      <c r="BB1842" s="16"/>
      <c r="BC1842" s="16"/>
      <c r="BD1842" s="16"/>
      <c r="BH1842" s="6"/>
      <c r="BI1842" s="3"/>
      <c r="BK1842" s="6"/>
      <c r="BL1842" s="3"/>
      <c r="BM1842" s="3"/>
    </row>
    <row r="1843" spans="11:65" ht="12.75" customHeight="1" x14ac:dyDescent="0.15">
      <c r="K1843" s="1"/>
      <c r="AL1843" s="16"/>
      <c r="AM1843" s="16"/>
      <c r="AN1843" s="17"/>
      <c r="AO1843" s="16"/>
      <c r="AP1843" s="16"/>
      <c r="AQ1843" s="18"/>
      <c r="AR1843" s="18"/>
      <c r="AS1843" s="16"/>
      <c r="AT1843" s="16"/>
      <c r="AU1843" s="16"/>
      <c r="AV1843" s="16"/>
      <c r="AW1843" s="17"/>
      <c r="AX1843" s="16"/>
      <c r="AY1843" s="16"/>
      <c r="AZ1843" s="16"/>
      <c r="BA1843" s="16"/>
      <c r="BB1843" s="16"/>
      <c r="BC1843" s="16"/>
      <c r="BD1843" s="16"/>
      <c r="BH1843" s="6"/>
      <c r="BI1843" s="3"/>
      <c r="BK1843" s="6"/>
      <c r="BL1843" s="3"/>
      <c r="BM1843" s="3"/>
    </row>
    <row r="1844" spans="11:65" ht="12.75" customHeight="1" x14ac:dyDescent="0.15">
      <c r="K1844" s="1"/>
      <c r="AL1844" s="16"/>
      <c r="AM1844" s="16"/>
      <c r="AN1844" s="17"/>
      <c r="AO1844" s="16"/>
      <c r="AP1844" s="16"/>
      <c r="AQ1844" s="18"/>
      <c r="AR1844" s="18"/>
      <c r="AS1844" s="16"/>
      <c r="AT1844" s="16"/>
      <c r="AU1844" s="16"/>
      <c r="AV1844" s="16"/>
      <c r="AW1844" s="17"/>
      <c r="AX1844" s="16"/>
      <c r="AY1844" s="16"/>
      <c r="AZ1844" s="16"/>
      <c r="BA1844" s="16"/>
      <c r="BB1844" s="16"/>
      <c r="BC1844" s="16"/>
      <c r="BD1844" s="16"/>
      <c r="BH1844" s="6"/>
      <c r="BI1844" s="3"/>
      <c r="BK1844" s="6"/>
      <c r="BL1844" s="3"/>
      <c r="BM1844" s="3"/>
    </row>
    <row r="1845" spans="11:65" ht="12.75" customHeight="1" x14ac:dyDescent="0.15">
      <c r="K1845" s="1"/>
      <c r="AL1845" s="16"/>
      <c r="AM1845" s="16"/>
      <c r="AN1845" s="17"/>
      <c r="AO1845" s="16"/>
      <c r="AP1845" s="16"/>
      <c r="AQ1845" s="18"/>
      <c r="AR1845" s="18"/>
      <c r="AS1845" s="16"/>
      <c r="AT1845" s="16"/>
      <c r="AU1845" s="16"/>
      <c r="AV1845" s="16"/>
      <c r="AW1845" s="17"/>
      <c r="AX1845" s="16"/>
      <c r="AY1845" s="16"/>
      <c r="AZ1845" s="16"/>
      <c r="BA1845" s="16"/>
      <c r="BB1845" s="16"/>
      <c r="BC1845" s="16"/>
      <c r="BD1845" s="16"/>
      <c r="BH1845" s="6"/>
      <c r="BI1845" s="3"/>
      <c r="BK1845" s="6"/>
      <c r="BL1845" s="3"/>
      <c r="BM1845" s="3"/>
    </row>
    <row r="1846" spans="11:65" ht="12.75" customHeight="1" x14ac:dyDescent="0.15">
      <c r="K1846" s="1"/>
      <c r="AL1846" s="16"/>
      <c r="AM1846" s="16"/>
      <c r="AN1846" s="17"/>
      <c r="AO1846" s="16"/>
      <c r="AP1846" s="16"/>
      <c r="AQ1846" s="18"/>
      <c r="AR1846" s="18"/>
      <c r="AS1846" s="16"/>
      <c r="AT1846" s="16"/>
      <c r="AU1846" s="16"/>
      <c r="AV1846" s="16"/>
      <c r="AW1846" s="17"/>
      <c r="AX1846" s="16"/>
      <c r="AY1846" s="16"/>
      <c r="AZ1846" s="16"/>
      <c r="BA1846" s="16"/>
      <c r="BB1846" s="16"/>
      <c r="BC1846" s="16"/>
      <c r="BD1846" s="16"/>
      <c r="BH1846" s="6"/>
      <c r="BI1846" s="3"/>
      <c r="BK1846" s="6"/>
      <c r="BL1846" s="3"/>
      <c r="BM1846" s="3"/>
    </row>
    <row r="1847" spans="11:65" ht="12.75" customHeight="1" x14ac:dyDescent="0.15">
      <c r="K1847" s="1"/>
      <c r="AL1847" s="16"/>
      <c r="AM1847" s="16"/>
      <c r="AN1847" s="17"/>
      <c r="AO1847" s="16"/>
      <c r="AP1847" s="16"/>
      <c r="AQ1847" s="18"/>
      <c r="AR1847" s="18"/>
      <c r="AS1847" s="16"/>
      <c r="AT1847" s="16"/>
      <c r="AU1847" s="16"/>
      <c r="AV1847" s="16"/>
      <c r="AW1847" s="17"/>
      <c r="AX1847" s="16"/>
      <c r="AY1847" s="16"/>
      <c r="AZ1847" s="16"/>
      <c r="BA1847" s="16"/>
      <c r="BB1847" s="16"/>
      <c r="BC1847" s="16"/>
      <c r="BD1847" s="16"/>
      <c r="BH1847" s="6"/>
      <c r="BI1847" s="3"/>
      <c r="BK1847" s="6"/>
      <c r="BL1847" s="3"/>
      <c r="BM1847" s="3"/>
    </row>
    <row r="1848" spans="11:65" ht="12.75" customHeight="1" x14ac:dyDescent="0.15">
      <c r="K1848" s="1"/>
      <c r="AL1848" s="16"/>
      <c r="AM1848" s="16"/>
      <c r="AN1848" s="17"/>
      <c r="AO1848" s="16"/>
      <c r="AP1848" s="16"/>
      <c r="AQ1848" s="18"/>
      <c r="AR1848" s="18"/>
      <c r="AS1848" s="16"/>
      <c r="AT1848" s="16"/>
      <c r="AU1848" s="16"/>
      <c r="AV1848" s="16"/>
      <c r="AW1848" s="17"/>
      <c r="AX1848" s="16"/>
      <c r="AY1848" s="16"/>
      <c r="AZ1848" s="16"/>
      <c r="BA1848" s="16"/>
      <c r="BB1848" s="16"/>
      <c r="BC1848" s="16"/>
      <c r="BD1848" s="16"/>
      <c r="BH1848" s="6"/>
      <c r="BI1848" s="3"/>
      <c r="BK1848" s="6"/>
      <c r="BL1848" s="3"/>
      <c r="BM1848" s="3"/>
    </row>
    <row r="1849" spans="11:65" ht="12.75" customHeight="1" x14ac:dyDescent="0.15">
      <c r="K1849" s="1"/>
      <c r="AL1849" s="16"/>
      <c r="AM1849" s="16"/>
      <c r="AN1849" s="17"/>
      <c r="AO1849" s="16"/>
      <c r="AP1849" s="16"/>
      <c r="AQ1849" s="18"/>
      <c r="AR1849" s="18"/>
      <c r="AS1849" s="16"/>
      <c r="AT1849" s="16"/>
      <c r="AU1849" s="16"/>
      <c r="AV1849" s="16"/>
      <c r="AW1849" s="17"/>
      <c r="AX1849" s="16"/>
      <c r="AY1849" s="16"/>
      <c r="AZ1849" s="16"/>
      <c r="BA1849" s="16"/>
      <c r="BB1849" s="16"/>
      <c r="BC1849" s="16"/>
      <c r="BD1849" s="16"/>
      <c r="BH1849" s="6"/>
      <c r="BI1849" s="3"/>
      <c r="BK1849" s="6"/>
      <c r="BL1849" s="3"/>
      <c r="BM1849" s="3"/>
    </row>
    <row r="1850" spans="11:65" ht="12.75" customHeight="1" x14ac:dyDescent="0.15">
      <c r="K1850" s="1"/>
      <c r="AL1850" s="16"/>
      <c r="AM1850" s="16"/>
      <c r="AN1850" s="17"/>
      <c r="AO1850" s="16"/>
      <c r="AP1850" s="16"/>
      <c r="AQ1850" s="18"/>
      <c r="AR1850" s="18"/>
      <c r="AS1850" s="16"/>
      <c r="AT1850" s="16"/>
      <c r="AU1850" s="16"/>
      <c r="AV1850" s="16"/>
      <c r="AW1850" s="17"/>
      <c r="AX1850" s="16"/>
      <c r="AY1850" s="16"/>
      <c r="AZ1850" s="16"/>
      <c r="BA1850" s="16"/>
      <c r="BB1850" s="16"/>
      <c r="BC1850" s="16"/>
      <c r="BD1850" s="16"/>
      <c r="BH1850" s="6"/>
      <c r="BI1850" s="3"/>
      <c r="BK1850" s="6"/>
      <c r="BL1850" s="3"/>
      <c r="BM1850" s="3"/>
    </row>
    <row r="1851" spans="11:65" ht="12.75" customHeight="1" x14ac:dyDescent="0.15">
      <c r="K1851" s="1"/>
      <c r="AL1851" s="16"/>
      <c r="AM1851" s="16"/>
      <c r="AN1851" s="17"/>
      <c r="AO1851" s="16"/>
      <c r="AP1851" s="16"/>
      <c r="AQ1851" s="18"/>
      <c r="AR1851" s="18"/>
      <c r="AS1851" s="16"/>
      <c r="AT1851" s="16"/>
      <c r="AU1851" s="16"/>
      <c r="AV1851" s="16"/>
      <c r="AW1851" s="17"/>
      <c r="AX1851" s="16"/>
      <c r="AY1851" s="16"/>
      <c r="AZ1851" s="16"/>
      <c r="BA1851" s="16"/>
      <c r="BB1851" s="16"/>
      <c r="BC1851" s="16"/>
      <c r="BD1851" s="16"/>
      <c r="BH1851" s="6"/>
      <c r="BI1851" s="3"/>
      <c r="BK1851" s="6"/>
      <c r="BL1851" s="3"/>
      <c r="BM1851" s="3"/>
    </row>
    <row r="1852" spans="11:65" ht="12.75" customHeight="1" x14ac:dyDescent="0.15">
      <c r="K1852" s="1"/>
      <c r="AL1852" s="16"/>
      <c r="AM1852" s="16"/>
      <c r="AN1852" s="17"/>
      <c r="AO1852" s="16"/>
      <c r="AP1852" s="16"/>
      <c r="AQ1852" s="18"/>
      <c r="AR1852" s="18"/>
      <c r="AS1852" s="16"/>
      <c r="AT1852" s="16"/>
      <c r="AU1852" s="16"/>
      <c r="AV1852" s="16"/>
      <c r="AW1852" s="17"/>
      <c r="AX1852" s="16"/>
      <c r="AY1852" s="16"/>
      <c r="AZ1852" s="16"/>
      <c r="BA1852" s="16"/>
      <c r="BB1852" s="16"/>
      <c r="BC1852" s="16"/>
      <c r="BD1852" s="16"/>
      <c r="BH1852" s="6"/>
      <c r="BI1852" s="3"/>
      <c r="BK1852" s="6"/>
      <c r="BL1852" s="3"/>
      <c r="BM1852" s="3"/>
    </row>
    <row r="1853" spans="11:65" ht="12.75" customHeight="1" x14ac:dyDescent="0.15">
      <c r="K1853" s="1"/>
      <c r="AL1853" s="16"/>
      <c r="AM1853" s="16"/>
      <c r="AN1853" s="17"/>
      <c r="AO1853" s="16"/>
      <c r="AP1853" s="16"/>
      <c r="AQ1853" s="18"/>
      <c r="AR1853" s="18"/>
      <c r="AS1853" s="16"/>
      <c r="AT1853" s="16"/>
      <c r="AU1853" s="16"/>
      <c r="AV1853" s="16"/>
      <c r="AW1853" s="17"/>
      <c r="AX1853" s="16"/>
      <c r="AY1853" s="16"/>
      <c r="AZ1853" s="16"/>
      <c r="BA1853" s="16"/>
      <c r="BB1853" s="16"/>
      <c r="BC1853" s="16"/>
      <c r="BD1853" s="16"/>
      <c r="BH1853" s="6"/>
      <c r="BI1853" s="3"/>
      <c r="BK1853" s="6"/>
      <c r="BL1853" s="3"/>
      <c r="BM1853" s="3"/>
    </row>
    <row r="1854" spans="11:65" ht="12.75" customHeight="1" x14ac:dyDescent="0.15">
      <c r="K1854" s="1"/>
      <c r="AL1854" s="16"/>
      <c r="AM1854" s="16"/>
      <c r="AN1854" s="17"/>
      <c r="AO1854" s="16"/>
      <c r="AP1854" s="16"/>
      <c r="AQ1854" s="18"/>
      <c r="AR1854" s="18"/>
      <c r="AS1854" s="16"/>
      <c r="AT1854" s="16"/>
      <c r="AU1854" s="16"/>
      <c r="AV1854" s="16"/>
      <c r="AW1854" s="17"/>
      <c r="AX1854" s="16"/>
      <c r="AY1854" s="16"/>
      <c r="AZ1854" s="16"/>
      <c r="BA1854" s="16"/>
      <c r="BB1854" s="16"/>
      <c r="BC1854" s="16"/>
      <c r="BD1854" s="16"/>
      <c r="BH1854" s="6"/>
      <c r="BI1854" s="3"/>
      <c r="BK1854" s="6"/>
      <c r="BL1854" s="3"/>
      <c r="BM1854" s="3"/>
    </row>
    <row r="1855" spans="11:65" ht="12.75" customHeight="1" x14ac:dyDescent="0.15">
      <c r="K1855" s="1"/>
      <c r="AL1855" s="16"/>
      <c r="AM1855" s="16"/>
      <c r="AN1855" s="17"/>
      <c r="AO1855" s="16"/>
      <c r="AP1855" s="16"/>
      <c r="AQ1855" s="18"/>
      <c r="AR1855" s="18"/>
      <c r="AS1855" s="16"/>
      <c r="AT1855" s="16"/>
      <c r="AU1855" s="16"/>
      <c r="AV1855" s="16"/>
      <c r="AW1855" s="17"/>
      <c r="AX1855" s="16"/>
      <c r="AY1855" s="16"/>
      <c r="AZ1855" s="16"/>
      <c r="BA1855" s="16"/>
      <c r="BB1855" s="16"/>
      <c r="BC1855" s="16"/>
      <c r="BD1855" s="16"/>
      <c r="BH1855" s="6"/>
      <c r="BI1855" s="3"/>
      <c r="BK1855" s="6"/>
      <c r="BL1855" s="3"/>
      <c r="BM1855" s="3"/>
    </row>
    <row r="1856" spans="11:65" ht="12.75" customHeight="1" x14ac:dyDescent="0.15">
      <c r="K1856" s="1"/>
      <c r="AL1856" s="16"/>
      <c r="AM1856" s="16"/>
      <c r="AN1856" s="17"/>
      <c r="AO1856" s="16"/>
      <c r="AP1856" s="16"/>
      <c r="AQ1856" s="18"/>
      <c r="AR1856" s="18"/>
      <c r="AS1856" s="16"/>
      <c r="AT1856" s="16"/>
      <c r="AU1856" s="16"/>
      <c r="AV1856" s="16"/>
      <c r="AW1856" s="17"/>
      <c r="AX1856" s="16"/>
      <c r="AY1856" s="16"/>
      <c r="AZ1856" s="16"/>
      <c r="BA1856" s="16"/>
      <c r="BB1856" s="16"/>
      <c r="BC1856" s="16"/>
      <c r="BD1856" s="16"/>
      <c r="BH1856" s="6"/>
      <c r="BI1856" s="3"/>
      <c r="BK1856" s="6"/>
      <c r="BL1856" s="3"/>
      <c r="BM1856" s="3"/>
    </row>
    <row r="1857" spans="11:65" ht="12.75" customHeight="1" x14ac:dyDescent="0.15">
      <c r="K1857" s="1"/>
      <c r="AL1857" s="16"/>
      <c r="AM1857" s="16"/>
      <c r="AN1857" s="17"/>
      <c r="AO1857" s="16"/>
      <c r="AP1857" s="16"/>
      <c r="AQ1857" s="18"/>
      <c r="AR1857" s="18"/>
      <c r="AS1857" s="16"/>
      <c r="AT1857" s="16"/>
      <c r="AU1857" s="16"/>
      <c r="AV1857" s="16"/>
      <c r="AW1857" s="17"/>
      <c r="AX1857" s="16"/>
      <c r="AY1857" s="16"/>
      <c r="AZ1857" s="16"/>
      <c r="BA1857" s="16"/>
      <c r="BB1857" s="16"/>
      <c r="BC1857" s="16"/>
      <c r="BD1857" s="16"/>
      <c r="BH1857" s="6"/>
      <c r="BI1857" s="3"/>
      <c r="BK1857" s="6"/>
      <c r="BL1857" s="3"/>
      <c r="BM1857" s="3"/>
    </row>
    <row r="1858" spans="11:65" ht="12.75" customHeight="1" x14ac:dyDescent="0.15">
      <c r="K1858" s="1"/>
      <c r="AL1858" s="16"/>
      <c r="AM1858" s="16"/>
      <c r="AN1858" s="17"/>
      <c r="AO1858" s="16"/>
      <c r="AP1858" s="16"/>
      <c r="AQ1858" s="18"/>
      <c r="AR1858" s="18"/>
      <c r="AS1858" s="16"/>
      <c r="AT1858" s="16"/>
      <c r="AU1858" s="16"/>
      <c r="AV1858" s="16"/>
      <c r="AW1858" s="17"/>
      <c r="AX1858" s="16"/>
      <c r="AY1858" s="16"/>
      <c r="AZ1858" s="16"/>
      <c r="BA1858" s="16"/>
      <c r="BB1858" s="16"/>
      <c r="BC1858" s="16"/>
      <c r="BD1858" s="16"/>
      <c r="BH1858" s="6"/>
      <c r="BI1858" s="3"/>
      <c r="BK1858" s="6"/>
      <c r="BL1858" s="3"/>
      <c r="BM1858" s="3"/>
    </row>
    <row r="1859" spans="11:65" ht="12.75" customHeight="1" x14ac:dyDescent="0.15">
      <c r="K1859" s="1"/>
      <c r="AL1859" s="16"/>
      <c r="AM1859" s="16"/>
      <c r="AN1859" s="17"/>
      <c r="AO1859" s="16"/>
      <c r="AP1859" s="16"/>
      <c r="AQ1859" s="18"/>
      <c r="AR1859" s="18"/>
      <c r="AS1859" s="16"/>
      <c r="AT1859" s="16"/>
      <c r="AU1859" s="16"/>
      <c r="AV1859" s="16"/>
      <c r="AW1859" s="17"/>
      <c r="AX1859" s="16"/>
      <c r="AY1859" s="16"/>
      <c r="AZ1859" s="16"/>
      <c r="BA1859" s="16"/>
      <c r="BB1859" s="16"/>
      <c r="BC1859" s="16"/>
      <c r="BD1859" s="16"/>
      <c r="BH1859" s="6"/>
      <c r="BI1859" s="3"/>
      <c r="BK1859" s="6"/>
      <c r="BL1859" s="3"/>
      <c r="BM1859" s="3"/>
    </row>
    <row r="1860" spans="11:65" ht="12.75" customHeight="1" x14ac:dyDescent="0.15">
      <c r="K1860" s="1"/>
      <c r="AL1860" s="16"/>
      <c r="AM1860" s="16"/>
      <c r="AN1860" s="17"/>
      <c r="AO1860" s="16"/>
      <c r="AP1860" s="16"/>
      <c r="AQ1860" s="18"/>
      <c r="AR1860" s="18"/>
      <c r="AS1860" s="16"/>
      <c r="AT1860" s="16"/>
      <c r="AU1860" s="16"/>
      <c r="AV1860" s="16"/>
      <c r="AW1860" s="17"/>
      <c r="AX1860" s="16"/>
      <c r="AY1860" s="16"/>
      <c r="AZ1860" s="16"/>
      <c r="BA1860" s="16"/>
      <c r="BB1860" s="16"/>
      <c r="BC1860" s="16"/>
      <c r="BD1860" s="16"/>
      <c r="BH1860" s="6"/>
      <c r="BI1860" s="3"/>
      <c r="BK1860" s="6"/>
      <c r="BL1860" s="3"/>
      <c r="BM1860" s="3"/>
    </row>
    <row r="1861" spans="11:65" ht="12.75" customHeight="1" x14ac:dyDescent="0.15">
      <c r="K1861" s="1"/>
      <c r="AL1861" s="16"/>
      <c r="AM1861" s="16"/>
      <c r="AN1861" s="17"/>
      <c r="AO1861" s="16"/>
      <c r="AP1861" s="16"/>
      <c r="AQ1861" s="18"/>
      <c r="AR1861" s="18"/>
      <c r="AS1861" s="16"/>
      <c r="AT1861" s="16"/>
      <c r="AU1861" s="16"/>
      <c r="AV1861" s="16"/>
      <c r="AW1861" s="17"/>
      <c r="AX1861" s="16"/>
      <c r="AY1861" s="16"/>
      <c r="AZ1861" s="16"/>
      <c r="BA1861" s="16"/>
      <c r="BB1861" s="16"/>
      <c r="BC1861" s="16"/>
      <c r="BD1861" s="16"/>
      <c r="BH1861" s="6"/>
      <c r="BI1861" s="3"/>
      <c r="BK1861" s="6"/>
      <c r="BL1861" s="3"/>
      <c r="BM1861" s="3"/>
    </row>
    <row r="1862" spans="11:65" ht="12.75" customHeight="1" x14ac:dyDescent="0.15">
      <c r="K1862" s="1"/>
      <c r="AL1862" s="16"/>
      <c r="AM1862" s="16"/>
      <c r="AN1862" s="17"/>
      <c r="AO1862" s="16"/>
      <c r="AP1862" s="16"/>
      <c r="AQ1862" s="18"/>
      <c r="AR1862" s="18"/>
      <c r="AS1862" s="16"/>
      <c r="AT1862" s="16"/>
      <c r="AU1862" s="16"/>
      <c r="AV1862" s="16"/>
      <c r="AW1862" s="17"/>
      <c r="AX1862" s="16"/>
      <c r="AY1862" s="16"/>
      <c r="AZ1862" s="16"/>
      <c r="BA1862" s="16"/>
      <c r="BB1862" s="16"/>
      <c r="BC1862" s="16"/>
      <c r="BD1862" s="16"/>
      <c r="BH1862" s="6"/>
      <c r="BI1862" s="3"/>
      <c r="BK1862" s="6"/>
      <c r="BL1862" s="3"/>
      <c r="BM1862" s="3"/>
    </row>
    <row r="1863" spans="11:65" ht="12.75" customHeight="1" x14ac:dyDescent="0.15">
      <c r="K1863" s="1"/>
      <c r="AL1863" s="16"/>
      <c r="AM1863" s="16"/>
      <c r="AN1863" s="17"/>
      <c r="AO1863" s="16"/>
      <c r="AP1863" s="16"/>
      <c r="AQ1863" s="18"/>
      <c r="AR1863" s="18"/>
      <c r="AS1863" s="16"/>
      <c r="AT1863" s="16"/>
      <c r="AU1863" s="16"/>
      <c r="AV1863" s="16"/>
      <c r="AW1863" s="17"/>
      <c r="AX1863" s="16"/>
      <c r="AY1863" s="16"/>
      <c r="AZ1863" s="16"/>
      <c r="BA1863" s="16"/>
      <c r="BB1863" s="16"/>
      <c r="BC1863" s="16"/>
      <c r="BD1863" s="16"/>
      <c r="BH1863" s="6"/>
      <c r="BI1863" s="3"/>
      <c r="BK1863" s="6"/>
      <c r="BL1863" s="3"/>
      <c r="BM1863" s="3"/>
    </row>
    <row r="1864" spans="11:65" ht="12.75" customHeight="1" x14ac:dyDescent="0.15">
      <c r="K1864" s="1"/>
      <c r="AL1864" s="16"/>
      <c r="AM1864" s="16"/>
      <c r="AN1864" s="17"/>
      <c r="AO1864" s="16"/>
      <c r="AP1864" s="16"/>
      <c r="AQ1864" s="18"/>
      <c r="AR1864" s="18"/>
      <c r="AS1864" s="16"/>
      <c r="AT1864" s="16"/>
      <c r="AU1864" s="16"/>
      <c r="AV1864" s="16"/>
      <c r="AW1864" s="17"/>
      <c r="AX1864" s="16"/>
      <c r="AY1864" s="16"/>
      <c r="AZ1864" s="16"/>
      <c r="BA1864" s="16"/>
      <c r="BB1864" s="16"/>
      <c r="BC1864" s="16"/>
      <c r="BD1864" s="16"/>
      <c r="BH1864" s="6"/>
      <c r="BI1864" s="3"/>
      <c r="BK1864" s="6"/>
      <c r="BL1864" s="3"/>
      <c r="BM1864" s="3"/>
    </row>
    <row r="1865" spans="11:65" ht="12.75" customHeight="1" x14ac:dyDescent="0.15">
      <c r="K1865" s="1"/>
      <c r="AL1865" s="16"/>
      <c r="AM1865" s="16"/>
      <c r="AN1865" s="17"/>
      <c r="AO1865" s="16"/>
      <c r="AP1865" s="16"/>
      <c r="AQ1865" s="18"/>
      <c r="AR1865" s="18"/>
      <c r="AS1865" s="16"/>
      <c r="AT1865" s="16"/>
      <c r="AU1865" s="16"/>
      <c r="AV1865" s="16"/>
      <c r="AW1865" s="17"/>
      <c r="AX1865" s="16"/>
      <c r="AY1865" s="16"/>
      <c r="AZ1865" s="16"/>
      <c r="BA1865" s="16"/>
      <c r="BB1865" s="16"/>
      <c r="BC1865" s="16"/>
      <c r="BD1865" s="16"/>
      <c r="BH1865" s="6"/>
      <c r="BI1865" s="3"/>
      <c r="BK1865" s="6"/>
      <c r="BL1865" s="3"/>
      <c r="BM1865" s="3"/>
    </row>
    <row r="1866" spans="11:65" ht="12.75" customHeight="1" x14ac:dyDescent="0.15">
      <c r="K1866" s="1"/>
      <c r="AL1866" s="16"/>
      <c r="AM1866" s="16"/>
      <c r="AN1866" s="17"/>
      <c r="AO1866" s="16"/>
      <c r="AP1866" s="16"/>
      <c r="AQ1866" s="18"/>
      <c r="AR1866" s="18"/>
      <c r="AS1866" s="16"/>
      <c r="AT1866" s="16"/>
      <c r="AU1866" s="16"/>
      <c r="AV1866" s="16"/>
      <c r="AW1866" s="17"/>
      <c r="AX1866" s="16"/>
      <c r="AY1866" s="16"/>
      <c r="AZ1866" s="16"/>
      <c r="BA1866" s="16"/>
      <c r="BB1866" s="16"/>
      <c r="BC1866" s="16"/>
      <c r="BD1866" s="16"/>
      <c r="BH1866" s="6"/>
      <c r="BI1866" s="3"/>
      <c r="BK1866" s="6"/>
      <c r="BL1866" s="3"/>
      <c r="BM1866" s="3"/>
    </row>
    <row r="1867" spans="11:65" ht="12.75" customHeight="1" x14ac:dyDescent="0.15">
      <c r="K1867" s="1"/>
      <c r="AL1867" s="16"/>
      <c r="AM1867" s="16"/>
      <c r="AN1867" s="17"/>
      <c r="AO1867" s="16"/>
      <c r="AP1867" s="16"/>
      <c r="AQ1867" s="18"/>
      <c r="AR1867" s="18"/>
      <c r="AS1867" s="16"/>
      <c r="AT1867" s="16"/>
      <c r="AU1867" s="16"/>
      <c r="AV1867" s="16"/>
      <c r="AW1867" s="17"/>
      <c r="AX1867" s="16"/>
      <c r="AY1867" s="16"/>
      <c r="AZ1867" s="16"/>
      <c r="BA1867" s="16"/>
      <c r="BB1867" s="16"/>
      <c r="BC1867" s="16"/>
      <c r="BD1867" s="16"/>
      <c r="BH1867" s="6"/>
      <c r="BI1867" s="3"/>
      <c r="BK1867" s="6"/>
      <c r="BL1867" s="3"/>
      <c r="BM1867" s="3"/>
    </row>
    <row r="1868" spans="11:65" ht="12.75" customHeight="1" x14ac:dyDescent="0.15">
      <c r="K1868" s="1"/>
      <c r="AL1868" s="16"/>
      <c r="AM1868" s="16"/>
      <c r="AN1868" s="17"/>
      <c r="AO1868" s="16"/>
      <c r="AP1868" s="16"/>
      <c r="AQ1868" s="18"/>
      <c r="AR1868" s="18"/>
      <c r="AS1868" s="16"/>
      <c r="AT1868" s="16"/>
      <c r="AU1868" s="16"/>
      <c r="AV1868" s="16"/>
      <c r="AW1868" s="17"/>
      <c r="AX1868" s="16"/>
      <c r="AY1868" s="16"/>
      <c r="AZ1868" s="16"/>
      <c r="BA1868" s="16"/>
      <c r="BB1868" s="16"/>
      <c r="BC1868" s="16"/>
      <c r="BD1868" s="16"/>
      <c r="BH1868" s="6"/>
      <c r="BI1868" s="3"/>
      <c r="BK1868" s="6"/>
      <c r="BL1868" s="3"/>
      <c r="BM1868" s="3"/>
    </row>
    <row r="1869" spans="11:65" ht="12.75" customHeight="1" x14ac:dyDescent="0.15">
      <c r="K1869" s="1"/>
      <c r="AL1869" s="16"/>
      <c r="AM1869" s="16"/>
      <c r="AN1869" s="17"/>
      <c r="AO1869" s="16"/>
      <c r="AP1869" s="16"/>
      <c r="AQ1869" s="18"/>
      <c r="AR1869" s="18"/>
      <c r="AS1869" s="16"/>
      <c r="AT1869" s="16"/>
      <c r="AU1869" s="16"/>
      <c r="AV1869" s="16"/>
      <c r="AW1869" s="17"/>
      <c r="AX1869" s="16"/>
      <c r="AY1869" s="16"/>
      <c r="AZ1869" s="16"/>
      <c r="BA1869" s="16"/>
      <c r="BB1869" s="16"/>
      <c r="BC1869" s="16"/>
      <c r="BD1869" s="16"/>
      <c r="BH1869" s="6"/>
      <c r="BI1869" s="3"/>
      <c r="BK1869" s="6"/>
      <c r="BL1869" s="3"/>
      <c r="BM1869" s="3"/>
    </row>
    <row r="1870" spans="11:65" ht="12.75" customHeight="1" x14ac:dyDescent="0.15">
      <c r="K1870" s="1"/>
      <c r="AL1870" s="16"/>
      <c r="AM1870" s="16"/>
      <c r="AN1870" s="17"/>
      <c r="AO1870" s="16"/>
      <c r="AP1870" s="16"/>
      <c r="AQ1870" s="18"/>
      <c r="AR1870" s="18"/>
      <c r="AS1870" s="16"/>
      <c r="AT1870" s="16"/>
      <c r="AU1870" s="16"/>
      <c r="AV1870" s="16"/>
      <c r="AW1870" s="17"/>
      <c r="AX1870" s="16"/>
      <c r="AY1870" s="16"/>
      <c r="AZ1870" s="16"/>
      <c r="BA1870" s="16"/>
      <c r="BB1870" s="16"/>
      <c r="BC1870" s="16"/>
      <c r="BD1870" s="16"/>
      <c r="BH1870" s="6"/>
      <c r="BI1870" s="3"/>
      <c r="BK1870" s="6"/>
      <c r="BL1870" s="3"/>
      <c r="BM1870" s="3"/>
    </row>
    <row r="1871" spans="11:65" ht="12.75" customHeight="1" x14ac:dyDescent="0.15">
      <c r="K1871" s="1"/>
      <c r="AL1871" s="16"/>
      <c r="AM1871" s="16"/>
      <c r="AN1871" s="17"/>
      <c r="AO1871" s="16"/>
      <c r="AP1871" s="16"/>
      <c r="AQ1871" s="18"/>
      <c r="AR1871" s="18"/>
      <c r="AS1871" s="16"/>
      <c r="AT1871" s="16"/>
      <c r="AU1871" s="16"/>
      <c r="AV1871" s="16"/>
      <c r="AW1871" s="17"/>
      <c r="AX1871" s="16"/>
      <c r="AY1871" s="16"/>
      <c r="AZ1871" s="16"/>
      <c r="BA1871" s="16"/>
      <c r="BB1871" s="16"/>
      <c r="BC1871" s="16"/>
      <c r="BD1871" s="16"/>
      <c r="BH1871" s="6"/>
      <c r="BI1871" s="3"/>
      <c r="BK1871" s="6"/>
      <c r="BL1871" s="3"/>
      <c r="BM1871" s="3"/>
    </row>
    <row r="1872" spans="11:65" ht="12.75" customHeight="1" x14ac:dyDescent="0.15">
      <c r="K1872" s="1"/>
      <c r="AL1872" s="16"/>
      <c r="AM1872" s="16"/>
      <c r="AN1872" s="17"/>
      <c r="AO1872" s="16"/>
      <c r="AP1872" s="16"/>
      <c r="AQ1872" s="18"/>
      <c r="AR1872" s="18"/>
      <c r="AS1872" s="16"/>
      <c r="AT1872" s="16"/>
      <c r="AU1872" s="16"/>
      <c r="AV1872" s="16"/>
      <c r="AW1872" s="17"/>
      <c r="AX1872" s="16"/>
      <c r="AY1872" s="16"/>
      <c r="AZ1872" s="16"/>
      <c r="BA1872" s="16"/>
      <c r="BB1872" s="16"/>
      <c r="BC1872" s="16"/>
      <c r="BD1872" s="16"/>
      <c r="BH1872" s="6"/>
      <c r="BI1872" s="3"/>
      <c r="BK1872" s="6"/>
      <c r="BL1872" s="3"/>
      <c r="BM1872" s="3"/>
    </row>
    <row r="1873" spans="11:65" ht="12.75" customHeight="1" x14ac:dyDescent="0.15">
      <c r="K1873" s="1"/>
      <c r="AL1873" s="16"/>
      <c r="AM1873" s="16"/>
      <c r="AN1873" s="17"/>
      <c r="AO1873" s="16"/>
      <c r="AP1873" s="16"/>
      <c r="AQ1873" s="18"/>
      <c r="AR1873" s="18"/>
      <c r="AS1873" s="16"/>
      <c r="AT1873" s="16"/>
      <c r="AU1873" s="16"/>
      <c r="AV1873" s="16"/>
      <c r="AW1873" s="17"/>
      <c r="AX1873" s="16"/>
      <c r="AY1873" s="16"/>
      <c r="AZ1873" s="16"/>
      <c r="BA1873" s="16"/>
      <c r="BB1873" s="16"/>
      <c r="BC1873" s="16"/>
      <c r="BD1873" s="16"/>
      <c r="BH1873" s="6"/>
      <c r="BI1873" s="3"/>
      <c r="BK1873" s="6"/>
      <c r="BL1873" s="3"/>
      <c r="BM1873" s="3"/>
    </row>
    <row r="1874" spans="11:65" ht="12.75" customHeight="1" x14ac:dyDescent="0.15">
      <c r="K1874" s="1"/>
      <c r="AL1874" s="16"/>
      <c r="AM1874" s="16"/>
      <c r="AN1874" s="17"/>
      <c r="AO1874" s="16"/>
      <c r="AP1874" s="16"/>
      <c r="AQ1874" s="18"/>
      <c r="AR1874" s="18"/>
      <c r="AS1874" s="16"/>
      <c r="AT1874" s="16"/>
      <c r="AU1874" s="16"/>
      <c r="AV1874" s="16"/>
      <c r="AW1874" s="17"/>
      <c r="AX1874" s="16"/>
      <c r="AY1874" s="16"/>
      <c r="AZ1874" s="16"/>
      <c r="BA1874" s="16"/>
      <c r="BB1874" s="16"/>
      <c r="BC1874" s="16"/>
      <c r="BD1874" s="16"/>
      <c r="BH1874" s="6"/>
      <c r="BI1874" s="3"/>
      <c r="BK1874" s="6"/>
      <c r="BL1874" s="3"/>
      <c r="BM1874" s="3"/>
    </row>
    <row r="1875" spans="11:65" ht="12.75" customHeight="1" x14ac:dyDescent="0.15">
      <c r="K1875" s="1"/>
      <c r="AL1875" s="16"/>
      <c r="AM1875" s="16"/>
      <c r="AN1875" s="17"/>
      <c r="AO1875" s="16"/>
      <c r="AP1875" s="16"/>
      <c r="AQ1875" s="18"/>
      <c r="AR1875" s="18"/>
      <c r="AS1875" s="16"/>
      <c r="AT1875" s="16"/>
      <c r="AU1875" s="16"/>
      <c r="AV1875" s="16"/>
      <c r="AW1875" s="17"/>
      <c r="AX1875" s="16"/>
      <c r="AY1875" s="16"/>
      <c r="AZ1875" s="16"/>
      <c r="BA1875" s="16"/>
      <c r="BB1875" s="16"/>
      <c r="BC1875" s="16"/>
      <c r="BD1875" s="16"/>
      <c r="BH1875" s="6"/>
      <c r="BI1875" s="3"/>
      <c r="BK1875" s="6"/>
      <c r="BL1875" s="3"/>
      <c r="BM1875" s="3"/>
    </row>
    <row r="1876" spans="11:65" ht="12.75" customHeight="1" x14ac:dyDescent="0.15">
      <c r="K1876" s="1"/>
      <c r="AL1876" s="16"/>
      <c r="AM1876" s="16"/>
      <c r="AN1876" s="17"/>
      <c r="AO1876" s="16"/>
      <c r="AP1876" s="16"/>
      <c r="AQ1876" s="18"/>
      <c r="AR1876" s="18"/>
      <c r="AS1876" s="16"/>
      <c r="AT1876" s="16"/>
      <c r="AU1876" s="16"/>
      <c r="AV1876" s="16"/>
      <c r="AW1876" s="17"/>
      <c r="AX1876" s="16"/>
      <c r="AY1876" s="16"/>
      <c r="AZ1876" s="16"/>
      <c r="BA1876" s="16"/>
      <c r="BB1876" s="16"/>
      <c r="BC1876" s="16"/>
      <c r="BD1876" s="16"/>
      <c r="BH1876" s="6"/>
      <c r="BI1876" s="3"/>
      <c r="BK1876" s="6"/>
      <c r="BL1876" s="3"/>
      <c r="BM1876" s="3"/>
    </row>
    <row r="1877" spans="11:65" ht="12.75" customHeight="1" x14ac:dyDescent="0.15">
      <c r="K1877" s="1"/>
      <c r="AL1877" s="16"/>
      <c r="AM1877" s="16"/>
      <c r="AN1877" s="17"/>
      <c r="AO1877" s="16"/>
      <c r="AP1877" s="16"/>
      <c r="AQ1877" s="18"/>
      <c r="AR1877" s="18"/>
      <c r="AS1877" s="16"/>
      <c r="AT1877" s="16"/>
      <c r="AU1877" s="16"/>
      <c r="AV1877" s="16"/>
      <c r="AW1877" s="17"/>
      <c r="AX1877" s="16"/>
      <c r="AY1877" s="16"/>
      <c r="AZ1877" s="16"/>
      <c r="BA1877" s="16"/>
      <c r="BB1877" s="16"/>
      <c r="BC1877" s="16"/>
      <c r="BD1877" s="16"/>
      <c r="BH1877" s="6"/>
      <c r="BI1877" s="3"/>
      <c r="BK1877" s="6"/>
      <c r="BL1877" s="3"/>
      <c r="BM1877" s="3"/>
    </row>
    <row r="1878" spans="11:65" ht="12.75" customHeight="1" x14ac:dyDescent="0.15">
      <c r="K1878" s="1"/>
      <c r="AL1878" s="16"/>
      <c r="AM1878" s="16"/>
      <c r="AN1878" s="17"/>
      <c r="AO1878" s="16"/>
      <c r="AP1878" s="16"/>
      <c r="AQ1878" s="18"/>
      <c r="AR1878" s="18"/>
      <c r="AS1878" s="16"/>
      <c r="AT1878" s="16"/>
      <c r="AU1878" s="16"/>
      <c r="AV1878" s="16"/>
      <c r="AW1878" s="17"/>
      <c r="AX1878" s="16"/>
      <c r="AY1878" s="16"/>
      <c r="AZ1878" s="16"/>
      <c r="BA1878" s="16"/>
      <c r="BB1878" s="16"/>
      <c r="BC1878" s="16"/>
      <c r="BD1878" s="16"/>
      <c r="BH1878" s="6"/>
      <c r="BI1878" s="3"/>
      <c r="BK1878" s="6"/>
      <c r="BL1878" s="3"/>
      <c r="BM1878" s="3"/>
    </row>
    <row r="1879" spans="11:65" ht="12.75" customHeight="1" x14ac:dyDescent="0.15">
      <c r="K1879" s="1"/>
      <c r="AL1879" s="16"/>
      <c r="AM1879" s="16"/>
      <c r="AN1879" s="17"/>
      <c r="AO1879" s="16"/>
      <c r="AP1879" s="16"/>
      <c r="AQ1879" s="18"/>
      <c r="AR1879" s="18"/>
      <c r="AS1879" s="16"/>
      <c r="AT1879" s="16"/>
      <c r="AU1879" s="16"/>
      <c r="AV1879" s="16"/>
      <c r="AW1879" s="17"/>
      <c r="AX1879" s="16"/>
      <c r="AY1879" s="16"/>
      <c r="AZ1879" s="16"/>
      <c r="BA1879" s="16"/>
      <c r="BB1879" s="16"/>
      <c r="BC1879" s="16"/>
      <c r="BD1879" s="16"/>
      <c r="BH1879" s="6"/>
      <c r="BI1879" s="3"/>
      <c r="BK1879" s="6"/>
      <c r="BL1879" s="3"/>
      <c r="BM1879" s="3"/>
    </row>
    <row r="1880" spans="11:65" ht="12.75" customHeight="1" x14ac:dyDescent="0.15">
      <c r="K1880" s="1"/>
      <c r="AL1880" s="16"/>
      <c r="AM1880" s="16"/>
      <c r="AN1880" s="17"/>
      <c r="AO1880" s="16"/>
      <c r="AP1880" s="16"/>
      <c r="AQ1880" s="18"/>
      <c r="AR1880" s="18"/>
      <c r="AS1880" s="16"/>
      <c r="AT1880" s="16"/>
      <c r="AU1880" s="16"/>
      <c r="AV1880" s="16"/>
      <c r="AW1880" s="17"/>
      <c r="AX1880" s="16"/>
      <c r="AY1880" s="16"/>
      <c r="AZ1880" s="16"/>
      <c r="BA1880" s="16"/>
      <c r="BB1880" s="16"/>
      <c r="BC1880" s="16"/>
      <c r="BD1880" s="16"/>
      <c r="BH1880" s="6"/>
      <c r="BI1880" s="3"/>
      <c r="BK1880" s="6"/>
      <c r="BL1880" s="3"/>
      <c r="BM1880" s="3"/>
    </row>
    <row r="1881" spans="11:65" ht="12.75" customHeight="1" x14ac:dyDescent="0.15">
      <c r="K1881" s="1"/>
      <c r="AL1881" s="16"/>
      <c r="AM1881" s="16"/>
      <c r="AN1881" s="17"/>
      <c r="AO1881" s="16"/>
      <c r="AP1881" s="16"/>
      <c r="AQ1881" s="18"/>
      <c r="AR1881" s="18"/>
      <c r="AS1881" s="16"/>
      <c r="AT1881" s="16"/>
      <c r="AU1881" s="16"/>
      <c r="AV1881" s="16"/>
      <c r="AW1881" s="17"/>
      <c r="AX1881" s="16"/>
      <c r="AY1881" s="16"/>
      <c r="AZ1881" s="16"/>
      <c r="BA1881" s="16"/>
      <c r="BB1881" s="16"/>
      <c r="BC1881" s="16"/>
      <c r="BD1881" s="16"/>
      <c r="BH1881" s="6"/>
      <c r="BI1881" s="3"/>
      <c r="BK1881" s="6"/>
      <c r="BL1881" s="3"/>
      <c r="BM1881" s="3"/>
    </row>
    <row r="1882" spans="11:65" ht="12.75" customHeight="1" x14ac:dyDescent="0.15">
      <c r="K1882" s="1"/>
      <c r="AL1882" s="16"/>
      <c r="AM1882" s="16"/>
      <c r="AN1882" s="17"/>
      <c r="AO1882" s="16"/>
      <c r="AP1882" s="16"/>
      <c r="AQ1882" s="18"/>
      <c r="AR1882" s="18"/>
      <c r="AS1882" s="16"/>
      <c r="AT1882" s="16"/>
      <c r="AU1882" s="16"/>
      <c r="AV1882" s="16"/>
      <c r="AW1882" s="17"/>
      <c r="AX1882" s="16"/>
      <c r="AY1882" s="16"/>
      <c r="AZ1882" s="16"/>
      <c r="BA1882" s="16"/>
      <c r="BB1882" s="16"/>
      <c r="BC1882" s="16"/>
      <c r="BD1882" s="16"/>
      <c r="BH1882" s="6"/>
      <c r="BI1882" s="3"/>
      <c r="BK1882" s="6"/>
      <c r="BL1882" s="3"/>
      <c r="BM1882" s="3"/>
    </row>
    <row r="1883" spans="11:65" ht="12.75" customHeight="1" x14ac:dyDescent="0.15">
      <c r="K1883" s="1"/>
      <c r="AL1883" s="16"/>
      <c r="AM1883" s="16"/>
      <c r="AN1883" s="17"/>
      <c r="AO1883" s="16"/>
      <c r="AP1883" s="16"/>
      <c r="AQ1883" s="18"/>
      <c r="AR1883" s="18"/>
      <c r="AS1883" s="16"/>
      <c r="AT1883" s="16"/>
      <c r="AU1883" s="16"/>
      <c r="AV1883" s="16"/>
      <c r="AW1883" s="17"/>
      <c r="AX1883" s="16"/>
      <c r="AY1883" s="16"/>
      <c r="AZ1883" s="16"/>
      <c r="BA1883" s="16"/>
      <c r="BB1883" s="16"/>
      <c r="BC1883" s="16"/>
      <c r="BD1883" s="16"/>
      <c r="BH1883" s="6"/>
      <c r="BI1883" s="3"/>
      <c r="BK1883" s="6"/>
      <c r="BL1883" s="3"/>
      <c r="BM1883" s="3"/>
    </row>
    <row r="1884" spans="11:65" ht="12.75" customHeight="1" x14ac:dyDescent="0.15">
      <c r="K1884" s="1"/>
      <c r="AL1884" s="16"/>
      <c r="AM1884" s="16"/>
      <c r="AN1884" s="17"/>
      <c r="AO1884" s="16"/>
      <c r="AP1884" s="16"/>
      <c r="AQ1884" s="18"/>
      <c r="AR1884" s="18"/>
      <c r="AS1884" s="16"/>
      <c r="AT1884" s="16"/>
      <c r="AU1884" s="16"/>
      <c r="AV1884" s="16"/>
      <c r="AW1884" s="17"/>
      <c r="AX1884" s="16"/>
      <c r="AY1884" s="16"/>
      <c r="AZ1884" s="16"/>
      <c r="BA1884" s="16"/>
      <c r="BB1884" s="16"/>
      <c r="BC1884" s="16"/>
      <c r="BD1884" s="16"/>
      <c r="BH1884" s="6"/>
      <c r="BI1884" s="3"/>
      <c r="BK1884" s="6"/>
      <c r="BL1884" s="3"/>
      <c r="BM1884" s="3"/>
    </row>
    <row r="1885" spans="11:65" ht="12.75" customHeight="1" x14ac:dyDescent="0.15">
      <c r="K1885" s="1"/>
      <c r="AL1885" s="16"/>
      <c r="AM1885" s="16"/>
      <c r="AN1885" s="17"/>
      <c r="AO1885" s="16"/>
      <c r="AP1885" s="16"/>
      <c r="AQ1885" s="18"/>
      <c r="AR1885" s="18"/>
      <c r="AS1885" s="16"/>
      <c r="AT1885" s="16"/>
      <c r="AU1885" s="16"/>
      <c r="AV1885" s="16"/>
      <c r="AW1885" s="17"/>
      <c r="AX1885" s="16"/>
      <c r="AY1885" s="16"/>
      <c r="AZ1885" s="16"/>
      <c r="BA1885" s="16"/>
      <c r="BB1885" s="16"/>
      <c r="BC1885" s="16"/>
      <c r="BD1885" s="16"/>
      <c r="BH1885" s="6"/>
      <c r="BI1885" s="3"/>
      <c r="BK1885" s="6"/>
      <c r="BL1885" s="3"/>
      <c r="BM1885" s="3"/>
    </row>
    <row r="1886" spans="11:65" ht="12.75" customHeight="1" x14ac:dyDescent="0.15">
      <c r="K1886" s="1"/>
      <c r="AL1886" s="16"/>
      <c r="AM1886" s="16"/>
      <c r="AN1886" s="17"/>
      <c r="AO1886" s="16"/>
      <c r="AP1886" s="16"/>
      <c r="AQ1886" s="18"/>
      <c r="AR1886" s="18"/>
      <c r="AS1886" s="16"/>
      <c r="AT1886" s="16"/>
      <c r="AU1886" s="16"/>
      <c r="AV1886" s="16"/>
      <c r="AW1886" s="17"/>
      <c r="AX1886" s="16"/>
      <c r="AY1886" s="16"/>
      <c r="AZ1886" s="16"/>
      <c r="BA1886" s="16"/>
      <c r="BB1886" s="16"/>
      <c r="BC1886" s="16"/>
      <c r="BD1886" s="16"/>
      <c r="BH1886" s="6"/>
      <c r="BI1886" s="3"/>
      <c r="BK1886" s="6"/>
      <c r="BL1886" s="3"/>
      <c r="BM1886" s="3"/>
    </row>
    <row r="1887" spans="11:65" ht="12.75" customHeight="1" x14ac:dyDescent="0.15">
      <c r="K1887" s="1"/>
      <c r="AL1887" s="16"/>
      <c r="AM1887" s="16"/>
      <c r="AN1887" s="17"/>
      <c r="AO1887" s="16"/>
      <c r="AP1887" s="16"/>
      <c r="AQ1887" s="18"/>
      <c r="AR1887" s="18"/>
      <c r="AS1887" s="16"/>
      <c r="AT1887" s="16"/>
      <c r="AU1887" s="16"/>
      <c r="AV1887" s="16"/>
      <c r="AW1887" s="17"/>
      <c r="AX1887" s="16"/>
      <c r="AY1887" s="16"/>
      <c r="AZ1887" s="16"/>
      <c r="BA1887" s="16"/>
      <c r="BB1887" s="16"/>
      <c r="BC1887" s="16"/>
      <c r="BD1887" s="16"/>
      <c r="BH1887" s="6"/>
      <c r="BI1887" s="3"/>
      <c r="BK1887" s="6"/>
      <c r="BL1887" s="3"/>
      <c r="BM1887" s="3"/>
    </row>
    <row r="1888" spans="11:65" ht="12.75" customHeight="1" x14ac:dyDescent="0.15">
      <c r="K1888" s="1"/>
      <c r="AL1888" s="16"/>
      <c r="AM1888" s="16"/>
      <c r="AN1888" s="17"/>
      <c r="AO1888" s="16"/>
      <c r="AP1888" s="16"/>
      <c r="AQ1888" s="18"/>
      <c r="AR1888" s="18"/>
      <c r="AS1888" s="16"/>
      <c r="AT1888" s="16"/>
      <c r="AU1888" s="16"/>
      <c r="AV1888" s="16"/>
      <c r="AW1888" s="17"/>
      <c r="AX1888" s="16"/>
      <c r="AY1888" s="16"/>
      <c r="AZ1888" s="16"/>
      <c r="BA1888" s="16"/>
      <c r="BB1888" s="16"/>
      <c r="BC1888" s="16"/>
      <c r="BD1888" s="16"/>
      <c r="BH1888" s="6"/>
      <c r="BI1888" s="3"/>
      <c r="BK1888" s="6"/>
      <c r="BL1888" s="3"/>
      <c r="BM1888" s="3"/>
    </row>
    <row r="1889" spans="11:65" ht="12.75" customHeight="1" x14ac:dyDescent="0.15">
      <c r="K1889" s="1"/>
      <c r="AL1889" s="16"/>
      <c r="AM1889" s="16"/>
      <c r="AN1889" s="17"/>
      <c r="AO1889" s="16"/>
      <c r="AP1889" s="16"/>
      <c r="AQ1889" s="18"/>
      <c r="AR1889" s="18"/>
      <c r="AS1889" s="16"/>
      <c r="AT1889" s="16"/>
      <c r="AU1889" s="16"/>
      <c r="AV1889" s="16"/>
      <c r="AW1889" s="17"/>
      <c r="AX1889" s="16"/>
      <c r="AY1889" s="16"/>
      <c r="AZ1889" s="16"/>
      <c r="BA1889" s="16"/>
      <c r="BB1889" s="16"/>
      <c r="BC1889" s="16"/>
      <c r="BD1889" s="16"/>
      <c r="BH1889" s="6"/>
      <c r="BI1889" s="3"/>
      <c r="BK1889" s="6"/>
      <c r="BL1889" s="3"/>
      <c r="BM1889" s="3"/>
    </row>
    <row r="1890" spans="11:65" ht="12.75" customHeight="1" x14ac:dyDescent="0.15">
      <c r="K1890" s="1"/>
      <c r="AL1890" s="16"/>
      <c r="AM1890" s="16"/>
      <c r="AN1890" s="17"/>
      <c r="AO1890" s="16"/>
      <c r="AP1890" s="16"/>
      <c r="AQ1890" s="18"/>
      <c r="AR1890" s="18"/>
      <c r="AS1890" s="16"/>
      <c r="AT1890" s="16"/>
      <c r="AU1890" s="16"/>
      <c r="AV1890" s="16"/>
      <c r="AW1890" s="17"/>
      <c r="AX1890" s="16"/>
      <c r="AY1890" s="16"/>
      <c r="AZ1890" s="16"/>
      <c r="BA1890" s="16"/>
      <c r="BB1890" s="16"/>
      <c r="BC1890" s="16"/>
      <c r="BD1890" s="16"/>
      <c r="BH1890" s="6"/>
      <c r="BI1890" s="3"/>
      <c r="BK1890" s="6"/>
      <c r="BL1890" s="3"/>
      <c r="BM1890" s="3"/>
    </row>
    <row r="1891" spans="11:65" ht="12.75" customHeight="1" x14ac:dyDescent="0.15">
      <c r="K1891" s="1"/>
      <c r="AL1891" s="16"/>
      <c r="AM1891" s="16"/>
      <c r="AN1891" s="17"/>
      <c r="AO1891" s="16"/>
      <c r="AP1891" s="16"/>
      <c r="AQ1891" s="18"/>
      <c r="AR1891" s="18"/>
      <c r="AS1891" s="16"/>
      <c r="AT1891" s="16"/>
      <c r="AU1891" s="16"/>
      <c r="AV1891" s="16"/>
      <c r="AW1891" s="17"/>
      <c r="AX1891" s="16"/>
      <c r="AY1891" s="16"/>
      <c r="AZ1891" s="16"/>
      <c r="BA1891" s="16"/>
      <c r="BB1891" s="16"/>
      <c r="BC1891" s="16"/>
      <c r="BD1891" s="16"/>
      <c r="BH1891" s="6"/>
      <c r="BI1891" s="3"/>
      <c r="BK1891" s="6"/>
      <c r="BL1891" s="3"/>
      <c r="BM1891" s="3"/>
    </row>
    <row r="1892" spans="11:65" ht="12.75" customHeight="1" x14ac:dyDescent="0.15">
      <c r="K1892" s="1"/>
      <c r="AL1892" s="16"/>
      <c r="AM1892" s="16"/>
      <c r="AN1892" s="17"/>
      <c r="AO1892" s="16"/>
      <c r="AP1892" s="16"/>
      <c r="AQ1892" s="18"/>
      <c r="AR1892" s="18"/>
      <c r="AS1892" s="16"/>
      <c r="AT1892" s="16"/>
      <c r="AU1892" s="16"/>
      <c r="AV1892" s="16"/>
      <c r="AW1892" s="17"/>
      <c r="AX1892" s="16"/>
      <c r="AY1892" s="16"/>
      <c r="AZ1892" s="16"/>
      <c r="BA1892" s="16"/>
      <c r="BB1892" s="16"/>
      <c r="BC1892" s="16"/>
      <c r="BD1892" s="16"/>
      <c r="BH1892" s="6"/>
      <c r="BI1892" s="3"/>
      <c r="BK1892" s="6"/>
      <c r="BL1892" s="3"/>
      <c r="BM1892" s="3"/>
    </row>
    <row r="1893" spans="11:65" ht="12.75" customHeight="1" x14ac:dyDescent="0.15">
      <c r="K1893" s="1"/>
      <c r="AL1893" s="16"/>
      <c r="AM1893" s="16"/>
      <c r="AN1893" s="17"/>
      <c r="AO1893" s="16"/>
      <c r="AP1893" s="16"/>
      <c r="AQ1893" s="18"/>
      <c r="AR1893" s="18"/>
      <c r="AS1893" s="16"/>
      <c r="AT1893" s="16"/>
      <c r="AU1893" s="16"/>
      <c r="AV1893" s="16"/>
      <c r="AW1893" s="17"/>
      <c r="AX1893" s="16"/>
      <c r="AY1893" s="16"/>
      <c r="AZ1893" s="16"/>
      <c r="BA1893" s="16"/>
      <c r="BB1893" s="16"/>
      <c r="BC1893" s="16"/>
      <c r="BD1893" s="16"/>
      <c r="BH1893" s="6"/>
      <c r="BI1893" s="3"/>
      <c r="BK1893" s="6"/>
      <c r="BL1893" s="3"/>
      <c r="BM1893" s="3"/>
    </row>
    <row r="1894" spans="11:65" ht="12.75" customHeight="1" x14ac:dyDescent="0.15">
      <c r="K1894" s="1"/>
      <c r="AL1894" s="16"/>
      <c r="AM1894" s="16"/>
      <c r="AN1894" s="17"/>
      <c r="AO1894" s="16"/>
      <c r="AP1894" s="16"/>
      <c r="AQ1894" s="18"/>
      <c r="AR1894" s="18"/>
      <c r="AS1894" s="16"/>
      <c r="AT1894" s="16"/>
      <c r="AU1894" s="16"/>
      <c r="AV1894" s="16"/>
      <c r="AW1894" s="17"/>
      <c r="AX1894" s="16"/>
      <c r="AY1894" s="16"/>
      <c r="AZ1894" s="16"/>
      <c r="BA1894" s="16"/>
      <c r="BB1894" s="16"/>
      <c r="BC1894" s="16"/>
      <c r="BD1894" s="16"/>
      <c r="BH1894" s="6"/>
      <c r="BI1894" s="3"/>
      <c r="BK1894" s="6"/>
      <c r="BL1894" s="3"/>
      <c r="BM1894" s="3"/>
    </row>
    <row r="1895" spans="11:65" ht="12.75" customHeight="1" x14ac:dyDescent="0.15">
      <c r="K1895" s="1"/>
      <c r="AL1895" s="16"/>
      <c r="AM1895" s="16"/>
      <c r="AN1895" s="17"/>
      <c r="AO1895" s="16"/>
      <c r="AP1895" s="16"/>
      <c r="AQ1895" s="18"/>
      <c r="AR1895" s="18"/>
      <c r="AS1895" s="16"/>
      <c r="AT1895" s="16"/>
      <c r="AU1895" s="16"/>
      <c r="AV1895" s="16"/>
      <c r="AW1895" s="17"/>
      <c r="AX1895" s="16"/>
      <c r="AY1895" s="16"/>
      <c r="AZ1895" s="16"/>
      <c r="BA1895" s="16"/>
      <c r="BB1895" s="16"/>
      <c r="BC1895" s="16"/>
      <c r="BD1895" s="16"/>
      <c r="BH1895" s="6"/>
      <c r="BI1895" s="3"/>
      <c r="BK1895" s="6"/>
      <c r="BL1895" s="3"/>
      <c r="BM1895" s="3"/>
    </row>
    <row r="1896" spans="11:65" ht="12.75" customHeight="1" x14ac:dyDescent="0.15">
      <c r="K1896" s="1"/>
      <c r="AL1896" s="16"/>
      <c r="AM1896" s="16"/>
      <c r="AN1896" s="17"/>
      <c r="AO1896" s="16"/>
      <c r="AP1896" s="16"/>
      <c r="AQ1896" s="18"/>
      <c r="AR1896" s="18"/>
      <c r="AS1896" s="16"/>
      <c r="AT1896" s="16"/>
      <c r="AU1896" s="16"/>
      <c r="AV1896" s="16"/>
      <c r="AW1896" s="17"/>
      <c r="AX1896" s="16"/>
      <c r="AY1896" s="16"/>
      <c r="AZ1896" s="16"/>
      <c r="BA1896" s="16"/>
      <c r="BB1896" s="16"/>
      <c r="BC1896" s="16"/>
      <c r="BD1896" s="16"/>
      <c r="BH1896" s="6"/>
      <c r="BI1896" s="3"/>
      <c r="BK1896" s="6"/>
      <c r="BL1896" s="3"/>
      <c r="BM1896" s="3"/>
    </row>
    <row r="1897" spans="11:65" ht="12.75" customHeight="1" x14ac:dyDescent="0.15">
      <c r="K1897" s="1"/>
      <c r="AL1897" s="16"/>
      <c r="AM1897" s="16"/>
      <c r="AN1897" s="17"/>
      <c r="AO1897" s="16"/>
      <c r="AP1897" s="16"/>
      <c r="AQ1897" s="18"/>
      <c r="AR1897" s="18"/>
      <c r="AS1897" s="16"/>
      <c r="AT1897" s="16"/>
      <c r="AU1897" s="16"/>
      <c r="AV1897" s="16"/>
      <c r="AW1897" s="17"/>
      <c r="AX1897" s="16"/>
      <c r="AY1897" s="16"/>
      <c r="AZ1897" s="16"/>
      <c r="BA1897" s="16"/>
      <c r="BB1897" s="16"/>
      <c r="BC1897" s="16"/>
      <c r="BD1897" s="16"/>
      <c r="BH1897" s="6"/>
      <c r="BI1897" s="3"/>
      <c r="BK1897" s="6"/>
      <c r="BL1897" s="3"/>
      <c r="BM1897" s="3"/>
    </row>
    <row r="1898" spans="11:65" ht="12.75" customHeight="1" x14ac:dyDescent="0.15">
      <c r="K1898" s="1"/>
      <c r="AL1898" s="16"/>
      <c r="AM1898" s="16"/>
      <c r="AN1898" s="17"/>
      <c r="AO1898" s="16"/>
      <c r="AP1898" s="16"/>
      <c r="AQ1898" s="18"/>
      <c r="AR1898" s="18"/>
      <c r="AS1898" s="16"/>
      <c r="AT1898" s="16"/>
      <c r="AU1898" s="16"/>
      <c r="AV1898" s="16"/>
      <c r="AW1898" s="17"/>
      <c r="AX1898" s="16"/>
      <c r="AY1898" s="16"/>
      <c r="AZ1898" s="16"/>
      <c r="BA1898" s="16"/>
      <c r="BB1898" s="16"/>
      <c r="BC1898" s="16"/>
      <c r="BD1898" s="16"/>
      <c r="BH1898" s="6"/>
      <c r="BI1898" s="3"/>
      <c r="BK1898" s="6"/>
      <c r="BL1898" s="3"/>
      <c r="BM1898" s="3"/>
    </row>
    <row r="1899" spans="11:65" ht="12.75" customHeight="1" x14ac:dyDescent="0.15">
      <c r="K1899" s="1"/>
      <c r="AL1899" s="16"/>
      <c r="AM1899" s="16"/>
      <c r="AN1899" s="17"/>
      <c r="AO1899" s="16"/>
      <c r="AP1899" s="16"/>
      <c r="AQ1899" s="18"/>
      <c r="AR1899" s="18"/>
      <c r="AS1899" s="16"/>
      <c r="AT1899" s="16"/>
      <c r="AU1899" s="16"/>
      <c r="AV1899" s="16"/>
      <c r="AW1899" s="17"/>
      <c r="AX1899" s="16"/>
      <c r="AY1899" s="16"/>
      <c r="AZ1899" s="16"/>
      <c r="BA1899" s="16"/>
      <c r="BB1899" s="16"/>
      <c r="BC1899" s="16"/>
      <c r="BD1899" s="16"/>
      <c r="BH1899" s="6"/>
      <c r="BI1899" s="3"/>
      <c r="BK1899" s="6"/>
      <c r="BL1899" s="3"/>
      <c r="BM1899" s="3"/>
    </row>
    <row r="1900" spans="11:65" ht="12.75" customHeight="1" x14ac:dyDescent="0.15">
      <c r="K1900" s="1"/>
      <c r="AL1900" s="16"/>
      <c r="AM1900" s="16"/>
      <c r="AN1900" s="17"/>
      <c r="AO1900" s="16"/>
      <c r="AP1900" s="16"/>
      <c r="AQ1900" s="18"/>
      <c r="AR1900" s="18"/>
      <c r="AS1900" s="16"/>
      <c r="AT1900" s="16"/>
      <c r="AU1900" s="16"/>
      <c r="AV1900" s="16"/>
      <c r="AW1900" s="17"/>
      <c r="AX1900" s="16"/>
      <c r="AY1900" s="16"/>
      <c r="AZ1900" s="16"/>
      <c r="BA1900" s="16"/>
      <c r="BB1900" s="16"/>
      <c r="BC1900" s="16"/>
      <c r="BD1900" s="16"/>
      <c r="BH1900" s="6"/>
      <c r="BI1900" s="3"/>
      <c r="BK1900" s="6"/>
      <c r="BL1900" s="3"/>
      <c r="BM1900" s="3"/>
    </row>
    <row r="1901" spans="11:65" ht="12.75" customHeight="1" x14ac:dyDescent="0.15">
      <c r="K1901" s="1"/>
      <c r="AL1901" s="16"/>
      <c r="AM1901" s="16"/>
      <c r="AN1901" s="17"/>
      <c r="AO1901" s="16"/>
      <c r="AP1901" s="16"/>
      <c r="AQ1901" s="18"/>
      <c r="AR1901" s="18"/>
      <c r="AS1901" s="16"/>
      <c r="AT1901" s="16"/>
      <c r="AU1901" s="16"/>
      <c r="AV1901" s="16"/>
      <c r="AW1901" s="17"/>
      <c r="AX1901" s="16"/>
      <c r="AY1901" s="16"/>
      <c r="AZ1901" s="16"/>
      <c r="BA1901" s="16"/>
      <c r="BB1901" s="16"/>
      <c r="BC1901" s="16"/>
      <c r="BD1901" s="16"/>
      <c r="BH1901" s="6"/>
      <c r="BI1901" s="3"/>
      <c r="BK1901" s="6"/>
      <c r="BL1901" s="3"/>
      <c r="BM1901" s="3"/>
    </row>
    <row r="1902" spans="11:65" ht="12.75" customHeight="1" x14ac:dyDescent="0.15">
      <c r="K1902" s="1"/>
      <c r="AL1902" s="16"/>
      <c r="AM1902" s="16"/>
      <c r="AN1902" s="17"/>
      <c r="AO1902" s="16"/>
      <c r="AP1902" s="16"/>
      <c r="AQ1902" s="18"/>
      <c r="AR1902" s="18"/>
      <c r="AS1902" s="16"/>
      <c r="AT1902" s="16"/>
      <c r="AU1902" s="16"/>
      <c r="AV1902" s="16"/>
      <c r="AW1902" s="17"/>
      <c r="AX1902" s="16"/>
      <c r="AY1902" s="16"/>
      <c r="AZ1902" s="16"/>
      <c r="BA1902" s="16"/>
      <c r="BB1902" s="16"/>
      <c r="BC1902" s="16"/>
      <c r="BD1902" s="16"/>
      <c r="BH1902" s="6"/>
      <c r="BI1902" s="3"/>
      <c r="BK1902" s="6"/>
      <c r="BL1902" s="3"/>
      <c r="BM1902" s="3"/>
    </row>
    <row r="1903" spans="11:65" ht="12.75" customHeight="1" x14ac:dyDescent="0.15">
      <c r="K1903" s="1"/>
      <c r="AL1903" s="16"/>
      <c r="AM1903" s="16"/>
      <c r="AN1903" s="17"/>
      <c r="AO1903" s="16"/>
      <c r="AP1903" s="16"/>
      <c r="AQ1903" s="18"/>
      <c r="AR1903" s="18"/>
      <c r="AS1903" s="16"/>
      <c r="AT1903" s="16"/>
      <c r="AU1903" s="16"/>
      <c r="AV1903" s="16"/>
      <c r="AW1903" s="17"/>
      <c r="AX1903" s="16"/>
      <c r="AY1903" s="16"/>
      <c r="AZ1903" s="16"/>
      <c r="BA1903" s="16"/>
      <c r="BB1903" s="16"/>
      <c r="BC1903" s="16"/>
      <c r="BD1903" s="16"/>
      <c r="BH1903" s="6"/>
      <c r="BI1903" s="3"/>
      <c r="BK1903" s="6"/>
      <c r="BL1903" s="3"/>
      <c r="BM1903" s="3"/>
    </row>
    <row r="1904" spans="11:65" ht="12.75" customHeight="1" x14ac:dyDescent="0.15">
      <c r="K1904" s="1"/>
      <c r="AL1904" s="16"/>
      <c r="AM1904" s="16"/>
      <c r="AN1904" s="17"/>
      <c r="AO1904" s="16"/>
      <c r="AP1904" s="16"/>
      <c r="AQ1904" s="18"/>
      <c r="AR1904" s="18"/>
      <c r="AS1904" s="16"/>
      <c r="AT1904" s="16"/>
      <c r="AU1904" s="16"/>
      <c r="AV1904" s="16"/>
      <c r="AW1904" s="17"/>
      <c r="AX1904" s="16"/>
      <c r="AY1904" s="16"/>
      <c r="AZ1904" s="16"/>
      <c r="BA1904" s="16"/>
      <c r="BB1904" s="16"/>
      <c r="BC1904" s="16"/>
      <c r="BD1904" s="16"/>
      <c r="BH1904" s="6"/>
      <c r="BI1904" s="3"/>
      <c r="BK1904" s="6"/>
      <c r="BL1904" s="3"/>
      <c r="BM1904" s="3"/>
    </row>
    <row r="1905" spans="11:65" ht="12.75" customHeight="1" x14ac:dyDescent="0.15">
      <c r="K1905" s="1"/>
      <c r="AL1905" s="16"/>
      <c r="AM1905" s="16"/>
      <c r="AN1905" s="17"/>
      <c r="AO1905" s="16"/>
      <c r="AP1905" s="16"/>
      <c r="AQ1905" s="18"/>
      <c r="AR1905" s="18"/>
      <c r="AS1905" s="16"/>
      <c r="AT1905" s="16"/>
      <c r="AU1905" s="16"/>
      <c r="AV1905" s="16"/>
      <c r="AW1905" s="17"/>
      <c r="AX1905" s="16"/>
      <c r="AY1905" s="16"/>
      <c r="AZ1905" s="16"/>
      <c r="BA1905" s="16"/>
      <c r="BB1905" s="16"/>
      <c r="BC1905" s="16"/>
      <c r="BD1905" s="16"/>
      <c r="BH1905" s="6"/>
      <c r="BI1905" s="3"/>
      <c r="BK1905" s="6"/>
      <c r="BL1905" s="3"/>
      <c r="BM1905" s="3"/>
    </row>
    <row r="1906" spans="11:65" ht="12.75" customHeight="1" x14ac:dyDescent="0.15">
      <c r="K1906" s="1"/>
      <c r="AL1906" s="16"/>
      <c r="AM1906" s="16"/>
      <c r="AN1906" s="17"/>
      <c r="AO1906" s="16"/>
      <c r="AP1906" s="16"/>
      <c r="AQ1906" s="18"/>
      <c r="AR1906" s="18"/>
      <c r="AS1906" s="16"/>
      <c r="AT1906" s="16"/>
      <c r="AU1906" s="16"/>
      <c r="AV1906" s="16"/>
      <c r="AW1906" s="17"/>
      <c r="AX1906" s="16"/>
      <c r="AY1906" s="16"/>
      <c r="AZ1906" s="16"/>
      <c r="BA1906" s="16"/>
      <c r="BB1906" s="16"/>
      <c r="BC1906" s="16"/>
      <c r="BD1906" s="16"/>
      <c r="BH1906" s="6"/>
      <c r="BI1906" s="3"/>
      <c r="BK1906" s="6"/>
      <c r="BL1906" s="3"/>
      <c r="BM1906" s="3"/>
    </row>
    <row r="1907" spans="11:65" ht="12.75" customHeight="1" x14ac:dyDescent="0.15">
      <c r="K1907" s="1"/>
      <c r="AL1907" s="16"/>
      <c r="AM1907" s="16"/>
      <c r="AN1907" s="17"/>
      <c r="AO1907" s="16"/>
      <c r="AP1907" s="16"/>
      <c r="AQ1907" s="18"/>
      <c r="AR1907" s="18"/>
      <c r="AS1907" s="16"/>
      <c r="AT1907" s="16"/>
      <c r="AU1907" s="16"/>
      <c r="AV1907" s="16"/>
      <c r="AW1907" s="17"/>
      <c r="AX1907" s="16"/>
      <c r="AY1907" s="16"/>
      <c r="AZ1907" s="16"/>
      <c r="BA1907" s="16"/>
      <c r="BB1907" s="16"/>
      <c r="BC1907" s="16"/>
      <c r="BD1907" s="16"/>
      <c r="BH1907" s="6"/>
      <c r="BI1907" s="3"/>
      <c r="BK1907" s="6"/>
      <c r="BL1907" s="3"/>
      <c r="BM1907" s="3"/>
    </row>
    <row r="1908" spans="11:65" ht="12.75" customHeight="1" x14ac:dyDescent="0.15">
      <c r="K1908" s="1"/>
      <c r="AL1908" s="16"/>
      <c r="AM1908" s="16"/>
      <c r="AN1908" s="17"/>
      <c r="AO1908" s="16"/>
      <c r="AP1908" s="16"/>
      <c r="AQ1908" s="18"/>
      <c r="AR1908" s="18"/>
      <c r="AS1908" s="16"/>
      <c r="AT1908" s="16"/>
      <c r="AU1908" s="16"/>
      <c r="AV1908" s="16"/>
      <c r="AW1908" s="17"/>
      <c r="AX1908" s="16"/>
      <c r="AY1908" s="16"/>
      <c r="AZ1908" s="16"/>
      <c r="BA1908" s="16"/>
      <c r="BB1908" s="16"/>
      <c r="BC1908" s="16"/>
      <c r="BD1908" s="16"/>
      <c r="BH1908" s="6"/>
      <c r="BI1908" s="3"/>
      <c r="BK1908" s="6"/>
      <c r="BL1908" s="3"/>
      <c r="BM1908" s="3"/>
    </row>
    <row r="1909" spans="11:65" ht="12.75" customHeight="1" x14ac:dyDescent="0.15">
      <c r="K1909" s="1"/>
      <c r="AL1909" s="16"/>
      <c r="AM1909" s="16"/>
      <c r="AN1909" s="17"/>
      <c r="AO1909" s="16"/>
      <c r="AP1909" s="16"/>
      <c r="AQ1909" s="18"/>
      <c r="AR1909" s="18"/>
      <c r="AS1909" s="16"/>
      <c r="AT1909" s="16"/>
      <c r="AU1909" s="16"/>
      <c r="AV1909" s="16"/>
      <c r="AW1909" s="17"/>
      <c r="AX1909" s="16"/>
      <c r="AY1909" s="16"/>
      <c r="AZ1909" s="16"/>
      <c r="BA1909" s="16"/>
      <c r="BB1909" s="16"/>
      <c r="BC1909" s="16"/>
      <c r="BD1909" s="16"/>
      <c r="BH1909" s="6"/>
      <c r="BI1909" s="3"/>
      <c r="BK1909" s="6"/>
      <c r="BL1909" s="3"/>
      <c r="BM1909" s="3"/>
    </row>
    <row r="1910" spans="11:65" ht="12.75" customHeight="1" x14ac:dyDescent="0.15">
      <c r="K1910" s="1"/>
      <c r="AL1910" s="16"/>
      <c r="AM1910" s="16"/>
      <c r="AN1910" s="17"/>
      <c r="AO1910" s="16"/>
      <c r="AP1910" s="16"/>
      <c r="AQ1910" s="18"/>
      <c r="AR1910" s="18"/>
      <c r="AS1910" s="16"/>
      <c r="AT1910" s="16"/>
      <c r="AU1910" s="16"/>
      <c r="AV1910" s="16"/>
      <c r="AW1910" s="17"/>
      <c r="AX1910" s="16"/>
      <c r="AY1910" s="16"/>
      <c r="AZ1910" s="16"/>
      <c r="BA1910" s="16"/>
      <c r="BB1910" s="16"/>
      <c r="BC1910" s="16"/>
      <c r="BD1910" s="16"/>
      <c r="BH1910" s="6"/>
      <c r="BI1910" s="3"/>
      <c r="BK1910" s="6"/>
      <c r="BL1910" s="3"/>
      <c r="BM1910" s="3"/>
    </row>
    <row r="1911" spans="11:65" ht="12.75" customHeight="1" x14ac:dyDescent="0.15">
      <c r="K1911" s="1"/>
      <c r="AL1911" s="16"/>
      <c r="AM1911" s="16"/>
      <c r="AN1911" s="17"/>
      <c r="AO1911" s="16"/>
      <c r="AP1911" s="16"/>
      <c r="AQ1911" s="18"/>
      <c r="AR1911" s="18"/>
      <c r="AS1911" s="16"/>
      <c r="AT1911" s="16"/>
      <c r="AU1911" s="16"/>
      <c r="AV1911" s="16"/>
      <c r="AW1911" s="17"/>
      <c r="AX1911" s="16"/>
      <c r="AY1911" s="16"/>
      <c r="AZ1911" s="16"/>
      <c r="BA1911" s="16"/>
      <c r="BB1911" s="16"/>
      <c r="BC1911" s="16"/>
      <c r="BD1911" s="16"/>
      <c r="BH1911" s="6"/>
      <c r="BI1911" s="3"/>
      <c r="BK1911" s="6"/>
      <c r="BL1911" s="3"/>
      <c r="BM1911" s="3"/>
    </row>
    <row r="1912" spans="11:65" ht="12.75" customHeight="1" x14ac:dyDescent="0.15">
      <c r="K1912" s="1"/>
      <c r="AL1912" s="16"/>
      <c r="AM1912" s="16"/>
      <c r="AN1912" s="17"/>
      <c r="AO1912" s="16"/>
      <c r="AP1912" s="16"/>
      <c r="AQ1912" s="18"/>
      <c r="AR1912" s="18"/>
      <c r="AS1912" s="16"/>
      <c r="AT1912" s="16"/>
      <c r="AU1912" s="16"/>
      <c r="AV1912" s="16"/>
      <c r="AW1912" s="17"/>
      <c r="AX1912" s="16"/>
      <c r="AY1912" s="16"/>
      <c r="AZ1912" s="16"/>
      <c r="BA1912" s="16"/>
      <c r="BB1912" s="16"/>
      <c r="BC1912" s="16"/>
      <c r="BD1912" s="16"/>
      <c r="BH1912" s="6"/>
      <c r="BI1912" s="3"/>
      <c r="BK1912" s="6"/>
      <c r="BL1912" s="3"/>
      <c r="BM1912" s="3"/>
    </row>
    <row r="1913" spans="11:65" ht="12.75" customHeight="1" x14ac:dyDescent="0.15">
      <c r="K1913" s="1"/>
      <c r="AL1913" s="16"/>
      <c r="AM1913" s="16"/>
      <c r="AN1913" s="17"/>
      <c r="AO1913" s="16"/>
      <c r="AP1913" s="16"/>
      <c r="AQ1913" s="18"/>
      <c r="AR1913" s="18"/>
      <c r="AS1913" s="16"/>
      <c r="AT1913" s="16"/>
      <c r="AU1913" s="16"/>
      <c r="AV1913" s="16"/>
      <c r="AW1913" s="17"/>
      <c r="AX1913" s="16"/>
      <c r="AY1913" s="16"/>
      <c r="AZ1913" s="16"/>
      <c r="BA1913" s="16"/>
      <c r="BB1913" s="16"/>
      <c r="BC1913" s="16"/>
      <c r="BD1913" s="16"/>
      <c r="BH1913" s="6"/>
      <c r="BI1913" s="3"/>
      <c r="BK1913" s="6"/>
      <c r="BL1913" s="3"/>
      <c r="BM1913" s="3"/>
    </row>
    <row r="1914" spans="11:65" ht="12.75" customHeight="1" x14ac:dyDescent="0.15">
      <c r="K1914" s="1"/>
      <c r="AL1914" s="16"/>
      <c r="AM1914" s="16"/>
      <c r="AN1914" s="17"/>
      <c r="AO1914" s="16"/>
      <c r="AP1914" s="16"/>
      <c r="AQ1914" s="18"/>
      <c r="AR1914" s="18"/>
      <c r="AS1914" s="16"/>
      <c r="AT1914" s="16"/>
      <c r="AU1914" s="16"/>
      <c r="AV1914" s="16"/>
      <c r="AW1914" s="17"/>
      <c r="AX1914" s="16"/>
      <c r="AY1914" s="16"/>
      <c r="AZ1914" s="16"/>
      <c r="BA1914" s="16"/>
      <c r="BB1914" s="16"/>
      <c r="BC1914" s="16"/>
      <c r="BD1914" s="16"/>
      <c r="BH1914" s="6"/>
      <c r="BI1914" s="3"/>
      <c r="BK1914" s="6"/>
      <c r="BL1914" s="3"/>
      <c r="BM1914" s="3"/>
    </row>
    <row r="1915" spans="11:65" ht="12.75" customHeight="1" x14ac:dyDescent="0.15">
      <c r="K1915" s="1"/>
      <c r="AL1915" s="16"/>
      <c r="AM1915" s="16"/>
      <c r="AN1915" s="17"/>
      <c r="AO1915" s="16"/>
      <c r="AP1915" s="16"/>
      <c r="AQ1915" s="18"/>
      <c r="AR1915" s="18"/>
      <c r="AS1915" s="16"/>
      <c r="AT1915" s="16"/>
      <c r="AU1915" s="16"/>
      <c r="AV1915" s="16"/>
      <c r="AW1915" s="17"/>
      <c r="AX1915" s="16"/>
      <c r="AY1915" s="16"/>
      <c r="AZ1915" s="16"/>
      <c r="BA1915" s="16"/>
      <c r="BB1915" s="16"/>
      <c r="BC1915" s="16"/>
      <c r="BD1915" s="16"/>
      <c r="BH1915" s="6"/>
      <c r="BI1915" s="3"/>
      <c r="BK1915" s="6"/>
      <c r="BL1915" s="3"/>
      <c r="BM1915" s="3"/>
    </row>
    <row r="1916" spans="11:65" ht="12.75" customHeight="1" x14ac:dyDescent="0.15">
      <c r="K1916" s="1"/>
      <c r="AL1916" s="16"/>
      <c r="AM1916" s="16"/>
      <c r="AN1916" s="17"/>
      <c r="AO1916" s="16"/>
      <c r="AP1916" s="16"/>
      <c r="AQ1916" s="18"/>
      <c r="AR1916" s="18"/>
      <c r="AS1916" s="16"/>
      <c r="AT1916" s="16"/>
      <c r="AU1916" s="16"/>
      <c r="AV1916" s="16"/>
      <c r="AW1916" s="17"/>
      <c r="AX1916" s="16"/>
      <c r="AY1916" s="16"/>
      <c r="AZ1916" s="16"/>
      <c r="BA1916" s="16"/>
      <c r="BB1916" s="16"/>
      <c r="BC1916" s="16"/>
      <c r="BD1916" s="16"/>
      <c r="BH1916" s="6"/>
      <c r="BI1916" s="3"/>
      <c r="BK1916" s="6"/>
      <c r="BL1916" s="3"/>
      <c r="BM1916" s="3"/>
    </row>
    <row r="1917" spans="11:65" ht="12.75" customHeight="1" x14ac:dyDescent="0.15">
      <c r="K1917" s="1"/>
      <c r="AL1917" s="16"/>
      <c r="AM1917" s="16"/>
      <c r="AN1917" s="17"/>
      <c r="AO1917" s="16"/>
      <c r="AP1917" s="16"/>
      <c r="AQ1917" s="18"/>
      <c r="AR1917" s="18"/>
      <c r="AS1917" s="16"/>
      <c r="AT1917" s="16"/>
      <c r="AU1917" s="16"/>
      <c r="AV1917" s="16"/>
      <c r="AW1917" s="17"/>
      <c r="AX1917" s="16"/>
      <c r="AY1917" s="16"/>
      <c r="AZ1917" s="16"/>
      <c r="BA1917" s="16"/>
      <c r="BB1917" s="16"/>
      <c r="BC1917" s="16"/>
      <c r="BD1917" s="16"/>
      <c r="BH1917" s="6"/>
      <c r="BI1917" s="3"/>
      <c r="BK1917" s="6"/>
      <c r="BL1917" s="3"/>
      <c r="BM1917" s="3"/>
    </row>
    <row r="1918" spans="11:65" ht="12.75" customHeight="1" x14ac:dyDescent="0.15">
      <c r="K1918" s="1"/>
      <c r="AL1918" s="16"/>
      <c r="AM1918" s="16"/>
      <c r="AN1918" s="17"/>
      <c r="AO1918" s="16"/>
      <c r="AP1918" s="16"/>
      <c r="AQ1918" s="18"/>
      <c r="AR1918" s="18"/>
      <c r="AS1918" s="16"/>
      <c r="AT1918" s="16"/>
      <c r="AU1918" s="16"/>
      <c r="AV1918" s="16"/>
      <c r="AW1918" s="17"/>
      <c r="AX1918" s="16"/>
      <c r="AY1918" s="16"/>
      <c r="AZ1918" s="16"/>
      <c r="BA1918" s="16"/>
      <c r="BB1918" s="16"/>
      <c r="BC1918" s="16"/>
      <c r="BD1918" s="16"/>
      <c r="BH1918" s="6"/>
      <c r="BI1918" s="3"/>
      <c r="BK1918" s="6"/>
      <c r="BL1918" s="3"/>
      <c r="BM1918" s="3"/>
    </row>
    <row r="1919" spans="11:65" ht="12.75" customHeight="1" x14ac:dyDescent="0.15">
      <c r="K1919" s="1"/>
      <c r="AL1919" s="16"/>
      <c r="AM1919" s="16"/>
      <c r="AN1919" s="17"/>
      <c r="AO1919" s="16"/>
      <c r="AP1919" s="16"/>
      <c r="AQ1919" s="18"/>
      <c r="AR1919" s="18"/>
      <c r="AS1919" s="16"/>
      <c r="AT1919" s="16"/>
      <c r="AU1919" s="16"/>
      <c r="AV1919" s="16"/>
      <c r="AW1919" s="17"/>
      <c r="AX1919" s="16"/>
      <c r="AY1919" s="16"/>
      <c r="AZ1919" s="16"/>
      <c r="BA1919" s="16"/>
      <c r="BB1919" s="16"/>
      <c r="BC1919" s="16"/>
      <c r="BD1919" s="16"/>
      <c r="BH1919" s="6"/>
      <c r="BI1919" s="3"/>
      <c r="BK1919" s="6"/>
      <c r="BL1919" s="3"/>
      <c r="BM1919" s="3"/>
    </row>
    <row r="1920" spans="11:65" ht="12.75" customHeight="1" x14ac:dyDescent="0.15">
      <c r="K1920" s="1"/>
      <c r="AL1920" s="16"/>
      <c r="AM1920" s="16"/>
      <c r="AN1920" s="17"/>
      <c r="AO1920" s="16"/>
      <c r="AP1920" s="16"/>
      <c r="AQ1920" s="18"/>
      <c r="AR1920" s="18"/>
      <c r="AS1920" s="16"/>
      <c r="AT1920" s="16"/>
      <c r="AU1920" s="16"/>
      <c r="AV1920" s="16"/>
      <c r="AW1920" s="17"/>
      <c r="AX1920" s="16"/>
      <c r="AY1920" s="16"/>
      <c r="AZ1920" s="16"/>
      <c r="BA1920" s="16"/>
      <c r="BB1920" s="16"/>
      <c r="BC1920" s="16"/>
      <c r="BD1920" s="16"/>
      <c r="BH1920" s="6"/>
      <c r="BI1920" s="3"/>
      <c r="BK1920" s="6"/>
      <c r="BL1920" s="3"/>
      <c r="BM1920" s="3"/>
    </row>
    <row r="1921" spans="11:65" ht="12.75" customHeight="1" x14ac:dyDescent="0.15">
      <c r="K1921" s="1"/>
      <c r="AL1921" s="16"/>
      <c r="AM1921" s="16"/>
      <c r="AN1921" s="17"/>
      <c r="AO1921" s="16"/>
      <c r="AP1921" s="16"/>
      <c r="AQ1921" s="18"/>
      <c r="AR1921" s="18"/>
      <c r="AS1921" s="16"/>
      <c r="AT1921" s="16"/>
      <c r="AU1921" s="16"/>
      <c r="AV1921" s="16"/>
      <c r="AW1921" s="17"/>
      <c r="AX1921" s="16"/>
      <c r="AY1921" s="16"/>
      <c r="AZ1921" s="16"/>
      <c r="BA1921" s="16"/>
      <c r="BB1921" s="16"/>
      <c r="BC1921" s="16"/>
      <c r="BD1921" s="16"/>
      <c r="BH1921" s="6"/>
      <c r="BI1921" s="3"/>
      <c r="BK1921" s="6"/>
      <c r="BL1921" s="3"/>
      <c r="BM1921" s="3"/>
    </row>
    <row r="1922" spans="11:65" ht="12.75" customHeight="1" x14ac:dyDescent="0.15">
      <c r="K1922" s="1"/>
      <c r="AL1922" s="16"/>
      <c r="AM1922" s="16"/>
      <c r="AN1922" s="17"/>
      <c r="AO1922" s="16"/>
      <c r="AP1922" s="16"/>
      <c r="AQ1922" s="18"/>
      <c r="AR1922" s="18"/>
      <c r="AS1922" s="16"/>
      <c r="AT1922" s="16"/>
      <c r="AU1922" s="16"/>
      <c r="AV1922" s="16"/>
      <c r="AW1922" s="17"/>
      <c r="AX1922" s="16"/>
      <c r="AY1922" s="16"/>
      <c r="AZ1922" s="16"/>
      <c r="BA1922" s="16"/>
      <c r="BB1922" s="16"/>
      <c r="BC1922" s="16"/>
      <c r="BD1922" s="16"/>
      <c r="BH1922" s="6"/>
      <c r="BI1922" s="3"/>
      <c r="BK1922" s="6"/>
      <c r="BL1922" s="3"/>
      <c r="BM1922" s="3"/>
    </row>
    <row r="1923" spans="11:65" ht="12.75" customHeight="1" x14ac:dyDescent="0.15">
      <c r="K1923" s="1"/>
      <c r="AL1923" s="16"/>
      <c r="AM1923" s="16"/>
      <c r="AN1923" s="17"/>
      <c r="AO1923" s="16"/>
      <c r="AP1923" s="16"/>
      <c r="AQ1923" s="18"/>
      <c r="AR1923" s="18"/>
      <c r="AS1923" s="16"/>
      <c r="AT1923" s="16"/>
      <c r="AU1923" s="16"/>
      <c r="AV1923" s="16"/>
      <c r="AW1923" s="17"/>
      <c r="AX1923" s="16"/>
      <c r="AY1923" s="16"/>
      <c r="AZ1923" s="16"/>
      <c r="BA1923" s="16"/>
      <c r="BB1923" s="16"/>
      <c r="BC1923" s="16"/>
      <c r="BD1923" s="16"/>
      <c r="BH1923" s="6"/>
      <c r="BI1923" s="3"/>
      <c r="BK1923" s="6"/>
      <c r="BL1923" s="3"/>
      <c r="BM1923" s="3"/>
    </row>
    <row r="1924" spans="11:65" ht="12.75" customHeight="1" x14ac:dyDescent="0.15">
      <c r="K1924" s="1"/>
      <c r="AL1924" s="16"/>
      <c r="AM1924" s="16"/>
      <c r="AN1924" s="17"/>
      <c r="AO1924" s="16"/>
      <c r="AP1924" s="16"/>
      <c r="AQ1924" s="18"/>
      <c r="AR1924" s="18"/>
      <c r="AS1924" s="16"/>
      <c r="AT1924" s="16"/>
      <c r="AU1924" s="16"/>
      <c r="AV1924" s="16"/>
      <c r="AW1924" s="17"/>
      <c r="AX1924" s="16"/>
      <c r="AY1924" s="16"/>
      <c r="AZ1924" s="16"/>
      <c r="BA1924" s="16"/>
      <c r="BB1924" s="16"/>
      <c r="BC1924" s="16"/>
      <c r="BD1924" s="16"/>
      <c r="BH1924" s="6"/>
      <c r="BI1924" s="3"/>
      <c r="BK1924" s="6"/>
      <c r="BL1924" s="3"/>
      <c r="BM1924" s="3"/>
    </row>
    <row r="1925" spans="11:65" ht="12.75" customHeight="1" x14ac:dyDescent="0.15">
      <c r="K1925" s="1"/>
      <c r="AL1925" s="16"/>
      <c r="AM1925" s="16"/>
      <c r="AN1925" s="17"/>
      <c r="AO1925" s="16"/>
      <c r="AP1925" s="16"/>
      <c r="AQ1925" s="18"/>
      <c r="AR1925" s="18"/>
      <c r="AS1925" s="16"/>
      <c r="AT1925" s="16"/>
      <c r="AU1925" s="16"/>
      <c r="AV1925" s="16"/>
      <c r="AW1925" s="17"/>
      <c r="AX1925" s="16"/>
      <c r="AY1925" s="16"/>
      <c r="AZ1925" s="16"/>
      <c r="BA1925" s="16"/>
      <c r="BB1925" s="16"/>
      <c r="BC1925" s="16"/>
      <c r="BD1925" s="16"/>
      <c r="BH1925" s="6"/>
      <c r="BI1925" s="3"/>
      <c r="BK1925" s="6"/>
      <c r="BL1925" s="3"/>
      <c r="BM1925" s="3"/>
    </row>
    <row r="1926" spans="11:65" ht="12.75" customHeight="1" x14ac:dyDescent="0.15">
      <c r="K1926" s="1"/>
      <c r="AL1926" s="16"/>
      <c r="AM1926" s="16"/>
      <c r="AN1926" s="17"/>
      <c r="AO1926" s="16"/>
      <c r="AP1926" s="16"/>
      <c r="AQ1926" s="18"/>
      <c r="AR1926" s="18"/>
      <c r="AS1926" s="16"/>
      <c r="AT1926" s="16"/>
      <c r="AU1926" s="16"/>
      <c r="AV1926" s="16"/>
      <c r="AW1926" s="17"/>
      <c r="AX1926" s="16"/>
      <c r="AY1926" s="16"/>
      <c r="AZ1926" s="16"/>
      <c r="BA1926" s="16"/>
      <c r="BB1926" s="16"/>
      <c r="BC1926" s="16"/>
      <c r="BD1926" s="16"/>
      <c r="BH1926" s="6"/>
      <c r="BI1926" s="3"/>
      <c r="BK1926" s="6"/>
      <c r="BL1926" s="3"/>
      <c r="BM1926" s="3"/>
    </row>
    <row r="1927" spans="11:65" ht="12.75" customHeight="1" x14ac:dyDescent="0.15">
      <c r="K1927" s="1"/>
      <c r="AL1927" s="16"/>
      <c r="AM1927" s="16"/>
      <c r="AN1927" s="17"/>
      <c r="AO1927" s="16"/>
      <c r="AP1927" s="16"/>
      <c r="AQ1927" s="18"/>
      <c r="AR1927" s="18"/>
      <c r="AS1927" s="16"/>
      <c r="AT1927" s="16"/>
      <c r="AU1927" s="16"/>
      <c r="AV1927" s="16"/>
      <c r="AW1927" s="17"/>
      <c r="AX1927" s="16"/>
      <c r="AY1927" s="16"/>
      <c r="AZ1927" s="16"/>
      <c r="BA1927" s="16"/>
      <c r="BB1927" s="16"/>
      <c r="BC1927" s="16"/>
      <c r="BD1927" s="16"/>
      <c r="BH1927" s="6"/>
      <c r="BI1927" s="3"/>
      <c r="BK1927" s="6"/>
      <c r="BL1927" s="3"/>
      <c r="BM1927" s="3"/>
    </row>
    <row r="1928" spans="11:65" ht="12.75" customHeight="1" x14ac:dyDescent="0.15">
      <c r="K1928" s="1"/>
      <c r="AL1928" s="16"/>
      <c r="AM1928" s="16"/>
      <c r="AN1928" s="17"/>
      <c r="AO1928" s="16"/>
      <c r="AP1928" s="16"/>
      <c r="AQ1928" s="18"/>
      <c r="AR1928" s="18"/>
      <c r="AS1928" s="16"/>
      <c r="AT1928" s="16"/>
      <c r="AU1928" s="16"/>
      <c r="AV1928" s="16"/>
      <c r="AW1928" s="17"/>
      <c r="AX1928" s="16"/>
      <c r="AY1928" s="16"/>
      <c r="AZ1928" s="16"/>
      <c r="BA1928" s="16"/>
      <c r="BB1928" s="16"/>
      <c r="BC1928" s="16"/>
      <c r="BD1928" s="16"/>
      <c r="BH1928" s="6"/>
      <c r="BI1928" s="3"/>
      <c r="BK1928" s="6"/>
      <c r="BL1928" s="3"/>
      <c r="BM1928" s="3"/>
    </row>
    <row r="1929" spans="11:65" ht="12.75" customHeight="1" x14ac:dyDescent="0.15">
      <c r="K1929" s="1"/>
      <c r="AL1929" s="16"/>
      <c r="AM1929" s="16"/>
      <c r="AN1929" s="17"/>
      <c r="AO1929" s="16"/>
      <c r="AP1929" s="16"/>
      <c r="AQ1929" s="18"/>
      <c r="AR1929" s="18"/>
      <c r="AS1929" s="16"/>
      <c r="AT1929" s="16"/>
      <c r="AU1929" s="16"/>
      <c r="AV1929" s="16"/>
      <c r="AW1929" s="17"/>
      <c r="AX1929" s="16"/>
      <c r="AY1929" s="16"/>
      <c r="AZ1929" s="16"/>
      <c r="BA1929" s="16"/>
      <c r="BB1929" s="16"/>
      <c r="BC1929" s="16"/>
      <c r="BD1929" s="16"/>
      <c r="BH1929" s="6"/>
      <c r="BI1929" s="3"/>
      <c r="BK1929" s="6"/>
      <c r="BL1929" s="3"/>
      <c r="BM1929" s="3"/>
    </row>
    <row r="1930" spans="11:65" ht="12.75" customHeight="1" x14ac:dyDescent="0.15">
      <c r="K1930" s="1"/>
      <c r="AL1930" s="16"/>
      <c r="AM1930" s="16"/>
      <c r="AN1930" s="17"/>
      <c r="AO1930" s="16"/>
      <c r="AP1930" s="16"/>
      <c r="AQ1930" s="18"/>
      <c r="AR1930" s="18"/>
      <c r="AS1930" s="16"/>
      <c r="AT1930" s="16"/>
      <c r="AU1930" s="16"/>
      <c r="AV1930" s="16"/>
      <c r="AW1930" s="17"/>
      <c r="AX1930" s="16"/>
      <c r="AY1930" s="16"/>
      <c r="AZ1930" s="16"/>
      <c r="BA1930" s="16"/>
      <c r="BB1930" s="16"/>
      <c r="BC1930" s="16"/>
      <c r="BD1930" s="16"/>
      <c r="BH1930" s="6"/>
      <c r="BI1930" s="3"/>
      <c r="BK1930" s="6"/>
      <c r="BL1930" s="3"/>
      <c r="BM1930" s="3"/>
    </row>
    <row r="1931" spans="11:65" ht="12.75" customHeight="1" x14ac:dyDescent="0.15">
      <c r="K1931" s="1"/>
      <c r="AL1931" s="16"/>
      <c r="AM1931" s="16"/>
      <c r="AN1931" s="17"/>
      <c r="AO1931" s="16"/>
      <c r="AP1931" s="16"/>
      <c r="AQ1931" s="18"/>
      <c r="AR1931" s="18"/>
      <c r="AS1931" s="16"/>
      <c r="AT1931" s="16"/>
      <c r="AU1931" s="16"/>
      <c r="AV1931" s="16"/>
      <c r="AW1931" s="17"/>
      <c r="AX1931" s="16"/>
      <c r="AY1931" s="16"/>
      <c r="AZ1931" s="16"/>
      <c r="BA1931" s="16"/>
      <c r="BB1931" s="16"/>
      <c r="BC1931" s="16"/>
      <c r="BD1931" s="16"/>
      <c r="BH1931" s="6"/>
      <c r="BI1931" s="3"/>
      <c r="BK1931" s="6"/>
      <c r="BL1931" s="3"/>
      <c r="BM1931" s="3"/>
    </row>
    <row r="1932" spans="11:65" ht="12.75" customHeight="1" x14ac:dyDescent="0.15">
      <c r="K1932" s="1"/>
      <c r="AL1932" s="16"/>
      <c r="AM1932" s="16"/>
      <c r="AN1932" s="17"/>
      <c r="AO1932" s="16"/>
      <c r="AP1932" s="16"/>
      <c r="AQ1932" s="18"/>
      <c r="AR1932" s="18"/>
      <c r="AS1932" s="16"/>
      <c r="AT1932" s="16"/>
      <c r="AU1932" s="16"/>
      <c r="AV1932" s="16"/>
      <c r="AW1932" s="17"/>
      <c r="AX1932" s="16"/>
      <c r="AY1932" s="16"/>
      <c r="AZ1932" s="16"/>
      <c r="BA1932" s="16"/>
      <c r="BB1932" s="16"/>
      <c r="BC1932" s="16"/>
      <c r="BD1932" s="16"/>
      <c r="BH1932" s="6"/>
      <c r="BI1932" s="3"/>
      <c r="BK1932" s="6"/>
      <c r="BL1932" s="3"/>
      <c r="BM1932" s="3"/>
    </row>
    <row r="1933" spans="11:65" ht="12.75" customHeight="1" x14ac:dyDescent="0.15">
      <c r="K1933" s="1"/>
      <c r="AL1933" s="16"/>
      <c r="AM1933" s="16"/>
      <c r="AN1933" s="17"/>
      <c r="AO1933" s="16"/>
      <c r="AP1933" s="16"/>
      <c r="AQ1933" s="18"/>
      <c r="AR1933" s="18"/>
      <c r="AS1933" s="16"/>
      <c r="AT1933" s="16"/>
      <c r="AU1933" s="16"/>
      <c r="AV1933" s="16"/>
      <c r="AW1933" s="17"/>
      <c r="AX1933" s="16"/>
      <c r="AY1933" s="16"/>
      <c r="AZ1933" s="16"/>
      <c r="BA1933" s="16"/>
      <c r="BB1933" s="16"/>
      <c r="BC1933" s="16"/>
      <c r="BD1933" s="16"/>
      <c r="BH1933" s="6"/>
      <c r="BI1933" s="3"/>
      <c r="BK1933" s="6"/>
      <c r="BL1933" s="3"/>
      <c r="BM1933" s="3"/>
    </row>
    <row r="1934" spans="11:65" ht="12.75" customHeight="1" x14ac:dyDescent="0.15">
      <c r="K1934" s="1"/>
      <c r="AL1934" s="16"/>
      <c r="AM1934" s="16"/>
      <c r="AN1934" s="17"/>
      <c r="AO1934" s="16"/>
      <c r="AP1934" s="16"/>
      <c r="AQ1934" s="18"/>
      <c r="AR1934" s="18"/>
      <c r="AS1934" s="16"/>
      <c r="AT1934" s="16"/>
      <c r="AU1934" s="16"/>
      <c r="AV1934" s="16"/>
      <c r="AW1934" s="17"/>
      <c r="AX1934" s="16"/>
      <c r="AY1934" s="16"/>
      <c r="AZ1934" s="16"/>
      <c r="BA1934" s="16"/>
      <c r="BB1934" s="16"/>
      <c r="BC1934" s="16"/>
      <c r="BD1934" s="16"/>
      <c r="BH1934" s="6"/>
      <c r="BI1934" s="3"/>
      <c r="BK1934" s="6"/>
      <c r="BL1934" s="3"/>
      <c r="BM1934" s="3"/>
    </row>
    <row r="1935" spans="11:65" ht="12.75" customHeight="1" x14ac:dyDescent="0.15">
      <c r="K1935" s="1"/>
      <c r="AL1935" s="16"/>
      <c r="AM1935" s="16"/>
      <c r="AN1935" s="17"/>
      <c r="AO1935" s="16"/>
      <c r="AP1935" s="16"/>
      <c r="AQ1935" s="18"/>
      <c r="AR1935" s="18"/>
      <c r="AS1935" s="16"/>
      <c r="AT1935" s="16"/>
      <c r="AU1935" s="16"/>
      <c r="AV1935" s="16"/>
      <c r="AW1935" s="17"/>
      <c r="AX1935" s="16"/>
      <c r="AY1935" s="16"/>
      <c r="AZ1935" s="16"/>
      <c r="BA1935" s="16"/>
      <c r="BB1935" s="16"/>
      <c r="BC1935" s="16"/>
      <c r="BD1935" s="16"/>
      <c r="BH1935" s="6"/>
      <c r="BI1935" s="3"/>
      <c r="BK1935" s="6"/>
      <c r="BL1935" s="3"/>
      <c r="BM1935" s="3"/>
    </row>
    <row r="1936" spans="11:65" ht="12.75" customHeight="1" x14ac:dyDescent="0.15">
      <c r="K1936" s="1"/>
      <c r="AL1936" s="16"/>
      <c r="AM1936" s="16"/>
      <c r="AN1936" s="17"/>
      <c r="AO1936" s="16"/>
      <c r="AP1936" s="16"/>
      <c r="AQ1936" s="18"/>
      <c r="AR1936" s="18"/>
      <c r="AS1936" s="16"/>
      <c r="AT1936" s="16"/>
      <c r="AU1936" s="16"/>
      <c r="AV1936" s="16"/>
      <c r="AW1936" s="17"/>
      <c r="AX1936" s="16"/>
      <c r="AY1936" s="16"/>
      <c r="AZ1936" s="16"/>
      <c r="BA1936" s="16"/>
      <c r="BB1936" s="16"/>
      <c r="BC1936" s="16"/>
      <c r="BD1936" s="16"/>
      <c r="BH1936" s="6"/>
      <c r="BI1936" s="3"/>
      <c r="BK1936" s="6"/>
      <c r="BL1936" s="3"/>
      <c r="BM1936" s="3"/>
    </row>
    <row r="1937" spans="11:65" ht="12.75" customHeight="1" x14ac:dyDescent="0.15">
      <c r="K1937" s="1"/>
      <c r="AL1937" s="16"/>
      <c r="AM1937" s="16"/>
      <c r="AN1937" s="17"/>
      <c r="AO1937" s="16"/>
      <c r="AP1937" s="16"/>
      <c r="AQ1937" s="18"/>
      <c r="AR1937" s="18"/>
      <c r="AS1937" s="16"/>
      <c r="AT1937" s="16"/>
      <c r="AU1937" s="16"/>
      <c r="AV1937" s="16"/>
      <c r="AW1937" s="17"/>
      <c r="AX1937" s="16"/>
      <c r="AY1937" s="16"/>
      <c r="AZ1937" s="16"/>
      <c r="BA1937" s="16"/>
      <c r="BB1937" s="16"/>
      <c r="BC1937" s="16"/>
      <c r="BD1937" s="16"/>
      <c r="BH1937" s="6"/>
      <c r="BI1937" s="3"/>
      <c r="BK1937" s="6"/>
      <c r="BL1937" s="3"/>
      <c r="BM1937" s="3"/>
    </row>
    <row r="1938" spans="11:65" ht="12.75" customHeight="1" x14ac:dyDescent="0.15">
      <c r="K1938" s="1"/>
      <c r="AL1938" s="16"/>
      <c r="AM1938" s="16"/>
      <c r="AN1938" s="17"/>
      <c r="AO1938" s="16"/>
      <c r="AP1938" s="16"/>
      <c r="AQ1938" s="18"/>
      <c r="AR1938" s="18"/>
      <c r="AS1938" s="16"/>
      <c r="AT1938" s="16"/>
      <c r="AU1938" s="16"/>
      <c r="AV1938" s="16"/>
      <c r="AW1938" s="17"/>
      <c r="AX1938" s="16"/>
      <c r="AY1938" s="16"/>
      <c r="AZ1938" s="16"/>
      <c r="BA1938" s="16"/>
      <c r="BB1938" s="16"/>
      <c r="BC1938" s="16"/>
      <c r="BD1938" s="16"/>
      <c r="BH1938" s="6"/>
      <c r="BI1938" s="3"/>
      <c r="BK1938" s="6"/>
      <c r="BL1938" s="3"/>
      <c r="BM1938" s="3"/>
    </row>
    <row r="1939" spans="11:65" ht="12.75" customHeight="1" x14ac:dyDescent="0.15">
      <c r="K1939" s="1"/>
      <c r="AL1939" s="16"/>
      <c r="AM1939" s="16"/>
      <c r="AN1939" s="17"/>
      <c r="AO1939" s="16"/>
      <c r="AP1939" s="16"/>
      <c r="AQ1939" s="18"/>
      <c r="AR1939" s="18"/>
      <c r="AS1939" s="16"/>
      <c r="AT1939" s="16"/>
      <c r="AU1939" s="16"/>
      <c r="AV1939" s="16"/>
      <c r="AW1939" s="17"/>
      <c r="AX1939" s="16"/>
      <c r="AY1939" s="16"/>
      <c r="AZ1939" s="16"/>
      <c r="BA1939" s="16"/>
      <c r="BB1939" s="16"/>
      <c r="BC1939" s="16"/>
      <c r="BD1939" s="16"/>
      <c r="BH1939" s="6"/>
      <c r="BI1939" s="3"/>
      <c r="BK1939" s="6"/>
      <c r="BL1939" s="3"/>
      <c r="BM1939" s="3"/>
    </row>
    <row r="1940" spans="11:65" ht="12.75" customHeight="1" x14ac:dyDescent="0.15">
      <c r="K1940" s="1"/>
      <c r="AL1940" s="16"/>
      <c r="AM1940" s="16"/>
      <c r="AN1940" s="17"/>
      <c r="AO1940" s="16"/>
      <c r="AP1940" s="16"/>
      <c r="AQ1940" s="18"/>
      <c r="AR1940" s="18"/>
      <c r="AS1940" s="16"/>
      <c r="AT1940" s="16"/>
      <c r="AU1940" s="16"/>
      <c r="AV1940" s="16"/>
      <c r="AW1940" s="17"/>
      <c r="AX1940" s="16"/>
      <c r="AY1940" s="16"/>
      <c r="AZ1940" s="16"/>
      <c r="BA1940" s="16"/>
      <c r="BB1940" s="16"/>
      <c r="BC1940" s="16"/>
      <c r="BD1940" s="16"/>
      <c r="BH1940" s="6"/>
      <c r="BI1940" s="3"/>
      <c r="BK1940" s="6"/>
      <c r="BL1940" s="3"/>
      <c r="BM1940" s="3"/>
    </row>
    <row r="1941" spans="11:65" ht="12.75" customHeight="1" x14ac:dyDescent="0.15">
      <c r="K1941" s="1"/>
      <c r="AL1941" s="16"/>
      <c r="AM1941" s="16"/>
      <c r="AN1941" s="17"/>
      <c r="AO1941" s="16"/>
      <c r="AP1941" s="16"/>
      <c r="AQ1941" s="18"/>
      <c r="AR1941" s="18"/>
      <c r="AS1941" s="16"/>
      <c r="AT1941" s="16"/>
      <c r="AU1941" s="16"/>
      <c r="AV1941" s="16"/>
      <c r="AW1941" s="17"/>
      <c r="AX1941" s="16"/>
      <c r="AY1941" s="16"/>
      <c r="AZ1941" s="16"/>
      <c r="BA1941" s="16"/>
      <c r="BB1941" s="16"/>
      <c r="BC1941" s="16"/>
      <c r="BD1941" s="16"/>
      <c r="BH1941" s="6"/>
      <c r="BI1941" s="3"/>
      <c r="BK1941" s="6"/>
      <c r="BL1941" s="3"/>
      <c r="BM1941" s="3"/>
    </row>
    <row r="1942" spans="11:65" ht="12.75" customHeight="1" x14ac:dyDescent="0.15">
      <c r="K1942" s="1"/>
      <c r="AL1942" s="16"/>
      <c r="AM1942" s="16"/>
      <c r="AN1942" s="17"/>
      <c r="AO1942" s="16"/>
      <c r="AP1942" s="16"/>
      <c r="AQ1942" s="18"/>
      <c r="AR1942" s="18"/>
      <c r="AS1942" s="16"/>
      <c r="AT1942" s="16"/>
      <c r="AU1942" s="16"/>
      <c r="AV1942" s="16"/>
      <c r="AW1942" s="17"/>
      <c r="AX1942" s="16"/>
      <c r="AY1942" s="16"/>
      <c r="AZ1942" s="16"/>
      <c r="BA1942" s="16"/>
      <c r="BB1942" s="16"/>
      <c r="BC1942" s="16"/>
      <c r="BD1942" s="16"/>
      <c r="BH1942" s="6"/>
      <c r="BI1942" s="3"/>
      <c r="BK1942" s="6"/>
      <c r="BL1942" s="3"/>
      <c r="BM1942" s="3"/>
    </row>
    <row r="1943" spans="11:65" ht="12.75" customHeight="1" x14ac:dyDescent="0.15">
      <c r="K1943" s="1"/>
      <c r="AL1943" s="16"/>
      <c r="AM1943" s="16"/>
      <c r="AN1943" s="17"/>
      <c r="AO1943" s="16"/>
      <c r="AP1943" s="16"/>
      <c r="AQ1943" s="18"/>
      <c r="AR1943" s="18"/>
      <c r="AS1943" s="16"/>
      <c r="AT1943" s="16"/>
      <c r="AU1943" s="16"/>
      <c r="AV1943" s="16"/>
      <c r="AW1943" s="17"/>
      <c r="AX1943" s="16"/>
      <c r="AY1943" s="16"/>
      <c r="AZ1943" s="16"/>
      <c r="BA1943" s="16"/>
      <c r="BB1943" s="16"/>
      <c r="BC1943" s="16"/>
      <c r="BD1943" s="16"/>
      <c r="BH1943" s="6"/>
      <c r="BI1943" s="3"/>
      <c r="BK1943" s="6"/>
      <c r="BL1943" s="3"/>
      <c r="BM1943" s="3"/>
    </row>
    <row r="1944" spans="11:65" ht="12.75" customHeight="1" x14ac:dyDescent="0.15">
      <c r="K1944" s="1"/>
      <c r="AL1944" s="16"/>
      <c r="AM1944" s="16"/>
      <c r="AN1944" s="17"/>
      <c r="AO1944" s="16"/>
      <c r="AP1944" s="16"/>
      <c r="AQ1944" s="18"/>
      <c r="AR1944" s="18"/>
      <c r="AS1944" s="16"/>
      <c r="AT1944" s="16"/>
      <c r="AU1944" s="16"/>
      <c r="AV1944" s="16"/>
      <c r="AW1944" s="17"/>
      <c r="AX1944" s="16"/>
      <c r="AY1944" s="16"/>
      <c r="AZ1944" s="16"/>
      <c r="BA1944" s="16"/>
      <c r="BB1944" s="16"/>
      <c r="BC1944" s="16"/>
      <c r="BD1944" s="16"/>
      <c r="BH1944" s="6"/>
      <c r="BI1944" s="3"/>
      <c r="BK1944" s="6"/>
      <c r="BL1944" s="3"/>
      <c r="BM1944" s="3"/>
    </row>
    <row r="1945" spans="11:65" ht="12.75" customHeight="1" x14ac:dyDescent="0.15">
      <c r="K1945" s="1"/>
      <c r="AL1945" s="16"/>
      <c r="AM1945" s="16"/>
      <c r="AN1945" s="17"/>
      <c r="AO1945" s="16"/>
      <c r="AP1945" s="16"/>
      <c r="AQ1945" s="18"/>
      <c r="AR1945" s="18"/>
      <c r="AS1945" s="16"/>
      <c r="AT1945" s="16"/>
      <c r="AU1945" s="16"/>
      <c r="AV1945" s="16"/>
      <c r="AW1945" s="17"/>
      <c r="AX1945" s="16"/>
      <c r="AY1945" s="16"/>
      <c r="AZ1945" s="16"/>
      <c r="BA1945" s="16"/>
      <c r="BB1945" s="16"/>
      <c r="BC1945" s="16"/>
      <c r="BD1945" s="16"/>
      <c r="BH1945" s="6"/>
      <c r="BI1945" s="3"/>
      <c r="BK1945" s="6"/>
      <c r="BL1945" s="3"/>
      <c r="BM1945" s="3"/>
    </row>
    <row r="1946" spans="11:65" ht="12.75" customHeight="1" x14ac:dyDescent="0.15">
      <c r="K1946" s="1"/>
      <c r="AL1946" s="16"/>
      <c r="AM1946" s="16"/>
      <c r="AN1946" s="17"/>
      <c r="AO1946" s="16"/>
      <c r="AP1946" s="16"/>
      <c r="AQ1946" s="18"/>
      <c r="AR1946" s="18"/>
      <c r="AS1946" s="16"/>
      <c r="AT1946" s="16"/>
      <c r="AU1946" s="16"/>
      <c r="AV1946" s="16"/>
      <c r="AW1946" s="17"/>
      <c r="AX1946" s="16"/>
      <c r="AY1946" s="16"/>
      <c r="AZ1946" s="16"/>
      <c r="BA1946" s="16"/>
      <c r="BB1946" s="16"/>
      <c r="BC1946" s="16"/>
      <c r="BD1946" s="16"/>
      <c r="BH1946" s="6"/>
      <c r="BI1946" s="3"/>
      <c r="BK1946" s="6"/>
      <c r="BL1946" s="3"/>
      <c r="BM1946" s="3"/>
    </row>
    <row r="1947" spans="11:65" ht="12.75" customHeight="1" x14ac:dyDescent="0.15">
      <c r="K1947" s="1"/>
      <c r="AL1947" s="16"/>
      <c r="AM1947" s="16"/>
      <c r="AN1947" s="17"/>
      <c r="AO1947" s="16"/>
      <c r="AP1947" s="16"/>
      <c r="AQ1947" s="18"/>
      <c r="AR1947" s="18"/>
      <c r="AS1947" s="16"/>
      <c r="AT1947" s="16"/>
      <c r="AU1947" s="16"/>
      <c r="AV1947" s="16"/>
      <c r="AW1947" s="17"/>
      <c r="AX1947" s="16"/>
      <c r="AY1947" s="16"/>
      <c r="AZ1947" s="16"/>
      <c r="BA1947" s="16"/>
      <c r="BB1947" s="16"/>
      <c r="BC1947" s="16"/>
      <c r="BD1947" s="16"/>
      <c r="BH1947" s="6"/>
      <c r="BI1947" s="3"/>
      <c r="BK1947" s="6"/>
      <c r="BL1947" s="3"/>
      <c r="BM1947" s="3"/>
    </row>
    <row r="1948" spans="11:65" ht="12.75" customHeight="1" x14ac:dyDescent="0.15">
      <c r="K1948" s="1"/>
      <c r="AL1948" s="16"/>
      <c r="AM1948" s="16"/>
      <c r="AN1948" s="17"/>
      <c r="AO1948" s="16"/>
      <c r="AP1948" s="16"/>
      <c r="AQ1948" s="18"/>
      <c r="AR1948" s="18"/>
      <c r="AS1948" s="16"/>
      <c r="AT1948" s="16"/>
      <c r="AU1948" s="16"/>
      <c r="AV1948" s="16"/>
      <c r="AW1948" s="17"/>
      <c r="AX1948" s="16"/>
      <c r="AY1948" s="16"/>
      <c r="AZ1948" s="16"/>
      <c r="BA1948" s="16"/>
      <c r="BB1948" s="16"/>
      <c r="BC1948" s="16"/>
      <c r="BD1948" s="16"/>
      <c r="BH1948" s="6"/>
      <c r="BI1948" s="3"/>
      <c r="BK1948" s="6"/>
      <c r="BL1948" s="3"/>
      <c r="BM1948" s="3"/>
    </row>
    <row r="1949" spans="11:65" ht="12.75" customHeight="1" x14ac:dyDescent="0.15">
      <c r="K1949" s="1"/>
      <c r="AL1949" s="16"/>
      <c r="AM1949" s="16"/>
      <c r="AN1949" s="17"/>
      <c r="AO1949" s="16"/>
      <c r="AP1949" s="16"/>
      <c r="AQ1949" s="18"/>
      <c r="AR1949" s="18"/>
      <c r="AS1949" s="16"/>
      <c r="AT1949" s="16"/>
      <c r="AU1949" s="16"/>
      <c r="AV1949" s="16"/>
      <c r="AW1949" s="17"/>
      <c r="AX1949" s="16"/>
      <c r="AY1949" s="16"/>
      <c r="AZ1949" s="16"/>
      <c r="BA1949" s="16"/>
      <c r="BB1949" s="16"/>
      <c r="BC1949" s="16"/>
      <c r="BD1949" s="16"/>
      <c r="BH1949" s="6"/>
      <c r="BI1949" s="3"/>
      <c r="BK1949" s="6"/>
      <c r="BL1949" s="3"/>
      <c r="BM1949" s="3"/>
    </row>
    <row r="1950" spans="11:65" ht="12.75" customHeight="1" x14ac:dyDescent="0.15">
      <c r="K1950" s="1"/>
      <c r="AL1950" s="16"/>
      <c r="AM1950" s="16"/>
      <c r="AN1950" s="17"/>
      <c r="AO1950" s="16"/>
      <c r="AP1950" s="16"/>
      <c r="AQ1950" s="18"/>
      <c r="AR1950" s="18"/>
      <c r="AS1950" s="16"/>
      <c r="AT1950" s="16"/>
      <c r="AU1950" s="16"/>
      <c r="AV1950" s="16"/>
      <c r="AW1950" s="17"/>
      <c r="AX1950" s="16"/>
      <c r="AY1950" s="16"/>
      <c r="AZ1950" s="16"/>
      <c r="BA1950" s="16"/>
      <c r="BB1950" s="16"/>
      <c r="BC1950" s="16"/>
      <c r="BD1950" s="16"/>
      <c r="BH1950" s="6"/>
      <c r="BI1950" s="3"/>
      <c r="BK1950" s="6"/>
      <c r="BL1950" s="3"/>
      <c r="BM1950" s="3"/>
    </row>
    <row r="1951" spans="11:65" ht="12.75" customHeight="1" x14ac:dyDescent="0.15">
      <c r="K1951" s="1"/>
      <c r="AL1951" s="16"/>
      <c r="AM1951" s="16"/>
      <c r="AN1951" s="17"/>
      <c r="AO1951" s="16"/>
      <c r="AP1951" s="16"/>
      <c r="AQ1951" s="18"/>
      <c r="AR1951" s="18"/>
      <c r="AS1951" s="16"/>
      <c r="AT1951" s="16"/>
      <c r="AU1951" s="16"/>
      <c r="AV1951" s="16"/>
      <c r="AW1951" s="17"/>
      <c r="AX1951" s="16"/>
      <c r="AY1951" s="16"/>
      <c r="AZ1951" s="16"/>
      <c r="BA1951" s="16"/>
      <c r="BB1951" s="16"/>
      <c r="BC1951" s="16"/>
      <c r="BD1951" s="16"/>
      <c r="BH1951" s="6"/>
      <c r="BI1951" s="3"/>
      <c r="BK1951" s="6"/>
      <c r="BL1951" s="3"/>
      <c r="BM1951" s="3"/>
    </row>
    <row r="1952" spans="11:65" ht="12.75" customHeight="1" x14ac:dyDescent="0.15">
      <c r="K1952" s="1"/>
      <c r="AL1952" s="16"/>
      <c r="AM1952" s="16"/>
      <c r="AN1952" s="17"/>
      <c r="AO1952" s="16"/>
      <c r="AP1952" s="16"/>
      <c r="AQ1952" s="18"/>
      <c r="AR1952" s="18"/>
      <c r="AS1952" s="16"/>
      <c r="AT1952" s="16"/>
      <c r="AU1952" s="16"/>
      <c r="AV1952" s="16"/>
      <c r="AW1952" s="17"/>
      <c r="AX1952" s="16"/>
      <c r="AY1952" s="16"/>
      <c r="AZ1952" s="16"/>
      <c r="BA1952" s="16"/>
      <c r="BB1952" s="16"/>
      <c r="BC1952" s="16"/>
      <c r="BD1952" s="16"/>
      <c r="BH1952" s="6"/>
      <c r="BI1952" s="3"/>
      <c r="BK1952" s="6"/>
      <c r="BL1952" s="3"/>
      <c r="BM1952" s="3"/>
    </row>
    <row r="1953" spans="11:65" ht="12.75" customHeight="1" x14ac:dyDescent="0.15">
      <c r="K1953" s="1"/>
      <c r="AL1953" s="16"/>
      <c r="AM1953" s="16"/>
      <c r="AN1953" s="17"/>
      <c r="AO1953" s="16"/>
      <c r="AP1953" s="16"/>
      <c r="AQ1953" s="18"/>
      <c r="AR1953" s="18"/>
      <c r="AS1953" s="16"/>
      <c r="AT1953" s="16"/>
      <c r="AU1953" s="16"/>
      <c r="AV1953" s="16"/>
      <c r="AW1953" s="17"/>
      <c r="AX1953" s="16"/>
      <c r="AY1953" s="16"/>
      <c r="AZ1953" s="16"/>
      <c r="BA1953" s="16"/>
      <c r="BB1953" s="16"/>
      <c r="BC1953" s="16"/>
      <c r="BD1953" s="16"/>
      <c r="BH1953" s="6"/>
      <c r="BI1953" s="3"/>
      <c r="BK1953" s="6"/>
      <c r="BL1953" s="3"/>
      <c r="BM1953" s="3"/>
    </row>
    <row r="1954" spans="11:65" ht="12.75" customHeight="1" x14ac:dyDescent="0.15">
      <c r="K1954" s="1"/>
      <c r="AL1954" s="16"/>
      <c r="AM1954" s="16"/>
      <c r="AN1954" s="17"/>
      <c r="AO1954" s="16"/>
      <c r="AP1954" s="16"/>
      <c r="AQ1954" s="18"/>
      <c r="AR1954" s="18"/>
      <c r="AS1954" s="16"/>
      <c r="AT1954" s="16"/>
      <c r="AU1954" s="16"/>
      <c r="AV1954" s="16"/>
      <c r="AW1954" s="17"/>
      <c r="AX1954" s="16"/>
      <c r="AY1954" s="16"/>
      <c r="AZ1954" s="16"/>
      <c r="BA1954" s="16"/>
      <c r="BB1954" s="16"/>
      <c r="BC1954" s="16"/>
      <c r="BD1954" s="16"/>
      <c r="BH1954" s="6"/>
      <c r="BI1954" s="3"/>
      <c r="BK1954" s="6"/>
      <c r="BL1954" s="3"/>
      <c r="BM1954" s="3"/>
    </row>
    <row r="1955" spans="11:65" ht="12.75" customHeight="1" x14ac:dyDescent="0.15">
      <c r="K1955" s="1"/>
      <c r="AL1955" s="16"/>
      <c r="AM1955" s="16"/>
      <c r="AN1955" s="17"/>
      <c r="AO1955" s="16"/>
      <c r="AP1955" s="16"/>
      <c r="AQ1955" s="18"/>
      <c r="AR1955" s="18"/>
      <c r="AS1955" s="16"/>
      <c r="AT1955" s="16"/>
      <c r="AU1955" s="16"/>
      <c r="AV1955" s="16"/>
      <c r="AW1955" s="17"/>
      <c r="AX1955" s="16"/>
      <c r="AY1955" s="16"/>
      <c r="AZ1955" s="16"/>
      <c r="BA1955" s="16"/>
      <c r="BB1955" s="16"/>
      <c r="BC1955" s="16"/>
      <c r="BD1955" s="16"/>
      <c r="BH1955" s="6"/>
      <c r="BI1955" s="3"/>
      <c r="BK1955" s="6"/>
      <c r="BL1955" s="3"/>
      <c r="BM1955" s="3"/>
    </row>
    <row r="1956" spans="11:65" ht="12.75" customHeight="1" x14ac:dyDescent="0.15">
      <c r="K1956" s="1"/>
      <c r="AL1956" s="16"/>
      <c r="AM1956" s="16"/>
      <c r="AN1956" s="17"/>
      <c r="AO1956" s="16"/>
      <c r="AP1956" s="16"/>
      <c r="AQ1956" s="18"/>
      <c r="AR1956" s="18"/>
      <c r="AS1956" s="16"/>
      <c r="AT1956" s="16"/>
      <c r="AU1956" s="16"/>
      <c r="AV1956" s="16"/>
      <c r="AW1956" s="17"/>
      <c r="AX1956" s="16"/>
      <c r="AY1956" s="16"/>
      <c r="AZ1956" s="16"/>
      <c r="BA1956" s="16"/>
      <c r="BB1956" s="16"/>
      <c r="BC1956" s="16"/>
      <c r="BD1956" s="16"/>
      <c r="BH1956" s="6"/>
      <c r="BI1956" s="3"/>
      <c r="BK1956" s="6"/>
      <c r="BL1956" s="3"/>
      <c r="BM1956" s="3"/>
    </row>
    <row r="1957" spans="11:65" ht="12.75" customHeight="1" x14ac:dyDescent="0.15">
      <c r="K1957" s="1"/>
      <c r="AL1957" s="16"/>
      <c r="AM1957" s="16"/>
      <c r="AN1957" s="17"/>
      <c r="AO1957" s="16"/>
      <c r="AP1957" s="16"/>
      <c r="AQ1957" s="18"/>
      <c r="AR1957" s="18"/>
      <c r="AS1957" s="16"/>
      <c r="AT1957" s="16"/>
      <c r="AU1957" s="16"/>
      <c r="AV1957" s="16"/>
      <c r="AW1957" s="17"/>
      <c r="AX1957" s="16"/>
      <c r="AY1957" s="16"/>
      <c r="AZ1957" s="16"/>
      <c r="BA1957" s="16"/>
      <c r="BB1957" s="16"/>
      <c r="BC1957" s="16"/>
      <c r="BD1957" s="16"/>
      <c r="BH1957" s="6"/>
      <c r="BI1957" s="3"/>
      <c r="BK1957" s="6"/>
      <c r="BL1957" s="3"/>
      <c r="BM1957" s="3"/>
    </row>
    <row r="1958" spans="11:65" ht="12.75" customHeight="1" x14ac:dyDescent="0.15">
      <c r="K1958" s="1"/>
      <c r="AL1958" s="16"/>
      <c r="AM1958" s="16"/>
      <c r="AN1958" s="17"/>
      <c r="AO1958" s="16"/>
      <c r="AP1958" s="16"/>
      <c r="AQ1958" s="18"/>
      <c r="AR1958" s="18"/>
      <c r="AS1958" s="16"/>
      <c r="AT1958" s="16"/>
      <c r="AU1958" s="16"/>
      <c r="AV1958" s="16"/>
      <c r="AW1958" s="17"/>
      <c r="AX1958" s="16"/>
      <c r="AY1958" s="16"/>
      <c r="AZ1958" s="16"/>
      <c r="BA1958" s="16"/>
      <c r="BB1958" s="16"/>
      <c r="BC1958" s="16"/>
      <c r="BD1958" s="16"/>
      <c r="BH1958" s="6"/>
      <c r="BI1958" s="3"/>
      <c r="BK1958" s="6"/>
      <c r="BL1958" s="3"/>
      <c r="BM1958" s="3"/>
    </row>
    <row r="1959" spans="11:65" ht="12.75" customHeight="1" x14ac:dyDescent="0.15">
      <c r="K1959" s="1"/>
      <c r="AL1959" s="16"/>
      <c r="AM1959" s="16"/>
      <c r="AN1959" s="17"/>
      <c r="AO1959" s="16"/>
      <c r="AP1959" s="16"/>
      <c r="AQ1959" s="18"/>
      <c r="AR1959" s="18"/>
      <c r="AS1959" s="16"/>
      <c r="AT1959" s="16"/>
      <c r="AU1959" s="16"/>
      <c r="AV1959" s="16"/>
      <c r="AW1959" s="17"/>
      <c r="AX1959" s="16"/>
      <c r="AY1959" s="16"/>
      <c r="AZ1959" s="16"/>
      <c r="BA1959" s="16"/>
      <c r="BB1959" s="16"/>
      <c r="BC1959" s="16"/>
      <c r="BD1959" s="16"/>
      <c r="BH1959" s="6"/>
      <c r="BI1959" s="3"/>
      <c r="BK1959" s="6"/>
      <c r="BL1959" s="3"/>
      <c r="BM1959" s="3"/>
    </row>
    <row r="1960" spans="11:65" ht="12.75" customHeight="1" x14ac:dyDescent="0.15">
      <c r="K1960" s="1"/>
      <c r="AL1960" s="16"/>
      <c r="AM1960" s="16"/>
      <c r="AN1960" s="17"/>
      <c r="AO1960" s="16"/>
      <c r="AP1960" s="16"/>
      <c r="AQ1960" s="18"/>
      <c r="AR1960" s="18"/>
      <c r="AS1960" s="16"/>
      <c r="AT1960" s="16"/>
      <c r="AU1960" s="16"/>
      <c r="AV1960" s="16"/>
      <c r="AW1960" s="17"/>
      <c r="AX1960" s="16"/>
      <c r="AY1960" s="16"/>
      <c r="AZ1960" s="16"/>
      <c r="BA1960" s="16"/>
      <c r="BB1960" s="16"/>
      <c r="BC1960" s="16"/>
      <c r="BD1960" s="16"/>
      <c r="BH1960" s="6"/>
      <c r="BI1960" s="3"/>
      <c r="BK1960" s="6"/>
      <c r="BL1960" s="3"/>
      <c r="BM1960" s="3"/>
    </row>
    <row r="1961" spans="11:65" ht="12.75" customHeight="1" x14ac:dyDescent="0.15">
      <c r="K1961" s="1"/>
      <c r="AL1961" s="16"/>
      <c r="AM1961" s="16"/>
      <c r="AN1961" s="17"/>
      <c r="AO1961" s="16"/>
      <c r="AP1961" s="16"/>
      <c r="AQ1961" s="18"/>
      <c r="AR1961" s="18"/>
      <c r="AS1961" s="16"/>
      <c r="AT1961" s="16"/>
      <c r="AU1961" s="16"/>
      <c r="AV1961" s="16"/>
      <c r="AW1961" s="17"/>
      <c r="AX1961" s="16"/>
      <c r="AY1961" s="16"/>
      <c r="AZ1961" s="16"/>
      <c r="BA1961" s="16"/>
      <c r="BB1961" s="16"/>
      <c r="BC1961" s="16"/>
      <c r="BD1961" s="16"/>
      <c r="BH1961" s="6"/>
      <c r="BI1961" s="3"/>
      <c r="BK1961" s="6"/>
      <c r="BL1961" s="3"/>
      <c r="BM1961" s="3"/>
    </row>
    <row r="1962" spans="11:65" ht="12.75" customHeight="1" x14ac:dyDescent="0.15">
      <c r="K1962" s="1"/>
      <c r="AL1962" s="16"/>
      <c r="AM1962" s="16"/>
      <c r="AN1962" s="17"/>
      <c r="AO1962" s="16"/>
      <c r="AP1962" s="16"/>
      <c r="AQ1962" s="18"/>
      <c r="AR1962" s="18"/>
      <c r="AS1962" s="16"/>
      <c r="AT1962" s="16"/>
      <c r="AU1962" s="16"/>
      <c r="AV1962" s="16"/>
      <c r="AW1962" s="17"/>
      <c r="AX1962" s="16"/>
      <c r="AY1962" s="16"/>
      <c r="AZ1962" s="16"/>
      <c r="BA1962" s="16"/>
      <c r="BB1962" s="16"/>
      <c r="BC1962" s="16"/>
      <c r="BD1962" s="16"/>
      <c r="BH1962" s="6"/>
      <c r="BI1962" s="3"/>
      <c r="BK1962" s="6"/>
      <c r="BL1962" s="3"/>
      <c r="BM1962" s="3"/>
    </row>
    <row r="1963" spans="11:65" ht="12.75" customHeight="1" x14ac:dyDescent="0.15">
      <c r="K1963" s="1"/>
      <c r="AL1963" s="16"/>
      <c r="AM1963" s="16"/>
      <c r="AN1963" s="17"/>
      <c r="AO1963" s="16"/>
      <c r="AP1963" s="16"/>
      <c r="AQ1963" s="18"/>
      <c r="AR1963" s="18"/>
      <c r="AS1963" s="16"/>
      <c r="AT1963" s="16"/>
      <c r="AU1963" s="16"/>
      <c r="AV1963" s="16"/>
      <c r="AW1963" s="17"/>
      <c r="AX1963" s="16"/>
      <c r="AY1963" s="16"/>
      <c r="AZ1963" s="16"/>
      <c r="BA1963" s="16"/>
      <c r="BB1963" s="16"/>
      <c r="BC1963" s="16"/>
      <c r="BD1963" s="16"/>
      <c r="BH1963" s="6"/>
      <c r="BI1963" s="3"/>
      <c r="BK1963" s="6"/>
      <c r="BL1963" s="3"/>
      <c r="BM1963" s="3"/>
    </row>
    <row r="1964" spans="11:65" ht="12.75" customHeight="1" x14ac:dyDescent="0.15">
      <c r="K1964" s="1"/>
      <c r="AL1964" s="16"/>
      <c r="AM1964" s="16"/>
      <c r="AN1964" s="17"/>
      <c r="AO1964" s="16"/>
      <c r="AP1964" s="16"/>
      <c r="AQ1964" s="18"/>
      <c r="AR1964" s="18"/>
      <c r="AS1964" s="16"/>
      <c r="AT1964" s="16"/>
      <c r="AU1964" s="16"/>
      <c r="AV1964" s="16"/>
      <c r="AW1964" s="17"/>
      <c r="AX1964" s="16"/>
      <c r="AY1964" s="16"/>
      <c r="AZ1964" s="16"/>
      <c r="BA1964" s="16"/>
      <c r="BB1964" s="16"/>
      <c r="BC1964" s="16"/>
      <c r="BD1964" s="16"/>
      <c r="BH1964" s="6"/>
      <c r="BI1964" s="3"/>
      <c r="BK1964" s="6"/>
      <c r="BL1964" s="3"/>
      <c r="BM1964" s="3"/>
    </row>
    <row r="1965" spans="11:65" ht="12.75" customHeight="1" x14ac:dyDescent="0.15">
      <c r="K1965" s="1"/>
      <c r="AL1965" s="16"/>
      <c r="AM1965" s="16"/>
      <c r="AN1965" s="17"/>
      <c r="AO1965" s="16"/>
      <c r="AP1965" s="16"/>
      <c r="AQ1965" s="18"/>
      <c r="AR1965" s="18"/>
      <c r="AS1965" s="16"/>
      <c r="AT1965" s="16"/>
      <c r="AU1965" s="16"/>
      <c r="AV1965" s="16"/>
      <c r="AW1965" s="17"/>
      <c r="AX1965" s="16"/>
      <c r="AY1965" s="16"/>
      <c r="AZ1965" s="16"/>
      <c r="BA1965" s="16"/>
      <c r="BB1965" s="16"/>
      <c r="BC1965" s="16"/>
      <c r="BD1965" s="16"/>
      <c r="BH1965" s="6"/>
      <c r="BI1965" s="3"/>
      <c r="BK1965" s="6"/>
      <c r="BL1965" s="3"/>
      <c r="BM1965" s="3"/>
    </row>
    <row r="1966" spans="11:65" ht="12.75" customHeight="1" x14ac:dyDescent="0.15">
      <c r="K1966" s="1"/>
      <c r="AL1966" s="16"/>
      <c r="AM1966" s="16"/>
      <c r="AN1966" s="17"/>
      <c r="AO1966" s="16"/>
      <c r="AP1966" s="16"/>
      <c r="AQ1966" s="18"/>
      <c r="AR1966" s="18"/>
      <c r="AS1966" s="16"/>
      <c r="AT1966" s="16"/>
      <c r="AU1966" s="16"/>
      <c r="AV1966" s="16"/>
      <c r="AW1966" s="17"/>
      <c r="AX1966" s="16"/>
      <c r="AY1966" s="16"/>
      <c r="AZ1966" s="16"/>
      <c r="BA1966" s="16"/>
      <c r="BB1966" s="16"/>
      <c r="BC1966" s="16"/>
      <c r="BD1966" s="16"/>
      <c r="BH1966" s="6"/>
      <c r="BI1966" s="3"/>
      <c r="BK1966" s="6"/>
      <c r="BL1966" s="3"/>
      <c r="BM1966" s="3"/>
    </row>
    <row r="1967" spans="11:65" ht="12.75" customHeight="1" x14ac:dyDescent="0.15">
      <c r="K1967" s="1"/>
      <c r="AL1967" s="16"/>
      <c r="AM1967" s="16"/>
      <c r="AN1967" s="17"/>
      <c r="AO1967" s="16"/>
      <c r="AP1967" s="16"/>
      <c r="AQ1967" s="18"/>
      <c r="AR1967" s="18"/>
      <c r="AS1967" s="16"/>
      <c r="AT1967" s="16"/>
      <c r="AU1967" s="16"/>
      <c r="AV1967" s="16"/>
      <c r="AW1967" s="17"/>
      <c r="AX1967" s="16"/>
      <c r="AY1967" s="16"/>
      <c r="AZ1967" s="16"/>
      <c r="BA1967" s="16"/>
      <c r="BB1967" s="16"/>
      <c r="BC1967" s="16"/>
      <c r="BD1967" s="16"/>
      <c r="BH1967" s="6"/>
      <c r="BI1967" s="3"/>
      <c r="BK1967" s="6"/>
      <c r="BL1967" s="3"/>
      <c r="BM1967" s="3"/>
    </row>
    <row r="1968" spans="11:65" ht="12.75" customHeight="1" x14ac:dyDescent="0.15">
      <c r="K1968" s="1"/>
      <c r="AL1968" s="16"/>
      <c r="AM1968" s="16"/>
      <c r="AN1968" s="17"/>
      <c r="AO1968" s="16"/>
      <c r="AP1968" s="16"/>
      <c r="AQ1968" s="18"/>
      <c r="AR1968" s="18"/>
      <c r="AS1968" s="16"/>
      <c r="AT1968" s="16"/>
      <c r="AU1968" s="16"/>
      <c r="AV1968" s="16"/>
      <c r="AW1968" s="17"/>
      <c r="AX1968" s="16"/>
      <c r="AY1968" s="16"/>
      <c r="AZ1968" s="16"/>
      <c r="BA1968" s="16"/>
      <c r="BB1968" s="16"/>
      <c r="BC1968" s="16"/>
      <c r="BD1968" s="16"/>
      <c r="BH1968" s="6"/>
      <c r="BI1968" s="3"/>
      <c r="BK1968" s="6"/>
      <c r="BL1968" s="3"/>
      <c r="BM1968" s="3"/>
    </row>
    <row r="1969" spans="11:65" ht="12.75" customHeight="1" x14ac:dyDescent="0.15">
      <c r="K1969" s="1"/>
      <c r="AL1969" s="16"/>
      <c r="AM1969" s="16"/>
      <c r="AN1969" s="17"/>
      <c r="AO1969" s="16"/>
      <c r="AP1969" s="16"/>
      <c r="AQ1969" s="18"/>
      <c r="AR1969" s="18"/>
      <c r="AS1969" s="16"/>
      <c r="AT1969" s="16"/>
      <c r="AU1969" s="16"/>
      <c r="AV1969" s="16"/>
      <c r="AW1969" s="17"/>
      <c r="AX1969" s="16"/>
      <c r="AY1969" s="16"/>
      <c r="AZ1969" s="16"/>
      <c r="BA1969" s="16"/>
      <c r="BB1969" s="16"/>
      <c r="BC1969" s="16"/>
      <c r="BD1969" s="16"/>
      <c r="BH1969" s="6"/>
      <c r="BI1969" s="3"/>
      <c r="BK1969" s="6"/>
      <c r="BL1969" s="3"/>
      <c r="BM1969" s="3"/>
    </row>
    <row r="1970" spans="11:65" ht="12.75" customHeight="1" x14ac:dyDescent="0.15">
      <c r="K1970" s="1"/>
      <c r="AL1970" s="16"/>
      <c r="AM1970" s="16"/>
      <c r="AN1970" s="17"/>
      <c r="AO1970" s="16"/>
      <c r="AP1970" s="16"/>
      <c r="AQ1970" s="18"/>
      <c r="AR1970" s="18"/>
      <c r="AS1970" s="16"/>
      <c r="AT1970" s="16"/>
      <c r="AU1970" s="16"/>
      <c r="AV1970" s="16"/>
      <c r="AW1970" s="17"/>
      <c r="AX1970" s="16"/>
      <c r="AY1970" s="16"/>
      <c r="AZ1970" s="16"/>
      <c r="BA1970" s="16"/>
      <c r="BB1970" s="16"/>
      <c r="BC1970" s="16"/>
      <c r="BD1970" s="16"/>
      <c r="BH1970" s="6"/>
      <c r="BI1970" s="3"/>
      <c r="BK1970" s="6"/>
      <c r="BL1970" s="3"/>
      <c r="BM1970" s="3"/>
    </row>
    <row r="1971" spans="11:65" ht="12.75" customHeight="1" x14ac:dyDescent="0.15">
      <c r="K1971" s="1"/>
      <c r="AL1971" s="16"/>
      <c r="AM1971" s="16"/>
      <c r="AN1971" s="17"/>
      <c r="AO1971" s="16"/>
      <c r="AP1971" s="16"/>
      <c r="AQ1971" s="18"/>
      <c r="AR1971" s="18"/>
      <c r="AS1971" s="16"/>
      <c r="AT1971" s="16"/>
      <c r="AU1971" s="16"/>
      <c r="AV1971" s="16"/>
      <c r="AW1971" s="17"/>
      <c r="AX1971" s="16"/>
      <c r="AY1971" s="16"/>
      <c r="AZ1971" s="16"/>
      <c r="BA1971" s="16"/>
      <c r="BB1971" s="16"/>
      <c r="BC1971" s="16"/>
      <c r="BD1971" s="16"/>
      <c r="BH1971" s="6"/>
      <c r="BI1971" s="3"/>
      <c r="BK1971" s="6"/>
      <c r="BL1971" s="3"/>
      <c r="BM1971" s="3"/>
    </row>
    <row r="1972" spans="11:65" ht="12.75" customHeight="1" x14ac:dyDescent="0.15">
      <c r="K1972" s="1"/>
      <c r="AL1972" s="16"/>
      <c r="AM1972" s="16"/>
      <c r="AN1972" s="17"/>
      <c r="AO1972" s="16"/>
      <c r="AP1972" s="16"/>
      <c r="AQ1972" s="18"/>
      <c r="AR1972" s="18"/>
      <c r="AS1972" s="16"/>
      <c r="AT1972" s="16"/>
      <c r="AU1972" s="16"/>
      <c r="AV1972" s="16"/>
      <c r="AW1972" s="17"/>
      <c r="AX1972" s="16"/>
      <c r="AY1972" s="16"/>
      <c r="AZ1972" s="16"/>
      <c r="BA1972" s="16"/>
      <c r="BB1972" s="16"/>
      <c r="BC1972" s="16"/>
      <c r="BD1972" s="16"/>
      <c r="BH1972" s="6"/>
      <c r="BI1972" s="3"/>
      <c r="BK1972" s="6"/>
      <c r="BL1972" s="3"/>
      <c r="BM1972" s="3"/>
    </row>
    <row r="1973" spans="11:65" ht="12.75" customHeight="1" x14ac:dyDescent="0.15">
      <c r="K1973" s="1"/>
      <c r="AL1973" s="16"/>
      <c r="AM1973" s="16"/>
      <c r="AN1973" s="17"/>
      <c r="AO1973" s="16"/>
      <c r="AP1973" s="16"/>
      <c r="AQ1973" s="18"/>
      <c r="AR1973" s="18"/>
      <c r="AS1973" s="16"/>
      <c r="AT1973" s="16"/>
      <c r="AU1973" s="16"/>
      <c r="AV1973" s="16"/>
      <c r="AW1973" s="17"/>
      <c r="AX1973" s="16"/>
      <c r="AY1973" s="16"/>
      <c r="AZ1973" s="16"/>
      <c r="BA1973" s="16"/>
      <c r="BB1973" s="16"/>
      <c r="BC1973" s="16"/>
      <c r="BD1973" s="16"/>
      <c r="BH1973" s="6"/>
      <c r="BI1973" s="3"/>
      <c r="BK1973" s="6"/>
      <c r="BL1973" s="3"/>
      <c r="BM1973" s="3"/>
    </row>
    <row r="1974" spans="11:65" ht="12.75" customHeight="1" x14ac:dyDescent="0.15">
      <c r="K1974" s="1"/>
      <c r="AL1974" s="16"/>
      <c r="AM1974" s="16"/>
      <c r="AN1974" s="17"/>
      <c r="AO1974" s="16"/>
      <c r="AP1974" s="16"/>
      <c r="AQ1974" s="18"/>
      <c r="AR1974" s="18"/>
      <c r="AS1974" s="16"/>
      <c r="AT1974" s="16"/>
      <c r="AU1974" s="16"/>
      <c r="AV1974" s="16"/>
      <c r="AW1974" s="17"/>
      <c r="AX1974" s="16"/>
      <c r="AY1974" s="16"/>
      <c r="AZ1974" s="16"/>
      <c r="BA1974" s="16"/>
      <c r="BB1974" s="16"/>
      <c r="BC1974" s="16"/>
      <c r="BD1974" s="16"/>
      <c r="BH1974" s="6"/>
      <c r="BI1974" s="3"/>
      <c r="BK1974" s="6"/>
      <c r="BL1974" s="3"/>
      <c r="BM1974" s="3"/>
    </row>
    <row r="1975" spans="11:65" ht="12.75" customHeight="1" x14ac:dyDescent="0.15">
      <c r="K1975" s="1"/>
      <c r="AL1975" s="16"/>
      <c r="AM1975" s="16"/>
      <c r="AN1975" s="17"/>
      <c r="AO1975" s="16"/>
      <c r="AP1975" s="16"/>
      <c r="AQ1975" s="18"/>
      <c r="AR1975" s="18"/>
      <c r="AS1975" s="16"/>
      <c r="AT1975" s="16"/>
      <c r="AU1975" s="16"/>
      <c r="AV1975" s="16"/>
      <c r="AW1975" s="17"/>
      <c r="AX1975" s="16"/>
      <c r="AY1975" s="16"/>
      <c r="AZ1975" s="16"/>
      <c r="BA1975" s="16"/>
      <c r="BB1975" s="16"/>
      <c r="BC1975" s="16"/>
      <c r="BD1975" s="16"/>
      <c r="BH1975" s="6"/>
      <c r="BI1975" s="3"/>
      <c r="BK1975" s="6"/>
      <c r="BL1975" s="3"/>
      <c r="BM1975" s="3"/>
    </row>
    <row r="1976" spans="11:65" ht="12.75" customHeight="1" x14ac:dyDescent="0.15">
      <c r="K1976" s="1"/>
      <c r="AL1976" s="16"/>
      <c r="AM1976" s="16"/>
      <c r="AN1976" s="17"/>
      <c r="AO1976" s="16"/>
      <c r="AP1976" s="16"/>
      <c r="AQ1976" s="18"/>
      <c r="AR1976" s="18"/>
      <c r="AS1976" s="16"/>
      <c r="AT1976" s="16"/>
      <c r="AU1976" s="16"/>
      <c r="AV1976" s="16"/>
      <c r="AW1976" s="17"/>
      <c r="AX1976" s="16"/>
      <c r="AY1976" s="16"/>
      <c r="AZ1976" s="16"/>
      <c r="BA1976" s="16"/>
      <c r="BB1976" s="16"/>
      <c r="BC1976" s="16"/>
      <c r="BD1976" s="16"/>
      <c r="BH1976" s="6"/>
      <c r="BI1976" s="3"/>
      <c r="BK1976" s="6"/>
      <c r="BL1976" s="3"/>
      <c r="BM1976" s="3"/>
    </row>
    <row r="1977" spans="11:65" ht="12.75" customHeight="1" x14ac:dyDescent="0.15">
      <c r="K1977" s="1"/>
      <c r="AL1977" s="16"/>
      <c r="AM1977" s="16"/>
      <c r="AN1977" s="17"/>
      <c r="AO1977" s="16"/>
      <c r="AP1977" s="16"/>
      <c r="AQ1977" s="18"/>
      <c r="AR1977" s="18"/>
      <c r="AS1977" s="16"/>
      <c r="AT1977" s="16"/>
      <c r="AU1977" s="16"/>
      <c r="AV1977" s="16"/>
      <c r="AW1977" s="17"/>
      <c r="AX1977" s="16"/>
      <c r="AY1977" s="16"/>
      <c r="AZ1977" s="16"/>
      <c r="BA1977" s="16"/>
      <c r="BB1977" s="16"/>
      <c r="BC1977" s="16"/>
      <c r="BD1977" s="16"/>
      <c r="BH1977" s="6"/>
      <c r="BI1977" s="3"/>
      <c r="BK1977" s="6"/>
      <c r="BL1977" s="3"/>
      <c r="BM1977" s="3"/>
    </row>
    <row r="1978" spans="11:65" ht="12.75" customHeight="1" x14ac:dyDescent="0.15">
      <c r="K1978" s="1"/>
      <c r="AL1978" s="16"/>
      <c r="AM1978" s="16"/>
      <c r="AN1978" s="17"/>
      <c r="AO1978" s="16"/>
      <c r="AP1978" s="16"/>
      <c r="AQ1978" s="18"/>
      <c r="AR1978" s="18"/>
      <c r="AS1978" s="16"/>
      <c r="AT1978" s="16"/>
      <c r="AU1978" s="16"/>
      <c r="AV1978" s="16"/>
      <c r="AW1978" s="17"/>
      <c r="AX1978" s="16"/>
      <c r="AY1978" s="16"/>
      <c r="AZ1978" s="16"/>
      <c r="BA1978" s="16"/>
      <c r="BB1978" s="16"/>
      <c r="BC1978" s="16"/>
      <c r="BD1978" s="16"/>
      <c r="BH1978" s="6"/>
      <c r="BI1978" s="3"/>
      <c r="BK1978" s="6"/>
      <c r="BL1978" s="3"/>
      <c r="BM1978" s="3"/>
    </row>
    <row r="1979" spans="11:65" ht="12.75" customHeight="1" x14ac:dyDescent="0.15">
      <c r="K1979" s="1"/>
      <c r="AL1979" s="16"/>
      <c r="AM1979" s="16"/>
      <c r="AN1979" s="17"/>
      <c r="AO1979" s="16"/>
      <c r="AP1979" s="16"/>
      <c r="AQ1979" s="18"/>
      <c r="AR1979" s="18"/>
      <c r="AS1979" s="16"/>
      <c r="AT1979" s="16"/>
      <c r="AU1979" s="16"/>
      <c r="AV1979" s="16"/>
      <c r="AW1979" s="17"/>
      <c r="AX1979" s="16"/>
      <c r="AY1979" s="16"/>
      <c r="AZ1979" s="16"/>
      <c r="BA1979" s="16"/>
      <c r="BB1979" s="16"/>
      <c r="BC1979" s="16"/>
      <c r="BD1979" s="16"/>
      <c r="BH1979" s="6"/>
      <c r="BI1979" s="3"/>
      <c r="BK1979" s="6"/>
      <c r="BL1979" s="3"/>
      <c r="BM1979" s="3"/>
    </row>
    <row r="1980" spans="11:65" ht="12.75" customHeight="1" x14ac:dyDescent="0.15">
      <c r="K1980" s="1"/>
      <c r="AL1980" s="16"/>
      <c r="AM1980" s="16"/>
      <c r="AN1980" s="17"/>
      <c r="AO1980" s="16"/>
      <c r="AP1980" s="16"/>
      <c r="AQ1980" s="18"/>
      <c r="AR1980" s="18"/>
      <c r="AS1980" s="16"/>
      <c r="AT1980" s="16"/>
      <c r="AU1980" s="16"/>
      <c r="AV1980" s="16"/>
      <c r="AW1980" s="17"/>
      <c r="AX1980" s="16"/>
      <c r="AY1980" s="16"/>
      <c r="AZ1980" s="16"/>
      <c r="BA1980" s="16"/>
      <c r="BB1980" s="16"/>
      <c r="BC1980" s="16"/>
      <c r="BD1980" s="16"/>
      <c r="BH1980" s="6"/>
      <c r="BI1980" s="3"/>
      <c r="BK1980" s="6"/>
      <c r="BL1980" s="3"/>
      <c r="BM1980" s="3"/>
    </row>
    <row r="1981" spans="11:65" ht="12.75" customHeight="1" x14ac:dyDescent="0.15">
      <c r="K1981" s="1"/>
      <c r="AL1981" s="16"/>
      <c r="AM1981" s="16"/>
      <c r="AN1981" s="17"/>
      <c r="AO1981" s="16"/>
      <c r="AP1981" s="16"/>
      <c r="AQ1981" s="18"/>
      <c r="AR1981" s="18"/>
      <c r="AS1981" s="16"/>
      <c r="AT1981" s="16"/>
      <c r="AU1981" s="16"/>
      <c r="AV1981" s="16"/>
      <c r="AW1981" s="17"/>
      <c r="AX1981" s="16"/>
      <c r="AY1981" s="16"/>
      <c r="AZ1981" s="16"/>
      <c r="BA1981" s="16"/>
      <c r="BB1981" s="16"/>
      <c r="BC1981" s="16"/>
      <c r="BD1981" s="16"/>
      <c r="BH1981" s="6"/>
      <c r="BI1981" s="3"/>
      <c r="BK1981" s="6"/>
      <c r="BL1981" s="3"/>
      <c r="BM1981" s="3"/>
    </row>
    <row r="1982" spans="11:65" ht="12.75" customHeight="1" x14ac:dyDescent="0.15">
      <c r="K1982" s="1"/>
      <c r="AL1982" s="16"/>
      <c r="AM1982" s="16"/>
      <c r="AN1982" s="17"/>
      <c r="AO1982" s="16"/>
      <c r="AP1982" s="16"/>
      <c r="AQ1982" s="18"/>
      <c r="AR1982" s="18"/>
      <c r="AS1982" s="16"/>
      <c r="AT1982" s="16"/>
      <c r="AU1982" s="16"/>
      <c r="AV1982" s="16"/>
      <c r="AW1982" s="17"/>
      <c r="AX1982" s="16"/>
      <c r="AY1982" s="16"/>
      <c r="AZ1982" s="16"/>
      <c r="BA1982" s="16"/>
      <c r="BB1982" s="16"/>
      <c r="BC1982" s="16"/>
      <c r="BD1982" s="16"/>
      <c r="BH1982" s="6"/>
      <c r="BI1982" s="3"/>
      <c r="BK1982" s="6"/>
      <c r="BL1982" s="3"/>
      <c r="BM1982" s="3"/>
    </row>
    <row r="1983" spans="11:65" ht="12.75" customHeight="1" x14ac:dyDescent="0.15">
      <c r="K1983" s="1"/>
      <c r="AL1983" s="16"/>
      <c r="AM1983" s="16"/>
      <c r="AN1983" s="17"/>
      <c r="AO1983" s="16"/>
      <c r="AP1983" s="16"/>
      <c r="AQ1983" s="18"/>
      <c r="AR1983" s="18"/>
      <c r="AS1983" s="16"/>
      <c r="AT1983" s="16"/>
      <c r="AU1983" s="16"/>
      <c r="AV1983" s="16"/>
      <c r="AW1983" s="17"/>
      <c r="AX1983" s="16"/>
      <c r="AY1983" s="16"/>
      <c r="AZ1983" s="16"/>
      <c r="BA1983" s="16"/>
      <c r="BB1983" s="16"/>
      <c r="BC1983" s="16"/>
      <c r="BD1983" s="16"/>
      <c r="BH1983" s="6"/>
      <c r="BI1983" s="3"/>
      <c r="BK1983" s="6"/>
      <c r="BL1983" s="3"/>
      <c r="BM1983" s="3"/>
    </row>
    <row r="1984" spans="11:65" ht="12.75" customHeight="1" x14ac:dyDescent="0.15">
      <c r="K1984" s="1"/>
      <c r="AL1984" s="16"/>
      <c r="AM1984" s="16"/>
      <c r="AN1984" s="17"/>
      <c r="AO1984" s="16"/>
      <c r="AP1984" s="16"/>
      <c r="AQ1984" s="18"/>
      <c r="AR1984" s="18"/>
      <c r="AS1984" s="16"/>
      <c r="AT1984" s="16"/>
      <c r="AU1984" s="16"/>
      <c r="AV1984" s="16"/>
      <c r="AW1984" s="17"/>
      <c r="AX1984" s="16"/>
      <c r="AY1984" s="16"/>
      <c r="AZ1984" s="16"/>
      <c r="BA1984" s="16"/>
      <c r="BB1984" s="16"/>
      <c r="BC1984" s="16"/>
      <c r="BD1984" s="16"/>
      <c r="BH1984" s="6"/>
      <c r="BI1984" s="3"/>
      <c r="BK1984" s="6"/>
      <c r="BL1984" s="3"/>
      <c r="BM1984" s="3"/>
    </row>
    <row r="1985" spans="11:65" ht="12.75" customHeight="1" x14ac:dyDescent="0.15">
      <c r="K1985" s="1"/>
      <c r="AL1985" s="16"/>
      <c r="AM1985" s="16"/>
      <c r="AN1985" s="17"/>
      <c r="AO1985" s="16"/>
      <c r="AP1985" s="16"/>
      <c r="AQ1985" s="18"/>
      <c r="AR1985" s="18"/>
      <c r="AS1985" s="16"/>
      <c r="AT1985" s="16"/>
      <c r="AU1985" s="16"/>
      <c r="AV1985" s="16"/>
      <c r="AW1985" s="17"/>
      <c r="AX1985" s="16"/>
      <c r="AY1985" s="16"/>
      <c r="AZ1985" s="16"/>
      <c r="BA1985" s="16"/>
      <c r="BB1985" s="16"/>
      <c r="BC1985" s="16"/>
      <c r="BD1985" s="16"/>
      <c r="BH1985" s="6"/>
      <c r="BI1985" s="3"/>
      <c r="BK1985" s="6"/>
      <c r="BL1985" s="3"/>
      <c r="BM1985" s="3"/>
    </row>
    <row r="1986" spans="11:65" ht="12.75" customHeight="1" x14ac:dyDescent="0.15">
      <c r="K1986" s="1"/>
      <c r="AL1986" s="16"/>
      <c r="AM1986" s="16"/>
      <c r="AN1986" s="17"/>
      <c r="AO1986" s="16"/>
      <c r="AP1986" s="16"/>
      <c r="AQ1986" s="18"/>
      <c r="AR1986" s="18"/>
      <c r="AS1986" s="16"/>
      <c r="AT1986" s="16"/>
      <c r="AU1986" s="16"/>
      <c r="AV1986" s="16"/>
      <c r="AW1986" s="17"/>
      <c r="AX1986" s="16"/>
      <c r="AY1986" s="16"/>
      <c r="AZ1986" s="16"/>
      <c r="BA1986" s="16"/>
      <c r="BB1986" s="16"/>
      <c r="BC1986" s="16"/>
      <c r="BD1986" s="16"/>
      <c r="BH1986" s="6"/>
      <c r="BI1986" s="3"/>
      <c r="BK1986" s="6"/>
      <c r="BL1986" s="3"/>
      <c r="BM1986" s="3"/>
    </row>
    <row r="1987" spans="11:65" ht="12.75" customHeight="1" x14ac:dyDescent="0.15">
      <c r="K1987" s="1"/>
      <c r="AL1987" s="16"/>
      <c r="AM1987" s="16"/>
      <c r="AN1987" s="17"/>
      <c r="AO1987" s="16"/>
      <c r="AP1987" s="16"/>
      <c r="AQ1987" s="18"/>
      <c r="AR1987" s="18"/>
      <c r="AS1987" s="16"/>
      <c r="AT1987" s="16"/>
      <c r="AU1987" s="16"/>
      <c r="AV1987" s="16"/>
      <c r="AW1987" s="17"/>
      <c r="AX1987" s="16"/>
      <c r="AY1987" s="16"/>
      <c r="AZ1987" s="16"/>
      <c r="BA1987" s="16"/>
      <c r="BB1987" s="16"/>
      <c r="BC1987" s="16"/>
      <c r="BD1987" s="16"/>
      <c r="BH1987" s="6"/>
      <c r="BI1987" s="3"/>
      <c r="BK1987" s="6"/>
      <c r="BL1987" s="3"/>
      <c r="BM1987" s="3"/>
    </row>
    <row r="1988" spans="11:65" ht="12.75" customHeight="1" x14ac:dyDescent="0.15">
      <c r="K1988" s="1"/>
      <c r="AL1988" s="16"/>
      <c r="AM1988" s="16"/>
      <c r="AN1988" s="17"/>
      <c r="AO1988" s="16"/>
      <c r="AP1988" s="16"/>
      <c r="AQ1988" s="18"/>
      <c r="AR1988" s="18"/>
      <c r="AS1988" s="16"/>
      <c r="AT1988" s="16"/>
      <c r="AU1988" s="16"/>
      <c r="AV1988" s="16"/>
      <c r="AW1988" s="17"/>
      <c r="AX1988" s="16"/>
      <c r="AY1988" s="16"/>
      <c r="AZ1988" s="16"/>
      <c r="BA1988" s="16"/>
      <c r="BB1988" s="16"/>
      <c r="BC1988" s="16"/>
      <c r="BD1988" s="16"/>
      <c r="BH1988" s="6"/>
      <c r="BI1988" s="3"/>
      <c r="BK1988" s="6"/>
      <c r="BL1988" s="3"/>
      <c r="BM1988" s="3"/>
    </row>
    <row r="1989" spans="11:65" ht="12.75" customHeight="1" x14ac:dyDescent="0.15">
      <c r="K1989" s="1"/>
      <c r="AL1989" s="16"/>
      <c r="AM1989" s="16"/>
      <c r="AN1989" s="17"/>
      <c r="AO1989" s="16"/>
      <c r="AP1989" s="16"/>
      <c r="AQ1989" s="18"/>
      <c r="AR1989" s="18"/>
      <c r="AS1989" s="16"/>
      <c r="AT1989" s="16"/>
      <c r="AU1989" s="16"/>
      <c r="AV1989" s="16"/>
      <c r="AW1989" s="17"/>
      <c r="AX1989" s="16"/>
      <c r="AY1989" s="16"/>
      <c r="AZ1989" s="16"/>
      <c r="BA1989" s="16"/>
      <c r="BB1989" s="16"/>
      <c r="BC1989" s="16"/>
      <c r="BD1989" s="16"/>
      <c r="BH1989" s="6"/>
      <c r="BI1989" s="3"/>
      <c r="BK1989" s="6"/>
      <c r="BL1989" s="3"/>
      <c r="BM1989" s="3"/>
    </row>
    <row r="1990" spans="11:65" ht="12.75" customHeight="1" x14ac:dyDescent="0.15">
      <c r="K1990" s="1"/>
      <c r="AL1990" s="16"/>
      <c r="AM1990" s="16"/>
      <c r="AN1990" s="17"/>
      <c r="AO1990" s="16"/>
      <c r="AP1990" s="16"/>
      <c r="AQ1990" s="18"/>
      <c r="AR1990" s="18"/>
      <c r="AS1990" s="16"/>
      <c r="AT1990" s="16"/>
      <c r="AU1990" s="16"/>
      <c r="AV1990" s="16"/>
      <c r="AW1990" s="17"/>
      <c r="AX1990" s="16"/>
      <c r="AY1990" s="16"/>
      <c r="AZ1990" s="16"/>
      <c r="BA1990" s="16"/>
      <c r="BB1990" s="16"/>
      <c r="BC1990" s="16"/>
      <c r="BD1990" s="16"/>
      <c r="BH1990" s="6"/>
      <c r="BI1990" s="3"/>
      <c r="BK1990" s="6"/>
      <c r="BL1990" s="3"/>
      <c r="BM1990" s="3"/>
    </row>
    <row r="1991" spans="11:65" ht="12.75" customHeight="1" x14ac:dyDescent="0.15">
      <c r="K1991" s="1"/>
      <c r="AL1991" s="16"/>
      <c r="AM1991" s="16"/>
      <c r="AN1991" s="17"/>
      <c r="AO1991" s="16"/>
      <c r="AP1991" s="16"/>
      <c r="AQ1991" s="18"/>
      <c r="AR1991" s="18"/>
      <c r="AS1991" s="16"/>
      <c r="AT1991" s="16"/>
      <c r="AU1991" s="16"/>
      <c r="AV1991" s="16"/>
      <c r="AW1991" s="17"/>
      <c r="AX1991" s="16"/>
      <c r="AY1991" s="16"/>
      <c r="AZ1991" s="16"/>
      <c r="BA1991" s="16"/>
      <c r="BB1991" s="16"/>
      <c r="BC1991" s="16"/>
      <c r="BD1991" s="16"/>
      <c r="BH1991" s="6"/>
      <c r="BI1991" s="3"/>
      <c r="BK1991" s="6"/>
      <c r="BL1991" s="3"/>
      <c r="BM1991" s="3"/>
    </row>
    <row r="1992" spans="11:65" ht="12.75" customHeight="1" x14ac:dyDescent="0.15">
      <c r="K1992" s="1"/>
      <c r="AL1992" s="16"/>
      <c r="AM1992" s="16"/>
      <c r="AN1992" s="17"/>
      <c r="AO1992" s="16"/>
      <c r="AP1992" s="16"/>
      <c r="AQ1992" s="18"/>
      <c r="AR1992" s="18"/>
      <c r="AS1992" s="16"/>
      <c r="AT1992" s="16"/>
      <c r="AU1992" s="16"/>
      <c r="AV1992" s="16"/>
      <c r="AW1992" s="17"/>
      <c r="AX1992" s="16"/>
      <c r="AY1992" s="16"/>
      <c r="AZ1992" s="16"/>
      <c r="BA1992" s="16"/>
      <c r="BB1992" s="16"/>
      <c r="BC1992" s="16"/>
      <c r="BD1992" s="16"/>
      <c r="BH1992" s="6"/>
      <c r="BI1992" s="3"/>
      <c r="BK1992" s="6"/>
      <c r="BL1992" s="3"/>
      <c r="BM1992" s="3"/>
    </row>
    <row r="1993" spans="11:65" ht="12.75" customHeight="1" x14ac:dyDescent="0.15">
      <c r="K1993" s="1"/>
      <c r="AL1993" s="16"/>
      <c r="AM1993" s="16"/>
      <c r="AN1993" s="17"/>
      <c r="AO1993" s="16"/>
      <c r="AP1993" s="16"/>
      <c r="AQ1993" s="18"/>
      <c r="AR1993" s="18"/>
      <c r="AS1993" s="16"/>
      <c r="AT1993" s="16"/>
      <c r="AU1993" s="16"/>
      <c r="AV1993" s="16"/>
      <c r="AW1993" s="17"/>
      <c r="AX1993" s="16"/>
      <c r="AY1993" s="16"/>
      <c r="AZ1993" s="16"/>
      <c r="BA1993" s="16"/>
      <c r="BB1993" s="16"/>
      <c r="BC1993" s="16"/>
      <c r="BD1993" s="16"/>
      <c r="BH1993" s="6"/>
      <c r="BI1993" s="3"/>
      <c r="BK1993" s="6"/>
      <c r="BL1993" s="3"/>
      <c r="BM1993" s="3"/>
    </row>
    <row r="1994" spans="11:65" ht="12.75" customHeight="1" x14ac:dyDescent="0.15">
      <c r="K1994" s="1"/>
      <c r="AL1994" s="16"/>
      <c r="AM1994" s="16"/>
      <c r="AN1994" s="17"/>
      <c r="AO1994" s="16"/>
      <c r="AP1994" s="16"/>
      <c r="AQ1994" s="18"/>
      <c r="AR1994" s="18"/>
      <c r="AS1994" s="16"/>
      <c r="AT1994" s="16"/>
      <c r="AU1994" s="16"/>
      <c r="AV1994" s="16"/>
      <c r="AW1994" s="17"/>
      <c r="AX1994" s="16"/>
      <c r="AY1994" s="16"/>
      <c r="AZ1994" s="16"/>
      <c r="BA1994" s="16"/>
      <c r="BB1994" s="16"/>
      <c r="BC1994" s="16"/>
      <c r="BD1994" s="16"/>
      <c r="BH1994" s="6"/>
      <c r="BI1994" s="3"/>
      <c r="BK1994" s="6"/>
      <c r="BL1994" s="3"/>
      <c r="BM1994" s="3"/>
    </row>
    <row r="1995" spans="11:65" ht="12.75" customHeight="1" x14ac:dyDescent="0.15">
      <c r="K1995" s="1"/>
      <c r="AL1995" s="16"/>
      <c r="AM1995" s="16"/>
      <c r="AN1995" s="17"/>
      <c r="AO1995" s="16"/>
      <c r="AP1995" s="16"/>
      <c r="AQ1995" s="18"/>
      <c r="AR1995" s="18"/>
      <c r="AS1995" s="16"/>
      <c r="AT1995" s="16"/>
      <c r="AU1995" s="16"/>
      <c r="AV1995" s="16"/>
      <c r="AW1995" s="17"/>
      <c r="AX1995" s="16"/>
      <c r="AY1995" s="16"/>
      <c r="AZ1995" s="16"/>
      <c r="BA1995" s="16"/>
      <c r="BB1995" s="16"/>
      <c r="BC1995" s="16"/>
      <c r="BD1995" s="16"/>
      <c r="BH1995" s="6"/>
      <c r="BI1995" s="3"/>
      <c r="BK1995" s="6"/>
      <c r="BL1995" s="3"/>
      <c r="BM1995" s="3"/>
    </row>
    <row r="1996" spans="11:65" ht="12.75" customHeight="1" x14ac:dyDescent="0.15">
      <c r="K1996" s="1"/>
      <c r="AL1996" s="16"/>
      <c r="AM1996" s="16"/>
      <c r="AN1996" s="17"/>
      <c r="AO1996" s="16"/>
      <c r="AP1996" s="16"/>
      <c r="AQ1996" s="18"/>
      <c r="AR1996" s="18"/>
      <c r="AS1996" s="16"/>
      <c r="AT1996" s="16"/>
      <c r="AU1996" s="16"/>
      <c r="AV1996" s="16"/>
      <c r="AW1996" s="17"/>
      <c r="AX1996" s="16"/>
      <c r="AY1996" s="16"/>
      <c r="AZ1996" s="16"/>
      <c r="BA1996" s="16"/>
      <c r="BB1996" s="16"/>
      <c r="BC1996" s="16"/>
      <c r="BD1996" s="16"/>
      <c r="BH1996" s="6"/>
      <c r="BI1996" s="3"/>
      <c r="BK1996" s="6"/>
      <c r="BL1996" s="3"/>
      <c r="BM1996" s="3"/>
    </row>
    <row r="1997" spans="11:65" ht="12.75" customHeight="1" x14ac:dyDescent="0.15">
      <c r="K1997" s="1"/>
      <c r="AL1997" s="16"/>
      <c r="AM1997" s="16"/>
      <c r="AN1997" s="17"/>
      <c r="AO1997" s="16"/>
      <c r="AP1997" s="16"/>
      <c r="AQ1997" s="18"/>
      <c r="AR1997" s="18"/>
      <c r="AS1997" s="16"/>
      <c r="AT1997" s="16"/>
      <c r="AU1997" s="16"/>
      <c r="AV1997" s="16"/>
      <c r="AW1997" s="17"/>
      <c r="AX1997" s="16"/>
      <c r="AY1997" s="16"/>
      <c r="AZ1997" s="16"/>
      <c r="BA1997" s="16"/>
      <c r="BB1997" s="16"/>
      <c r="BC1997" s="16"/>
      <c r="BD1997" s="16"/>
      <c r="BH1997" s="6"/>
      <c r="BI1997" s="3"/>
      <c r="BK1997" s="6"/>
      <c r="BL1997" s="3"/>
      <c r="BM1997" s="3"/>
    </row>
    <row r="1998" spans="11:65" ht="12.75" customHeight="1" x14ac:dyDescent="0.15">
      <c r="K1998" s="1"/>
      <c r="AL1998" s="16"/>
      <c r="AM1998" s="16"/>
      <c r="AN1998" s="17"/>
      <c r="AO1998" s="16"/>
      <c r="AP1998" s="16"/>
      <c r="AQ1998" s="18"/>
      <c r="AR1998" s="18"/>
      <c r="AS1998" s="16"/>
      <c r="AT1998" s="16"/>
      <c r="AU1998" s="16"/>
      <c r="AV1998" s="16"/>
      <c r="AW1998" s="17"/>
      <c r="AX1998" s="16"/>
      <c r="AY1998" s="16"/>
      <c r="AZ1998" s="16"/>
      <c r="BA1998" s="16"/>
      <c r="BB1998" s="16"/>
      <c r="BC1998" s="16"/>
      <c r="BD1998" s="16"/>
      <c r="BH1998" s="6"/>
      <c r="BI1998" s="3"/>
      <c r="BK1998" s="6"/>
      <c r="BL1998" s="3"/>
      <c r="BM1998" s="3"/>
    </row>
    <row r="1999" spans="11:65" ht="12.75" customHeight="1" x14ac:dyDescent="0.15">
      <c r="K1999" s="1"/>
      <c r="AL1999" s="16"/>
      <c r="AM1999" s="16"/>
      <c r="AN1999" s="17"/>
      <c r="AO1999" s="16"/>
      <c r="AP1999" s="16"/>
      <c r="AQ1999" s="18"/>
      <c r="AR1999" s="18"/>
      <c r="AS1999" s="16"/>
      <c r="AT1999" s="16"/>
      <c r="AU1999" s="16"/>
      <c r="AV1999" s="16"/>
      <c r="AW1999" s="17"/>
      <c r="AX1999" s="16"/>
      <c r="AY1999" s="16"/>
      <c r="AZ1999" s="16"/>
      <c r="BA1999" s="16"/>
      <c r="BB1999" s="16"/>
      <c r="BC1999" s="16"/>
      <c r="BD1999" s="16"/>
      <c r="BH1999" s="6"/>
      <c r="BI1999" s="3"/>
      <c r="BK1999" s="6"/>
      <c r="BL1999" s="3"/>
      <c r="BM1999" s="3"/>
    </row>
    <row r="2000" spans="11:65" ht="12.75" customHeight="1" x14ac:dyDescent="0.15">
      <c r="K2000" s="1"/>
      <c r="AL2000" s="16"/>
      <c r="AM2000" s="16"/>
      <c r="AN2000" s="17"/>
      <c r="AO2000" s="16"/>
      <c r="AP2000" s="16"/>
      <c r="AQ2000" s="18"/>
      <c r="AR2000" s="18"/>
      <c r="AS2000" s="16"/>
      <c r="AT2000" s="16"/>
      <c r="AU2000" s="16"/>
      <c r="AV2000" s="16"/>
      <c r="AW2000" s="17"/>
      <c r="AX2000" s="16"/>
      <c r="AY2000" s="16"/>
      <c r="AZ2000" s="16"/>
      <c r="BA2000" s="16"/>
      <c r="BB2000" s="16"/>
      <c r="BC2000" s="16"/>
      <c r="BD2000" s="16"/>
      <c r="BH2000" s="6"/>
      <c r="BI2000" s="3"/>
      <c r="BK2000" s="6"/>
      <c r="BL2000" s="3"/>
      <c r="BM2000" s="3"/>
    </row>
    <row r="2001" spans="11:65" ht="12.75" customHeight="1" x14ac:dyDescent="0.15">
      <c r="K2001" s="1"/>
      <c r="AL2001" s="16"/>
      <c r="AM2001" s="16"/>
      <c r="AN2001" s="17"/>
      <c r="AO2001" s="16"/>
      <c r="AP2001" s="16"/>
      <c r="AQ2001" s="18"/>
      <c r="AR2001" s="18"/>
      <c r="AS2001" s="16"/>
      <c r="AT2001" s="16"/>
      <c r="AU2001" s="16"/>
      <c r="AV2001" s="16"/>
      <c r="AW2001" s="17"/>
      <c r="AX2001" s="16"/>
      <c r="AY2001" s="16"/>
      <c r="AZ2001" s="16"/>
      <c r="BA2001" s="16"/>
      <c r="BB2001" s="16"/>
      <c r="BC2001" s="16"/>
      <c r="BD2001" s="16"/>
      <c r="BH2001" s="6"/>
      <c r="BI2001" s="3"/>
      <c r="BK2001" s="6"/>
      <c r="BL2001" s="3"/>
      <c r="BM2001" s="3"/>
    </row>
    <row r="2002" spans="11:65" ht="12.75" customHeight="1" x14ac:dyDescent="0.15">
      <c r="K2002" s="1"/>
      <c r="AL2002" s="16"/>
      <c r="AM2002" s="16"/>
      <c r="AN2002" s="17"/>
      <c r="AO2002" s="16"/>
      <c r="AP2002" s="16"/>
      <c r="AQ2002" s="18"/>
      <c r="AR2002" s="18"/>
      <c r="AS2002" s="16"/>
      <c r="AT2002" s="16"/>
      <c r="AU2002" s="16"/>
      <c r="AV2002" s="16"/>
      <c r="AW2002" s="17"/>
      <c r="AX2002" s="16"/>
      <c r="AY2002" s="16"/>
      <c r="AZ2002" s="16"/>
      <c r="BA2002" s="16"/>
      <c r="BB2002" s="16"/>
      <c r="BC2002" s="16"/>
      <c r="BD2002" s="16"/>
      <c r="BH2002" s="6"/>
      <c r="BI2002" s="3"/>
      <c r="BK2002" s="6"/>
      <c r="BL2002" s="3"/>
      <c r="BM2002" s="3"/>
    </row>
    <row r="2003" spans="11:65" ht="12.75" customHeight="1" x14ac:dyDescent="0.15">
      <c r="K2003" s="1"/>
      <c r="AL2003" s="16"/>
      <c r="AM2003" s="16"/>
      <c r="AN2003" s="17"/>
      <c r="AO2003" s="16"/>
      <c r="AP2003" s="16"/>
      <c r="AQ2003" s="18"/>
      <c r="AR2003" s="18"/>
      <c r="AS2003" s="16"/>
      <c r="AT2003" s="16"/>
      <c r="AU2003" s="16"/>
      <c r="AV2003" s="16"/>
      <c r="AW2003" s="17"/>
      <c r="AX2003" s="16"/>
      <c r="AY2003" s="16"/>
      <c r="AZ2003" s="16"/>
      <c r="BA2003" s="16"/>
      <c r="BB2003" s="16"/>
      <c r="BC2003" s="16"/>
      <c r="BD2003" s="16"/>
      <c r="BH2003" s="6"/>
      <c r="BI2003" s="3"/>
      <c r="BK2003" s="6"/>
      <c r="BL2003" s="3"/>
      <c r="BM2003" s="3"/>
    </row>
    <row r="2004" spans="11:65" ht="12.75" customHeight="1" x14ac:dyDescent="0.15">
      <c r="K2004" s="1"/>
      <c r="AL2004" s="16"/>
      <c r="AM2004" s="16"/>
      <c r="AN2004" s="17"/>
      <c r="AO2004" s="16"/>
      <c r="AP2004" s="16"/>
      <c r="AQ2004" s="18"/>
      <c r="AR2004" s="18"/>
      <c r="AS2004" s="16"/>
      <c r="AT2004" s="16"/>
      <c r="AU2004" s="16"/>
      <c r="AV2004" s="16"/>
      <c r="AW2004" s="17"/>
      <c r="AX2004" s="16"/>
      <c r="AY2004" s="16"/>
      <c r="AZ2004" s="16"/>
      <c r="BA2004" s="16"/>
      <c r="BB2004" s="16"/>
      <c r="BC2004" s="16"/>
      <c r="BD2004" s="16"/>
      <c r="BH2004" s="6"/>
      <c r="BI2004" s="3"/>
      <c r="BK2004" s="6"/>
      <c r="BL2004" s="3"/>
      <c r="BM2004" s="3"/>
    </row>
    <row r="2005" spans="11:65" ht="12.75" customHeight="1" x14ac:dyDescent="0.15">
      <c r="K2005" s="1"/>
      <c r="AL2005" s="16"/>
      <c r="AM2005" s="16"/>
      <c r="AN2005" s="17"/>
      <c r="AO2005" s="16"/>
      <c r="AP2005" s="16"/>
      <c r="AQ2005" s="18"/>
      <c r="AR2005" s="18"/>
      <c r="AS2005" s="16"/>
      <c r="AT2005" s="16"/>
      <c r="AU2005" s="16"/>
      <c r="AV2005" s="16"/>
      <c r="AW2005" s="17"/>
      <c r="AX2005" s="16"/>
      <c r="AY2005" s="16"/>
      <c r="AZ2005" s="16"/>
      <c r="BA2005" s="16"/>
      <c r="BB2005" s="16"/>
      <c r="BC2005" s="16"/>
      <c r="BD2005" s="16"/>
      <c r="BH2005" s="6"/>
      <c r="BI2005" s="3"/>
      <c r="BK2005" s="6"/>
      <c r="BL2005" s="3"/>
      <c r="BM2005" s="3"/>
    </row>
    <row r="2006" spans="11:65" ht="12.75" customHeight="1" x14ac:dyDescent="0.15">
      <c r="K2006" s="1"/>
      <c r="AL2006" s="16"/>
      <c r="AM2006" s="16"/>
      <c r="AN2006" s="17"/>
      <c r="AO2006" s="16"/>
      <c r="AP2006" s="16"/>
      <c r="AQ2006" s="18"/>
      <c r="AR2006" s="18"/>
      <c r="AS2006" s="16"/>
      <c r="AT2006" s="16"/>
      <c r="AU2006" s="16"/>
      <c r="AV2006" s="16"/>
      <c r="AW2006" s="17"/>
      <c r="AX2006" s="16"/>
      <c r="AY2006" s="16"/>
      <c r="AZ2006" s="16"/>
      <c r="BA2006" s="16"/>
      <c r="BB2006" s="16"/>
      <c r="BC2006" s="16"/>
      <c r="BD2006" s="16"/>
      <c r="BH2006" s="6"/>
      <c r="BI2006" s="3"/>
      <c r="BK2006" s="6"/>
      <c r="BL2006" s="3"/>
      <c r="BM2006" s="3"/>
    </row>
    <row r="2007" spans="11:65" ht="12.75" customHeight="1" x14ac:dyDescent="0.15">
      <c r="K2007" s="1"/>
      <c r="AL2007" s="16"/>
      <c r="AM2007" s="16"/>
      <c r="AN2007" s="17"/>
      <c r="AO2007" s="16"/>
      <c r="AP2007" s="16"/>
      <c r="AQ2007" s="18"/>
      <c r="AR2007" s="18"/>
      <c r="AS2007" s="16"/>
      <c r="AT2007" s="16"/>
      <c r="AU2007" s="16"/>
      <c r="AV2007" s="16"/>
      <c r="AW2007" s="17"/>
      <c r="AX2007" s="16"/>
      <c r="AY2007" s="16"/>
      <c r="AZ2007" s="16"/>
      <c r="BA2007" s="16"/>
      <c r="BB2007" s="16"/>
      <c r="BC2007" s="16"/>
      <c r="BD2007" s="16"/>
      <c r="BH2007" s="6"/>
      <c r="BI2007" s="3"/>
      <c r="BK2007" s="6"/>
      <c r="BL2007" s="3"/>
      <c r="BM2007" s="3"/>
    </row>
    <row r="2008" spans="11:65" ht="12.75" customHeight="1" x14ac:dyDescent="0.15">
      <c r="K2008" s="1"/>
      <c r="AL2008" s="16"/>
      <c r="AM2008" s="16"/>
      <c r="AN2008" s="17"/>
      <c r="AO2008" s="16"/>
      <c r="AP2008" s="16"/>
      <c r="AQ2008" s="18"/>
      <c r="AR2008" s="18"/>
      <c r="AS2008" s="16"/>
      <c r="AT2008" s="16"/>
      <c r="AU2008" s="16"/>
      <c r="AV2008" s="16"/>
      <c r="AW2008" s="17"/>
      <c r="AX2008" s="16"/>
      <c r="AY2008" s="16"/>
      <c r="AZ2008" s="16"/>
      <c r="BA2008" s="16"/>
      <c r="BB2008" s="16"/>
      <c r="BC2008" s="16"/>
      <c r="BD2008" s="16"/>
      <c r="BH2008" s="6"/>
      <c r="BI2008" s="3"/>
      <c r="BK2008" s="6"/>
      <c r="BL2008" s="3"/>
      <c r="BM2008" s="3"/>
    </row>
    <row r="2009" spans="11:65" ht="12.75" customHeight="1" x14ac:dyDescent="0.15">
      <c r="K2009" s="1"/>
      <c r="AL2009" s="16"/>
      <c r="AM2009" s="16"/>
      <c r="AN2009" s="17"/>
      <c r="AO2009" s="16"/>
      <c r="AP2009" s="16"/>
      <c r="AQ2009" s="18"/>
      <c r="AR2009" s="18"/>
      <c r="AS2009" s="16"/>
      <c r="AT2009" s="16"/>
      <c r="AU2009" s="16"/>
      <c r="AV2009" s="16"/>
      <c r="AW2009" s="17"/>
      <c r="AX2009" s="16"/>
      <c r="AY2009" s="16"/>
      <c r="AZ2009" s="16"/>
      <c r="BA2009" s="16"/>
      <c r="BB2009" s="16"/>
      <c r="BC2009" s="16"/>
      <c r="BD2009" s="16"/>
      <c r="BH2009" s="6"/>
      <c r="BI2009" s="3"/>
      <c r="BK2009" s="6"/>
      <c r="BL2009" s="3"/>
      <c r="BM2009" s="3"/>
    </row>
    <row r="2010" spans="11:65" ht="12.75" customHeight="1" x14ac:dyDescent="0.15">
      <c r="K2010" s="1"/>
      <c r="AL2010" s="16"/>
      <c r="AM2010" s="16"/>
      <c r="AN2010" s="17"/>
      <c r="AO2010" s="16"/>
      <c r="AP2010" s="16"/>
      <c r="AQ2010" s="18"/>
      <c r="AR2010" s="18"/>
      <c r="AS2010" s="16"/>
      <c r="AT2010" s="16"/>
      <c r="AU2010" s="16"/>
      <c r="AV2010" s="16"/>
      <c r="AW2010" s="17"/>
      <c r="AX2010" s="16"/>
      <c r="AY2010" s="16"/>
      <c r="AZ2010" s="16"/>
      <c r="BA2010" s="16"/>
      <c r="BB2010" s="16"/>
      <c r="BC2010" s="16"/>
      <c r="BD2010" s="16"/>
      <c r="BH2010" s="6"/>
      <c r="BI2010" s="3"/>
      <c r="BK2010" s="6"/>
      <c r="BL2010" s="3"/>
      <c r="BM2010" s="3"/>
    </row>
    <row r="2011" spans="11:65" ht="12.75" customHeight="1" x14ac:dyDescent="0.15">
      <c r="K2011" s="1"/>
      <c r="AL2011" s="16"/>
      <c r="AM2011" s="16"/>
      <c r="AN2011" s="17"/>
      <c r="AO2011" s="16"/>
      <c r="AP2011" s="16"/>
      <c r="AQ2011" s="18"/>
      <c r="AR2011" s="18"/>
      <c r="AS2011" s="16"/>
      <c r="AT2011" s="16"/>
      <c r="AU2011" s="16"/>
      <c r="AV2011" s="16"/>
      <c r="AW2011" s="17"/>
      <c r="AX2011" s="16"/>
      <c r="AY2011" s="16"/>
      <c r="AZ2011" s="16"/>
      <c r="BA2011" s="16"/>
      <c r="BB2011" s="16"/>
      <c r="BC2011" s="16"/>
      <c r="BD2011" s="16"/>
      <c r="BH2011" s="6"/>
      <c r="BI2011" s="3"/>
      <c r="BK2011" s="6"/>
      <c r="BL2011" s="3"/>
      <c r="BM2011" s="3"/>
    </row>
    <row r="2012" spans="11:65" ht="12.75" customHeight="1" x14ac:dyDescent="0.15">
      <c r="K2012" s="1"/>
      <c r="AL2012" s="16"/>
      <c r="AM2012" s="16"/>
      <c r="AN2012" s="17"/>
      <c r="AO2012" s="16"/>
      <c r="AP2012" s="16"/>
      <c r="AQ2012" s="18"/>
      <c r="AR2012" s="18"/>
      <c r="AS2012" s="16"/>
      <c r="AT2012" s="16"/>
      <c r="AU2012" s="16"/>
      <c r="AV2012" s="16"/>
      <c r="AW2012" s="17"/>
      <c r="AX2012" s="16"/>
      <c r="AY2012" s="16"/>
      <c r="AZ2012" s="16"/>
      <c r="BA2012" s="16"/>
      <c r="BB2012" s="16"/>
      <c r="BC2012" s="16"/>
      <c r="BD2012" s="16"/>
      <c r="BH2012" s="6"/>
      <c r="BI2012" s="3"/>
      <c r="BK2012" s="6"/>
      <c r="BL2012" s="3"/>
      <c r="BM2012" s="3"/>
    </row>
    <row r="2013" spans="11:65" ht="12.75" customHeight="1" x14ac:dyDescent="0.15">
      <c r="K2013" s="1"/>
      <c r="AL2013" s="16"/>
      <c r="AM2013" s="16"/>
      <c r="AN2013" s="17"/>
      <c r="AO2013" s="16"/>
      <c r="AP2013" s="16"/>
      <c r="AQ2013" s="18"/>
      <c r="AR2013" s="18"/>
      <c r="AS2013" s="16"/>
      <c r="AT2013" s="16"/>
      <c r="AU2013" s="16"/>
      <c r="AV2013" s="16"/>
      <c r="AW2013" s="17"/>
      <c r="AX2013" s="16"/>
      <c r="AY2013" s="16"/>
      <c r="AZ2013" s="16"/>
      <c r="BA2013" s="16"/>
      <c r="BB2013" s="16"/>
      <c r="BC2013" s="16"/>
      <c r="BD2013" s="16"/>
      <c r="BH2013" s="6"/>
      <c r="BI2013" s="3"/>
      <c r="BK2013" s="6"/>
      <c r="BL2013" s="3"/>
      <c r="BM2013" s="3"/>
    </row>
    <row r="2014" spans="11:65" ht="12.75" customHeight="1" x14ac:dyDescent="0.15">
      <c r="K2014" s="1"/>
      <c r="AL2014" s="16"/>
      <c r="AM2014" s="16"/>
      <c r="AN2014" s="17"/>
      <c r="AO2014" s="16"/>
      <c r="AP2014" s="16"/>
      <c r="AQ2014" s="18"/>
      <c r="AR2014" s="18"/>
      <c r="AS2014" s="16"/>
      <c r="AT2014" s="16"/>
      <c r="AU2014" s="16"/>
      <c r="AV2014" s="16"/>
      <c r="AW2014" s="17"/>
      <c r="AX2014" s="16"/>
      <c r="AY2014" s="16"/>
      <c r="AZ2014" s="16"/>
      <c r="BA2014" s="16"/>
      <c r="BB2014" s="16"/>
      <c r="BC2014" s="16"/>
      <c r="BD2014" s="16"/>
      <c r="BH2014" s="6"/>
      <c r="BI2014" s="3"/>
      <c r="BK2014" s="6"/>
      <c r="BL2014" s="3"/>
      <c r="BM2014" s="3"/>
    </row>
    <row r="2015" spans="11:65" ht="12.75" customHeight="1" x14ac:dyDescent="0.15">
      <c r="K2015" s="1"/>
      <c r="AL2015" s="16"/>
      <c r="AM2015" s="16"/>
      <c r="AN2015" s="17"/>
      <c r="AO2015" s="16"/>
      <c r="AP2015" s="16"/>
      <c r="AQ2015" s="18"/>
      <c r="AR2015" s="18"/>
      <c r="AS2015" s="16"/>
      <c r="AT2015" s="16"/>
      <c r="AU2015" s="16"/>
      <c r="AV2015" s="16"/>
      <c r="AW2015" s="17"/>
      <c r="AX2015" s="16"/>
      <c r="AY2015" s="16"/>
      <c r="AZ2015" s="16"/>
      <c r="BA2015" s="16"/>
      <c r="BB2015" s="16"/>
      <c r="BC2015" s="16"/>
      <c r="BD2015" s="16"/>
      <c r="BH2015" s="6"/>
      <c r="BI2015" s="3"/>
      <c r="BK2015" s="6"/>
      <c r="BL2015" s="3"/>
      <c r="BM2015" s="3"/>
    </row>
    <row r="2016" spans="11:65" ht="12.75" customHeight="1" x14ac:dyDescent="0.15">
      <c r="K2016" s="1"/>
      <c r="AL2016" s="16"/>
      <c r="AM2016" s="16"/>
      <c r="AN2016" s="17"/>
      <c r="AO2016" s="16"/>
      <c r="AP2016" s="16"/>
      <c r="AQ2016" s="18"/>
      <c r="AR2016" s="18"/>
      <c r="AS2016" s="16"/>
      <c r="AT2016" s="16"/>
      <c r="AU2016" s="16"/>
      <c r="AV2016" s="16"/>
      <c r="AW2016" s="17"/>
      <c r="AX2016" s="16"/>
      <c r="AY2016" s="16"/>
      <c r="AZ2016" s="16"/>
      <c r="BA2016" s="16"/>
      <c r="BB2016" s="16"/>
      <c r="BC2016" s="16"/>
      <c r="BD2016" s="16"/>
      <c r="BH2016" s="6"/>
      <c r="BI2016" s="3"/>
      <c r="BK2016" s="6"/>
      <c r="BL2016" s="3"/>
      <c r="BM2016" s="3"/>
    </row>
    <row r="2017" spans="11:65" ht="12.75" customHeight="1" x14ac:dyDescent="0.15">
      <c r="K2017" s="1"/>
      <c r="AL2017" s="16"/>
      <c r="AM2017" s="16"/>
      <c r="AN2017" s="17"/>
      <c r="AO2017" s="16"/>
      <c r="AP2017" s="16"/>
      <c r="AQ2017" s="18"/>
      <c r="AR2017" s="18"/>
      <c r="AS2017" s="16"/>
      <c r="AT2017" s="16"/>
      <c r="AU2017" s="16"/>
      <c r="AV2017" s="16"/>
      <c r="AW2017" s="17"/>
      <c r="AX2017" s="16"/>
      <c r="AY2017" s="16"/>
      <c r="AZ2017" s="16"/>
      <c r="BA2017" s="16"/>
      <c r="BB2017" s="16"/>
      <c r="BC2017" s="16"/>
      <c r="BD2017" s="16"/>
      <c r="BH2017" s="6"/>
      <c r="BI2017" s="3"/>
      <c r="BK2017" s="6"/>
      <c r="BL2017" s="3"/>
      <c r="BM2017" s="3"/>
    </row>
    <row r="2018" spans="11:65" ht="12.75" customHeight="1" x14ac:dyDescent="0.15">
      <c r="K2018" s="1"/>
      <c r="AL2018" s="16"/>
      <c r="AM2018" s="16"/>
      <c r="AN2018" s="17"/>
      <c r="AO2018" s="16"/>
      <c r="AP2018" s="16"/>
      <c r="AQ2018" s="18"/>
      <c r="AR2018" s="18"/>
      <c r="AS2018" s="16"/>
      <c r="AT2018" s="16"/>
      <c r="AU2018" s="16"/>
      <c r="AV2018" s="16"/>
      <c r="AW2018" s="17"/>
      <c r="AX2018" s="16"/>
      <c r="AY2018" s="16"/>
      <c r="AZ2018" s="16"/>
      <c r="BA2018" s="16"/>
      <c r="BB2018" s="16"/>
      <c r="BC2018" s="16"/>
      <c r="BD2018" s="16"/>
      <c r="BH2018" s="6"/>
      <c r="BI2018" s="3"/>
      <c r="BK2018" s="6"/>
      <c r="BL2018" s="3"/>
      <c r="BM2018" s="3"/>
    </row>
    <row r="2019" spans="11:65" ht="12.75" customHeight="1" x14ac:dyDescent="0.15">
      <c r="K2019" s="1"/>
      <c r="AL2019" s="16"/>
      <c r="AM2019" s="16"/>
      <c r="AN2019" s="17"/>
      <c r="AO2019" s="16"/>
      <c r="AP2019" s="16"/>
      <c r="AQ2019" s="18"/>
      <c r="AR2019" s="18"/>
      <c r="AS2019" s="16"/>
      <c r="AT2019" s="16"/>
      <c r="AU2019" s="16"/>
      <c r="AV2019" s="16"/>
      <c r="AW2019" s="17"/>
      <c r="AX2019" s="16"/>
      <c r="AY2019" s="16"/>
      <c r="AZ2019" s="16"/>
      <c r="BA2019" s="16"/>
      <c r="BB2019" s="16"/>
      <c r="BC2019" s="16"/>
      <c r="BD2019" s="16"/>
      <c r="BH2019" s="6"/>
      <c r="BI2019" s="3"/>
      <c r="BK2019" s="6"/>
      <c r="BL2019" s="3"/>
      <c r="BM2019" s="3"/>
    </row>
    <row r="2020" spans="11:65" ht="12.75" customHeight="1" x14ac:dyDescent="0.15">
      <c r="K2020" s="1"/>
      <c r="AL2020" s="16"/>
      <c r="AM2020" s="16"/>
      <c r="AN2020" s="17"/>
      <c r="AO2020" s="16"/>
      <c r="AP2020" s="16"/>
      <c r="AQ2020" s="18"/>
      <c r="AR2020" s="18"/>
      <c r="AS2020" s="16"/>
      <c r="AT2020" s="16"/>
      <c r="AU2020" s="16"/>
      <c r="AV2020" s="16"/>
      <c r="AW2020" s="17"/>
      <c r="AX2020" s="16"/>
      <c r="AY2020" s="16"/>
      <c r="AZ2020" s="16"/>
      <c r="BA2020" s="16"/>
      <c r="BB2020" s="16"/>
      <c r="BC2020" s="16"/>
      <c r="BD2020" s="16"/>
      <c r="BH2020" s="6"/>
      <c r="BI2020" s="3"/>
      <c r="BK2020" s="6"/>
      <c r="BL2020" s="3"/>
      <c r="BM2020" s="3"/>
    </row>
    <row r="2021" spans="11:65" ht="12.75" customHeight="1" x14ac:dyDescent="0.15">
      <c r="K2021" s="1"/>
      <c r="AL2021" s="16"/>
      <c r="AM2021" s="16"/>
      <c r="AN2021" s="17"/>
      <c r="AO2021" s="16"/>
      <c r="AP2021" s="16"/>
      <c r="AQ2021" s="18"/>
      <c r="AR2021" s="18"/>
      <c r="AS2021" s="16"/>
      <c r="AT2021" s="16"/>
      <c r="AU2021" s="16"/>
      <c r="AV2021" s="16"/>
      <c r="AW2021" s="17"/>
      <c r="AX2021" s="16"/>
      <c r="AY2021" s="16"/>
      <c r="AZ2021" s="16"/>
      <c r="BA2021" s="16"/>
      <c r="BB2021" s="16"/>
      <c r="BC2021" s="16"/>
      <c r="BD2021" s="16"/>
      <c r="BH2021" s="6"/>
      <c r="BI2021" s="3"/>
      <c r="BK2021" s="6"/>
      <c r="BL2021" s="3"/>
      <c r="BM2021" s="3"/>
    </row>
    <row r="2022" spans="11:65" ht="12.75" customHeight="1" x14ac:dyDescent="0.15">
      <c r="K2022" s="1"/>
      <c r="AL2022" s="16"/>
      <c r="AM2022" s="16"/>
      <c r="AN2022" s="17"/>
      <c r="AO2022" s="16"/>
      <c r="AP2022" s="16"/>
      <c r="AQ2022" s="18"/>
      <c r="AR2022" s="18"/>
      <c r="AS2022" s="16"/>
      <c r="AT2022" s="16"/>
      <c r="AU2022" s="16"/>
      <c r="AV2022" s="16"/>
      <c r="AW2022" s="17"/>
      <c r="AX2022" s="16"/>
      <c r="AY2022" s="16"/>
      <c r="AZ2022" s="16"/>
      <c r="BA2022" s="16"/>
      <c r="BB2022" s="16"/>
      <c r="BC2022" s="16"/>
      <c r="BD2022" s="16"/>
      <c r="BH2022" s="6"/>
      <c r="BI2022" s="3"/>
      <c r="BK2022" s="6"/>
      <c r="BL2022" s="3"/>
      <c r="BM2022" s="3"/>
    </row>
    <row r="2023" spans="11:65" ht="12.75" customHeight="1" x14ac:dyDescent="0.15">
      <c r="K2023" s="1"/>
      <c r="AL2023" s="16"/>
      <c r="AM2023" s="16"/>
      <c r="AN2023" s="17"/>
      <c r="AO2023" s="16"/>
      <c r="AP2023" s="16"/>
      <c r="AQ2023" s="18"/>
      <c r="AR2023" s="18"/>
      <c r="AS2023" s="16"/>
      <c r="AT2023" s="16"/>
      <c r="AU2023" s="16"/>
      <c r="AV2023" s="16"/>
      <c r="AW2023" s="17"/>
      <c r="AX2023" s="16"/>
      <c r="AY2023" s="16"/>
      <c r="AZ2023" s="16"/>
      <c r="BA2023" s="16"/>
      <c r="BB2023" s="16"/>
      <c r="BC2023" s="16"/>
      <c r="BD2023" s="16"/>
      <c r="BH2023" s="6"/>
      <c r="BI2023" s="3"/>
      <c r="BK2023" s="6"/>
      <c r="BL2023" s="3"/>
      <c r="BM2023" s="3"/>
    </row>
    <row r="2024" spans="11:65" ht="12.75" customHeight="1" x14ac:dyDescent="0.15">
      <c r="K2024" s="1"/>
      <c r="AL2024" s="16"/>
      <c r="AM2024" s="16"/>
      <c r="AN2024" s="17"/>
      <c r="AO2024" s="16"/>
      <c r="AP2024" s="16"/>
      <c r="AQ2024" s="18"/>
      <c r="AR2024" s="18"/>
      <c r="AS2024" s="16"/>
      <c r="AT2024" s="16"/>
      <c r="AU2024" s="16"/>
      <c r="AV2024" s="16"/>
      <c r="AW2024" s="17"/>
      <c r="AX2024" s="16"/>
      <c r="AY2024" s="16"/>
      <c r="AZ2024" s="16"/>
      <c r="BA2024" s="16"/>
      <c r="BB2024" s="16"/>
      <c r="BC2024" s="16"/>
      <c r="BD2024" s="16"/>
      <c r="BH2024" s="6"/>
      <c r="BI2024" s="3"/>
      <c r="BK2024" s="6"/>
      <c r="BL2024" s="3"/>
      <c r="BM2024" s="3"/>
    </row>
    <row r="2025" spans="11:65" ht="12.75" customHeight="1" x14ac:dyDescent="0.15">
      <c r="K2025" s="1"/>
      <c r="AL2025" s="16"/>
      <c r="AM2025" s="16"/>
      <c r="AN2025" s="17"/>
      <c r="AO2025" s="16"/>
      <c r="AP2025" s="16"/>
      <c r="AQ2025" s="18"/>
      <c r="AR2025" s="18"/>
      <c r="AS2025" s="16"/>
      <c r="AT2025" s="16"/>
      <c r="AU2025" s="16"/>
      <c r="AV2025" s="16"/>
      <c r="AW2025" s="17"/>
      <c r="AX2025" s="16"/>
      <c r="AY2025" s="16"/>
      <c r="AZ2025" s="16"/>
      <c r="BA2025" s="16"/>
      <c r="BB2025" s="16"/>
      <c r="BC2025" s="16"/>
      <c r="BD2025" s="16"/>
      <c r="BH2025" s="6"/>
      <c r="BI2025" s="3"/>
      <c r="BK2025" s="6"/>
      <c r="BL2025" s="3"/>
      <c r="BM2025" s="3"/>
    </row>
    <row r="2026" spans="11:65" ht="12.75" customHeight="1" x14ac:dyDescent="0.15">
      <c r="K2026" s="1"/>
      <c r="AL2026" s="16"/>
      <c r="AM2026" s="16"/>
      <c r="AN2026" s="17"/>
      <c r="AO2026" s="16"/>
      <c r="AP2026" s="16"/>
      <c r="AQ2026" s="18"/>
      <c r="AR2026" s="18"/>
      <c r="AS2026" s="16"/>
      <c r="AT2026" s="16"/>
      <c r="AU2026" s="16"/>
      <c r="AV2026" s="16"/>
      <c r="AW2026" s="17"/>
      <c r="AX2026" s="16"/>
      <c r="AY2026" s="16"/>
      <c r="AZ2026" s="16"/>
      <c r="BA2026" s="16"/>
      <c r="BB2026" s="16"/>
      <c r="BC2026" s="16"/>
      <c r="BD2026" s="16"/>
      <c r="BH2026" s="6"/>
      <c r="BI2026" s="3"/>
      <c r="BK2026" s="6"/>
      <c r="BL2026" s="3"/>
      <c r="BM2026" s="3"/>
    </row>
    <row r="2027" spans="11:65" ht="12.75" customHeight="1" x14ac:dyDescent="0.15">
      <c r="K2027" s="1"/>
      <c r="AL2027" s="16"/>
      <c r="AM2027" s="16"/>
      <c r="AN2027" s="17"/>
      <c r="AO2027" s="16"/>
      <c r="AP2027" s="16"/>
      <c r="AQ2027" s="18"/>
      <c r="AR2027" s="18"/>
      <c r="AS2027" s="16"/>
      <c r="AT2027" s="16"/>
      <c r="AU2027" s="16"/>
      <c r="AV2027" s="16"/>
      <c r="AW2027" s="17"/>
      <c r="AX2027" s="16"/>
      <c r="AY2027" s="16"/>
      <c r="AZ2027" s="16"/>
      <c r="BA2027" s="16"/>
      <c r="BB2027" s="16"/>
      <c r="BC2027" s="16"/>
      <c r="BD2027" s="16"/>
      <c r="BH2027" s="6"/>
      <c r="BI2027" s="3"/>
      <c r="BK2027" s="6"/>
      <c r="BL2027" s="3"/>
      <c r="BM2027" s="3"/>
    </row>
    <row r="2028" spans="11:65" ht="12.75" customHeight="1" x14ac:dyDescent="0.15">
      <c r="K2028" s="1"/>
      <c r="AL2028" s="16"/>
      <c r="AM2028" s="16"/>
      <c r="AN2028" s="17"/>
      <c r="AO2028" s="16"/>
      <c r="AP2028" s="16"/>
      <c r="AQ2028" s="18"/>
      <c r="AR2028" s="18"/>
      <c r="AS2028" s="16"/>
      <c r="AT2028" s="16"/>
      <c r="AU2028" s="16"/>
      <c r="AV2028" s="16"/>
      <c r="AW2028" s="17"/>
      <c r="AX2028" s="16"/>
      <c r="AY2028" s="16"/>
      <c r="AZ2028" s="16"/>
      <c r="BA2028" s="16"/>
      <c r="BB2028" s="16"/>
      <c r="BC2028" s="16"/>
      <c r="BD2028" s="16"/>
      <c r="BH2028" s="6"/>
      <c r="BI2028" s="3"/>
      <c r="BK2028" s="6"/>
      <c r="BL2028" s="3"/>
      <c r="BM2028" s="3"/>
    </row>
    <row r="2029" spans="11:65" ht="12.75" customHeight="1" x14ac:dyDescent="0.15">
      <c r="K2029" s="1"/>
      <c r="AL2029" s="16"/>
      <c r="AM2029" s="16"/>
      <c r="AN2029" s="17"/>
      <c r="AO2029" s="16"/>
      <c r="AP2029" s="16"/>
      <c r="AQ2029" s="18"/>
      <c r="AR2029" s="18"/>
      <c r="AS2029" s="16"/>
      <c r="AT2029" s="16"/>
      <c r="AU2029" s="16"/>
      <c r="AV2029" s="16"/>
      <c r="AW2029" s="17"/>
      <c r="AX2029" s="16"/>
      <c r="AY2029" s="16"/>
      <c r="AZ2029" s="16"/>
      <c r="BA2029" s="16"/>
      <c r="BB2029" s="16"/>
      <c r="BC2029" s="16"/>
      <c r="BD2029" s="16"/>
      <c r="BH2029" s="6"/>
      <c r="BI2029" s="3"/>
      <c r="BK2029" s="6"/>
      <c r="BL2029" s="3"/>
      <c r="BM2029" s="3"/>
    </row>
    <row r="2030" spans="11:65" ht="12.75" customHeight="1" x14ac:dyDescent="0.15">
      <c r="K2030" s="1"/>
      <c r="AL2030" s="16"/>
      <c r="AM2030" s="16"/>
      <c r="AN2030" s="17"/>
      <c r="AO2030" s="16"/>
      <c r="AP2030" s="16"/>
      <c r="AQ2030" s="18"/>
      <c r="AR2030" s="18"/>
      <c r="AS2030" s="16"/>
      <c r="AT2030" s="16"/>
      <c r="AU2030" s="16"/>
      <c r="AV2030" s="16"/>
      <c r="AW2030" s="17"/>
      <c r="AX2030" s="16"/>
      <c r="AY2030" s="16"/>
      <c r="AZ2030" s="16"/>
      <c r="BA2030" s="16"/>
      <c r="BB2030" s="16"/>
      <c r="BC2030" s="16"/>
      <c r="BD2030" s="16"/>
      <c r="BH2030" s="6"/>
      <c r="BI2030" s="3"/>
      <c r="BK2030" s="6"/>
      <c r="BL2030" s="3"/>
      <c r="BM2030" s="3"/>
    </row>
    <row r="2031" spans="11:65" ht="12.75" customHeight="1" x14ac:dyDescent="0.15">
      <c r="K2031" s="1"/>
      <c r="AL2031" s="16"/>
      <c r="AM2031" s="16"/>
      <c r="AN2031" s="17"/>
      <c r="AO2031" s="16"/>
      <c r="AP2031" s="16"/>
      <c r="AQ2031" s="18"/>
      <c r="AR2031" s="18"/>
      <c r="AS2031" s="16"/>
      <c r="AT2031" s="16"/>
      <c r="AU2031" s="16"/>
      <c r="AV2031" s="16"/>
      <c r="AW2031" s="17"/>
      <c r="AX2031" s="16"/>
      <c r="AY2031" s="16"/>
      <c r="AZ2031" s="16"/>
      <c r="BA2031" s="16"/>
      <c r="BB2031" s="16"/>
      <c r="BC2031" s="16"/>
      <c r="BD2031" s="16"/>
      <c r="BH2031" s="6"/>
      <c r="BI2031" s="3"/>
      <c r="BK2031" s="6"/>
      <c r="BL2031" s="3"/>
      <c r="BM2031" s="3"/>
    </row>
    <row r="2032" spans="11:65" ht="12.75" customHeight="1" x14ac:dyDescent="0.15">
      <c r="K2032" s="1"/>
      <c r="AL2032" s="16"/>
      <c r="AM2032" s="16"/>
      <c r="AN2032" s="17"/>
      <c r="AO2032" s="16"/>
      <c r="AP2032" s="16"/>
      <c r="AQ2032" s="18"/>
      <c r="AR2032" s="18"/>
      <c r="AS2032" s="16"/>
      <c r="AT2032" s="16"/>
      <c r="AU2032" s="16"/>
      <c r="AV2032" s="16"/>
      <c r="AW2032" s="17"/>
      <c r="AX2032" s="16"/>
      <c r="AY2032" s="16"/>
      <c r="AZ2032" s="16"/>
      <c r="BA2032" s="16"/>
      <c r="BB2032" s="16"/>
      <c r="BC2032" s="16"/>
      <c r="BD2032" s="16"/>
      <c r="BH2032" s="6"/>
      <c r="BI2032" s="3"/>
      <c r="BK2032" s="6"/>
      <c r="BL2032" s="3"/>
      <c r="BM2032" s="3"/>
    </row>
    <row r="2033" spans="11:65" ht="12.75" customHeight="1" x14ac:dyDescent="0.15">
      <c r="K2033" s="1"/>
      <c r="AL2033" s="16"/>
      <c r="AM2033" s="16"/>
      <c r="AN2033" s="17"/>
      <c r="AO2033" s="16"/>
      <c r="AP2033" s="16"/>
      <c r="AQ2033" s="18"/>
      <c r="AR2033" s="18"/>
      <c r="AS2033" s="16"/>
      <c r="AT2033" s="16"/>
      <c r="AU2033" s="16"/>
      <c r="AV2033" s="16"/>
      <c r="AW2033" s="17"/>
      <c r="AX2033" s="16"/>
      <c r="AY2033" s="16"/>
      <c r="AZ2033" s="16"/>
      <c r="BA2033" s="16"/>
      <c r="BB2033" s="16"/>
      <c r="BC2033" s="16"/>
      <c r="BD2033" s="16"/>
      <c r="BH2033" s="6"/>
      <c r="BI2033" s="3"/>
      <c r="BK2033" s="6"/>
      <c r="BL2033" s="3"/>
      <c r="BM2033" s="3"/>
    </row>
    <row r="2034" spans="11:65" ht="12.75" customHeight="1" x14ac:dyDescent="0.15">
      <c r="K2034" s="1"/>
      <c r="AL2034" s="16"/>
      <c r="AM2034" s="16"/>
      <c r="AN2034" s="17"/>
      <c r="AO2034" s="16"/>
      <c r="AP2034" s="16"/>
      <c r="AQ2034" s="18"/>
      <c r="AR2034" s="18"/>
      <c r="AS2034" s="16"/>
      <c r="AT2034" s="16"/>
      <c r="AU2034" s="16"/>
      <c r="AV2034" s="16"/>
      <c r="AW2034" s="17"/>
      <c r="AX2034" s="16"/>
      <c r="AY2034" s="16"/>
      <c r="AZ2034" s="16"/>
      <c r="BA2034" s="16"/>
      <c r="BB2034" s="16"/>
      <c r="BC2034" s="16"/>
      <c r="BD2034" s="16"/>
      <c r="BH2034" s="6"/>
      <c r="BI2034" s="3"/>
      <c r="BK2034" s="6"/>
      <c r="BL2034" s="3"/>
      <c r="BM2034" s="3"/>
    </row>
    <row r="2035" spans="11:65" ht="12.75" customHeight="1" x14ac:dyDescent="0.15">
      <c r="K2035" s="1"/>
      <c r="AL2035" s="16"/>
      <c r="AM2035" s="16"/>
      <c r="AN2035" s="17"/>
      <c r="AO2035" s="16"/>
      <c r="AP2035" s="16"/>
      <c r="AQ2035" s="18"/>
      <c r="AR2035" s="18"/>
      <c r="AS2035" s="16"/>
      <c r="AT2035" s="16"/>
      <c r="AU2035" s="16"/>
      <c r="AV2035" s="16"/>
      <c r="AW2035" s="17"/>
      <c r="AX2035" s="16"/>
      <c r="AY2035" s="16"/>
      <c r="AZ2035" s="16"/>
      <c r="BA2035" s="16"/>
      <c r="BB2035" s="16"/>
      <c r="BC2035" s="16"/>
      <c r="BD2035" s="16"/>
      <c r="BH2035" s="6"/>
      <c r="BI2035" s="3"/>
      <c r="BK2035" s="6"/>
      <c r="BL2035" s="3"/>
      <c r="BM2035" s="3"/>
    </row>
    <row r="2036" spans="11:65" ht="12.75" customHeight="1" x14ac:dyDescent="0.15">
      <c r="K2036" s="1"/>
      <c r="AL2036" s="16"/>
      <c r="AM2036" s="16"/>
      <c r="AN2036" s="17"/>
      <c r="AO2036" s="16"/>
      <c r="AP2036" s="16"/>
      <c r="AQ2036" s="18"/>
      <c r="AR2036" s="18"/>
      <c r="AS2036" s="16"/>
      <c r="AT2036" s="16"/>
      <c r="AU2036" s="16"/>
      <c r="AV2036" s="16"/>
      <c r="AW2036" s="17"/>
      <c r="AX2036" s="16"/>
      <c r="AY2036" s="16"/>
      <c r="AZ2036" s="16"/>
      <c r="BA2036" s="16"/>
      <c r="BB2036" s="16"/>
      <c r="BC2036" s="16"/>
      <c r="BD2036" s="16"/>
      <c r="BH2036" s="6"/>
      <c r="BI2036" s="3"/>
      <c r="BK2036" s="6"/>
      <c r="BL2036" s="3"/>
      <c r="BM2036" s="3"/>
    </row>
    <row r="2037" spans="11:65" ht="12.75" customHeight="1" x14ac:dyDescent="0.15">
      <c r="K2037" s="1"/>
      <c r="AL2037" s="16"/>
      <c r="AM2037" s="16"/>
      <c r="AN2037" s="17"/>
      <c r="AO2037" s="16"/>
      <c r="AP2037" s="16"/>
      <c r="AQ2037" s="18"/>
      <c r="AR2037" s="18"/>
      <c r="AS2037" s="16"/>
      <c r="AT2037" s="16"/>
      <c r="AU2037" s="16"/>
      <c r="AV2037" s="16"/>
      <c r="AW2037" s="17"/>
      <c r="AX2037" s="16"/>
      <c r="AY2037" s="16"/>
      <c r="AZ2037" s="16"/>
      <c r="BA2037" s="16"/>
      <c r="BB2037" s="16"/>
      <c r="BC2037" s="16"/>
      <c r="BD2037" s="16"/>
      <c r="BH2037" s="6"/>
      <c r="BI2037" s="3"/>
      <c r="BK2037" s="6"/>
      <c r="BL2037" s="3"/>
      <c r="BM2037" s="3"/>
    </row>
    <row r="2038" spans="11:65" ht="12.75" customHeight="1" x14ac:dyDescent="0.15">
      <c r="K2038" s="1"/>
      <c r="AL2038" s="16"/>
      <c r="AM2038" s="16"/>
      <c r="AN2038" s="17"/>
      <c r="AO2038" s="16"/>
      <c r="AP2038" s="16"/>
      <c r="AQ2038" s="18"/>
      <c r="AR2038" s="18"/>
      <c r="AS2038" s="16"/>
      <c r="AT2038" s="16"/>
      <c r="AU2038" s="16"/>
      <c r="AV2038" s="16"/>
      <c r="AW2038" s="17"/>
      <c r="AX2038" s="16"/>
      <c r="AY2038" s="16"/>
      <c r="AZ2038" s="16"/>
      <c r="BA2038" s="16"/>
      <c r="BB2038" s="16"/>
      <c r="BC2038" s="16"/>
      <c r="BD2038" s="16"/>
      <c r="BH2038" s="6"/>
      <c r="BI2038" s="3"/>
      <c r="BK2038" s="6"/>
      <c r="BL2038" s="3"/>
      <c r="BM2038" s="3"/>
    </row>
    <row r="2039" spans="11:65" ht="12.75" customHeight="1" x14ac:dyDescent="0.15">
      <c r="K2039" s="1"/>
      <c r="AL2039" s="16"/>
      <c r="AM2039" s="16"/>
      <c r="AN2039" s="17"/>
      <c r="AO2039" s="16"/>
      <c r="AP2039" s="16"/>
      <c r="AQ2039" s="18"/>
      <c r="AR2039" s="18"/>
      <c r="AS2039" s="16"/>
      <c r="AT2039" s="16"/>
      <c r="AU2039" s="16"/>
      <c r="AV2039" s="16"/>
      <c r="AW2039" s="17"/>
      <c r="AX2039" s="16"/>
      <c r="AY2039" s="16"/>
      <c r="AZ2039" s="16"/>
      <c r="BA2039" s="16"/>
      <c r="BB2039" s="16"/>
      <c r="BC2039" s="16"/>
      <c r="BD2039" s="16"/>
      <c r="BH2039" s="6"/>
      <c r="BI2039" s="3"/>
      <c r="BK2039" s="6"/>
      <c r="BL2039" s="3"/>
      <c r="BM2039" s="3"/>
    </row>
    <row r="2040" spans="11:65" ht="12.75" customHeight="1" x14ac:dyDescent="0.15">
      <c r="K2040" s="1"/>
      <c r="AL2040" s="16"/>
      <c r="AM2040" s="16"/>
      <c r="AN2040" s="17"/>
      <c r="AO2040" s="16"/>
      <c r="AP2040" s="16"/>
      <c r="AQ2040" s="18"/>
      <c r="AR2040" s="18"/>
      <c r="AS2040" s="16"/>
      <c r="AT2040" s="16"/>
      <c r="AU2040" s="16"/>
      <c r="AV2040" s="16"/>
      <c r="AW2040" s="17"/>
      <c r="AX2040" s="16"/>
      <c r="AY2040" s="16"/>
      <c r="AZ2040" s="16"/>
      <c r="BA2040" s="16"/>
      <c r="BB2040" s="16"/>
      <c r="BC2040" s="16"/>
      <c r="BD2040" s="16"/>
      <c r="BH2040" s="6"/>
      <c r="BI2040" s="3"/>
      <c r="BK2040" s="6"/>
      <c r="BL2040" s="3"/>
      <c r="BM2040" s="3"/>
    </row>
    <row r="2041" spans="11:65" ht="12.75" customHeight="1" x14ac:dyDescent="0.15">
      <c r="K2041" s="1"/>
      <c r="AL2041" s="16"/>
      <c r="AM2041" s="16"/>
      <c r="AN2041" s="17"/>
      <c r="AO2041" s="16"/>
      <c r="AP2041" s="16"/>
      <c r="AQ2041" s="18"/>
      <c r="AR2041" s="18"/>
      <c r="AS2041" s="16"/>
      <c r="AT2041" s="16"/>
      <c r="AU2041" s="16"/>
      <c r="AV2041" s="16"/>
      <c r="AW2041" s="17"/>
      <c r="AX2041" s="16"/>
      <c r="AY2041" s="16"/>
      <c r="AZ2041" s="16"/>
      <c r="BA2041" s="16"/>
      <c r="BB2041" s="16"/>
      <c r="BC2041" s="16"/>
      <c r="BD2041" s="16"/>
      <c r="BH2041" s="6"/>
      <c r="BI2041" s="3"/>
      <c r="BK2041" s="6"/>
      <c r="BL2041" s="3"/>
      <c r="BM2041" s="3"/>
    </row>
    <row r="2042" spans="11:65" ht="12.75" customHeight="1" x14ac:dyDescent="0.15">
      <c r="K2042" s="1"/>
      <c r="AL2042" s="16"/>
      <c r="AM2042" s="16"/>
      <c r="AN2042" s="17"/>
      <c r="AO2042" s="16"/>
      <c r="AP2042" s="16"/>
      <c r="AQ2042" s="18"/>
      <c r="AR2042" s="18"/>
      <c r="AS2042" s="16"/>
      <c r="AT2042" s="16"/>
      <c r="AU2042" s="16"/>
      <c r="AV2042" s="16"/>
      <c r="AW2042" s="17"/>
      <c r="AX2042" s="16"/>
      <c r="AY2042" s="16"/>
      <c r="AZ2042" s="16"/>
      <c r="BA2042" s="16"/>
      <c r="BB2042" s="16"/>
      <c r="BC2042" s="16"/>
      <c r="BD2042" s="16"/>
      <c r="BH2042" s="6"/>
      <c r="BI2042" s="3"/>
      <c r="BK2042" s="6"/>
      <c r="BL2042" s="3"/>
      <c r="BM2042" s="3"/>
    </row>
    <row r="2043" spans="11:65" ht="12.75" customHeight="1" x14ac:dyDescent="0.15">
      <c r="K2043" s="1"/>
      <c r="AL2043" s="16"/>
      <c r="AM2043" s="16"/>
      <c r="AN2043" s="17"/>
      <c r="AO2043" s="16"/>
      <c r="AP2043" s="16"/>
      <c r="AQ2043" s="18"/>
      <c r="AR2043" s="18"/>
      <c r="AS2043" s="16"/>
      <c r="AT2043" s="16"/>
      <c r="AU2043" s="16"/>
      <c r="AV2043" s="16"/>
      <c r="AW2043" s="17"/>
      <c r="AX2043" s="16"/>
      <c r="AY2043" s="16"/>
      <c r="AZ2043" s="16"/>
      <c r="BA2043" s="16"/>
      <c r="BB2043" s="16"/>
      <c r="BC2043" s="16"/>
      <c r="BD2043" s="16"/>
      <c r="BH2043" s="6"/>
      <c r="BI2043" s="3"/>
      <c r="BK2043" s="6"/>
      <c r="BL2043" s="3"/>
      <c r="BM2043" s="3"/>
    </row>
    <row r="2044" spans="11:65" ht="12.75" customHeight="1" x14ac:dyDescent="0.15">
      <c r="K2044" s="1"/>
      <c r="AL2044" s="16"/>
      <c r="AM2044" s="16"/>
      <c r="AN2044" s="17"/>
      <c r="AO2044" s="16"/>
      <c r="AP2044" s="16"/>
      <c r="AQ2044" s="18"/>
      <c r="AR2044" s="18"/>
      <c r="AS2044" s="16"/>
      <c r="AT2044" s="16"/>
      <c r="AU2044" s="16"/>
      <c r="AV2044" s="16"/>
      <c r="AW2044" s="17"/>
      <c r="AX2044" s="16"/>
      <c r="AY2044" s="16"/>
      <c r="AZ2044" s="16"/>
      <c r="BA2044" s="16"/>
      <c r="BB2044" s="16"/>
      <c r="BC2044" s="16"/>
      <c r="BD2044" s="16"/>
      <c r="BH2044" s="6"/>
      <c r="BI2044" s="3"/>
      <c r="BK2044" s="6"/>
      <c r="BL2044" s="3"/>
      <c r="BM2044" s="3"/>
    </row>
    <row r="2045" spans="11:65" ht="12.75" customHeight="1" x14ac:dyDescent="0.15">
      <c r="K2045" s="1"/>
      <c r="AL2045" s="16"/>
      <c r="AM2045" s="16"/>
      <c r="AN2045" s="17"/>
      <c r="AO2045" s="16"/>
      <c r="AP2045" s="16"/>
      <c r="AQ2045" s="18"/>
      <c r="AR2045" s="18"/>
      <c r="AS2045" s="16"/>
      <c r="AT2045" s="16"/>
      <c r="AU2045" s="16"/>
      <c r="AV2045" s="16"/>
      <c r="AW2045" s="17"/>
      <c r="AX2045" s="16"/>
      <c r="AY2045" s="16"/>
      <c r="AZ2045" s="16"/>
      <c r="BA2045" s="16"/>
      <c r="BB2045" s="16"/>
      <c r="BC2045" s="16"/>
      <c r="BD2045" s="16"/>
      <c r="BH2045" s="6"/>
      <c r="BI2045" s="3"/>
      <c r="BK2045" s="6"/>
      <c r="BL2045" s="3"/>
      <c r="BM2045" s="3"/>
    </row>
    <row r="2046" spans="11:65" ht="12.75" customHeight="1" x14ac:dyDescent="0.15">
      <c r="K2046" s="1"/>
      <c r="AL2046" s="16"/>
      <c r="AM2046" s="16"/>
      <c r="AN2046" s="17"/>
      <c r="AO2046" s="16"/>
      <c r="AP2046" s="16"/>
      <c r="AQ2046" s="18"/>
      <c r="AR2046" s="18"/>
      <c r="AS2046" s="16"/>
      <c r="AT2046" s="16"/>
      <c r="AU2046" s="16"/>
      <c r="AV2046" s="16"/>
      <c r="AW2046" s="17"/>
      <c r="AX2046" s="16"/>
      <c r="AY2046" s="16"/>
      <c r="AZ2046" s="16"/>
      <c r="BA2046" s="16"/>
      <c r="BB2046" s="16"/>
      <c r="BC2046" s="16"/>
      <c r="BD2046" s="16"/>
      <c r="BH2046" s="6"/>
      <c r="BI2046" s="3"/>
      <c r="BK2046" s="6"/>
      <c r="BL2046" s="3"/>
      <c r="BM2046" s="3"/>
    </row>
    <row r="2047" spans="11:65" ht="12.75" customHeight="1" x14ac:dyDescent="0.15">
      <c r="K2047" s="1"/>
      <c r="AL2047" s="16"/>
      <c r="AM2047" s="16"/>
      <c r="AN2047" s="17"/>
      <c r="AO2047" s="16"/>
      <c r="AP2047" s="16"/>
      <c r="AQ2047" s="18"/>
      <c r="AR2047" s="18"/>
      <c r="AS2047" s="16"/>
      <c r="AT2047" s="16"/>
      <c r="AU2047" s="16"/>
      <c r="AV2047" s="16"/>
      <c r="AW2047" s="17"/>
      <c r="AX2047" s="16"/>
      <c r="AY2047" s="16"/>
      <c r="AZ2047" s="16"/>
      <c r="BA2047" s="16"/>
      <c r="BB2047" s="16"/>
      <c r="BC2047" s="16"/>
      <c r="BD2047" s="16"/>
      <c r="BH2047" s="6"/>
      <c r="BI2047" s="3"/>
      <c r="BK2047" s="6"/>
      <c r="BL2047" s="3"/>
      <c r="BM2047" s="3"/>
    </row>
    <row r="2048" spans="11:65" ht="12.75" customHeight="1" x14ac:dyDescent="0.15">
      <c r="K2048" s="1"/>
      <c r="AL2048" s="16"/>
      <c r="AM2048" s="16"/>
      <c r="AN2048" s="17"/>
      <c r="AO2048" s="16"/>
      <c r="AP2048" s="16"/>
      <c r="AQ2048" s="18"/>
      <c r="AR2048" s="18"/>
      <c r="AS2048" s="16"/>
      <c r="AT2048" s="16"/>
      <c r="AU2048" s="16"/>
      <c r="AV2048" s="16"/>
      <c r="AW2048" s="17"/>
      <c r="AX2048" s="16"/>
      <c r="AY2048" s="16"/>
      <c r="AZ2048" s="16"/>
      <c r="BA2048" s="16"/>
      <c r="BB2048" s="16"/>
      <c r="BC2048" s="16"/>
      <c r="BD2048" s="16"/>
      <c r="BH2048" s="6"/>
      <c r="BI2048" s="3"/>
      <c r="BK2048" s="6"/>
      <c r="BL2048" s="3"/>
      <c r="BM2048" s="3"/>
    </row>
    <row r="2049" spans="11:65" ht="12.75" customHeight="1" x14ac:dyDescent="0.15">
      <c r="K2049" s="1"/>
      <c r="AL2049" s="16"/>
      <c r="AM2049" s="16"/>
      <c r="AN2049" s="17"/>
      <c r="AO2049" s="16"/>
      <c r="AP2049" s="16"/>
      <c r="AQ2049" s="18"/>
      <c r="AR2049" s="18"/>
      <c r="AS2049" s="16"/>
      <c r="AT2049" s="16"/>
      <c r="AU2049" s="16"/>
      <c r="AV2049" s="16"/>
      <c r="AW2049" s="17"/>
      <c r="AX2049" s="16"/>
      <c r="AY2049" s="16"/>
      <c r="AZ2049" s="16"/>
      <c r="BA2049" s="16"/>
      <c r="BB2049" s="16"/>
      <c r="BC2049" s="16"/>
      <c r="BD2049" s="16"/>
      <c r="BH2049" s="6"/>
      <c r="BI2049" s="3"/>
      <c r="BK2049" s="6"/>
      <c r="BL2049" s="3"/>
      <c r="BM2049" s="3"/>
    </row>
    <row r="2050" spans="11:65" ht="12.75" customHeight="1" x14ac:dyDescent="0.15">
      <c r="K2050" s="1"/>
      <c r="AL2050" s="16"/>
      <c r="AM2050" s="16"/>
      <c r="AN2050" s="17"/>
      <c r="AO2050" s="16"/>
      <c r="AP2050" s="16"/>
      <c r="AQ2050" s="18"/>
      <c r="AR2050" s="18"/>
      <c r="AS2050" s="16"/>
      <c r="AT2050" s="16"/>
      <c r="AU2050" s="16"/>
      <c r="AV2050" s="16"/>
      <c r="AW2050" s="17"/>
      <c r="AX2050" s="16"/>
      <c r="AY2050" s="16"/>
      <c r="AZ2050" s="16"/>
      <c r="BA2050" s="16"/>
      <c r="BB2050" s="16"/>
      <c r="BC2050" s="16"/>
      <c r="BD2050" s="16"/>
      <c r="BH2050" s="6"/>
      <c r="BI2050" s="3"/>
      <c r="BK2050" s="6"/>
      <c r="BL2050" s="3"/>
      <c r="BM2050" s="3"/>
    </row>
    <row r="2051" spans="11:65" ht="12.75" customHeight="1" x14ac:dyDescent="0.15">
      <c r="K2051" s="1"/>
      <c r="AL2051" s="16"/>
      <c r="AM2051" s="16"/>
      <c r="AN2051" s="17"/>
      <c r="AO2051" s="16"/>
      <c r="AP2051" s="16"/>
      <c r="AQ2051" s="18"/>
      <c r="AR2051" s="18"/>
      <c r="AS2051" s="16"/>
      <c r="AT2051" s="16"/>
      <c r="AU2051" s="16"/>
      <c r="AV2051" s="16"/>
      <c r="AW2051" s="17"/>
      <c r="AX2051" s="16"/>
      <c r="AY2051" s="16"/>
      <c r="AZ2051" s="16"/>
      <c r="BA2051" s="16"/>
      <c r="BB2051" s="16"/>
      <c r="BC2051" s="16"/>
      <c r="BD2051" s="16"/>
      <c r="BH2051" s="6"/>
      <c r="BI2051" s="3"/>
      <c r="BK2051" s="6"/>
      <c r="BL2051" s="3"/>
      <c r="BM2051" s="3"/>
    </row>
    <row r="2052" spans="11:65" ht="12.75" customHeight="1" x14ac:dyDescent="0.15">
      <c r="K2052" s="1"/>
      <c r="AL2052" s="16"/>
      <c r="AM2052" s="16"/>
      <c r="AN2052" s="17"/>
      <c r="AO2052" s="16"/>
      <c r="AP2052" s="16"/>
      <c r="AQ2052" s="18"/>
      <c r="AR2052" s="18"/>
      <c r="AS2052" s="16"/>
      <c r="AT2052" s="16"/>
      <c r="AU2052" s="16"/>
      <c r="AV2052" s="16"/>
      <c r="AW2052" s="17"/>
      <c r="AX2052" s="16"/>
      <c r="AY2052" s="16"/>
      <c r="AZ2052" s="16"/>
      <c r="BA2052" s="16"/>
      <c r="BB2052" s="16"/>
      <c r="BC2052" s="16"/>
      <c r="BD2052" s="16"/>
      <c r="BH2052" s="6"/>
      <c r="BI2052" s="3"/>
      <c r="BK2052" s="6"/>
      <c r="BL2052" s="3"/>
      <c r="BM2052" s="3"/>
    </row>
    <row r="2053" spans="11:65" ht="12.75" customHeight="1" x14ac:dyDescent="0.15">
      <c r="K2053" s="1"/>
      <c r="AL2053" s="16"/>
      <c r="AM2053" s="16"/>
      <c r="AN2053" s="17"/>
      <c r="AO2053" s="16"/>
      <c r="AP2053" s="16"/>
      <c r="AQ2053" s="18"/>
      <c r="AR2053" s="18"/>
      <c r="AS2053" s="16"/>
      <c r="AT2053" s="16"/>
      <c r="AU2053" s="16"/>
      <c r="AV2053" s="16"/>
      <c r="AW2053" s="17"/>
      <c r="AX2053" s="16"/>
      <c r="AY2053" s="16"/>
      <c r="AZ2053" s="16"/>
      <c r="BA2053" s="16"/>
      <c r="BB2053" s="16"/>
      <c r="BC2053" s="16"/>
      <c r="BD2053" s="16"/>
      <c r="BH2053" s="6"/>
      <c r="BI2053" s="3"/>
      <c r="BK2053" s="6"/>
      <c r="BL2053" s="3"/>
      <c r="BM2053" s="3"/>
    </row>
    <row r="2054" spans="11:65" ht="12.75" customHeight="1" x14ac:dyDescent="0.15">
      <c r="K2054" s="1"/>
      <c r="AL2054" s="16"/>
      <c r="AM2054" s="16"/>
      <c r="AN2054" s="17"/>
      <c r="AO2054" s="16"/>
      <c r="AP2054" s="16"/>
      <c r="AQ2054" s="18"/>
      <c r="AR2054" s="18"/>
      <c r="AS2054" s="16"/>
      <c r="AT2054" s="16"/>
      <c r="AU2054" s="16"/>
      <c r="AV2054" s="16"/>
      <c r="AW2054" s="17"/>
      <c r="AX2054" s="16"/>
      <c r="AY2054" s="16"/>
      <c r="AZ2054" s="16"/>
      <c r="BA2054" s="16"/>
      <c r="BB2054" s="16"/>
      <c r="BC2054" s="16"/>
      <c r="BD2054" s="16"/>
      <c r="BH2054" s="6"/>
      <c r="BI2054" s="3"/>
      <c r="BK2054" s="6"/>
      <c r="BL2054" s="3"/>
      <c r="BM2054" s="3"/>
    </row>
    <row r="2055" spans="11:65" ht="12.75" customHeight="1" x14ac:dyDescent="0.15">
      <c r="K2055" s="1"/>
      <c r="AL2055" s="16"/>
      <c r="AM2055" s="16"/>
      <c r="AN2055" s="17"/>
      <c r="AO2055" s="16"/>
      <c r="AP2055" s="16"/>
      <c r="AQ2055" s="18"/>
      <c r="AR2055" s="18"/>
      <c r="AS2055" s="16"/>
      <c r="AT2055" s="16"/>
      <c r="AU2055" s="16"/>
      <c r="AV2055" s="16"/>
      <c r="AW2055" s="17"/>
      <c r="AX2055" s="16"/>
      <c r="AY2055" s="16"/>
      <c r="AZ2055" s="16"/>
      <c r="BA2055" s="16"/>
      <c r="BB2055" s="16"/>
      <c r="BC2055" s="16"/>
      <c r="BD2055" s="16"/>
      <c r="BH2055" s="6"/>
      <c r="BI2055" s="3"/>
      <c r="BK2055" s="6"/>
      <c r="BL2055" s="3"/>
      <c r="BM2055" s="3"/>
    </row>
    <row r="2056" spans="11:65" ht="12.75" customHeight="1" x14ac:dyDescent="0.15">
      <c r="K2056" s="1"/>
      <c r="AL2056" s="16"/>
      <c r="AM2056" s="16"/>
      <c r="AN2056" s="17"/>
      <c r="AO2056" s="16"/>
      <c r="AP2056" s="16"/>
      <c r="AQ2056" s="18"/>
      <c r="AR2056" s="18"/>
      <c r="AS2056" s="16"/>
      <c r="AT2056" s="16"/>
      <c r="AU2056" s="16"/>
      <c r="AV2056" s="16"/>
      <c r="AW2056" s="17"/>
      <c r="AX2056" s="16"/>
      <c r="AY2056" s="16"/>
      <c r="AZ2056" s="16"/>
      <c r="BA2056" s="16"/>
      <c r="BB2056" s="16"/>
      <c r="BC2056" s="16"/>
      <c r="BD2056" s="16"/>
      <c r="BH2056" s="6"/>
      <c r="BI2056" s="3"/>
      <c r="BK2056" s="6"/>
      <c r="BL2056" s="3"/>
      <c r="BM2056" s="3"/>
    </row>
    <row r="2057" spans="11:65" ht="12.75" customHeight="1" x14ac:dyDescent="0.15">
      <c r="K2057" s="1"/>
      <c r="AL2057" s="16"/>
      <c r="AM2057" s="16"/>
      <c r="AN2057" s="17"/>
      <c r="AO2057" s="16"/>
      <c r="AP2057" s="16"/>
      <c r="AQ2057" s="18"/>
      <c r="AR2057" s="18"/>
      <c r="AS2057" s="16"/>
      <c r="AT2057" s="16"/>
      <c r="AU2057" s="16"/>
      <c r="AV2057" s="16"/>
      <c r="AW2057" s="17"/>
      <c r="AX2057" s="16"/>
      <c r="AY2057" s="16"/>
      <c r="AZ2057" s="16"/>
      <c r="BA2057" s="16"/>
      <c r="BB2057" s="16"/>
      <c r="BC2057" s="16"/>
      <c r="BD2057" s="16"/>
      <c r="BH2057" s="6"/>
      <c r="BI2057" s="3"/>
      <c r="BK2057" s="6"/>
      <c r="BL2057" s="3"/>
      <c r="BM2057" s="3"/>
    </row>
    <row r="2058" spans="11:65" ht="12.75" customHeight="1" x14ac:dyDescent="0.15">
      <c r="K2058" s="1"/>
      <c r="AL2058" s="16"/>
      <c r="AM2058" s="16"/>
      <c r="AN2058" s="17"/>
      <c r="AO2058" s="16"/>
      <c r="AP2058" s="16"/>
      <c r="AQ2058" s="18"/>
      <c r="AR2058" s="18"/>
      <c r="AS2058" s="16"/>
      <c r="AT2058" s="16"/>
      <c r="AU2058" s="16"/>
      <c r="AV2058" s="16"/>
      <c r="AW2058" s="17"/>
      <c r="AX2058" s="16"/>
      <c r="AY2058" s="16"/>
      <c r="AZ2058" s="16"/>
      <c r="BA2058" s="16"/>
      <c r="BB2058" s="16"/>
      <c r="BC2058" s="16"/>
      <c r="BD2058" s="16"/>
      <c r="BH2058" s="6"/>
      <c r="BI2058" s="3"/>
      <c r="BK2058" s="6"/>
      <c r="BL2058" s="3"/>
      <c r="BM2058" s="3"/>
    </row>
    <row r="2059" spans="11:65" ht="12.75" customHeight="1" x14ac:dyDescent="0.15">
      <c r="K2059" s="1"/>
      <c r="AL2059" s="16"/>
      <c r="AM2059" s="16"/>
      <c r="AN2059" s="17"/>
      <c r="AO2059" s="16"/>
      <c r="AP2059" s="16"/>
      <c r="AQ2059" s="18"/>
      <c r="AR2059" s="18"/>
      <c r="AS2059" s="16"/>
      <c r="AT2059" s="16"/>
      <c r="AU2059" s="16"/>
      <c r="AV2059" s="16"/>
      <c r="AW2059" s="17"/>
      <c r="AX2059" s="16"/>
      <c r="AY2059" s="16"/>
      <c r="AZ2059" s="16"/>
      <c r="BA2059" s="16"/>
      <c r="BB2059" s="16"/>
      <c r="BC2059" s="16"/>
      <c r="BD2059" s="16"/>
      <c r="BH2059" s="6"/>
      <c r="BI2059" s="3"/>
      <c r="BK2059" s="6"/>
      <c r="BL2059" s="3"/>
      <c r="BM2059" s="3"/>
    </row>
    <row r="2060" spans="11:65" ht="12.75" customHeight="1" x14ac:dyDescent="0.15">
      <c r="K2060" s="1"/>
      <c r="AL2060" s="16"/>
      <c r="AM2060" s="16"/>
      <c r="AN2060" s="17"/>
      <c r="AO2060" s="16"/>
      <c r="AP2060" s="16"/>
      <c r="AQ2060" s="18"/>
      <c r="AR2060" s="18"/>
      <c r="AS2060" s="16"/>
      <c r="AT2060" s="16"/>
      <c r="AU2060" s="16"/>
      <c r="AV2060" s="16"/>
      <c r="AW2060" s="17"/>
      <c r="AX2060" s="16"/>
      <c r="AY2060" s="16"/>
      <c r="AZ2060" s="16"/>
      <c r="BA2060" s="16"/>
      <c r="BB2060" s="16"/>
      <c r="BC2060" s="16"/>
      <c r="BD2060" s="16"/>
      <c r="BH2060" s="6"/>
      <c r="BI2060" s="3"/>
      <c r="BK2060" s="6"/>
      <c r="BL2060" s="3"/>
      <c r="BM2060" s="3"/>
    </row>
    <row r="2061" spans="11:65" ht="12.75" customHeight="1" x14ac:dyDescent="0.15">
      <c r="K2061" s="1"/>
      <c r="AL2061" s="16"/>
      <c r="AM2061" s="16"/>
      <c r="AN2061" s="17"/>
      <c r="AO2061" s="16"/>
      <c r="AP2061" s="16"/>
      <c r="AQ2061" s="18"/>
      <c r="AR2061" s="18"/>
      <c r="AS2061" s="16"/>
      <c r="AT2061" s="16"/>
      <c r="AU2061" s="16"/>
      <c r="AV2061" s="16"/>
      <c r="AW2061" s="17"/>
      <c r="AX2061" s="16"/>
      <c r="AY2061" s="16"/>
      <c r="AZ2061" s="16"/>
      <c r="BA2061" s="16"/>
      <c r="BB2061" s="16"/>
      <c r="BC2061" s="16"/>
      <c r="BD2061" s="16"/>
      <c r="BH2061" s="6"/>
      <c r="BI2061" s="3"/>
      <c r="BK2061" s="6"/>
      <c r="BL2061" s="3"/>
      <c r="BM2061" s="3"/>
    </row>
    <row r="2062" spans="11:65" ht="12.75" customHeight="1" x14ac:dyDescent="0.15">
      <c r="K2062" s="1"/>
      <c r="AL2062" s="16"/>
      <c r="AM2062" s="16"/>
      <c r="AN2062" s="17"/>
      <c r="AO2062" s="16"/>
      <c r="AP2062" s="16"/>
      <c r="AQ2062" s="18"/>
      <c r="AR2062" s="18"/>
      <c r="AS2062" s="16"/>
      <c r="AT2062" s="16"/>
      <c r="AU2062" s="16"/>
      <c r="AV2062" s="16"/>
      <c r="AW2062" s="17"/>
      <c r="AX2062" s="16"/>
      <c r="AY2062" s="16"/>
      <c r="AZ2062" s="16"/>
      <c r="BA2062" s="16"/>
      <c r="BB2062" s="16"/>
      <c r="BC2062" s="16"/>
      <c r="BD2062" s="16"/>
      <c r="BH2062" s="6"/>
      <c r="BI2062" s="3"/>
      <c r="BK2062" s="6"/>
      <c r="BL2062" s="3"/>
      <c r="BM2062" s="3"/>
    </row>
    <row r="2063" spans="11:65" ht="12.75" customHeight="1" x14ac:dyDescent="0.15">
      <c r="K2063" s="1"/>
      <c r="AL2063" s="16"/>
      <c r="AM2063" s="16"/>
      <c r="AN2063" s="17"/>
      <c r="AO2063" s="16"/>
      <c r="AP2063" s="16"/>
      <c r="AQ2063" s="18"/>
      <c r="AR2063" s="18"/>
      <c r="AS2063" s="16"/>
      <c r="AT2063" s="16"/>
      <c r="AU2063" s="16"/>
      <c r="AV2063" s="16"/>
      <c r="AW2063" s="17"/>
      <c r="AX2063" s="16"/>
      <c r="AY2063" s="16"/>
      <c r="AZ2063" s="16"/>
      <c r="BA2063" s="16"/>
      <c r="BB2063" s="16"/>
      <c r="BC2063" s="16"/>
      <c r="BD2063" s="16"/>
      <c r="BH2063" s="6"/>
      <c r="BI2063" s="3"/>
      <c r="BK2063" s="6"/>
      <c r="BL2063" s="3"/>
      <c r="BM2063" s="3"/>
    </row>
    <row r="2064" spans="11:65" ht="12.75" customHeight="1" x14ac:dyDescent="0.15">
      <c r="K2064" s="1"/>
      <c r="AL2064" s="16"/>
      <c r="AM2064" s="16"/>
      <c r="AN2064" s="17"/>
      <c r="AO2064" s="16"/>
      <c r="AP2064" s="16"/>
      <c r="AQ2064" s="18"/>
      <c r="AR2064" s="18"/>
      <c r="AS2064" s="16"/>
      <c r="AT2064" s="16"/>
      <c r="AU2064" s="16"/>
      <c r="AV2064" s="16"/>
      <c r="AW2064" s="17"/>
      <c r="AX2064" s="16"/>
      <c r="AY2064" s="16"/>
      <c r="AZ2064" s="16"/>
      <c r="BA2064" s="16"/>
      <c r="BB2064" s="16"/>
      <c r="BC2064" s="16"/>
      <c r="BD2064" s="16"/>
      <c r="BH2064" s="6"/>
      <c r="BI2064" s="3"/>
      <c r="BK2064" s="6"/>
      <c r="BL2064" s="3"/>
      <c r="BM2064" s="3"/>
    </row>
    <row r="2065" spans="11:65" ht="12.75" customHeight="1" x14ac:dyDescent="0.15">
      <c r="K2065" s="1"/>
      <c r="AL2065" s="16"/>
      <c r="AM2065" s="16"/>
      <c r="AN2065" s="17"/>
      <c r="AO2065" s="16"/>
      <c r="AP2065" s="16"/>
      <c r="AQ2065" s="18"/>
      <c r="AR2065" s="18"/>
      <c r="AS2065" s="16"/>
      <c r="AT2065" s="16"/>
      <c r="AU2065" s="16"/>
      <c r="AV2065" s="16"/>
      <c r="AW2065" s="17"/>
      <c r="AX2065" s="16"/>
      <c r="AY2065" s="16"/>
      <c r="AZ2065" s="16"/>
      <c r="BA2065" s="16"/>
      <c r="BB2065" s="16"/>
      <c r="BC2065" s="16"/>
      <c r="BD2065" s="16"/>
      <c r="BH2065" s="6"/>
      <c r="BI2065" s="3"/>
      <c r="BK2065" s="6"/>
      <c r="BL2065" s="3"/>
      <c r="BM2065" s="3"/>
    </row>
    <row r="2066" spans="11:65" ht="12.75" customHeight="1" x14ac:dyDescent="0.15">
      <c r="K2066" s="1"/>
      <c r="AL2066" s="16"/>
      <c r="AM2066" s="16"/>
      <c r="AN2066" s="17"/>
      <c r="AO2066" s="16"/>
      <c r="AP2066" s="16"/>
      <c r="AQ2066" s="18"/>
      <c r="AR2066" s="18"/>
      <c r="AS2066" s="16"/>
      <c r="AT2066" s="16"/>
      <c r="AU2066" s="16"/>
      <c r="AV2066" s="16"/>
      <c r="AW2066" s="17"/>
      <c r="AX2066" s="16"/>
      <c r="AY2066" s="16"/>
      <c r="AZ2066" s="16"/>
      <c r="BA2066" s="16"/>
      <c r="BB2066" s="16"/>
      <c r="BC2066" s="16"/>
      <c r="BD2066" s="16"/>
      <c r="BH2066" s="6"/>
      <c r="BI2066" s="3"/>
      <c r="BK2066" s="6"/>
      <c r="BL2066" s="3"/>
      <c r="BM2066" s="3"/>
    </row>
    <row r="2067" spans="11:65" ht="12.75" customHeight="1" x14ac:dyDescent="0.15">
      <c r="K2067" s="1"/>
      <c r="AL2067" s="16"/>
      <c r="AM2067" s="16"/>
      <c r="AN2067" s="17"/>
      <c r="AO2067" s="16"/>
      <c r="AP2067" s="16"/>
      <c r="AQ2067" s="18"/>
      <c r="AR2067" s="18"/>
      <c r="AS2067" s="16"/>
      <c r="AT2067" s="16"/>
      <c r="AU2067" s="16"/>
      <c r="AV2067" s="16"/>
      <c r="AW2067" s="17"/>
      <c r="AX2067" s="16"/>
      <c r="AY2067" s="16"/>
      <c r="AZ2067" s="16"/>
      <c r="BA2067" s="16"/>
      <c r="BB2067" s="16"/>
      <c r="BC2067" s="16"/>
      <c r="BD2067" s="16"/>
      <c r="BH2067" s="6"/>
      <c r="BI2067" s="3"/>
      <c r="BK2067" s="6"/>
      <c r="BL2067" s="3"/>
      <c r="BM2067" s="3"/>
    </row>
    <row r="2068" spans="11:65" ht="12.75" customHeight="1" x14ac:dyDescent="0.15">
      <c r="K2068" s="1"/>
      <c r="AL2068" s="16"/>
      <c r="AM2068" s="16"/>
      <c r="AN2068" s="17"/>
      <c r="AO2068" s="16"/>
      <c r="AP2068" s="16"/>
      <c r="AQ2068" s="18"/>
      <c r="AR2068" s="18"/>
      <c r="AS2068" s="16"/>
      <c r="AT2068" s="16"/>
      <c r="AU2068" s="16"/>
      <c r="AV2068" s="16"/>
      <c r="AW2068" s="17"/>
      <c r="AX2068" s="16"/>
      <c r="AY2068" s="16"/>
      <c r="AZ2068" s="16"/>
      <c r="BA2068" s="16"/>
      <c r="BB2068" s="16"/>
      <c r="BC2068" s="16"/>
      <c r="BD2068" s="16"/>
      <c r="BH2068" s="6"/>
      <c r="BI2068" s="3"/>
      <c r="BK2068" s="6"/>
      <c r="BL2068" s="3"/>
      <c r="BM2068" s="3"/>
    </row>
    <row r="2069" spans="11:65" ht="12.75" customHeight="1" x14ac:dyDescent="0.15">
      <c r="K2069" s="1"/>
      <c r="AL2069" s="16"/>
      <c r="AM2069" s="16"/>
      <c r="AN2069" s="17"/>
      <c r="AO2069" s="16"/>
      <c r="AP2069" s="16"/>
      <c r="AQ2069" s="18"/>
      <c r="AR2069" s="18"/>
      <c r="AS2069" s="16"/>
      <c r="AT2069" s="16"/>
      <c r="AU2069" s="16"/>
      <c r="AV2069" s="16"/>
      <c r="AW2069" s="17"/>
      <c r="AX2069" s="16"/>
      <c r="AY2069" s="16"/>
      <c r="AZ2069" s="16"/>
      <c r="BA2069" s="16"/>
      <c r="BB2069" s="16"/>
      <c r="BC2069" s="16"/>
      <c r="BD2069" s="16"/>
      <c r="BH2069" s="6"/>
      <c r="BI2069" s="3"/>
      <c r="BK2069" s="6"/>
      <c r="BL2069" s="3"/>
      <c r="BM2069" s="3"/>
    </row>
    <row r="2070" spans="11:65" ht="12.75" customHeight="1" x14ac:dyDescent="0.15">
      <c r="K2070" s="1"/>
      <c r="AL2070" s="16"/>
      <c r="AM2070" s="16"/>
      <c r="AN2070" s="17"/>
      <c r="AO2070" s="16"/>
      <c r="AP2070" s="16"/>
      <c r="AQ2070" s="18"/>
      <c r="AR2070" s="18"/>
      <c r="AS2070" s="16"/>
      <c r="AT2070" s="16"/>
      <c r="AU2070" s="16"/>
      <c r="AV2070" s="16"/>
      <c r="AW2070" s="17"/>
      <c r="AX2070" s="16"/>
      <c r="AY2070" s="16"/>
      <c r="AZ2070" s="16"/>
      <c r="BA2070" s="16"/>
      <c r="BB2070" s="16"/>
      <c r="BC2070" s="16"/>
      <c r="BD2070" s="16"/>
      <c r="BH2070" s="6"/>
      <c r="BI2070" s="3"/>
      <c r="BK2070" s="6"/>
      <c r="BL2070" s="3"/>
      <c r="BM2070" s="3"/>
    </row>
    <row r="2071" spans="11:65" ht="12.75" customHeight="1" x14ac:dyDescent="0.15">
      <c r="K2071" s="1"/>
      <c r="AL2071" s="16"/>
      <c r="AM2071" s="16"/>
      <c r="AN2071" s="17"/>
      <c r="AO2071" s="16"/>
      <c r="AP2071" s="16"/>
      <c r="AQ2071" s="18"/>
      <c r="AR2071" s="18"/>
      <c r="AS2071" s="16"/>
      <c r="AT2071" s="16"/>
      <c r="AU2071" s="16"/>
      <c r="AV2071" s="16"/>
      <c r="AW2071" s="17"/>
      <c r="AX2071" s="16"/>
      <c r="AY2071" s="16"/>
      <c r="AZ2071" s="16"/>
      <c r="BA2071" s="16"/>
      <c r="BB2071" s="16"/>
      <c r="BC2071" s="16"/>
      <c r="BD2071" s="16"/>
      <c r="BH2071" s="6"/>
      <c r="BI2071" s="3"/>
      <c r="BK2071" s="6"/>
      <c r="BL2071" s="3"/>
      <c r="BM2071" s="3"/>
    </row>
    <row r="2072" spans="11:65" ht="12.75" customHeight="1" x14ac:dyDescent="0.15">
      <c r="K2072" s="1"/>
      <c r="AL2072" s="16"/>
      <c r="AM2072" s="16"/>
      <c r="AN2072" s="17"/>
      <c r="AO2072" s="16"/>
      <c r="AP2072" s="16"/>
      <c r="AQ2072" s="18"/>
      <c r="AR2072" s="18"/>
      <c r="AS2072" s="16"/>
      <c r="AT2072" s="16"/>
      <c r="AU2072" s="16"/>
      <c r="AV2072" s="16"/>
      <c r="AW2072" s="17"/>
      <c r="AX2072" s="16"/>
      <c r="AY2072" s="16"/>
      <c r="AZ2072" s="16"/>
      <c r="BA2072" s="16"/>
      <c r="BB2072" s="16"/>
      <c r="BC2072" s="16"/>
      <c r="BD2072" s="16"/>
      <c r="BH2072" s="6"/>
      <c r="BI2072" s="3"/>
      <c r="BK2072" s="6"/>
      <c r="BL2072" s="3"/>
      <c r="BM2072" s="3"/>
    </row>
    <row r="2073" spans="11:65" ht="12.75" customHeight="1" x14ac:dyDescent="0.15">
      <c r="K2073" s="1"/>
      <c r="AL2073" s="16"/>
      <c r="AM2073" s="16"/>
      <c r="AN2073" s="17"/>
      <c r="AO2073" s="16"/>
      <c r="AP2073" s="16"/>
      <c r="AQ2073" s="18"/>
      <c r="AR2073" s="18"/>
      <c r="AS2073" s="16"/>
      <c r="AT2073" s="16"/>
      <c r="AU2073" s="16"/>
      <c r="AV2073" s="16"/>
      <c r="AW2073" s="17"/>
      <c r="AX2073" s="16"/>
      <c r="AY2073" s="16"/>
      <c r="AZ2073" s="16"/>
      <c r="BA2073" s="16"/>
      <c r="BB2073" s="16"/>
      <c r="BC2073" s="16"/>
      <c r="BD2073" s="16"/>
      <c r="BH2073" s="6"/>
      <c r="BI2073" s="3"/>
      <c r="BK2073" s="6"/>
      <c r="BL2073" s="3"/>
      <c r="BM2073" s="3"/>
    </row>
    <row r="2074" spans="11:65" ht="12.75" customHeight="1" x14ac:dyDescent="0.15">
      <c r="K2074" s="1"/>
      <c r="AL2074" s="16"/>
      <c r="AM2074" s="16"/>
      <c r="AN2074" s="17"/>
      <c r="AO2074" s="16"/>
      <c r="AP2074" s="16"/>
      <c r="AQ2074" s="18"/>
      <c r="AR2074" s="18"/>
      <c r="AS2074" s="16"/>
      <c r="AT2074" s="16"/>
      <c r="AU2074" s="16"/>
      <c r="AV2074" s="16"/>
      <c r="AW2074" s="17"/>
      <c r="AX2074" s="16"/>
      <c r="AY2074" s="16"/>
      <c r="AZ2074" s="16"/>
      <c r="BA2074" s="16"/>
      <c r="BB2074" s="16"/>
      <c r="BC2074" s="16"/>
      <c r="BD2074" s="16"/>
      <c r="BH2074" s="6"/>
      <c r="BI2074" s="3"/>
      <c r="BK2074" s="6"/>
      <c r="BL2074" s="3"/>
      <c r="BM2074" s="3"/>
    </row>
    <row r="2075" spans="11:65" ht="12.75" customHeight="1" x14ac:dyDescent="0.15">
      <c r="K2075" s="1"/>
      <c r="AL2075" s="16"/>
      <c r="AM2075" s="16"/>
      <c r="AN2075" s="17"/>
      <c r="AO2075" s="16"/>
      <c r="AP2075" s="16"/>
      <c r="AQ2075" s="18"/>
      <c r="AR2075" s="18"/>
      <c r="AS2075" s="16"/>
      <c r="AT2075" s="16"/>
      <c r="AU2075" s="16"/>
      <c r="AV2075" s="16"/>
      <c r="AW2075" s="17"/>
      <c r="AX2075" s="16"/>
      <c r="AY2075" s="16"/>
      <c r="AZ2075" s="16"/>
      <c r="BA2075" s="16"/>
      <c r="BB2075" s="16"/>
      <c r="BC2075" s="16"/>
      <c r="BD2075" s="16"/>
      <c r="BH2075" s="6"/>
      <c r="BI2075" s="3"/>
      <c r="BK2075" s="6"/>
      <c r="BL2075" s="3"/>
      <c r="BM2075" s="3"/>
    </row>
    <row r="2076" spans="11:65" ht="12.75" customHeight="1" x14ac:dyDescent="0.15">
      <c r="K2076" s="1"/>
      <c r="AL2076" s="16"/>
      <c r="AM2076" s="16"/>
      <c r="AN2076" s="17"/>
      <c r="AO2076" s="16"/>
      <c r="AP2076" s="16"/>
      <c r="AQ2076" s="18"/>
      <c r="AR2076" s="18"/>
      <c r="AS2076" s="16"/>
      <c r="AT2076" s="16"/>
      <c r="AU2076" s="16"/>
      <c r="AV2076" s="16"/>
      <c r="AW2076" s="17"/>
      <c r="AX2076" s="16"/>
      <c r="AY2076" s="16"/>
      <c r="AZ2076" s="16"/>
      <c r="BA2076" s="16"/>
      <c r="BB2076" s="16"/>
      <c r="BC2076" s="16"/>
      <c r="BD2076" s="16"/>
      <c r="BH2076" s="6"/>
      <c r="BI2076" s="3"/>
      <c r="BK2076" s="6"/>
      <c r="BL2076" s="3"/>
      <c r="BM2076" s="3"/>
    </row>
    <row r="2077" spans="11:65" ht="12.75" customHeight="1" x14ac:dyDescent="0.15">
      <c r="K2077" s="1"/>
      <c r="AL2077" s="16"/>
      <c r="AM2077" s="16"/>
      <c r="AN2077" s="17"/>
      <c r="AO2077" s="16"/>
      <c r="AP2077" s="16"/>
      <c r="AQ2077" s="18"/>
      <c r="AR2077" s="18"/>
      <c r="AS2077" s="16"/>
      <c r="AT2077" s="16"/>
      <c r="AU2077" s="16"/>
      <c r="AV2077" s="16"/>
      <c r="AW2077" s="17"/>
      <c r="AX2077" s="16"/>
      <c r="AY2077" s="16"/>
      <c r="AZ2077" s="16"/>
      <c r="BA2077" s="16"/>
      <c r="BB2077" s="16"/>
      <c r="BC2077" s="16"/>
      <c r="BD2077" s="16"/>
      <c r="BH2077" s="6"/>
      <c r="BI2077" s="3"/>
      <c r="BK2077" s="6"/>
      <c r="BL2077" s="3"/>
      <c r="BM2077" s="3"/>
    </row>
    <row r="2078" spans="11:65" ht="12.75" customHeight="1" x14ac:dyDescent="0.15">
      <c r="K2078" s="1"/>
      <c r="AL2078" s="16"/>
      <c r="AM2078" s="16"/>
      <c r="AN2078" s="17"/>
      <c r="AO2078" s="16"/>
      <c r="AP2078" s="16"/>
      <c r="AQ2078" s="18"/>
      <c r="AR2078" s="18"/>
      <c r="AS2078" s="16"/>
      <c r="AT2078" s="16"/>
      <c r="AU2078" s="16"/>
      <c r="AV2078" s="16"/>
      <c r="AW2078" s="17"/>
      <c r="AX2078" s="16"/>
      <c r="AY2078" s="16"/>
      <c r="AZ2078" s="16"/>
      <c r="BA2078" s="16"/>
      <c r="BB2078" s="16"/>
      <c r="BC2078" s="16"/>
      <c r="BD2078" s="16"/>
      <c r="BH2078" s="6"/>
      <c r="BI2078" s="3"/>
      <c r="BK2078" s="6"/>
      <c r="BL2078" s="3"/>
      <c r="BM2078" s="3"/>
    </row>
    <row r="2079" spans="11:65" ht="12.75" customHeight="1" x14ac:dyDescent="0.15">
      <c r="K2079" s="1"/>
      <c r="AL2079" s="16"/>
      <c r="AM2079" s="16"/>
      <c r="AN2079" s="17"/>
      <c r="AO2079" s="16"/>
      <c r="AP2079" s="16"/>
      <c r="AQ2079" s="18"/>
      <c r="AR2079" s="18"/>
      <c r="AS2079" s="16"/>
      <c r="AT2079" s="16"/>
      <c r="AU2079" s="16"/>
      <c r="AV2079" s="16"/>
      <c r="AW2079" s="17"/>
      <c r="AX2079" s="16"/>
      <c r="AY2079" s="16"/>
      <c r="AZ2079" s="16"/>
      <c r="BA2079" s="16"/>
      <c r="BB2079" s="16"/>
      <c r="BC2079" s="16"/>
      <c r="BD2079" s="16"/>
      <c r="BH2079" s="6"/>
      <c r="BI2079" s="3"/>
      <c r="BK2079" s="6"/>
      <c r="BL2079" s="3"/>
      <c r="BM2079" s="3"/>
    </row>
    <row r="2080" spans="11:65" ht="12.75" customHeight="1" x14ac:dyDescent="0.15">
      <c r="K2080" s="1"/>
      <c r="AL2080" s="16"/>
      <c r="AM2080" s="16"/>
      <c r="AN2080" s="17"/>
      <c r="AO2080" s="16"/>
      <c r="AP2080" s="16"/>
      <c r="AQ2080" s="18"/>
      <c r="AR2080" s="18"/>
      <c r="AS2080" s="16"/>
      <c r="AT2080" s="16"/>
      <c r="AU2080" s="16"/>
      <c r="AV2080" s="16"/>
      <c r="AW2080" s="17"/>
      <c r="AX2080" s="16"/>
      <c r="AY2080" s="16"/>
      <c r="AZ2080" s="16"/>
      <c r="BA2080" s="16"/>
      <c r="BB2080" s="16"/>
      <c r="BC2080" s="16"/>
      <c r="BD2080" s="16"/>
      <c r="BH2080" s="6"/>
      <c r="BI2080" s="3"/>
      <c r="BK2080" s="6"/>
      <c r="BL2080" s="3"/>
      <c r="BM2080" s="3"/>
    </row>
    <row r="2081" spans="11:65" ht="12.75" customHeight="1" x14ac:dyDescent="0.15">
      <c r="K2081" s="1"/>
      <c r="AL2081" s="16"/>
      <c r="AM2081" s="16"/>
      <c r="AN2081" s="17"/>
      <c r="AO2081" s="16"/>
      <c r="AP2081" s="16"/>
      <c r="AQ2081" s="18"/>
      <c r="AR2081" s="18"/>
      <c r="AS2081" s="16"/>
      <c r="AT2081" s="16"/>
      <c r="AU2081" s="16"/>
      <c r="AV2081" s="16"/>
      <c r="AW2081" s="17"/>
      <c r="AX2081" s="16"/>
      <c r="AY2081" s="16"/>
      <c r="AZ2081" s="16"/>
      <c r="BA2081" s="16"/>
      <c r="BB2081" s="16"/>
      <c r="BC2081" s="16"/>
      <c r="BD2081" s="16"/>
      <c r="BH2081" s="6"/>
      <c r="BI2081" s="3"/>
      <c r="BK2081" s="6"/>
      <c r="BL2081" s="3"/>
      <c r="BM2081" s="3"/>
    </row>
    <row r="2082" spans="11:65" ht="12.75" customHeight="1" x14ac:dyDescent="0.15">
      <c r="K2082" s="1"/>
      <c r="AL2082" s="16"/>
      <c r="AM2082" s="16"/>
      <c r="AN2082" s="17"/>
      <c r="AO2082" s="16"/>
      <c r="AP2082" s="16"/>
      <c r="AQ2082" s="18"/>
      <c r="AR2082" s="18"/>
      <c r="AS2082" s="16"/>
      <c r="AT2082" s="16"/>
      <c r="AU2082" s="16"/>
      <c r="AV2082" s="16"/>
      <c r="AW2082" s="17"/>
      <c r="AX2082" s="16"/>
      <c r="AY2082" s="16"/>
      <c r="AZ2082" s="16"/>
      <c r="BA2082" s="16"/>
      <c r="BB2082" s="16"/>
      <c r="BC2082" s="16"/>
      <c r="BD2082" s="16"/>
      <c r="BH2082" s="6"/>
      <c r="BI2082" s="3"/>
      <c r="BK2082" s="6"/>
      <c r="BL2082" s="3"/>
      <c r="BM2082" s="3"/>
    </row>
    <row r="2083" spans="11:65" ht="12.75" customHeight="1" x14ac:dyDescent="0.15">
      <c r="K2083" s="1"/>
      <c r="AL2083" s="16"/>
      <c r="AM2083" s="16"/>
      <c r="AN2083" s="17"/>
      <c r="AO2083" s="16"/>
      <c r="AP2083" s="16"/>
      <c r="AQ2083" s="18"/>
      <c r="AR2083" s="18"/>
      <c r="AS2083" s="16"/>
      <c r="AT2083" s="16"/>
      <c r="AU2083" s="16"/>
      <c r="AV2083" s="16"/>
      <c r="AW2083" s="17"/>
      <c r="AX2083" s="16"/>
      <c r="AY2083" s="16"/>
      <c r="AZ2083" s="16"/>
      <c r="BA2083" s="16"/>
      <c r="BB2083" s="16"/>
      <c r="BC2083" s="16"/>
      <c r="BD2083" s="16"/>
      <c r="BH2083" s="6"/>
      <c r="BI2083" s="3"/>
      <c r="BK2083" s="6"/>
      <c r="BL2083" s="3"/>
      <c r="BM2083" s="3"/>
    </row>
    <row r="2084" spans="11:65" ht="12.75" customHeight="1" x14ac:dyDescent="0.15">
      <c r="K2084" s="1"/>
      <c r="AL2084" s="16"/>
      <c r="AM2084" s="16"/>
      <c r="AN2084" s="17"/>
      <c r="AO2084" s="16"/>
      <c r="AP2084" s="16"/>
      <c r="AQ2084" s="18"/>
      <c r="AR2084" s="18"/>
      <c r="AS2084" s="16"/>
      <c r="AT2084" s="16"/>
      <c r="AU2084" s="16"/>
      <c r="AV2084" s="16"/>
      <c r="AW2084" s="17"/>
      <c r="AX2084" s="16"/>
      <c r="AY2084" s="16"/>
      <c r="AZ2084" s="16"/>
      <c r="BA2084" s="16"/>
      <c r="BB2084" s="16"/>
      <c r="BC2084" s="16"/>
      <c r="BD2084" s="16"/>
      <c r="BH2084" s="6"/>
      <c r="BI2084" s="3"/>
      <c r="BK2084" s="6"/>
      <c r="BL2084" s="3"/>
      <c r="BM2084" s="3"/>
    </row>
    <row r="2085" spans="11:65" ht="12.75" customHeight="1" x14ac:dyDescent="0.15">
      <c r="K2085" s="1"/>
      <c r="AL2085" s="16"/>
      <c r="AM2085" s="16"/>
      <c r="AN2085" s="17"/>
      <c r="AO2085" s="16"/>
      <c r="AP2085" s="16"/>
      <c r="AQ2085" s="18"/>
      <c r="AR2085" s="18"/>
      <c r="AS2085" s="16"/>
      <c r="AT2085" s="16"/>
      <c r="AU2085" s="16"/>
      <c r="AV2085" s="16"/>
      <c r="AW2085" s="17"/>
      <c r="AX2085" s="16"/>
      <c r="AY2085" s="16"/>
      <c r="AZ2085" s="16"/>
      <c r="BA2085" s="16"/>
      <c r="BB2085" s="16"/>
      <c r="BC2085" s="16"/>
      <c r="BD2085" s="16"/>
      <c r="BH2085" s="6"/>
      <c r="BI2085" s="3"/>
      <c r="BK2085" s="6"/>
      <c r="BL2085" s="3"/>
      <c r="BM2085" s="3"/>
    </row>
    <row r="2086" spans="11:65" ht="12.75" customHeight="1" x14ac:dyDescent="0.15">
      <c r="K2086" s="1"/>
      <c r="AL2086" s="16"/>
      <c r="AM2086" s="16"/>
      <c r="AN2086" s="17"/>
      <c r="AO2086" s="16"/>
      <c r="AP2086" s="16"/>
      <c r="AQ2086" s="18"/>
      <c r="AR2086" s="18"/>
      <c r="AS2086" s="16"/>
      <c r="AT2086" s="16"/>
      <c r="AU2086" s="16"/>
      <c r="AV2086" s="16"/>
      <c r="AW2086" s="17"/>
      <c r="AX2086" s="16"/>
      <c r="AY2086" s="16"/>
      <c r="AZ2086" s="16"/>
      <c r="BA2086" s="16"/>
      <c r="BB2086" s="16"/>
      <c r="BC2086" s="16"/>
      <c r="BD2086" s="16"/>
      <c r="BH2086" s="6"/>
      <c r="BI2086" s="3"/>
      <c r="BK2086" s="6"/>
      <c r="BL2086" s="3"/>
      <c r="BM2086" s="3"/>
    </row>
    <row r="2087" spans="11:65" ht="12.75" customHeight="1" x14ac:dyDescent="0.15">
      <c r="K2087" s="1"/>
      <c r="AL2087" s="16"/>
      <c r="AM2087" s="16"/>
      <c r="AN2087" s="17"/>
      <c r="AO2087" s="16"/>
      <c r="AP2087" s="16"/>
      <c r="AQ2087" s="18"/>
      <c r="AR2087" s="18"/>
      <c r="AS2087" s="16"/>
      <c r="AT2087" s="16"/>
      <c r="AU2087" s="16"/>
      <c r="AV2087" s="16"/>
      <c r="AW2087" s="17"/>
      <c r="AX2087" s="16"/>
      <c r="AY2087" s="16"/>
      <c r="AZ2087" s="16"/>
      <c r="BA2087" s="16"/>
      <c r="BB2087" s="16"/>
      <c r="BC2087" s="16"/>
      <c r="BD2087" s="16"/>
      <c r="BH2087" s="6"/>
      <c r="BI2087" s="3"/>
      <c r="BK2087" s="6"/>
      <c r="BL2087" s="3"/>
      <c r="BM2087" s="3"/>
    </row>
    <row r="2088" spans="11:65" ht="12.75" customHeight="1" x14ac:dyDescent="0.15">
      <c r="K2088" s="1"/>
      <c r="AL2088" s="16"/>
      <c r="AM2088" s="16"/>
      <c r="AN2088" s="17"/>
      <c r="AO2088" s="16"/>
      <c r="AP2088" s="16"/>
      <c r="AQ2088" s="18"/>
      <c r="AR2088" s="18"/>
      <c r="AS2088" s="16"/>
      <c r="AT2088" s="16"/>
      <c r="AU2088" s="16"/>
      <c r="AV2088" s="16"/>
      <c r="AW2088" s="17"/>
      <c r="AX2088" s="16"/>
      <c r="AY2088" s="16"/>
      <c r="AZ2088" s="16"/>
      <c r="BA2088" s="16"/>
      <c r="BB2088" s="16"/>
      <c r="BC2088" s="16"/>
      <c r="BD2088" s="16"/>
      <c r="BH2088" s="6"/>
      <c r="BI2088" s="3"/>
      <c r="BK2088" s="6"/>
      <c r="BL2088" s="3"/>
      <c r="BM2088" s="3"/>
    </row>
    <row r="2089" spans="11:65" ht="12.75" customHeight="1" x14ac:dyDescent="0.15">
      <c r="K2089" s="1"/>
      <c r="AL2089" s="16"/>
      <c r="AM2089" s="16"/>
      <c r="AN2089" s="17"/>
      <c r="AO2089" s="16"/>
      <c r="AP2089" s="16"/>
      <c r="AQ2089" s="18"/>
      <c r="AR2089" s="18"/>
      <c r="AS2089" s="16"/>
      <c r="AT2089" s="16"/>
      <c r="AU2089" s="16"/>
      <c r="AV2089" s="16"/>
      <c r="AW2089" s="17"/>
      <c r="AX2089" s="16"/>
      <c r="AY2089" s="16"/>
      <c r="AZ2089" s="16"/>
      <c r="BA2089" s="16"/>
      <c r="BB2089" s="16"/>
      <c r="BC2089" s="16"/>
      <c r="BD2089" s="16"/>
      <c r="BH2089" s="6"/>
      <c r="BI2089" s="3"/>
      <c r="BK2089" s="6"/>
      <c r="BL2089" s="3"/>
      <c r="BM2089" s="3"/>
    </row>
    <row r="2090" spans="11:65" ht="12.75" customHeight="1" x14ac:dyDescent="0.15">
      <c r="K2090" s="1"/>
      <c r="AL2090" s="16"/>
      <c r="AM2090" s="16"/>
      <c r="AN2090" s="17"/>
      <c r="AO2090" s="16"/>
      <c r="AP2090" s="16"/>
      <c r="AQ2090" s="18"/>
      <c r="AR2090" s="18"/>
      <c r="AS2090" s="16"/>
      <c r="AT2090" s="16"/>
      <c r="AU2090" s="16"/>
      <c r="AV2090" s="16"/>
      <c r="AW2090" s="17"/>
      <c r="AX2090" s="16"/>
      <c r="AY2090" s="16"/>
      <c r="AZ2090" s="16"/>
      <c r="BA2090" s="16"/>
      <c r="BB2090" s="16"/>
      <c r="BC2090" s="16"/>
      <c r="BD2090" s="16"/>
      <c r="BH2090" s="6"/>
      <c r="BI2090" s="3"/>
      <c r="BK2090" s="6"/>
      <c r="BL2090" s="3"/>
      <c r="BM2090" s="3"/>
    </row>
    <row r="2091" spans="11:65" ht="12.75" customHeight="1" x14ac:dyDescent="0.15">
      <c r="K2091" s="1"/>
      <c r="AL2091" s="16"/>
      <c r="AM2091" s="16"/>
      <c r="AN2091" s="17"/>
      <c r="AO2091" s="16"/>
      <c r="AP2091" s="16"/>
      <c r="AQ2091" s="18"/>
      <c r="AR2091" s="18"/>
      <c r="AS2091" s="16"/>
      <c r="AT2091" s="16"/>
      <c r="AU2091" s="16"/>
      <c r="AV2091" s="16"/>
      <c r="AW2091" s="17"/>
      <c r="AX2091" s="16"/>
      <c r="AY2091" s="16"/>
      <c r="AZ2091" s="16"/>
      <c r="BA2091" s="16"/>
      <c r="BB2091" s="16"/>
      <c r="BC2091" s="16"/>
      <c r="BD2091" s="16"/>
      <c r="BH2091" s="6"/>
      <c r="BI2091" s="3"/>
      <c r="BK2091" s="6"/>
      <c r="BL2091" s="3"/>
      <c r="BM2091" s="3"/>
    </row>
    <row r="2092" spans="11:65" ht="12.75" customHeight="1" x14ac:dyDescent="0.15">
      <c r="K2092" s="1"/>
      <c r="AL2092" s="16"/>
      <c r="AM2092" s="16"/>
      <c r="AN2092" s="17"/>
      <c r="AO2092" s="16"/>
      <c r="AP2092" s="16"/>
      <c r="AQ2092" s="18"/>
      <c r="AR2092" s="18"/>
      <c r="AS2092" s="16"/>
      <c r="AT2092" s="16"/>
      <c r="AU2092" s="16"/>
      <c r="AV2092" s="16"/>
      <c r="AW2092" s="17"/>
      <c r="AX2092" s="16"/>
      <c r="AY2092" s="16"/>
      <c r="AZ2092" s="16"/>
      <c r="BA2092" s="16"/>
      <c r="BB2092" s="16"/>
      <c r="BC2092" s="16"/>
      <c r="BD2092" s="16"/>
      <c r="BH2092" s="6"/>
      <c r="BI2092" s="3"/>
      <c r="BK2092" s="6"/>
      <c r="BL2092" s="3"/>
      <c r="BM2092" s="3"/>
    </row>
    <row r="2093" spans="11:65" ht="12.75" customHeight="1" x14ac:dyDescent="0.15">
      <c r="K2093" s="1"/>
      <c r="AL2093" s="16"/>
      <c r="AM2093" s="16"/>
      <c r="AN2093" s="17"/>
      <c r="AO2093" s="16"/>
      <c r="AP2093" s="16"/>
      <c r="AQ2093" s="18"/>
      <c r="AR2093" s="18"/>
      <c r="AS2093" s="16"/>
      <c r="AT2093" s="16"/>
      <c r="AU2093" s="16"/>
      <c r="AV2093" s="16"/>
      <c r="AW2093" s="17"/>
      <c r="AX2093" s="16"/>
      <c r="AY2093" s="16"/>
      <c r="AZ2093" s="16"/>
      <c r="BA2093" s="16"/>
      <c r="BB2093" s="16"/>
      <c r="BC2093" s="16"/>
      <c r="BD2093" s="16"/>
      <c r="BH2093" s="6"/>
      <c r="BI2093" s="3"/>
      <c r="BK2093" s="6"/>
      <c r="BL2093" s="3"/>
      <c r="BM2093" s="3"/>
    </row>
    <row r="2094" spans="11:65" ht="12.75" customHeight="1" x14ac:dyDescent="0.15">
      <c r="K2094" s="1"/>
      <c r="AL2094" s="16"/>
      <c r="AM2094" s="16"/>
      <c r="AN2094" s="17"/>
      <c r="AO2094" s="16"/>
      <c r="AP2094" s="16"/>
      <c r="AQ2094" s="18"/>
      <c r="AR2094" s="18"/>
      <c r="AS2094" s="16"/>
      <c r="AT2094" s="16"/>
      <c r="AU2094" s="16"/>
      <c r="AV2094" s="16"/>
      <c r="AW2094" s="17"/>
      <c r="AX2094" s="16"/>
      <c r="AY2094" s="16"/>
      <c r="AZ2094" s="16"/>
      <c r="BA2094" s="16"/>
      <c r="BB2094" s="16"/>
      <c r="BC2094" s="16"/>
      <c r="BD2094" s="16"/>
      <c r="BH2094" s="6"/>
      <c r="BI2094" s="3"/>
      <c r="BK2094" s="6"/>
      <c r="BL2094" s="3"/>
      <c r="BM2094" s="3"/>
    </row>
    <row r="2095" spans="11:65" ht="12.75" customHeight="1" x14ac:dyDescent="0.15">
      <c r="K2095" s="1"/>
      <c r="AL2095" s="16"/>
      <c r="AM2095" s="16"/>
      <c r="AN2095" s="17"/>
      <c r="AO2095" s="16"/>
      <c r="AP2095" s="16"/>
      <c r="AQ2095" s="18"/>
      <c r="AR2095" s="18"/>
      <c r="AS2095" s="16"/>
      <c r="AT2095" s="16"/>
      <c r="AU2095" s="16"/>
      <c r="AV2095" s="16"/>
      <c r="AW2095" s="17"/>
      <c r="AX2095" s="16"/>
      <c r="AY2095" s="16"/>
      <c r="AZ2095" s="16"/>
      <c r="BA2095" s="16"/>
      <c r="BB2095" s="16"/>
      <c r="BC2095" s="16"/>
      <c r="BD2095" s="16"/>
      <c r="BH2095" s="6"/>
      <c r="BI2095" s="3"/>
      <c r="BK2095" s="6"/>
      <c r="BL2095" s="3"/>
      <c r="BM2095" s="3"/>
    </row>
    <row r="2096" spans="11:65" ht="12.75" customHeight="1" x14ac:dyDescent="0.15">
      <c r="K2096" s="1"/>
      <c r="AL2096" s="16"/>
      <c r="AM2096" s="16"/>
      <c r="AN2096" s="17"/>
      <c r="AO2096" s="16"/>
      <c r="AP2096" s="16"/>
      <c r="AQ2096" s="18"/>
      <c r="AR2096" s="18"/>
      <c r="AS2096" s="16"/>
      <c r="AT2096" s="16"/>
      <c r="AU2096" s="16"/>
      <c r="AV2096" s="16"/>
      <c r="AW2096" s="17"/>
      <c r="AX2096" s="16"/>
      <c r="AY2096" s="16"/>
      <c r="AZ2096" s="16"/>
      <c r="BA2096" s="16"/>
      <c r="BB2096" s="16"/>
      <c r="BC2096" s="16"/>
      <c r="BD2096" s="16"/>
      <c r="BH2096" s="6"/>
      <c r="BI2096" s="3"/>
      <c r="BK2096" s="6"/>
      <c r="BL2096" s="3"/>
      <c r="BM2096" s="3"/>
    </row>
    <row r="2097" spans="11:65" ht="12.75" customHeight="1" x14ac:dyDescent="0.15">
      <c r="K2097" s="1"/>
      <c r="AL2097" s="16"/>
      <c r="AM2097" s="16"/>
      <c r="AN2097" s="17"/>
      <c r="AO2097" s="16"/>
      <c r="AP2097" s="16"/>
      <c r="AQ2097" s="18"/>
      <c r="AR2097" s="18"/>
      <c r="AS2097" s="16"/>
      <c r="AT2097" s="16"/>
      <c r="AU2097" s="16"/>
      <c r="AV2097" s="16"/>
      <c r="AW2097" s="17"/>
      <c r="AX2097" s="16"/>
      <c r="AY2097" s="16"/>
      <c r="AZ2097" s="16"/>
      <c r="BA2097" s="16"/>
      <c r="BB2097" s="16"/>
      <c r="BC2097" s="16"/>
      <c r="BD2097" s="16"/>
      <c r="BH2097" s="6"/>
      <c r="BI2097" s="3"/>
      <c r="BK2097" s="6"/>
      <c r="BL2097" s="3"/>
      <c r="BM2097" s="3"/>
    </row>
    <row r="2098" spans="11:65" ht="12.75" customHeight="1" x14ac:dyDescent="0.15">
      <c r="K2098" s="1"/>
      <c r="AL2098" s="16"/>
      <c r="AM2098" s="16"/>
      <c r="AN2098" s="17"/>
      <c r="AO2098" s="16"/>
      <c r="AP2098" s="16"/>
      <c r="AQ2098" s="18"/>
      <c r="AR2098" s="18"/>
      <c r="AS2098" s="16"/>
      <c r="AT2098" s="16"/>
      <c r="AU2098" s="16"/>
      <c r="AV2098" s="16"/>
      <c r="AW2098" s="17"/>
      <c r="AX2098" s="16"/>
      <c r="AY2098" s="16"/>
      <c r="AZ2098" s="16"/>
      <c r="BA2098" s="16"/>
      <c r="BB2098" s="16"/>
      <c r="BC2098" s="16"/>
      <c r="BD2098" s="16"/>
      <c r="BH2098" s="6"/>
      <c r="BI2098" s="3"/>
      <c r="BK2098" s="6"/>
      <c r="BL2098" s="3"/>
      <c r="BM2098" s="3"/>
    </row>
    <row r="2099" spans="11:65" ht="12.75" customHeight="1" x14ac:dyDescent="0.15">
      <c r="K2099" s="1"/>
      <c r="AL2099" s="16"/>
      <c r="AM2099" s="16"/>
      <c r="AN2099" s="17"/>
      <c r="AO2099" s="16"/>
      <c r="AP2099" s="16"/>
      <c r="AQ2099" s="18"/>
      <c r="AR2099" s="18"/>
      <c r="AS2099" s="16"/>
      <c r="AT2099" s="16"/>
      <c r="AU2099" s="16"/>
      <c r="AV2099" s="16"/>
      <c r="AW2099" s="17"/>
      <c r="AX2099" s="16"/>
      <c r="AY2099" s="16"/>
      <c r="AZ2099" s="16"/>
      <c r="BA2099" s="16"/>
      <c r="BB2099" s="16"/>
      <c r="BC2099" s="16"/>
      <c r="BD2099" s="16"/>
      <c r="BH2099" s="6"/>
      <c r="BI2099" s="3"/>
      <c r="BK2099" s="6"/>
      <c r="BL2099" s="3"/>
      <c r="BM2099" s="3"/>
    </row>
    <row r="2100" spans="11:65" ht="12.75" customHeight="1" x14ac:dyDescent="0.15">
      <c r="K2100" s="1"/>
      <c r="AL2100" s="16"/>
      <c r="AM2100" s="16"/>
      <c r="AN2100" s="17"/>
      <c r="AO2100" s="16"/>
      <c r="AP2100" s="16"/>
      <c r="AQ2100" s="18"/>
      <c r="AR2100" s="18"/>
      <c r="AS2100" s="16"/>
      <c r="AT2100" s="16"/>
      <c r="AU2100" s="16"/>
      <c r="AV2100" s="16"/>
      <c r="AW2100" s="17"/>
      <c r="AX2100" s="16"/>
      <c r="AY2100" s="16"/>
      <c r="AZ2100" s="16"/>
      <c r="BA2100" s="16"/>
      <c r="BB2100" s="16"/>
      <c r="BC2100" s="16"/>
      <c r="BD2100" s="16"/>
      <c r="BH2100" s="6"/>
      <c r="BI2100" s="3"/>
      <c r="BK2100" s="6"/>
      <c r="BL2100" s="3"/>
      <c r="BM2100" s="3"/>
    </row>
    <row r="2101" spans="11:65" ht="12.75" customHeight="1" x14ac:dyDescent="0.15">
      <c r="K2101" s="1"/>
      <c r="AL2101" s="16"/>
      <c r="AM2101" s="16"/>
      <c r="AN2101" s="17"/>
      <c r="AO2101" s="16"/>
      <c r="AP2101" s="16"/>
      <c r="AQ2101" s="18"/>
      <c r="AR2101" s="18"/>
      <c r="AS2101" s="16"/>
      <c r="AT2101" s="16"/>
      <c r="AU2101" s="16"/>
      <c r="AV2101" s="16"/>
      <c r="AW2101" s="17"/>
      <c r="AX2101" s="16"/>
      <c r="AY2101" s="16"/>
      <c r="AZ2101" s="16"/>
      <c r="BA2101" s="16"/>
      <c r="BB2101" s="16"/>
      <c r="BC2101" s="16"/>
      <c r="BD2101" s="16"/>
      <c r="BH2101" s="6"/>
      <c r="BI2101" s="3"/>
      <c r="BK2101" s="6"/>
      <c r="BL2101" s="3"/>
      <c r="BM2101" s="3"/>
    </row>
    <row r="2102" spans="11:65" ht="12.75" customHeight="1" x14ac:dyDescent="0.15">
      <c r="K2102" s="1"/>
      <c r="AL2102" s="16"/>
      <c r="AM2102" s="16"/>
      <c r="AN2102" s="17"/>
      <c r="AO2102" s="16"/>
      <c r="AP2102" s="16"/>
      <c r="AQ2102" s="18"/>
      <c r="AR2102" s="18"/>
      <c r="AS2102" s="16"/>
      <c r="AT2102" s="16"/>
      <c r="AU2102" s="16"/>
      <c r="AV2102" s="16"/>
      <c r="AW2102" s="17"/>
      <c r="AX2102" s="16"/>
      <c r="AY2102" s="16"/>
      <c r="AZ2102" s="16"/>
      <c r="BA2102" s="16"/>
      <c r="BB2102" s="16"/>
      <c r="BC2102" s="16"/>
      <c r="BD2102" s="16"/>
      <c r="BH2102" s="6"/>
      <c r="BI2102" s="3"/>
      <c r="BK2102" s="6"/>
      <c r="BL2102" s="3"/>
      <c r="BM2102" s="3"/>
    </row>
    <row r="2103" spans="11:65" ht="12.75" customHeight="1" x14ac:dyDescent="0.15">
      <c r="K2103" s="1"/>
      <c r="AL2103" s="16"/>
      <c r="AM2103" s="16"/>
      <c r="AN2103" s="17"/>
      <c r="AO2103" s="16"/>
      <c r="AP2103" s="16"/>
      <c r="AQ2103" s="18"/>
      <c r="AR2103" s="18"/>
      <c r="AS2103" s="16"/>
      <c r="AT2103" s="16"/>
      <c r="AU2103" s="16"/>
      <c r="AV2103" s="16"/>
      <c r="AW2103" s="17"/>
      <c r="AX2103" s="16"/>
      <c r="AY2103" s="16"/>
      <c r="AZ2103" s="16"/>
      <c r="BA2103" s="16"/>
      <c r="BB2103" s="16"/>
      <c r="BC2103" s="16"/>
      <c r="BD2103" s="16"/>
      <c r="BH2103" s="6"/>
      <c r="BI2103" s="3"/>
      <c r="BK2103" s="6"/>
      <c r="BL2103" s="3"/>
      <c r="BM2103" s="3"/>
    </row>
    <row r="2104" spans="11:65" ht="12.75" customHeight="1" x14ac:dyDescent="0.15">
      <c r="K2104" s="1"/>
      <c r="AL2104" s="16"/>
      <c r="AM2104" s="16"/>
      <c r="AN2104" s="17"/>
      <c r="AO2104" s="16"/>
      <c r="AP2104" s="16"/>
      <c r="AQ2104" s="18"/>
      <c r="AR2104" s="18"/>
      <c r="AS2104" s="16"/>
      <c r="AT2104" s="16"/>
      <c r="AU2104" s="16"/>
      <c r="AV2104" s="16"/>
      <c r="AW2104" s="17"/>
      <c r="AX2104" s="16"/>
      <c r="AY2104" s="16"/>
      <c r="AZ2104" s="16"/>
      <c r="BA2104" s="16"/>
      <c r="BB2104" s="16"/>
      <c r="BC2104" s="16"/>
      <c r="BD2104" s="16"/>
      <c r="BH2104" s="6"/>
      <c r="BI2104" s="3"/>
      <c r="BK2104" s="6"/>
      <c r="BL2104" s="3"/>
      <c r="BM2104" s="3"/>
    </row>
    <row r="2105" spans="11:65" ht="12.75" customHeight="1" x14ac:dyDescent="0.15">
      <c r="K2105" s="1"/>
      <c r="AL2105" s="16"/>
      <c r="AM2105" s="16"/>
      <c r="AN2105" s="17"/>
      <c r="AO2105" s="16"/>
      <c r="AP2105" s="16"/>
      <c r="AQ2105" s="18"/>
      <c r="AR2105" s="18"/>
      <c r="AS2105" s="16"/>
      <c r="AT2105" s="16"/>
      <c r="AU2105" s="16"/>
      <c r="AV2105" s="16"/>
      <c r="AW2105" s="17"/>
      <c r="AX2105" s="16"/>
      <c r="AY2105" s="16"/>
      <c r="AZ2105" s="16"/>
      <c r="BA2105" s="16"/>
      <c r="BB2105" s="16"/>
      <c r="BC2105" s="16"/>
      <c r="BD2105" s="16"/>
      <c r="BH2105" s="6"/>
      <c r="BI2105" s="3"/>
      <c r="BK2105" s="6"/>
      <c r="BL2105" s="3"/>
      <c r="BM2105" s="3"/>
    </row>
    <row r="2106" spans="11:65" ht="12.75" customHeight="1" x14ac:dyDescent="0.15">
      <c r="K2106" s="1"/>
      <c r="AL2106" s="16"/>
      <c r="AM2106" s="16"/>
      <c r="AN2106" s="17"/>
      <c r="AO2106" s="16"/>
      <c r="AP2106" s="16"/>
      <c r="AQ2106" s="18"/>
      <c r="AR2106" s="18"/>
      <c r="AS2106" s="16"/>
      <c r="AT2106" s="16"/>
      <c r="AU2106" s="16"/>
      <c r="AV2106" s="16"/>
      <c r="AW2106" s="17"/>
      <c r="AX2106" s="16"/>
      <c r="AY2106" s="16"/>
      <c r="AZ2106" s="16"/>
      <c r="BA2106" s="16"/>
      <c r="BB2106" s="16"/>
      <c r="BC2106" s="16"/>
      <c r="BD2106" s="16"/>
      <c r="BH2106" s="6"/>
      <c r="BI2106" s="3"/>
      <c r="BK2106" s="6"/>
      <c r="BL2106" s="3"/>
      <c r="BM2106" s="3"/>
    </row>
    <row r="2107" spans="11:65" ht="12.75" customHeight="1" x14ac:dyDescent="0.15">
      <c r="K2107" s="1"/>
      <c r="AL2107" s="16"/>
      <c r="AM2107" s="16"/>
      <c r="AN2107" s="17"/>
      <c r="AO2107" s="16"/>
      <c r="AP2107" s="16"/>
      <c r="AQ2107" s="18"/>
      <c r="AR2107" s="18"/>
      <c r="AS2107" s="16"/>
      <c r="AT2107" s="16"/>
      <c r="AU2107" s="16"/>
      <c r="AV2107" s="16"/>
      <c r="AW2107" s="17"/>
      <c r="AX2107" s="16"/>
      <c r="AY2107" s="16"/>
      <c r="AZ2107" s="16"/>
      <c r="BA2107" s="16"/>
      <c r="BB2107" s="16"/>
      <c r="BC2107" s="16"/>
      <c r="BD2107" s="16"/>
      <c r="BH2107" s="6"/>
      <c r="BI2107" s="3"/>
      <c r="BK2107" s="6"/>
      <c r="BL2107" s="3"/>
      <c r="BM2107" s="3"/>
    </row>
    <row r="2108" spans="11:65" ht="12.75" customHeight="1" x14ac:dyDescent="0.15">
      <c r="K2108" s="1"/>
      <c r="AL2108" s="16"/>
      <c r="AM2108" s="16"/>
      <c r="AN2108" s="17"/>
      <c r="AO2108" s="16"/>
      <c r="AP2108" s="16"/>
      <c r="AQ2108" s="18"/>
      <c r="AR2108" s="18"/>
      <c r="AS2108" s="16"/>
      <c r="AT2108" s="16"/>
      <c r="AU2108" s="16"/>
      <c r="AV2108" s="16"/>
      <c r="AW2108" s="17"/>
      <c r="AX2108" s="16"/>
      <c r="AY2108" s="16"/>
      <c r="AZ2108" s="16"/>
      <c r="BA2108" s="16"/>
      <c r="BB2108" s="16"/>
      <c r="BC2108" s="16"/>
      <c r="BD2108" s="16"/>
      <c r="BH2108" s="6"/>
      <c r="BI2108" s="3"/>
      <c r="BK2108" s="6"/>
      <c r="BL2108" s="3"/>
      <c r="BM2108" s="3"/>
    </row>
    <row r="2109" spans="11:65" ht="12.75" customHeight="1" x14ac:dyDescent="0.15">
      <c r="K2109" s="1"/>
      <c r="AL2109" s="16"/>
      <c r="AM2109" s="16"/>
      <c r="AN2109" s="17"/>
      <c r="AO2109" s="16"/>
      <c r="AP2109" s="16"/>
      <c r="AQ2109" s="18"/>
      <c r="AR2109" s="18"/>
      <c r="AS2109" s="16"/>
      <c r="AT2109" s="16"/>
      <c r="AU2109" s="16"/>
      <c r="AV2109" s="16"/>
      <c r="AW2109" s="17"/>
      <c r="AX2109" s="16"/>
      <c r="AY2109" s="16"/>
      <c r="AZ2109" s="16"/>
      <c r="BA2109" s="16"/>
      <c r="BB2109" s="16"/>
      <c r="BC2109" s="16"/>
      <c r="BD2109" s="16"/>
      <c r="BH2109" s="6"/>
      <c r="BI2109" s="3"/>
      <c r="BK2109" s="6"/>
      <c r="BL2109" s="3"/>
      <c r="BM2109" s="3"/>
    </row>
    <row r="2110" spans="11:65" ht="12.75" customHeight="1" x14ac:dyDescent="0.15">
      <c r="K2110" s="1"/>
      <c r="AL2110" s="16"/>
      <c r="AM2110" s="16"/>
      <c r="AN2110" s="17"/>
      <c r="AO2110" s="16"/>
      <c r="AP2110" s="16"/>
      <c r="AQ2110" s="18"/>
      <c r="AR2110" s="18"/>
      <c r="AS2110" s="16"/>
      <c r="AT2110" s="16"/>
      <c r="AU2110" s="16"/>
      <c r="AV2110" s="16"/>
      <c r="AW2110" s="17"/>
      <c r="AX2110" s="16"/>
      <c r="AY2110" s="16"/>
      <c r="AZ2110" s="16"/>
      <c r="BA2110" s="16"/>
      <c r="BB2110" s="16"/>
      <c r="BC2110" s="16"/>
      <c r="BD2110" s="16"/>
      <c r="BH2110" s="6"/>
      <c r="BI2110" s="3"/>
      <c r="BK2110" s="6"/>
      <c r="BL2110" s="3"/>
      <c r="BM2110" s="3"/>
    </row>
    <row r="2111" spans="11:65" ht="12.75" customHeight="1" x14ac:dyDescent="0.15">
      <c r="K2111" s="1"/>
      <c r="AL2111" s="16"/>
      <c r="AM2111" s="16"/>
      <c r="AN2111" s="17"/>
      <c r="AO2111" s="16"/>
      <c r="AP2111" s="16"/>
      <c r="AQ2111" s="18"/>
      <c r="AR2111" s="18"/>
      <c r="AS2111" s="16"/>
      <c r="AT2111" s="16"/>
      <c r="AU2111" s="16"/>
      <c r="AV2111" s="16"/>
      <c r="AW2111" s="17"/>
      <c r="AX2111" s="16"/>
      <c r="AY2111" s="16"/>
      <c r="AZ2111" s="16"/>
      <c r="BA2111" s="16"/>
      <c r="BB2111" s="16"/>
      <c r="BC2111" s="16"/>
      <c r="BD2111" s="16"/>
      <c r="BH2111" s="6"/>
      <c r="BI2111" s="3"/>
      <c r="BK2111" s="6"/>
      <c r="BL2111" s="3"/>
      <c r="BM2111" s="3"/>
    </row>
    <row r="2112" spans="11:65" ht="12.75" customHeight="1" x14ac:dyDescent="0.15">
      <c r="K2112" s="1"/>
      <c r="AL2112" s="16"/>
      <c r="AM2112" s="16"/>
      <c r="AN2112" s="17"/>
      <c r="AO2112" s="16"/>
      <c r="AP2112" s="16"/>
      <c r="AQ2112" s="18"/>
      <c r="AR2112" s="18"/>
      <c r="AS2112" s="16"/>
      <c r="AT2112" s="16"/>
      <c r="AU2112" s="16"/>
      <c r="AV2112" s="16"/>
      <c r="AW2112" s="17"/>
      <c r="AX2112" s="16"/>
      <c r="AY2112" s="16"/>
      <c r="AZ2112" s="16"/>
      <c r="BA2112" s="16"/>
      <c r="BB2112" s="16"/>
      <c r="BC2112" s="16"/>
      <c r="BD2112" s="16"/>
      <c r="BH2112" s="6"/>
      <c r="BI2112" s="3"/>
      <c r="BK2112" s="6"/>
      <c r="BL2112" s="3"/>
      <c r="BM2112" s="3"/>
    </row>
    <row r="2113" spans="11:65" ht="12.75" customHeight="1" x14ac:dyDescent="0.15">
      <c r="K2113" s="1"/>
      <c r="AL2113" s="16"/>
      <c r="AM2113" s="16"/>
      <c r="AN2113" s="17"/>
      <c r="AO2113" s="16"/>
      <c r="AP2113" s="16"/>
      <c r="AQ2113" s="18"/>
      <c r="AR2113" s="18"/>
      <c r="AS2113" s="16"/>
      <c r="AT2113" s="16"/>
      <c r="AU2113" s="16"/>
      <c r="AV2113" s="16"/>
      <c r="AW2113" s="17"/>
      <c r="AX2113" s="16"/>
      <c r="AY2113" s="16"/>
      <c r="AZ2113" s="16"/>
      <c r="BA2113" s="16"/>
      <c r="BB2113" s="16"/>
      <c r="BC2113" s="16"/>
      <c r="BD2113" s="16"/>
      <c r="BH2113" s="6"/>
      <c r="BI2113" s="3"/>
      <c r="BK2113" s="6"/>
      <c r="BL2113" s="3"/>
      <c r="BM2113" s="3"/>
    </row>
    <row r="2114" spans="11:65" ht="12.75" customHeight="1" x14ac:dyDescent="0.15">
      <c r="K2114" s="1"/>
      <c r="AL2114" s="16"/>
      <c r="AM2114" s="16"/>
      <c r="AN2114" s="17"/>
      <c r="AO2114" s="16"/>
      <c r="AP2114" s="16"/>
      <c r="AQ2114" s="18"/>
      <c r="AR2114" s="18"/>
      <c r="AS2114" s="16"/>
      <c r="AT2114" s="16"/>
      <c r="AU2114" s="16"/>
      <c r="AV2114" s="16"/>
      <c r="AW2114" s="17"/>
      <c r="AX2114" s="16"/>
      <c r="AY2114" s="16"/>
      <c r="AZ2114" s="16"/>
      <c r="BA2114" s="16"/>
      <c r="BB2114" s="16"/>
      <c r="BC2114" s="16"/>
      <c r="BD2114" s="16"/>
      <c r="BH2114" s="6"/>
      <c r="BI2114" s="3"/>
      <c r="BK2114" s="6"/>
      <c r="BL2114" s="3"/>
      <c r="BM2114" s="3"/>
    </row>
    <row r="2115" spans="11:65" ht="12.75" customHeight="1" x14ac:dyDescent="0.15">
      <c r="K2115" s="1"/>
      <c r="AL2115" s="16"/>
      <c r="AM2115" s="16"/>
      <c r="AN2115" s="17"/>
      <c r="AO2115" s="16"/>
      <c r="AP2115" s="16"/>
      <c r="AQ2115" s="18"/>
      <c r="AR2115" s="18"/>
      <c r="AS2115" s="16"/>
      <c r="AT2115" s="16"/>
      <c r="AU2115" s="16"/>
      <c r="AV2115" s="16"/>
      <c r="AW2115" s="17"/>
      <c r="AX2115" s="16"/>
      <c r="AY2115" s="16"/>
      <c r="AZ2115" s="16"/>
      <c r="BA2115" s="16"/>
      <c r="BB2115" s="16"/>
      <c r="BC2115" s="16"/>
      <c r="BD2115" s="16"/>
      <c r="BH2115" s="6"/>
      <c r="BI2115" s="3"/>
      <c r="BK2115" s="6"/>
      <c r="BL2115" s="3"/>
      <c r="BM2115" s="3"/>
    </row>
    <row r="2116" spans="11:65" ht="12.75" customHeight="1" x14ac:dyDescent="0.15">
      <c r="K2116" s="1"/>
      <c r="AL2116" s="16"/>
      <c r="AM2116" s="16"/>
      <c r="AN2116" s="17"/>
      <c r="AO2116" s="16"/>
      <c r="AP2116" s="16"/>
      <c r="AQ2116" s="18"/>
      <c r="AR2116" s="18"/>
      <c r="AS2116" s="16"/>
      <c r="AT2116" s="16"/>
      <c r="AU2116" s="16"/>
      <c r="AV2116" s="16"/>
      <c r="AW2116" s="17"/>
      <c r="AX2116" s="16"/>
      <c r="AY2116" s="16"/>
      <c r="AZ2116" s="16"/>
      <c r="BA2116" s="16"/>
      <c r="BB2116" s="16"/>
      <c r="BC2116" s="16"/>
      <c r="BD2116" s="16"/>
      <c r="BH2116" s="6"/>
      <c r="BI2116" s="3"/>
      <c r="BK2116" s="6"/>
      <c r="BL2116" s="3"/>
      <c r="BM2116" s="3"/>
    </row>
    <row r="2117" spans="11:65" ht="12.75" customHeight="1" x14ac:dyDescent="0.15">
      <c r="K2117" s="1"/>
      <c r="AL2117" s="16"/>
      <c r="AM2117" s="16"/>
      <c r="AN2117" s="17"/>
      <c r="AO2117" s="16"/>
      <c r="AP2117" s="16"/>
      <c r="AQ2117" s="18"/>
      <c r="AR2117" s="18"/>
      <c r="AS2117" s="16"/>
      <c r="AT2117" s="16"/>
      <c r="AU2117" s="16"/>
      <c r="AV2117" s="16"/>
      <c r="AW2117" s="17"/>
      <c r="AX2117" s="16"/>
      <c r="AY2117" s="16"/>
      <c r="AZ2117" s="16"/>
      <c r="BA2117" s="16"/>
      <c r="BB2117" s="16"/>
      <c r="BC2117" s="16"/>
      <c r="BD2117" s="16"/>
      <c r="BH2117" s="6"/>
      <c r="BI2117" s="3"/>
      <c r="BK2117" s="6"/>
      <c r="BL2117" s="3"/>
      <c r="BM2117" s="3"/>
    </row>
    <row r="2118" spans="11:65" ht="12.75" customHeight="1" x14ac:dyDescent="0.15">
      <c r="K2118" s="1"/>
      <c r="AL2118" s="16"/>
      <c r="AM2118" s="16"/>
      <c r="AN2118" s="17"/>
      <c r="AO2118" s="16"/>
      <c r="AP2118" s="16"/>
      <c r="AQ2118" s="18"/>
      <c r="AR2118" s="18"/>
      <c r="AS2118" s="16"/>
      <c r="AT2118" s="16"/>
      <c r="AU2118" s="16"/>
      <c r="AV2118" s="16"/>
      <c r="AW2118" s="17"/>
      <c r="AX2118" s="16"/>
      <c r="AY2118" s="16"/>
      <c r="AZ2118" s="16"/>
      <c r="BA2118" s="16"/>
      <c r="BB2118" s="16"/>
      <c r="BC2118" s="16"/>
      <c r="BD2118" s="16"/>
      <c r="BH2118" s="6"/>
      <c r="BI2118" s="3"/>
      <c r="BK2118" s="6"/>
      <c r="BL2118" s="3"/>
      <c r="BM2118" s="3"/>
    </row>
    <row r="2119" spans="11:65" ht="12.75" customHeight="1" x14ac:dyDescent="0.15">
      <c r="K2119" s="1"/>
      <c r="AL2119" s="16"/>
      <c r="AM2119" s="16"/>
      <c r="AN2119" s="17"/>
      <c r="AO2119" s="16"/>
      <c r="AP2119" s="16"/>
      <c r="AQ2119" s="18"/>
      <c r="AR2119" s="18"/>
      <c r="AS2119" s="16"/>
      <c r="AT2119" s="16"/>
      <c r="AU2119" s="16"/>
      <c r="AV2119" s="16"/>
      <c r="AW2119" s="17"/>
      <c r="AX2119" s="16"/>
      <c r="AY2119" s="16"/>
      <c r="AZ2119" s="16"/>
      <c r="BA2119" s="16"/>
      <c r="BB2119" s="16"/>
      <c r="BC2119" s="16"/>
      <c r="BD2119" s="16"/>
      <c r="BH2119" s="6"/>
      <c r="BI2119" s="3"/>
      <c r="BK2119" s="6"/>
      <c r="BL2119" s="3"/>
      <c r="BM2119" s="3"/>
    </row>
    <row r="2120" spans="11:65" ht="12.75" customHeight="1" x14ac:dyDescent="0.15">
      <c r="K2120" s="1"/>
      <c r="AL2120" s="16"/>
      <c r="AM2120" s="16"/>
      <c r="AN2120" s="17"/>
      <c r="AO2120" s="16"/>
      <c r="AP2120" s="16"/>
      <c r="AQ2120" s="18"/>
      <c r="AR2120" s="18"/>
      <c r="AS2120" s="16"/>
      <c r="AT2120" s="16"/>
      <c r="AU2120" s="16"/>
      <c r="AV2120" s="16"/>
      <c r="AW2120" s="17"/>
      <c r="AX2120" s="16"/>
      <c r="AY2120" s="16"/>
      <c r="AZ2120" s="16"/>
      <c r="BA2120" s="16"/>
      <c r="BB2120" s="16"/>
      <c r="BC2120" s="16"/>
      <c r="BD2120" s="16"/>
      <c r="BH2120" s="6"/>
      <c r="BI2120" s="3"/>
      <c r="BK2120" s="6"/>
      <c r="BL2120" s="3"/>
      <c r="BM2120" s="3"/>
    </row>
    <row r="2121" spans="11:65" ht="12.75" customHeight="1" x14ac:dyDescent="0.15">
      <c r="K2121" s="1"/>
      <c r="AL2121" s="16"/>
      <c r="AM2121" s="16"/>
      <c r="AN2121" s="17"/>
      <c r="AO2121" s="16"/>
      <c r="AP2121" s="16"/>
      <c r="AQ2121" s="18"/>
      <c r="AR2121" s="18"/>
      <c r="AS2121" s="16"/>
      <c r="AT2121" s="16"/>
      <c r="AU2121" s="16"/>
      <c r="AV2121" s="16"/>
      <c r="AW2121" s="17"/>
      <c r="AX2121" s="16"/>
      <c r="AY2121" s="16"/>
      <c r="AZ2121" s="16"/>
      <c r="BA2121" s="16"/>
      <c r="BB2121" s="16"/>
      <c r="BC2121" s="16"/>
      <c r="BD2121" s="16"/>
      <c r="BH2121" s="6"/>
      <c r="BI2121" s="3"/>
      <c r="BK2121" s="6"/>
      <c r="BL2121" s="3"/>
      <c r="BM2121" s="3"/>
    </row>
    <row r="2122" spans="11:65" ht="12.75" customHeight="1" x14ac:dyDescent="0.15">
      <c r="K2122" s="1"/>
      <c r="AL2122" s="16"/>
      <c r="AM2122" s="16"/>
      <c r="AN2122" s="17"/>
      <c r="AO2122" s="16"/>
      <c r="AP2122" s="16"/>
      <c r="AQ2122" s="18"/>
      <c r="AR2122" s="18"/>
      <c r="AS2122" s="16"/>
      <c r="AT2122" s="16"/>
      <c r="AU2122" s="16"/>
      <c r="AV2122" s="16"/>
      <c r="AW2122" s="17"/>
      <c r="AX2122" s="16"/>
      <c r="AY2122" s="16"/>
      <c r="AZ2122" s="16"/>
      <c r="BA2122" s="16"/>
      <c r="BB2122" s="16"/>
      <c r="BC2122" s="16"/>
      <c r="BD2122" s="16"/>
      <c r="BH2122" s="6"/>
      <c r="BI2122" s="3"/>
      <c r="BK2122" s="6"/>
      <c r="BL2122" s="3"/>
      <c r="BM2122" s="3"/>
    </row>
    <row r="2123" spans="11:65" ht="12.75" customHeight="1" x14ac:dyDescent="0.15">
      <c r="K2123" s="1"/>
      <c r="AL2123" s="16"/>
      <c r="AM2123" s="16"/>
      <c r="AN2123" s="17"/>
      <c r="AO2123" s="16"/>
      <c r="AP2123" s="16"/>
      <c r="AQ2123" s="18"/>
      <c r="AR2123" s="18"/>
      <c r="AS2123" s="16"/>
      <c r="AT2123" s="16"/>
      <c r="AU2123" s="16"/>
      <c r="AV2123" s="16"/>
      <c r="AW2123" s="17"/>
      <c r="AX2123" s="16"/>
      <c r="AY2123" s="16"/>
      <c r="AZ2123" s="16"/>
      <c r="BA2123" s="16"/>
      <c r="BB2123" s="16"/>
      <c r="BC2123" s="16"/>
      <c r="BD2123" s="16"/>
      <c r="BH2123" s="6"/>
      <c r="BI2123" s="3"/>
      <c r="BK2123" s="6"/>
      <c r="BL2123" s="3"/>
      <c r="BM2123" s="3"/>
    </row>
    <row r="2124" spans="11:65" ht="12.75" customHeight="1" x14ac:dyDescent="0.15">
      <c r="K2124" s="1"/>
      <c r="AL2124" s="16"/>
      <c r="AM2124" s="16"/>
      <c r="AN2124" s="17"/>
      <c r="AO2124" s="16"/>
      <c r="AP2124" s="16"/>
      <c r="AQ2124" s="18"/>
      <c r="AR2124" s="18"/>
      <c r="AS2124" s="16"/>
      <c r="AT2124" s="16"/>
      <c r="AU2124" s="16"/>
      <c r="AV2124" s="16"/>
      <c r="AW2124" s="17"/>
      <c r="AX2124" s="16"/>
      <c r="AY2124" s="16"/>
      <c r="AZ2124" s="16"/>
      <c r="BA2124" s="16"/>
      <c r="BB2124" s="16"/>
      <c r="BC2124" s="16"/>
      <c r="BD2124" s="16"/>
      <c r="BH2124" s="6"/>
      <c r="BI2124" s="3"/>
      <c r="BK2124" s="6"/>
      <c r="BL2124" s="3"/>
      <c r="BM2124" s="3"/>
    </row>
    <row r="2125" spans="11:65" ht="12.75" customHeight="1" x14ac:dyDescent="0.15">
      <c r="K2125" s="1"/>
      <c r="AL2125" s="16"/>
      <c r="AM2125" s="16"/>
      <c r="AN2125" s="17"/>
      <c r="AO2125" s="16"/>
      <c r="AP2125" s="16"/>
      <c r="AQ2125" s="18"/>
      <c r="AR2125" s="18"/>
      <c r="AS2125" s="16"/>
      <c r="AT2125" s="16"/>
      <c r="AU2125" s="16"/>
      <c r="AV2125" s="16"/>
      <c r="AW2125" s="17"/>
      <c r="AX2125" s="16"/>
      <c r="AY2125" s="16"/>
      <c r="AZ2125" s="16"/>
      <c r="BA2125" s="16"/>
      <c r="BB2125" s="16"/>
      <c r="BC2125" s="16"/>
      <c r="BD2125" s="16"/>
      <c r="BH2125" s="6"/>
      <c r="BI2125" s="3"/>
      <c r="BK2125" s="6"/>
      <c r="BL2125" s="3"/>
      <c r="BM2125" s="3"/>
    </row>
    <row r="2126" spans="11:65" ht="12.75" customHeight="1" x14ac:dyDescent="0.15">
      <c r="K2126" s="1"/>
      <c r="AL2126" s="16"/>
      <c r="AM2126" s="16"/>
      <c r="AN2126" s="17"/>
      <c r="AO2126" s="16"/>
      <c r="AP2126" s="16"/>
      <c r="AQ2126" s="18"/>
      <c r="AR2126" s="18"/>
      <c r="AS2126" s="16"/>
      <c r="AT2126" s="16"/>
      <c r="AU2126" s="16"/>
      <c r="AV2126" s="16"/>
      <c r="AW2126" s="17"/>
      <c r="AX2126" s="16"/>
      <c r="AY2126" s="16"/>
      <c r="AZ2126" s="16"/>
      <c r="BA2126" s="16"/>
      <c r="BB2126" s="16"/>
      <c r="BC2126" s="16"/>
      <c r="BD2126" s="16"/>
      <c r="BH2126" s="6"/>
      <c r="BI2126" s="3"/>
      <c r="BK2126" s="6"/>
      <c r="BL2126" s="3"/>
      <c r="BM2126" s="3"/>
    </row>
    <row r="2127" spans="11:65" ht="12.75" customHeight="1" x14ac:dyDescent="0.15">
      <c r="K2127" s="1"/>
      <c r="AL2127" s="16"/>
      <c r="AM2127" s="16"/>
      <c r="AN2127" s="17"/>
      <c r="AO2127" s="16"/>
      <c r="AP2127" s="16"/>
      <c r="AQ2127" s="18"/>
      <c r="AR2127" s="18"/>
      <c r="AS2127" s="16"/>
      <c r="AT2127" s="16"/>
      <c r="AU2127" s="16"/>
      <c r="AV2127" s="16"/>
      <c r="AW2127" s="17"/>
      <c r="AX2127" s="16"/>
      <c r="AY2127" s="16"/>
      <c r="AZ2127" s="16"/>
      <c r="BA2127" s="16"/>
      <c r="BB2127" s="16"/>
      <c r="BC2127" s="16"/>
      <c r="BD2127" s="16"/>
      <c r="BH2127" s="6"/>
      <c r="BI2127" s="3"/>
      <c r="BK2127" s="6"/>
      <c r="BL2127" s="3"/>
      <c r="BM2127" s="3"/>
    </row>
    <row r="2128" spans="11:65" ht="12.75" customHeight="1" x14ac:dyDescent="0.15">
      <c r="K2128" s="1"/>
      <c r="AL2128" s="16"/>
      <c r="AM2128" s="16"/>
      <c r="AN2128" s="17"/>
      <c r="AO2128" s="16"/>
      <c r="AP2128" s="16"/>
      <c r="AQ2128" s="18"/>
      <c r="AR2128" s="18"/>
      <c r="AS2128" s="16"/>
      <c r="AT2128" s="16"/>
      <c r="AU2128" s="16"/>
      <c r="AV2128" s="16"/>
      <c r="AW2128" s="17"/>
      <c r="AX2128" s="16"/>
      <c r="AY2128" s="16"/>
      <c r="AZ2128" s="16"/>
      <c r="BA2128" s="16"/>
      <c r="BB2128" s="16"/>
      <c r="BC2128" s="16"/>
      <c r="BD2128" s="16"/>
      <c r="BH2128" s="6"/>
      <c r="BI2128" s="3"/>
      <c r="BK2128" s="6"/>
      <c r="BL2128" s="3"/>
      <c r="BM2128" s="3"/>
    </row>
    <row r="2129" spans="11:65" ht="12.75" customHeight="1" x14ac:dyDescent="0.15">
      <c r="K2129" s="1"/>
      <c r="AL2129" s="16"/>
      <c r="AM2129" s="16"/>
      <c r="AN2129" s="17"/>
      <c r="AO2129" s="16"/>
      <c r="AP2129" s="16"/>
      <c r="AQ2129" s="18"/>
      <c r="AR2129" s="18"/>
      <c r="AS2129" s="16"/>
      <c r="AT2129" s="16"/>
      <c r="AU2129" s="16"/>
      <c r="AV2129" s="16"/>
      <c r="AW2129" s="17"/>
      <c r="AX2129" s="16"/>
      <c r="AY2129" s="16"/>
      <c r="AZ2129" s="16"/>
      <c r="BA2129" s="16"/>
      <c r="BB2129" s="16"/>
      <c r="BC2129" s="16"/>
      <c r="BD2129" s="16"/>
      <c r="BH2129" s="6"/>
      <c r="BI2129" s="3"/>
      <c r="BK2129" s="6"/>
      <c r="BL2129" s="3"/>
      <c r="BM2129" s="3"/>
    </row>
    <row r="2130" spans="11:65" ht="12.75" customHeight="1" x14ac:dyDescent="0.15">
      <c r="K2130" s="1"/>
      <c r="AL2130" s="16"/>
      <c r="AM2130" s="16"/>
      <c r="AN2130" s="17"/>
      <c r="AO2130" s="16"/>
      <c r="AP2130" s="16"/>
      <c r="AQ2130" s="18"/>
      <c r="AR2130" s="18"/>
      <c r="AS2130" s="16"/>
      <c r="AT2130" s="16"/>
      <c r="AU2130" s="16"/>
      <c r="AV2130" s="16"/>
      <c r="AW2130" s="17"/>
      <c r="AX2130" s="16"/>
      <c r="AY2130" s="16"/>
      <c r="AZ2130" s="16"/>
      <c r="BA2130" s="16"/>
      <c r="BB2130" s="16"/>
      <c r="BC2130" s="16"/>
      <c r="BD2130" s="16"/>
      <c r="BH2130" s="6"/>
      <c r="BI2130" s="3"/>
      <c r="BK2130" s="6"/>
      <c r="BL2130" s="3"/>
      <c r="BM2130" s="3"/>
    </row>
    <row r="2131" spans="11:65" ht="12.75" customHeight="1" x14ac:dyDescent="0.15">
      <c r="K2131" s="1"/>
      <c r="AL2131" s="16"/>
      <c r="AM2131" s="16"/>
      <c r="AN2131" s="17"/>
      <c r="AO2131" s="16"/>
      <c r="AP2131" s="16"/>
      <c r="AQ2131" s="18"/>
      <c r="AR2131" s="18"/>
      <c r="AS2131" s="16"/>
      <c r="AT2131" s="16"/>
      <c r="AU2131" s="16"/>
      <c r="AV2131" s="16"/>
      <c r="AW2131" s="17"/>
      <c r="AX2131" s="16"/>
      <c r="AY2131" s="16"/>
      <c r="AZ2131" s="16"/>
      <c r="BA2131" s="16"/>
      <c r="BB2131" s="16"/>
      <c r="BC2131" s="16"/>
      <c r="BD2131" s="16"/>
      <c r="BH2131" s="6"/>
      <c r="BI2131" s="3"/>
      <c r="BK2131" s="6"/>
      <c r="BL2131" s="3"/>
      <c r="BM2131" s="3"/>
    </row>
    <row r="2132" spans="11:65" ht="12.75" customHeight="1" x14ac:dyDescent="0.15">
      <c r="K2132" s="1"/>
      <c r="AL2132" s="16"/>
      <c r="AM2132" s="16"/>
      <c r="AN2132" s="17"/>
      <c r="AO2132" s="16"/>
      <c r="AP2132" s="16"/>
      <c r="AQ2132" s="18"/>
      <c r="AR2132" s="18"/>
      <c r="AS2132" s="16"/>
      <c r="AT2132" s="16"/>
      <c r="AU2132" s="16"/>
      <c r="AV2132" s="16"/>
      <c r="AW2132" s="17"/>
      <c r="AX2132" s="16"/>
      <c r="AY2132" s="16"/>
      <c r="AZ2132" s="16"/>
      <c r="BA2132" s="16"/>
      <c r="BB2132" s="16"/>
      <c r="BC2132" s="16"/>
      <c r="BD2132" s="16"/>
      <c r="BH2132" s="6"/>
      <c r="BI2132" s="3"/>
      <c r="BK2132" s="6"/>
      <c r="BL2132" s="3"/>
      <c r="BM2132" s="3"/>
    </row>
    <row r="2133" spans="11:65" ht="12.75" customHeight="1" x14ac:dyDescent="0.15">
      <c r="K2133" s="1"/>
      <c r="AL2133" s="16"/>
      <c r="AM2133" s="16"/>
      <c r="AN2133" s="17"/>
      <c r="AO2133" s="16"/>
      <c r="AP2133" s="16"/>
      <c r="AQ2133" s="18"/>
      <c r="AR2133" s="18"/>
      <c r="AS2133" s="16"/>
      <c r="AT2133" s="16"/>
      <c r="AU2133" s="16"/>
      <c r="AV2133" s="16"/>
      <c r="AW2133" s="17"/>
      <c r="AX2133" s="16"/>
      <c r="AY2133" s="16"/>
      <c r="AZ2133" s="16"/>
      <c r="BA2133" s="16"/>
      <c r="BB2133" s="16"/>
      <c r="BC2133" s="16"/>
      <c r="BD2133" s="16"/>
      <c r="BH2133" s="6"/>
      <c r="BI2133" s="3"/>
      <c r="BK2133" s="6"/>
      <c r="BL2133" s="3"/>
      <c r="BM2133" s="3"/>
    </row>
    <row r="2134" spans="11:65" ht="12.75" customHeight="1" x14ac:dyDescent="0.15">
      <c r="K2134" s="1"/>
      <c r="AL2134" s="16"/>
      <c r="AM2134" s="16"/>
      <c r="AN2134" s="17"/>
      <c r="AO2134" s="16"/>
      <c r="AP2134" s="16"/>
      <c r="AQ2134" s="18"/>
      <c r="AR2134" s="18"/>
      <c r="AS2134" s="16"/>
      <c r="AT2134" s="16"/>
      <c r="AU2134" s="16"/>
      <c r="AV2134" s="16"/>
      <c r="AW2134" s="17"/>
      <c r="AX2134" s="16"/>
      <c r="AY2134" s="16"/>
      <c r="AZ2134" s="16"/>
      <c r="BA2134" s="16"/>
      <c r="BB2134" s="16"/>
      <c r="BC2134" s="16"/>
      <c r="BD2134" s="16"/>
      <c r="BH2134" s="6"/>
      <c r="BI2134" s="3"/>
      <c r="BK2134" s="6"/>
      <c r="BL2134" s="3"/>
      <c r="BM2134" s="3"/>
    </row>
    <row r="2135" spans="11:65" ht="12.75" customHeight="1" x14ac:dyDescent="0.15">
      <c r="K2135" s="1"/>
      <c r="AL2135" s="16"/>
      <c r="AM2135" s="16"/>
      <c r="AN2135" s="17"/>
      <c r="AO2135" s="16"/>
      <c r="AP2135" s="16"/>
      <c r="AQ2135" s="18"/>
      <c r="AR2135" s="18"/>
      <c r="AS2135" s="16"/>
      <c r="AT2135" s="16"/>
      <c r="AU2135" s="16"/>
      <c r="AV2135" s="16"/>
      <c r="AW2135" s="17"/>
      <c r="AX2135" s="16"/>
      <c r="AY2135" s="16"/>
      <c r="AZ2135" s="16"/>
      <c r="BA2135" s="16"/>
      <c r="BB2135" s="16"/>
      <c r="BC2135" s="16"/>
      <c r="BD2135" s="16"/>
      <c r="BH2135" s="6"/>
      <c r="BI2135" s="3"/>
      <c r="BK2135" s="6"/>
      <c r="BL2135" s="3"/>
      <c r="BM2135" s="3"/>
    </row>
    <row r="2136" spans="11:65" ht="12.75" customHeight="1" x14ac:dyDescent="0.15">
      <c r="K2136" s="1"/>
      <c r="AL2136" s="16"/>
      <c r="AM2136" s="16"/>
      <c r="AN2136" s="17"/>
      <c r="AO2136" s="16"/>
      <c r="AP2136" s="16"/>
      <c r="AQ2136" s="18"/>
      <c r="AR2136" s="18"/>
      <c r="AS2136" s="16"/>
      <c r="AT2136" s="16"/>
      <c r="AU2136" s="16"/>
      <c r="AV2136" s="16"/>
      <c r="AW2136" s="17"/>
      <c r="AX2136" s="16"/>
      <c r="AY2136" s="16"/>
      <c r="AZ2136" s="16"/>
      <c r="BA2136" s="16"/>
      <c r="BB2136" s="16"/>
      <c r="BC2136" s="16"/>
      <c r="BD2136" s="16"/>
      <c r="BH2136" s="6"/>
      <c r="BI2136" s="3"/>
      <c r="BK2136" s="6"/>
      <c r="BL2136" s="3"/>
      <c r="BM2136" s="3"/>
    </row>
    <row r="2137" spans="11:65" ht="12.75" customHeight="1" x14ac:dyDescent="0.15">
      <c r="K2137" s="1"/>
      <c r="AL2137" s="16"/>
      <c r="AM2137" s="16"/>
      <c r="AN2137" s="17"/>
      <c r="AO2137" s="16"/>
      <c r="AP2137" s="16"/>
      <c r="AQ2137" s="18"/>
      <c r="AR2137" s="18"/>
      <c r="AS2137" s="16"/>
      <c r="AT2137" s="16"/>
      <c r="AU2137" s="16"/>
      <c r="AV2137" s="16"/>
      <c r="AW2137" s="17"/>
      <c r="AX2137" s="16"/>
      <c r="AY2137" s="16"/>
      <c r="AZ2137" s="16"/>
      <c r="BA2137" s="16"/>
      <c r="BB2137" s="16"/>
      <c r="BC2137" s="16"/>
      <c r="BD2137" s="16"/>
      <c r="BH2137" s="6"/>
      <c r="BI2137" s="3"/>
      <c r="BK2137" s="6"/>
      <c r="BL2137" s="3"/>
      <c r="BM2137" s="3"/>
    </row>
    <row r="2138" spans="11:65" ht="12.75" customHeight="1" x14ac:dyDescent="0.15">
      <c r="K2138" s="1"/>
      <c r="AL2138" s="16"/>
      <c r="AM2138" s="16"/>
      <c r="AN2138" s="17"/>
      <c r="AO2138" s="16"/>
      <c r="AP2138" s="16"/>
      <c r="AQ2138" s="18"/>
      <c r="AR2138" s="18"/>
      <c r="AS2138" s="16"/>
      <c r="AT2138" s="16"/>
      <c r="AU2138" s="16"/>
      <c r="AV2138" s="16"/>
      <c r="AW2138" s="17"/>
      <c r="AX2138" s="16"/>
      <c r="AY2138" s="16"/>
      <c r="AZ2138" s="16"/>
      <c r="BA2138" s="16"/>
      <c r="BB2138" s="16"/>
      <c r="BC2138" s="16"/>
      <c r="BD2138" s="16"/>
      <c r="BH2138" s="6"/>
      <c r="BI2138" s="3"/>
      <c r="BK2138" s="6"/>
      <c r="BL2138" s="3"/>
      <c r="BM2138" s="3"/>
    </row>
    <row r="2139" spans="11:65" ht="12.75" customHeight="1" x14ac:dyDescent="0.15">
      <c r="K2139" s="1"/>
      <c r="AL2139" s="16"/>
      <c r="AM2139" s="16"/>
      <c r="AN2139" s="17"/>
      <c r="AO2139" s="16"/>
      <c r="AP2139" s="16"/>
      <c r="AQ2139" s="18"/>
      <c r="AR2139" s="18"/>
      <c r="AS2139" s="16"/>
      <c r="AT2139" s="16"/>
      <c r="AU2139" s="16"/>
      <c r="AV2139" s="16"/>
      <c r="AW2139" s="17"/>
      <c r="AX2139" s="16"/>
      <c r="AY2139" s="16"/>
      <c r="AZ2139" s="16"/>
      <c r="BA2139" s="16"/>
      <c r="BB2139" s="16"/>
      <c r="BC2139" s="16"/>
      <c r="BD2139" s="16"/>
      <c r="BH2139" s="6"/>
      <c r="BI2139" s="3"/>
      <c r="BK2139" s="6"/>
      <c r="BL2139" s="3"/>
      <c r="BM2139" s="3"/>
    </row>
    <row r="2140" spans="11:65" ht="12.75" customHeight="1" x14ac:dyDescent="0.15">
      <c r="K2140" s="1"/>
      <c r="AL2140" s="16"/>
      <c r="AM2140" s="16"/>
      <c r="AN2140" s="17"/>
      <c r="AO2140" s="16"/>
      <c r="AP2140" s="16"/>
      <c r="AQ2140" s="18"/>
      <c r="AR2140" s="18"/>
      <c r="AS2140" s="16"/>
      <c r="AT2140" s="16"/>
      <c r="AU2140" s="16"/>
      <c r="AV2140" s="16"/>
      <c r="AW2140" s="17"/>
      <c r="AX2140" s="16"/>
      <c r="AY2140" s="16"/>
      <c r="AZ2140" s="16"/>
      <c r="BA2140" s="16"/>
      <c r="BB2140" s="16"/>
      <c r="BC2140" s="16"/>
      <c r="BD2140" s="16"/>
      <c r="BH2140" s="6"/>
      <c r="BI2140" s="3"/>
      <c r="BK2140" s="6"/>
      <c r="BL2140" s="3"/>
      <c r="BM2140" s="3"/>
    </row>
    <row r="2141" spans="11:65" ht="12.75" customHeight="1" x14ac:dyDescent="0.15">
      <c r="K2141" s="1"/>
      <c r="AL2141" s="16"/>
      <c r="AM2141" s="16"/>
      <c r="AN2141" s="17"/>
      <c r="AO2141" s="16"/>
      <c r="AP2141" s="16"/>
      <c r="AQ2141" s="18"/>
      <c r="AR2141" s="18"/>
      <c r="AS2141" s="16"/>
      <c r="AT2141" s="16"/>
      <c r="AU2141" s="16"/>
      <c r="AV2141" s="16"/>
      <c r="AW2141" s="17"/>
      <c r="AX2141" s="16"/>
      <c r="AY2141" s="16"/>
      <c r="AZ2141" s="16"/>
      <c r="BA2141" s="16"/>
      <c r="BB2141" s="16"/>
      <c r="BC2141" s="16"/>
      <c r="BD2141" s="16"/>
      <c r="BH2141" s="6"/>
      <c r="BI2141" s="3"/>
      <c r="BK2141" s="6"/>
      <c r="BL2141" s="3"/>
      <c r="BM2141" s="3"/>
    </row>
    <row r="2142" spans="11:65" ht="12.75" customHeight="1" x14ac:dyDescent="0.15">
      <c r="K2142" s="1"/>
      <c r="AL2142" s="16"/>
      <c r="AM2142" s="16"/>
      <c r="AN2142" s="17"/>
      <c r="AO2142" s="16"/>
      <c r="AP2142" s="16"/>
      <c r="AQ2142" s="18"/>
      <c r="AR2142" s="18"/>
      <c r="AS2142" s="16"/>
      <c r="AT2142" s="16"/>
      <c r="AU2142" s="16"/>
      <c r="AV2142" s="16"/>
      <c r="AW2142" s="17"/>
      <c r="AX2142" s="16"/>
      <c r="AY2142" s="16"/>
      <c r="AZ2142" s="16"/>
      <c r="BA2142" s="16"/>
      <c r="BB2142" s="16"/>
      <c r="BC2142" s="16"/>
      <c r="BD2142" s="16"/>
      <c r="BH2142" s="6"/>
      <c r="BI2142" s="3"/>
      <c r="BK2142" s="6"/>
      <c r="BL2142" s="3"/>
      <c r="BM2142" s="3"/>
    </row>
    <row r="2143" spans="11:65" ht="12.75" customHeight="1" x14ac:dyDescent="0.15">
      <c r="K2143" s="1"/>
      <c r="AL2143" s="16"/>
      <c r="AM2143" s="16"/>
      <c r="AN2143" s="17"/>
      <c r="AO2143" s="16"/>
      <c r="AP2143" s="16"/>
      <c r="AQ2143" s="18"/>
      <c r="AR2143" s="18"/>
      <c r="AS2143" s="16"/>
      <c r="AT2143" s="16"/>
      <c r="AU2143" s="16"/>
      <c r="AV2143" s="16"/>
      <c r="AW2143" s="17"/>
      <c r="AX2143" s="16"/>
      <c r="AY2143" s="16"/>
      <c r="AZ2143" s="16"/>
      <c r="BA2143" s="16"/>
      <c r="BB2143" s="16"/>
      <c r="BC2143" s="16"/>
      <c r="BD2143" s="16"/>
      <c r="BH2143" s="6"/>
      <c r="BI2143" s="3"/>
      <c r="BK2143" s="6"/>
      <c r="BL2143" s="3"/>
      <c r="BM2143" s="3"/>
    </row>
    <row r="2144" spans="11:65" ht="12.75" customHeight="1" x14ac:dyDescent="0.15">
      <c r="K2144" s="1"/>
      <c r="AL2144" s="16"/>
      <c r="AM2144" s="16"/>
      <c r="AN2144" s="17"/>
      <c r="AO2144" s="16"/>
      <c r="AP2144" s="16"/>
      <c r="AQ2144" s="18"/>
      <c r="AR2144" s="18"/>
      <c r="AS2144" s="16"/>
      <c r="AT2144" s="16"/>
      <c r="AU2144" s="16"/>
      <c r="AV2144" s="16"/>
      <c r="AW2144" s="17"/>
      <c r="AX2144" s="16"/>
      <c r="AY2144" s="16"/>
      <c r="AZ2144" s="16"/>
      <c r="BA2144" s="16"/>
      <c r="BB2144" s="16"/>
      <c r="BC2144" s="16"/>
      <c r="BD2144" s="16"/>
      <c r="BH2144" s="6"/>
      <c r="BI2144" s="3"/>
      <c r="BK2144" s="6"/>
      <c r="BL2144" s="3"/>
      <c r="BM2144" s="3"/>
    </row>
    <row r="2145" spans="11:65" ht="12.75" customHeight="1" x14ac:dyDescent="0.15">
      <c r="K2145" s="1"/>
      <c r="AL2145" s="16"/>
      <c r="AM2145" s="16"/>
      <c r="AN2145" s="17"/>
      <c r="AO2145" s="16"/>
      <c r="AP2145" s="16"/>
      <c r="AQ2145" s="18"/>
      <c r="AR2145" s="18"/>
      <c r="AS2145" s="16"/>
      <c r="AT2145" s="16"/>
      <c r="AU2145" s="16"/>
      <c r="AV2145" s="16"/>
      <c r="AW2145" s="17"/>
      <c r="AX2145" s="16"/>
      <c r="AY2145" s="16"/>
      <c r="AZ2145" s="16"/>
      <c r="BA2145" s="16"/>
      <c r="BB2145" s="16"/>
      <c r="BC2145" s="16"/>
      <c r="BD2145" s="16"/>
      <c r="BH2145" s="6"/>
      <c r="BI2145" s="3"/>
      <c r="BK2145" s="6"/>
      <c r="BL2145" s="3"/>
      <c r="BM2145" s="3"/>
    </row>
    <row r="2146" spans="11:65" ht="12.75" customHeight="1" x14ac:dyDescent="0.15">
      <c r="K2146" s="1"/>
      <c r="AL2146" s="16"/>
      <c r="AM2146" s="16"/>
      <c r="AN2146" s="17"/>
      <c r="AO2146" s="16"/>
      <c r="AP2146" s="16"/>
      <c r="AQ2146" s="18"/>
      <c r="AR2146" s="18"/>
      <c r="AS2146" s="16"/>
      <c r="AT2146" s="16"/>
      <c r="AU2146" s="16"/>
      <c r="AV2146" s="16"/>
      <c r="AW2146" s="17"/>
      <c r="AX2146" s="16"/>
      <c r="AY2146" s="16"/>
      <c r="AZ2146" s="16"/>
      <c r="BA2146" s="16"/>
      <c r="BB2146" s="16"/>
      <c r="BC2146" s="16"/>
      <c r="BD2146" s="16"/>
      <c r="BH2146" s="6"/>
      <c r="BI2146" s="3"/>
      <c r="BK2146" s="6"/>
      <c r="BL2146" s="3"/>
      <c r="BM2146" s="3"/>
    </row>
    <row r="2147" spans="11:65" ht="12.75" customHeight="1" x14ac:dyDescent="0.15">
      <c r="K2147" s="1"/>
      <c r="AL2147" s="16"/>
      <c r="AM2147" s="16"/>
      <c r="AN2147" s="17"/>
      <c r="AO2147" s="16"/>
      <c r="AP2147" s="16"/>
      <c r="AQ2147" s="18"/>
      <c r="AR2147" s="18"/>
      <c r="AS2147" s="16"/>
      <c r="AT2147" s="16"/>
      <c r="AU2147" s="16"/>
      <c r="AV2147" s="16"/>
      <c r="AW2147" s="17"/>
      <c r="AX2147" s="16"/>
      <c r="AY2147" s="16"/>
      <c r="AZ2147" s="16"/>
      <c r="BA2147" s="16"/>
      <c r="BB2147" s="16"/>
      <c r="BC2147" s="16"/>
      <c r="BD2147" s="16"/>
      <c r="BH2147" s="6"/>
      <c r="BI2147" s="3"/>
      <c r="BK2147" s="6"/>
      <c r="BL2147" s="3"/>
      <c r="BM2147" s="3"/>
    </row>
    <row r="2148" spans="11:65" ht="12.75" customHeight="1" x14ac:dyDescent="0.15">
      <c r="K2148" s="1"/>
      <c r="AL2148" s="16"/>
      <c r="AM2148" s="16"/>
      <c r="AN2148" s="17"/>
      <c r="AO2148" s="16"/>
      <c r="AP2148" s="16"/>
      <c r="AQ2148" s="18"/>
      <c r="AR2148" s="18"/>
      <c r="AS2148" s="16"/>
      <c r="AT2148" s="16"/>
      <c r="AU2148" s="16"/>
      <c r="AV2148" s="16"/>
      <c r="AW2148" s="17"/>
      <c r="AX2148" s="16"/>
      <c r="AY2148" s="16"/>
      <c r="AZ2148" s="16"/>
      <c r="BA2148" s="16"/>
      <c r="BB2148" s="16"/>
      <c r="BC2148" s="16"/>
      <c r="BD2148" s="16"/>
      <c r="BH2148" s="6"/>
      <c r="BI2148" s="3"/>
      <c r="BK2148" s="6"/>
      <c r="BL2148" s="3"/>
      <c r="BM2148" s="3"/>
    </row>
    <row r="2149" spans="11:65" ht="12.75" customHeight="1" x14ac:dyDescent="0.15">
      <c r="K2149" s="1"/>
      <c r="AL2149" s="16"/>
      <c r="AM2149" s="16"/>
      <c r="AN2149" s="17"/>
      <c r="AO2149" s="16"/>
      <c r="AP2149" s="16"/>
      <c r="AQ2149" s="18"/>
      <c r="AR2149" s="18"/>
      <c r="AS2149" s="16"/>
      <c r="AT2149" s="16"/>
      <c r="AU2149" s="16"/>
      <c r="AV2149" s="16"/>
      <c r="AW2149" s="17"/>
      <c r="AX2149" s="16"/>
      <c r="AY2149" s="16"/>
      <c r="AZ2149" s="16"/>
      <c r="BA2149" s="16"/>
      <c r="BB2149" s="16"/>
      <c r="BC2149" s="16"/>
      <c r="BD2149" s="16"/>
      <c r="BH2149" s="6"/>
      <c r="BI2149" s="3"/>
      <c r="BK2149" s="6"/>
      <c r="BL2149" s="3"/>
      <c r="BM2149" s="3"/>
    </row>
    <row r="2150" spans="11:65" ht="12.75" customHeight="1" x14ac:dyDescent="0.15">
      <c r="K2150" s="1"/>
      <c r="AL2150" s="16"/>
      <c r="AM2150" s="16"/>
      <c r="AN2150" s="17"/>
      <c r="AO2150" s="16"/>
      <c r="AP2150" s="16"/>
      <c r="AQ2150" s="18"/>
      <c r="AR2150" s="18"/>
      <c r="AS2150" s="16"/>
      <c r="AT2150" s="16"/>
      <c r="AU2150" s="16"/>
      <c r="AV2150" s="16"/>
      <c r="AW2150" s="17"/>
      <c r="AX2150" s="16"/>
      <c r="AY2150" s="16"/>
      <c r="AZ2150" s="16"/>
      <c r="BA2150" s="16"/>
      <c r="BB2150" s="16"/>
      <c r="BC2150" s="16"/>
      <c r="BD2150" s="16"/>
      <c r="BH2150" s="6"/>
      <c r="BI2150" s="3"/>
      <c r="BK2150" s="6"/>
      <c r="BL2150" s="3"/>
      <c r="BM2150" s="3"/>
    </row>
    <row r="2151" spans="11:65" ht="12.75" customHeight="1" x14ac:dyDescent="0.15">
      <c r="K2151" s="1"/>
      <c r="AL2151" s="16"/>
      <c r="AM2151" s="16"/>
      <c r="AN2151" s="17"/>
      <c r="AO2151" s="16"/>
      <c r="AP2151" s="16"/>
      <c r="AQ2151" s="18"/>
      <c r="AR2151" s="18"/>
      <c r="AS2151" s="16"/>
      <c r="AT2151" s="16"/>
      <c r="AU2151" s="16"/>
      <c r="AV2151" s="16"/>
      <c r="AW2151" s="17"/>
      <c r="AX2151" s="16"/>
      <c r="AY2151" s="16"/>
      <c r="AZ2151" s="16"/>
      <c r="BA2151" s="16"/>
      <c r="BB2151" s="16"/>
      <c r="BC2151" s="16"/>
      <c r="BD2151" s="16"/>
      <c r="BH2151" s="6"/>
      <c r="BI2151" s="3"/>
      <c r="BK2151" s="6"/>
      <c r="BL2151" s="3"/>
      <c r="BM2151" s="3"/>
    </row>
    <row r="2152" spans="11:65" ht="12.75" customHeight="1" x14ac:dyDescent="0.15">
      <c r="K2152" s="1"/>
      <c r="AL2152" s="16"/>
      <c r="AM2152" s="16"/>
      <c r="AN2152" s="17"/>
      <c r="AO2152" s="16"/>
      <c r="AP2152" s="16"/>
      <c r="AQ2152" s="18"/>
      <c r="AR2152" s="18"/>
      <c r="AS2152" s="16"/>
      <c r="AT2152" s="16"/>
      <c r="AU2152" s="16"/>
      <c r="AV2152" s="16"/>
      <c r="AW2152" s="17"/>
      <c r="AX2152" s="16"/>
      <c r="AY2152" s="16"/>
      <c r="AZ2152" s="16"/>
      <c r="BA2152" s="16"/>
      <c r="BB2152" s="16"/>
      <c r="BC2152" s="16"/>
      <c r="BD2152" s="16"/>
      <c r="BH2152" s="6"/>
      <c r="BI2152" s="3"/>
      <c r="BK2152" s="6"/>
      <c r="BL2152" s="3"/>
      <c r="BM2152" s="3"/>
    </row>
    <row r="2153" spans="11:65" ht="12.75" customHeight="1" x14ac:dyDescent="0.15">
      <c r="K2153" s="1"/>
      <c r="AL2153" s="16"/>
      <c r="AM2153" s="16"/>
      <c r="AN2153" s="17"/>
      <c r="AO2153" s="16"/>
      <c r="AP2153" s="16"/>
      <c r="AQ2153" s="18"/>
      <c r="AR2153" s="18"/>
      <c r="AS2153" s="16"/>
      <c r="AT2153" s="16"/>
      <c r="AU2153" s="16"/>
      <c r="AV2153" s="16"/>
      <c r="AW2153" s="17"/>
      <c r="AX2153" s="16"/>
      <c r="AY2153" s="16"/>
      <c r="AZ2153" s="16"/>
      <c r="BA2153" s="16"/>
      <c r="BB2153" s="16"/>
      <c r="BC2153" s="16"/>
      <c r="BD2153" s="16"/>
      <c r="BH2153" s="6"/>
      <c r="BI2153" s="3"/>
      <c r="BK2153" s="6"/>
      <c r="BL2153" s="3"/>
      <c r="BM2153" s="3"/>
    </row>
    <row r="2154" spans="11:65" ht="12.75" customHeight="1" x14ac:dyDescent="0.15">
      <c r="K2154" s="1"/>
      <c r="AL2154" s="16"/>
      <c r="AM2154" s="16"/>
      <c r="AN2154" s="17"/>
      <c r="AO2154" s="16"/>
      <c r="AP2154" s="16"/>
      <c r="AQ2154" s="18"/>
      <c r="AR2154" s="18"/>
      <c r="AS2154" s="16"/>
      <c r="AT2154" s="16"/>
      <c r="AU2154" s="16"/>
      <c r="AV2154" s="16"/>
      <c r="AW2154" s="17"/>
      <c r="AX2154" s="16"/>
      <c r="AY2154" s="16"/>
      <c r="AZ2154" s="16"/>
      <c r="BA2154" s="16"/>
      <c r="BB2154" s="16"/>
      <c r="BC2154" s="16"/>
      <c r="BD2154" s="16"/>
      <c r="BH2154" s="6"/>
      <c r="BI2154" s="3"/>
      <c r="BK2154" s="6"/>
      <c r="BL2154" s="3"/>
      <c r="BM2154" s="3"/>
    </row>
    <row r="2155" spans="11:65" ht="12.75" customHeight="1" x14ac:dyDescent="0.15">
      <c r="K2155" s="1"/>
      <c r="AL2155" s="16"/>
      <c r="AM2155" s="16"/>
      <c r="AN2155" s="17"/>
      <c r="AO2155" s="16"/>
      <c r="AP2155" s="16"/>
      <c r="AQ2155" s="18"/>
      <c r="AR2155" s="18"/>
      <c r="AS2155" s="16"/>
      <c r="AT2155" s="16"/>
      <c r="AU2155" s="16"/>
      <c r="AV2155" s="16"/>
      <c r="AW2155" s="17"/>
      <c r="AX2155" s="16"/>
      <c r="AY2155" s="16"/>
      <c r="AZ2155" s="16"/>
      <c r="BA2155" s="16"/>
      <c r="BB2155" s="16"/>
      <c r="BC2155" s="16"/>
      <c r="BD2155" s="16"/>
      <c r="BH2155" s="6"/>
      <c r="BI2155" s="3"/>
      <c r="BK2155" s="6"/>
      <c r="BL2155" s="3"/>
      <c r="BM2155" s="3"/>
    </row>
    <row r="2156" spans="11:65" ht="12.75" customHeight="1" x14ac:dyDescent="0.15">
      <c r="K2156" s="1"/>
      <c r="AL2156" s="16"/>
      <c r="AM2156" s="16"/>
      <c r="AN2156" s="17"/>
      <c r="AO2156" s="16"/>
      <c r="AP2156" s="16"/>
      <c r="AQ2156" s="18"/>
      <c r="AR2156" s="18"/>
      <c r="AS2156" s="16"/>
      <c r="AT2156" s="16"/>
      <c r="AU2156" s="16"/>
      <c r="AV2156" s="16"/>
      <c r="AW2156" s="17"/>
      <c r="AX2156" s="16"/>
      <c r="AY2156" s="16"/>
      <c r="AZ2156" s="16"/>
      <c r="BA2156" s="16"/>
      <c r="BB2156" s="16"/>
      <c r="BC2156" s="16"/>
      <c r="BD2156" s="16"/>
      <c r="BH2156" s="6"/>
      <c r="BI2156" s="3"/>
      <c r="BK2156" s="6"/>
      <c r="BL2156" s="3"/>
      <c r="BM2156" s="3"/>
    </row>
    <row r="2157" spans="11:65" ht="12.75" customHeight="1" x14ac:dyDescent="0.15">
      <c r="K2157" s="1"/>
      <c r="AL2157" s="16"/>
      <c r="AM2157" s="16"/>
      <c r="AN2157" s="17"/>
      <c r="AO2157" s="16"/>
      <c r="AP2157" s="16"/>
      <c r="AQ2157" s="18"/>
      <c r="AR2157" s="18"/>
      <c r="AS2157" s="16"/>
      <c r="AT2157" s="16"/>
      <c r="AU2157" s="16"/>
      <c r="AV2157" s="16"/>
      <c r="AW2157" s="17"/>
      <c r="AX2157" s="16"/>
      <c r="AY2157" s="16"/>
      <c r="AZ2157" s="16"/>
      <c r="BA2157" s="16"/>
      <c r="BB2157" s="16"/>
      <c r="BC2157" s="16"/>
      <c r="BD2157" s="16"/>
      <c r="BH2157" s="6"/>
      <c r="BI2157" s="3"/>
      <c r="BK2157" s="6"/>
      <c r="BL2157" s="3"/>
      <c r="BM2157" s="3"/>
    </row>
    <row r="2158" spans="11:65" ht="12.75" customHeight="1" x14ac:dyDescent="0.15">
      <c r="K2158" s="1"/>
      <c r="AL2158" s="16"/>
      <c r="AM2158" s="16"/>
      <c r="AN2158" s="17"/>
      <c r="AO2158" s="16"/>
      <c r="AP2158" s="16"/>
      <c r="AQ2158" s="18"/>
      <c r="AR2158" s="18"/>
      <c r="AS2158" s="16"/>
      <c r="AT2158" s="16"/>
      <c r="AU2158" s="16"/>
      <c r="AV2158" s="16"/>
      <c r="AW2158" s="17"/>
      <c r="AX2158" s="16"/>
      <c r="AY2158" s="16"/>
      <c r="AZ2158" s="16"/>
      <c r="BA2158" s="16"/>
      <c r="BB2158" s="16"/>
      <c r="BC2158" s="16"/>
      <c r="BD2158" s="16"/>
      <c r="BH2158" s="6"/>
      <c r="BI2158" s="3"/>
      <c r="BK2158" s="6"/>
      <c r="BL2158" s="3"/>
      <c r="BM2158" s="3"/>
    </row>
    <row r="2159" spans="11:65" ht="12.75" customHeight="1" x14ac:dyDescent="0.15">
      <c r="K2159" s="1"/>
      <c r="AL2159" s="16"/>
      <c r="AM2159" s="16"/>
      <c r="AN2159" s="17"/>
      <c r="AO2159" s="16"/>
      <c r="AP2159" s="16"/>
      <c r="AQ2159" s="18"/>
      <c r="AR2159" s="18"/>
      <c r="AS2159" s="16"/>
      <c r="AT2159" s="16"/>
      <c r="AU2159" s="16"/>
      <c r="AV2159" s="16"/>
      <c r="AW2159" s="17"/>
      <c r="AX2159" s="16"/>
      <c r="AY2159" s="16"/>
      <c r="AZ2159" s="16"/>
      <c r="BA2159" s="16"/>
      <c r="BB2159" s="16"/>
      <c r="BC2159" s="16"/>
      <c r="BD2159" s="16"/>
      <c r="BH2159" s="6"/>
      <c r="BI2159" s="3"/>
      <c r="BK2159" s="6"/>
      <c r="BL2159" s="3"/>
      <c r="BM2159" s="3"/>
    </row>
    <row r="2160" spans="11:65" ht="12.75" customHeight="1" x14ac:dyDescent="0.15">
      <c r="K2160" s="1"/>
      <c r="AL2160" s="16"/>
      <c r="AM2160" s="16"/>
      <c r="AN2160" s="17"/>
      <c r="AO2160" s="16"/>
      <c r="AP2160" s="16"/>
      <c r="AQ2160" s="18"/>
      <c r="AR2160" s="18"/>
      <c r="AS2160" s="16"/>
      <c r="AT2160" s="16"/>
      <c r="AU2160" s="16"/>
      <c r="AV2160" s="16"/>
      <c r="AW2160" s="17"/>
      <c r="AX2160" s="16"/>
      <c r="AY2160" s="16"/>
      <c r="AZ2160" s="16"/>
      <c r="BA2160" s="16"/>
      <c r="BB2160" s="16"/>
      <c r="BC2160" s="16"/>
      <c r="BD2160" s="16"/>
      <c r="BH2160" s="6"/>
      <c r="BI2160" s="3"/>
      <c r="BK2160" s="6"/>
      <c r="BL2160" s="3"/>
      <c r="BM2160" s="3"/>
    </row>
    <row r="2161" spans="11:65" ht="12.75" customHeight="1" x14ac:dyDescent="0.15">
      <c r="K2161" s="1"/>
      <c r="AL2161" s="16"/>
      <c r="AM2161" s="16"/>
      <c r="AN2161" s="17"/>
      <c r="AO2161" s="16"/>
      <c r="AP2161" s="16"/>
      <c r="AQ2161" s="18"/>
      <c r="AR2161" s="18"/>
      <c r="AS2161" s="16"/>
      <c r="AT2161" s="16"/>
      <c r="AU2161" s="16"/>
      <c r="AV2161" s="16"/>
      <c r="AW2161" s="17"/>
      <c r="AX2161" s="16"/>
      <c r="AY2161" s="16"/>
      <c r="AZ2161" s="16"/>
      <c r="BA2161" s="16"/>
      <c r="BB2161" s="16"/>
      <c r="BC2161" s="16"/>
      <c r="BD2161" s="16"/>
      <c r="BH2161" s="6"/>
      <c r="BI2161" s="3"/>
      <c r="BK2161" s="6"/>
      <c r="BL2161" s="3"/>
      <c r="BM2161" s="3"/>
    </row>
    <row r="2162" spans="11:65" ht="12.75" customHeight="1" x14ac:dyDescent="0.15">
      <c r="K2162" s="1"/>
      <c r="AL2162" s="16"/>
      <c r="AM2162" s="16"/>
      <c r="AN2162" s="17"/>
      <c r="AO2162" s="16"/>
      <c r="AP2162" s="16"/>
      <c r="AQ2162" s="18"/>
      <c r="AR2162" s="18"/>
      <c r="AS2162" s="16"/>
      <c r="AT2162" s="16"/>
      <c r="AU2162" s="16"/>
      <c r="AV2162" s="16"/>
      <c r="AW2162" s="17"/>
      <c r="AX2162" s="16"/>
      <c r="AY2162" s="16"/>
      <c r="AZ2162" s="16"/>
      <c r="BA2162" s="16"/>
      <c r="BB2162" s="16"/>
      <c r="BC2162" s="16"/>
      <c r="BD2162" s="16"/>
      <c r="BH2162" s="6"/>
      <c r="BI2162" s="3"/>
      <c r="BK2162" s="6"/>
      <c r="BL2162" s="3"/>
      <c r="BM2162" s="3"/>
    </row>
    <row r="2163" spans="11:65" ht="12.75" customHeight="1" x14ac:dyDescent="0.15">
      <c r="K2163" s="1"/>
      <c r="AL2163" s="16"/>
      <c r="AM2163" s="16"/>
      <c r="AN2163" s="17"/>
      <c r="AO2163" s="16"/>
      <c r="AP2163" s="16"/>
      <c r="AQ2163" s="18"/>
      <c r="AR2163" s="18"/>
      <c r="AS2163" s="16"/>
      <c r="AT2163" s="16"/>
      <c r="AU2163" s="16"/>
      <c r="AV2163" s="16"/>
      <c r="AW2163" s="17"/>
      <c r="AX2163" s="16"/>
      <c r="AY2163" s="16"/>
      <c r="AZ2163" s="16"/>
      <c r="BA2163" s="16"/>
      <c r="BB2163" s="16"/>
      <c r="BC2163" s="16"/>
      <c r="BD2163" s="16"/>
      <c r="BH2163" s="6"/>
      <c r="BI2163" s="3"/>
      <c r="BK2163" s="6"/>
      <c r="BL2163" s="3"/>
      <c r="BM2163" s="3"/>
    </row>
    <row r="2164" spans="11:65" ht="12.75" customHeight="1" x14ac:dyDescent="0.15">
      <c r="K2164" s="1"/>
      <c r="AL2164" s="16"/>
      <c r="AM2164" s="16"/>
      <c r="AN2164" s="17"/>
      <c r="AO2164" s="16"/>
      <c r="AP2164" s="16"/>
      <c r="AQ2164" s="18"/>
      <c r="AR2164" s="18"/>
      <c r="AS2164" s="16"/>
      <c r="AT2164" s="16"/>
      <c r="AU2164" s="16"/>
      <c r="AV2164" s="16"/>
      <c r="AW2164" s="17"/>
      <c r="AX2164" s="16"/>
      <c r="AY2164" s="16"/>
      <c r="AZ2164" s="16"/>
      <c r="BA2164" s="16"/>
      <c r="BB2164" s="16"/>
      <c r="BC2164" s="16"/>
      <c r="BD2164" s="16"/>
      <c r="BH2164" s="6"/>
      <c r="BI2164" s="3"/>
      <c r="BK2164" s="6"/>
      <c r="BL2164" s="3"/>
      <c r="BM2164" s="3"/>
    </row>
    <row r="2165" spans="11:65" ht="12.75" customHeight="1" x14ac:dyDescent="0.15">
      <c r="K2165" s="1"/>
      <c r="AL2165" s="16"/>
      <c r="AM2165" s="16"/>
      <c r="AN2165" s="17"/>
      <c r="AO2165" s="16"/>
      <c r="AP2165" s="16"/>
      <c r="AQ2165" s="18"/>
      <c r="AR2165" s="18"/>
      <c r="AS2165" s="16"/>
      <c r="AT2165" s="16"/>
      <c r="AU2165" s="16"/>
      <c r="AV2165" s="16"/>
      <c r="AW2165" s="17"/>
      <c r="AX2165" s="16"/>
      <c r="AY2165" s="16"/>
      <c r="AZ2165" s="16"/>
      <c r="BA2165" s="16"/>
      <c r="BB2165" s="16"/>
      <c r="BC2165" s="16"/>
      <c r="BD2165" s="16"/>
      <c r="BH2165" s="6"/>
      <c r="BI2165" s="3"/>
      <c r="BK2165" s="6"/>
      <c r="BL2165" s="3"/>
      <c r="BM2165" s="3"/>
    </row>
    <row r="2166" spans="11:65" ht="12.75" customHeight="1" x14ac:dyDescent="0.15">
      <c r="K2166" s="1"/>
      <c r="AL2166" s="16"/>
      <c r="AM2166" s="16"/>
      <c r="AN2166" s="17"/>
      <c r="AO2166" s="16"/>
      <c r="AP2166" s="16"/>
      <c r="AQ2166" s="18"/>
      <c r="AR2166" s="18"/>
      <c r="AS2166" s="16"/>
      <c r="AT2166" s="16"/>
      <c r="AU2166" s="16"/>
      <c r="AV2166" s="16"/>
      <c r="AW2166" s="17"/>
      <c r="AX2166" s="16"/>
      <c r="AY2166" s="16"/>
      <c r="AZ2166" s="16"/>
      <c r="BA2166" s="16"/>
      <c r="BB2166" s="16"/>
      <c r="BC2166" s="16"/>
      <c r="BD2166" s="16"/>
      <c r="BH2166" s="6"/>
      <c r="BI2166" s="3"/>
      <c r="BK2166" s="6"/>
      <c r="BL2166" s="3"/>
      <c r="BM2166" s="3"/>
    </row>
    <row r="2167" spans="11:65" ht="12.75" customHeight="1" x14ac:dyDescent="0.15">
      <c r="K2167" s="1"/>
      <c r="AL2167" s="16"/>
      <c r="AM2167" s="16"/>
      <c r="AN2167" s="17"/>
      <c r="AO2167" s="16"/>
      <c r="AP2167" s="16"/>
      <c r="AQ2167" s="18"/>
      <c r="AR2167" s="18"/>
      <c r="AS2167" s="16"/>
      <c r="AT2167" s="16"/>
      <c r="AU2167" s="16"/>
      <c r="AV2167" s="16"/>
      <c r="AW2167" s="17"/>
      <c r="AX2167" s="16"/>
      <c r="AY2167" s="16"/>
      <c r="AZ2167" s="16"/>
      <c r="BA2167" s="16"/>
      <c r="BB2167" s="16"/>
      <c r="BC2167" s="16"/>
      <c r="BD2167" s="16"/>
      <c r="BH2167" s="6"/>
      <c r="BI2167" s="3"/>
      <c r="BK2167" s="6"/>
      <c r="BL2167" s="3"/>
      <c r="BM2167" s="3"/>
    </row>
    <row r="2168" spans="11:65" ht="12.75" customHeight="1" x14ac:dyDescent="0.15">
      <c r="K2168" s="1"/>
      <c r="AL2168" s="16"/>
      <c r="AM2168" s="16"/>
      <c r="AN2168" s="17"/>
      <c r="AO2168" s="16"/>
      <c r="AP2168" s="16"/>
      <c r="AQ2168" s="18"/>
      <c r="AR2168" s="18"/>
      <c r="AS2168" s="16"/>
      <c r="AT2168" s="16"/>
      <c r="AU2168" s="16"/>
      <c r="AV2168" s="16"/>
      <c r="AW2168" s="17"/>
      <c r="AX2168" s="16"/>
      <c r="AY2168" s="16"/>
      <c r="AZ2168" s="16"/>
      <c r="BA2168" s="16"/>
      <c r="BB2168" s="16"/>
      <c r="BC2168" s="16"/>
      <c r="BD2168" s="16"/>
      <c r="BH2168" s="6"/>
      <c r="BI2168" s="3"/>
      <c r="BK2168" s="6"/>
      <c r="BL2168" s="3"/>
      <c r="BM2168" s="3"/>
    </row>
    <row r="2169" spans="11:65" ht="12.75" customHeight="1" x14ac:dyDescent="0.15">
      <c r="K2169" s="1"/>
      <c r="AL2169" s="16"/>
      <c r="AM2169" s="16"/>
      <c r="AN2169" s="17"/>
      <c r="AO2169" s="16"/>
      <c r="AP2169" s="16"/>
      <c r="AQ2169" s="18"/>
      <c r="AR2169" s="18"/>
      <c r="AS2169" s="16"/>
      <c r="AT2169" s="16"/>
      <c r="AU2169" s="16"/>
      <c r="AV2169" s="16"/>
      <c r="AW2169" s="17"/>
      <c r="AX2169" s="16"/>
      <c r="AY2169" s="16"/>
      <c r="AZ2169" s="16"/>
      <c r="BA2169" s="16"/>
      <c r="BB2169" s="16"/>
      <c r="BC2169" s="16"/>
      <c r="BD2169" s="16"/>
      <c r="BH2169" s="6"/>
      <c r="BI2169" s="3"/>
      <c r="BK2169" s="6"/>
      <c r="BL2169" s="3"/>
      <c r="BM2169" s="3"/>
    </row>
    <row r="2170" spans="11:65" ht="12.75" customHeight="1" x14ac:dyDescent="0.15">
      <c r="K2170" s="1"/>
      <c r="AL2170" s="16"/>
      <c r="AM2170" s="16"/>
      <c r="AN2170" s="17"/>
      <c r="AO2170" s="16"/>
      <c r="AP2170" s="16"/>
      <c r="AQ2170" s="18"/>
      <c r="AR2170" s="18"/>
      <c r="AS2170" s="16"/>
      <c r="AT2170" s="16"/>
      <c r="AU2170" s="16"/>
      <c r="AV2170" s="16"/>
      <c r="AW2170" s="17"/>
      <c r="AX2170" s="16"/>
      <c r="AY2170" s="16"/>
      <c r="AZ2170" s="16"/>
      <c r="BA2170" s="16"/>
      <c r="BB2170" s="16"/>
      <c r="BC2170" s="16"/>
      <c r="BD2170" s="16"/>
      <c r="BH2170" s="6"/>
      <c r="BI2170" s="3"/>
      <c r="BK2170" s="6"/>
      <c r="BL2170" s="3"/>
      <c r="BM2170" s="3"/>
    </row>
    <row r="2171" spans="11:65" ht="12.75" customHeight="1" x14ac:dyDescent="0.15">
      <c r="K2171" s="1"/>
      <c r="AL2171" s="16"/>
      <c r="AM2171" s="16"/>
      <c r="AN2171" s="17"/>
      <c r="AO2171" s="16"/>
      <c r="AP2171" s="16"/>
      <c r="AQ2171" s="18"/>
      <c r="AR2171" s="18"/>
      <c r="AS2171" s="16"/>
      <c r="AT2171" s="16"/>
      <c r="AU2171" s="16"/>
      <c r="AV2171" s="16"/>
      <c r="AW2171" s="17"/>
      <c r="AX2171" s="16"/>
      <c r="AY2171" s="16"/>
      <c r="AZ2171" s="16"/>
      <c r="BA2171" s="16"/>
      <c r="BB2171" s="16"/>
      <c r="BC2171" s="16"/>
      <c r="BD2171" s="16"/>
      <c r="BH2171" s="6"/>
      <c r="BI2171" s="3"/>
      <c r="BK2171" s="6"/>
      <c r="BL2171" s="3"/>
      <c r="BM2171" s="3"/>
    </row>
    <row r="2172" spans="11:65" ht="12.75" customHeight="1" x14ac:dyDescent="0.15">
      <c r="K2172" s="1"/>
      <c r="AL2172" s="16"/>
      <c r="AM2172" s="16"/>
      <c r="AN2172" s="17"/>
      <c r="AO2172" s="16"/>
      <c r="AP2172" s="16"/>
      <c r="AQ2172" s="18"/>
      <c r="AR2172" s="18"/>
      <c r="AS2172" s="16"/>
      <c r="AT2172" s="16"/>
      <c r="AU2172" s="16"/>
      <c r="AV2172" s="16"/>
      <c r="AW2172" s="17"/>
      <c r="AX2172" s="16"/>
      <c r="AY2172" s="16"/>
      <c r="AZ2172" s="16"/>
      <c r="BA2172" s="16"/>
      <c r="BB2172" s="16"/>
      <c r="BC2172" s="16"/>
      <c r="BD2172" s="16"/>
      <c r="BH2172" s="6"/>
      <c r="BI2172" s="3"/>
      <c r="BK2172" s="6"/>
      <c r="BL2172" s="3"/>
      <c r="BM2172" s="3"/>
    </row>
    <row r="2173" spans="11:65" ht="12.75" customHeight="1" x14ac:dyDescent="0.15">
      <c r="K2173" s="1"/>
      <c r="AL2173" s="16"/>
      <c r="AM2173" s="16"/>
      <c r="AN2173" s="17"/>
      <c r="AO2173" s="16"/>
      <c r="AP2173" s="16"/>
      <c r="AQ2173" s="18"/>
      <c r="AR2173" s="18"/>
      <c r="AS2173" s="16"/>
      <c r="AT2173" s="16"/>
      <c r="AU2173" s="16"/>
      <c r="AV2173" s="16"/>
      <c r="AW2173" s="17"/>
      <c r="AX2173" s="16"/>
      <c r="AY2173" s="16"/>
      <c r="AZ2173" s="16"/>
      <c r="BA2173" s="16"/>
      <c r="BB2173" s="16"/>
      <c r="BC2173" s="16"/>
      <c r="BD2173" s="16"/>
      <c r="BH2173" s="6"/>
      <c r="BI2173" s="3"/>
      <c r="BK2173" s="6"/>
      <c r="BL2173" s="3"/>
      <c r="BM2173" s="3"/>
    </row>
    <row r="2174" spans="11:65" ht="12.75" customHeight="1" x14ac:dyDescent="0.15">
      <c r="K2174" s="1"/>
      <c r="AL2174" s="16"/>
      <c r="AM2174" s="16"/>
      <c r="AN2174" s="17"/>
      <c r="AO2174" s="16"/>
      <c r="AP2174" s="16"/>
      <c r="AQ2174" s="18"/>
      <c r="AR2174" s="18"/>
      <c r="AS2174" s="16"/>
      <c r="AT2174" s="16"/>
      <c r="AU2174" s="16"/>
      <c r="AV2174" s="16"/>
      <c r="AW2174" s="17"/>
      <c r="AX2174" s="16"/>
      <c r="AY2174" s="16"/>
      <c r="AZ2174" s="16"/>
      <c r="BA2174" s="16"/>
      <c r="BB2174" s="16"/>
      <c r="BC2174" s="16"/>
      <c r="BD2174" s="16"/>
      <c r="BH2174" s="6"/>
      <c r="BI2174" s="3"/>
      <c r="BK2174" s="6"/>
      <c r="BL2174" s="3"/>
      <c r="BM2174" s="3"/>
    </row>
    <row r="2175" spans="11:65" ht="12.75" customHeight="1" x14ac:dyDescent="0.15">
      <c r="K2175" s="1"/>
      <c r="AL2175" s="16"/>
      <c r="AM2175" s="16"/>
      <c r="AN2175" s="17"/>
      <c r="AO2175" s="16"/>
      <c r="AP2175" s="16"/>
      <c r="AQ2175" s="18"/>
      <c r="AR2175" s="18"/>
      <c r="AS2175" s="16"/>
      <c r="AT2175" s="16"/>
      <c r="AU2175" s="16"/>
      <c r="AV2175" s="16"/>
      <c r="AW2175" s="17"/>
      <c r="AX2175" s="16"/>
      <c r="AY2175" s="16"/>
      <c r="AZ2175" s="16"/>
      <c r="BA2175" s="16"/>
      <c r="BB2175" s="16"/>
      <c r="BC2175" s="16"/>
      <c r="BD2175" s="16"/>
      <c r="BH2175" s="6"/>
      <c r="BI2175" s="3"/>
      <c r="BK2175" s="6"/>
      <c r="BL2175" s="3"/>
      <c r="BM2175" s="3"/>
    </row>
    <row r="2176" spans="11:65" ht="12.75" customHeight="1" x14ac:dyDescent="0.15">
      <c r="K2176" s="1"/>
      <c r="AL2176" s="16"/>
      <c r="AM2176" s="16"/>
      <c r="AN2176" s="17"/>
      <c r="AO2176" s="16"/>
      <c r="AP2176" s="16"/>
      <c r="AQ2176" s="18"/>
      <c r="AR2176" s="18"/>
      <c r="AS2176" s="16"/>
      <c r="AT2176" s="16"/>
      <c r="AU2176" s="16"/>
      <c r="AV2176" s="16"/>
      <c r="AW2176" s="17"/>
      <c r="AX2176" s="16"/>
      <c r="AY2176" s="16"/>
      <c r="AZ2176" s="16"/>
      <c r="BA2176" s="16"/>
      <c r="BB2176" s="16"/>
      <c r="BC2176" s="16"/>
      <c r="BD2176" s="16"/>
      <c r="BH2176" s="6"/>
      <c r="BI2176" s="3"/>
      <c r="BK2176" s="6"/>
      <c r="BL2176" s="3"/>
      <c r="BM2176" s="3"/>
    </row>
    <row r="2177" spans="11:65" ht="12.75" customHeight="1" x14ac:dyDescent="0.15">
      <c r="K2177" s="1"/>
      <c r="AL2177" s="16"/>
      <c r="AM2177" s="16"/>
      <c r="AN2177" s="17"/>
      <c r="AO2177" s="16"/>
      <c r="AP2177" s="16"/>
      <c r="AQ2177" s="18"/>
      <c r="AR2177" s="18"/>
      <c r="AS2177" s="16"/>
      <c r="AT2177" s="16"/>
      <c r="AU2177" s="16"/>
      <c r="AV2177" s="16"/>
      <c r="AW2177" s="17"/>
      <c r="AX2177" s="16"/>
      <c r="AY2177" s="16"/>
      <c r="AZ2177" s="16"/>
      <c r="BA2177" s="16"/>
      <c r="BB2177" s="16"/>
      <c r="BC2177" s="16"/>
      <c r="BD2177" s="16"/>
      <c r="BH2177" s="6"/>
      <c r="BI2177" s="3"/>
      <c r="BK2177" s="6"/>
      <c r="BL2177" s="3"/>
      <c r="BM2177" s="3"/>
    </row>
    <row r="2178" spans="11:65" ht="12.75" customHeight="1" x14ac:dyDescent="0.15">
      <c r="K2178" s="1"/>
      <c r="AL2178" s="16"/>
      <c r="AM2178" s="16"/>
      <c r="AN2178" s="17"/>
      <c r="AO2178" s="16"/>
      <c r="AP2178" s="16"/>
      <c r="AQ2178" s="18"/>
      <c r="AR2178" s="18"/>
      <c r="AS2178" s="16"/>
      <c r="AT2178" s="16"/>
      <c r="AU2178" s="16"/>
      <c r="AV2178" s="16"/>
      <c r="AW2178" s="17"/>
      <c r="AX2178" s="16"/>
      <c r="AY2178" s="16"/>
      <c r="AZ2178" s="16"/>
      <c r="BA2178" s="16"/>
      <c r="BB2178" s="16"/>
      <c r="BC2178" s="16"/>
      <c r="BD2178" s="16"/>
      <c r="BH2178" s="6"/>
      <c r="BI2178" s="3"/>
      <c r="BK2178" s="6"/>
      <c r="BL2178" s="3"/>
      <c r="BM2178" s="3"/>
    </row>
    <row r="2179" spans="11:65" ht="12.75" customHeight="1" x14ac:dyDescent="0.15">
      <c r="K2179" s="1"/>
      <c r="AL2179" s="16"/>
      <c r="AM2179" s="16"/>
      <c r="AN2179" s="17"/>
      <c r="AO2179" s="16"/>
      <c r="AP2179" s="16"/>
      <c r="AQ2179" s="18"/>
      <c r="AR2179" s="18"/>
      <c r="AS2179" s="16"/>
      <c r="AT2179" s="16"/>
      <c r="AU2179" s="16"/>
      <c r="AV2179" s="16"/>
      <c r="AW2179" s="17"/>
      <c r="AX2179" s="16"/>
      <c r="AY2179" s="16"/>
      <c r="AZ2179" s="16"/>
      <c r="BA2179" s="16"/>
      <c r="BB2179" s="16"/>
      <c r="BC2179" s="16"/>
      <c r="BD2179" s="16"/>
      <c r="BH2179" s="6"/>
      <c r="BI2179" s="3"/>
      <c r="BK2179" s="6"/>
      <c r="BL2179" s="3"/>
      <c r="BM2179" s="3"/>
    </row>
    <row r="2180" spans="11:65" ht="12.75" customHeight="1" x14ac:dyDescent="0.15">
      <c r="K2180" s="1"/>
      <c r="AL2180" s="16"/>
      <c r="AM2180" s="16"/>
      <c r="AN2180" s="17"/>
      <c r="AO2180" s="16"/>
      <c r="AP2180" s="16"/>
      <c r="AQ2180" s="18"/>
      <c r="AR2180" s="18"/>
      <c r="AS2180" s="16"/>
      <c r="AT2180" s="16"/>
      <c r="AU2180" s="16"/>
      <c r="AV2180" s="16"/>
      <c r="AW2180" s="17"/>
      <c r="AX2180" s="16"/>
      <c r="AY2180" s="16"/>
      <c r="AZ2180" s="16"/>
      <c r="BA2180" s="16"/>
      <c r="BB2180" s="16"/>
      <c r="BC2180" s="16"/>
      <c r="BD2180" s="16"/>
      <c r="BH2180" s="6"/>
      <c r="BI2180" s="3"/>
      <c r="BK2180" s="6"/>
      <c r="BL2180" s="3"/>
      <c r="BM2180" s="3"/>
    </row>
    <row r="2181" spans="11:65" ht="12.75" customHeight="1" x14ac:dyDescent="0.15">
      <c r="K2181" s="1"/>
      <c r="AL2181" s="16"/>
      <c r="AM2181" s="16"/>
      <c r="AN2181" s="17"/>
      <c r="AO2181" s="16"/>
      <c r="AP2181" s="16"/>
      <c r="AQ2181" s="18"/>
      <c r="AR2181" s="18"/>
      <c r="AS2181" s="16"/>
      <c r="AT2181" s="16"/>
      <c r="AU2181" s="16"/>
      <c r="AV2181" s="16"/>
      <c r="AW2181" s="17"/>
      <c r="AX2181" s="16"/>
      <c r="AY2181" s="16"/>
      <c r="AZ2181" s="16"/>
      <c r="BA2181" s="16"/>
      <c r="BB2181" s="16"/>
      <c r="BC2181" s="16"/>
      <c r="BD2181" s="16"/>
      <c r="BH2181" s="6"/>
      <c r="BI2181" s="3"/>
      <c r="BK2181" s="6"/>
      <c r="BL2181" s="3"/>
      <c r="BM2181" s="3"/>
    </row>
    <row r="2182" spans="11:65" ht="12.75" customHeight="1" x14ac:dyDescent="0.15">
      <c r="K2182" s="1"/>
      <c r="AL2182" s="16"/>
      <c r="AM2182" s="16"/>
      <c r="AN2182" s="17"/>
      <c r="AO2182" s="16"/>
      <c r="AP2182" s="16"/>
      <c r="AQ2182" s="18"/>
      <c r="AR2182" s="18"/>
      <c r="AS2182" s="16"/>
      <c r="AT2182" s="16"/>
      <c r="AU2182" s="16"/>
      <c r="AV2182" s="16"/>
      <c r="AW2182" s="17"/>
      <c r="AX2182" s="16"/>
      <c r="AY2182" s="16"/>
      <c r="AZ2182" s="16"/>
      <c r="BA2182" s="16"/>
      <c r="BB2182" s="16"/>
      <c r="BC2182" s="16"/>
      <c r="BD2182" s="16"/>
      <c r="BH2182" s="6"/>
      <c r="BI2182" s="3"/>
      <c r="BK2182" s="6"/>
      <c r="BL2182" s="3"/>
      <c r="BM2182" s="3"/>
    </row>
    <row r="2183" spans="11:65" ht="12.75" customHeight="1" x14ac:dyDescent="0.15">
      <c r="K2183" s="1"/>
      <c r="AL2183" s="16"/>
      <c r="AM2183" s="16"/>
      <c r="AN2183" s="17"/>
      <c r="AO2183" s="16"/>
      <c r="AP2183" s="16"/>
      <c r="AQ2183" s="18"/>
      <c r="AR2183" s="18"/>
      <c r="AS2183" s="16"/>
      <c r="AT2183" s="16"/>
      <c r="AU2183" s="16"/>
      <c r="AV2183" s="16"/>
      <c r="AW2183" s="17"/>
      <c r="AX2183" s="16"/>
      <c r="AY2183" s="16"/>
      <c r="AZ2183" s="16"/>
      <c r="BA2183" s="16"/>
      <c r="BB2183" s="16"/>
      <c r="BC2183" s="16"/>
      <c r="BD2183" s="16"/>
      <c r="BH2183" s="6"/>
      <c r="BI2183" s="3"/>
      <c r="BK2183" s="6"/>
      <c r="BL2183" s="3"/>
      <c r="BM2183" s="3"/>
    </row>
    <row r="2184" spans="11:65" ht="12.75" customHeight="1" x14ac:dyDescent="0.15">
      <c r="K2184" s="1"/>
      <c r="AL2184" s="16"/>
      <c r="AM2184" s="16"/>
      <c r="AN2184" s="17"/>
      <c r="AO2184" s="16"/>
      <c r="AP2184" s="16"/>
      <c r="AQ2184" s="18"/>
      <c r="AR2184" s="18"/>
      <c r="AS2184" s="16"/>
      <c r="AT2184" s="16"/>
      <c r="AU2184" s="16"/>
      <c r="AV2184" s="16"/>
      <c r="AW2184" s="17"/>
      <c r="AX2184" s="16"/>
      <c r="AY2184" s="16"/>
      <c r="AZ2184" s="16"/>
      <c r="BA2184" s="16"/>
      <c r="BB2184" s="16"/>
      <c r="BC2184" s="16"/>
      <c r="BD2184" s="16"/>
      <c r="BH2184" s="6"/>
      <c r="BI2184" s="3"/>
      <c r="BK2184" s="6"/>
      <c r="BL2184" s="3"/>
      <c r="BM2184" s="3"/>
    </row>
    <row r="2185" spans="11:65" ht="12.75" customHeight="1" x14ac:dyDescent="0.15">
      <c r="K2185" s="1"/>
      <c r="AL2185" s="16"/>
      <c r="AM2185" s="16"/>
      <c r="AN2185" s="17"/>
      <c r="AO2185" s="16"/>
      <c r="AP2185" s="16"/>
      <c r="AQ2185" s="18"/>
      <c r="AR2185" s="18"/>
      <c r="AS2185" s="16"/>
      <c r="AT2185" s="16"/>
      <c r="AU2185" s="16"/>
      <c r="AV2185" s="16"/>
      <c r="AW2185" s="17"/>
      <c r="AX2185" s="16"/>
      <c r="AY2185" s="16"/>
      <c r="AZ2185" s="16"/>
      <c r="BA2185" s="16"/>
      <c r="BB2185" s="16"/>
      <c r="BC2185" s="16"/>
      <c r="BD2185" s="16"/>
      <c r="BH2185" s="6"/>
      <c r="BI2185" s="3"/>
      <c r="BK2185" s="6"/>
      <c r="BL2185" s="3"/>
      <c r="BM2185" s="3"/>
    </row>
    <row r="2186" spans="11:65" ht="12.75" customHeight="1" x14ac:dyDescent="0.15">
      <c r="K2186" s="1"/>
      <c r="AL2186" s="16"/>
      <c r="AM2186" s="16"/>
      <c r="AN2186" s="17"/>
      <c r="AO2186" s="16"/>
      <c r="AP2186" s="16"/>
      <c r="AQ2186" s="18"/>
      <c r="AR2186" s="18"/>
      <c r="AS2186" s="16"/>
      <c r="AT2186" s="16"/>
      <c r="AU2186" s="16"/>
      <c r="AV2186" s="16"/>
      <c r="AW2186" s="17"/>
      <c r="AX2186" s="16"/>
      <c r="AY2186" s="16"/>
      <c r="AZ2186" s="16"/>
      <c r="BA2186" s="16"/>
      <c r="BB2186" s="16"/>
      <c r="BC2186" s="16"/>
      <c r="BD2186" s="16"/>
      <c r="BH2186" s="6"/>
      <c r="BI2186" s="3"/>
      <c r="BK2186" s="6"/>
      <c r="BL2186" s="3"/>
      <c r="BM2186" s="3"/>
    </row>
    <row r="2187" spans="11:65" ht="12.75" customHeight="1" x14ac:dyDescent="0.15">
      <c r="K2187" s="1"/>
      <c r="AL2187" s="16"/>
      <c r="AM2187" s="16"/>
      <c r="AN2187" s="17"/>
      <c r="AO2187" s="16"/>
      <c r="AP2187" s="16"/>
      <c r="AQ2187" s="18"/>
      <c r="AR2187" s="18"/>
      <c r="AS2187" s="16"/>
      <c r="AT2187" s="16"/>
      <c r="AU2187" s="16"/>
      <c r="AV2187" s="16"/>
      <c r="AW2187" s="17"/>
      <c r="AX2187" s="16"/>
      <c r="AY2187" s="16"/>
      <c r="AZ2187" s="16"/>
      <c r="BA2187" s="16"/>
      <c r="BB2187" s="16"/>
      <c r="BC2187" s="16"/>
      <c r="BD2187" s="16"/>
      <c r="BH2187" s="6"/>
      <c r="BI2187" s="3"/>
      <c r="BK2187" s="6"/>
      <c r="BL2187" s="3"/>
      <c r="BM2187" s="3"/>
    </row>
    <row r="2188" spans="11:65" ht="12.75" customHeight="1" x14ac:dyDescent="0.15">
      <c r="K2188" s="1"/>
      <c r="AL2188" s="16"/>
      <c r="AM2188" s="16"/>
      <c r="AN2188" s="17"/>
      <c r="AO2188" s="16"/>
      <c r="AP2188" s="16"/>
      <c r="AQ2188" s="18"/>
      <c r="AR2188" s="18"/>
      <c r="AS2188" s="16"/>
      <c r="AT2188" s="16"/>
      <c r="AU2188" s="16"/>
      <c r="AV2188" s="16"/>
      <c r="AW2188" s="17"/>
      <c r="AX2188" s="16"/>
      <c r="AY2188" s="16"/>
      <c r="AZ2188" s="16"/>
      <c r="BA2188" s="16"/>
      <c r="BB2188" s="16"/>
      <c r="BC2188" s="16"/>
      <c r="BD2188" s="16"/>
      <c r="BH2188" s="6"/>
      <c r="BI2188" s="3"/>
      <c r="BK2188" s="6"/>
      <c r="BL2188" s="3"/>
      <c r="BM2188" s="3"/>
    </row>
    <row r="2189" spans="11:65" ht="12.75" customHeight="1" x14ac:dyDescent="0.15">
      <c r="K2189" s="1"/>
      <c r="AL2189" s="16"/>
      <c r="AM2189" s="16"/>
      <c r="AN2189" s="17"/>
      <c r="AO2189" s="16"/>
      <c r="AP2189" s="16"/>
      <c r="AQ2189" s="18"/>
      <c r="AR2189" s="18"/>
      <c r="AS2189" s="16"/>
      <c r="AT2189" s="16"/>
      <c r="AU2189" s="16"/>
      <c r="AV2189" s="16"/>
      <c r="AW2189" s="17"/>
      <c r="AX2189" s="16"/>
      <c r="AY2189" s="16"/>
      <c r="AZ2189" s="16"/>
      <c r="BA2189" s="16"/>
      <c r="BB2189" s="16"/>
      <c r="BC2189" s="16"/>
      <c r="BD2189" s="16"/>
      <c r="BH2189" s="6"/>
      <c r="BI2189" s="3"/>
      <c r="BK2189" s="6"/>
      <c r="BL2189" s="3"/>
      <c r="BM2189" s="3"/>
    </row>
    <row r="2190" spans="11:65" ht="12.75" customHeight="1" x14ac:dyDescent="0.15">
      <c r="K2190" s="1"/>
      <c r="AL2190" s="16"/>
      <c r="AM2190" s="16"/>
      <c r="AN2190" s="17"/>
      <c r="AO2190" s="16"/>
      <c r="AP2190" s="16"/>
      <c r="AQ2190" s="18"/>
      <c r="AR2190" s="18"/>
      <c r="AS2190" s="16"/>
      <c r="AT2190" s="16"/>
      <c r="AU2190" s="16"/>
      <c r="AV2190" s="16"/>
      <c r="AW2190" s="17"/>
      <c r="AX2190" s="16"/>
      <c r="AY2190" s="16"/>
      <c r="AZ2190" s="16"/>
      <c r="BA2190" s="16"/>
      <c r="BB2190" s="16"/>
      <c r="BC2190" s="16"/>
      <c r="BD2190" s="16"/>
      <c r="BH2190" s="6"/>
      <c r="BI2190" s="3"/>
      <c r="BK2190" s="6"/>
      <c r="BL2190" s="3"/>
      <c r="BM2190" s="3"/>
    </row>
    <row r="2191" spans="11:65" ht="12.75" customHeight="1" x14ac:dyDescent="0.15">
      <c r="K2191" s="1"/>
      <c r="AL2191" s="16"/>
      <c r="AM2191" s="16"/>
      <c r="AN2191" s="17"/>
      <c r="AO2191" s="16"/>
      <c r="AP2191" s="16"/>
      <c r="AQ2191" s="18"/>
      <c r="AR2191" s="18"/>
      <c r="AS2191" s="16"/>
      <c r="AT2191" s="16"/>
      <c r="AU2191" s="16"/>
      <c r="AV2191" s="16"/>
      <c r="AW2191" s="17"/>
      <c r="AX2191" s="16"/>
      <c r="AY2191" s="16"/>
      <c r="AZ2191" s="16"/>
      <c r="BA2191" s="16"/>
      <c r="BB2191" s="16"/>
      <c r="BC2191" s="16"/>
      <c r="BD2191" s="16"/>
      <c r="BH2191" s="6"/>
      <c r="BI2191" s="3"/>
      <c r="BK2191" s="6"/>
      <c r="BL2191" s="3"/>
      <c r="BM2191" s="3"/>
    </row>
    <row r="2192" spans="11:65" ht="12.75" customHeight="1" x14ac:dyDescent="0.15">
      <c r="K2192" s="1"/>
      <c r="AL2192" s="16"/>
      <c r="AM2192" s="16"/>
      <c r="AN2192" s="17"/>
      <c r="AO2192" s="16"/>
      <c r="AP2192" s="16"/>
      <c r="AQ2192" s="18"/>
      <c r="AR2192" s="18"/>
      <c r="AS2192" s="16"/>
      <c r="AT2192" s="16"/>
      <c r="AU2192" s="16"/>
      <c r="AV2192" s="16"/>
      <c r="AW2192" s="17"/>
      <c r="AX2192" s="16"/>
      <c r="AY2192" s="16"/>
      <c r="AZ2192" s="16"/>
      <c r="BA2192" s="16"/>
      <c r="BB2192" s="16"/>
      <c r="BC2192" s="16"/>
      <c r="BD2192" s="16"/>
      <c r="BH2192" s="6"/>
      <c r="BI2192" s="3"/>
      <c r="BK2192" s="6"/>
      <c r="BL2192" s="3"/>
      <c r="BM2192" s="3"/>
    </row>
    <row r="2193" spans="11:65" ht="12.75" customHeight="1" x14ac:dyDescent="0.15">
      <c r="K2193" s="1"/>
      <c r="AL2193" s="16"/>
      <c r="AM2193" s="16"/>
      <c r="AN2193" s="17"/>
      <c r="AO2193" s="16"/>
      <c r="AP2193" s="16"/>
      <c r="AQ2193" s="18"/>
      <c r="AR2193" s="18"/>
      <c r="AS2193" s="16"/>
      <c r="AT2193" s="16"/>
      <c r="AU2193" s="16"/>
      <c r="AV2193" s="16"/>
      <c r="AW2193" s="17"/>
      <c r="AX2193" s="16"/>
      <c r="AY2193" s="16"/>
      <c r="AZ2193" s="16"/>
      <c r="BA2193" s="16"/>
      <c r="BB2193" s="16"/>
      <c r="BC2193" s="16"/>
      <c r="BD2193" s="16"/>
      <c r="BH2193" s="6"/>
      <c r="BI2193" s="3"/>
      <c r="BK2193" s="6"/>
      <c r="BL2193" s="3"/>
      <c r="BM2193" s="3"/>
    </row>
    <row r="2194" spans="11:65" ht="12.75" customHeight="1" x14ac:dyDescent="0.15">
      <c r="K2194" s="1"/>
      <c r="AL2194" s="16"/>
      <c r="AM2194" s="16"/>
      <c r="AN2194" s="17"/>
      <c r="AO2194" s="16"/>
      <c r="AP2194" s="16"/>
      <c r="AQ2194" s="18"/>
      <c r="AR2194" s="18"/>
      <c r="AS2194" s="16"/>
      <c r="AT2194" s="16"/>
      <c r="AU2194" s="16"/>
      <c r="AV2194" s="16"/>
      <c r="AW2194" s="17"/>
      <c r="AX2194" s="16"/>
      <c r="AY2194" s="16"/>
      <c r="AZ2194" s="16"/>
      <c r="BA2194" s="16"/>
      <c r="BB2194" s="16"/>
      <c r="BC2194" s="16"/>
      <c r="BD2194" s="16"/>
      <c r="BH2194" s="6"/>
      <c r="BI2194" s="3"/>
      <c r="BK2194" s="6"/>
      <c r="BL2194" s="3"/>
      <c r="BM2194" s="3"/>
    </row>
    <row r="2195" spans="11:65" ht="12.75" customHeight="1" x14ac:dyDescent="0.15">
      <c r="K2195" s="1"/>
      <c r="AL2195" s="16"/>
      <c r="AM2195" s="16"/>
      <c r="AN2195" s="17"/>
      <c r="AO2195" s="16"/>
      <c r="AP2195" s="16"/>
      <c r="AQ2195" s="18"/>
      <c r="AR2195" s="18"/>
      <c r="AS2195" s="16"/>
      <c r="AT2195" s="16"/>
      <c r="AU2195" s="16"/>
      <c r="AV2195" s="16"/>
      <c r="AW2195" s="17"/>
      <c r="AX2195" s="16"/>
      <c r="AY2195" s="16"/>
      <c r="AZ2195" s="16"/>
      <c r="BA2195" s="16"/>
      <c r="BB2195" s="16"/>
      <c r="BC2195" s="16"/>
      <c r="BD2195" s="16"/>
      <c r="BH2195" s="6"/>
      <c r="BI2195" s="3"/>
      <c r="BK2195" s="6"/>
      <c r="BL2195" s="3"/>
      <c r="BM2195" s="3"/>
    </row>
    <row r="2196" spans="11:65" ht="12.75" customHeight="1" x14ac:dyDescent="0.15">
      <c r="K2196" s="1"/>
      <c r="AL2196" s="16"/>
      <c r="AM2196" s="16"/>
      <c r="AN2196" s="17"/>
      <c r="AO2196" s="16"/>
      <c r="AP2196" s="16"/>
      <c r="AQ2196" s="18"/>
      <c r="AR2196" s="18"/>
      <c r="AS2196" s="16"/>
      <c r="AT2196" s="16"/>
      <c r="AU2196" s="16"/>
      <c r="AV2196" s="16"/>
      <c r="AW2196" s="17"/>
      <c r="AX2196" s="16"/>
      <c r="AY2196" s="16"/>
      <c r="AZ2196" s="16"/>
      <c r="BA2196" s="16"/>
      <c r="BB2196" s="16"/>
      <c r="BC2196" s="16"/>
      <c r="BD2196" s="16"/>
      <c r="BH2196" s="6"/>
      <c r="BI2196" s="3"/>
      <c r="BK2196" s="6"/>
      <c r="BL2196" s="3"/>
      <c r="BM2196" s="3"/>
    </row>
    <row r="2197" spans="11:65" ht="12.75" customHeight="1" x14ac:dyDescent="0.15">
      <c r="K2197" s="1"/>
      <c r="AL2197" s="16"/>
      <c r="AM2197" s="16"/>
      <c r="AN2197" s="17"/>
      <c r="AO2197" s="16"/>
      <c r="AP2197" s="16"/>
      <c r="AQ2197" s="18"/>
      <c r="AR2197" s="18"/>
      <c r="AS2197" s="16"/>
      <c r="AT2197" s="16"/>
      <c r="AU2197" s="16"/>
      <c r="AV2197" s="16"/>
      <c r="AW2197" s="17"/>
      <c r="AX2197" s="16"/>
      <c r="AY2197" s="16"/>
      <c r="AZ2197" s="16"/>
      <c r="BA2197" s="16"/>
      <c r="BB2197" s="16"/>
      <c r="BC2197" s="16"/>
      <c r="BD2197" s="16"/>
      <c r="BH2197" s="6"/>
      <c r="BI2197" s="3"/>
      <c r="BK2197" s="6"/>
      <c r="BL2197" s="3"/>
      <c r="BM2197" s="3"/>
    </row>
    <row r="2198" spans="11:65" ht="12.75" customHeight="1" x14ac:dyDescent="0.15">
      <c r="K2198" s="1"/>
      <c r="AL2198" s="16"/>
      <c r="AM2198" s="16"/>
      <c r="AN2198" s="17"/>
      <c r="AO2198" s="16"/>
      <c r="AP2198" s="16"/>
      <c r="AQ2198" s="18"/>
      <c r="AR2198" s="18"/>
      <c r="AS2198" s="16"/>
      <c r="AT2198" s="16"/>
      <c r="AU2198" s="16"/>
      <c r="AV2198" s="16"/>
      <c r="AW2198" s="17"/>
      <c r="AX2198" s="16"/>
      <c r="AY2198" s="16"/>
      <c r="AZ2198" s="16"/>
      <c r="BA2198" s="16"/>
      <c r="BB2198" s="16"/>
      <c r="BC2198" s="16"/>
      <c r="BD2198" s="16"/>
      <c r="BH2198" s="6"/>
      <c r="BI2198" s="3"/>
      <c r="BK2198" s="6"/>
      <c r="BL2198" s="3"/>
      <c r="BM2198" s="3"/>
    </row>
    <row r="2199" spans="11:65" ht="12.75" customHeight="1" x14ac:dyDescent="0.15">
      <c r="K2199" s="1"/>
      <c r="AL2199" s="16"/>
      <c r="AM2199" s="16"/>
      <c r="AN2199" s="17"/>
      <c r="AO2199" s="16"/>
      <c r="AP2199" s="16"/>
      <c r="AQ2199" s="18"/>
      <c r="AR2199" s="18"/>
      <c r="AS2199" s="16"/>
      <c r="AT2199" s="16"/>
      <c r="AU2199" s="16"/>
      <c r="AV2199" s="16"/>
      <c r="AW2199" s="17"/>
      <c r="AX2199" s="16"/>
      <c r="AY2199" s="16"/>
      <c r="AZ2199" s="16"/>
      <c r="BA2199" s="16"/>
      <c r="BB2199" s="16"/>
      <c r="BC2199" s="16"/>
      <c r="BD2199" s="16"/>
      <c r="BH2199" s="6"/>
      <c r="BI2199" s="3"/>
      <c r="BK2199" s="6"/>
      <c r="BL2199" s="3"/>
      <c r="BM2199" s="3"/>
    </row>
    <row r="2200" spans="11:65" ht="12.75" customHeight="1" x14ac:dyDescent="0.15">
      <c r="K2200" s="1"/>
      <c r="AL2200" s="16"/>
      <c r="AM2200" s="16"/>
      <c r="AN2200" s="17"/>
      <c r="AO2200" s="16"/>
      <c r="AP2200" s="16"/>
      <c r="AQ2200" s="18"/>
      <c r="AR2200" s="18"/>
      <c r="AS2200" s="16"/>
      <c r="AT2200" s="16"/>
      <c r="AU2200" s="16"/>
      <c r="AV2200" s="16"/>
      <c r="AW2200" s="17"/>
      <c r="AX2200" s="16"/>
      <c r="AY2200" s="16"/>
      <c r="AZ2200" s="16"/>
      <c r="BA2200" s="16"/>
      <c r="BB2200" s="16"/>
      <c r="BC2200" s="16"/>
      <c r="BD2200" s="16"/>
      <c r="BH2200" s="6"/>
      <c r="BI2200" s="3"/>
      <c r="BK2200" s="6"/>
      <c r="BL2200" s="3"/>
      <c r="BM2200" s="3"/>
    </row>
    <row r="2201" spans="11:65" ht="12.75" customHeight="1" x14ac:dyDescent="0.15">
      <c r="K2201" s="1"/>
      <c r="AL2201" s="16"/>
      <c r="AM2201" s="16"/>
      <c r="AN2201" s="17"/>
      <c r="AO2201" s="16"/>
      <c r="AP2201" s="16"/>
      <c r="AQ2201" s="18"/>
      <c r="AR2201" s="18"/>
      <c r="AS2201" s="16"/>
      <c r="AT2201" s="16"/>
      <c r="AU2201" s="16"/>
      <c r="AV2201" s="16"/>
      <c r="AW2201" s="17"/>
      <c r="AX2201" s="16"/>
      <c r="AY2201" s="16"/>
      <c r="AZ2201" s="16"/>
      <c r="BA2201" s="16"/>
      <c r="BB2201" s="16"/>
      <c r="BC2201" s="16"/>
      <c r="BD2201" s="16"/>
      <c r="BH2201" s="6"/>
      <c r="BI2201" s="3"/>
      <c r="BK2201" s="6"/>
      <c r="BL2201" s="3"/>
      <c r="BM2201" s="3"/>
    </row>
    <row r="2202" spans="11:65" ht="12.75" customHeight="1" x14ac:dyDescent="0.15">
      <c r="K2202" s="1"/>
      <c r="AL2202" s="16"/>
      <c r="AM2202" s="16"/>
      <c r="AN2202" s="17"/>
      <c r="AO2202" s="16"/>
      <c r="AP2202" s="16"/>
      <c r="AQ2202" s="18"/>
      <c r="AR2202" s="18"/>
      <c r="AS2202" s="16"/>
      <c r="AT2202" s="16"/>
      <c r="AU2202" s="16"/>
      <c r="AV2202" s="16"/>
      <c r="AW2202" s="17"/>
      <c r="AX2202" s="16"/>
      <c r="AY2202" s="16"/>
      <c r="AZ2202" s="16"/>
      <c r="BA2202" s="16"/>
      <c r="BB2202" s="16"/>
      <c r="BC2202" s="16"/>
      <c r="BD2202" s="16"/>
      <c r="BH2202" s="6"/>
      <c r="BI2202" s="3"/>
      <c r="BK2202" s="6"/>
      <c r="BL2202" s="3"/>
      <c r="BM2202" s="3"/>
    </row>
    <row r="2203" spans="11:65" ht="12.75" customHeight="1" x14ac:dyDescent="0.15">
      <c r="K2203" s="1"/>
      <c r="AL2203" s="16"/>
      <c r="AM2203" s="16"/>
      <c r="AN2203" s="17"/>
      <c r="AO2203" s="16"/>
      <c r="AP2203" s="16"/>
      <c r="AQ2203" s="18"/>
      <c r="AR2203" s="18"/>
      <c r="AS2203" s="16"/>
      <c r="AT2203" s="16"/>
      <c r="AU2203" s="16"/>
      <c r="AV2203" s="16"/>
      <c r="AW2203" s="17"/>
      <c r="AX2203" s="16"/>
      <c r="AY2203" s="16"/>
      <c r="AZ2203" s="16"/>
      <c r="BA2203" s="16"/>
      <c r="BB2203" s="16"/>
      <c r="BC2203" s="16"/>
      <c r="BD2203" s="16"/>
      <c r="BH2203" s="6"/>
      <c r="BI2203" s="3"/>
      <c r="BK2203" s="6"/>
      <c r="BL2203" s="3"/>
      <c r="BM2203" s="3"/>
    </row>
    <row r="2204" spans="11:65" ht="12.75" customHeight="1" x14ac:dyDescent="0.15">
      <c r="K2204" s="1"/>
      <c r="AL2204" s="16"/>
      <c r="AM2204" s="16"/>
      <c r="AN2204" s="17"/>
      <c r="AO2204" s="16"/>
      <c r="AP2204" s="16"/>
      <c r="AQ2204" s="18"/>
      <c r="AR2204" s="18"/>
      <c r="AS2204" s="16"/>
      <c r="AT2204" s="16"/>
      <c r="AU2204" s="16"/>
      <c r="AV2204" s="16"/>
      <c r="AW2204" s="17"/>
      <c r="AX2204" s="16"/>
      <c r="AY2204" s="16"/>
      <c r="AZ2204" s="16"/>
      <c r="BA2204" s="16"/>
      <c r="BB2204" s="16"/>
      <c r="BC2204" s="16"/>
      <c r="BD2204" s="16"/>
      <c r="BH2204" s="6"/>
      <c r="BI2204" s="3"/>
      <c r="BK2204" s="6"/>
      <c r="BL2204" s="3"/>
      <c r="BM2204" s="3"/>
    </row>
    <row r="2205" spans="11:65" ht="12.75" customHeight="1" x14ac:dyDescent="0.15">
      <c r="K2205" s="1"/>
      <c r="AL2205" s="16"/>
      <c r="AM2205" s="16"/>
      <c r="AN2205" s="17"/>
      <c r="AO2205" s="16"/>
      <c r="AP2205" s="16"/>
      <c r="AQ2205" s="18"/>
      <c r="AR2205" s="18"/>
      <c r="AS2205" s="16"/>
      <c r="AT2205" s="16"/>
      <c r="AU2205" s="16"/>
      <c r="AV2205" s="16"/>
      <c r="AW2205" s="17"/>
      <c r="AX2205" s="16"/>
      <c r="AY2205" s="16"/>
      <c r="AZ2205" s="16"/>
      <c r="BA2205" s="16"/>
      <c r="BB2205" s="16"/>
      <c r="BC2205" s="16"/>
      <c r="BD2205" s="16"/>
      <c r="BH2205" s="6"/>
      <c r="BI2205" s="3"/>
      <c r="BK2205" s="6"/>
      <c r="BL2205" s="3"/>
      <c r="BM2205" s="3"/>
    </row>
    <row r="2206" spans="11:65" ht="12.75" customHeight="1" x14ac:dyDescent="0.15">
      <c r="K2206" s="1"/>
      <c r="AL2206" s="16"/>
      <c r="AM2206" s="16"/>
      <c r="AN2206" s="17"/>
      <c r="AO2206" s="16"/>
      <c r="AP2206" s="16"/>
      <c r="AQ2206" s="18"/>
      <c r="AR2206" s="18"/>
      <c r="AS2206" s="16"/>
      <c r="AT2206" s="16"/>
      <c r="AU2206" s="16"/>
      <c r="AV2206" s="16"/>
      <c r="AW2206" s="17"/>
      <c r="AX2206" s="16"/>
      <c r="AY2206" s="16"/>
      <c r="AZ2206" s="16"/>
      <c r="BA2206" s="16"/>
      <c r="BB2206" s="16"/>
      <c r="BC2206" s="16"/>
      <c r="BD2206" s="16"/>
      <c r="BH2206" s="6"/>
      <c r="BI2206" s="3"/>
      <c r="BK2206" s="6"/>
      <c r="BL2206" s="3"/>
      <c r="BM2206" s="3"/>
    </row>
    <row r="2207" spans="11:65" ht="12.75" customHeight="1" x14ac:dyDescent="0.15">
      <c r="K2207" s="1"/>
      <c r="AL2207" s="16"/>
      <c r="AM2207" s="16"/>
      <c r="AN2207" s="17"/>
      <c r="AO2207" s="16"/>
      <c r="AP2207" s="16"/>
      <c r="AQ2207" s="18"/>
      <c r="AR2207" s="18"/>
      <c r="AS2207" s="16"/>
      <c r="AT2207" s="16"/>
      <c r="AU2207" s="16"/>
      <c r="AV2207" s="16"/>
      <c r="AW2207" s="17"/>
      <c r="AX2207" s="16"/>
      <c r="AY2207" s="16"/>
      <c r="AZ2207" s="16"/>
      <c r="BA2207" s="16"/>
      <c r="BB2207" s="16"/>
      <c r="BC2207" s="16"/>
      <c r="BD2207" s="16"/>
      <c r="BH2207" s="6"/>
      <c r="BI2207" s="3"/>
      <c r="BK2207" s="6"/>
      <c r="BL2207" s="3"/>
      <c r="BM2207" s="3"/>
    </row>
    <row r="2208" spans="11:65" ht="12.75" customHeight="1" x14ac:dyDescent="0.15">
      <c r="K2208" s="1"/>
      <c r="AL2208" s="16"/>
      <c r="AM2208" s="16"/>
      <c r="AN2208" s="17"/>
      <c r="AO2208" s="16"/>
      <c r="AP2208" s="16"/>
      <c r="AQ2208" s="18"/>
      <c r="AR2208" s="18"/>
      <c r="AS2208" s="16"/>
      <c r="AT2208" s="16"/>
      <c r="AU2208" s="16"/>
      <c r="AV2208" s="16"/>
      <c r="AW2208" s="17"/>
      <c r="AX2208" s="16"/>
      <c r="AY2208" s="16"/>
      <c r="AZ2208" s="16"/>
      <c r="BA2208" s="16"/>
      <c r="BB2208" s="16"/>
      <c r="BC2208" s="16"/>
      <c r="BD2208" s="16"/>
      <c r="BH2208" s="6"/>
      <c r="BI2208" s="3"/>
      <c r="BK2208" s="6"/>
      <c r="BL2208" s="3"/>
      <c r="BM2208" s="3"/>
    </row>
    <row r="2209" spans="11:65" ht="12.75" customHeight="1" x14ac:dyDescent="0.15">
      <c r="K2209" s="1"/>
      <c r="AL2209" s="16"/>
      <c r="AM2209" s="16"/>
      <c r="AN2209" s="17"/>
      <c r="AO2209" s="16"/>
      <c r="AP2209" s="16"/>
      <c r="AQ2209" s="18"/>
      <c r="AR2209" s="18"/>
      <c r="AS2209" s="16"/>
      <c r="AT2209" s="16"/>
      <c r="AU2209" s="16"/>
      <c r="AV2209" s="16"/>
      <c r="AW2209" s="17"/>
      <c r="AX2209" s="16"/>
      <c r="AY2209" s="16"/>
      <c r="AZ2209" s="16"/>
      <c r="BA2209" s="16"/>
      <c r="BB2209" s="16"/>
      <c r="BC2209" s="16"/>
      <c r="BD2209" s="16"/>
      <c r="BH2209" s="6"/>
      <c r="BI2209" s="3"/>
      <c r="BK2209" s="6"/>
      <c r="BL2209" s="3"/>
      <c r="BM2209" s="3"/>
    </row>
    <row r="2210" spans="11:65" ht="12.75" customHeight="1" x14ac:dyDescent="0.15">
      <c r="K2210" s="1"/>
      <c r="AL2210" s="16"/>
      <c r="AM2210" s="16"/>
      <c r="AN2210" s="17"/>
      <c r="AO2210" s="16"/>
      <c r="AP2210" s="16"/>
      <c r="AQ2210" s="18"/>
      <c r="AR2210" s="18"/>
      <c r="AS2210" s="16"/>
      <c r="AT2210" s="16"/>
      <c r="AU2210" s="16"/>
      <c r="AV2210" s="16"/>
      <c r="AW2210" s="17"/>
      <c r="AX2210" s="16"/>
      <c r="AY2210" s="16"/>
      <c r="AZ2210" s="16"/>
      <c r="BA2210" s="16"/>
      <c r="BB2210" s="16"/>
      <c r="BC2210" s="16"/>
      <c r="BD2210" s="16"/>
      <c r="BH2210" s="6"/>
      <c r="BI2210" s="3"/>
      <c r="BK2210" s="6"/>
      <c r="BL2210" s="3"/>
      <c r="BM2210" s="3"/>
    </row>
    <row r="2211" spans="11:65" ht="12.75" customHeight="1" x14ac:dyDescent="0.15">
      <c r="K2211" s="1"/>
      <c r="AL2211" s="16"/>
      <c r="AM2211" s="16"/>
      <c r="AN2211" s="17"/>
      <c r="AO2211" s="16"/>
      <c r="AP2211" s="16"/>
      <c r="AQ2211" s="18"/>
      <c r="AR2211" s="18"/>
      <c r="AS2211" s="16"/>
      <c r="AT2211" s="16"/>
      <c r="AU2211" s="16"/>
      <c r="AV2211" s="16"/>
      <c r="AW2211" s="17"/>
      <c r="AX2211" s="16"/>
      <c r="AY2211" s="16"/>
      <c r="AZ2211" s="16"/>
      <c r="BA2211" s="16"/>
      <c r="BB2211" s="16"/>
      <c r="BC2211" s="16"/>
      <c r="BD2211" s="16"/>
      <c r="BH2211" s="6"/>
      <c r="BI2211" s="3"/>
      <c r="BK2211" s="6"/>
      <c r="BL2211" s="3"/>
      <c r="BM2211" s="3"/>
    </row>
    <row r="2212" spans="11:65" ht="12.75" customHeight="1" x14ac:dyDescent="0.15">
      <c r="K2212" s="1"/>
      <c r="AL2212" s="16"/>
      <c r="AM2212" s="16"/>
      <c r="AN2212" s="17"/>
      <c r="AO2212" s="16"/>
      <c r="AP2212" s="16"/>
      <c r="AQ2212" s="18"/>
      <c r="AR2212" s="18"/>
      <c r="AS2212" s="16"/>
      <c r="AT2212" s="16"/>
      <c r="AU2212" s="16"/>
      <c r="AV2212" s="16"/>
      <c r="AW2212" s="17"/>
      <c r="AX2212" s="16"/>
      <c r="AY2212" s="16"/>
      <c r="AZ2212" s="16"/>
      <c r="BA2212" s="16"/>
      <c r="BB2212" s="16"/>
      <c r="BC2212" s="16"/>
      <c r="BD2212" s="16"/>
      <c r="BH2212" s="6"/>
      <c r="BI2212" s="3"/>
      <c r="BK2212" s="6"/>
      <c r="BL2212" s="3"/>
      <c r="BM2212" s="3"/>
    </row>
    <row r="2213" spans="11:65" ht="12.75" customHeight="1" x14ac:dyDescent="0.15">
      <c r="K2213" s="1"/>
      <c r="AL2213" s="16"/>
      <c r="AM2213" s="16"/>
      <c r="AN2213" s="17"/>
      <c r="AO2213" s="16"/>
      <c r="AP2213" s="16"/>
      <c r="AQ2213" s="18"/>
      <c r="AR2213" s="18"/>
      <c r="AS2213" s="16"/>
      <c r="AT2213" s="16"/>
      <c r="AU2213" s="16"/>
      <c r="AV2213" s="16"/>
      <c r="AW2213" s="17"/>
      <c r="AX2213" s="16"/>
      <c r="AY2213" s="16"/>
      <c r="AZ2213" s="16"/>
      <c r="BA2213" s="16"/>
      <c r="BB2213" s="16"/>
      <c r="BC2213" s="16"/>
      <c r="BD2213" s="16"/>
      <c r="BH2213" s="6"/>
      <c r="BI2213" s="3"/>
      <c r="BK2213" s="6"/>
      <c r="BL2213" s="3"/>
      <c r="BM2213" s="3"/>
    </row>
    <row r="2214" spans="11:65" ht="12.75" customHeight="1" x14ac:dyDescent="0.15">
      <c r="K2214" s="1"/>
      <c r="AL2214" s="16"/>
      <c r="AM2214" s="16"/>
      <c r="AN2214" s="17"/>
      <c r="AO2214" s="16"/>
      <c r="AP2214" s="16"/>
      <c r="AQ2214" s="18"/>
      <c r="AR2214" s="18"/>
      <c r="AS2214" s="16"/>
      <c r="AT2214" s="16"/>
      <c r="AU2214" s="16"/>
      <c r="AV2214" s="16"/>
      <c r="AW2214" s="17"/>
      <c r="AX2214" s="16"/>
      <c r="AY2214" s="16"/>
      <c r="AZ2214" s="16"/>
      <c r="BA2214" s="16"/>
      <c r="BB2214" s="16"/>
      <c r="BC2214" s="16"/>
      <c r="BD2214" s="16"/>
      <c r="BH2214" s="6"/>
      <c r="BI2214" s="3"/>
      <c r="BK2214" s="6"/>
      <c r="BL2214" s="3"/>
      <c r="BM2214" s="3"/>
    </row>
    <row r="2215" spans="11:65" ht="12.75" customHeight="1" x14ac:dyDescent="0.15">
      <c r="K2215" s="1"/>
      <c r="AL2215" s="16"/>
      <c r="AM2215" s="16"/>
      <c r="AN2215" s="17"/>
      <c r="AO2215" s="16"/>
      <c r="AP2215" s="16"/>
      <c r="AQ2215" s="18"/>
      <c r="AR2215" s="18"/>
      <c r="AS2215" s="16"/>
      <c r="AT2215" s="16"/>
      <c r="AU2215" s="16"/>
      <c r="AV2215" s="16"/>
      <c r="AW2215" s="17"/>
      <c r="AX2215" s="16"/>
      <c r="AY2215" s="16"/>
      <c r="AZ2215" s="16"/>
      <c r="BA2215" s="16"/>
      <c r="BB2215" s="16"/>
      <c r="BC2215" s="16"/>
      <c r="BD2215" s="16"/>
      <c r="BH2215" s="6"/>
      <c r="BI2215" s="3"/>
      <c r="BK2215" s="6"/>
      <c r="BL2215" s="3"/>
      <c r="BM2215" s="3"/>
    </row>
    <row r="2216" spans="11:65" ht="12.75" customHeight="1" x14ac:dyDescent="0.15">
      <c r="K2216" s="1"/>
      <c r="AL2216" s="16"/>
      <c r="AM2216" s="16"/>
      <c r="AN2216" s="17"/>
      <c r="AO2216" s="16"/>
      <c r="AP2216" s="16"/>
      <c r="AQ2216" s="18"/>
      <c r="AR2216" s="18"/>
      <c r="AS2216" s="16"/>
      <c r="AT2216" s="16"/>
      <c r="AU2216" s="16"/>
      <c r="AV2216" s="16"/>
      <c r="AW2216" s="17"/>
      <c r="AX2216" s="16"/>
      <c r="AY2216" s="16"/>
      <c r="AZ2216" s="16"/>
      <c r="BA2216" s="16"/>
      <c r="BB2216" s="16"/>
      <c r="BC2216" s="16"/>
      <c r="BD2216" s="16"/>
      <c r="BH2216" s="6"/>
      <c r="BI2216" s="3"/>
      <c r="BK2216" s="6"/>
      <c r="BL2216" s="3"/>
      <c r="BM2216" s="3"/>
    </row>
    <row r="2217" spans="11:65" ht="12.75" customHeight="1" x14ac:dyDescent="0.15">
      <c r="K2217" s="1"/>
      <c r="AL2217" s="16"/>
      <c r="AM2217" s="16"/>
      <c r="AN2217" s="17"/>
      <c r="AO2217" s="16"/>
      <c r="AP2217" s="16"/>
      <c r="AQ2217" s="18"/>
      <c r="AR2217" s="18"/>
      <c r="AS2217" s="16"/>
      <c r="AT2217" s="16"/>
      <c r="AU2217" s="16"/>
      <c r="AV2217" s="16"/>
      <c r="AW2217" s="17"/>
      <c r="AX2217" s="16"/>
      <c r="AY2217" s="16"/>
      <c r="AZ2217" s="16"/>
      <c r="BA2217" s="16"/>
      <c r="BB2217" s="16"/>
      <c r="BC2217" s="16"/>
      <c r="BD2217" s="16"/>
      <c r="BH2217" s="6"/>
      <c r="BI2217" s="3"/>
      <c r="BK2217" s="6"/>
      <c r="BL2217" s="3"/>
      <c r="BM2217" s="3"/>
    </row>
    <row r="2218" spans="11:65" ht="12.75" customHeight="1" x14ac:dyDescent="0.15">
      <c r="K2218" s="1"/>
      <c r="AL2218" s="16"/>
      <c r="AM2218" s="16"/>
      <c r="AN2218" s="17"/>
      <c r="AO2218" s="16"/>
      <c r="AP2218" s="16"/>
      <c r="AQ2218" s="18"/>
      <c r="AR2218" s="18"/>
      <c r="AS2218" s="16"/>
      <c r="AT2218" s="16"/>
      <c r="AU2218" s="16"/>
      <c r="AV2218" s="16"/>
      <c r="AW2218" s="17"/>
      <c r="AX2218" s="16"/>
      <c r="AY2218" s="16"/>
      <c r="AZ2218" s="16"/>
      <c r="BA2218" s="16"/>
      <c r="BB2218" s="16"/>
      <c r="BC2218" s="16"/>
      <c r="BD2218" s="16"/>
      <c r="BH2218" s="6"/>
      <c r="BI2218" s="3"/>
      <c r="BK2218" s="6"/>
      <c r="BL2218" s="3"/>
      <c r="BM2218" s="3"/>
    </row>
    <row r="2219" spans="11:65" ht="12.75" customHeight="1" x14ac:dyDescent="0.15">
      <c r="K2219" s="1"/>
      <c r="AL2219" s="16"/>
      <c r="AM2219" s="16"/>
      <c r="AN2219" s="17"/>
      <c r="AO2219" s="16"/>
      <c r="AP2219" s="16"/>
      <c r="AQ2219" s="18"/>
      <c r="AR2219" s="18"/>
      <c r="AS2219" s="16"/>
      <c r="AT2219" s="16"/>
      <c r="AU2219" s="16"/>
      <c r="AV2219" s="16"/>
      <c r="AW2219" s="17"/>
      <c r="AX2219" s="16"/>
      <c r="AY2219" s="16"/>
      <c r="AZ2219" s="16"/>
      <c r="BA2219" s="16"/>
      <c r="BB2219" s="16"/>
      <c r="BC2219" s="16"/>
      <c r="BD2219" s="16"/>
      <c r="BH2219" s="6"/>
      <c r="BI2219" s="3"/>
      <c r="BK2219" s="6"/>
      <c r="BL2219" s="3"/>
      <c r="BM2219" s="3"/>
    </row>
    <row r="2220" spans="11:65" ht="12.75" customHeight="1" x14ac:dyDescent="0.15">
      <c r="K2220" s="1"/>
      <c r="AL2220" s="16"/>
      <c r="AM2220" s="16"/>
      <c r="AN2220" s="17"/>
      <c r="AO2220" s="16"/>
      <c r="AP2220" s="16"/>
      <c r="AQ2220" s="18"/>
      <c r="AR2220" s="18"/>
      <c r="AS2220" s="16"/>
      <c r="AT2220" s="16"/>
      <c r="AU2220" s="16"/>
      <c r="AV2220" s="16"/>
      <c r="AW2220" s="17"/>
      <c r="AX2220" s="16"/>
      <c r="AY2220" s="16"/>
      <c r="AZ2220" s="16"/>
      <c r="BA2220" s="16"/>
      <c r="BB2220" s="16"/>
      <c r="BC2220" s="16"/>
      <c r="BD2220" s="16"/>
      <c r="BH2220" s="6"/>
      <c r="BI2220" s="3"/>
      <c r="BK2220" s="6"/>
      <c r="BL2220" s="3"/>
      <c r="BM2220" s="3"/>
    </row>
    <row r="2221" spans="11:65" ht="12.75" customHeight="1" x14ac:dyDescent="0.15">
      <c r="K2221" s="1"/>
      <c r="AL2221" s="16"/>
      <c r="AM2221" s="16"/>
      <c r="AN2221" s="17"/>
      <c r="AO2221" s="16"/>
      <c r="AP2221" s="16"/>
      <c r="AQ2221" s="18"/>
      <c r="AR2221" s="18"/>
      <c r="AS2221" s="16"/>
      <c r="AT2221" s="16"/>
      <c r="AU2221" s="16"/>
      <c r="AV2221" s="16"/>
      <c r="AW2221" s="17"/>
      <c r="AX2221" s="16"/>
      <c r="AY2221" s="16"/>
      <c r="AZ2221" s="16"/>
      <c r="BA2221" s="16"/>
      <c r="BB2221" s="16"/>
      <c r="BC2221" s="16"/>
      <c r="BD2221" s="16"/>
      <c r="BH2221" s="6"/>
      <c r="BI2221" s="3"/>
      <c r="BK2221" s="6"/>
      <c r="BL2221" s="3"/>
      <c r="BM2221" s="3"/>
    </row>
    <row r="2222" spans="11:65" ht="12.75" customHeight="1" x14ac:dyDescent="0.15">
      <c r="K2222" s="1"/>
      <c r="AL2222" s="16"/>
      <c r="AM2222" s="16"/>
      <c r="AN2222" s="17"/>
      <c r="AO2222" s="16"/>
      <c r="AP2222" s="16"/>
      <c r="AQ2222" s="18"/>
      <c r="AR2222" s="18"/>
      <c r="AS2222" s="16"/>
      <c r="AT2222" s="16"/>
      <c r="AU2222" s="16"/>
      <c r="AV2222" s="16"/>
      <c r="AW2222" s="17"/>
      <c r="AX2222" s="16"/>
      <c r="AY2222" s="16"/>
      <c r="AZ2222" s="16"/>
      <c r="BA2222" s="16"/>
      <c r="BB2222" s="16"/>
      <c r="BC2222" s="16"/>
      <c r="BD2222" s="16"/>
      <c r="BH2222" s="6"/>
      <c r="BI2222" s="3"/>
      <c r="BK2222" s="6"/>
      <c r="BL2222" s="3"/>
      <c r="BM2222" s="3"/>
    </row>
    <row r="2223" spans="11:65" ht="12.75" customHeight="1" x14ac:dyDescent="0.15">
      <c r="K2223" s="1"/>
      <c r="AL2223" s="16"/>
      <c r="AM2223" s="16"/>
      <c r="AN2223" s="17"/>
      <c r="AO2223" s="16"/>
      <c r="AP2223" s="16"/>
      <c r="AQ2223" s="18"/>
      <c r="AR2223" s="18"/>
      <c r="AS2223" s="16"/>
      <c r="AT2223" s="16"/>
      <c r="AU2223" s="16"/>
      <c r="AV2223" s="16"/>
      <c r="AW2223" s="17"/>
      <c r="AX2223" s="16"/>
      <c r="AY2223" s="16"/>
      <c r="AZ2223" s="16"/>
      <c r="BA2223" s="16"/>
      <c r="BB2223" s="16"/>
      <c r="BC2223" s="16"/>
      <c r="BD2223" s="16"/>
      <c r="BH2223" s="6"/>
      <c r="BI2223" s="3"/>
      <c r="BK2223" s="6"/>
      <c r="BL2223" s="3"/>
      <c r="BM2223" s="3"/>
    </row>
    <row r="2224" spans="11:65" ht="12.75" customHeight="1" x14ac:dyDescent="0.15">
      <c r="K2224" s="1"/>
      <c r="AL2224" s="16"/>
      <c r="AM2224" s="16"/>
      <c r="AN2224" s="17"/>
      <c r="AO2224" s="16"/>
      <c r="AP2224" s="16"/>
      <c r="AQ2224" s="18"/>
      <c r="AR2224" s="18"/>
      <c r="AS2224" s="16"/>
      <c r="AT2224" s="16"/>
      <c r="AU2224" s="16"/>
      <c r="AV2224" s="16"/>
      <c r="AW2224" s="17"/>
      <c r="AX2224" s="16"/>
      <c r="AY2224" s="16"/>
      <c r="AZ2224" s="16"/>
      <c r="BA2224" s="16"/>
      <c r="BB2224" s="16"/>
      <c r="BC2224" s="16"/>
      <c r="BD2224" s="16"/>
      <c r="BH2224" s="6"/>
      <c r="BI2224" s="3"/>
      <c r="BK2224" s="6"/>
      <c r="BL2224" s="3"/>
      <c r="BM2224" s="3"/>
    </row>
    <row r="2225" spans="11:65" ht="12.75" customHeight="1" x14ac:dyDescent="0.15">
      <c r="K2225" s="1"/>
      <c r="AL2225" s="16"/>
      <c r="AM2225" s="16"/>
      <c r="AN2225" s="17"/>
      <c r="AO2225" s="16"/>
      <c r="AP2225" s="16"/>
      <c r="AQ2225" s="18"/>
      <c r="AR2225" s="18"/>
      <c r="AS2225" s="16"/>
      <c r="AT2225" s="16"/>
      <c r="AU2225" s="16"/>
      <c r="AV2225" s="16"/>
      <c r="AW2225" s="17"/>
      <c r="AX2225" s="16"/>
      <c r="AY2225" s="16"/>
      <c r="AZ2225" s="16"/>
      <c r="BA2225" s="16"/>
      <c r="BB2225" s="16"/>
      <c r="BC2225" s="16"/>
      <c r="BD2225" s="16"/>
      <c r="BH2225" s="6"/>
      <c r="BI2225" s="3"/>
      <c r="BK2225" s="6"/>
      <c r="BL2225" s="3"/>
      <c r="BM2225" s="3"/>
    </row>
    <row r="2226" spans="11:65" ht="12.75" customHeight="1" x14ac:dyDescent="0.15">
      <c r="K2226" s="1"/>
      <c r="AL2226" s="16"/>
      <c r="AM2226" s="16"/>
      <c r="AN2226" s="17"/>
      <c r="AO2226" s="16"/>
      <c r="AP2226" s="16"/>
      <c r="AQ2226" s="18"/>
      <c r="AR2226" s="18"/>
      <c r="AS2226" s="16"/>
      <c r="AT2226" s="16"/>
      <c r="AU2226" s="16"/>
      <c r="AV2226" s="16"/>
      <c r="AW2226" s="17"/>
      <c r="AX2226" s="16"/>
      <c r="AY2226" s="16"/>
      <c r="AZ2226" s="16"/>
      <c r="BA2226" s="16"/>
      <c r="BB2226" s="16"/>
      <c r="BC2226" s="16"/>
      <c r="BD2226" s="16"/>
      <c r="BH2226" s="6"/>
      <c r="BI2226" s="3"/>
      <c r="BK2226" s="6"/>
      <c r="BL2226" s="3"/>
      <c r="BM2226" s="3"/>
    </row>
    <row r="2227" spans="11:65" ht="12.75" customHeight="1" x14ac:dyDescent="0.15">
      <c r="K2227" s="1"/>
      <c r="AL2227" s="16"/>
      <c r="AM2227" s="16"/>
      <c r="AN2227" s="17"/>
      <c r="AO2227" s="16"/>
      <c r="AP2227" s="16"/>
      <c r="AQ2227" s="18"/>
      <c r="AR2227" s="18"/>
      <c r="AS2227" s="16"/>
      <c r="AT2227" s="16"/>
      <c r="AU2227" s="16"/>
      <c r="AV2227" s="16"/>
      <c r="AW2227" s="17"/>
      <c r="AX2227" s="16"/>
      <c r="AY2227" s="16"/>
      <c r="AZ2227" s="16"/>
      <c r="BA2227" s="16"/>
      <c r="BB2227" s="16"/>
      <c r="BC2227" s="16"/>
      <c r="BD2227" s="16"/>
      <c r="BH2227" s="6"/>
      <c r="BI2227" s="3"/>
      <c r="BK2227" s="6"/>
      <c r="BL2227" s="3"/>
      <c r="BM2227" s="3"/>
    </row>
    <row r="2228" spans="11:65" ht="12.75" customHeight="1" x14ac:dyDescent="0.15">
      <c r="K2228" s="1"/>
      <c r="AL2228" s="16"/>
      <c r="AM2228" s="16"/>
      <c r="AN2228" s="17"/>
      <c r="AO2228" s="16"/>
      <c r="AP2228" s="16"/>
      <c r="AQ2228" s="18"/>
      <c r="AR2228" s="18"/>
      <c r="AS2228" s="16"/>
      <c r="AT2228" s="16"/>
      <c r="AU2228" s="16"/>
      <c r="AV2228" s="16"/>
      <c r="AW2228" s="17"/>
      <c r="AX2228" s="16"/>
      <c r="AY2228" s="16"/>
      <c r="AZ2228" s="16"/>
      <c r="BA2228" s="16"/>
      <c r="BB2228" s="16"/>
      <c r="BC2228" s="16"/>
      <c r="BD2228" s="16"/>
      <c r="BH2228" s="6"/>
      <c r="BI2228" s="3"/>
      <c r="BK2228" s="6"/>
      <c r="BL2228" s="3"/>
      <c r="BM2228" s="3"/>
    </row>
    <row r="2229" spans="11:65" ht="12.75" customHeight="1" x14ac:dyDescent="0.15">
      <c r="K2229" s="1"/>
      <c r="AL2229" s="16"/>
      <c r="AM2229" s="16"/>
      <c r="AN2229" s="17"/>
      <c r="AO2229" s="16"/>
      <c r="AP2229" s="16"/>
      <c r="AQ2229" s="18"/>
      <c r="AR2229" s="18"/>
      <c r="AS2229" s="16"/>
      <c r="AT2229" s="16"/>
      <c r="AU2229" s="16"/>
      <c r="AV2229" s="16"/>
      <c r="AW2229" s="17"/>
      <c r="AX2229" s="16"/>
      <c r="AY2229" s="16"/>
      <c r="AZ2229" s="16"/>
      <c r="BA2229" s="16"/>
      <c r="BB2229" s="16"/>
      <c r="BC2229" s="16"/>
      <c r="BD2229" s="16"/>
      <c r="BH2229" s="6"/>
      <c r="BI2229" s="3"/>
      <c r="BK2229" s="6"/>
      <c r="BL2229" s="3"/>
      <c r="BM2229" s="3"/>
    </row>
    <row r="2230" spans="11:65" ht="12.75" customHeight="1" x14ac:dyDescent="0.15">
      <c r="K2230" s="1"/>
      <c r="AL2230" s="16"/>
      <c r="AM2230" s="16"/>
      <c r="AN2230" s="17"/>
      <c r="AO2230" s="16"/>
      <c r="AP2230" s="16"/>
      <c r="AQ2230" s="18"/>
      <c r="AR2230" s="18"/>
      <c r="AS2230" s="16"/>
      <c r="AT2230" s="16"/>
      <c r="AU2230" s="16"/>
      <c r="AV2230" s="16"/>
      <c r="AW2230" s="17"/>
      <c r="AX2230" s="16"/>
      <c r="AY2230" s="16"/>
      <c r="AZ2230" s="16"/>
      <c r="BA2230" s="16"/>
      <c r="BB2230" s="16"/>
      <c r="BC2230" s="16"/>
      <c r="BD2230" s="16"/>
      <c r="BH2230" s="6"/>
      <c r="BI2230" s="3"/>
      <c r="BK2230" s="6"/>
      <c r="BL2230" s="3"/>
      <c r="BM2230" s="3"/>
    </row>
    <row r="2231" spans="11:65" ht="12.75" customHeight="1" x14ac:dyDescent="0.15">
      <c r="K2231" s="1"/>
      <c r="AL2231" s="16"/>
      <c r="AM2231" s="16"/>
      <c r="AN2231" s="17"/>
      <c r="AO2231" s="16"/>
      <c r="AP2231" s="16"/>
      <c r="AQ2231" s="18"/>
      <c r="AR2231" s="18"/>
      <c r="AS2231" s="16"/>
      <c r="AT2231" s="16"/>
      <c r="AU2231" s="16"/>
      <c r="AV2231" s="16"/>
      <c r="AW2231" s="17"/>
      <c r="AX2231" s="16"/>
      <c r="AY2231" s="16"/>
      <c r="AZ2231" s="16"/>
      <c r="BA2231" s="16"/>
      <c r="BB2231" s="16"/>
      <c r="BC2231" s="16"/>
      <c r="BD2231" s="16"/>
      <c r="BH2231" s="6"/>
      <c r="BI2231" s="3"/>
      <c r="BK2231" s="6"/>
      <c r="BL2231" s="3"/>
      <c r="BM2231" s="3"/>
    </row>
    <row r="2232" spans="11:65" ht="12.75" customHeight="1" x14ac:dyDescent="0.15">
      <c r="K2232" s="1"/>
      <c r="AL2232" s="16"/>
      <c r="AM2232" s="16"/>
      <c r="AN2232" s="17"/>
      <c r="AO2232" s="16"/>
      <c r="AP2232" s="16"/>
      <c r="AQ2232" s="18"/>
      <c r="AR2232" s="18"/>
      <c r="AS2232" s="16"/>
      <c r="AT2232" s="16"/>
      <c r="AU2232" s="16"/>
      <c r="AV2232" s="16"/>
      <c r="AW2232" s="17"/>
      <c r="AX2232" s="16"/>
      <c r="AY2232" s="16"/>
      <c r="AZ2232" s="16"/>
      <c r="BA2232" s="16"/>
      <c r="BB2232" s="16"/>
      <c r="BC2232" s="16"/>
      <c r="BD2232" s="16"/>
      <c r="BH2232" s="6"/>
      <c r="BI2232" s="3"/>
      <c r="BK2232" s="6"/>
      <c r="BL2232" s="3"/>
      <c r="BM2232" s="3"/>
    </row>
    <row r="2233" spans="11:65" ht="12.75" customHeight="1" x14ac:dyDescent="0.15">
      <c r="K2233" s="1"/>
      <c r="AL2233" s="16"/>
      <c r="AM2233" s="16"/>
      <c r="AN2233" s="17"/>
      <c r="AO2233" s="16"/>
      <c r="AP2233" s="16"/>
      <c r="AQ2233" s="18"/>
      <c r="AR2233" s="18"/>
      <c r="AS2233" s="16"/>
      <c r="AT2233" s="16"/>
      <c r="AU2233" s="16"/>
      <c r="AV2233" s="16"/>
      <c r="AW2233" s="17"/>
      <c r="AX2233" s="16"/>
      <c r="AY2233" s="16"/>
      <c r="AZ2233" s="16"/>
      <c r="BA2233" s="16"/>
      <c r="BB2233" s="16"/>
      <c r="BC2233" s="16"/>
      <c r="BD2233" s="16"/>
      <c r="BH2233" s="6"/>
      <c r="BI2233" s="3"/>
      <c r="BK2233" s="6"/>
      <c r="BL2233" s="3"/>
      <c r="BM2233" s="3"/>
    </row>
    <row r="2234" spans="11:65" ht="12.75" customHeight="1" x14ac:dyDescent="0.15">
      <c r="K2234" s="1"/>
      <c r="AL2234" s="16"/>
      <c r="AM2234" s="16"/>
      <c r="AN2234" s="17"/>
      <c r="AO2234" s="16"/>
      <c r="AP2234" s="16"/>
      <c r="AQ2234" s="18"/>
      <c r="AR2234" s="18"/>
      <c r="AS2234" s="16"/>
      <c r="AT2234" s="16"/>
      <c r="AU2234" s="16"/>
      <c r="AV2234" s="16"/>
      <c r="AW2234" s="17"/>
      <c r="AX2234" s="16"/>
      <c r="AY2234" s="16"/>
      <c r="AZ2234" s="16"/>
      <c r="BA2234" s="16"/>
      <c r="BB2234" s="16"/>
      <c r="BC2234" s="16"/>
      <c r="BD2234" s="16"/>
      <c r="BH2234" s="6"/>
      <c r="BI2234" s="3"/>
      <c r="BK2234" s="6"/>
      <c r="BL2234" s="3"/>
      <c r="BM2234" s="3"/>
    </row>
    <row r="2235" spans="11:65" ht="12.75" customHeight="1" x14ac:dyDescent="0.15">
      <c r="K2235" s="1"/>
      <c r="AL2235" s="16"/>
      <c r="AM2235" s="16"/>
      <c r="AN2235" s="17"/>
      <c r="AO2235" s="16"/>
      <c r="AP2235" s="16"/>
      <c r="AQ2235" s="18"/>
      <c r="AR2235" s="18"/>
      <c r="AS2235" s="16"/>
      <c r="AT2235" s="16"/>
      <c r="AU2235" s="16"/>
      <c r="AV2235" s="16"/>
      <c r="AW2235" s="17"/>
      <c r="AX2235" s="16"/>
      <c r="AY2235" s="16"/>
      <c r="AZ2235" s="16"/>
      <c r="BA2235" s="16"/>
      <c r="BB2235" s="16"/>
      <c r="BC2235" s="16"/>
      <c r="BD2235" s="16"/>
      <c r="BH2235" s="6"/>
      <c r="BI2235" s="3"/>
      <c r="BK2235" s="6"/>
      <c r="BL2235" s="3"/>
      <c r="BM2235" s="3"/>
    </row>
    <row r="2236" spans="11:65" ht="12.75" customHeight="1" x14ac:dyDescent="0.15">
      <c r="K2236" s="1"/>
      <c r="AL2236" s="16"/>
      <c r="AM2236" s="16"/>
      <c r="AN2236" s="17"/>
      <c r="AO2236" s="16"/>
      <c r="AP2236" s="16"/>
      <c r="AQ2236" s="18"/>
      <c r="AR2236" s="18"/>
      <c r="AS2236" s="16"/>
      <c r="AT2236" s="16"/>
      <c r="AU2236" s="16"/>
      <c r="AV2236" s="16"/>
      <c r="AW2236" s="17"/>
      <c r="AX2236" s="16"/>
      <c r="AY2236" s="16"/>
      <c r="AZ2236" s="16"/>
      <c r="BA2236" s="16"/>
      <c r="BB2236" s="16"/>
      <c r="BC2236" s="16"/>
      <c r="BD2236" s="16"/>
      <c r="BH2236" s="6"/>
      <c r="BI2236" s="3"/>
      <c r="BK2236" s="6"/>
      <c r="BL2236" s="3"/>
      <c r="BM2236" s="3"/>
    </row>
    <row r="2237" spans="11:65" ht="12.75" customHeight="1" x14ac:dyDescent="0.15">
      <c r="K2237" s="1"/>
      <c r="AL2237" s="16"/>
      <c r="AM2237" s="16"/>
      <c r="AN2237" s="17"/>
      <c r="AO2237" s="16"/>
      <c r="AP2237" s="16"/>
      <c r="AQ2237" s="18"/>
      <c r="AR2237" s="18"/>
      <c r="AS2237" s="16"/>
      <c r="AT2237" s="16"/>
      <c r="AU2237" s="16"/>
      <c r="AV2237" s="16"/>
      <c r="AW2237" s="17"/>
      <c r="AX2237" s="16"/>
      <c r="AY2237" s="16"/>
      <c r="AZ2237" s="16"/>
      <c r="BA2237" s="16"/>
      <c r="BB2237" s="16"/>
      <c r="BC2237" s="16"/>
      <c r="BD2237" s="16"/>
      <c r="BH2237" s="6"/>
      <c r="BI2237" s="3"/>
      <c r="BK2237" s="6"/>
      <c r="BL2237" s="3"/>
      <c r="BM2237" s="3"/>
    </row>
    <row r="2238" spans="11:65" ht="12.75" customHeight="1" x14ac:dyDescent="0.15">
      <c r="K2238" s="1"/>
      <c r="AL2238" s="16"/>
      <c r="AM2238" s="16"/>
      <c r="AN2238" s="17"/>
      <c r="AO2238" s="16"/>
      <c r="AP2238" s="16"/>
      <c r="AQ2238" s="18"/>
      <c r="AR2238" s="18"/>
      <c r="AS2238" s="16"/>
      <c r="AT2238" s="16"/>
      <c r="AU2238" s="16"/>
      <c r="AV2238" s="16"/>
      <c r="AW2238" s="17"/>
      <c r="AX2238" s="16"/>
      <c r="AY2238" s="16"/>
      <c r="AZ2238" s="16"/>
      <c r="BA2238" s="16"/>
      <c r="BB2238" s="16"/>
      <c r="BC2238" s="16"/>
      <c r="BD2238" s="16"/>
      <c r="BH2238" s="6"/>
      <c r="BI2238" s="3"/>
      <c r="BK2238" s="6"/>
      <c r="BL2238" s="3"/>
      <c r="BM2238" s="3"/>
    </row>
    <row r="2239" spans="11:65" ht="12.75" customHeight="1" x14ac:dyDescent="0.15">
      <c r="K2239" s="1"/>
      <c r="AL2239" s="16"/>
      <c r="AM2239" s="16"/>
      <c r="AN2239" s="17"/>
      <c r="AO2239" s="16"/>
      <c r="AP2239" s="16"/>
      <c r="AQ2239" s="18"/>
      <c r="AR2239" s="18"/>
      <c r="AS2239" s="16"/>
      <c r="AT2239" s="16"/>
      <c r="AU2239" s="16"/>
      <c r="AV2239" s="16"/>
      <c r="AW2239" s="17"/>
      <c r="AX2239" s="16"/>
      <c r="AY2239" s="16"/>
      <c r="AZ2239" s="16"/>
      <c r="BA2239" s="16"/>
      <c r="BB2239" s="16"/>
      <c r="BC2239" s="16"/>
      <c r="BD2239" s="16"/>
      <c r="BH2239" s="6"/>
      <c r="BI2239" s="3"/>
      <c r="BK2239" s="6"/>
      <c r="BL2239" s="3"/>
      <c r="BM2239" s="3"/>
    </row>
    <row r="2240" spans="11:65" ht="12.75" customHeight="1" x14ac:dyDescent="0.15">
      <c r="K2240" s="1"/>
      <c r="AL2240" s="16"/>
      <c r="AM2240" s="16"/>
      <c r="AN2240" s="17"/>
      <c r="AO2240" s="16"/>
      <c r="AP2240" s="16"/>
      <c r="AQ2240" s="18"/>
      <c r="AR2240" s="18"/>
      <c r="AS2240" s="16"/>
      <c r="AT2240" s="16"/>
      <c r="AU2240" s="16"/>
      <c r="AV2240" s="16"/>
      <c r="AW2240" s="17"/>
      <c r="AX2240" s="16"/>
      <c r="AY2240" s="16"/>
      <c r="AZ2240" s="16"/>
      <c r="BA2240" s="16"/>
      <c r="BB2240" s="16"/>
      <c r="BC2240" s="16"/>
      <c r="BD2240" s="16"/>
      <c r="BH2240" s="6"/>
      <c r="BI2240" s="3"/>
      <c r="BK2240" s="6"/>
      <c r="BL2240" s="3"/>
      <c r="BM2240" s="3"/>
    </row>
    <row r="2241" spans="11:65" ht="12.75" customHeight="1" x14ac:dyDescent="0.15">
      <c r="K2241" s="1"/>
      <c r="AL2241" s="16"/>
      <c r="AM2241" s="16"/>
      <c r="AN2241" s="17"/>
      <c r="AO2241" s="16"/>
      <c r="AP2241" s="16"/>
      <c r="AQ2241" s="18"/>
      <c r="AR2241" s="18"/>
      <c r="AS2241" s="16"/>
      <c r="AT2241" s="16"/>
      <c r="AU2241" s="16"/>
      <c r="AV2241" s="16"/>
      <c r="AW2241" s="17"/>
      <c r="AX2241" s="16"/>
      <c r="AY2241" s="16"/>
      <c r="AZ2241" s="16"/>
      <c r="BA2241" s="16"/>
      <c r="BB2241" s="16"/>
      <c r="BC2241" s="16"/>
      <c r="BD2241" s="16"/>
      <c r="BH2241" s="6"/>
      <c r="BI2241" s="3"/>
      <c r="BK2241" s="6"/>
      <c r="BL2241" s="3"/>
      <c r="BM2241" s="3"/>
    </row>
    <row r="2242" spans="11:65" ht="12.75" customHeight="1" x14ac:dyDescent="0.15">
      <c r="K2242" s="1"/>
      <c r="AL2242" s="16"/>
      <c r="AM2242" s="16"/>
      <c r="AN2242" s="17"/>
      <c r="AO2242" s="16"/>
      <c r="AP2242" s="16"/>
      <c r="AQ2242" s="18"/>
      <c r="AR2242" s="18"/>
      <c r="AS2242" s="16"/>
      <c r="AT2242" s="16"/>
      <c r="AU2242" s="16"/>
      <c r="AV2242" s="16"/>
      <c r="AW2242" s="17"/>
      <c r="AX2242" s="16"/>
      <c r="AY2242" s="16"/>
      <c r="AZ2242" s="16"/>
      <c r="BA2242" s="16"/>
      <c r="BB2242" s="16"/>
      <c r="BC2242" s="16"/>
      <c r="BD2242" s="16"/>
      <c r="BH2242" s="6"/>
      <c r="BI2242" s="3"/>
      <c r="BK2242" s="6"/>
      <c r="BL2242" s="3"/>
      <c r="BM2242" s="3"/>
    </row>
    <row r="2243" spans="11:65" ht="12.75" customHeight="1" x14ac:dyDescent="0.15">
      <c r="K2243" s="1"/>
      <c r="AL2243" s="16"/>
      <c r="AM2243" s="16"/>
      <c r="AN2243" s="17"/>
      <c r="AO2243" s="16"/>
      <c r="AP2243" s="16"/>
      <c r="AQ2243" s="18"/>
      <c r="AR2243" s="18"/>
      <c r="AS2243" s="16"/>
      <c r="AT2243" s="16"/>
      <c r="AU2243" s="16"/>
      <c r="AV2243" s="16"/>
      <c r="AW2243" s="17"/>
      <c r="AX2243" s="16"/>
      <c r="AY2243" s="16"/>
      <c r="AZ2243" s="16"/>
      <c r="BA2243" s="16"/>
      <c r="BB2243" s="16"/>
      <c r="BC2243" s="16"/>
      <c r="BD2243" s="16"/>
      <c r="BH2243" s="6"/>
      <c r="BI2243" s="3"/>
      <c r="BK2243" s="6"/>
      <c r="BL2243" s="3"/>
      <c r="BM2243" s="3"/>
    </row>
    <row r="2244" spans="11:65" ht="12.75" customHeight="1" x14ac:dyDescent="0.15">
      <c r="K2244" s="1"/>
      <c r="AL2244" s="16"/>
      <c r="AM2244" s="16"/>
      <c r="AN2244" s="17"/>
      <c r="AO2244" s="16"/>
      <c r="AP2244" s="16"/>
      <c r="AQ2244" s="18"/>
      <c r="AR2244" s="18"/>
      <c r="AS2244" s="16"/>
      <c r="AT2244" s="16"/>
      <c r="AU2244" s="16"/>
      <c r="AV2244" s="16"/>
      <c r="AW2244" s="17"/>
      <c r="AX2244" s="16"/>
      <c r="AY2244" s="16"/>
      <c r="AZ2244" s="16"/>
      <c r="BA2244" s="16"/>
      <c r="BB2244" s="16"/>
      <c r="BC2244" s="16"/>
      <c r="BD2244" s="16"/>
      <c r="BH2244" s="6"/>
      <c r="BI2244" s="3"/>
      <c r="BK2244" s="6"/>
      <c r="BL2244" s="3"/>
      <c r="BM2244" s="3"/>
    </row>
    <row r="2245" spans="11:65" ht="12.75" customHeight="1" x14ac:dyDescent="0.15">
      <c r="K2245" s="1"/>
      <c r="AL2245" s="16"/>
      <c r="AM2245" s="16"/>
      <c r="AN2245" s="17"/>
      <c r="AO2245" s="16"/>
      <c r="AP2245" s="16"/>
      <c r="AQ2245" s="18"/>
      <c r="AR2245" s="18"/>
      <c r="AS2245" s="16"/>
      <c r="AT2245" s="16"/>
      <c r="AU2245" s="16"/>
      <c r="AV2245" s="16"/>
      <c r="AW2245" s="17"/>
      <c r="AX2245" s="16"/>
      <c r="AY2245" s="16"/>
      <c r="AZ2245" s="16"/>
      <c r="BA2245" s="16"/>
      <c r="BB2245" s="16"/>
      <c r="BC2245" s="16"/>
      <c r="BD2245" s="16"/>
      <c r="BH2245" s="6"/>
      <c r="BI2245" s="3"/>
      <c r="BK2245" s="6"/>
      <c r="BL2245" s="3"/>
      <c r="BM2245" s="3"/>
    </row>
    <row r="2246" spans="11:65" ht="12.75" customHeight="1" x14ac:dyDescent="0.15">
      <c r="K2246" s="1"/>
      <c r="AL2246" s="16"/>
      <c r="AM2246" s="16"/>
      <c r="AN2246" s="17"/>
      <c r="AO2246" s="16"/>
      <c r="AP2246" s="16"/>
      <c r="AQ2246" s="18"/>
      <c r="AR2246" s="18"/>
      <c r="AS2246" s="16"/>
      <c r="AT2246" s="16"/>
      <c r="AU2246" s="16"/>
      <c r="AV2246" s="16"/>
      <c r="AW2246" s="17"/>
      <c r="AX2246" s="16"/>
      <c r="AY2246" s="16"/>
      <c r="AZ2246" s="16"/>
      <c r="BA2246" s="16"/>
      <c r="BB2246" s="16"/>
      <c r="BC2246" s="16"/>
      <c r="BD2246" s="16"/>
      <c r="BH2246" s="6"/>
      <c r="BI2246" s="3"/>
      <c r="BK2246" s="6"/>
      <c r="BL2246" s="3"/>
      <c r="BM2246" s="3"/>
    </row>
    <row r="2247" spans="11:65" ht="12.75" customHeight="1" x14ac:dyDescent="0.15">
      <c r="K2247" s="1"/>
      <c r="AL2247" s="16"/>
      <c r="AM2247" s="16"/>
      <c r="AN2247" s="17"/>
      <c r="AO2247" s="16"/>
      <c r="AP2247" s="16"/>
      <c r="AQ2247" s="18"/>
      <c r="AR2247" s="18"/>
      <c r="AS2247" s="16"/>
      <c r="AT2247" s="16"/>
      <c r="AU2247" s="16"/>
      <c r="AV2247" s="16"/>
      <c r="AW2247" s="17"/>
      <c r="AX2247" s="16"/>
      <c r="AY2247" s="16"/>
      <c r="AZ2247" s="16"/>
      <c r="BA2247" s="16"/>
      <c r="BB2247" s="16"/>
      <c r="BC2247" s="16"/>
      <c r="BD2247" s="16"/>
      <c r="BH2247" s="6"/>
      <c r="BI2247" s="3"/>
      <c r="BK2247" s="6"/>
      <c r="BL2247" s="3"/>
      <c r="BM2247" s="3"/>
    </row>
    <row r="2248" spans="11:65" ht="12.75" customHeight="1" x14ac:dyDescent="0.15">
      <c r="K2248" s="1"/>
      <c r="AL2248" s="16"/>
      <c r="AM2248" s="16"/>
      <c r="AN2248" s="17"/>
      <c r="AO2248" s="16"/>
      <c r="AP2248" s="16"/>
      <c r="AQ2248" s="18"/>
      <c r="AR2248" s="18"/>
      <c r="AS2248" s="16"/>
      <c r="AT2248" s="16"/>
      <c r="AU2248" s="16"/>
      <c r="AV2248" s="16"/>
      <c r="AW2248" s="17"/>
      <c r="AX2248" s="16"/>
      <c r="AY2248" s="16"/>
      <c r="AZ2248" s="16"/>
      <c r="BA2248" s="16"/>
      <c r="BB2248" s="16"/>
      <c r="BC2248" s="16"/>
      <c r="BD2248" s="16"/>
      <c r="BH2248" s="6"/>
      <c r="BI2248" s="3"/>
      <c r="BK2248" s="6"/>
      <c r="BL2248" s="3"/>
      <c r="BM2248" s="3"/>
    </row>
    <row r="2249" spans="11:65" ht="12.75" customHeight="1" x14ac:dyDescent="0.15">
      <c r="K2249" s="1"/>
      <c r="AL2249" s="16"/>
      <c r="AM2249" s="16"/>
      <c r="AN2249" s="17"/>
      <c r="AO2249" s="16"/>
      <c r="AP2249" s="16"/>
      <c r="AQ2249" s="18"/>
      <c r="AR2249" s="18"/>
      <c r="AS2249" s="16"/>
      <c r="AT2249" s="16"/>
      <c r="AU2249" s="16"/>
      <c r="AV2249" s="16"/>
      <c r="AW2249" s="17"/>
      <c r="AX2249" s="16"/>
      <c r="AY2249" s="16"/>
      <c r="AZ2249" s="16"/>
      <c r="BA2249" s="16"/>
      <c r="BB2249" s="16"/>
      <c r="BC2249" s="16"/>
      <c r="BD2249" s="16"/>
      <c r="BH2249" s="6"/>
      <c r="BI2249" s="3"/>
      <c r="BK2249" s="6"/>
      <c r="BL2249" s="3"/>
      <c r="BM2249" s="3"/>
    </row>
    <row r="2250" spans="11:65" ht="12.75" customHeight="1" x14ac:dyDescent="0.15">
      <c r="K2250" s="1"/>
      <c r="AL2250" s="16"/>
      <c r="AM2250" s="16"/>
      <c r="AN2250" s="17"/>
      <c r="AO2250" s="16"/>
      <c r="AP2250" s="16"/>
      <c r="AQ2250" s="18"/>
      <c r="AR2250" s="18"/>
      <c r="AS2250" s="16"/>
      <c r="AT2250" s="16"/>
      <c r="AU2250" s="16"/>
      <c r="AV2250" s="16"/>
      <c r="AW2250" s="17"/>
      <c r="AX2250" s="16"/>
      <c r="AY2250" s="16"/>
      <c r="AZ2250" s="16"/>
      <c r="BA2250" s="16"/>
      <c r="BB2250" s="16"/>
      <c r="BC2250" s="16"/>
      <c r="BD2250" s="16"/>
      <c r="BH2250" s="6"/>
      <c r="BI2250" s="3"/>
      <c r="BK2250" s="6"/>
      <c r="BL2250" s="3"/>
      <c r="BM2250" s="3"/>
    </row>
    <row r="2251" spans="11:65" ht="12.75" customHeight="1" x14ac:dyDescent="0.15">
      <c r="K2251" s="1"/>
      <c r="AL2251" s="16"/>
      <c r="AM2251" s="16"/>
      <c r="AN2251" s="17"/>
      <c r="AO2251" s="16"/>
      <c r="AP2251" s="16"/>
      <c r="AQ2251" s="18"/>
      <c r="AR2251" s="18"/>
      <c r="AS2251" s="16"/>
      <c r="AT2251" s="16"/>
      <c r="AU2251" s="16"/>
      <c r="AV2251" s="16"/>
      <c r="AW2251" s="17"/>
      <c r="AX2251" s="16"/>
      <c r="AY2251" s="16"/>
      <c r="AZ2251" s="16"/>
      <c r="BA2251" s="16"/>
      <c r="BB2251" s="16"/>
      <c r="BC2251" s="16"/>
      <c r="BD2251" s="16"/>
      <c r="BH2251" s="6"/>
      <c r="BI2251" s="3"/>
      <c r="BK2251" s="6"/>
      <c r="BL2251" s="3"/>
      <c r="BM2251" s="3"/>
    </row>
    <row r="2252" spans="11:65" ht="12.75" customHeight="1" x14ac:dyDescent="0.15">
      <c r="K2252" s="1"/>
      <c r="AL2252" s="16"/>
      <c r="AM2252" s="16"/>
      <c r="AN2252" s="17"/>
      <c r="AO2252" s="16"/>
      <c r="AP2252" s="16"/>
      <c r="AQ2252" s="18"/>
      <c r="AR2252" s="18"/>
      <c r="AS2252" s="16"/>
      <c r="AT2252" s="16"/>
      <c r="AU2252" s="16"/>
      <c r="AV2252" s="16"/>
      <c r="AW2252" s="17"/>
      <c r="AX2252" s="16"/>
      <c r="AY2252" s="16"/>
      <c r="AZ2252" s="16"/>
      <c r="BA2252" s="16"/>
      <c r="BB2252" s="16"/>
      <c r="BC2252" s="16"/>
      <c r="BD2252" s="16"/>
      <c r="BH2252" s="6"/>
      <c r="BI2252" s="3"/>
      <c r="BK2252" s="6"/>
      <c r="BL2252" s="3"/>
      <c r="BM2252" s="3"/>
    </row>
    <row r="2253" spans="11:65" ht="12.75" customHeight="1" x14ac:dyDescent="0.15">
      <c r="K2253" s="1"/>
      <c r="AL2253" s="16"/>
      <c r="AM2253" s="16"/>
      <c r="AN2253" s="17"/>
      <c r="AO2253" s="16"/>
      <c r="AP2253" s="16"/>
      <c r="AQ2253" s="18"/>
      <c r="AR2253" s="18"/>
      <c r="AS2253" s="16"/>
      <c r="AT2253" s="16"/>
      <c r="AU2253" s="16"/>
      <c r="AV2253" s="16"/>
      <c r="AW2253" s="17"/>
      <c r="AX2253" s="16"/>
      <c r="AY2253" s="16"/>
      <c r="AZ2253" s="16"/>
      <c r="BA2253" s="16"/>
      <c r="BB2253" s="16"/>
      <c r="BC2253" s="16"/>
      <c r="BD2253" s="16"/>
      <c r="BH2253" s="6"/>
      <c r="BI2253" s="3"/>
      <c r="BK2253" s="6"/>
      <c r="BL2253" s="3"/>
      <c r="BM2253" s="3"/>
    </row>
    <row r="2254" spans="11:65" ht="12.75" customHeight="1" x14ac:dyDescent="0.15">
      <c r="K2254" s="1"/>
      <c r="AL2254" s="16"/>
      <c r="AM2254" s="16"/>
      <c r="AN2254" s="17"/>
      <c r="AO2254" s="16"/>
      <c r="AP2254" s="16"/>
      <c r="AQ2254" s="18"/>
      <c r="AR2254" s="18"/>
      <c r="AS2254" s="16"/>
      <c r="AT2254" s="16"/>
      <c r="AU2254" s="16"/>
      <c r="AV2254" s="16"/>
      <c r="AW2254" s="17"/>
      <c r="AX2254" s="16"/>
      <c r="AY2254" s="16"/>
      <c r="AZ2254" s="16"/>
      <c r="BA2254" s="16"/>
      <c r="BB2254" s="16"/>
      <c r="BC2254" s="16"/>
      <c r="BD2254" s="16"/>
      <c r="BH2254" s="6"/>
      <c r="BI2254" s="3"/>
      <c r="BK2254" s="6"/>
      <c r="BL2254" s="3"/>
      <c r="BM2254" s="3"/>
    </row>
    <row r="2255" spans="11:65" ht="12.75" customHeight="1" x14ac:dyDescent="0.15">
      <c r="K2255" s="1"/>
      <c r="AL2255" s="16"/>
      <c r="AM2255" s="16"/>
      <c r="AN2255" s="17"/>
      <c r="AO2255" s="16"/>
      <c r="AP2255" s="16"/>
      <c r="AQ2255" s="18"/>
      <c r="AR2255" s="18"/>
      <c r="AS2255" s="16"/>
      <c r="AT2255" s="16"/>
      <c r="AU2255" s="16"/>
      <c r="AV2255" s="16"/>
      <c r="AW2255" s="17"/>
      <c r="AX2255" s="16"/>
      <c r="AY2255" s="16"/>
      <c r="AZ2255" s="16"/>
      <c r="BA2255" s="16"/>
      <c r="BB2255" s="16"/>
      <c r="BC2255" s="16"/>
      <c r="BD2255" s="16"/>
      <c r="BH2255" s="6"/>
      <c r="BI2255" s="3"/>
      <c r="BK2255" s="6"/>
      <c r="BL2255" s="3"/>
      <c r="BM2255" s="3"/>
    </row>
    <row r="2256" spans="11:65" ht="12.75" customHeight="1" x14ac:dyDescent="0.15">
      <c r="K2256" s="1"/>
      <c r="AL2256" s="16"/>
      <c r="AM2256" s="16"/>
      <c r="AN2256" s="17"/>
      <c r="AO2256" s="16"/>
      <c r="AP2256" s="16"/>
      <c r="AQ2256" s="18"/>
      <c r="AR2256" s="18"/>
      <c r="AS2256" s="16"/>
      <c r="AT2256" s="16"/>
      <c r="AU2256" s="16"/>
      <c r="AV2256" s="16"/>
      <c r="AW2256" s="17"/>
      <c r="AX2256" s="16"/>
      <c r="AY2256" s="16"/>
      <c r="AZ2256" s="16"/>
      <c r="BA2256" s="16"/>
      <c r="BB2256" s="16"/>
      <c r="BC2256" s="16"/>
      <c r="BD2256" s="16"/>
      <c r="BH2256" s="6"/>
      <c r="BI2256" s="3"/>
      <c r="BK2256" s="6"/>
      <c r="BL2256" s="3"/>
      <c r="BM2256" s="3"/>
    </row>
    <row r="2257" spans="11:65" ht="12.75" customHeight="1" x14ac:dyDescent="0.15">
      <c r="K2257" s="1"/>
      <c r="AL2257" s="16"/>
      <c r="AM2257" s="16"/>
      <c r="AN2257" s="17"/>
      <c r="AO2257" s="16"/>
      <c r="AP2257" s="16"/>
      <c r="AQ2257" s="18"/>
      <c r="AR2257" s="18"/>
      <c r="AS2257" s="16"/>
      <c r="AT2257" s="16"/>
      <c r="AU2257" s="16"/>
      <c r="AV2257" s="16"/>
      <c r="AW2257" s="17"/>
      <c r="AX2257" s="16"/>
      <c r="AY2257" s="16"/>
      <c r="AZ2257" s="16"/>
      <c r="BA2257" s="16"/>
      <c r="BB2257" s="16"/>
      <c r="BC2257" s="16"/>
      <c r="BD2257" s="16"/>
      <c r="BH2257" s="6"/>
      <c r="BI2257" s="3"/>
      <c r="BK2257" s="6"/>
      <c r="BL2257" s="3"/>
      <c r="BM2257" s="3"/>
    </row>
    <row r="2258" spans="11:65" ht="12.75" customHeight="1" x14ac:dyDescent="0.15">
      <c r="K2258" s="1"/>
      <c r="AL2258" s="16"/>
      <c r="AM2258" s="16"/>
      <c r="AN2258" s="17"/>
      <c r="AO2258" s="16"/>
      <c r="AP2258" s="16"/>
      <c r="AQ2258" s="18"/>
      <c r="AR2258" s="18"/>
      <c r="AS2258" s="16"/>
      <c r="AT2258" s="16"/>
      <c r="AU2258" s="16"/>
      <c r="AV2258" s="16"/>
      <c r="AW2258" s="17"/>
      <c r="AX2258" s="16"/>
      <c r="AY2258" s="16"/>
      <c r="AZ2258" s="16"/>
      <c r="BA2258" s="16"/>
      <c r="BB2258" s="16"/>
      <c r="BC2258" s="16"/>
      <c r="BD2258" s="16"/>
      <c r="BH2258" s="6"/>
      <c r="BI2258" s="3"/>
      <c r="BK2258" s="6"/>
      <c r="BL2258" s="3"/>
      <c r="BM2258" s="3"/>
    </row>
    <row r="2259" spans="11:65" ht="12.75" customHeight="1" x14ac:dyDescent="0.15">
      <c r="K2259" s="1"/>
      <c r="AL2259" s="16"/>
      <c r="AM2259" s="16"/>
      <c r="AN2259" s="17"/>
      <c r="AO2259" s="16"/>
      <c r="AP2259" s="16"/>
      <c r="AQ2259" s="18"/>
      <c r="AR2259" s="18"/>
      <c r="AS2259" s="16"/>
      <c r="AT2259" s="16"/>
      <c r="AU2259" s="16"/>
      <c r="AV2259" s="16"/>
      <c r="AW2259" s="17"/>
      <c r="AX2259" s="16"/>
      <c r="AY2259" s="16"/>
      <c r="AZ2259" s="16"/>
      <c r="BA2259" s="16"/>
      <c r="BB2259" s="16"/>
      <c r="BC2259" s="16"/>
      <c r="BD2259" s="16"/>
      <c r="BH2259" s="6"/>
      <c r="BI2259" s="3"/>
      <c r="BK2259" s="6"/>
      <c r="BL2259" s="3"/>
      <c r="BM2259" s="3"/>
    </row>
    <row r="2260" spans="11:65" ht="12.75" customHeight="1" x14ac:dyDescent="0.15">
      <c r="K2260" s="1"/>
      <c r="AL2260" s="16"/>
      <c r="AM2260" s="16"/>
      <c r="AN2260" s="17"/>
      <c r="AO2260" s="16"/>
      <c r="AP2260" s="16"/>
      <c r="AQ2260" s="18"/>
      <c r="AR2260" s="18"/>
      <c r="AS2260" s="16"/>
      <c r="AT2260" s="16"/>
      <c r="AU2260" s="16"/>
      <c r="AV2260" s="16"/>
      <c r="AW2260" s="17"/>
      <c r="AX2260" s="16"/>
      <c r="AY2260" s="16"/>
      <c r="AZ2260" s="16"/>
      <c r="BA2260" s="16"/>
      <c r="BB2260" s="16"/>
      <c r="BC2260" s="16"/>
      <c r="BD2260" s="16"/>
      <c r="BH2260" s="6"/>
      <c r="BI2260" s="3"/>
      <c r="BK2260" s="6"/>
      <c r="BL2260" s="3"/>
      <c r="BM2260" s="3"/>
    </row>
    <row r="2261" spans="11:65" ht="12.75" customHeight="1" x14ac:dyDescent="0.15">
      <c r="K2261" s="1"/>
      <c r="AL2261" s="16"/>
      <c r="AM2261" s="16"/>
      <c r="AN2261" s="17"/>
      <c r="AO2261" s="16"/>
      <c r="AP2261" s="16"/>
      <c r="AQ2261" s="18"/>
      <c r="AR2261" s="18"/>
      <c r="AS2261" s="16"/>
      <c r="AT2261" s="16"/>
      <c r="AU2261" s="16"/>
      <c r="AV2261" s="16"/>
      <c r="AW2261" s="17"/>
      <c r="AX2261" s="16"/>
      <c r="AY2261" s="16"/>
      <c r="AZ2261" s="16"/>
      <c r="BA2261" s="16"/>
      <c r="BB2261" s="16"/>
      <c r="BC2261" s="16"/>
      <c r="BD2261" s="16"/>
      <c r="BH2261" s="6"/>
      <c r="BI2261" s="3"/>
      <c r="BK2261" s="6"/>
      <c r="BL2261" s="3"/>
      <c r="BM2261" s="3"/>
    </row>
    <row r="2262" spans="11:65" ht="12.75" customHeight="1" x14ac:dyDescent="0.15">
      <c r="K2262" s="1"/>
      <c r="AL2262" s="16"/>
      <c r="AM2262" s="16"/>
      <c r="AN2262" s="17"/>
      <c r="AO2262" s="16"/>
      <c r="AP2262" s="16"/>
      <c r="AQ2262" s="18"/>
      <c r="AR2262" s="18"/>
      <c r="AS2262" s="16"/>
      <c r="AT2262" s="16"/>
      <c r="AU2262" s="16"/>
      <c r="AV2262" s="16"/>
      <c r="AW2262" s="17"/>
      <c r="AX2262" s="16"/>
      <c r="AY2262" s="16"/>
      <c r="AZ2262" s="16"/>
      <c r="BA2262" s="16"/>
      <c r="BB2262" s="16"/>
      <c r="BC2262" s="16"/>
      <c r="BD2262" s="16"/>
      <c r="BH2262" s="6"/>
      <c r="BI2262" s="3"/>
      <c r="BK2262" s="6"/>
      <c r="BL2262" s="3"/>
      <c r="BM2262" s="3"/>
    </row>
    <row r="2263" spans="11:65" ht="12.75" customHeight="1" x14ac:dyDescent="0.15">
      <c r="K2263" s="1"/>
      <c r="AL2263" s="16"/>
      <c r="AM2263" s="16"/>
      <c r="AN2263" s="17"/>
      <c r="AO2263" s="16"/>
      <c r="AP2263" s="16"/>
      <c r="AQ2263" s="18"/>
      <c r="AR2263" s="18"/>
      <c r="AS2263" s="16"/>
      <c r="AT2263" s="16"/>
      <c r="AU2263" s="16"/>
      <c r="AV2263" s="16"/>
      <c r="AW2263" s="17"/>
      <c r="AX2263" s="16"/>
      <c r="AY2263" s="16"/>
      <c r="AZ2263" s="16"/>
      <c r="BA2263" s="16"/>
      <c r="BB2263" s="16"/>
      <c r="BC2263" s="16"/>
      <c r="BD2263" s="16"/>
      <c r="BH2263" s="6"/>
      <c r="BI2263" s="3"/>
      <c r="BK2263" s="6"/>
      <c r="BL2263" s="3"/>
      <c r="BM2263" s="3"/>
    </row>
    <row r="2264" spans="11:65" ht="12.75" customHeight="1" x14ac:dyDescent="0.15">
      <c r="K2264" s="1"/>
      <c r="AL2264" s="16"/>
      <c r="AM2264" s="16"/>
      <c r="AN2264" s="17"/>
      <c r="AO2264" s="16"/>
      <c r="AP2264" s="16"/>
      <c r="AQ2264" s="18"/>
      <c r="AR2264" s="18"/>
      <c r="AS2264" s="16"/>
      <c r="AT2264" s="16"/>
      <c r="AU2264" s="16"/>
      <c r="AV2264" s="16"/>
      <c r="AW2264" s="17"/>
      <c r="AX2264" s="16"/>
      <c r="AY2264" s="16"/>
      <c r="AZ2264" s="16"/>
      <c r="BA2264" s="16"/>
      <c r="BB2264" s="16"/>
      <c r="BC2264" s="16"/>
      <c r="BD2264" s="16"/>
      <c r="BH2264" s="6"/>
      <c r="BI2264" s="3"/>
      <c r="BK2264" s="6"/>
      <c r="BL2264" s="3"/>
      <c r="BM2264" s="3"/>
    </row>
    <row r="2265" spans="11:65" ht="12.75" customHeight="1" x14ac:dyDescent="0.15">
      <c r="K2265" s="1"/>
      <c r="AL2265" s="16"/>
      <c r="AM2265" s="16"/>
      <c r="AN2265" s="17"/>
      <c r="AO2265" s="16"/>
      <c r="AP2265" s="16"/>
      <c r="AQ2265" s="18"/>
      <c r="AR2265" s="18"/>
      <c r="AS2265" s="16"/>
      <c r="AT2265" s="16"/>
      <c r="AU2265" s="16"/>
      <c r="AV2265" s="16"/>
      <c r="AW2265" s="17"/>
      <c r="AX2265" s="16"/>
      <c r="AY2265" s="16"/>
      <c r="AZ2265" s="16"/>
      <c r="BA2265" s="16"/>
      <c r="BB2265" s="16"/>
      <c r="BC2265" s="16"/>
      <c r="BD2265" s="16"/>
      <c r="BH2265" s="6"/>
      <c r="BI2265" s="3"/>
      <c r="BK2265" s="6"/>
      <c r="BL2265" s="3"/>
      <c r="BM2265" s="3"/>
    </row>
    <row r="2266" spans="11:65" ht="12.75" customHeight="1" x14ac:dyDescent="0.15">
      <c r="K2266" s="1"/>
      <c r="AL2266" s="16"/>
      <c r="AM2266" s="16"/>
      <c r="AN2266" s="17"/>
      <c r="AO2266" s="16"/>
      <c r="AP2266" s="16"/>
      <c r="AQ2266" s="18"/>
      <c r="AR2266" s="18"/>
      <c r="AS2266" s="16"/>
      <c r="AT2266" s="16"/>
      <c r="AU2266" s="16"/>
      <c r="AV2266" s="16"/>
      <c r="AW2266" s="17"/>
      <c r="AX2266" s="16"/>
      <c r="AY2266" s="16"/>
      <c r="AZ2266" s="16"/>
      <c r="BA2266" s="16"/>
      <c r="BB2266" s="16"/>
      <c r="BC2266" s="16"/>
      <c r="BD2266" s="16"/>
      <c r="BH2266" s="6"/>
      <c r="BI2266" s="3"/>
      <c r="BK2266" s="6"/>
      <c r="BL2266" s="3"/>
      <c r="BM2266" s="3"/>
    </row>
    <row r="2267" spans="11:65" ht="12.75" customHeight="1" x14ac:dyDescent="0.15">
      <c r="K2267" s="1"/>
      <c r="AL2267" s="16"/>
      <c r="AM2267" s="16"/>
      <c r="AN2267" s="17"/>
      <c r="AO2267" s="16"/>
      <c r="AP2267" s="16"/>
      <c r="AQ2267" s="18"/>
      <c r="AR2267" s="18"/>
      <c r="AS2267" s="16"/>
      <c r="AT2267" s="16"/>
      <c r="AU2267" s="16"/>
      <c r="AV2267" s="16"/>
      <c r="AW2267" s="17"/>
      <c r="AX2267" s="16"/>
      <c r="AY2267" s="16"/>
      <c r="AZ2267" s="16"/>
      <c r="BA2267" s="16"/>
      <c r="BB2267" s="16"/>
      <c r="BC2267" s="16"/>
      <c r="BD2267" s="16"/>
      <c r="BH2267" s="6"/>
      <c r="BI2267" s="3"/>
      <c r="BK2267" s="6"/>
      <c r="BL2267" s="3"/>
      <c r="BM2267" s="3"/>
    </row>
    <row r="2268" spans="11:65" ht="12.75" customHeight="1" x14ac:dyDescent="0.15">
      <c r="K2268" s="1"/>
      <c r="AL2268" s="16"/>
      <c r="AM2268" s="16"/>
      <c r="AN2268" s="17"/>
      <c r="AO2268" s="16"/>
      <c r="AP2268" s="16"/>
      <c r="AQ2268" s="18"/>
      <c r="AR2268" s="18"/>
      <c r="AS2268" s="16"/>
      <c r="AT2268" s="16"/>
      <c r="AU2268" s="16"/>
      <c r="AV2268" s="16"/>
      <c r="AW2268" s="17"/>
      <c r="AX2268" s="16"/>
      <c r="AY2268" s="16"/>
      <c r="AZ2268" s="16"/>
      <c r="BA2268" s="16"/>
      <c r="BB2268" s="16"/>
      <c r="BC2268" s="16"/>
      <c r="BD2268" s="16"/>
      <c r="BH2268" s="6"/>
      <c r="BI2268" s="3"/>
      <c r="BK2268" s="6"/>
      <c r="BL2268" s="3"/>
      <c r="BM2268" s="3"/>
    </row>
    <row r="2269" spans="11:65" ht="12.75" customHeight="1" x14ac:dyDescent="0.15">
      <c r="K2269" s="1"/>
      <c r="AL2269" s="16"/>
      <c r="AM2269" s="16"/>
      <c r="AN2269" s="17"/>
      <c r="AO2269" s="16"/>
      <c r="AP2269" s="16"/>
      <c r="AQ2269" s="18"/>
      <c r="AR2269" s="18"/>
      <c r="AS2269" s="16"/>
      <c r="AT2269" s="16"/>
      <c r="AU2269" s="16"/>
      <c r="AV2269" s="16"/>
      <c r="AW2269" s="17"/>
      <c r="AX2269" s="16"/>
      <c r="AY2269" s="16"/>
      <c r="AZ2269" s="16"/>
      <c r="BA2269" s="16"/>
      <c r="BB2269" s="16"/>
      <c r="BC2269" s="16"/>
      <c r="BD2269" s="16"/>
      <c r="BH2269" s="6"/>
      <c r="BI2269" s="3"/>
      <c r="BK2269" s="6"/>
      <c r="BL2269" s="3"/>
      <c r="BM2269" s="3"/>
    </row>
    <row r="2270" spans="11:65" ht="12.75" customHeight="1" x14ac:dyDescent="0.15">
      <c r="K2270" s="1"/>
      <c r="AL2270" s="16"/>
      <c r="AM2270" s="16"/>
      <c r="AN2270" s="17"/>
      <c r="AO2270" s="16"/>
      <c r="AP2270" s="16"/>
      <c r="AQ2270" s="18"/>
      <c r="AR2270" s="18"/>
      <c r="AS2270" s="16"/>
      <c r="AT2270" s="16"/>
      <c r="AU2270" s="16"/>
      <c r="AV2270" s="16"/>
      <c r="AW2270" s="17"/>
      <c r="AX2270" s="16"/>
      <c r="AY2270" s="16"/>
      <c r="AZ2270" s="16"/>
      <c r="BA2270" s="16"/>
      <c r="BB2270" s="16"/>
      <c r="BC2270" s="16"/>
      <c r="BD2270" s="16"/>
      <c r="BH2270" s="6"/>
      <c r="BI2270" s="3"/>
      <c r="BK2270" s="6"/>
      <c r="BL2270" s="3"/>
      <c r="BM2270" s="3"/>
    </row>
    <row r="2271" spans="11:65" ht="12.75" customHeight="1" x14ac:dyDescent="0.15">
      <c r="K2271" s="1"/>
      <c r="AL2271" s="16"/>
      <c r="AM2271" s="16"/>
      <c r="AN2271" s="17"/>
      <c r="AO2271" s="16"/>
      <c r="AP2271" s="16"/>
      <c r="AQ2271" s="18"/>
      <c r="AR2271" s="18"/>
      <c r="AS2271" s="16"/>
      <c r="AT2271" s="16"/>
      <c r="AU2271" s="16"/>
      <c r="AV2271" s="16"/>
      <c r="AW2271" s="17"/>
      <c r="AX2271" s="16"/>
      <c r="AY2271" s="16"/>
      <c r="AZ2271" s="16"/>
      <c r="BA2271" s="16"/>
      <c r="BB2271" s="16"/>
      <c r="BC2271" s="16"/>
      <c r="BD2271" s="16"/>
      <c r="BH2271" s="6"/>
      <c r="BI2271" s="3"/>
      <c r="BK2271" s="6"/>
      <c r="BL2271" s="3"/>
      <c r="BM2271" s="3"/>
    </row>
    <row r="2272" spans="11:65" ht="12.75" customHeight="1" x14ac:dyDescent="0.15">
      <c r="K2272" s="1"/>
      <c r="AL2272" s="16"/>
      <c r="AM2272" s="16"/>
      <c r="AN2272" s="17"/>
      <c r="AO2272" s="16"/>
      <c r="AP2272" s="16"/>
      <c r="AQ2272" s="18"/>
      <c r="AR2272" s="18"/>
      <c r="AS2272" s="16"/>
      <c r="AT2272" s="16"/>
      <c r="AU2272" s="16"/>
      <c r="AV2272" s="16"/>
      <c r="AW2272" s="17"/>
      <c r="AX2272" s="16"/>
      <c r="AY2272" s="16"/>
      <c r="AZ2272" s="16"/>
      <c r="BA2272" s="16"/>
      <c r="BB2272" s="16"/>
      <c r="BC2272" s="16"/>
      <c r="BD2272" s="16"/>
      <c r="BH2272" s="6"/>
      <c r="BI2272" s="3"/>
      <c r="BK2272" s="6"/>
      <c r="BL2272" s="3"/>
      <c r="BM2272" s="3"/>
    </row>
    <row r="2273" spans="11:65" ht="12.75" customHeight="1" x14ac:dyDescent="0.15">
      <c r="K2273" s="1"/>
      <c r="AL2273" s="16"/>
      <c r="AM2273" s="16"/>
      <c r="AN2273" s="17"/>
      <c r="AO2273" s="16"/>
      <c r="AP2273" s="16"/>
      <c r="AQ2273" s="18"/>
      <c r="AR2273" s="18"/>
      <c r="AS2273" s="16"/>
      <c r="AT2273" s="16"/>
      <c r="AU2273" s="16"/>
      <c r="AV2273" s="16"/>
      <c r="AW2273" s="17"/>
      <c r="AX2273" s="16"/>
      <c r="AY2273" s="16"/>
      <c r="AZ2273" s="16"/>
      <c r="BA2273" s="16"/>
      <c r="BB2273" s="16"/>
      <c r="BC2273" s="16"/>
      <c r="BD2273" s="16"/>
      <c r="BH2273" s="6"/>
      <c r="BI2273" s="3"/>
      <c r="BK2273" s="6"/>
      <c r="BL2273" s="3"/>
      <c r="BM2273" s="3"/>
    </row>
    <row r="2274" spans="11:65" ht="12.75" customHeight="1" x14ac:dyDescent="0.15">
      <c r="K2274" s="1"/>
      <c r="AL2274" s="16"/>
      <c r="AM2274" s="16"/>
      <c r="AN2274" s="17"/>
      <c r="AO2274" s="16"/>
      <c r="AP2274" s="16"/>
      <c r="AQ2274" s="18"/>
      <c r="AR2274" s="18"/>
      <c r="AS2274" s="16"/>
      <c r="AT2274" s="16"/>
      <c r="AU2274" s="16"/>
      <c r="AV2274" s="16"/>
      <c r="AW2274" s="17"/>
      <c r="AX2274" s="16"/>
      <c r="AY2274" s="16"/>
      <c r="AZ2274" s="16"/>
      <c r="BA2274" s="16"/>
      <c r="BB2274" s="16"/>
      <c r="BC2274" s="16"/>
      <c r="BD2274" s="16"/>
      <c r="BH2274" s="6"/>
      <c r="BI2274" s="3"/>
      <c r="BK2274" s="6"/>
      <c r="BL2274" s="3"/>
      <c r="BM2274" s="3"/>
    </row>
    <row r="2275" spans="11:65" ht="12.75" customHeight="1" x14ac:dyDescent="0.15">
      <c r="K2275" s="1"/>
      <c r="AL2275" s="16"/>
      <c r="AM2275" s="16"/>
      <c r="AN2275" s="17"/>
      <c r="AO2275" s="16"/>
      <c r="AP2275" s="16"/>
      <c r="AQ2275" s="18"/>
      <c r="AR2275" s="18"/>
      <c r="AS2275" s="16"/>
      <c r="AT2275" s="16"/>
      <c r="AU2275" s="16"/>
      <c r="AV2275" s="16"/>
      <c r="AW2275" s="17"/>
      <c r="AX2275" s="16"/>
      <c r="AY2275" s="16"/>
      <c r="AZ2275" s="16"/>
      <c r="BA2275" s="16"/>
      <c r="BB2275" s="16"/>
      <c r="BC2275" s="16"/>
      <c r="BD2275" s="16"/>
      <c r="BH2275" s="6"/>
      <c r="BI2275" s="3"/>
      <c r="BK2275" s="6"/>
      <c r="BL2275" s="3"/>
      <c r="BM2275" s="3"/>
    </row>
    <row r="2276" spans="11:65" ht="12.75" customHeight="1" x14ac:dyDescent="0.15">
      <c r="K2276" s="1"/>
      <c r="AL2276" s="16"/>
      <c r="AM2276" s="16"/>
      <c r="AN2276" s="17"/>
      <c r="AO2276" s="16"/>
      <c r="AP2276" s="16"/>
      <c r="AQ2276" s="18"/>
      <c r="AR2276" s="18"/>
      <c r="AS2276" s="16"/>
      <c r="AT2276" s="16"/>
      <c r="AU2276" s="16"/>
      <c r="AV2276" s="16"/>
      <c r="AW2276" s="17"/>
      <c r="AX2276" s="16"/>
      <c r="AY2276" s="16"/>
      <c r="AZ2276" s="16"/>
      <c r="BA2276" s="16"/>
      <c r="BB2276" s="16"/>
      <c r="BC2276" s="16"/>
      <c r="BD2276" s="16"/>
      <c r="BH2276" s="6"/>
      <c r="BI2276" s="3"/>
      <c r="BK2276" s="6"/>
      <c r="BL2276" s="3"/>
      <c r="BM2276" s="3"/>
    </row>
    <row r="2277" spans="11:65" ht="12.75" customHeight="1" x14ac:dyDescent="0.15">
      <c r="K2277" s="1"/>
      <c r="AL2277" s="16"/>
      <c r="AM2277" s="16"/>
      <c r="AN2277" s="17"/>
      <c r="AO2277" s="16"/>
      <c r="AP2277" s="16"/>
      <c r="AQ2277" s="18"/>
      <c r="AR2277" s="18"/>
      <c r="AS2277" s="16"/>
      <c r="AT2277" s="16"/>
      <c r="AU2277" s="16"/>
      <c r="AV2277" s="16"/>
      <c r="AW2277" s="17"/>
      <c r="AX2277" s="16"/>
      <c r="AY2277" s="16"/>
      <c r="AZ2277" s="16"/>
      <c r="BA2277" s="16"/>
      <c r="BB2277" s="16"/>
      <c r="BC2277" s="16"/>
      <c r="BD2277" s="16"/>
      <c r="BH2277" s="6"/>
      <c r="BI2277" s="3"/>
      <c r="BK2277" s="6"/>
      <c r="BL2277" s="3"/>
      <c r="BM2277" s="3"/>
    </row>
    <row r="2278" spans="11:65" ht="12.75" customHeight="1" x14ac:dyDescent="0.15">
      <c r="K2278" s="1"/>
      <c r="AL2278" s="16"/>
      <c r="AM2278" s="16"/>
      <c r="AN2278" s="17"/>
      <c r="AO2278" s="16"/>
      <c r="AP2278" s="16"/>
      <c r="AQ2278" s="18"/>
      <c r="AR2278" s="18"/>
      <c r="AS2278" s="16"/>
      <c r="AT2278" s="16"/>
      <c r="AU2278" s="16"/>
      <c r="AV2278" s="16"/>
      <c r="AW2278" s="17"/>
      <c r="AX2278" s="16"/>
      <c r="AY2278" s="16"/>
      <c r="AZ2278" s="16"/>
      <c r="BA2278" s="16"/>
      <c r="BB2278" s="16"/>
      <c r="BC2278" s="16"/>
      <c r="BD2278" s="16"/>
      <c r="BH2278" s="6"/>
      <c r="BI2278" s="3"/>
      <c r="BK2278" s="6"/>
      <c r="BL2278" s="3"/>
      <c r="BM2278" s="3"/>
    </row>
    <row r="2279" spans="11:65" ht="12.75" customHeight="1" x14ac:dyDescent="0.15">
      <c r="K2279" s="1"/>
      <c r="AL2279" s="16"/>
      <c r="AM2279" s="16"/>
      <c r="AN2279" s="17"/>
      <c r="AO2279" s="16"/>
      <c r="AP2279" s="16"/>
      <c r="AQ2279" s="18"/>
      <c r="AR2279" s="18"/>
      <c r="AS2279" s="16"/>
      <c r="AT2279" s="16"/>
      <c r="AU2279" s="16"/>
      <c r="AV2279" s="16"/>
      <c r="AW2279" s="17"/>
      <c r="AX2279" s="16"/>
      <c r="AY2279" s="16"/>
      <c r="AZ2279" s="16"/>
      <c r="BA2279" s="16"/>
      <c r="BB2279" s="16"/>
      <c r="BC2279" s="16"/>
      <c r="BD2279" s="16"/>
      <c r="BH2279" s="6"/>
      <c r="BI2279" s="3"/>
      <c r="BK2279" s="6"/>
      <c r="BL2279" s="3"/>
      <c r="BM2279" s="3"/>
    </row>
    <row r="2280" spans="11:65" ht="12.75" customHeight="1" x14ac:dyDescent="0.15">
      <c r="K2280" s="1"/>
      <c r="AL2280" s="16"/>
      <c r="AM2280" s="16"/>
      <c r="AN2280" s="17"/>
      <c r="AO2280" s="16"/>
      <c r="AP2280" s="16"/>
      <c r="AQ2280" s="18"/>
      <c r="AR2280" s="18"/>
      <c r="AS2280" s="16"/>
      <c r="AT2280" s="16"/>
      <c r="AU2280" s="16"/>
      <c r="AV2280" s="16"/>
      <c r="AW2280" s="17"/>
      <c r="AX2280" s="16"/>
      <c r="AY2280" s="16"/>
      <c r="AZ2280" s="16"/>
      <c r="BA2280" s="16"/>
      <c r="BB2280" s="16"/>
      <c r="BC2280" s="16"/>
      <c r="BD2280" s="16"/>
      <c r="BH2280" s="6"/>
      <c r="BI2280" s="3"/>
      <c r="BK2280" s="6"/>
      <c r="BL2280" s="3"/>
      <c r="BM2280" s="3"/>
    </row>
    <row r="2281" spans="11:65" ht="12.75" customHeight="1" x14ac:dyDescent="0.15">
      <c r="K2281" s="1"/>
      <c r="AL2281" s="16"/>
      <c r="AM2281" s="16"/>
      <c r="AN2281" s="17"/>
      <c r="AO2281" s="16"/>
      <c r="AP2281" s="16"/>
      <c r="AQ2281" s="18"/>
      <c r="AR2281" s="18"/>
      <c r="AS2281" s="16"/>
      <c r="AT2281" s="16"/>
      <c r="AU2281" s="16"/>
      <c r="AV2281" s="16"/>
      <c r="AW2281" s="17"/>
      <c r="AX2281" s="16"/>
      <c r="AY2281" s="16"/>
      <c r="AZ2281" s="16"/>
      <c r="BA2281" s="16"/>
      <c r="BB2281" s="16"/>
      <c r="BC2281" s="16"/>
      <c r="BD2281" s="16"/>
      <c r="BH2281" s="6"/>
      <c r="BI2281" s="3"/>
      <c r="BK2281" s="6"/>
      <c r="BL2281" s="3"/>
      <c r="BM2281" s="3"/>
    </row>
    <row r="2282" spans="11:65" ht="12.75" customHeight="1" x14ac:dyDescent="0.15">
      <c r="K2282" s="1"/>
      <c r="AL2282" s="16"/>
      <c r="AM2282" s="16"/>
      <c r="AN2282" s="17"/>
      <c r="AO2282" s="16"/>
      <c r="AP2282" s="16"/>
      <c r="AQ2282" s="18"/>
      <c r="AR2282" s="18"/>
      <c r="AS2282" s="16"/>
      <c r="AT2282" s="16"/>
      <c r="AU2282" s="16"/>
      <c r="AV2282" s="16"/>
      <c r="AW2282" s="17"/>
      <c r="AX2282" s="16"/>
      <c r="AY2282" s="16"/>
      <c r="AZ2282" s="16"/>
      <c r="BA2282" s="16"/>
      <c r="BB2282" s="16"/>
      <c r="BC2282" s="16"/>
      <c r="BD2282" s="16"/>
      <c r="BH2282" s="6"/>
      <c r="BI2282" s="3"/>
      <c r="BK2282" s="6"/>
      <c r="BL2282" s="3"/>
      <c r="BM2282" s="3"/>
    </row>
    <row r="2283" spans="11:65" ht="12.75" customHeight="1" x14ac:dyDescent="0.15">
      <c r="K2283" s="1"/>
      <c r="AL2283" s="16"/>
      <c r="AM2283" s="16"/>
      <c r="AN2283" s="17"/>
      <c r="AO2283" s="16"/>
      <c r="AP2283" s="16"/>
      <c r="AQ2283" s="18"/>
      <c r="AR2283" s="18"/>
      <c r="AS2283" s="16"/>
      <c r="AT2283" s="16"/>
      <c r="AU2283" s="16"/>
      <c r="AV2283" s="16"/>
      <c r="AW2283" s="17"/>
      <c r="AX2283" s="16"/>
      <c r="AY2283" s="16"/>
      <c r="AZ2283" s="16"/>
      <c r="BA2283" s="16"/>
      <c r="BB2283" s="16"/>
      <c r="BC2283" s="16"/>
      <c r="BD2283" s="16"/>
      <c r="BH2283" s="6"/>
      <c r="BI2283" s="3"/>
      <c r="BK2283" s="6"/>
      <c r="BL2283" s="3"/>
      <c r="BM2283" s="3"/>
    </row>
    <row r="2284" spans="11:65" ht="12.75" customHeight="1" x14ac:dyDescent="0.15">
      <c r="K2284" s="1"/>
      <c r="AL2284" s="16"/>
      <c r="AM2284" s="16"/>
      <c r="AN2284" s="17"/>
      <c r="AO2284" s="16"/>
      <c r="AP2284" s="16"/>
      <c r="AQ2284" s="18"/>
      <c r="AR2284" s="18"/>
      <c r="AS2284" s="16"/>
      <c r="AT2284" s="16"/>
      <c r="AU2284" s="16"/>
      <c r="AV2284" s="16"/>
      <c r="AW2284" s="17"/>
      <c r="AX2284" s="16"/>
      <c r="AY2284" s="16"/>
      <c r="AZ2284" s="16"/>
      <c r="BA2284" s="16"/>
      <c r="BB2284" s="16"/>
      <c r="BC2284" s="16"/>
      <c r="BD2284" s="16"/>
      <c r="BH2284" s="6"/>
      <c r="BI2284" s="3"/>
      <c r="BK2284" s="6"/>
      <c r="BL2284" s="3"/>
      <c r="BM2284" s="3"/>
    </row>
    <row r="2285" spans="11:65" ht="12.75" customHeight="1" x14ac:dyDescent="0.15">
      <c r="K2285" s="1"/>
      <c r="AL2285" s="16"/>
      <c r="AM2285" s="16"/>
      <c r="AN2285" s="17"/>
      <c r="AO2285" s="16"/>
      <c r="AP2285" s="16"/>
      <c r="AQ2285" s="18"/>
      <c r="AR2285" s="18"/>
      <c r="AS2285" s="16"/>
      <c r="AT2285" s="16"/>
      <c r="AU2285" s="16"/>
      <c r="AV2285" s="16"/>
      <c r="AW2285" s="17"/>
      <c r="AX2285" s="16"/>
      <c r="AY2285" s="16"/>
      <c r="AZ2285" s="16"/>
      <c r="BA2285" s="16"/>
      <c r="BB2285" s="16"/>
      <c r="BC2285" s="16"/>
      <c r="BD2285" s="16"/>
      <c r="BH2285" s="6"/>
      <c r="BI2285" s="3"/>
      <c r="BK2285" s="6"/>
      <c r="BL2285" s="3"/>
      <c r="BM2285" s="3"/>
    </row>
    <row r="2286" spans="11:65" ht="12.75" customHeight="1" x14ac:dyDescent="0.15">
      <c r="K2286" s="1"/>
      <c r="AL2286" s="16"/>
      <c r="AM2286" s="16"/>
      <c r="AN2286" s="17"/>
      <c r="AO2286" s="16"/>
      <c r="AP2286" s="16"/>
      <c r="AQ2286" s="18"/>
      <c r="AR2286" s="18"/>
      <c r="AS2286" s="16"/>
      <c r="AT2286" s="16"/>
      <c r="AU2286" s="16"/>
      <c r="AV2286" s="16"/>
      <c r="AW2286" s="17"/>
      <c r="AX2286" s="16"/>
      <c r="AY2286" s="16"/>
      <c r="AZ2286" s="16"/>
      <c r="BA2286" s="16"/>
      <c r="BB2286" s="16"/>
      <c r="BC2286" s="16"/>
      <c r="BD2286" s="16"/>
      <c r="BH2286" s="6"/>
      <c r="BI2286" s="3"/>
      <c r="BK2286" s="6"/>
      <c r="BL2286" s="3"/>
      <c r="BM2286" s="3"/>
    </row>
    <row r="2287" spans="11:65" ht="12.75" customHeight="1" x14ac:dyDescent="0.15">
      <c r="K2287" s="1"/>
      <c r="AL2287" s="16"/>
      <c r="AM2287" s="16"/>
      <c r="AN2287" s="17"/>
      <c r="AO2287" s="16"/>
      <c r="AP2287" s="16"/>
      <c r="AQ2287" s="18"/>
      <c r="AR2287" s="18"/>
      <c r="AS2287" s="16"/>
      <c r="AT2287" s="16"/>
      <c r="AU2287" s="16"/>
      <c r="AV2287" s="16"/>
      <c r="AW2287" s="17"/>
      <c r="AX2287" s="16"/>
      <c r="AY2287" s="16"/>
      <c r="AZ2287" s="16"/>
      <c r="BA2287" s="16"/>
      <c r="BB2287" s="16"/>
      <c r="BC2287" s="16"/>
      <c r="BD2287" s="16"/>
      <c r="BH2287" s="6"/>
      <c r="BI2287" s="3"/>
      <c r="BK2287" s="6"/>
      <c r="BL2287" s="3"/>
      <c r="BM2287" s="3"/>
    </row>
    <row r="2288" spans="11:65" ht="12.75" customHeight="1" x14ac:dyDescent="0.15">
      <c r="K2288" s="1"/>
      <c r="AL2288" s="16"/>
      <c r="AM2288" s="16"/>
      <c r="AN2288" s="17"/>
      <c r="AO2288" s="16"/>
      <c r="AP2288" s="16"/>
      <c r="AQ2288" s="18"/>
      <c r="AR2288" s="18"/>
      <c r="AS2288" s="16"/>
      <c r="AT2288" s="16"/>
      <c r="AU2288" s="16"/>
      <c r="AV2288" s="16"/>
      <c r="AW2288" s="17"/>
      <c r="AX2288" s="16"/>
      <c r="AY2288" s="16"/>
      <c r="AZ2288" s="16"/>
      <c r="BA2288" s="16"/>
      <c r="BB2288" s="16"/>
      <c r="BC2288" s="16"/>
      <c r="BD2288" s="16"/>
      <c r="BH2288" s="6"/>
      <c r="BI2288" s="3"/>
      <c r="BK2288" s="6"/>
      <c r="BL2288" s="3"/>
      <c r="BM2288" s="3"/>
    </row>
    <row r="2289" spans="11:65" ht="12.75" customHeight="1" x14ac:dyDescent="0.15">
      <c r="K2289" s="1"/>
      <c r="AL2289" s="16"/>
      <c r="AM2289" s="16"/>
      <c r="AN2289" s="17"/>
      <c r="AO2289" s="16"/>
      <c r="AP2289" s="16"/>
      <c r="AQ2289" s="18"/>
      <c r="AR2289" s="18"/>
      <c r="AS2289" s="16"/>
      <c r="AT2289" s="16"/>
      <c r="AU2289" s="16"/>
      <c r="AV2289" s="16"/>
      <c r="AW2289" s="17"/>
      <c r="AX2289" s="16"/>
      <c r="AY2289" s="16"/>
      <c r="AZ2289" s="16"/>
      <c r="BA2289" s="16"/>
      <c r="BB2289" s="16"/>
      <c r="BC2289" s="16"/>
      <c r="BD2289" s="16"/>
      <c r="BH2289" s="6"/>
      <c r="BI2289" s="3"/>
      <c r="BK2289" s="6"/>
      <c r="BL2289" s="3"/>
      <c r="BM2289" s="3"/>
    </row>
    <row r="2290" spans="11:65" ht="12.75" customHeight="1" x14ac:dyDescent="0.15">
      <c r="K2290" s="1"/>
      <c r="AL2290" s="16"/>
      <c r="AM2290" s="16"/>
      <c r="AN2290" s="17"/>
      <c r="AO2290" s="16"/>
      <c r="AP2290" s="16"/>
      <c r="AQ2290" s="18"/>
      <c r="AR2290" s="18"/>
      <c r="AS2290" s="16"/>
      <c r="AT2290" s="16"/>
      <c r="AU2290" s="16"/>
      <c r="AV2290" s="16"/>
      <c r="AW2290" s="17"/>
      <c r="AX2290" s="16"/>
      <c r="AY2290" s="16"/>
      <c r="AZ2290" s="16"/>
      <c r="BA2290" s="16"/>
      <c r="BB2290" s="16"/>
      <c r="BC2290" s="16"/>
      <c r="BD2290" s="16"/>
      <c r="BH2290" s="6"/>
      <c r="BI2290" s="3"/>
      <c r="BK2290" s="6"/>
      <c r="BL2290" s="3"/>
      <c r="BM2290" s="3"/>
    </row>
    <row r="2291" spans="11:65" ht="12.75" customHeight="1" x14ac:dyDescent="0.15">
      <c r="K2291" s="1"/>
      <c r="AL2291" s="16"/>
      <c r="AM2291" s="16"/>
      <c r="AN2291" s="17"/>
      <c r="AO2291" s="16"/>
      <c r="AP2291" s="16"/>
      <c r="AQ2291" s="18"/>
      <c r="AR2291" s="18"/>
      <c r="AS2291" s="16"/>
      <c r="AT2291" s="16"/>
      <c r="AU2291" s="16"/>
      <c r="AV2291" s="16"/>
      <c r="AW2291" s="17"/>
      <c r="AX2291" s="16"/>
      <c r="AY2291" s="16"/>
      <c r="AZ2291" s="16"/>
      <c r="BA2291" s="16"/>
      <c r="BB2291" s="16"/>
      <c r="BC2291" s="16"/>
      <c r="BD2291" s="16"/>
      <c r="BH2291" s="6"/>
      <c r="BI2291" s="3"/>
      <c r="BK2291" s="6"/>
      <c r="BL2291" s="3"/>
      <c r="BM2291" s="3"/>
    </row>
    <row r="2292" spans="11:65" ht="12.75" customHeight="1" x14ac:dyDescent="0.15">
      <c r="K2292" s="1"/>
      <c r="AL2292" s="16"/>
      <c r="AM2292" s="16"/>
      <c r="AN2292" s="17"/>
      <c r="AO2292" s="16"/>
      <c r="AP2292" s="16"/>
      <c r="AQ2292" s="18"/>
      <c r="AR2292" s="18"/>
      <c r="AS2292" s="16"/>
      <c r="AT2292" s="16"/>
      <c r="AU2292" s="16"/>
      <c r="AV2292" s="16"/>
      <c r="AW2292" s="17"/>
      <c r="AX2292" s="16"/>
      <c r="AY2292" s="16"/>
      <c r="AZ2292" s="16"/>
      <c r="BA2292" s="16"/>
      <c r="BB2292" s="16"/>
      <c r="BC2292" s="16"/>
      <c r="BD2292" s="16"/>
      <c r="BH2292" s="6"/>
      <c r="BI2292" s="3"/>
      <c r="BK2292" s="6"/>
      <c r="BL2292" s="3"/>
      <c r="BM2292" s="3"/>
    </row>
    <row r="2293" spans="11:65" ht="12.75" customHeight="1" x14ac:dyDescent="0.15">
      <c r="K2293" s="1"/>
      <c r="AL2293" s="16"/>
      <c r="AM2293" s="16"/>
      <c r="AN2293" s="17"/>
      <c r="AO2293" s="16"/>
      <c r="AP2293" s="16"/>
      <c r="AQ2293" s="18"/>
      <c r="AR2293" s="18"/>
      <c r="AS2293" s="16"/>
      <c r="AT2293" s="16"/>
      <c r="AU2293" s="16"/>
      <c r="AV2293" s="16"/>
      <c r="AW2293" s="17"/>
      <c r="AX2293" s="16"/>
      <c r="AY2293" s="16"/>
      <c r="AZ2293" s="16"/>
      <c r="BA2293" s="16"/>
      <c r="BB2293" s="16"/>
      <c r="BC2293" s="16"/>
      <c r="BD2293" s="16"/>
      <c r="BH2293" s="6"/>
      <c r="BI2293" s="3"/>
      <c r="BK2293" s="6"/>
      <c r="BL2293" s="3"/>
      <c r="BM2293" s="3"/>
    </row>
    <row r="2294" spans="11:65" ht="12.75" customHeight="1" x14ac:dyDescent="0.15">
      <c r="K2294" s="1"/>
      <c r="AL2294" s="16"/>
      <c r="AM2294" s="16"/>
      <c r="AN2294" s="17"/>
      <c r="AO2294" s="16"/>
      <c r="AP2294" s="16"/>
      <c r="AQ2294" s="18"/>
      <c r="AR2294" s="18"/>
      <c r="AS2294" s="16"/>
      <c r="AT2294" s="16"/>
      <c r="AU2294" s="16"/>
      <c r="AV2294" s="16"/>
      <c r="AW2294" s="17"/>
      <c r="AX2294" s="16"/>
      <c r="AY2294" s="16"/>
      <c r="AZ2294" s="16"/>
      <c r="BA2294" s="16"/>
      <c r="BB2294" s="16"/>
      <c r="BC2294" s="16"/>
      <c r="BD2294" s="16"/>
      <c r="BH2294" s="6"/>
      <c r="BI2294" s="3"/>
      <c r="BK2294" s="6"/>
      <c r="BL2294" s="3"/>
      <c r="BM2294" s="3"/>
    </row>
    <row r="2295" spans="11:65" ht="12.75" customHeight="1" x14ac:dyDescent="0.15">
      <c r="K2295" s="1"/>
      <c r="AL2295" s="16"/>
      <c r="AM2295" s="16"/>
      <c r="AN2295" s="17"/>
      <c r="AO2295" s="16"/>
      <c r="AP2295" s="16"/>
      <c r="AQ2295" s="18"/>
      <c r="AR2295" s="18"/>
      <c r="AS2295" s="16"/>
      <c r="AT2295" s="16"/>
      <c r="AU2295" s="16"/>
      <c r="AV2295" s="16"/>
      <c r="AW2295" s="17"/>
      <c r="AX2295" s="16"/>
      <c r="AY2295" s="16"/>
      <c r="AZ2295" s="16"/>
      <c r="BA2295" s="16"/>
      <c r="BB2295" s="16"/>
      <c r="BC2295" s="16"/>
      <c r="BD2295" s="16"/>
      <c r="BH2295" s="6"/>
      <c r="BI2295" s="3"/>
      <c r="BK2295" s="6"/>
      <c r="BL2295" s="3"/>
      <c r="BM2295" s="3"/>
    </row>
    <row r="2296" spans="11:65" ht="12.75" customHeight="1" x14ac:dyDescent="0.15">
      <c r="K2296" s="1"/>
      <c r="AL2296" s="16"/>
      <c r="AM2296" s="16"/>
      <c r="AN2296" s="17"/>
      <c r="AO2296" s="16"/>
      <c r="AP2296" s="16"/>
      <c r="AQ2296" s="18"/>
      <c r="AR2296" s="18"/>
      <c r="AS2296" s="16"/>
      <c r="AT2296" s="16"/>
      <c r="AU2296" s="16"/>
      <c r="AV2296" s="16"/>
      <c r="AW2296" s="17"/>
      <c r="AX2296" s="16"/>
      <c r="AY2296" s="16"/>
      <c r="AZ2296" s="16"/>
      <c r="BA2296" s="16"/>
      <c r="BB2296" s="16"/>
      <c r="BC2296" s="16"/>
      <c r="BD2296" s="16"/>
      <c r="BH2296" s="6"/>
      <c r="BI2296" s="3"/>
      <c r="BK2296" s="6"/>
      <c r="BL2296" s="3"/>
      <c r="BM2296" s="3"/>
    </row>
    <row r="2297" spans="11:65" ht="12.75" customHeight="1" x14ac:dyDescent="0.15">
      <c r="K2297" s="1"/>
      <c r="AL2297" s="16"/>
      <c r="AM2297" s="16"/>
      <c r="AN2297" s="17"/>
      <c r="AO2297" s="16"/>
      <c r="AP2297" s="16"/>
      <c r="AQ2297" s="18"/>
      <c r="AR2297" s="18"/>
      <c r="AS2297" s="16"/>
      <c r="AT2297" s="16"/>
      <c r="AU2297" s="16"/>
      <c r="AV2297" s="16"/>
      <c r="AW2297" s="17"/>
      <c r="AX2297" s="16"/>
      <c r="AY2297" s="16"/>
      <c r="AZ2297" s="16"/>
      <c r="BA2297" s="16"/>
      <c r="BB2297" s="16"/>
      <c r="BC2297" s="16"/>
      <c r="BD2297" s="16"/>
      <c r="BH2297" s="6"/>
      <c r="BI2297" s="3"/>
      <c r="BK2297" s="6"/>
      <c r="BL2297" s="3"/>
      <c r="BM2297" s="3"/>
    </row>
    <row r="2298" spans="11:65" ht="12.75" customHeight="1" x14ac:dyDescent="0.15">
      <c r="K2298" s="1"/>
      <c r="AL2298" s="16"/>
      <c r="AM2298" s="16"/>
      <c r="AN2298" s="17"/>
      <c r="AO2298" s="16"/>
      <c r="AP2298" s="16"/>
      <c r="AQ2298" s="18"/>
      <c r="AR2298" s="18"/>
      <c r="AS2298" s="16"/>
      <c r="AT2298" s="16"/>
      <c r="AU2298" s="16"/>
      <c r="AV2298" s="16"/>
      <c r="AW2298" s="17"/>
      <c r="AX2298" s="16"/>
      <c r="AY2298" s="16"/>
      <c r="AZ2298" s="16"/>
      <c r="BA2298" s="16"/>
      <c r="BB2298" s="16"/>
      <c r="BC2298" s="16"/>
      <c r="BD2298" s="16"/>
      <c r="BH2298" s="6"/>
      <c r="BI2298" s="3"/>
      <c r="BK2298" s="6"/>
      <c r="BL2298" s="3"/>
      <c r="BM2298" s="3"/>
    </row>
    <row r="2299" spans="11:65" ht="12.75" customHeight="1" x14ac:dyDescent="0.15">
      <c r="K2299" s="1"/>
      <c r="AL2299" s="16"/>
      <c r="AM2299" s="16"/>
      <c r="AN2299" s="17"/>
      <c r="AO2299" s="16"/>
      <c r="AP2299" s="16"/>
      <c r="AQ2299" s="18"/>
      <c r="AR2299" s="18"/>
      <c r="AS2299" s="16"/>
      <c r="AT2299" s="16"/>
      <c r="AU2299" s="16"/>
      <c r="AV2299" s="16"/>
      <c r="AW2299" s="17"/>
      <c r="AX2299" s="16"/>
      <c r="AY2299" s="16"/>
      <c r="AZ2299" s="16"/>
      <c r="BA2299" s="16"/>
      <c r="BB2299" s="16"/>
      <c r="BC2299" s="16"/>
      <c r="BD2299" s="16"/>
      <c r="BH2299" s="6"/>
      <c r="BI2299" s="3"/>
      <c r="BK2299" s="6"/>
      <c r="BL2299" s="3"/>
      <c r="BM2299" s="3"/>
    </row>
    <row r="2300" spans="11:65" ht="12.75" customHeight="1" x14ac:dyDescent="0.15">
      <c r="K2300" s="1"/>
      <c r="AL2300" s="16"/>
      <c r="AM2300" s="16"/>
      <c r="AN2300" s="17"/>
      <c r="AO2300" s="16"/>
      <c r="AP2300" s="16"/>
      <c r="AQ2300" s="18"/>
      <c r="AR2300" s="18"/>
      <c r="AS2300" s="16"/>
      <c r="AT2300" s="16"/>
      <c r="AU2300" s="16"/>
      <c r="AV2300" s="16"/>
      <c r="AW2300" s="17"/>
      <c r="AX2300" s="16"/>
      <c r="AY2300" s="16"/>
      <c r="AZ2300" s="16"/>
      <c r="BA2300" s="16"/>
      <c r="BB2300" s="16"/>
      <c r="BC2300" s="16"/>
      <c r="BD2300" s="16"/>
      <c r="BH2300" s="6"/>
      <c r="BI2300" s="3"/>
      <c r="BK2300" s="6"/>
      <c r="BL2300" s="3"/>
      <c r="BM2300" s="3"/>
    </row>
    <row r="2301" spans="11:65" ht="12.75" customHeight="1" x14ac:dyDescent="0.15">
      <c r="K2301" s="1"/>
      <c r="AL2301" s="16"/>
      <c r="AM2301" s="16"/>
      <c r="AN2301" s="17"/>
      <c r="AO2301" s="16"/>
      <c r="AP2301" s="16"/>
      <c r="AQ2301" s="18"/>
      <c r="AR2301" s="18"/>
      <c r="AS2301" s="16"/>
      <c r="AT2301" s="16"/>
      <c r="AU2301" s="16"/>
      <c r="AV2301" s="16"/>
      <c r="AW2301" s="17"/>
      <c r="AX2301" s="16"/>
      <c r="AY2301" s="16"/>
      <c r="AZ2301" s="16"/>
      <c r="BA2301" s="16"/>
      <c r="BB2301" s="16"/>
      <c r="BC2301" s="16"/>
      <c r="BD2301" s="16"/>
      <c r="BH2301" s="6"/>
      <c r="BI2301" s="3"/>
      <c r="BK2301" s="6"/>
      <c r="BL2301" s="3"/>
      <c r="BM2301" s="3"/>
    </row>
    <row r="2302" spans="11:65" ht="12.75" customHeight="1" x14ac:dyDescent="0.15">
      <c r="K2302" s="1"/>
      <c r="AL2302" s="16"/>
      <c r="AM2302" s="16"/>
      <c r="AN2302" s="17"/>
      <c r="AO2302" s="16"/>
      <c r="AP2302" s="16"/>
      <c r="AQ2302" s="18"/>
      <c r="AR2302" s="18"/>
      <c r="AS2302" s="16"/>
      <c r="AT2302" s="16"/>
      <c r="AU2302" s="16"/>
      <c r="AV2302" s="16"/>
      <c r="AW2302" s="17"/>
      <c r="AX2302" s="16"/>
      <c r="AY2302" s="16"/>
      <c r="AZ2302" s="16"/>
      <c r="BA2302" s="16"/>
      <c r="BB2302" s="16"/>
      <c r="BC2302" s="16"/>
      <c r="BD2302" s="16"/>
      <c r="BH2302" s="6"/>
      <c r="BI2302" s="3"/>
      <c r="BK2302" s="6"/>
      <c r="BL2302" s="3"/>
      <c r="BM2302" s="3"/>
    </row>
    <row r="2303" spans="11:65" ht="12.75" customHeight="1" x14ac:dyDescent="0.15">
      <c r="K2303" s="1"/>
      <c r="AL2303" s="16"/>
      <c r="AM2303" s="16"/>
      <c r="AN2303" s="17"/>
      <c r="AO2303" s="16"/>
      <c r="AP2303" s="16"/>
      <c r="AQ2303" s="18"/>
      <c r="AR2303" s="18"/>
      <c r="AS2303" s="16"/>
      <c r="AT2303" s="16"/>
      <c r="AU2303" s="16"/>
      <c r="AV2303" s="16"/>
      <c r="AW2303" s="17"/>
      <c r="AX2303" s="16"/>
      <c r="AY2303" s="16"/>
      <c r="AZ2303" s="16"/>
      <c r="BA2303" s="16"/>
      <c r="BB2303" s="16"/>
      <c r="BC2303" s="16"/>
      <c r="BD2303" s="16"/>
      <c r="BH2303" s="6"/>
      <c r="BI2303" s="3"/>
      <c r="BK2303" s="6"/>
      <c r="BL2303" s="3"/>
      <c r="BM2303" s="3"/>
    </row>
    <row r="2304" spans="11:65" ht="12.75" customHeight="1" x14ac:dyDescent="0.15">
      <c r="K2304" s="1"/>
      <c r="AL2304" s="16"/>
      <c r="AM2304" s="16"/>
      <c r="AN2304" s="17"/>
      <c r="AO2304" s="16"/>
      <c r="AP2304" s="16"/>
      <c r="AQ2304" s="18"/>
      <c r="AR2304" s="18"/>
      <c r="AS2304" s="16"/>
      <c r="AT2304" s="16"/>
      <c r="AU2304" s="16"/>
      <c r="AV2304" s="16"/>
      <c r="AW2304" s="17"/>
      <c r="AX2304" s="16"/>
      <c r="AY2304" s="16"/>
      <c r="AZ2304" s="16"/>
      <c r="BA2304" s="16"/>
      <c r="BB2304" s="16"/>
      <c r="BC2304" s="16"/>
      <c r="BD2304" s="16"/>
      <c r="BH2304" s="6"/>
      <c r="BI2304" s="3"/>
      <c r="BK2304" s="6"/>
      <c r="BL2304" s="3"/>
      <c r="BM2304" s="3"/>
    </row>
    <row r="2305" spans="11:65" ht="12.75" customHeight="1" x14ac:dyDescent="0.15">
      <c r="K2305" s="1"/>
      <c r="AL2305" s="16"/>
      <c r="AM2305" s="16"/>
      <c r="AN2305" s="17"/>
      <c r="AO2305" s="16"/>
      <c r="AP2305" s="16"/>
      <c r="AQ2305" s="18"/>
      <c r="AR2305" s="18"/>
      <c r="AS2305" s="16"/>
      <c r="AT2305" s="16"/>
      <c r="AU2305" s="16"/>
      <c r="AV2305" s="16"/>
      <c r="AW2305" s="17"/>
      <c r="AX2305" s="16"/>
      <c r="AY2305" s="16"/>
      <c r="AZ2305" s="16"/>
      <c r="BA2305" s="16"/>
      <c r="BB2305" s="16"/>
      <c r="BC2305" s="16"/>
      <c r="BD2305" s="16"/>
      <c r="BH2305" s="6"/>
      <c r="BI2305" s="3"/>
      <c r="BK2305" s="6"/>
      <c r="BL2305" s="3"/>
      <c r="BM2305" s="3"/>
    </row>
    <row r="2306" spans="11:65" ht="12.75" customHeight="1" x14ac:dyDescent="0.15">
      <c r="K2306" s="1"/>
      <c r="AL2306" s="16"/>
      <c r="AM2306" s="16"/>
      <c r="AN2306" s="17"/>
      <c r="AO2306" s="16"/>
      <c r="AP2306" s="16"/>
      <c r="AQ2306" s="18"/>
      <c r="AR2306" s="18"/>
      <c r="AS2306" s="16"/>
      <c r="AT2306" s="16"/>
      <c r="AU2306" s="16"/>
      <c r="AV2306" s="16"/>
      <c r="AW2306" s="17"/>
      <c r="AX2306" s="16"/>
      <c r="AY2306" s="16"/>
      <c r="AZ2306" s="16"/>
      <c r="BA2306" s="16"/>
      <c r="BB2306" s="16"/>
      <c r="BC2306" s="16"/>
      <c r="BD2306" s="16"/>
      <c r="BH2306" s="6"/>
      <c r="BI2306" s="3"/>
      <c r="BK2306" s="6"/>
      <c r="BL2306" s="3"/>
      <c r="BM2306" s="3"/>
    </row>
    <row r="2307" spans="11:65" ht="12.75" customHeight="1" x14ac:dyDescent="0.15">
      <c r="K2307" s="1"/>
      <c r="AL2307" s="16"/>
      <c r="AM2307" s="16"/>
      <c r="AN2307" s="17"/>
      <c r="AO2307" s="16"/>
      <c r="AP2307" s="16"/>
      <c r="AQ2307" s="18"/>
      <c r="AR2307" s="18"/>
      <c r="AS2307" s="16"/>
      <c r="AT2307" s="16"/>
      <c r="AU2307" s="16"/>
      <c r="AV2307" s="16"/>
      <c r="AW2307" s="17"/>
      <c r="AX2307" s="16"/>
      <c r="AY2307" s="16"/>
      <c r="AZ2307" s="16"/>
      <c r="BA2307" s="16"/>
      <c r="BB2307" s="16"/>
      <c r="BC2307" s="16"/>
      <c r="BD2307" s="16"/>
      <c r="BH2307" s="6"/>
      <c r="BI2307" s="3"/>
      <c r="BK2307" s="6"/>
      <c r="BL2307" s="3"/>
      <c r="BM2307" s="3"/>
    </row>
    <row r="2308" spans="11:65" ht="12.75" customHeight="1" x14ac:dyDescent="0.15">
      <c r="K2308" s="1"/>
      <c r="AL2308" s="16"/>
      <c r="AM2308" s="16"/>
      <c r="AN2308" s="17"/>
      <c r="AO2308" s="16"/>
      <c r="AP2308" s="16"/>
      <c r="AQ2308" s="18"/>
      <c r="AR2308" s="18"/>
      <c r="AS2308" s="16"/>
      <c r="AT2308" s="16"/>
      <c r="AU2308" s="16"/>
      <c r="AV2308" s="16"/>
      <c r="AW2308" s="17"/>
      <c r="AX2308" s="16"/>
      <c r="AY2308" s="16"/>
      <c r="AZ2308" s="16"/>
      <c r="BA2308" s="16"/>
      <c r="BB2308" s="16"/>
      <c r="BC2308" s="16"/>
      <c r="BD2308" s="16"/>
      <c r="BH2308" s="6"/>
      <c r="BI2308" s="3"/>
      <c r="BK2308" s="6"/>
      <c r="BL2308" s="3"/>
      <c r="BM2308" s="3"/>
    </row>
    <row r="2309" spans="11:65" ht="12.75" customHeight="1" x14ac:dyDescent="0.15">
      <c r="K2309" s="1"/>
      <c r="AL2309" s="16"/>
      <c r="AM2309" s="16"/>
      <c r="AN2309" s="17"/>
      <c r="AO2309" s="16"/>
      <c r="AP2309" s="16"/>
      <c r="AQ2309" s="18"/>
      <c r="AR2309" s="18"/>
      <c r="AS2309" s="16"/>
      <c r="AT2309" s="16"/>
      <c r="AU2309" s="16"/>
      <c r="AV2309" s="16"/>
      <c r="AW2309" s="17"/>
      <c r="AX2309" s="16"/>
      <c r="AY2309" s="16"/>
      <c r="AZ2309" s="16"/>
      <c r="BA2309" s="16"/>
      <c r="BB2309" s="16"/>
      <c r="BC2309" s="16"/>
      <c r="BD2309" s="16"/>
      <c r="BH2309" s="6"/>
      <c r="BI2309" s="3"/>
      <c r="BK2309" s="6"/>
      <c r="BL2309" s="3"/>
      <c r="BM2309" s="3"/>
    </row>
    <row r="2310" spans="11:65" ht="12.75" customHeight="1" x14ac:dyDescent="0.15">
      <c r="K2310" s="1"/>
      <c r="AL2310" s="16"/>
      <c r="AM2310" s="16"/>
      <c r="AN2310" s="17"/>
      <c r="AO2310" s="16"/>
      <c r="AP2310" s="16"/>
      <c r="AQ2310" s="18"/>
      <c r="AR2310" s="18"/>
      <c r="AS2310" s="16"/>
      <c r="AT2310" s="16"/>
      <c r="AU2310" s="16"/>
      <c r="AV2310" s="16"/>
      <c r="AW2310" s="17"/>
      <c r="AX2310" s="16"/>
      <c r="AY2310" s="16"/>
      <c r="AZ2310" s="16"/>
      <c r="BA2310" s="16"/>
      <c r="BB2310" s="16"/>
      <c r="BC2310" s="16"/>
      <c r="BD2310" s="16"/>
      <c r="BH2310" s="6"/>
      <c r="BI2310" s="3"/>
      <c r="BK2310" s="6"/>
      <c r="BL2310" s="3"/>
      <c r="BM2310" s="3"/>
    </row>
    <row r="2311" spans="11:65" ht="12.75" customHeight="1" x14ac:dyDescent="0.15">
      <c r="K2311" s="1"/>
      <c r="AL2311" s="16"/>
      <c r="AM2311" s="16"/>
      <c r="AN2311" s="17"/>
      <c r="AO2311" s="16"/>
      <c r="AP2311" s="16"/>
      <c r="AQ2311" s="18"/>
      <c r="AR2311" s="18"/>
      <c r="AS2311" s="16"/>
      <c r="AT2311" s="16"/>
      <c r="AU2311" s="16"/>
      <c r="AV2311" s="16"/>
      <c r="AW2311" s="17"/>
      <c r="AX2311" s="16"/>
      <c r="AY2311" s="16"/>
      <c r="AZ2311" s="16"/>
      <c r="BA2311" s="16"/>
      <c r="BB2311" s="16"/>
      <c r="BC2311" s="16"/>
      <c r="BD2311" s="16"/>
      <c r="BH2311" s="6"/>
      <c r="BI2311" s="3"/>
      <c r="BK2311" s="6"/>
      <c r="BL2311" s="3"/>
      <c r="BM2311" s="3"/>
    </row>
    <row r="2312" spans="11:65" ht="12.75" customHeight="1" x14ac:dyDescent="0.15">
      <c r="K2312" s="1"/>
      <c r="AL2312" s="16"/>
      <c r="AM2312" s="16"/>
      <c r="AN2312" s="17"/>
      <c r="AO2312" s="16"/>
      <c r="AP2312" s="16"/>
      <c r="AQ2312" s="18"/>
      <c r="AR2312" s="18"/>
      <c r="AS2312" s="16"/>
      <c r="AT2312" s="16"/>
      <c r="AU2312" s="16"/>
      <c r="AV2312" s="16"/>
      <c r="AW2312" s="17"/>
      <c r="AX2312" s="16"/>
      <c r="AY2312" s="16"/>
      <c r="AZ2312" s="16"/>
      <c r="BA2312" s="16"/>
      <c r="BB2312" s="16"/>
      <c r="BC2312" s="16"/>
      <c r="BD2312" s="16"/>
      <c r="BH2312" s="6"/>
      <c r="BI2312" s="3"/>
      <c r="BK2312" s="6"/>
      <c r="BL2312" s="3"/>
      <c r="BM2312" s="3"/>
    </row>
    <row r="2313" spans="11:65" ht="12.75" customHeight="1" x14ac:dyDescent="0.15">
      <c r="K2313" s="1"/>
      <c r="AL2313" s="16"/>
      <c r="AM2313" s="16"/>
      <c r="AN2313" s="17"/>
      <c r="AO2313" s="16"/>
      <c r="AP2313" s="16"/>
      <c r="AQ2313" s="18"/>
      <c r="AR2313" s="18"/>
      <c r="AS2313" s="16"/>
      <c r="AT2313" s="16"/>
      <c r="AU2313" s="16"/>
      <c r="AV2313" s="16"/>
      <c r="AW2313" s="17"/>
      <c r="AX2313" s="16"/>
      <c r="AY2313" s="16"/>
      <c r="AZ2313" s="16"/>
      <c r="BA2313" s="16"/>
      <c r="BB2313" s="16"/>
      <c r="BC2313" s="16"/>
      <c r="BD2313" s="16"/>
      <c r="BH2313" s="6"/>
      <c r="BI2313" s="3"/>
      <c r="BK2313" s="6"/>
      <c r="BL2313" s="3"/>
      <c r="BM2313" s="3"/>
    </row>
    <row r="2314" spans="11:65" ht="12.75" customHeight="1" x14ac:dyDescent="0.15">
      <c r="K2314" s="1"/>
      <c r="AL2314" s="16"/>
      <c r="AM2314" s="16"/>
      <c r="AN2314" s="17"/>
      <c r="AO2314" s="16"/>
      <c r="AP2314" s="16"/>
      <c r="AQ2314" s="18"/>
      <c r="AR2314" s="18"/>
      <c r="AS2314" s="16"/>
      <c r="AT2314" s="16"/>
      <c r="AU2314" s="16"/>
      <c r="AV2314" s="16"/>
      <c r="AW2314" s="17"/>
      <c r="AX2314" s="16"/>
      <c r="AY2314" s="16"/>
      <c r="AZ2314" s="16"/>
      <c r="BA2314" s="16"/>
      <c r="BB2314" s="16"/>
      <c r="BC2314" s="16"/>
      <c r="BD2314" s="16"/>
      <c r="BH2314" s="6"/>
      <c r="BI2314" s="3"/>
      <c r="BK2314" s="6"/>
      <c r="BL2314" s="3"/>
      <c r="BM2314" s="3"/>
    </row>
    <row r="2315" spans="11:65" ht="12.75" customHeight="1" x14ac:dyDescent="0.15">
      <c r="K2315" s="1"/>
      <c r="AL2315" s="16"/>
      <c r="AM2315" s="16"/>
      <c r="AN2315" s="17"/>
      <c r="AO2315" s="16"/>
      <c r="AP2315" s="16"/>
      <c r="AQ2315" s="18"/>
      <c r="AR2315" s="18"/>
      <c r="AS2315" s="16"/>
      <c r="AT2315" s="16"/>
      <c r="AU2315" s="16"/>
      <c r="AV2315" s="16"/>
      <c r="AW2315" s="17"/>
      <c r="AX2315" s="16"/>
      <c r="AY2315" s="16"/>
      <c r="AZ2315" s="16"/>
      <c r="BA2315" s="16"/>
      <c r="BB2315" s="16"/>
      <c r="BC2315" s="16"/>
      <c r="BD2315" s="16"/>
      <c r="BH2315" s="6"/>
      <c r="BI2315" s="3"/>
      <c r="BK2315" s="6"/>
      <c r="BL2315" s="3"/>
      <c r="BM2315" s="3"/>
    </row>
    <row r="2316" spans="11:65" ht="12.75" customHeight="1" x14ac:dyDescent="0.15">
      <c r="K2316" s="1"/>
      <c r="AL2316" s="16"/>
      <c r="AM2316" s="16"/>
      <c r="AN2316" s="17"/>
      <c r="AO2316" s="16"/>
      <c r="AP2316" s="16"/>
      <c r="AQ2316" s="18"/>
      <c r="AR2316" s="18"/>
      <c r="AS2316" s="16"/>
      <c r="AT2316" s="16"/>
      <c r="AU2316" s="16"/>
      <c r="AV2316" s="16"/>
      <c r="AW2316" s="17"/>
      <c r="AX2316" s="16"/>
      <c r="AY2316" s="16"/>
      <c r="AZ2316" s="16"/>
      <c r="BA2316" s="16"/>
      <c r="BB2316" s="16"/>
      <c r="BC2316" s="16"/>
      <c r="BD2316" s="16"/>
      <c r="BH2316" s="6"/>
      <c r="BI2316" s="3"/>
      <c r="BK2316" s="6"/>
      <c r="BL2316" s="3"/>
      <c r="BM2316" s="3"/>
    </row>
    <row r="2317" spans="11:65" ht="12.75" customHeight="1" x14ac:dyDescent="0.15">
      <c r="K2317" s="1"/>
      <c r="AL2317" s="16"/>
      <c r="AM2317" s="16"/>
      <c r="AN2317" s="17"/>
      <c r="AO2317" s="16"/>
      <c r="AP2317" s="16"/>
      <c r="AQ2317" s="18"/>
      <c r="AR2317" s="18"/>
      <c r="AS2317" s="16"/>
      <c r="AT2317" s="16"/>
      <c r="AU2317" s="16"/>
      <c r="AV2317" s="16"/>
      <c r="AW2317" s="17"/>
      <c r="AX2317" s="16"/>
      <c r="AY2317" s="16"/>
      <c r="AZ2317" s="16"/>
      <c r="BA2317" s="16"/>
      <c r="BB2317" s="16"/>
      <c r="BC2317" s="16"/>
      <c r="BD2317" s="16"/>
      <c r="BH2317" s="6"/>
      <c r="BI2317" s="3"/>
      <c r="BK2317" s="6"/>
      <c r="BL2317" s="3"/>
      <c r="BM2317" s="3"/>
    </row>
    <row r="2318" spans="11:65" ht="12.75" customHeight="1" x14ac:dyDescent="0.15">
      <c r="K2318" s="1"/>
      <c r="AL2318" s="16"/>
      <c r="AM2318" s="16"/>
      <c r="AN2318" s="17"/>
      <c r="AO2318" s="16"/>
      <c r="AP2318" s="16"/>
      <c r="AQ2318" s="18"/>
      <c r="AR2318" s="18"/>
      <c r="AS2318" s="16"/>
      <c r="AT2318" s="16"/>
      <c r="AU2318" s="16"/>
      <c r="AV2318" s="16"/>
      <c r="AW2318" s="17"/>
      <c r="AX2318" s="16"/>
      <c r="AY2318" s="16"/>
      <c r="AZ2318" s="16"/>
      <c r="BA2318" s="16"/>
      <c r="BB2318" s="16"/>
      <c r="BC2318" s="16"/>
      <c r="BD2318" s="16"/>
      <c r="BH2318" s="6"/>
      <c r="BI2318" s="3"/>
      <c r="BK2318" s="6"/>
      <c r="BL2318" s="3"/>
      <c r="BM2318" s="3"/>
    </row>
    <row r="2319" spans="11:65" ht="12.75" customHeight="1" x14ac:dyDescent="0.15">
      <c r="K2319" s="1"/>
      <c r="AL2319" s="16"/>
      <c r="AM2319" s="16"/>
      <c r="AN2319" s="17"/>
      <c r="AO2319" s="16"/>
      <c r="AP2319" s="16"/>
      <c r="AQ2319" s="18"/>
      <c r="AR2319" s="18"/>
      <c r="AS2319" s="16"/>
      <c r="AT2319" s="16"/>
      <c r="AU2319" s="16"/>
      <c r="AV2319" s="16"/>
      <c r="AW2319" s="17"/>
      <c r="AX2319" s="16"/>
      <c r="AY2319" s="16"/>
      <c r="AZ2319" s="16"/>
      <c r="BA2319" s="16"/>
      <c r="BB2319" s="16"/>
      <c r="BC2319" s="16"/>
      <c r="BD2319" s="16"/>
      <c r="BH2319" s="6"/>
      <c r="BI2319" s="3"/>
      <c r="BK2319" s="6"/>
      <c r="BL2319" s="3"/>
      <c r="BM2319" s="3"/>
    </row>
    <row r="2320" spans="11:65" ht="12.75" customHeight="1" x14ac:dyDescent="0.15">
      <c r="K2320" s="1"/>
      <c r="AL2320" s="16"/>
      <c r="AM2320" s="16"/>
      <c r="AN2320" s="17"/>
      <c r="AO2320" s="16"/>
      <c r="AP2320" s="16"/>
      <c r="AQ2320" s="18"/>
      <c r="AR2320" s="18"/>
      <c r="AS2320" s="16"/>
      <c r="AT2320" s="16"/>
      <c r="AU2320" s="16"/>
      <c r="AV2320" s="16"/>
      <c r="AW2320" s="17"/>
      <c r="AX2320" s="16"/>
      <c r="AY2320" s="16"/>
      <c r="AZ2320" s="16"/>
      <c r="BA2320" s="16"/>
      <c r="BB2320" s="16"/>
      <c r="BC2320" s="16"/>
      <c r="BD2320" s="16"/>
      <c r="BH2320" s="6"/>
      <c r="BI2320" s="3"/>
      <c r="BK2320" s="6"/>
      <c r="BL2320" s="3"/>
      <c r="BM2320" s="3"/>
    </row>
    <row r="2321" spans="11:65" ht="12.75" customHeight="1" x14ac:dyDescent="0.15">
      <c r="K2321" s="1"/>
      <c r="AL2321" s="16"/>
      <c r="AM2321" s="16"/>
      <c r="AN2321" s="17"/>
      <c r="AO2321" s="16"/>
      <c r="AP2321" s="16"/>
      <c r="AQ2321" s="18"/>
      <c r="AR2321" s="18"/>
      <c r="AS2321" s="16"/>
      <c r="AT2321" s="16"/>
      <c r="AU2321" s="16"/>
      <c r="AV2321" s="16"/>
      <c r="AW2321" s="17"/>
      <c r="AX2321" s="16"/>
      <c r="AY2321" s="16"/>
      <c r="AZ2321" s="16"/>
      <c r="BA2321" s="16"/>
      <c r="BB2321" s="16"/>
      <c r="BC2321" s="16"/>
      <c r="BD2321" s="16"/>
      <c r="BH2321" s="6"/>
      <c r="BI2321" s="3"/>
      <c r="BK2321" s="6"/>
      <c r="BL2321" s="3"/>
      <c r="BM2321" s="3"/>
    </row>
    <row r="2322" spans="11:65" ht="12.75" customHeight="1" x14ac:dyDescent="0.15">
      <c r="K2322" s="1"/>
      <c r="AL2322" s="16"/>
      <c r="AM2322" s="16"/>
      <c r="AN2322" s="17"/>
      <c r="AO2322" s="16"/>
      <c r="AP2322" s="16"/>
      <c r="AQ2322" s="18"/>
      <c r="AR2322" s="18"/>
      <c r="AS2322" s="16"/>
      <c r="AT2322" s="16"/>
      <c r="AU2322" s="16"/>
      <c r="AV2322" s="16"/>
      <c r="AW2322" s="17"/>
      <c r="AX2322" s="16"/>
      <c r="AY2322" s="16"/>
      <c r="AZ2322" s="16"/>
      <c r="BA2322" s="16"/>
      <c r="BB2322" s="16"/>
      <c r="BC2322" s="16"/>
      <c r="BD2322" s="16"/>
      <c r="BH2322" s="6"/>
      <c r="BI2322" s="3"/>
      <c r="BK2322" s="6"/>
      <c r="BL2322" s="3"/>
      <c r="BM2322" s="3"/>
    </row>
    <row r="2323" spans="11:65" ht="12.75" customHeight="1" x14ac:dyDescent="0.15">
      <c r="K2323" s="1"/>
      <c r="AL2323" s="16"/>
      <c r="AM2323" s="16"/>
      <c r="AN2323" s="17"/>
      <c r="AO2323" s="16"/>
      <c r="AP2323" s="16"/>
      <c r="AQ2323" s="18"/>
      <c r="AR2323" s="18"/>
      <c r="AS2323" s="16"/>
      <c r="AT2323" s="16"/>
      <c r="AU2323" s="16"/>
      <c r="AV2323" s="16"/>
      <c r="AW2323" s="17"/>
      <c r="AX2323" s="16"/>
      <c r="AY2323" s="16"/>
      <c r="AZ2323" s="16"/>
      <c r="BA2323" s="16"/>
      <c r="BB2323" s="16"/>
      <c r="BC2323" s="16"/>
      <c r="BD2323" s="16"/>
      <c r="BH2323" s="6"/>
      <c r="BI2323" s="3"/>
      <c r="BK2323" s="6"/>
      <c r="BL2323" s="3"/>
      <c r="BM2323" s="3"/>
    </row>
    <row r="2324" spans="11:65" ht="12.75" customHeight="1" x14ac:dyDescent="0.15">
      <c r="K2324" s="1"/>
      <c r="AL2324" s="16"/>
      <c r="AM2324" s="16"/>
      <c r="AN2324" s="17"/>
      <c r="AO2324" s="16"/>
      <c r="AP2324" s="16"/>
      <c r="AQ2324" s="18"/>
      <c r="AR2324" s="18"/>
      <c r="AS2324" s="16"/>
      <c r="AT2324" s="16"/>
      <c r="AU2324" s="16"/>
      <c r="AV2324" s="16"/>
      <c r="AW2324" s="17"/>
      <c r="AX2324" s="16"/>
      <c r="AY2324" s="16"/>
      <c r="AZ2324" s="16"/>
      <c r="BA2324" s="16"/>
      <c r="BB2324" s="16"/>
      <c r="BC2324" s="16"/>
      <c r="BD2324" s="16"/>
      <c r="BH2324" s="6"/>
      <c r="BI2324" s="3"/>
      <c r="BK2324" s="6"/>
      <c r="BL2324" s="3"/>
      <c r="BM2324" s="3"/>
    </row>
    <row r="2325" spans="11:65" ht="12.75" customHeight="1" x14ac:dyDescent="0.15">
      <c r="K2325" s="1"/>
      <c r="AL2325" s="16"/>
      <c r="AM2325" s="16"/>
      <c r="AN2325" s="17"/>
      <c r="AO2325" s="16"/>
      <c r="AP2325" s="16"/>
      <c r="AQ2325" s="18"/>
      <c r="AR2325" s="18"/>
      <c r="AS2325" s="16"/>
      <c r="AT2325" s="16"/>
      <c r="AU2325" s="16"/>
      <c r="AV2325" s="16"/>
      <c r="AW2325" s="17"/>
      <c r="AX2325" s="16"/>
      <c r="AY2325" s="16"/>
      <c r="AZ2325" s="16"/>
      <c r="BA2325" s="16"/>
      <c r="BB2325" s="16"/>
      <c r="BC2325" s="16"/>
      <c r="BD2325" s="16"/>
      <c r="BH2325" s="6"/>
      <c r="BI2325" s="3"/>
      <c r="BK2325" s="6"/>
      <c r="BL2325" s="3"/>
      <c r="BM2325" s="3"/>
    </row>
    <row r="2326" spans="11:65" ht="12.75" customHeight="1" x14ac:dyDescent="0.15">
      <c r="K2326" s="1"/>
      <c r="AL2326" s="16"/>
      <c r="AM2326" s="16"/>
      <c r="AN2326" s="17"/>
      <c r="AO2326" s="16"/>
      <c r="AP2326" s="16"/>
      <c r="AQ2326" s="18"/>
      <c r="AR2326" s="18"/>
      <c r="AS2326" s="16"/>
      <c r="AT2326" s="16"/>
      <c r="AU2326" s="16"/>
      <c r="AV2326" s="16"/>
      <c r="AW2326" s="17"/>
      <c r="AX2326" s="16"/>
      <c r="AY2326" s="16"/>
      <c r="AZ2326" s="16"/>
      <c r="BA2326" s="16"/>
      <c r="BB2326" s="16"/>
      <c r="BC2326" s="16"/>
      <c r="BD2326" s="16"/>
      <c r="BH2326" s="6"/>
      <c r="BI2326" s="3"/>
      <c r="BK2326" s="6"/>
      <c r="BL2326" s="3"/>
      <c r="BM2326" s="3"/>
    </row>
    <row r="2327" spans="11:65" ht="12.75" customHeight="1" x14ac:dyDescent="0.15">
      <c r="K2327" s="1"/>
      <c r="AL2327" s="16"/>
      <c r="AM2327" s="16"/>
      <c r="AN2327" s="17"/>
      <c r="AO2327" s="16"/>
      <c r="AP2327" s="16"/>
      <c r="AQ2327" s="18"/>
      <c r="AR2327" s="18"/>
      <c r="AS2327" s="16"/>
      <c r="AT2327" s="16"/>
      <c r="AU2327" s="16"/>
      <c r="AV2327" s="16"/>
      <c r="AW2327" s="17"/>
      <c r="AX2327" s="16"/>
      <c r="AY2327" s="16"/>
      <c r="AZ2327" s="16"/>
      <c r="BA2327" s="16"/>
      <c r="BB2327" s="16"/>
      <c r="BC2327" s="16"/>
      <c r="BD2327" s="16"/>
      <c r="BH2327" s="6"/>
      <c r="BI2327" s="3"/>
      <c r="BK2327" s="6"/>
      <c r="BL2327" s="3"/>
      <c r="BM2327" s="3"/>
    </row>
    <row r="2328" spans="11:65" ht="12.75" customHeight="1" x14ac:dyDescent="0.15">
      <c r="K2328" s="1"/>
      <c r="AL2328" s="16"/>
      <c r="AM2328" s="16"/>
      <c r="AN2328" s="17"/>
      <c r="AO2328" s="16"/>
      <c r="AP2328" s="16"/>
      <c r="AQ2328" s="18"/>
      <c r="AR2328" s="18"/>
      <c r="AS2328" s="16"/>
      <c r="AT2328" s="16"/>
      <c r="AU2328" s="16"/>
      <c r="AV2328" s="16"/>
      <c r="AW2328" s="17"/>
      <c r="AX2328" s="16"/>
      <c r="AY2328" s="16"/>
      <c r="AZ2328" s="16"/>
      <c r="BA2328" s="16"/>
      <c r="BB2328" s="16"/>
      <c r="BC2328" s="16"/>
      <c r="BD2328" s="16"/>
      <c r="BH2328" s="6"/>
      <c r="BI2328" s="3"/>
      <c r="BK2328" s="6"/>
      <c r="BL2328" s="3"/>
      <c r="BM2328" s="3"/>
    </row>
    <row r="2329" spans="11:65" ht="12.75" customHeight="1" x14ac:dyDescent="0.15">
      <c r="K2329" s="1"/>
      <c r="AL2329" s="16"/>
      <c r="AM2329" s="16"/>
      <c r="AN2329" s="17"/>
      <c r="AO2329" s="16"/>
      <c r="AP2329" s="16"/>
      <c r="AQ2329" s="18"/>
      <c r="AR2329" s="18"/>
      <c r="AS2329" s="16"/>
      <c r="AT2329" s="16"/>
      <c r="AU2329" s="16"/>
      <c r="AV2329" s="16"/>
      <c r="AW2329" s="17"/>
      <c r="AX2329" s="16"/>
      <c r="AY2329" s="16"/>
      <c r="AZ2329" s="16"/>
      <c r="BA2329" s="16"/>
      <c r="BB2329" s="16"/>
      <c r="BC2329" s="16"/>
      <c r="BD2329" s="16"/>
      <c r="BH2329" s="6"/>
      <c r="BI2329" s="3"/>
      <c r="BK2329" s="6"/>
      <c r="BL2329" s="3"/>
      <c r="BM2329" s="3"/>
    </row>
    <row r="2330" spans="11:65" ht="12.75" customHeight="1" x14ac:dyDescent="0.15">
      <c r="K2330" s="1"/>
      <c r="AL2330" s="16"/>
      <c r="AM2330" s="16"/>
      <c r="AN2330" s="17"/>
      <c r="AO2330" s="16"/>
      <c r="AP2330" s="16"/>
      <c r="AQ2330" s="18"/>
      <c r="AR2330" s="18"/>
      <c r="AS2330" s="16"/>
      <c r="AT2330" s="16"/>
      <c r="AU2330" s="16"/>
      <c r="AV2330" s="16"/>
      <c r="AW2330" s="17"/>
      <c r="AX2330" s="16"/>
      <c r="AY2330" s="16"/>
      <c r="AZ2330" s="16"/>
      <c r="BA2330" s="16"/>
      <c r="BB2330" s="16"/>
      <c r="BC2330" s="16"/>
      <c r="BD2330" s="16"/>
      <c r="BH2330" s="6"/>
      <c r="BI2330" s="3"/>
      <c r="BK2330" s="6"/>
      <c r="BL2330" s="3"/>
      <c r="BM2330" s="3"/>
    </row>
    <row r="2331" spans="11:65" ht="12.75" customHeight="1" x14ac:dyDescent="0.15">
      <c r="K2331" s="1"/>
      <c r="AL2331" s="16"/>
      <c r="AM2331" s="16"/>
      <c r="AN2331" s="17"/>
      <c r="AO2331" s="16"/>
      <c r="AP2331" s="16"/>
      <c r="AQ2331" s="18"/>
      <c r="AR2331" s="18"/>
      <c r="AS2331" s="16"/>
      <c r="AT2331" s="16"/>
      <c r="AU2331" s="16"/>
      <c r="AV2331" s="16"/>
      <c r="AW2331" s="17"/>
      <c r="AX2331" s="16"/>
      <c r="AY2331" s="16"/>
      <c r="AZ2331" s="16"/>
      <c r="BA2331" s="16"/>
      <c r="BB2331" s="16"/>
      <c r="BC2331" s="16"/>
      <c r="BD2331" s="16"/>
      <c r="BH2331" s="6"/>
      <c r="BI2331" s="3"/>
      <c r="BK2331" s="6"/>
      <c r="BL2331" s="3"/>
      <c r="BM2331" s="3"/>
    </row>
    <row r="2332" spans="11:65" ht="12.75" customHeight="1" x14ac:dyDescent="0.15">
      <c r="K2332" s="1"/>
      <c r="AL2332" s="16"/>
      <c r="AM2332" s="16"/>
      <c r="AN2332" s="17"/>
      <c r="AO2332" s="16"/>
      <c r="AP2332" s="16"/>
      <c r="AQ2332" s="18"/>
      <c r="AR2332" s="18"/>
      <c r="AS2332" s="16"/>
      <c r="AT2332" s="16"/>
      <c r="AU2332" s="16"/>
      <c r="AV2332" s="16"/>
      <c r="AW2332" s="17"/>
      <c r="AX2332" s="16"/>
      <c r="AY2332" s="16"/>
      <c r="AZ2332" s="16"/>
      <c r="BA2332" s="16"/>
      <c r="BB2332" s="16"/>
      <c r="BC2332" s="16"/>
      <c r="BD2332" s="16"/>
      <c r="BH2332" s="6"/>
      <c r="BI2332" s="3"/>
      <c r="BK2332" s="6"/>
      <c r="BL2332" s="3"/>
      <c r="BM2332" s="3"/>
    </row>
    <row r="2333" spans="11:65" ht="12.75" customHeight="1" x14ac:dyDescent="0.15">
      <c r="K2333" s="1"/>
      <c r="AL2333" s="16"/>
      <c r="AM2333" s="16"/>
      <c r="AN2333" s="17"/>
      <c r="AO2333" s="16"/>
      <c r="AP2333" s="16"/>
      <c r="AQ2333" s="18"/>
      <c r="AR2333" s="18"/>
      <c r="AS2333" s="16"/>
      <c r="AT2333" s="16"/>
      <c r="AU2333" s="16"/>
      <c r="AV2333" s="16"/>
      <c r="AW2333" s="17"/>
      <c r="AX2333" s="16"/>
      <c r="AY2333" s="16"/>
      <c r="AZ2333" s="16"/>
      <c r="BA2333" s="16"/>
      <c r="BB2333" s="16"/>
      <c r="BC2333" s="16"/>
      <c r="BD2333" s="16"/>
      <c r="BH2333" s="6"/>
      <c r="BI2333" s="3"/>
      <c r="BK2333" s="6"/>
      <c r="BL2333" s="3"/>
      <c r="BM2333" s="3"/>
    </row>
    <row r="2334" spans="11:65" ht="12.75" customHeight="1" x14ac:dyDescent="0.15">
      <c r="K2334" s="1"/>
      <c r="AL2334" s="16"/>
      <c r="AM2334" s="16"/>
      <c r="AN2334" s="17"/>
      <c r="AO2334" s="16"/>
      <c r="AP2334" s="16"/>
      <c r="AQ2334" s="18"/>
      <c r="AR2334" s="18"/>
      <c r="AS2334" s="16"/>
      <c r="AT2334" s="16"/>
      <c r="AU2334" s="16"/>
      <c r="AV2334" s="16"/>
      <c r="AW2334" s="17"/>
      <c r="AX2334" s="16"/>
      <c r="AY2334" s="16"/>
      <c r="AZ2334" s="16"/>
      <c r="BA2334" s="16"/>
      <c r="BB2334" s="16"/>
      <c r="BC2334" s="16"/>
      <c r="BD2334" s="16"/>
      <c r="BH2334" s="6"/>
      <c r="BI2334" s="3"/>
      <c r="BK2334" s="6"/>
      <c r="BL2334" s="3"/>
      <c r="BM2334" s="3"/>
    </row>
    <row r="2335" spans="11:65" ht="12.75" customHeight="1" x14ac:dyDescent="0.15">
      <c r="K2335" s="1"/>
      <c r="AL2335" s="16"/>
      <c r="AM2335" s="16"/>
      <c r="AN2335" s="17"/>
      <c r="AO2335" s="16"/>
      <c r="AP2335" s="16"/>
      <c r="AQ2335" s="18"/>
      <c r="AR2335" s="18"/>
      <c r="AS2335" s="16"/>
      <c r="AT2335" s="16"/>
      <c r="AU2335" s="16"/>
      <c r="AV2335" s="16"/>
      <c r="AW2335" s="17"/>
      <c r="AX2335" s="16"/>
      <c r="AY2335" s="16"/>
      <c r="AZ2335" s="16"/>
      <c r="BA2335" s="16"/>
      <c r="BB2335" s="16"/>
      <c r="BC2335" s="16"/>
      <c r="BD2335" s="16"/>
      <c r="BH2335" s="6"/>
      <c r="BI2335" s="3"/>
      <c r="BK2335" s="6"/>
      <c r="BL2335" s="3"/>
      <c r="BM2335" s="3"/>
    </row>
    <row r="2336" spans="11:65" ht="12.75" customHeight="1" x14ac:dyDescent="0.15">
      <c r="K2336" s="1"/>
      <c r="AL2336" s="16"/>
      <c r="AM2336" s="16"/>
      <c r="AN2336" s="17"/>
      <c r="AO2336" s="16"/>
      <c r="AP2336" s="16"/>
      <c r="AQ2336" s="18"/>
      <c r="AR2336" s="18"/>
      <c r="AS2336" s="16"/>
      <c r="AT2336" s="16"/>
      <c r="AU2336" s="16"/>
      <c r="AV2336" s="16"/>
      <c r="AW2336" s="17"/>
      <c r="AX2336" s="16"/>
      <c r="AY2336" s="16"/>
      <c r="AZ2336" s="16"/>
      <c r="BA2336" s="16"/>
      <c r="BB2336" s="16"/>
      <c r="BC2336" s="16"/>
      <c r="BD2336" s="16"/>
      <c r="BH2336" s="6"/>
      <c r="BI2336" s="3"/>
      <c r="BK2336" s="6"/>
      <c r="BL2336" s="3"/>
      <c r="BM2336" s="3"/>
    </row>
    <row r="2337" spans="11:65" ht="12.75" customHeight="1" x14ac:dyDescent="0.15">
      <c r="K2337" s="1"/>
      <c r="AL2337" s="16"/>
      <c r="AM2337" s="16"/>
      <c r="AN2337" s="17"/>
      <c r="AO2337" s="16"/>
      <c r="AP2337" s="16"/>
      <c r="AQ2337" s="18"/>
      <c r="AR2337" s="18"/>
      <c r="AS2337" s="16"/>
      <c r="AT2337" s="16"/>
      <c r="AU2337" s="16"/>
      <c r="AV2337" s="16"/>
      <c r="AW2337" s="17"/>
      <c r="AX2337" s="16"/>
      <c r="AY2337" s="16"/>
      <c r="AZ2337" s="16"/>
      <c r="BA2337" s="16"/>
      <c r="BB2337" s="16"/>
      <c r="BC2337" s="16"/>
      <c r="BD2337" s="16"/>
      <c r="BH2337" s="6"/>
      <c r="BI2337" s="3"/>
      <c r="BK2337" s="6"/>
      <c r="BL2337" s="3"/>
      <c r="BM2337" s="3"/>
    </row>
    <row r="2338" spans="11:65" ht="12.75" customHeight="1" x14ac:dyDescent="0.15">
      <c r="K2338" s="1"/>
      <c r="AL2338" s="16"/>
      <c r="AM2338" s="16"/>
      <c r="AN2338" s="17"/>
      <c r="AO2338" s="16"/>
      <c r="AP2338" s="16"/>
      <c r="AQ2338" s="18"/>
      <c r="AR2338" s="18"/>
      <c r="AS2338" s="16"/>
      <c r="AT2338" s="16"/>
      <c r="AU2338" s="16"/>
      <c r="AV2338" s="16"/>
      <c r="AW2338" s="17"/>
      <c r="AX2338" s="16"/>
      <c r="AY2338" s="16"/>
      <c r="AZ2338" s="16"/>
      <c r="BA2338" s="16"/>
      <c r="BB2338" s="16"/>
      <c r="BC2338" s="16"/>
      <c r="BD2338" s="16"/>
      <c r="BH2338" s="6"/>
      <c r="BI2338" s="3"/>
      <c r="BK2338" s="6"/>
      <c r="BL2338" s="3"/>
      <c r="BM2338" s="3"/>
    </row>
    <row r="2339" spans="11:65" ht="12.75" customHeight="1" x14ac:dyDescent="0.15">
      <c r="K2339" s="1"/>
      <c r="AL2339" s="16"/>
      <c r="AM2339" s="16"/>
      <c r="AN2339" s="17"/>
      <c r="AO2339" s="16"/>
      <c r="AP2339" s="16"/>
      <c r="AQ2339" s="18"/>
      <c r="AR2339" s="18"/>
      <c r="AS2339" s="16"/>
      <c r="AT2339" s="16"/>
      <c r="AU2339" s="16"/>
      <c r="AV2339" s="16"/>
      <c r="AW2339" s="17"/>
      <c r="AX2339" s="16"/>
      <c r="AY2339" s="16"/>
      <c r="AZ2339" s="16"/>
      <c r="BA2339" s="16"/>
      <c r="BB2339" s="16"/>
      <c r="BC2339" s="16"/>
      <c r="BD2339" s="16"/>
      <c r="BH2339" s="6"/>
      <c r="BI2339" s="3"/>
      <c r="BK2339" s="6"/>
      <c r="BL2339" s="3"/>
      <c r="BM2339" s="3"/>
    </row>
    <row r="2340" spans="11:65" ht="12.75" customHeight="1" x14ac:dyDescent="0.15">
      <c r="K2340" s="1"/>
      <c r="AL2340" s="16"/>
      <c r="AM2340" s="16"/>
      <c r="AN2340" s="17"/>
      <c r="AO2340" s="16"/>
      <c r="AP2340" s="16"/>
      <c r="AQ2340" s="18"/>
      <c r="AR2340" s="18"/>
      <c r="AS2340" s="16"/>
      <c r="AT2340" s="16"/>
      <c r="AU2340" s="16"/>
      <c r="AV2340" s="16"/>
      <c r="AW2340" s="17"/>
      <c r="AX2340" s="16"/>
      <c r="AY2340" s="16"/>
      <c r="AZ2340" s="16"/>
      <c r="BA2340" s="16"/>
      <c r="BB2340" s="16"/>
      <c r="BC2340" s="16"/>
      <c r="BD2340" s="16"/>
      <c r="BH2340" s="6"/>
      <c r="BI2340" s="3"/>
      <c r="BK2340" s="6"/>
      <c r="BL2340" s="3"/>
      <c r="BM2340" s="3"/>
    </row>
    <row r="2341" spans="11:65" ht="12.75" customHeight="1" x14ac:dyDescent="0.15">
      <c r="K2341" s="1"/>
      <c r="AL2341" s="16"/>
      <c r="AM2341" s="16"/>
      <c r="AN2341" s="17"/>
      <c r="AO2341" s="16"/>
      <c r="AP2341" s="16"/>
      <c r="AQ2341" s="18"/>
      <c r="AR2341" s="18"/>
      <c r="AS2341" s="16"/>
      <c r="AT2341" s="16"/>
      <c r="AU2341" s="16"/>
      <c r="AV2341" s="16"/>
      <c r="AW2341" s="17"/>
      <c r="AX2341" s="16"/>
      <c r="AY2341" s="16"/>
      <c r="AZ2341" s="16"/>
      <c r="BA2341" s="16"/>
      <c r="BB2341" s="16"/>
      <c r="BC2341" s="16"/>
      <c r="BD2341" s="16"/>
      <c r="BH2341" s="6"/>
      <c r="BI2341" s="3"/>
      <c r="BK2341" s="6"/>
      <c r="BL2341" s="3"/>
      <c r="BM2341" s="3"/>
    </row>
    <row r="2342" spans="11:65" ht="12.75" customHeight="1" x14ac:dyDescent="0.15">
      <c r="K2342" s="1"/>
      <c r="AL2342" s="16"/>
      <c r="AM2342" s="16"/>
      <c r="AN2342" s="17"/>
      <c r="AO2342" s="16"/>
      <c r="AP2342" s="16"/>
      <c r="AQ2342" s="18"/>
      <c r="AR2342" s="18"/>
      <c r="AS2342" s="16"/>
      <c r="AT2342" s="16"/>
      <c r="AU2342" s="16"/>
      <c r="AV2342" s="16"/>
      <c r="AW2342" s="17"/>
      <c r="AX2342" s="16"/>
      <c r="AY2342" s="16"/>
      <c r="AZ2342" s="16"/>
      <c r="BA2342" s="16"/>
      <c r="BB2342" s="16"/>
      <c r="BC2342" s="16"/>
      <c r="BD2342" s="16"/>
      <c r="BH2342" s="6"/>
      <c r="BI2342" s="3"/>
      <c r="BK2342" s="6"/>
      <c r="BL2342" s="3"/>
      <c r="BM2342" s="3"/>
    </row>
    <row r="2343" spans="11:65" ht="12.75" customHeight="1" x14ac:dyDescent="0.15">
      <c r="K2343" s="1"/>
      <c r="AL2343" s="16"/>
      <c r="AM2343" s="16"/>
      <c r="AN2343" s="17"/>
      <c r="AO2343" s="16"/>
      <c r="AP2343" s="16"/>
      <c r="AQ2343" s="18"/>
      <c r="AR2343" s="18"/>
      <c r="AS2343" s="16"/>
      <c r="AT2343" s="16"/>
      <c r="AU2343" s="16"/>
      <c r="AV2343" s="16"/>
      <c r="AW2343" s="17"/>
      <c r="AX2343" s="16"/>
      <c r="AY2343" s="16"/>
      <c r="AZ2343" s="16"/>
      <c r="BA2343" s="16"/>
      <c r="BB2343" s="16"/>
      <c r="BC2343" s="16"/>
      <c r="BD2343" s="16"/>
      <c r="BH2343" s="6"/>
      <c r="BI2343" s="3"/>
      <c r="BK2343" s="6"/>
      <c r="BL2343" s="3"/>
      <c r="BM2343" s="3"/>
    </row>
    <row r="2344" spans="11:65" ht="12.75" customHeight="1" x14ac:dyDescent="0.15">
      <c r="K2344" s="1"/>
      <c r="AL2344" s="16"/>
      <c r="AM2344" s="16"/>
      <c r="AN2344" s="17"/>
      <c r="AO2344" s="16"/>
      <c r="AP2344" s="16"/>
      <c r="AQ2344" s="18"/>
      <c r="AR2344" s="18"/>
      <c r="AS2344" s="16"/>
      <c r="AT2344" s="16"/>
      <c r="AU2344" s="16"/>
      <c r="AV2344" s="16"/>
      <c r="AW2344" s="17"/>
      <c r="AX2344" s="16"/>
      <c r="AY2344" s="16"/>
      <c r="AZ2344" s="16"/>
      <c r="BA2344" s="16"/>
      <c r="BB2344" s="16"/>
      <c r="BC2344" s="16"/>
      <c r="BD2344" s="16"/>
      <c r="BH2344" s="6"/>
      <c r="BI2344" s="3"/>
      <c r="BK2344" s="6"/>
      <c r="BL2344" s="3"/>
      <c r="BM2344" s="3"/>
    </row>
    <row r="2345" spans="11:65" ht="12.75" customHeight="1" x14ac:dyDescent="0.15">
      <c r="K2345" s="1"/>
      <c r="AL2345" s="16"/>
      <c r="AM2345" s="16"/>
      <c r="AN2345" s="17"/>
      <c r="AO2345" s="16"/>
      <c r="AP2345" s="16"/>
      <c r="AQ2345" s="18"/>
      <c r="AR2345" s="18"/>
      <c r="AS2345" s="16"/>
      <c r="AT2345" s="16"/>
      <c r="AU2345" s="16"/>
      <c r="AV2345" s="16"/>
      <c r="AW2345" s="17"/>
      <c r="AX2345" s="16"/>
      <c r="AY2345" s="16"/>
      <c r="AZ2345" s="16"/>
      <c r="BA2345" s="16"/>
      <c r="BB2345" s="16"/>
      <c r="BC2345" s="16"/>
      <c r="BD2345" s="16"/>
      <c r="BH2345" s="6"/>
      <c r="BI2345" s="3"/>
      <c r="BK2345" s="6"/>
      <c r="BL2345" s="3"/>
      <c r="BM2345" s="3"/>
    </row>
    <row r="2346" spans="11:65" ht="12.75" customHeight="1" x14ac:dyDescent="0.15">
      <c r="K2346" s="1"/>
      <c r="AL2346" s="16"/>
      <c r="AM2346" s="16"/>
      <c r="AN2346" s="17"/>
      <c r="AO2346" s="16"/>
      <c r="AP2346" s="16"/>
      <c r="AQ2346" s="18"/>
      <c r="AR2346" s="18"/>
      <c r="AS2346" s="16"/>
      <c r="AT2346" s="16"/>
      <c r="AU2346" s="16"/>
      <c r="AV2346" s="16"/>
      <c r="AW2346" s="17"/>
      <c r="AX2346" s="16"/>
      <c r="AY2346" s="16"/>
      <c r="AZ2346" s="16"/>
      <c r="BA2346" s="16"/>
      <c r="BB2346" s="16"/>
      <c r="BC2346" s="16"/>
      <c r="BD2346" s="16"/>
      <c r="BH2346" s="6"/>
      <c r="BI2346" s="3"/>
      <c r="BK2346" s="6"/>
      <c r="BL2346" s="3"/>
      <c r="BM2346" s="3"/>
    </row>
    <row r="2347" spans="11:65" ht="12.75" customHeight="1" x14ac:dyDescent="0.15">
      <c r="K2347" s="1"/>
      <c r="AL2347" s="16"/>
      <c r="AM2347" s="16"/>
      <c r="AN2347" s="17"/>
      <c r="AO2347" s="16"/>
      <c r="AP2347" s="16"/>
      <c r="AQ2347" s="18"/>
      <c r="AR2347" s="18"/>
      <c r="AS2347" s="16"/>
      <c r="AT2347" s="16"/>
      <c r="AU2347" s="16"/>
      <c r="AV2347" s="16"/>
      <c r="AW2347" s="17"/>
      <c r="AX2347" s="16"/>
      <c r="AY2347" s="16"/>
      <c r="AZ2347" s="16"/>
      <c r="BA2347" s="16"/>
      <c r="BB2347" s="16"/>
      <c r="BC2347" s="16"/>
      <c r="BD2347" s="16"/>
      <c r="BH2347" s="6"/>
      <c r="BI2347" s="3"/>
      <c r="BK2347" s="6"/>
      <c r="BL2347" s="3"/>
      <c r="BM2347" s="3"/>
    </row>
    <row r="2348" spans="11:65" ht="12.75" customHeight="1" x14ac:dyDescent="0.15">
      <c r="K2348" s="1"/>
      <c r="AL2348" s="16"/>
      <c r="AM2348" s="16"/>
      <c r="AN2348" s="17"/>
      <c r="AO2348" s="16"/>
      <c r="AP2348" s="16"/>
      <c r="AQ2348" s="18"/>
      <c r="AR2348" s="18"/>
      <c r="AS2348" s="16"/>
      <c r="AT2348" s="16"/>
      <c r="AU2348" s="16"/>
      <c r="AV2348" s="16"/>
      <c r="AW2348" s="17"/>
      <c r="AX2348" s="16"/>
      <c r="AY2348" s="16"/>
      <c r="AZ2348" s="16"/>
      <c r="BA2348" s="16"/>
      <c r="BB2348" s="16"/>
      <c r="BC2348" s="16"/>
      <c r="BD2348" s="16"/>
      <c r="BH2348" s="6"/>
      <c r="BI2348" s="3"/>
      <c r="BK2348" s="6"/>
      <c r="BL2348" s="3"/>
      <c r="BM2348" s="3"/>
    </row>
    <row r="2349" spans="11:65" ht="12.75" customHeight="1" x14ac:dyDescent="0.15">
      <c r="K2349" s="1"/>
      <c r="AL2349" s="16"/>
      <c r="AM2349" s="16"/>
      <c r="AN2349" s="17"/>
      <c r="AO2349" s="16"/>
      <c r="AP2349" s="16"/>
      <c r="AQ2349" s="18"/>
      <c r="AR2349" s="18"/>
      <c r="AS2349" s="16"/>
      <c r="AT2349" s="16"/>
      <c r="AU2349" s="16"/>
      <c r="AV2349" s="16"/>
      <c r="AW2349" s="17"/>
      <c r="AX2349" s="16"/>
      <c r="AY2349" s="16"/>
      <c r="AZ2349" s="16"/>
      <c r="BA2349" s="16"/>
      <c r="BB2349" s="16"/>
      <c r="BC2349" s="16"/>
      <c r="BD2349" s="16"/>
      <c r="BH2349" s="6"/>
      <c r="BI2349" s="3"/>
      <c r="BK2349" s="6"/>
      <c r="BL2349" s="3"/>
      <c r="BM2349" s="3"/>
    </row>
    <row r="2350" spans="11:65" ht="12.75" customHeight="1" x14ac:dyDescent="0.15">
      <c r="K2350" s="1"/>
      <c r="AL2350" s="16"/>
      <c r="AM2350" s="16"/>
      <c r="AN2350" s="17"/>
      <c r="AO2350" s="16"/>
      <c r="AP2350" s="16"/>
      <c r="AQ2350" s="18"/>
      <c r="AR2350" s="18"/>
      <c r="AS2350" s="16"/>
      <c r="AT2350" s="16"/>
      <c r="AU2350" s="16"/>
      <c r="AV2350" s="16"/>
      <c r="AW2350" s="17"/>
      <c r="AX2350" s="16"/>
      <c r="AY2350" s="16"/>
      <c r="AZ2350" s="16"/>
      <c r="BA2350" s="16"/>
      <c r="BB2350" s="16"/>
      <c r="BC2350" s="16"/>
      <c r="BD2350" s="16"/>
      <c r="BH2350" s="6"/>
      <c r="BI2350" s="3"/>
      <c r="BK2350" s="6"/>
      <c r="BL2350" s="3"/>
      <c r="BM2350" s="3"/>
    </row>
    <row r="2351" spans="11:65" ht="12.75" customHeight="1" x14ac:dyDescent="0.15">
      <c r="K2351" s="1"/>
      <c r="AL2351" s="16"/>
      <c r="AM2351" s="16"/>
      <c r="AN2351" s="17"/>
      <c r="AO2351" s="16"/>
      <c r="AP2351" s="16"/>
      <c r="AQ2351" s="18"/>
      <c r="AR2351" s="18"/>
      <c r="AS2351" s="16"/>
      <c r="AT2351" s="16"/>
      <c r="AU2351" s="16"/>
      <c r="AV2351" s="16"/>
      <c r="AW2351" s="17"/>
      <c r="AX2351" s="16"/>
      <c r="AY2351" s="16"/>
      <c r="AZ2351" s="16"/>
      <c r="BA2351" s="16"/>
      <c r="BB2351" s="16"/>
      <c r="BC2351" s="16"/>
      <c r="BD2351" s="16"/>
      <c r="BH2351" s="6"/>
      <c r="BI2351" s="3"/>
      <c r="BK2351" s="6"/>
      <c r="BL2351" s="3"/>
      <c r="BM2351" s="3"/>
    </row>
    <row r="2352" spans="11:65" ht="12.75" customHeight="1" x14ac:dyDescent="0.15">
      <c r="K2352" s="1"/>
      <c r="AL2352" s="16"/>
      <c r="AM2352" s="16"/>
      <c r="AN2352" s="17"/>
      <c r="AO2352" s="16"/>
      <c r="AP2352" s="16"/>
      <c r="AQ2352" s="18"/>
      <c r="AR2352" s="18"/>
      <c r="AS2352" s="16"/>
      <c r="AT2352" s="16"/>
      <c r="AU2352" s="16"/>
      <c r="AV2352" s="16"/>
      <c r="AW2352" s="17"/>
      <c r="AX2352" s="16"/>
      <c r="AY2352" s="16"/>
      <c r="AZ2352" s="16"/>
      <c r="BA2352" s="16"/>
      <c r="BB2352" s="16"/>
      <c r="BC2352" s="16"/>
      <c r="BD2352" s="16"/>
      <c r="BH2352" s="6"/>
      <c r="BI2352" s="3"/>
      <c r="BK2352" s="6"/>
      <c r="BL2352" s="3"/>
      <c r="BM2352" s="3"/>
    </row>
    <row r="2353" spans="11:65" ht="12.75" customHeight="1" x14ac:dyDescent="0.15">
      <c r="K2353" s="1"/>
      <c r="AL2353" s="16"/>
      <c r="AM2353" s="16"/>
      <c r="AN2353" s="17"/>
      <c r="AO2353" s="16"/>
      <c r="AP2353" s="16"/>
      <c r="AQ2353" s="18"/>
      <c r="AR2353" s="18"/>
      <c r="AS2353" s="16"/>
      <c r="AT2353" s="16"/>
      <c r="AU2353" s="16"/>
      <c r="AV2353" s="16"/>
      <c r="AW2353" s="17"/>
      <c r="AX2353" s="16"/>
      <c r="AY2353" s="16"/>
      <c r="AZ2353" s="16"/>
      <c r="BA2353" s="16"/>
      <c r="BB2353" s="16"/>
      <c r="BC2353" s="16"/>
      <c r="BD2353" s="16"/>
      <c r="BH2353" s="6"/>
      <c r="BI2353" s="3"/>
      <c r="BK2353" s="6"/>
      <c r="BL2353" s="3"/>
      <c r="BM2353" s="3"/>
    </row>
    <row r="2354" spans="11:65" ht="12.75" customHeight="1" x14ac:dyDescent="0.15">
      <c r="K2354" s="1"/>
      <c r="AL2354" s="16"/>
      <c r="AM2354" s="16"/>
      <c r="AN2354" s="17"/>
      <c r="AO2354" s="16"/>
      <c r="AP2354" s="16"/>
      <c r="AQ2354" s="18"/>
      <c r="AR2354" s="18"/>
      <c r="AS2354" s="16"/>
      <c r="AT2354" s="16"/>
      <c r="AU2354" s="16"/>
      <c r="AV2354" s="16"/>
      <c r="AW2354" s="17"/>
      <c r="AX2354" s="16"/>
      <c r="AY2354" s="16"/>
      <c r="AZ2354" s="16"/>
      <c r="BA2354" s="16"/>
      <c r="BB2354" s="16"/>
      <c r="BC2354" s="16"/>
      <c r="BD2354" s="16"/>
      <c r="BH2354" s="6"/>
      <c r="BI2354" s="3"/>
      <c r="BK2354" s="6"/>
      <c r="BL2354" s="3"/>
      <c r="BM2354" s="3"/>
    </row>
    <row r="2355" spans="11:65" ht="12.75" customHeight="1" x14ac:dyDescent="0.15">
      <c r="K2355" s="1"/>
      <c r="AL2355" s="16"/>
      <c r="AM2355" s="16"/>
      <c r="AN2355" s="17"/>
      <c r="AO2355" s="16"/>
      <c r="AP2355" s="16"/>
      <c r="AQ2355" s="18"/>
      <c r="AR2355" s="18"/>
      <c r="AS2355" s="16"/>
      <c r="AT2355" s="16"/>
      <c r="AU2355" s="16"/>
      <c r="AV2355" s="16"/>
      <c r="AW2355" s="17"/>
      <c r="AX2355" s="16"/>
      <c r="AY2355" s="16"/>
      <c r="AZ2355" s="16"/>
      <c r="BA2355" s="16"/>
      <c r="BB2355" s="16"/>
      <c r="BC2355" s="16"/>
      <c r="BD2355" s="16"/>
      <c r="BH2355" s="6"/>
      <c r="BI2355" s="3"/>
      <c r="BK2355" s="6"/>
      <c r="BL2355" s="3"/>
      <c r="BM2355" s="3"/>
    </row>
    <row r="2356" spans="11:65" ht="12.75" customHeight="1" x14ac:dyDescent="0.15">
      <c r="K2356" s="1"/>
      <c r="AL2356" s="16"/>
      <c r="AM2356" s="16"/>
      <c r="AN2356" s="17"/>
      <c r="AO2356" s="16"/>
      <c r="AP2356" s="16"/>
      <c r="AQ2356" s="18"/>
      <c r="AR2356" s="18"/>
      <c r="AS2356" s="16"/>
      <c r="AT2356" s="16"/>
      <c r="AU2356" s="16"/>
      <c r="AV2356" s="16"/>
      <c r="AW2356" s="17"/>
      <c r="AX2356" s="16"/>
      <c r="AY2356" s="16"/>
      <c r="AZ2356" s="16"/>
      <c r="BA2356" s="16"/>
      <c r="BB2356" s="16"/>
      <c r="BC2356" s="16"/>
      <c r="BD2356" s="16"/>
      <c r="BH2356" s="6"/>
      <c r="BI2356" s="3"/>
      <c r="BK2356" s="6"/>
      <c r="BL2356" s="3"/>
      <c r="BM2356" s="3"/>
    </row>
    <row r="2357" spans="11:65" ht="12.75" customHeight="1" x14ac:dyDescent="0.15">
      <c r="K2357" s="1"/>
      <c r="AL2357" s="16"/>
      <c r="AM2357" s="16"/>
      <c r="AN2357" s="17"/>
      <c r="AO2357" s="16"/>
      <c r="AP2357" s="16"/>
      <c r="AQ2357" s="18"/>
      <c r="AR2357" s="18"/>
      <c r="AS2357" s="16"/>
      <c r="AT2357" s="16"/>
      <c r="AU2357" s="16"/>
      <c r="AV2357" s="16"/>
      <c r="AW2357" s="17"/>
      <c r="AX2357" s="16"/>
      <c r="AY2357" s="16"/>
      <c r="AZ2357" s="16"/>
      <c r="BA2357" s="16"/>
      <c r="BB2357" s="16"/>
      <c r="BC2357" s="16"/>
      <c r="BD2357" s="16"/>
      <c r="BH2357" s="6"/>
      <c r="BI2357" s="3"/>
      <c r="BK2357" s="6"/>
      <c r="BL2357" s="3"/>
      <c r="BM2357" s="3"/>
    </row>
    <row r="2358" spans="11:65" ht="12.75" customHeight="1" x14ac:dyDescent="0.15">
      <c r="K2358" s="1"/>
      <c r="AL2358" s="16"/>
      <c r="AM2358" s="16"/>
      <c r="AN2358" s="17"/>
      <c r="AO2358" s="16"/>
      <c r="AP2358" s="16"/>
      <c r="AQ2358" s="18"/>
      <c r="AR2358" s="18"/>
      <c r="AS2358" s="16"/>
      <c r="AT2358" s="16"/>
      <c r="AU2358" s="16"/>
      <c r="AV2358" s="16"/>
      <c r="AW2358" s="17"/>
      <c r="AX2358" s="16"/>
      <c r="AY2358" s="16"/>
      <c r="AZ2358" s="16"/>
      <c r="BA2358" s="16"/>
      <c r="BB2358" s="16"/>
      <c r="BC2358" s="16"/>
      <c r="BD2358" s="16"/>
      <c r="BH2358" s="6"/>
      <c r="BI2358" s="3"/>
      <c r="BK2358" s="6"/>
      <c r="BL2358" s="3"/>
      <c r="BM2358" s="3"/>
    </row>
    <row r="2359" spans="11:65" ht="12.75" customHeight="1" x14ac:dyDescent="0.15">
      <c r="K2359" s="1"/>
      <c r="AL2359" s="16"/>
      <c r="AM2359" s="16"/>
      <c r="AN2359" s="17"/>
      <c r="AO2359" s="16"/>
      <c r="AP2359" s="16"/>
      <c r="AQ2359" s="18"/>
      <c r="AR2359" s="18"/>
      <c r="AS2359" s="16"/>
      <c r="AT2359" s="16"/>
      <c r="AU2359" s="16"/>
      <c r="AV2359" s="16"/>
      <c r="AW2359" s="17"/>
      <c r="AX2359" s="16"/>
      <c r="AY2359" s="16"/>
      <c r="AZ2359" s="16"/>
      <c r="BA2359" s="16"/>
      <c r="BB2359" s="16"/>
      <c r="BC2359" s="16"/>
      <c r="BD2359" s="16"/>
      <c r="BH2359" s="6"/>
      <c r="BI2359" s="3"/>
      <c r="BK2359" s="6"/>
      <c r="BL2359" s="3"/>
      <c r="BM2359" s="3"/>
    </row>
    <row r="2360" spans="11:65" ht="12.75" customHeight="1" x14ac:dyDescent="0.15">
      <c r="K2360" s="1"/>
      <c r="AL2360" s="16"/>
      <c r="AM2360" s="16"/>
      <c r="AN2360" s="17"/>
      <c r="AO2360" s="16"/>
      <c r="AP2360" s="16"/>
      <c r="AQ2360" s="18"/>
      <c r="AR2360" s="18"/>
      <c r="AS2360" s="16"/>
      <c r="AT2360" s="16"/>
      <c r="AU2360" s="16"/>
      <c r="AV2360" s="16"/>
      <c r="AW2360" s="17"/>
      <c r="AX2360" s="16"/>
      <c r="AY2360" s="16"/>
      <c r="AZ2360" s="16"/>
      <c r="BA2360" s="16"/>
      <c r="BB2360" s="16"/>
      <c r="BC2360" s="16"/>
      <c r="BD2360" s="16"/>
      <c r="BH2360" s="6"/>
      <c r="BI2360" s="3"/>
      <c r="BK2360" s="6"/>
      <c r="BL2360" s="3"/>
      <c r="BM2360" s="3"/>
    </row>
    <row r="2361" spans="11:65" ht="12.75" customHeight="1" x14ac:dyDescent="0.15">
      <c r="K2361" s="1"/>
      <c r="AL2361" s="16"/>
      <c r="AM2361" s="16"/>
      <c r="AN2361" s="17"/>
      <c r="AO2361" s="16"/>
      <c r="AP2361" s="16"/>
      <c r="AQ2361" s="18"/>
      <c r="AR2361" s="18"/>
      <c r="AS2361" s="16"/>
      <c r="AT2361" s="16"/>
      <c r="AU2361" s="16"/>
      <c r="AV2361" s="16"/>
      <c r="AW2361" s="17"/>
      <c r="AX2361" s="16"/>
      <c r="AY2361" s="16"/>
      <c r="AZ2361" s="16"/>
      <c r="BA2361" s="16"/>
      <c r="BB2361" s="16"/>
      <c r="BC2361" s="16"/>
      <c r="BD2361" s="16"/>
      <c r="BH2361" s="6"/>
      <c r="BI2361" s="3"/>
      <c r="BK2361" s="6"/>
      <c r="BL2361" s="3"/>
      <c r="BM2361" s="3"/>
    </row>
    <row r="2362" spans="11:65" ht="12.75" customHeight="1" x14ac:dyDescent="0.15">
      <c r="K2362" s="1"/>
      <c r="AL2362" s="16"/>
      <c r="AM2362" s="16"/>
      <c r="AN2362" s="17"/>
      <c r="AO2362" s="16"/>
      <c r="AP2362" s="16"/>
      <c r="AQ2362" s="18"/>
      <c r="AR2362" s="18"/>
      <c r="AS2362" s="16"/>
      <c r="AT2362" s="16"/>
      <c r="AU2362" s="16"/>
      <c r="AV2362" s="16"/>
      <c r="AW2362" s="17"/>
      <c r="AX2362" s="16"/>
      <c r="AY2362" s="16"/>
      <c r="AZ2362" s="16"/>
      <c r="BA2362" s="16"/>
      <c r="BB2362" s="16"/>
      <c r="BC2362" s="16"/>
      <c r="BD2362" s="16"/>
      <c r="BH2362" s="6"/>
      <c r="BI2362" s="3"/>
      <c r="BK2362" s="6"/>
      <c r="BL2362" s="3"/>
      <c r="BM2362" s="3"/>
    </row>
    <row r="2363" spans="11:65" ht="12.75" customHeight="1" x14ac:dyDescent="0.15">
      <c r="K2363" s="1"/>
      <c r="AL2363" s="16"/>
      <c r="AM2363" s="16"/>
      <c r="AN2363" s="17"/>
      <c r="AO2363" s="16"/>
      <c r="AP2363" s="16"/>
      <c r="AQ2363" s="18"/>
      <c r="AR2363" s="18"/>
      <c r="AS2363" s="16"/>
      <c r="AT2363" s="16"/>
      <c r="AU2363" s="16"/>
      <c r="AV2363" s="16"/>
      <c r="AW2363" s="17"/>
      <c r="AX2363" s="16"/>
      <c r="AY2363" s="16"/>
      <c r="AZ2363" s="16"/>
      <c r="BA2363" s="16"/>
      <c r="BB2363" s="16"/>
      <c r="BC2363" s="16"/>
      <c r="BD2363" s="16"/>
      <c r="BH2363" s="6"/>
      <c r="BI2363" s="3"/>
      <c r="BK2363" s="6"/>
      <c r="BL2363" s="3"/>
      <c r="BM2363" s="3"/>
    </row>
    <row r="2364" spans="11:65" ht="12.75" customHeight="1" x14ac:dyDescent="0.15">
      <c r="K2364" s="1"/>
      <c r="AL2364" s="16"/>
      <c r="AM2364" s="16"/>
      <c r="AN2364" s="17"/>
      <c r="AO2364" s="16"/>
      <c r="AP2364" s="16"/>
      <c r="AQ2364" s="18"/>
      <c r="AR2364" s="18"/>
      <c r="AS2364" s="16"/>
      <c r="AT2364" s="16"/>
      <c r="AU2364" s="16"/>
      <c r="AV2364" s="16"/>
      <c r="AW2364" s="17"/>
      <c r="AX2364" s="16"/>
      <c r="AY2364" s="16"/>
      <c r="AZ2364" s="16"/>
      <c r="BA2364" s="16"/>
      <c r="BB2364" s="16"/>
      <c r="BC2364" s="16"/>
      <c r="BD2364" s="16"/>
      <c r="BH2364" s="6"/>
      <c r="BI2364" s="3"/>
      <c r="BK2364" s="6"/>
      <c r="BL2364" s="3"/>
      <c r="BM2364" s="3"/>
    </row>
    <row r="2365" spans="11:65" ht="12.75" customHeight="1" x14ac:dyDescent="0.15">
      <c r="K2365" s="1"/>
      <c r="AL2365" s="16"/>
      <c r="AM2365" s="16"/>
      <c r="AN2365" s="17"/>
      <c r="AO2365" s="16"/>
      <c r="AP2365" s="16"/>
      <c r="AQ2365" s="18"/>
      <c r="AR2365" s="18"/>
      <c r="AS2365" s="16"/>
      <c r="AT2365" s="16"/>
      <c r="AU2365" s="16"/>
      <c r="AV2365" s="16"/>
      <c r="AW2365" s="17"/>
      <c r="AX2365" s="16"/>
      <c r="AY2365" s="16"/>
      <c r="AZ2365" s="16"/>
      <c r="BA2365" s="16"/>
      <c r="BB2365" s="16"/>
      <c r="BC2365" s="16"/>
      <c r="BD2365" s="16"/>
      <c r="BH2365" s="6"/>
      <c r="BI2365" s="3"/>
      <c r="BK2365" s="6"/>
      <c r="BL2365" s="3"/>
      <c r="BM2365" s="3"/>
    </row>
    <row r="2366" spans="11:65" ht="12.75" customHeight="1" x14ac:dyDescent="0.15">
      <c r="K2366" s="1"/>
      <c r="AL2366" s="16"/>
      <c r="AM2366" s="16"/>
      <c r="AN2366" s="17"/>
      <c r="AO2366" s="16"/>
      <c r="AP2366" s="16"/>
      <c r="AQ2366" s="18"/>
      <c r="AR2366" s="18"/>
      <c r="AS2366" s="16"/>
      <c r="AT2366" s="16"/>
      <c r="AU2366" s="16"/>
      <c r="AV2366" s="16"/>
      <c r="AW2366" s="17"/>
      <c r="AX2366" s="16"/>
      <c r="AY2366" s="16"/>
      <c r="AZ2366" s="16"/>
      <c r="BA2366" s="16"/>
      <c r="BB2366" s="16"/>
      <c r="BC2366" s="16"/>
      <c r="BD2366" s="16"/>
      <c r="BH2366" s="6"/>
      <c r="BI2366" s="3"/>
      <c r="BK2366" s="6"/>
      <c r="BL2366" s="3"/>
      <c r="BM2366" s="3"/>
    </row>
    <row r="2367" spans="11:65" ht="12.75" customHeight="1" x14ac:dyDescent="0.15">
      <c r="K2367" s="1"/>
      <c r="AL2367" s="16"/>
      <c r="AM2367" s="16"/>
      <c r="AN2367" s="17"/>
      <c r="AO2367" s="16"/>
      <c r="AP2367" s="16"/>
      <c r="AQ2367" s="18"/>
      <c r="AR2367" s="18"/>
      <c r="AS2367" s="16"/>
      <c r="AT2367" s="16"/>
      <c r="AU2367" s="16"/>
      <c r="AV2367" s="16"/>
      <c r="AW2367" s="17"/>
      <c r="AX2367" s="16"/>
      <c r="AY2367" s="16"/>
      <c r="AZ2367" s="16"/>
      <c r="BA2367" s="16"/>
      <c r="BB2367" s="16"/>
      <c r="BC2367" s="16"/>
      <c r="BD2367" s="16"/>
      <c r="BH2367" s="6"/>
      <c r="BI2367" s="3"/>
      <c r="BK2367" s="6"/>
      <c r="BL2367" s="3"/>
      <c r="BM2367" s="3"/>
    </row>
    <row r="2368" spans="11:65" ht="12.75" customHeight="1" x14ac:dyDescent="0.15">
      <c r="K2368" s="1"/>
      <c r="AL2368" s="16"/>
      <c r="AM2368" s="16"/>
      <c r="AN2368" s="17"/>
      <c r="AO2368" s="16"/>
      <c r="AP2368" s="16"/>
      <c r="AQ2368" s="18"/>
      <c r="AR2368" s="18"/>
      <c r="AS2368" s="16"/>
      <c r="AT2368" s="16"/>
      <c r="AU2368" s="16"/>
      <c r="AV2368" s="16"/>
      <c r="AW2368" s="17"/>
      <c r="AX2368" s="16"/>
      <c r="AY2368" s="16"/>
      <c r="AZ2368" s="16"/>
      <c r="BA2368" s="16"/>
      <c r="BB2368" s="16"/>
      <c r="BC2368" s="16"/>
      <c r="BD2368" s="16"/>
      <c r="BH2368" s="6"/>
      <c r="BI2368" s="3"/>
      <c r="BK2368" s="6"/>
      <c r="BL2368" s="3"/>
      <c r="BM2368" s="3"/>
    </row>
    <row r="2369" spans="11:65" ht="12.75" customHeight="1" x14ac:dyDescent="0.15">
      <c r="K2369" s="1"/>
      <c r="AL2369" s="16"/>
      <c r="AM2369" s="16"/>
      <c r="AN2369" s="17"/>
      <c r="AO2369" s="16"/>
      <c r="AP2369" s="16"/>
      <c r="AQ2369" s="18"/>
      <c r="AR2369" s="18"/>
      <c r="AS2369" s="16"/>
      <c r="AT2369" s="16"/>
      <c r="AU2369" s="16"/>
      <c r="AV2369" s="16"/>
      <c r="AW2369" s="17"/>
      <c r="AX2369" s="16"/>
      <c r="AY2369" s="16"/>
      <c r="AZ2369" s="16"/>
      <c r="BA2369" s="16"/>
      <c r="BB2369" s="16"/>
      <c r="BC2369" s="16"/>
      <c r="BD2369" s="16"/>
      <c r="BH2369" s="6"/>
      <c r="BI2369" s="3"/>
      <c r="BK2369" s="6"/>
      <c r="BL2369" s="3"/>
      <c r="BM2369" s="3"/>
    </row>
    <row r="2370" spans="11:65" ht="12.75" customHeight="1" x14ac:dyDescent="0.15">
      <c r="K2370" s="1"/>
      <c r="AL2370" s="16"/>
      <c r="AM2370" s="16"/>
      <c r="AN2370" s="17"/>
      <c r="AO2370" s="16"/>
      <c r="AP2370" s="16"/>
      <c r="AQ2370" s="18"/>
      <c r="AR2370" s="18"/>
      <c r="AS2370" s="16"/>
      <c r="AT2370" s="16"/>
      <c r="AU2370" s="16"/>
      <c r="AV2370" s="16"/>
      <c r="AW2370" s="17"/>
      <c r="AX2370" s="16"/>
      <c r="AY2370" s="16"/>
      <c r="AZ2370" s="16"/>
      <c r="BA2370" s="16"/>
      <c r="BB2370" s="16"/>
      <c r="BC2370" s="16"/>
      <c r="BD2370" s="16"/>
      <c r="BH2370" s="6"/>
      <c r="BI2370" s="3"/>
      <c r="BK2370" s="6"/>
      <c r="BL2370" s="3"/>
      <c r="BM2370" s="3"/>
    </row>
    <row r="2371" spans="11:65" ht="12.75" customHeight="1" x14ac:dyDescent="0.15">
      <c r="K2371" s="1"/>
      <c r="AL2371" s="16"/>
      <c r="AM2371" s="16"/>
      <c r="AN2371" s="17"/>
      <c r="AO2371" s="16"/>
      <c r="AP2371" s="16"/>
      <c r="AQ2371" s="18"/>
      <c r="AR2371" s="18"/>
      <c r="AS2371" s="16"/>
      <c r="AT2371" s="16"/>
      <c r="AU2371" s="16"/>
      <c r="AV2371" s="16"/>
      <c r="AW2371" s="17"/>
      <c r="AX2371" s="16"/>
      <c r="AY2371" s="16"/>
      <c r="AZ2371" s="16"/>
      <c r="BA2371" s="16"/>
      <c r="BB2371" s="16"/>
      <c r="BC2371" s="16"/>
      <c r="BD2371" s="16"/>
      <c r="BH2371" s="6"/>
      <c r="BI2371" s="3"/>
      <c r="BK2371" s="6"/>
      <c r="BL2371" s="3"/>
      <c r="BM2371" s="3"/>
    </row>
    <row r="2372" spans="11:65" ht="12.75" customHeight="1" x14ac:dyDescent="0.15">
      <c r="K2372" s="1"/>
      <c r="AL2372" s="16"/>
      <c r="AM2372" s="16"/>
      <c r="AN2372" s="17"/>
      <c r="AO2372" s="16"/>
      <c r="AP2372" s="16"/>
      <c r="AQ2372" s="18"/>
      <c r="AR2372" s="18"/>
      <c r="AS2372" s="16"/>
      <c r="AT2372" s="16"/>
      <c r="AU2372" s="16"/>
      <c r="AV2372" s="16"/>
      <c r="AW2372" s="17"/>
      <c r="AX2372" s="16"/>
      <c r="AY2372" s="16"/>
      <c r="AZ2372" s="16"/>
      <c r="BA2372" s="16"/>
      <c r="BB2372" s="16"/>
      <c r="BC2372" s="16"/>
      <c r="BD2372" s="16"/>
      <c r="BH2372" s="6"/>
      <c r="BI2372" s="3"/>
      <c r="BK2372" s="6"/>
      <c r="BL2372" s="3"/>
      <c r="BM2372" s="3"/>
    </row>
    <row r="2373" spans="11:65" ht="12.75" customHeight="1" x14ac:dyDescent="0.15">
      <c r="K2373" s="1"/>
      <c r="AL2373" s="16"/>
      <c r="AM2373" s="16"/>
      <c r="AN2373" s="17"/>
      <c r="AO2373" s="16"/>
      <c r="AP2373" s="16"/>
      <c r="AQ2373" s="18"/>
      <c r="AR2373" s="18"/>
      <c r="AS2373" s="16"/>
      <c r="AT2373" s="16"/>
      <c r="AU2373" s="16"/>
      <c r="AV2373" s="16"/>
      <c r="AW2373" s="17"/>
      <c r="AX2373" s="16"/>
      <c r="AY2373" s="16"/>
      <c r="AZ2373" s="16"/>
      <c r="BA2373" s="16"/>
      <c r="BB2373" s="16"/>
      <c r="BC2373" s="16"/>
      <c r="BD2373" s="16"/>
      <c r="BH2373" s="6"/>
      <c r="BI2373" s="3"/>
      <c r="BK2373" s="6"/>
      <c r="BL2373" s="3"/>
      <c r="BM2373" s="3"/>
    </row>
    <row r="2374" spans="11:65" ht="12.75" customHeight="1" x14ac:dyDescent="0.15">
      <c r="K2374" s="1"/>
      <c r="AL2374" s="16"/>
      <c r="AM2374" s="16"/>
      <c r="AN2374" s="17"/>
      <c r="AO2374" s="16"/>
      <c r="AP2374" s="16"/>
      <c r="AQ2374" s="18"/>
      <c r="AR2374" s="18"/>
      <c r="AS2374" s="16"/>
      <c r="AT2374" s="16"/>
      <c r="AU2374" s="16"/>
      <c r="AV2374" s="16"/>
      <c r="AW2374" s="17"/>
      <c r="AX2374" s="16"/>
      <c r="AY2374" s="16"/>
      <c r="AZ2374" s="16"/>
      <c r="BA2374" s="16"/>
      <c r="BB2374" s="16"/>
      <c r="BC2374" s="16"/>
      <c r="BD2374" s="16"/>
      <c r="BH2374" s="6"/>
      <c r="BI2374" s="3"/>
      <c r="BK2374" s="6"/>
      <c r="BL2374" s="3"/>
      <c r="BM2374" s="3"/>
    </row>
    <row r="2375" spans="11:65" ht="12.75" customHeight="1" x14ac:dyDescent="0.15">
      <c r="K2375" s="1"/>
      <c r="AL2375" s="16"/>
      <c r="AM2375" s="16"/>
      <c r="AN2375" s="17"/>
      <c r="AO2375" s="16"/>
      <c r="AP2375" s="16"/>
      <c r="AQ2375" s="18"/>
      <c r="AR2375" s="18"/>
      <c r="AS2375" s="16"/>
      <c r="AT2375" s="16"/>
      <c r="AU2375" s="16"/>
      <c r="AV2375" s="16"/>
      <c r="AW2375" s="17"/>
      <c r="AX2375" s="16"/>
      <c r="AY2375" s="16"/>
      <c r="AZ2375" s="16"/>
      <c r="BA2375" s="16"/>
      <c r="BB2375" s="16"/>
      <c r="BC2375" s="16"/>
      <c r="BD2375" s="16"/>
      <c r="BH2375" s="6"/>
      <c r="BI2375" s="3"/>
      <c r="BK2375" s="6"/>
      <c r="BL2375" s="3"/>
      <c r="BM2375" s="3"/>
    </row>
    <row r="2376" spans="11:65" ht="12.75" customHeight="1" x14ac:dyDescent="0.15">
      <c r="K2376" s="1"/>
      <c r="AL2376" s="16"/>
      <c r="AM2376" s="16"/>
      <c r="AN2376" s="17"/>
      <c r="AO2376" s="16"/>
      <c r="AP2376" s="16"/>
      <c r="AQ2376" s="18"/>
      <c r="AR2376" s="18"/>
      <c r="AS2376" s="16"/>
      <c r="AT2376" s="16"/>
      <c r="AU2376" s="16"/>
      <c r="AV2376" s="16"/>
      <c r="AW2376" s="17"/>
      <c r="AX2376" s="16"/>
      <c r="AY2376" s="16"/>
      <c r="AZ2376" s="16"/>
      <c r="BA2376" s="16"/>
      <c r="BB2376" s="16"/>
      <c r="BC2376" s="16"/>
      <c r="BD2376" s="16"/>
      <c r="BH2376" s="6"/>
      <c r="BI2376" s="3"/>
      <c r="BK2376" s="6"/>
      <c r="BL2376" s="3"/>
      <c r="BM2376" s="3"/>
    </row>
    <row r="2377" spans="11:65" ht="12.75" customHeight="1" x14ac:dyDescent="0.15">
      <c r="K2377" s="1"/>
      <c r="AL2377" s="16"/>
      <c r="AM2377" s="16"/>
      <c r="AN2377" s="17"/>
      <c r="AO2377" s="16"/>
      <c r="AP2377" s="16"/>
      <c r="AQ2377" s="18"/>
      <c r="AR2377" s="18"/>
      <c r="AS2377" s="16"/>
      <c r="AT2377" s="16"/>
      <c r="AU2377" s="16"/>
      <c r="AV2377" s="16"/>
      <c r="AW2377" s="17"/>
      <c r="AX2377" s="16"/>
      <c r="AY2377" s="16"/>
      <c r="AZ2377" s="16"/>
      <c r="BA2377" s="16"/>
      <c r="BB2377" s="16"/>
      <c r="BC2377" s="16"/>
      <c r="BD2377" s="16"/>
      <c r="BH2377" s="6"/>
      <c r="BI2377" s="3"/>
      <c r="BK2377" s="6"/>
      <c r="BL2377" s="3"/>
      <c r="BM2377" s="3"/>
    </row>
    <row r="2378" spans="11:65" ht="12.75" customHeight="1" x14ac:dyDescent="0.15">
      <c r="K2378" s="1"/>
      <c r="AL2378" s="16"/>
      <c r="AM2378" s="16"/>
      <c r="AN2378" s="17"/>
      <c r="AO2378" s="16"/>
      <c r="AP2378" s="16"/>
      <c r="AQ2378" s="18"/>
      <c r="AR2378" s="18"/>
      <c r="AS2378" s="16"/>
      <c r="AT2378" s="16"/>
      <c r="AU2378" s="16"/>
      <c r="AV2378" s="16"/>
      <c r="AW2378" s="17"/>
      <c r="AX2378" s="16"/>
      <c r="AY2378" s="16"/>
      <c r="AZ2378" s="16"/>
      <c r="BA2378" s="16"/>
      <c r="BB2378" s="16"/>
      <c r="BC2378" s="16"/>
      <c r="BD2378" s="16"/>
      <c r="BH2378" s="6"/>
      <c r="BI2378" s="3"/>
      <c r="BK2378" s="6"/>
      <c r="BL2378" s="3"/>
      <c r="BM2378" s="3"/>
    </row>
    <row r="2379" spans="11:65" ht="12.75" customHeight="1" x14ac:dyDescent="0.15">
      <c r="K2379" s="1"/>
      <c r="AL2379" s="16"/>
      <c r="AM2379" s="16"/>
      <c r="AN2379" s="17"/>
      <c r="AO2379" s="16"/>
      <c r="AP2379" s="16"/>
      <c r="AQ2379" s="18"/>
      <c r="AR2379" s="18"/>
      <c r="AS2379" s="16"/>
      <c r="AT2379" s="16"/>
      <c r="AU2379" s="16"/>
      <c r="AV2379" s="16"/>
      <c r="AW2379" s="17"/>
      <c r="AX2379" s="16"/>
      <c r="AY2379" s="16"/>
      <c r="AZ2379" s="16"/>
      <c r="BA2379" s="16"/>
      <c r="BB2379" s="16"/>
      <c r="BC2379" s="16"/>
      <c r="BD2379" s="16"/>
      <c r="BH2379" s="6"/>
      <c r="BI2379" s="3"/>
      <c r="BK2379" s="6"/>
      <c r="BL2379" s="3"/>
      <c r="BM2379" s="3"/>
    </row>
    <row r="2380" spans="11:65" ht="12.75" customHeight="1" x14ac:dyDescent="0.15">
      <c r="K2380" s="1"/>
      <c r="AL2380" s="16"/>
      <c r="AM2380" s="16"/>
      <c r="AN2380" s="17"/>
      <c r="AO2380" s="16"/>
      <c r="AP2380" s="16"/>
      <c r="AQ2380" s="18"/>
      <c r="AR2380" s="18"/>
      <c r="AS2380" s="16"/>
      <c r="AT2380" s="16"/>
      <c r="AU2380" s="16"/>
      <c r="AV2380" s="16"/>
      <c r="AW2380" s="17"/>
      <c r="AX2380" s="16"/>
      <c r="AY2380" s="16"/>
      <c r="AZ2380" s="16"/>
      <c r="BA2380" s="16"/>
      <c r="BB2380" s="16"/>
      <c r="BC2380" s="16"/>
      <c r="BD2380" s="16"/>
      <c r="BH2380" s="6"/>
      <c r="BI2380" s="3"/>
      <c r="BK2380" s="6"/>
      <c r="BL2380" s="3"/>
      <c r="BM2380" s="3"/>
    </row>
    <row r="2381" spans="11:65" ht="12.75" customHeight="1" x14ac:dyDescent="0.15">
      <c r="K2381" s="1"/>
      <c r="AL2381" s="16"/>
      <c r="AM2381" s="16"/>
      <c r="AN2381" s="17"/>
      <c r="AO2381" s="16"/>
      <c r="AP2381" s="16"/>
      <c r="AQ2381" s="18"/>
      <c r="AR2381" s="18"/>
      <c r="AS2381" s="16"/>
      <c r="AT2381" s="16"/>
      <c r="AU2381" s="16"/>
      <c r="AV2381" s="16"/>
      <c r="AW2381" s="17"/>
      <c r="AX2381" s="16"/>
      <c r="AY2381" s="16"/>
      <c r="AZ2381" s="16"/>
      <c r="BA2381" s="16"/>
      <c r="BB2381" s="16"/>
      <c r="BC2381" s="16"/>
      <c r="BD2381" s="16"/>
      <c r="BH2381" s="6"/>
      <c r="BI2381" s="3"/>
      <c r="BK2381" s="6"/>
      <c r="BL2381" s="3"/>
      <c r="BM2381" s="3"/>
    </row>
    <row r="2382" spans="11:65" ht="12.75" customHeight="1" x14ac:dyDescent="0.15">
      <c r="K2382" s="1"/>
      <c r="AL2382" s="16"/>
      <c r="AM2382" s="16"/>
      <c r="AN2382" s="17"/>
      <c r="AO2382" s="16"/>
      <c r="AP2382" s="16"/>
      <c r="AQ2382" s="18"/>
      <c r="AR2382" s="18"/>
      <c r="AS2382" s="16"/>
      <c r="AT2382" s="16"/>
      <c r="AU2382" s="16"/>
      <c r="AV2382" s="16"/>
      <c r="AW2382" s="17"/>
      <c r="AX2382" s="16"/>
      <c r="AY2382" s="16"/>
      <c r="AZ2382" s="16"/>
      <c r="BA2382" s="16"/>
      <c r="BB2382" s="16"/>
      <c r="BC2382" s="16"/>
      <c r="BD2382" s="16"/>
      <c r="BH2382" s="6"/>
      <c r="BI2382" s="3"/>
      <c r="BK2382" s="6"/>
      <c r="BL2382" s="3"/>
      <c r="BM2382" s="3"/>
    </row>
    <row r="2383" spans="11:65" ht="12.75" customHeight="1" x14ac:dyDescent="0.15">
      <c r="K2383" s="1"/>
      <c r="AL2383" s="16"/>
      <c r="AM2383" s="16"/>
      <c r="AN2383" s="17"/>
      <c r="AO2383" s="16"/>
      <c r="AP2383" s="16"/>
      <c r="AQ2383" s="18"/>
      <c r="AR2383" s="18"/>
      <c r="AS2383" s="16"/>
      <c r="AT2383" s="16"/>
      <c r="AU2383" s="16"/>
      <c r="AV2383" s="16"/>
      <c r="AW2383" s="17"/>
      <c r="AX2383" s="16"/>
      <c r="AY2383" s="16"/>
      <c r="AZ2383" s="16"/>
      <c r="BA2383" s="16"/>
      <c r="BB2383" s="16"/>
      <c r="BC2383" s="16"/>
      <c r="BD2383" s="16"/>
      <c r="BH2383" s="6"/>
      <c r="BI2383" s="3"/>
      <c r="BK2383" s="6"/>
      <c r="BL2383" s="3"/>
      <c r="BM2383" s="3"/>
    </row>
    <row r="2384" spans="11:65" ht="12.75" customHeight="1" x14ac:dyDescent="0.15">
      <c r="K2384" s="1"/>
      <c r="AL2384" s="16"/>
      <c r="AM2384" s="16"/>
      <c r="AN2384" s="17"/>
      <c r="AO2384" s="16"/>
      <c r="AP2384" s="16"/>
      <c r="AQ2384" s="18"/>
      <c r="AR2384" s="18"/>
      <c r="AS2384" s="16"/>
      <c r="AT2384" s="16"/>
      <c r="AU2384" s="16"/>
      <c r="AV2384" s="16"/>
      <c r="AW2384" s="17"/>
      <c r="AX2384" s="16"/>
      <c r="AY2384" s="16"/>
      <c r="AZ2384" s="16"/>
      <c r="BA2384" s="16"/>
      <c r="BB2384" s="16"/>
      <c r="BC2384" s="16"/>
      <c r="BD2384" s="16"/>
      <c r="BH2384" s="6"/>
      <c r="BI2384" s="3"/>
      <c r="BK2384" s="6"/>
      <c r="BL2384" s="3"/>
      <c r="BM2384" s="3"/>
    </row>
    <row r="2385" spans="11:65" ht="12.75" customHeight="1" x14ac:dyDescent="0.15">
      <c r="K2385" s="1"/>
      <c r="AL2385" s="16"/>
      <c r="AM2385" s="16"/>
      <c r="AN2385" s="17"/>
      <c r="AO2385" s="16"/>
      <c r="AP2385" s="16"/>
      <c r="AQ2385" s="18"/>
      <c r="AR2385" s="18"/>
      <c r="AS2385" s="16"/>
      <c r="AT2385" s="16"/>
      <c r="AU2385" s="16"/>
      <c r="AV2385" s="16"/>
      <c r="AW2385" s="17"/>
      <c r="AX2385" s="16"/>
      <c r="AY2385" s="16"/>
      <c r="AZ2385" s="16"/>
      <c r="BA2385" s="16"/>
      <c r="BB2385" s="16"/>
      <c r="BC2385" s="16"/>
      <c r="BD2385" s="16"/>
      <c r="BH2385" s="6"/>
      <c r="BI2385" s="3"/>
      <c r="BK2385" s="6"/>
      <c r="BL2385" s="3"/>
      <c r="BM2385" s="3"/>
    </row>
    <row r="2386" spans="11:65" ht="12.75" customHeight="1" x14ac:dyDescent="0.15">
      <c r="K2386" s="1"/>
      <c r="AL2386" s="16"/>
      <c r="AM2386" s="16"/>
      <c r="AN2386" s="17"/>
      <c r="AO2386" s="16"/>
      <c r="AP2386" s="16"/>
      <c r="AQ2386" s="18"/>
      <c r="AR2386" s="18"/>
      <c r="AS2386" s="16"/>
      <c r="AT2386" s="16"/>
      <c r="AU2386" s="16"/>
      <c r="AV2386" s="16"/>
      <c r="AW2386" s="17"/>
      <c r="AX2386" s="16"/>
      <c r="AY2386" s="16"/>
      <c r="AZ2386" s="16"/>
      <c r="BA2386" s="16"/>
      <c r="BB2386" s="16"/>
      <c r="BC2386" s="16"/>
      <c r="BD2386" s="16"/>
      <c r="BH2386" s="6"/>
      <c r="BI2386" s="3"/>
      <c r="BK2386" s="6"/>
      <c r="BL2386" s="3"/>
      <c r="BM2386" s="3"/>
    </row>
    <row r="2387" spans="11:65" ht="12.75" customHeight="1" x14ac:dyDescent="0.15">
      <c r="K2387" s="1"/>
      <c r="AL2387" s="16"/>
      <c r="AM2387" s="16"/>
      <c r="AN2387" s="17"/>
      <c r="AO2387" s="16"/>
      <c r="AP2387" s="16"/>
      <c r="AQ2387" s="18"/>
      <c r="AR2387" s="18"/>
      <c r="AS2387" s="16"/>
      <c r="AT2387" s="16"/>
      <c r="AU2387" s="16"/>
      <c r="AV2387" s="16"/>
      <c r="AW2387" s="17"/>
      <c r="AX2387" s="16"/>
      <c r="AY2387" s="16"/>
      <c r="AZ2387" s="16"/>
      <c r="BA2387" s="16"/>
      <c r="BB2387" s="16"/>
      <c r="BC2387" s="16"/>
      <c r="BD2387" s="16"/>
      <c r="BH2387" s="6"/>
      <c r="BI2387" s="3"/>
      <c r="BK2387" s="6"/>
      <c r="BL2387" s="3"/>
      <c r="BM2387" s="3"/>
    </row>
    <row r="2388" spans="11:65" ht="12.75" customHeight="1" x14ac:dyDescent="0.15">
      <c r="K2388" s="1"/>
      <c r="AL2388" s="16"/>
      <c r="AM2388" s="16"/>
      <c r="AN2388" s="17"/>
      <c r="AO2388" s="16"/>
      <c r="AP2388" s="16"/>
      <c r="AQ2388" s="18"/>
      <c r="AR2388" s="18"/>
      <c r="AS2388" s="16"/>
      <c r="AT2388" s="16"/>
      <c r="AU2388" s="16"/>
      <c r="AV2388" s="16"/>
      <c r="AW2388" s="17"/>
      <c r="AX2388" s="16"/>
      <c r="AY2388" s="16"/>
      <c r="AZ2388" s="16"/>
      <c r="BA2388" s="16"/>
      <c r="BB2388" s="16"/>
      <c r="BC2388" s="16"/>
      <c r="BD2388" s="16"/>
      <c r="BH2388" s="6"/>
      <c r="BI2388" s="3"/>
      <c r="BK2388" s="6"/>
      <c r="BL2388" s="3"/>
      <c r="BM2388" s="3"/>
    </row>
    <row r="2389" spans="11:65" ht="12.75" customHeight="1" x14ac:dyDescent="0.15">
      <c r="K2389" s="1"/>
      <c r="AL2389" s="16"/>
      <c r="AM2389" s="16"/>
      <c r="AN2389" s="17"/>
      <c r="AO2389" s="16"/>
      <c r="AP2389" s="16"/>
      <c r="AQ2389" s="18"/>
      <c r="AR2389" s="18"/>
      <c r="AS2389" s="16"/>
      <c r="AT2389" s="16"/>
      <c r="AU2389" s="16"/>
      <c r="AV2389" s="16"/>
      <c r="AW2389" s="17"/>
      <c r="AX2389" s="16"/>
      <c r="AY2389" s="16"/>
      <c r="AZ2389" s="16"/>
      <c r="BA2389" s="16"/>
      <c r="BB2389" s="16"/>
      <c r="BC2389" s="16"/>
      <c r="BD2389" s="16"/>
      <c r="BH2389" s="6"/>
      <c r="BI2389" s="3"/>
      <c r="BK2389" s="6"/>
      <c r="BL2389" s="3"/>
      <c r="BM2389" s="3"/>
    </row>
    <row r="2390" spans="11:65" ht="12.75" customHeight="1" x14ac:dyDescent="0.15">
      <c r="K2390" s="1"/>
      <c r="AL2390" s="16"/>
      <c r="AM2390" s="16"/>
      <c r="AN2390" s="17"/>
      <c r="AO2390" s="16"/>
      <c r="AP2390" s="16"/>
      <c r="AQ2390" s="18"/>
      <c r="AR2390" s="18"/>
      <c r="AS2390" s="16"/>
      <c r="AT2390" s="16"/>
      <c r="AU2390" s="16"/>
      <c r="AV2390" s="16"/>
      <c r="AW2390" s="17"/>
      <c r="AX2390" s="16"/>
      <c r="AY2390" s="16"/>
      <c r="AZ2390" s="16"/>
      <c r="BA2390" s="16"/>
      <c r="BB2390" s="16"/>
      <c r="BC2390" s="16"/>
      <c r="BD2390" s="16"/>
      <c r="BH2390" s="6"/>
      <c r="BI2390" s="3"/>
      <c r="BK2390" s="6"/>
      <c r="BL2390" s="3"/>
      <c r="BM2390" s="3"/>
    </row>
    <row r="2391" spans="11:65" ht="12.75" customHeight="1" x14ac:dyDescent="0.15">
      <c r="K2391" s="1"/>
      <c r="AL2391" s="16"/>
      <c r="AM2391" s="16"/>
      <c r="AN2391" s="17"/>
      <c r="AO2391" s="16"/>
      <c r="AP2391" s="16"/>
      <c r="AQ2391" s="18"/>
      <c r="AR2391" s="18"/>
      <c r="AS2391" s="16"/>
      <c r="AT2391" s="16"/>
      <c r="AU2391" s="16"/>
      <c r="AV2391" s="16"/>
      <c r="AW2391" s="17"/>
      <c r="AX2391" s="16"/>
      <c r="AY2391" s="16"/>
      <c r="AZ2391" s="16"/>
      <c r="BA2391" s="16"/>
      <c r="BB2391" s="16"/>
      <c r="BC2391" s="16"/>
      <c r="BD2391" s="16"/>
      <c r="BH2391" s="6"/>
      <c r="BI2391" s="3"/>
      <c r="BK2391" s="6"/>
      <c r="BL2391" s="3"/>
      <c r="BM2391" s="3"/>
    </row>
    <row r="2392" spans="11:65" ht="12.75" customHeight="1" x14ac:dyDescent="0.15">
      <c r="K2392" s="1"/>
      <c r="AL2392" s="16"/>
      <c r="AM2392" s="16"/>
      <c r="AN2392" s="17"/>
      <c r="AO2392" s="16"/>
      <c r="AP2392" s="16"/>
      <c r="AQ2392" s="18"/>
      <c r="AR2392" s="18"/>
      <c r="AS2392" s="16"/>
      <c r="AT2392" s="16"/>
      <c r="AU2392" s="16"/>
      <c r="AV2392" s="16"/>
      <c r="AW2392" s="17"/>
      <c r="AX2392" s="16"/>
      <c r="AY2392" s="16"/>
      <c r="AZ2392" s="16"/>
      <c r="BA2392" s="16"/>
      <c r="BB2392" s="16"/>
      <c r="BC2392" s="16"/>
      <c r="BD2392" s="16"/>
      <c r="BH2392" s="6"/>
      <c r="BI2392" s="3"/>
      <c r="BK2392" s="6"/>
      <c r="BL2392" s="3"/>
      <c r="BM2392" s="3"/>
    </row>
    <row r="2393" spans="11:65" ht="12.75" customHeight="1" x14ac:dyDescent="0.15">
      <c r="K2393" s="1"/>
      <c r="AL2393" s="16"/>
      <c r="AM2393" s="16"/>
      <c r="AN2393" s="17"/>
      <c r="AO2393" s="16"/>
      <c r="AP2393" s="16"/>
      <c r="AQ2393" s="18"/>
      <c r="AR2393" s="18"/>
      <c r="AS2393" s="16"/>
      <c r="AT2393" s="16"/>
      <c r="AU2393" s="16"/>
      <c r="AV2393" s="16"/>
      <c r="AW2393" s="17"/>
      <c r="AX2393" s="16"/>
      <c r="AY2393" s="16"/>
      <c r="AZ2393" s="16"/>
      <c r="BA2393" s="16"/>
      <c r="BB2393" s="16"/>
      <c r="BC2393" s="16"/>
      <c r="BD2393" s="16"/>
      <c r="BH2393" s="6"/>
      <c r="BI2393" s="3"/>
      <c r="BK2393" s="6"/>
      <c r="BL2393" s="3"/>
      <c r="BM2393" s="3"/>
    </row>
    <row r="2394" spans="11:65" ht="12.75" customHeight="1" x14ac:dyDescent="0.15">
      <c r="K2394" s="1"/>
      <c r="AL2394" s="16"/>
      <c r="AM2394" s="16"/>
      <c r="AN2394" s="17"/>
      <c r="AO2394" s="16"/>
      <c r="AP2394" s="16"/>
      <c r="AQ2394" s="18"/>
      <c r="AR2394" s="18"/>
      <c r="AS2394" s="16"/>
      <c r="AT2394" s="16"/>
      <c r="AU2394" s="16"/>
      <c r="AV2394" s="16"/>
      <c r="AW2394" s="17"/>
      <c r="AX2394" s="16"/>
      <c r="AY2394" s="16"/>
      <c r="AZ2394" s="16"/>
      <c r="BA2394" s="16"/>
      <c r="BB2394" s="16"/>
      <c r="BC2394" s="16"/>
      <c r="BD2394" s="16"/>
      <c r="BH2394" s="6"/>
      <c r="BI2394" s="3"/>
      <c r="BK2394" s="6"/>
      <c r="BL2394" s="3"/>
      <c r="BM2394" s="3"/>
    </row>
    <row r="2395" spans="11:65" ht="12.75" customHeight="1" x14ac:dyDescent="0.15">
      <c r="K2395" s="1"/>
      <c r="AL2395" s="16"/>
      <c r="AM2395" s="16"/>
      <c r="AN2395" s="17"/>
      <c r="AO2395" s="16"/>
      <c r="AP2395" s="16"/>
      <c r="AQ2395" s="18"/>
      <c r="AR2395" s="18"/>
      <c r="AS2395" s="16"/>
      <c r="AT2395" s="16"/>
      <c r="AU2395" s="16"/>
      <c r="AV2395" s="16"/>
      <c r="AW2395" s="17"/>
      <c r="AX2395" s="16"/>
      <c r="AY2395" s="16"/>
      <c r="AZ2395" s="16"/>
      <c r="BA2395" s="16"/>
      <c r="BB2395" s="16"/>
      <c r="BC2395" s="16"/>
      <c r="BD2395" s="16"/>
      <c r="BH2395" s="6"/>
      <c r="BI2395" s="3"/>
      <c r="BK2395" s="6"/>
      <c r="BL2395" s="3"/>
      <c r="BM2395" s="3"/>
    </row>
    <row r="2396" spans="11:65" ht="12.75" customHeight="1" x14ac:dyDescent="0.15">
      <c r="K2396" s="1"/>
      <c r="AL2396" s="16"/>
      <c r="AM2396" s="16"/>
      <c r="AN2396" s="17"/>
      <c r="AO2396" s="16"/>
      <c r="AP2396" s="16"/>
      <c r="AQ2396" s="18"/>
      <c r="AR2396" s="18"/>
      <c r="AS2396" s="16"/>
      <c r="AT2396" s="16"/>
      <c r="AU2396" s="16"/>
      <c r="AV2396" s="16"/>
      <c r="AW2396" s="17"/>
      <c r="AX2396" s="16"/>
      <c r="AY2396" s="16"/>
      <c r="AZ2396" s="16"/>
      <c r="BA2396" s="16"/>
      <c r="BB2396" s="16"/>
      <c r="BC2396" s="16"/>
      <c r="BD2396" s="16"/>
      <c r="BH2396" s="6"/>
      <c r="BI2396" s="3"/>
      <c r="BK2396" s="6"/>
      <c r="BL2396" s="3"/>
      <c r="BM2396" s="3"/>
    </row>
    <row r="2397" spans="11:65" ht="12.75" customHeight="1" x14ac:dyDescent="0.15">
      <c r="K2397" s="1"/>
      <c r="AL2397" s="16"/>
      <c r="AM2397" s="16"/>
      <c r="AN2397" s="17"/>
      <c r="AO2397" s="16"/>
      <c r="AP2397" s="16"/>
      <c r="AQ2397" s="18"/>
      <c r="AR2397" s="18"/>
      <c r="AS2397" s="16"/>
      <c r="AT2397" s="16"/>
      <c r="AU2397" s="16"/>
      <c r="AV2397" s="16"/>
      <c r="AW2397" s="17"/>
      <c r="AX2397" s="16"/>
      <c r="AY2397" s="16"/>
      <c r="AZ2397" s="16"/>
      <c r="BA2397" s="16"/>
      <c r="BB2397" s="16"/>
      <c r="BC2397" s="16"/>
      <c r="BD2397" s="16"/>
      <c r="BH2397" s="6"/>
      <c r="BI2397" s="3"/>
      <c r="BK2397" s="6"/>
      <c r="BL2397" s="3"/>
      <c r="BM2397" s="3"/>
    </row>
    <row r="2398" spans="11:65" ht="12.75" customHeight="1" x14ac:dyDescent="0.15">
      <c r="K2398" s="1"/>
      <c r="AL2398" s="16"/>
      <c r="AM2398" s="16"/>
      <c r="AN2398" s="17"/>
      <c r="AO2398" s="16"/>
      <c r="AP2398" s="16"/>
      <c r="AQ2398" s="18"/>
      <c r="AR2398" s="18"/>
      <c r="AS2398" s="16"/>
      <c r="AT2398" s="16"/>
      <c r="AU2398" s="16"/>
      <c r="AV2398" s="16"/>
      <c r="AW2398" s="17"/>
      <c r="AX2398" s="16"/>
      <c r="AY2398" s="16"/>
      <c r="AZ2398" s="16"/>
      <c r="BA2398" s="16"/>
      <c r="BB2398" s="16"/>
      <c r="BC2398" s="16"/>
      <c r="BD2398" s="16"/>
      <c r="BH2398" s="6"/>
      <c r="BI2398" s="3"/>
      <c r="BK2398" s="6"/>
      <c r="BL2398" s="3"/>
      <c r="BM2398" s="3"/>
    </row>
    <row r="2399" spans="11:65" ht="12.75" customHeight="1" x14ac:dyDescent="0.15">
      <c r="K2399" s="1"/>
      <c r="AL2399" s="16"/>
      <c r="AM2399" s="16"/>
      <c r="AN2399" s="17"/>
      <c r="AO2399" s="16"/>
      <c r="AP2399" s="16"/>
      <c r="AQ2399" s="18"/>
      <c r="AR2399" s="18"/>
      <c r="AS2399" s="16"/>
      <c r="AT2399" s="16"/>
      <c r="AU2399" s="16"/>
      <c r="AV2399" s="16"/>
      <c r="AW2399" s="17"/>
      <c r="AX2399" s="16"/>
      <c r="AY2399" s="16"/>
      <c r="AZ2399" s="16"/>
      <c r="BA2399" s="16"/>
      <c r="BB2399" s="16"/>
      <c r="BC2399" s="16"/>
      <c r="BD2399" s="16"/>
      <c r="BH2399" s="6"/>
      <c r="BI2399" s="3"/>
      <c r="BK2399" s="6"/>
      <c r="BL2399" s="3"/>
      <c r="BM2399" s="3"/>
    </row>
    <row r="2400" spans="11:65" ht="12.75" customHeight="1" x14ac:dyDescent="0.15">
      <c r="K2400" s="1"/>
      <c r="AL2400" s="16"/>
      <c r="AM2400" s="16"/>
      <c r="AN2400" s="17"/>
      <c r="AO2400" s="16"/>
      <c r="AP2400" s="16"/>
      <c r="AQ2400" s="18"/>
      <c r="AR2400" s="18"/>
      <c r="AS2400" s="16"/>
      <c r="AT2400" s="16"/>
      <c r="AU2400" s="16"/>
      <c r="AV2400" s="16"/>
      <c r="AW2400" s="17"/>
      <c r="AX2400" s="16"/>
      <c r="AY2400" s="16"/>
      <c r="AZ2400" s="16"/>
      <c r="BA2400" s="16"/>
      <c r="BB2400" s="16"/>
      <c r="BC2400" s="16"/>
      <c r="BD2400" s="16"/>
      <c r="BH2400" s="6"/>
      <c r="BI2400" s="3"/>
      <c r="BK2400" s="6"/>
      <c r="BL2400" s="3"/>
      <c r="BM2400" s="3"/>
    </row>
    <row r="2401" spans="11:65" ht="12.75" customHeight="1" x14ac:dyDescent="0.15">
      <c r="K2401" s="1"/>
      <c r="AL2401" s="16"/>
      <c r="AM2401" s="16"/>
      <c r="AN2401" s="17"/>
      <c r="AO2401" s="16"/>
      <c r="AP2401" s="16"/>
      <c r="AQ2401" s="18"/>
      <c r="AR2401" s="18"/>
      <c r="AS2401" s="16"/>
      <c r="AT2401" s="16"/>
      <c r="AU2401" s="16"/>
      <c r="AV2401" s="16"/>
      <c r="AW2401" s="17"/>
      <c r="AX2401" s="16"/>
      <c r="AY2401" s="16"/>
      <c r="AZ2401" s="16"/>
      <c r="BA2401" s="16"/>
      <c r="BB2401" s="16"/>
      <c r="BC2401" s="16"/>
      <c r="BD2401" s="16"/>
      <c r="BH2401" s="6"/>
      <c r="BI2401" s="3"/>
      <c r="BK2401" s="6"/>
      <c r="BL2401" s="3"/>
      <c r="BM2401" s="3"/>
    </row>
    <row r="2402" spans="11:65" ht="12.75" customHeight="1" x14ac:dyDescent="0.15">
      <c r="K2402" s="1"/>
      <c r="AL2402" s="16"/>
      <c r="AM2402" s="16"/>
      <c r="AN2402" s="17"/>
      <c r="AO2402" s="16"/>
      <c r="AP2402" s="16"/>
      <c r="AQ2402" s="18"/>
      <c r="AR2402" s="18"/>
      <c r="AS2402" s="16"/>
      <c r="AT2402" s="16"/>
      <c r="AU2402" s="16"/>
      <c r="AV2402" s="16"/>
      <c r="AW2402" s="17"/>
      <c r="AX2402" s="16"/>
      <c r="AY2402" s="16"/>
      <c r="AZ2402" s="16"/>
      <c r="BA2402" s="16"/>
      <c r="BB2402" s="16"/>
      <c r="BC2402" s="16"/>
      <c r="BD2402" s="16"/>
      <c r="BH2402" s="6"/>
      <c r="BI2402" s="3"/>
      <c r="BK2402" s="6"/>
      <c r="BL2402" s="3"/>
      <c r="BM2402" s="3"/>
    </row>
    <row r="2403" spans="11:65" ht="12.75" customHeight="1" x14ac:dyDescent="0.15">
      <c r="K2403" s="1"/>
      <c r="AL2403" s="16"/>
      <c r="AM2403" s="16"/>
      <c r="AN2403" s="17"/>
      <c r="AO2403" s="16"/>
      <c r="AP2403" s="16"/>
      <c r="AQ2403" s="18"/>
      <c r="AR2403" s="18"/>
      <c r="AS2403" s="16"/>
      <c r="AT2403" s="16"/>
      <c r="AU2403" s="16"/>
      <c r="AV2403" s="16"/>
      <c r="AW2403" s="17"/>
      <c r="AX2403" s="16"/>
      <c r="AY2403" s="16"/>
      <c r="AZ2403" s="16"/>
      <c r="BA2403" s="16"/>
      <c r="BB2403" s="16"/>
      <c r="BC2403" s="16"/>
      <c r="BD2403" s="16"/>
      <c r="BH2403" s="6"/>
      <c r="BI2403" s="3"/>
      <c r="BK2403" s="6"/>
      <c r="BL2403" s="3"/>
      <c r="BM2403" s="3"/>
    </row>
    <row r="2404" spans="11:65" ht="12.75" customHeight="1" x14ac:dyDescent="0.15">
      <c r="K2404" s="1"/>
      <c r="AL2404" s="16"/>
      <c r="AM2404" s="16"/>
      <c r="AN2404" s="17"/>
      <c r="AO2404" s="16"/>
      <c r="AP2404" s="16"/>
      <c r="AQ2404" s="18"/>
      <c r="AR2404" s="18"/>
      <c r="AS2404" s="16"/>
      <c r="AT2404" s="16"/>
      <c r="AU2404" s="16"/>
      <c r="AV2404" s="16"/>
      <c r="AW2404" s="17"/>
      <c r="AX2404" s="16"/>
      <c r="AY2404" s="16"/>
      <c r="AZ2404" s="16"/>
      <c r="BA2404" s="16"/>
      <c r="BB2404" s="16"/>
      <c r="BC2404" s="16"/>
      <c r="BD2404" s="16"/>
      <c r="BH2404" s="6"/>
      <c r="BI2404" s="3"/>
      <c r="BK2404" s="6"/>
      <c r="BL2404" s="3"/>
      <c r="BM2404" s="3"/>
    </row>
    <row r="2405" spans="11:65" ht="12.75" customHeight="1" x14ac:dyDescent="0.15">
      <c r="K2405" s="1"/>
      <c r="AL2405" s="16"/>
      <c r="AM2405" s="16"/>
      <c r="AN2405" s="17"/>
      <c r="AO2405" s="16"/>
      <c r="AP2405" s="16"/>
      <c r="AQ2405" s="18"/>
      <c r="AR2405" s="18"/>
      <c r="AS2405" s="16"/>
      <c r="AT2405" s="16"/>
      <c r="AU2405" s="16"/>
      <c r="AV2405" s="16"/>
      <c r="AW2405" s="17"/>
      <c r="AX2405" s="16"/>
      <c r="AY2405" s="16"/>
      <c r="AZ2405" s="16"/>
      <c r="BA2405" s="16"/>
      <c r="BB2405" s="16"/>
      <c r="BC2405" s="16"/>
      <c r="BD2405" s="16"/>
      <c r="BH2405" s="6"/>
      <c r="BI2405" s="3"/>
      <c r="BK2405" s="6"/>
      <c r="BL2405" s="3"/>
      <c r="BM2405" s="3"/>
    </row>
    <row r="2406" spans="11:65" ht="12.75" customHeight="1" x14ac:dyDescent="0.15">
      <c r="K2406" s="1"/>
      <c r="AL2406" s="16"/>
      <c r="AM2406" s="16"/>
      <c r="AN2406" s="17"/>
      <c r="AO2406" s="16"/>
      <c r="AP2406" s="16"/>
      <c r="AQ2406" s="18"/>
      <c r="AR2406" s="18"/>
      <c r="AS2406" s="16"/>
      <c r="AT2406" s="16"/>
      <c r="AU2406" s="16"/>
      <c r="AV2406" s="16"/>
      <c r="AW2406" s="17"/>
      <c r="AX2406" s="16"/>
      <c r="AY2406" s="16"/>
      <c r="AZ2406" s="16"/>
      <c r="BA2406" s="16"/>
      <c r="BB2406" s="16"/>
      <c r="BC2406" s="16"/>
      <c r="BD2406" s="16"/>
      <c r="BH2406" s="6"/>
      <c r="BI2406" s="3"/>
      <c r="BK2406" s="6"/>
      <c r="BL2406" s="3"/>
      <c r="BM2406" s="3"/>
    </row>
    <row r="2407" spans="11:65" ht="12.75" customHeight="1" x14ac:dyDescent="0.15">
      <c r="K2407" s="1"/>
      <c r="AL2407" s="16"/>
      <c r="AM2407" s="16"/>
      <c r="AN2407" s="17"/>
      <c r="AO2407" s="16"/>
      <c r="AP2407" s="16"/>
      <c r="AQ2407" s="18"/>
      <c r="AR2407" s="18"/>
      <c r="AS2407" s="16"/>
      <c r="AT2407" s="16"/>
      <c r="AU2407" s="16"/>
      <c r="AV2407" s="16"/>
      <c r="AW2407" s="17"/>
      <c r="AX2407" s="16"/>
      <c r="AY2407" s="16"/>
      <c r="AZ2407" s="16"/>
      <c r="BA2407" s="16"/>
      <c r="BB2407" s="16"/>
      <c r="BC2407" s="16"/>
      <c r="BD2407" s="16"/>
      <c r="BH2407" s="6"/>
      <c r="BI2407" s="3"/>
      <c r="BK2407" s="6"/>
      <c r="BL2407" s="3"/>
      <c r="BM2407" s="3"/>
    </row>
    <row r="2408" spans="11:65" ht="12.75" customHeight="1" x14ac:dyDescent="0.15">
      <c r="K2408" s="1"/>
      <c r="AL2408" s="16"/>
      <c r="AM2408" s="16"/>
      <c r="AN2408" s="17"/>
      <c r="AO2408" s="16"/>
      <c r="AP2408" s="16"/>
      <c r="AQ2408" s="18"/>
      <c r="AR2408" s="18"/>
      <c r="AS2408" s="16"/>
      <c r="AT2408" s="16"/>
      <c r="AU2408" s="16"/>
      <c r="AV2408" s="16"/>
      <c r="AW2408" s="17"/>
      <c r="AX2408" s="16"/>
      <c r="AY2408" s="16"/>
      <c r="AZ2408" s="16"/>
      <c r="BA2408" s="16"/>
      <c r="BB2408" s="16"/>
      <c r="BC2408" s="16"/>
      <c r="BD2408" s="16"/>
      <c r="BH2408" s="6"/>
      <c r="BI2408" s="3"/>
      <c r="BK2408" s="6"/>
      <c r="BL2408" s="3"/>
      <c r="BM2408" s="3"/>
    </row>
    <row r="2409" spans="11:65" ht="12.75" customHeight="1" x14ac:dyDescent="0.15">
      <c r="K2409" s="1"/>
      <c r="AL2409" s="16"/>
      <c r="AM2409" s="16"/>
      <c r="AN2409" s="17"/>
      <c r="AO2409" s="16"/>
      <c r="AP2409" s="16"/>
      <c r="AQ2409" s="18"/>
      <c r="AR2409" s="18"/>
      <c r="AS2409" s="16"/>
      <c r="AT2409" s="16"/>
      <c r="AU2409" s="16"/>
      <c r="AV2409" s="16"/>
      <c r="AW2409" s="17"/>
      <c r="AX2409" s="16"/>
      <c r="AY2409" s="16"/>
      <c r="AZ2409" s="16"/>
      <c r="BA2409" s="16"/>
      <c r="BB2409" s="16"/>
      <c r="BC2409" s="16"/>
      <c r="BD2409" s="16"/>
      <c r="BH2409" s="6"/>
      <c r="BI2409" s="3"/>
      <c r="BK2409" s="6"/>
      <c r="BL2409" s="3"/>
      <c r="BM2409" s="3"/>
    </row>
    <row r="2410" spans="11:65" ht="12.75" customHeight="1" x14ac:dyDescent="0.15">
      <c r="K2410" s="1"/>
      <c r="AL2410" s="16"/>
      <c r="AM2410" s="16"/>
      <c r="AN2410" s="17"/>
      <c r="AO2410" s="16"/>
      <c r="AP2410" s="16"/>
      <c r="AQ2410" s="18"/>
      <c r="AR2410" s="18"/>
      <c r="AS2410" s="16"/>
      <c r="AT2410" s="16"/>
      <c r="AU2410" s="16"/>
      <c r="AV2410" s="16"/>
      <c r="AW2410" s="17"/>
      <c r="AX2410" s="16"/>
      <c r="AY2410" s="16"/>
      <c r="AZ2410" s="16"/>
      <c r="BA2410" s="16"/>
      <c r="BB2410" s="16"/>
      <c r="BC2410" s="16"/>
      <c r="BD2410" s="16"/>
      <c r="BH2410" s="6"/>
      <c r="BI2410" s="3"/>
      <c r="BK2410" s="6"/>
      <c r="BL2410" s="3"/>
      <c r="BM2410" s="3"/>
    </row>
    <row r="2411" spans="11:65" ht="12.75" customHeight="1" x14ac:dyDescent="0.15">
      <c r="K2411" s="1"/>
      <c r="AL2411" s="16"/>
      <c r="AM2411" s="16"/>
      <c r="AN2411" s="17"/>
      <c r="AO2411" s="16"/>
      <c r="AP2411" s="16"/>
      <c r="AQ2411" s="18"/>
      <c r="AR2411" s="18"/>
      <c r="AS2411" s="16"/>
      <c r="AT2411" s="16"/>
      <c r="AU2411" s="16"/>
      <c r="AV2411" s="16"/>
      <c r="AW2411" s="17"/>
      <c r="AX2411" s="16"/>
      <c r="AY2411" s="16"/>
      <c r="AZ2411" s="16"/>
      <c r="BA2411" s="16"/>
      <c r="BB2411" s="16"/>
      <c r="BC2411" s="16"/>
      <c r="BD2411" s="16"/>
      <c r="BH2411" s="6"/>
      <c r="BI2411" s="3"/>
      <c r="BK2411" s="6"/>
      <c r="BL2411" s="3"/>
      <c r="BM2411" s="3"/>
    </row>
    <row r="2412" spans="11:65" ht="12.75" customHeight="1" x14ac:dyDescent="0.15">
      <c r="K2412" s="1"/>
      <c r="AL2412" s="16"/>
      <c r="AM2412" s="16"/>
      <c r="AN2412" s="17"/>
      <c r="AO2412" s="16"/>
      <c r="AP2412" s="16"/>
      <c r="AQ2412" s="18"/>
      <c r="AR2412" s="18"/>
      <c r="AS2412" s="16"/>
      <c r="AT2412" s="16"/>
      <c r="AU2412" s="16"/>
      <c r="AV2412" s="16"/>
      <c r="AW2412" s="17"/>
      <c r="AX2412" s="16"/>
      <c r="AY2412" s="16"/>
      <c r="AZ2412" s="16"/>
      <c r="BA2412" s="16"/>
      <c r="BB2412" s="16"/>
      <c r="BC2412" s="16"/>
      <c r="BD2412" s="16"/>
      <c r="BH2412" s="6"/>
      <c r="BI2412" s="3"/>
      <c r="BK2412" s="6"/>
      <c r="BL2412" s="3"/>
      <c r="BM2412" s="3"/>
    </row>
    <row r="2413" spans="11:65" ht="12.75" customHeight="1" x14ac:dyDescent="0.15">
      <c r="K2413" s="1"/>
      <c r="AL2413" s="16"/>
      <c r="AM2413" s="16"/>
      <c r="AN2413" s="17"/>
      <c r="AO2413" s="16"/>
      <c r="AP2413" s="16"/>
      <c r="AQ2413" s="18"/>
      <c r="AR2413" s="18"/>
      <c r="AS2413" s="16"/>
      <c r="AT2413" s="16"/>
      <c r="AU2413" s="16"/>
      <c r="AV2413" s="16"/>
      <c r="AW2413" s="17"/>
      <c r="AX2413" s="16"/>
      <c r="AY2413" s="16"/>
      <c r="AZ2413" s="16"/>
      <c r="BA2413" s="16"/>
      <c r="BB2413" s="16"/>
      <c r="BC2413" s="16"/>
      <c r="BD2413" s="16"/>
      <c r="BH2413" s="6"/>
      <c r="BI2413" s="3"/>
      <c r="BK2413" s="6"/>
      <c r="BL2413" s="3"/>
      <c r="BM2413" s="3"/>
    </row>
    <row r="2414" spans="11:65" ht="12.75" customHeight="1" x14ac:dyDescent="0.15">
      <c r="K2414" s="1"/>
      <c r="AL2414" s="16"/>
      <c r="AM2414" s="16"/>
      <c r="AN2414" s="17"/>
      <c r="AO2414" s="16"/>
      <c r="AP2414" s="16"/>
      <c r="AQ2414" s="18"/>
      <c r="AR2414" s="18"/>
      <c r="AS2414" s="16"/>
      <c r="AT2414" s="16"/>
      <c r="AU2414" s="16"/>
      <c r="AV2414" s="16"/>
      <c r="AW2414" s="17"/>
      <c r="AX2414" s="16"/>
      <c r="AY2414" s="16"/>
      <c r="AZ2414" s="16"/>
      <c r="BA2414" s="16"/>
      <c r="BB2414" s="16"/>
      <c r="BC2414" s="16"/>
      <c r="BD2414" s="16"/>
      <c r="BH2414" s="6"/>
      <c r="BI2414" s="3"/>
      <c r="BK2414" s="6"/>
      <c r="BL2414" s="3"/>
      <c r="BM2414" s="3"/>
    </row>
    <row r="2415" spans="11:65" ht="12.75" customHeight="1" x14ac:dyDescent="0.15">
      <c r="K2415" s="1"/>
      <c r="AL2415" s="16"/>
      <c r="AM2415" s="16"/>
      <c r="AN2415" s="17"/>
      <c r="AO2415" s="16"/>
      <c r="AP2415" s="16"/>
      <c r="AQ2415" s="18"/>
      <c r="AR2415" s="18"/>
      <c r="AS2415" s="16"/>
      <c r="AT2415" s="16"/>
      <c r="AU2415" s="16"/>
      <c r="AV2415" s="16"/>
      <c r="AW2415" s="17"/>
      <c r="AX2415" s="16"/>
      <c r="AY2415" s="16"/>
      <c r="AZ2415" s="16"/>
      <c r="BA2415" s="16"/>
      <c r="BB2415" s="16"/>
      <c r="BC2415" s="16"/>
      <c r="BD2415" s="16"/>
      <c r="BH2415" s="6"/>
      <c r="BI2415" s="3"/>
      <c r="BK2415" s="6"/>
      <c r="BL2415" s="3"/>
      <c r="BM2415" s="3"/>
    </row>
    <row r="2416" spans="11:65" ht="12.75" customHeight="1" x14ac:dyDescent="0.15">
      <c r="K2416" s="1"/>
      <c r="AL2416" s="16"/>
      <c r="AM2416" s="16"/>
      <c r="AN2416" s="17"/>
      <c r="AO2416" s="16"/>
      <c r="AP2416" s="16"/>
      <c r="AQ2416" s="18"/>
      <c r="AR2416" s="18"/>
      <c r="AS2416" s="16"/>
      <c r="AT2416" s="16"/>
      <c r="AU2416" s="16"/>
      <c r="AV2416" s="16"/>
      <c r="AW2416" s="17"/>
      <c r="AX2416" s="16"/>
      <c r="AY2416" s="16"/>
      <c r="AZ2416" s="16"/>
      <c r="BA2416" s="16"/>
      <c r="BB2416" s="16"/>
      <c r="BC2416" s="16"/>
      <c r="BD2416" s="16"/>
      <c r="BH2416" s="6"/>
      <c r="BI2416" s="3"/>
      <c r="BK2416" s="6"/>
      <c r="BL2416" s="3"/>
      <c r="BM2416" s="3"/>
    </row>
    <row r="2417" spans="11:65" ht="12.75" customHeight="1" x14ac:dyDescent="0.15">
      <c r="K2417" s="1"/>
      <c r="AL2417" s="16"/>
      <c r="AM2417" s="16"/>
      <c r="AN2417" s="17"/>
      <c r="AO2417" s="16"/>
      <c r="AP2417" s="16"/>
      <c r="AQ2417" s="18"/>
      <c r="AR2417" s="18"/>
      <c r="AS2417" s="16"/>
      <c r="AT2417" s="16"/>
      <c r="AU2417" s="16"/>
      <c r="AV2417" s="16"/>
      <c r="AW2417" s="17"/>
      <c r="AX2417" s="16"/>
      <c r="AY2417" s="16"/>
      <c r="AZ2417" s="16"/>
      <c r="BA2417" s="16"/>
      <c r="BB2417" s="16"/>
      <c r="BC2417" s="16"/>
      <c r="BD2417" s="16"/>
      <c r="BH2417" s="6"/>
      <c r="BI2417" s="3"/>
      <c r="BK2417" s="6"/>
      <c r="BL2417" s="3"/>
      <c r="BM2417" s="3"/>
    </row>
    <row r="2418" spans="11:65" ht="12.75" customHeight="1" x14ac:dyDescent="0.15">
      <c r="K2418" s="1"/>
      <c r="AL2418" s="16"/>
      <c r="AM2418" s="16"/>
      <c r="AN2418" s="17"/>
      <c r="AO2418" s="16"/>
      <c r="AP2418" s="16"/>
      <c r="AQ2418" s="18"/>
      <c r="AR2418" s="18"/>
      <c r="AS2418" s="16"/>
      <c r="AT2418" s="16"/>
      <c r="AU2418" s="16"/>
      <c r="AV2418" s="16"/>
      <c r="AW2418" s="17"/>
      <c r="AX2418" s="16"/>
      <c r="AY2418" s="16"/>
      <c r="AZ2418" s="16"/>
      <c r="BA2418" s="16"/>
      <c r="BB2418" s="16"/>
      <c r="BC2418" s="16"/>
      <c r="BD2418" s="16"/>
      <c r="BH2418" s="6"/>
      <c r="BI2418" s="3"/>
      <c r="BK2418" s="6"/>
      <c r="BL2418" s="3"/>
      <c r="BM2418" s="3"/>
    </row>
    <row r="2419" spans="11:65" ht="12.75" customHeight="1" x14ac:dyDescent="0.15">
      <c r="K2419" s="1"/>
      <c r="AL2419" s="16"/>
      <c r="AM2419" s="16"/>
      <c r="AN2419" s="17"/>
      <c r="AO2419" s="16"/>
      <c r="AP2419" s="16"/>
      <c r="AQ2419" s="18"/>
      <c r="AR2419" s="18"/>
      <c r="AS2419" s="16"/>
      <c r="AT2419" s="16"/>
      <c r="AU2419" s="16"/>
      <c r="AV2419" s="16"/>
      <c r="AW2419" s="17"/>
      <c r="AX2419" s="16"/>
      <c r="AY2419" s="16"/>
      <c r="AZ2419" s="16"/>
      <c r="BA2419" s="16"/>
      <c r="BB2419" s="16"/>
      <c r="BC2419" s="16"/>
      <c r="BD2419" s="16"/>
      <c r="BH2419" s="6"/>
      <c r="BI2419" s="3"/>
      <c r="BK2419" s="6"/>
      <c r="BL2419" s="3"/>
      <c r="BM2419" s="3"/>
    </row>
    <row r="2420" spans="11:65" ht="12.75" customHeight="1" x14ac:dyDescent="0.15">
      <c r="K2420" s="1"/>
      <c r="AL2420" s="16"/>
      <c r="AM2420" s="16"/>
      <c r="AN2420" s="17"/>
      <c r="AO2420" s="16"/>
      <c r="AP2420" s="16"/>
      <c r="AQ2420" s="18"/>
      <c r="AR2420" s="18"/>
      <c r="AS2420" s="16"/>
      <c r="AT2420" s="16"/>
      <c r="AU2420" s="16"/>
      <c r="AV2420" s="16"/>
      <c r="AW2420" s="17"/>
      <c r="AX2420" s="16"/>
      <c r="AY2420" s="16"/>
      <c r="AZ2420" s="16"/>
      <c r="BA2420" s="16"/>
      <c r="BB2420" s="16"/>
      <c r="BC2420" s="16"/>
      <c r="BD2420" s="16"/>
      <c r="BH2420" s="6"/>
      <c r="BI2420" s="3"/>
      <c r="BK2420" s="6"/>
      <c r="BL2420" s="3"/>
      <c r="BM2420" s="3"/>
    </row>
    <row r="2421" spans="11:65" ht="12.75" customHeight="1" x14ac:dyDescent="0.15">
      <c r="K2421" s="1"/>
      <c r="AL2421" s="16"/>
      <c r="AM2421" s="16"/>
      <c r="AN2421" s="17"/>
      <c r="AO2421" s="16"/>
      <c r="AP2421" s="16"/>
      <c r="AQ2421" s="18"/>
      <c r="AR2421" s="18"/>
      <c r="AS2421" s="16"/>
      <c r="AT2421" s="16"/>
      <c r="AU2421" s="16"/>
      <c r="AV2421" s="16"/>
      <c r="AW2421" s="17"/>
      <c r="AX2421" s="16"/>
      <c r="AY2421" s="16"/>
      <c r="AZ2421" s="16"/>
      <c r="BA2421" s="16"/>
      <c r="BB2421" s="16"/>
      <c r="BC2421" s="16"/>
      <c r="BD2421" s="16"/>
      <c r="BH2421" s="6"/>
      <c r="BI2421" s="3"/>
      <c r="BK2421" s="6"/>
      <c r="BL2421" s="3"/>
      <c r="BM2421" s="3"/>
    </row>
    <row r="2422" spans="11:65" ht="12.75" customHeight="1" x14ac:dyDescent="0.15">
      <c r="K2422" s="1"/>
      <c r="AL2422" s="16"/>
      <c r="AM2422" s="16"/>
      <c r="AN2422" s="17"/>
      <c r="AO2422" s="16"/>
      <c r="AP2422" s="16"/>
      <c r="AQ2422" s="18"/>
      <c r="AR2422" s="18"/>
      <c r="AS2422" s="16"/>
      <c r="AT2422" s="16"/>
      <c r="AU2422" s="16"/>
      <c r="AV2422" s="16"/>
      <c r="AW2422" s="17"/>
      <c r="AX2422" s="16"/>
      <c r="AY2422" s="16"/>
      <c r="AZ2422" s="16"/>
      <c r="BA2422" s="16"/>
      <c r="BB2422" s="16"/>
      <c r="BC2422" s="16"/>
      <c r="BD2422" s="16"/>
      <c r="BH2422" s="6"/>
      <c r="BI2422" s="3"/>
      <c r="BK2422" s="6"/>
      <c r="BL2422" s="3"/>
      <c r="BM2422" s="3"/>
    </row>
    <row r="2423" spans="11:65" ht="12.75" customHeight="1" x14ac:dyDescent="0.15">
      <c r="K2423" s="1"/>
      <c r="AL2423" s="16"/>
      <c r="AM2423" s="16"/>
      <c r="AN2423" s="17"/>
      <c r="AO2423" s="16"/>
      <c r="AP2423" s="16"/>
      <c r="AQ2423" s="18"/>
      <c r="AR2423" s="18"/>
      <c r="AS2423" s="16"/>
      <c r="AT2423" s="16"/>
      <c r="AU2423" s="16"/>
      <c r="AV2423" s="16"/>
      <c r="AW2423" s="17"/>
      <c r="AX2423" s="16"/>
      <c r="AY2423" s="16"/>
      <c r="AZ2423" s="16"/>
      <c r="BA2423" s="16"/>
      <c r="BB2423" s="16"/>
      <c r="BC2423" s="16"/>
      <c r="BD2423" s="16"/>
      <c r="BH2423" s="6"/>
      <c r="BI2423" s="3"/>
      <c r="BK2423" s="6"/>
      <c r="BL2423" s="3"/>
      <c r="BM2423" s="3"/>
    </row>
    <row r="2424" spans="11:65" ht="12.75" customHeight="1" x14ac:dyDescent="0.15">
      <c r="K2424" s="1"/>
      <c r="AL2424" s="16"/>
      <c r="AM2424" s="16"/>
      <c r="AN2424" s="17"/>
      <c r="AO2424" s="16"/>
      <c r="AP2424" s="16"/>
      <c r="AQ2424" s="18"/>
      <c r="AR2424" s="18"/>
      <c r="AS2424" s="16"/>
      <c r="AT2424" s="16"/>
      <c r="AU2424" s="16"/>
      <c r="AV2424" s="16"/>
      <c r="AW2424" s="17"/>
      <c r="AX2424" s="16"/>
      <c r="AY2424" s="16"/>
      <c r="AZ2424" s="16"/>
      <c r="BA2424" s="16"/>
      <c r="BB2424" s="16"/>
      <c r="BC2424" s="16"/>
      <c r="BD2424" s="16"/>
      <c r="BH2424" s="6"/>
      <c r="BI2424" s="3"/>
      <c r="BK2424" s="6"/>
      <c r="BL2424" s="3"/>
      <c r="BM2424" s="3"/>
    </row>
    <row r="2425" spans="11:65" ht="12.75" customHeight="1" x14ac:dyDescent="0.15">
      <c r="K2425" s="1"/>
      <c r="AL2425" s="16"/>
      <c r="AM2425" s="16"/>
      <c r="AN2425" s="17"/>
      <c r="AO2425" s="16"/>
      <c r="AP2425" s="16"/>
      <c r="AQ2425" s="18"/>
      <c r="AR2425" s="18"/>
      <c r="AS2425" s="16"/>
      <c r="AT2425" s="16"/>
      <c r="AU2425" s="16"/>
      <c r="AV2425" s="16"/>
      <c r="AW2425" s="17"/>
      <c r="AX2425" s="16"/>
      <c r="AY2425" s="16"/>
      <c r="AZ2425" s="16"/>
      <c r="BA2425" s="16"/>
      <c r="BB2425" s="16"/>
      <c r="BC2425" s="16"/>
      <c r="BD2425" s="16"/>
      <c r="BH2425" s="6"/>
      <c r="BI2425" s="3"/>
      <c r="BK2425" s="6"/>
      <c r="BL2425" s="3"/>
      <c r="BM2425" s="3"/>
    </row>
    <row r="2426" spans="11:65" ht="12.75" customHeight="1" x14ac:dyDescent="0.15">
      <c r="K2426" s="1"/>
      <c r="AL2426" s="16"/>
      <c r="AM2426" s="16"/>
      <c r="AN2426" s="17"/>
      <c r="AO2426" s="16"/>
      <c r="AP2426" s="16"/>
      <c r="AQ2426" s="18"/>
      <c r="AR2426" s="18"/>
      <c r="AS2426" s="16"/>
      <c r="AT2426" s="16"/>
      <c r="AU2426" s="16"/>
      <c r="AV2426" s="16"/>
      <c r="AW2426" s="17"/>
      <c r="AX2426" s="16"/>
      <c r="AY2426" s="16"/>
      <c r="AZ2426" s="16"/>
      <c r="BA2426" s="16"/>
      <c r="BB2426" s="16"/>
      <c r="BC2426" s="16"/>
      <c r="BD2426" s="16"/>
      <c r="BH2426" s="6"/>
      <c r="BI2426" s="3"/>
      <c r="BK2426" s="6"/>
      <c r="BL2426" s="3"/>
      <c r="BM2426" s="3"/>
    </row>
    <row r="2427" spans="11:65" ht="12.75" customHeight="1" x14ac:dyDescent="0.15">
      <c r="K2427" s="1"/>
      <c r="AL2427" s="16"/>
      <c r="AM2427" s="16"/>
      <c r="AN2427" s="17"/>
      <c r="AO2427" s="16"/>
      <c r="AP2427" s="16"/>
      <c r="AQ2427" s="18"/>
      <c r="AR2427" s="18"/>
      <c r="AS2427" s="16"/>
      <c r="AT2427" s="16"/>
      <c r="AU2427" s="16"/>
      <c r="AV2427" s="16"/>
      <c r="AW2427" s="17"/>
      <c r="AX2427" s="16"/>
      <c r="AY2427" s="16"/>
      <c r="AZ2427" s="16"/>
      <c r="BA2427" s="16"/>
      <c r="BB2427" s="16"/>
      <c r="BC2427" s="16"/>
      <c r="BD2427" s="16"/>
      <c r="BH2427" s="6"/>
      <c r="BI2427" s="3"/>
      <c r="BK2427" s="6"/>
      <c r="BL2427" s="3"/>
      <c r="BM2427" s="3"/>
    </row>
    <row r="2428" spans="11:65" ht="12.75" customHeight="1" x14ac:dyDescent="0.15">
      <c r="K2428" s="1"/>
      <c r="AL2428" s="16"/>
      <c r="AM2428" s="16"/>
      <c r="AN2428" s="17"/>
      <c r="AO2428" s="16"/>
      <c r="AP2428" s="16"/>
      <c r="AQ2428" s="18"/>
      <c r="AR2428" s="18"/>
      <c r="AS2428" s="16"/>
      <c r="AT2428" s="16"/>
      <c r="AU2428" s="16"/>
      <c r="AV2428" s="16"/>
      <c r="AW2428" s="17"/>
      <c r="AX2428" s="16"/>
      <c r="AY2428" s="16"/>
      <c r="AZ2428" s="16"/>
      <c r="BA2428" s="16"/>
      <c r="BB2428" s="16"/>
      <c r="BC2428" s="16"/>
      <c r="BD2428" s="16"/>
      <c r="BH2428" s="6"/>
      <c r="BI2428" s="3"/>
      <c r="BK2428" s="6"/>
      <c r="BL2428" s="3"/>
      <c r="BM2428" s="3"/>
    </row>
    <row r="2429" spans="11:65" ht="12.75" customHeight="1" x14ac:dyDescent="0.15">
      <c r="K2429" s="1"/>
      <c r="AL2429" s="16"/>
      <c r="AM2429" s="16"/>
      <c r="AN2429" s="17"/>
      <c r="AO2429" s="16"/>
      <c r="AP2429" s="16"/>
      <c r="AQ2429" s="18"/>
      <c r="AR2429" s="18"/>
      <c r="AS2429" s="16"/>
      <c r="AT2429" s="16"/>
      <c r="AU2429" s="16"/>
      <c r="AV2429" s="16"/>
      <c r="AW2429" s="17"/>
      <c r="AX2429" s="16"/>
      <c r="AY2429" s="16"/>
      <c r="AZ2429" s="16"/>
      <c r="BA2429" s="16"/>
      <c r="BB2429" s="16"/>
      <c r="BC2429" s="16"/>
      <c r="BD2429" s="16"/>
      <c r="BH2429" s="6"/>
      <c r="BI2429" s="3"/>
      <c r="BK2429" s="6"/>
      <c r="BL2429" s="3"/>
      <c r="BM2429" s="3"/>
    </row>
    <row r="2430" spans="11:65" ht="12.75" customHeight="1" x14ac:dyDescent="0.15">
      <c r="K2430" s="1"/>
      <c r="AL2430" s="16"/>
      <c r="AM2430" s="16"/>
      <c r="AN2430" s="17"/>
      <c r="AO2430" s="16"/>
      <c r="AP2430" s="16"/>
      <c r="AQ2430" s="18"/>
      <c r="AR2430" s="18"/>
      <c r="AS2430" s="16"/>
      <c r="AT2430" s="16"/>
      <c r="AU2430" s="16"/>
      <c r="AV2430" s="16"/>
      <c r="AW2430" s="17"/>
      <c r="AX2430" s="16"/>
      <c r="AY2430" s="16"/>
      <c r="AZ2430" s="16"/>
      <c r="BA2430" s="16"/>
      <c r="BB2430" s="16"/>
      <c r="BC2430" s="16"/>
      <c r="BD2430" s="16"/>
      <c r="BH2430" s="6"/>
      <c r="BI2430" s="3"/>
      <c r="BK2430" s="6"/>
      <c r="BL2430" s="3"/>
      <c r="BM2430" s="3"/>
    </row>
    <row r="2431" spans="11:65" ht="12.75" customHeight="1" x14ac:dyDescent="0.15">
      <c r="K2431" s="1"/>
      <c r="AL2431" s="16"/>
      <c r="AM2431" s="16"/>
      <c r="AN2431" s="17"/>
      <c r="AO2431" s="16"/>
      <c r="AP2431" s="16"/>
      <c r="AQ2431" s="18"/>
      <c r="AR2431" s="18"/>
      <c r="AS2431" s="16"/>
      <c r="AT2431" s="16"/>
      <c r="AU2431" s="16"/>
      <c r="AV2431" s="16"/>
      <c r="AW2431" s="17"/>
      <c r="AX2431" s="16"/>
      <c r="AY2431" s="16"/>
      <c r="AZ2431" s="16"/>
      <c r="BA2431" s="16"/>
      <c r="BB2431" s="16"/>
      <c r="BC2431" s="16"/>
      <c r="BD2431" s="16"/>
      <c r="BH2431" s="6"/>
      <c r="BI2431" s="3"/>
      <c r="BK2431" s="6"/>
      <c r="BL2431" s="3"/>
      <c r="BM2431" s="3"/>
    </row>
    <row r="2432" spans="11:65" ht="12.75" customHeight="1" x14ac:dyDescent="0.15">
      <c r="K2432" s="1"/>
      <c r="AL2432" s="16"/>
      <c r="AM2432" s="16"/>
      <c r="AN2432" s="17"/>
      <c r="AO2432" s="16"/>
      <c r="AP2432" s="16"/>
      <c r="AQ2432" s="18"/>
      <c r="AR2432" s="18"/>
      <c r="AS2432" s="16"/>
      <c r="AT2432" s="16"/>
      <c r="AU2432" s="16"/>
      <c r="AV2432" s="16"/>
      <c r="AW2432" s="17"/>
      <c r="AX2432" s="16"/>
      <c r="AY2432" s="16"/>
      <c r="AZ2432" s="16"/>
      <c r="BA2432" s="16"/>
      <c r="BB2432" s="16"/>
      <c r="BC2432" s="16"/>
      <c r="BD2432" s="16"/>
      <c r="BH2432" s="6"/>
      <c r="BI2432" s="3"/>
      <c r="BK2432" s="6"/>
      <c r="BL2432" s="3"/>
      <c r="BM2432" s="3"/>
    </row>
    <row r="2433" spans="11:65" ht="12.75" customHeight="1" x14ac:dyDescent="0.15">
      <c r="K2433" s="1"/>
      <c r="AL2433" s="16"/>
      <c r="AM2433" s="16"/>
      <c r="AN2433" s="17"/>
      <c r="AO2433" s="16"/>
      <c r="AP2433" s="16"/>
      <c r="AQ2433" s="18"/>
      <c r="AR2433" s="18"/>
      <c r="AS2433" s="16"/>
      <c r="AT2433" s="16"/>
      <c r="AU2433" s="16"/>
      <c r="AV2433" s="16"/>
      <c r="AW2433" s="17"/>
      <c r="AX2433" s="16"/>
      <c r="AY2433" s="16"/>
      <c r="AZ2433" s="16"/>
      <c r="BA2433" s="16"/>
      <c r="BB2433" s="16"/>
      <c r="BC2433" s="16"/>
      <c r="BD2433" s="16"/>
      <c r="BH2433" s="6"/>
      <c r="BI2433" s="3"/>
      <c r="BK2433" s="6"/>
      <c r="BL2433" s="3"/>
      <c r="BM2433" s="3"/>
    </row>
    <row r="2434" spans="11:65" ht="12.75" customHeight="1" x14ac:dyDescent="0.15">
      <c r="K2434" s="1"/>
      <c r="AL2434" s="16"/>
      <c r="AM2434" s="16"/>
      <c r="AN2434" s="17"/>
      <c r="AO2434" s="16"/>
      <c r="AP2434" s="16"/>
      <c r="AQ2434" s="18"/>
      <c r="AR2434" s="18"/>
      <c r="AS2434" s="16"/>
      <c r="AT2434" s="16"/>
      <c r="AU2434" s="16"/>
      <c r="AV2434" s="16"/>
      <c r="AW2434" s="17"/>
      <c r="AX2434" s="16"/>
      <c r="AY2434" s="16"/>
      <c r="AZ2434" s="16"/>
      <c r="BA2434" s="16"/>
      <c r="BB2434" s="16"/>
      <c r="BC2434" s="16"/>
      <c r="BD2434" s="16"/>
      <c r="BH2434" s="6"/>
      <c r="BI2434" s="3"/>
      <c r="BK2434" s="6"/>
      <c r="BL2434" s="3"/>
      <c r="BM2434" s="3"/>
    </row>
    <row r="2435" spans="11:65" ht="12.75" customHeight="1" x14ac:dyDescent="0.15">
      <c r="K2435" s="1"/>
      <c r="AL2435" s="16"/>
      <c r="AM2435" s="16"/>
      <c r="AN2435" s="17"/>
      <c r="AO2435" s="16"/>
      <c r="AP2435" s="16"/>
      <c r="AQ2435" s="18"/>
      <c r="AR2435" s="18"/>
      <c r="AS2435" s="16"/>
      <c r="AT2435" s="16"/>
      <c r="AU2435" s="16"/>
      <c r="AV2435" s="16"/>
      <c r="AW2435" s="17"/>
      <c r="AX2435" s="16"/>
      <c r="AY2435" s="16"/>
      <c r="AZ2435" s="16"/>
      <c r="BA2435" s="16"/>
      <c r="BB2435" s="16"/>
      <c r="BC2435" s="16"/>
      <c r="BD2435" s="16"/>
      <c r="BH2435" s="6"/>
      <c r="BI2435" s="3"/>
      <c r="BK2435" s="6"/>
      <c r="BL2435" s="3"/>
      <c r="BM2435" s="3"/>
    </row>
    <row r="2436" spans="11:65" ht="12.75" customHeight="1" x14ac:dyDescent="0.15">
      <c r="K2436" s="1"/>
      <c r="AL2436" s="16"/>
      <c r="AM2436" s="16"/>
      <c r="AN2436" s="17"/>
      <c r="AO2436" s="16"/>
      <c r="AP2436" s="16"/>
      <c r="AQ2436" s="18"/>
      <c r="AR2436" s="18"/>
      <c r="AS2436" s="16"/>
      <c r="AT2436" s="16"/>
      <c r="AU2436" s="16"/>
      <c r="AV2436" s="16"/>
      <c r="AW2436" s="17"/>
      <c r="AX2436" s="16"/>
      <c r="AY2436" s="16"/>
      <c r="AZ2436" s="16"/>
      <c r="BA2436" s="16"/>
      <c r="BB2436" s="16"/>
      <c r="BC2436" s="16"/>
      <c r="BD2436" s="16"/>
      <c r="BH2436" s="6"/>
      <c r="BI2436" s="3"/>
      <c r="BK2436" s="6"/>
      <c r="BL2436" s="3"/>
      <c r="BM2436" s="3"/>
    </row>
    <row r="2437" spans="11:65" ht="12.75" customHeight="1" x14ac:dyDescent="0.15">
      <c r="K2437" s="1"/>
      <c r="AL2437" s="16"/>
      <c r="AM2437" s="16"/>
      <c r="AN2437" s="17"/>
      <c r="AO2437" s="16"/>
      <c r="AP2437" s="16"/>
      <c r="AQ2437" s="18"/>
      <c r="AR2437" s="18"/>
      <c r="AS2437" s="16"/>
      <c r="AT2437" s="16"/>
      <c r="AU2437" s="16"/>
      <c r="AV2437" s="16"/>
      <c r="AW2437" s="17"/>
      <c r="AX2437" s="16"/>
      <c r="AY2437" s="16"/>
      <c r="AZ2437" s="16"/>
      <c r="BA2437" s="16"/>
      <c r="BB2437" s="16"/>
      <c r="BC2437" s="16"/>
      <c r="BD2437" s="16"/>
      <c r="BH2437" s="6"/>
      <c r="BI2437" s="3"/>
      <c r="BK2437" s="6"/>
      <c r="BL2437" s="3"/>
      <c r="BM2437" s="3"/>
    </row>
    <row r="2438" spans="11:65" ht="12.75" customHeight="1" x14ac:dyDescent="0.15">
      <c r="K2438" s="1"/>
      <c r="AL2438" s="16"/>
      <c r="AM2438" s="16"/>
      <c r="AN2438" s="17"/>
      <c r="AO2438" s="16"/>
      <c r="AP2438" s="16"/>
      <c r="AQ2438" s="18"/>
      <c r="AR2438" s="18"/>
      <c r="AS2438" s="16"/>
      <c r="AT2438" s="16"/>
      <c r="AU2438" s="16"/>
      <c r="AV2438" s="16"/>
      <c r="AW2438" s="17"/>
      <c r="AX2438" s="16"/>
      <c r="AY2438" s="16"/>
      <c r="AZ2438" s="16"/>
      <c r="BA2438" s="16"/>
      <c r="BB2438" s="16"/>
      <c r="BC2438" s="16"/>
      <c r="BD2438" s="16"/>
      <c r="BH2438" s="6"/>
      <c r="BI2438" s="3"/>
      <c r="BK2438" s="6"/>
      <c r="BL2438" s="3"/>
      <c r="BM2438" s="3"/>
    </row>
    <row r="2439" spans="11:65" ht="12.75" customHeight="1" x14ac:dyDescent="0.15">
      <c r="K2439" s="1"/>
      <c r="AL2439" s="16"/>
      <c r="AM2439" s="16"/>
      <c r="AN2439" s="17"/>
      <c r="AO2439" s="16"/>
      <c r="AP2439" s="16"/>
      <c r="AQ2439" s="18"/>
      <c r="AR2439" s="18"/>
      <c r="AS2439" s="16"/>
      <c r="AT2439" s="16"/>
      <c r="AU2439" s="16"/>
      <c r="AV2439" s="16"/>
      <c r="AW2439" s="17"/>
      <c r="AX2439" s="16"/>
      <c r="AY2439" s="16"/>
      <c r="AZ2439" s="16"/>
      <c r="BA2439" s="16"/>
      <c r="BB2439" s="16"/>
      <c r="BC2439" s="16"/>
      <c r="BD2439" s="16"/>
      <c r="BH2439" s="6"/>
      <c r="BI2439" s="3"/>
      <c r="BK2439" s="6"/>
      <c r="BL2439" s="3"/>
      <c r="BM2439" s="3"/>
    </row>
    <row r="2440" spans="11:65" ht="12.75" customHeight="1" x14ac:dyDescent="0.15">
      <c r="K2440" s="1"/>
      <c r="AL2440" s="16"/>
      <c r="AM2440" s="16"/>
      <c r="AN2440" s="17"/>
      <c r="AO2440" s="16"/>
      <c r="AP2440" s="16"/>
      <c r="AQ2440" s="18"/>
      <c r="AR2440" s="18"/>
      <c r="AS2440" s="16"/>
      <c r="AT2440" s="16"/>
      <c r="AU2440" s="16"/>
      <c r="AV2440" s="16"/>
      <c r="AW2440" s="17"/>
      <c r="AX2440" s="16"/>
      <c r="AY2440" s="16"/>
      <c r="AZ2440" s="16"/>
      <c r="BA2440" s="16"/>
      <c r="BB2440" s="16"/>
      <c r="BC2440" s="16"/>
      <c r="BD2440" s="16"/>
      <c r="BH2440" s="6"/>
      <c r="BI2440" s="3"/>
      <c r="BK2440" s="6"/>
      <c r="BL2440" s="3"/>
      <c r="BM2440" s="3"/>
    </row>
    <row r="2441" spans="11:65" ht="12.75" customHeight="1" x14ac:dyDescent="0.15">
      <c r="K2441" s="1"/>
      <c r="AL2441" s="16"/>
      <c r="AM2441" s="16"/>
      <c r="AN2441" s="17"/>
      <c r="AO2441" s="16"/>
      <c r="AP2441" s="16"/>
      <c r="AQ2441" s="18"/>
      <c r="AR2441" s="18"/>
      <c r="AS2441" s="16"/>
      <c r="AT2441" s="16"/>
      <c r="AU2441" s="16"/>
      <c r="AV2441" s="16"/>
      <c r="AW2441" s="17"/>
      <c r="AX2441" s="16"/>
      <c r="AY2441" s="16"/>
      <c r="AZ2441" s="16"/>
      <c r="BA2441" s="16"/>
      <c r="BB2441" s="16"/>
      <c r="BC2441" s="16"/>
      <c r="BD2441" s="16"/>
      <c r="BH2441" s="6"/>
      <c r="BI2441" s="3"/>
      <c r="BK2441" s="6"/>
      <c r="BL2441" s="3"/>
      <c r="BM2441" s="3"/>
    </row>
    <row r="2442" spans="11:65" ht="12.75" customHeight="1" x14ac:dyDescent="0.15">
      <c r="K2442" s="1"/>
      <c r="AL2442" s="16"/>
      <c r="AM2442" s="16"/>
      <c r="AN2442" s="17"/>
      <c r="AO2442" s="16"/>
      <c r="AP2442" s="16"/>
      <c r="AQ2442" s="18"/>
      <c r="AR2442" s="18"/>
      <c r="AS2442" s="16"/>
      <c r="AT2442" s="16"/>
      <c r="AU2442" s="16"/>
      <c r="AV2442" s="16"/>
      <c r="AW2442" s="17"/>
      <c r="AX2442" s="16"/>
      <c r="AY2442" s="16"/>
      <c r="AZ2442" s="16"/>
      <c r="BA2442" s="16"/>
      <c r="BB2442" s="16"/>
      <c r="BC2442" s="16"/>
      <c r="BD2442" s="16"/>
      <c r="BH2442" s="6"/>
      <c r="BI2442" s="3"/>
      <c r="BK2442" s="6"/>
      <c r="BL2442" s="3"/>
      <c r="BM2442" s="3"/>
    </row>
    <row r="2443" spans="11:65" ht="12.75" customHeight="1" x14ac:dyDescent="0.15">
      <c r="K2443" s="1"/>
      <c r="AL2443" s="16"/>
      <c r="AM2443" s="16"/>
      <c r="AN2443" s="17"/>
      <c r="AO2443" s="16"/>
      <c r="AP2443" s="16"/>
      <c r="AQ2443" s="18"/>
      <c r="AR2443" s="18"/>
      <c r="AS2443" s="16"/>
      <c r="AT2443" s="16"/>
      <c r="AU2443" s="16"/>
      <c r="AV2443" s="16"/>
      <c r="AW2443" s="17"/>
      <c r="AX2443" s="16"/>
      <c r="AY2443" s="16"/>
      <c r="AZ2443" s="16"/>
      <c r="BA2443" s="16"/>
      <c r="BB2443" s="16"/>
      <c r="BC2443" s="16"/>
      <c r="BD2443" s="16"/>
      <c r="BH2443" s="6"/>
      <c r="BI2443" s="3"/>
      <c r="BK2443" s="6"/>
      <c r="BL2443" s="3"/>
      <c r="BM2443" s="3"/>
    </row>
    <row r="2444" spans="11:65" ht="12.75" customHeight="1" x14ac:dyDescent="0.15">
      <c r="K2444" s="1"/>
      <c r="AL2444" s="16"/>
      <c r="AM2444" s="16"/>
      <c r="AN2444" s="17"/>
      <c r="AO2444" s="16"/>
      <c r="AP2444" s="16"/>
      <c r="AQ2444" s="18"/>
      <c r="AR2444" s="18"/>
      <c r="AS2444" s="16"/>
      <c r="AT2444" s="16"/>
      <c r="AU2444" s="16"/>
      <c r="AV2444" s="16"/>
      <c r="AW2444" s="17"/>
      <c r="AX2444" s="16"/>
      <c r="AY2444" s="16"/>
      <c r="AZ2444" s="16"/>
      <c r="BA2444" s="16"/>
      <c r="BB2444" s="16"/>
      <c r="BC2444" s="16"/>
      <c r="BD2444" s="16"/>
      <c r="BH2444" s="6"/>
      <c r="BI2444" s="3"/>
      <c r="BK2444" s="6"/>
      <c r="BL2444" s="3"/>
      <c r="BM2444" s="3"/>
    </row>
    <row r="2445" spans="11:65" ht="12.75" customHeight="1" x14ac:dyDescent="0.15">
      <c r="K2445" s="1"/>
      <c r="AL2445" s="16"/>
      <c r="AM2445" s="16"/>
      <c r="AN2445" s="17"/>
      <c r="AO2445" s="16"/>
      <c r="AP2445" s="16"/>
      <c r="AQ2445" s="18"/>
      <c r="AR2445" s="18"/>
      <c r="AS2445" s="16"/>
      <c r="AT2445" s="16"/>
      <c r="AU2445" s="16"/>
      <c r="AV2445" s="16"/>
      <c r="AW2445" s="17"/>
      <c r="AX2445" s="16"/>
      <c r="AY2445" s="16"/>
      <c r="AZ2445" s="16"/>
      <c r="BA2445" s="16"/>
      <c r="BB2445" s="16"/>
      <c r="BC2445" s="16"/>
      <c r="BD2445" s="16"/>
      <c r="BH2445" s="6"/>
      <c r="BI2445" s="3"/>
      <c r="BK2445" s="6"/>
      <c r="BL2445" s="3"/>
      <c r="BM2445" s="3"/>
    </row>
    <row r="2446" spans="11:65" ht="12.75" customHeight="1" x14ac:dyDescent="0.15">
      <c r="K2446" s="1"/>
      <c r="AL2446" s="16"/>
      <c r="AM2446" s="16"/>
      <c r="AN2446" s="17"/>
      <c r="AO2446" s="16"/>
      <c r="AP2446" s="16"/>
      <c r="AQ2446" s="18"/>
      <c r="AR2446" s="18"/>
      <c r="AS2446" s="16"/>
      <c r="AT2446" s="16"/>
      <c r="AU2446" s="16"/>
      <c r="AV2446" s="16"/>
      <c r="AW2446" s="17"/>
      <c r="AX2446" s="16"/>
      <c r="AY2446" s="16"/>
      <c r="AZ2446" s="16"/>
      <c r="BA2446" s="16"/>
      <c r="BB2446" s="16"/>
      <c r="BC2446" s="16"/>
      <c r="BD2446" s="16"/>
      <c r="BH2446" s="6"/>
      <c r="BI2446" s="3"/>
      <c r="BK2446" s="6"/>
      <c r="BL2446" s="3"/>
      <c r="BM2446" s="3"/>
    </row>
    <row r="2447" spans="11:65" ht="12.75" customHeight="1" x14ac:dyDescent="0.15">
      <c r="K2447" s="1"/>
      <c r="AL2447" s="16"/>
      <c r="AM2447" s="16"/>
      <c r="AN2447" s="17"/>
      <c r="AO2447" s="16"/>
      <c r="AP2447" s="16"/>
      <c r="AQ2447" s="18"/>
      <c r="AR2447" s="18"/>
      <c r="AS2447" s="16"/>
      <c r="AT2447" s="16"/>
      <c r="AU2447" s="16"/>
      <c r="AV2447" s="16"/>
      <c r="AW2447" s="17"/>
      <c r="AX2447" s="16"/>
      <c r="AY2447" s="16"/>
      <c r="AZ2447" s="16"/>
      <c r="BA2447" s="16"/>
      <c r="BB2447" s="16"/>
      <c r="BC2447" s="16"/>
      <c r="BD2447" s="16"/>
      <c r="BH2447" s="6"/>
      <c r="BI2447" s="3"/>
      <c r="BK2447" s="6"/>
      <c r="BL2447" s="3"/>
      <c r="BM2447" s="3"/>
    </row>
    <row r="2448" spans="11:65" ht="12.75" customHeight="1" x14ac:dyDescent="0.15">
      <c r="K2448" s="1"/>
      <c r="AL2448" s="16"/>
      <c r="AM2448" s="16"/>
      <c r="AN2448" s="17"/>
      <c r="AO2448" s="16"/>
      <c r="AP2448" s="16"/>
      <c r="AQ2448" s="18"/>
      <c r="AR2448" s="18"/>
      <c r="AS2448" s="16"/>
      <c r="AT2448" s="16"/>
      <c r="AU2448" s="16"/>
      <c r="AV2448" s="16"/>
      <c r="AW2448" s="17"/>
      <c r="AX2448" s="16"/>
      <c r="AY2448" s="16"/>
      <c r="AZ2448" s="16"/>
      <c r="BA2448" s="16"/>
      <c r="BB2448" s="16"/>
      <c r="BC2448" s="16"/>
      <c r="BD2448" s="16"/>
      <c r="BH2448" s="6"/>
      <c r="BI2448" s="3"/>
      <c r="BK2448" s="6"/>
      <c r="BL2448" s="3"/>
      <c r="BM2448" s="3"/>
    </row>
    <row r="2449" spans="11:65" ht="12.75" customHeight="1" x14ac:dyDescent="0.15">
      <c r="K2449" s="1"/>
      <c r="AL2449" s="16"/>
      <c r="AM2449" s="16"/>
      <c r="AN2449" s="17"/>
      <c r="AO2449" s="16"/>
      <c r="AP2449" s="16"/>
      <c r="AQ2449" s="18"/>
      <c r="AR2449" s="18"/>
      <c r="AS2449" s="16"/>
      <c r="AT2449" s="16"/>
      <c r="AU2449" s="16"/>
      <c r="AV2449" s="16"/>
      <c r="AW2449" s="17"/>
      <c r="AX2449" s="16"/>
      <c r="AY2449" s="16"/>
      <c r="AZ2449" s="16"/>
      <c r="BA2449" s="16"/>
      <c r="BB2449" s="16"/>
      <c r="BC2449" s="16"/>
      <c r="BD2449" s="16"/>
      <c r="BH2449" s="6"/>
      <c r="BI2449" s="3"/>
      <c r="BK2449" s="6"/>
      <c r="BL2449" s="3"/>
      <c r="BM2449" s="3"/>
    </row>
    <row r="2450" spans="11:65" ht="12.75" customHeight="1" x14ac:dyDescent="0.15">
      <c r="K2450" s="1"/>
      <c r="AL2450" s="16"/>
      <c r="AM2450" s="16"/>
      <c r="AN2450" s="17"/>
      <c r="AO2450" s="16"/>
      <c r="AP2450" s="16"/>
      <c r="AQ2450" s="18"/>
      <c r="AR2450" s="18"/>
      <c r="AS2450" s="16"/>
      <c r="AT2450" s="16"/>
      <c r="AU2450" s="16"/>
      <c r="AV2450" s="16"/>
      <c r="AW2450" s="17"/>
      <c r="AX2450" s="16"/>
      <c r="AY2450" s="16"/>
      <c r="AZ2450" s="16"/>
      <c r="BA2450" s="16"/>
      <c r="BB2450" s="16"/>
      <c r="BC2450" s="16"/>
      <c r="BD2450" s="16"/>
      <c r="BH2450" s="6"/>
      <c r="BI2450" s="3"/>
      <c r="BK2450" s="6"/>
      <c r="BL2450" s="3"/>
      <c r="BM2450" s="3"/>
    </row>
    <row r="2451" spans="11:65" ht="12.75" customHeight="1" x14ac:dyDescent="0.15">
      <c r="K2451" s="1"/>
      <c r="AL2451" s="16"/>
      <c r="AM2451" s="16"/>
      <c r="AN2451" s="17"/>
      <c r="AO2451" s="16"/>
      <c r="AP2451" s="16"/>
      <c r="AQ2451" s="18"/>
      <c r="AR2451" s="18"/>
      <c r="AS2451" s="16"/>
      <c r="AT2451" s="16"/>
      <c r="AU2451" s="16"/>
      <c r="AV2451" s="16"/>
      <c r="AW2451" s="17"/>
      <c r="AX2451" s="16"/>
      <c r="AY2451" s="16"/>
      <c r="AZ2451" s="16"/>
      <c r="BA2451" s="16"/>
      <c r="BB2451" s="16"/>
      <c r="BC2451" s="16"/>
      <c r="BD2451" s="16"/>
      <c r="BH2451" s="6"/>
      <c r="BI2451" s="3"/>
      <c r="BK2451" s="6"/>
      <c r="BL2451" s="3"/>
      <c r="BM2451" s="3"/>
    </row>
    <row r="2452" spans="11:65" ht="12.75" customHeight="1" x14ac:dyDescent="0.15">
      <c r="K2452" s="1"/>
      <c r="AL2452" s="16"/>
      <c r="AM2452" s="16"/>
      <c r="AN2452" s="17"/>
      <c r="AO2452" s="16"/>
      <c r="AP2452" s="16"/>
      <c r="AQ2452" s="18"/>
      <c r="AR2452" s="18"/>
      <c r="AS2452" s="16"/>
      <c r="AT2452" s="16"/>
      <c r="AU2452" s="16"/>
      <c r="AV2452" s="16"/>
      <c r="AW2452" s="17"/>
      <c r="AX2452" s="16"/>
      <c r="AY2452" s="16"/>
      <c r="AZ2452" s="16"/>
      <c r="BA2452" s="16"/>
      <c r="BB2452" s="16"/>
      <c r="BC2452" s="16"/>
      <c r="BD2452" s="16"/>
      <c r="BH2452" s="6"/>
      <c r="BI2452" s="3"/>
      <c r="BK2452" s="6"/>
      <c r="BL2452" s="3"/>
      <c r="BM2452" s="3"/>
    </row>
    <row r="2453" spans="11:65" ht="12.75" customHeight="1" x14ac:dyDescent="0.15">
      <c r="K2453" s="1"/>
      <c r="AL2453" s="16"/>
      <c r="AM2453" s="16"/>
      <c r="AN2453" s="17"/>
      <c r="AO2453" s="16"/>
      <c r="AP2453" s="16"/>
      <c r="AQ2453" s="18"/>
      <c r="AR2453" s="18"/>
      <c r="AS2453" s="16"/>
      <c r="AT2453" s="16"/>
      <c r="AU2453" s="16"/>
      <c r="AV2453" s="16"/>
      <c r="AW2453" s="17"/>
      <c r="AX2453" s="16"/>
      <c r="AY2453" s="16"/>
      <c r="AZ2453" s="16"/>
      <c r="BA2453" s="16"/>
      <c r="BB2453" s="16"/>
      <c r="BC2453" s="16"/>
      <c r="BD2453" s="16"/>
      <c r="BH2453" s="6"/>
      <c r="BI2453" s="3"/>
      <c r="BK2453" s="6"/>
      <c r="BL2453" s="3"/>
      <c r="BM2453" s="3"/>
    </row>
    <row r="2454" spans="11:65" ht="12.75" customHeight="1" x14ac:dyDescent="0.15">
      <c r="K2454" s="1"/>
      <c r="AL2454" s="16"/>
      <c r="AM2454" s="16"/>
      <c r="AN2454" s="17"/>
      <c r="AO2454" s="16"/>
      <c r="AP2454" s="16"/>
      <c r="AQ2454" s="18"/>
      <c r="AR2454" s="18"/>
      <c r="AS2454" s="16"/>
      <c r="AT2454" s="16"/>
      <c r="AU2454" s="16"/>
      <c r="AV2454" s="16"/>
      <c r="AW2454" s="17"/>
      <c r="AX2454" s="16"/>
      <c r="AY2454" s="16"/>
      <c r="AZ2454" s="16"/>
      <c r="BA2454" s="16"/>
      <c r="BB2454" s="16"/>
      <c r="BC2454" s="16"/>
      <c r="BD2454" s="16"/>
      <c r="BH2454" s="6"/>
      <c r="BI2454" s="3"/>
      <c r="BK2454" s="6"/>
      <c r="BL2454" s="3"/>
      <c r="BM2454" s="3"/>
    </row>
    <row r="2455" spans="11:65" ht="12.75" customHeight="1" x14ac:dyDescent="0.15">
      <c r="K2455" s="1"/>
      <c r="AL2455" s="16"/>
      <c r="AM2455" s="16"/>
      <c r="AN2455" s="17"/>
      <c r="AO2455" s="16"/>
      <c r="AP2455" s="16"/>
      <c r="AQ2455" s="18"/>
      <c r="AR2455" s="18"/>
      <c r="AS2455" s="16"/>
      <c r="AT2455" s="16"/>
      <c r="AU2455" s="16"/>
      <c r="AV2455" s="16"/>
      <c r="AW2455" s="17"/>
      <c r="AX2455" s="16"/>
      <c r="AY2455" s="16"/>
      <c r="AZ2455" s="16"/>
      <c r="BA2455" s="16"/>
      <c r="BB2455" s="16"/>
      <c r="BC2455" s="16"/>
      <c r="BD2455" s="16"/>
      <c r="BH2455" s="6"/>
      <c r="BI2455" s="3"/>
      <c r="BK2455" s="6"/>
      <c r="BL2455" s="3"/>
      <c r="BM2455" s="3"/>
    </row>
    <row r="2456" spans="11:65" ht="12.75" customHeight="1" x14ac:dyDescent="0.15">
      <c r="K2456" s="1"/>
      <c r="AL2456" s="16"/>
      <c r="AM2456" s="16"/>
      <c r="AN2456" s="17"/>
      <c r="AO2456" s="16"/>
      <c r="AP2456" s="16"/>
      <c r="AQ2456" s="18"/>
      <c r="AR2456" s="18"/>
      <c r="AS2456" s="16"/>
      <c r="AT2456" s="16"/>
      <c r="AU2456" s="16"/>
      <c r="AV2456" s="16"/>
      <c r="AW2456" s="17"/>
      <c r="AX2456" s="16"/>
      <c r="AY2456" s="16"/>
      <c r="AZ2456" s="16"/>
      <c r="BA2456" s="16"/>
      <c r="BB2456" s="16"/>
      <c r="BC2456" s="16"/>
      <c r="BD2456" s="16"/>
      <c r="BH2456" s="6"/>
      <c r="BI2456" s="3"/>
      <c r="BK2456" s="6"/>
      <c r="BL2456" s="3"/>
      <c r="BM2456" s="3"/>
    </row>
    <row r="2457" spans="11:65" ht="12.75" customHeight="1" x14ac:dyDescent="0.15">
      <c r="K2457" s="1"/>
      <c r="AL2457" s="16"/>
      <c r="AM2457" s="16"/>
      <c r="AN2457" s="17"/>
      <c r="AO2457" s="16"/>
      <c r="AP2457" s="16"/>
      <c r="AQ2457" s="18"/>
      <c r="AR2457" s="18"/>
      <c r="AS2457" s="16"/>
      <c r="AT2457" s="16"/>
      <c r="AU2457" s="16"/>
      <c r="AV2457" s="16"/>
      <c r="AW2457" s="17"/>
      <c r="AX2457" s="16"/>
      <c r="AY2457" s="16"/>
      <c r="AZ2457" s="16"/>
      <c r="BA2457" s="16"/>
      <c r="BB2457" s="16"/>
      <c r="BC2457" s="16"/>
      <c r="BD2457" s="16"/>
      <c r="BH2457" s="6"/>
      <c r="BI2457" s="3"/>
      <c r="BK2457" s="6"/>
      <c r="BL2457" s="3"/>
      <c r="BM2457" s="3"/>
    </row>
    <row r="2458" spans="11:65" ht="12.75" customHeight="1" x14ac:dyDescent="0.15">
      <c r="K2458" s="1"/>
      <c r="AL2458" s="16"/>
      <c r="AM2458" s="16"/>
      <c r="AN2458" s="17"/>
      <c r="AO2458" s="16"/>
      <c r="AP2458" s="16"/>
      <c r="AQ2458" s="18"/>
      <c r="AR2458" s="18"/>
      <c r="AS2458" s="16"/>
      <c r="AT2458" s="16"/>
      <c r="AU2458" s="16"/>
      <c r="AV2458" s="16"/>
      <c r="AW2458" s="17"/>
      <c r="AX2458" s="16"/>
      <c r="AY2458" s="16"/>
      <c r="AZ2458" s="16"/>
      <c r="BA2458" s="16"/>
      <c r="BB2458" s="16"/>
      <c r="BC2458" s="16"/>
      <c r="BD2458" s="16"/>
      <c r="BH2458" s="6"/>
      <c r="BI2458" s="3"/>
      <c r="BK2458" s="6"/>
      <c r="BL2458" s="3"/>
      <c r="BM2458" s="3"/>
    </row>
    <row r="2459" spans="11:65" ht="12.75" customHeight="1" x14ac:dyDescent="0.15">
      <c r="K2459" s="1"/>
      <c r="AL2459" s="16"/>
      <c r="AM2459" s="16"/>
      <c r="AN2459" s="17"/>
      <c r="AO2459" s="16"/>
      <c r="AP2459" s="16"/>
      <c r="AQ2459" s="18"/>
      <c r="AR2459" s="18"/>
      <c r="AS2459" s="16"/>
      <c r="AT2459" s="16"/>
      <c r="AU2459" s="16"/>
      <c r="AV2459" s="16"/>
      <c r="AW2459" s="17"/>
      <c r="AX2459" s="16"/>
      <c r="AY2459" s="16"/>
      <c r="AZ2459" s="16"/>
      <c r="BA2459" s="16"/>
      <c r="BB2459" s="16"/>
      <c r="BC2459" s="16"/>
      <c r="BD2459" s="16"/>
      <c r="BH2459" s="6"/>
      <c r="BI2459" s="3"/>
      <c r="BK2459" s="6"/>
      <c r="BL2459" s="3"/>
      <c r="BM2459" s="3"/>
    </row>
    <row r="2460" spans="11:65" ht="12.75" customHeight="1" x14ac:dyDescent="0.15">
      <c r="K2460" s="1"/>
      <c r="AL2460" s="16"/>
      <c r="AM2460" s="16"/>
      <c r="AN2460" s="17"/>
      <c r="AO2460" s="16"/>
      <c r="AP2460" s="16"/>
      <c r="AQ2460" s="18"/>
      <c r="AR2460" s="18"/>
      <c r="AS2460" s="16"/>
      <c r="AT2460" s="16"/>
      <c r="AU2460" s="16"/>
      <c r="AV2460" s="16"/>
      <c r="AW2460" s="17"/>
      <c r="AX2460" s="16"/>
      <c r="AY2460" s="16"/>
      <c r="AZ2460" s="16"/>
      <c r="BA2460" s="16"/>
      <c r="BB2460" s="16"/>
      <c r="BC2460" s="16"/>
      <c r="BD2460" s="16"/>
      <c r="BH2460" s="6"/>
      <c r="BI2460" s="3"/>
      <c r="BK2460" s="6"/>
      <c r="BL2460" s="3"/>
      <c r="BM2460" s="3"/>
    </row>
    <row r="2461" spans="11:65" ht="12.75" customHeight="1" x14ac:dyDescent="0.15">
      <c r="K2461" s="1"/>
      <c r="AL2461" s="16"/>
      <c r="AM2461" s="16"/>
      <c r="AN2461" s="17"/>
      <c r="AO2461" s="16"/>
      <c r="AP2461" s="16"/>
      <c r="AQ2461" s="18"/>
      <c r="AR2461" s="18"/>
      <c r="AS2461" s="16"/>
      <c r="AT2461" s="16"/>
      <c r="AU2461" s="16"/>
      <c r="AV2461" s="16"/>
      <c r="AW2461" s="17"/>
      <c r="AX2461" s="16"/>
      <c r="AY2461" s="16"/>
      <c r="AZ2461" s="16"/>
      <c r="BA2461" s="16"/>
      <c r="BB2461" s="16"/>
      <c r="BC2461" s="16"/>
      <c r="BD2461" s="16"/>
      <c r="BH2461" s="6"/>
      <c r="BI2461" s="3"/>
      <c r="BK2461" s="6"/>
      <c r="BL2461" s="3"/>
      <c r="BM2461" s="3"/>
    </row>
    <row r="2462" spans="11:65" ht="12.75" customHeight="1" x14ac:dyDescent="0.15">
      <c r="K2462" s="1"/>
      <c r="AL2462" s="16"/>
      <c r="AM2462" s="16"/>
      <c r="AN2462" s="17"/>
      <c r="AO2462" s="16"/>
      <c r="AP2462" s="16"/>
      <c r="AQ2462" s="18"/>
      <c r="AR2462" s="18"/>
      <c r="AS2462" s="16"/>
      <c r="AT2462" s="16"/>
      <c r="AU2462" s="16"/>
      <c r="AV2462" s="16"/>
      <c r="AW2462" s="17"/>
      <c r="AX2462" s="16"/>
      <c r="AY2462" s="16"/>
      <c r="AZ2462" s="16"/>
      <c r="BA2462" s="16"/>
      <c r="BB2462" s="16"/>
      <c r="BC2462" s="16"/>
      <c r="BD2462" s="16"/>
      <c r="BH2462" s="6"/>
      <c r="BI2462" s="3"/>
      <c r="BK2462" s="6"/>
      <c r="BL2462" s="3"/>
      <c r="BM2462" s="3"/>
    </row>
    <row r="2463" spans="11:65" ht="12.75" customHeight="1" x14ac:dyDescent="0.15">
      <c r="K2463" s="1"/>
      <c r="AL2463" s="16"/>
      <c r="AM2463" s="16"/>
      <c r="AN2463" s="17"/>
      <c r="AO2463" s="16"/>
      <c r="AP2463" s="16"/>
      <c r="AQ2463" s="18"/>
      <c r="AR2463" s="18"/>
      <c r="AS2463" s="16"/>
      <c r="AT2463" s="16"/>
      <c r="AU2463" s="16"/>
      <c r="AV2463" s="16"/>
      <c r="AW2463" s="17"/>
      <c r="AX2463" s="16"/>
      <c r="AY2463" s="16"/>
      <c r="AZ2463" s="16"/>
      <c r="BA2463" s="16"/>
      <c r="BB2463" s="16"/>
      <c r="BC2463" s="16"/>
      <c r="BD2463" s="16"/>
      <c r="BH2463" s="6"/>
      <c r="BI2463" s="3"/>
      <c r="BK2463" s="6"/>
      <c r="BL2463" s="3"/>
      <c r="BM2463" s="3"/>
    </row>
    <row r="2464" spans="11:65" ht="12.75" customHeight="1" x14ac:dyDescent="0.15">
      <c r="K2464" s="1"/>
      <c r="AL2464" s="16"/>
      <c r="AM2464" s="16"/>
      <c r="AN2464" s="17"/>
      <c r="AO2464" s="16"/>
      <c r="AP2464" s="16"/>
      <c r="AQ2464" s="18"/>
      <c r="AR2464" s="18"/>
      <c r="AS2464" s="16"/>
      <c r="AT2464" s="16"/>
      <c r="AU2464" s="16"/>
      <c r="AV2464" s="16"/>
      <c r="AW2464" s="17"/>
      <c r="AX2464" s="16"/>
      <c r="AY2464" s="16"/>
      <c r="AZ2464" s="16"/>
      <c r="BA2464" s="16"/>
      <c r="BB2464" s="16"/>
      <c r="BC2464" s="16"/>
      <c r="BD2464" s="16"/>
      <c r="BH2464" s="6"/>
      <c r="BI2464" s="3"/>
      <c r="BK2464" s="6"/>
      <c r="BL2464" s="3"/>
      <c r="BM2464" s="3"/>
    </row>
    <row r="2465" spans="11:65" ht="12.75" customHeight="1" x14ac:dyDescent="0.15">
      <c r="K2465" s="1"/>
      <c r="AL2465" s="16"/>
      <c r="AM2465" s="16"/>
      <c r="AN2465" s="17"/>
      <c r="AO2465" s="16"/>
      <c r="AP2465" s="16"/>
      <c r="AQ2465" s="18"/>
      <c r="AR2465" s="18"/>
      <c r="AS2465" s="16"/>
      <c r="AT2465" s="16"/>
      <c r="AU2465" s="16"/>
      <c r="AV2465" s="16"/>
      <c r="AW2465" s="17"/>
      <c r="AX2465" s="16"/>
      <c r="AY2465" s="16"/>
      <c r="AZ2465" s="16"/>
      <c r="BA2465" s="16"/>
      <c r="BB2465" s="16"/>
      <c r="BC2465" s="16"/>
      <c r="BD2465" s="16"/>
      <c r="BH2465" s="6"/>
      <c r="BI2465" s="3"/>
      <c r="BK2465" s="6"/>
      <c r="BL2465" s="3"/>
      <c r="BM2465" s="3"/>
    </row>
    <row r="2466" spans="11:65" ht="12.75" customHeight="1" x14ac:dyDescent="0.15">
      <c r="K2466" s="1"/>
      <c r="AL2466" s="16"/>
      <c r="AM2466" s="16"/>
      <c r="AN2466" s="17"/>
      <c r="AO2466" s="16"/>
      <c r="AP2466" s="16"/>
      <c r="AQ2466" s="18"/>
      <c r="AR2466" s="18"/>
      <c r="AS2466" s="16"/>
      <c r="AT2466" s="16"/>
      <c r="AU2466" s="16"/>
      <c r="AV2466" s="16"/>
      <c r="AW2466" s="17"/>
      <c r="AX2466" s="16"/>
      <c r="AY2466" s="16"/>
      <c r="AZ2466" s="16"/>
      <c r="BA2466" s="16"/>
      <c r="BB2466" s="16"/>
      <c r="BC2466" s="16"/>
      <c r="BD2466" s="16"/>
      <c r="BH2466" s="6"/>
      <c r="BI2466" s="3"/>
      <c r="BK2466" s="6"/>
      <c r="BL2466" s="3"/>
      <c r="BM2466" s="3"/>
    </row>
    <row r="2467" spans="11:65" ht="12.75" customHeight="1" x14ac:dyDescent="0.15">
      <c r="K2467" s="1"/>
      <c r="AL2467" s="16"/>
      <c r="AM2467" s="16"/>
      <c r="AN2467" s="17"/>
      <c r="AO2467" s="16"/>
      <c r="AP2467" s="16"/>
      <c r="AQ2467" s="18"/>
      <c r="AR2467" s="18"/>
      <c r="AS2467" s="16"/>
      <c r="AT2467" s="16"/>
      <c r="AU2467" s="16"/>
      <c r="AV2467" s="16"/>
      <c r="AW2467" s="17"/>
      <c r="AX2467" s="16"/>
      <c r="AY2467" s="16"/>
      <c r="AZ2467" s="16"/>
      <c r="BA2467" s="16"/>
      <c r="BB2467" s="16"/>
      <c r="BC2467" s="16"/>
      <c r="BD2467" s="16"/>
      <c r="BH2467" s="6"/>
      <c r="BI2467" s="3"/>
      <c r="BK2467" s="6"/>
      <c r="BL2467" s="3"/>
      <c r="BM2467" s="3"/>
    </row>
    <row r="2468" spans="11:65" ht="12.75" customHeight="1" x14ac:dyDescent="0.15">
      <c r="K2468" s="1"/>
      <c r="AL2468" s="16"/>
      <c r="AM2468" s="16"/>
      <c r="AN2468" s="17"/>
      <c r="AO2468" s="16"/>
      <c r="AP2468" s="16"/>
      <c r="AQ2468" s="18"/>
      <c r="AR2468" s="18"/>
      <c r="AS2468" s="16"/>
      <c r="AT2468" s="16"/>
      <c r="AU2468" s="16"/>
      <c r="AV2468" s="16"/>
      <c r="AW2468" s="17"/>
      <c r="AX2468" s="16"/>
      <c r="AY2468" s="16"/>
      <c r="AZ2468" s="16"/>
      <c r="BA2468" s="16"/>
      <c r="BB2468" s="16"/>
      <c r="BC2468" s="16"/>
      <c r="BD2468" s="16"/>
      <c r="BH2468" s="6"/>
      <c r="BI2468" s="3"/>
      <c r="BK2468" s="6"/>
      <c r="BL2468" s="3"/>
      <c r="BM2468" s="3"/>
    </row>
    <row r="2469" spans="11:65" ht="12.75" customHeight="1" x14ac:dyDescent="0.15">
      <c r="K2469" s="1"/>
      <c r="AL2469" s="16"/>
      <c r="AM2469" s="16"/>
      <c r="AN2469" s="17"/>
      <c r="AO2469" s="16"/>
      <c r="AP2469" s="16"/>
      <c r="AQ2469" s="18"/>
      <c r="AR2469" s="18"/>
      <c r="AS2469" s="16"/>
      <c r="AT2469" s="16"/>
      <c r="AU2469" s="16"/>
      <c r="AV2469" s="16"/>
      <c r="AW2469" s="17"/>
      <c r="AX2469" s="16"/>
      <c r="AY2469" s="16"/>
      <c r="AZ2469" s="16"/>
      <c r="BA2469" s="16"/>
      <c r="BB2469" s="16"/>
      <c r="BC2469" s="16"/>
      <c r="BD2469" s="16"/>
      <c r="BH2469" s="6"/>
      <c r="BI2469" s="3"/>
      <c r="BK2469" s="6"/>
      <c r="BL2469" s="3"/>
      <c r="BM2469" s="3"/>
    </row>
    <row r="2470" spans="11:65" ht="12.75" customHeight="1" x14ac:dyDescent="0.15">
      <c r="K2470" s="1"/>
      <c r="AL2470" s="16"/>
      <c r="AM2470" s="16"/>
      <c r="AN2470" s="17"/>
      <c r="AO2470" s="16"/>
      <c r="AP2470" s="16"/>
      <c r="AQ2470" s="18"/>
      <c r="AR2470" s="18"/>
      <c r="AS2470" s="16"/>
      <c r="AT2470" s="16"/>
      <c r="AU2470" s="16"/>
      <c r="AV2470" s="16"/>
      <c r="AW2470" s="17"/>
      <c r="AX2470" s="16"/>
      <c r="AY2470" s="16"/>
      <c r="AZ2470" s="16"/>
      <c r="BA2470" s="16"/>
      <c r="BB2470" s="16"/>
      <c r="BC2470" s="16"/>
      <c r="BD2470" s="16"/>
      <c r="BH2470" s="6"/>
      <c r="BI2470" s="3"/>
      <c r="BK2470" s="6"/>
      <c r="BL2470" s="3"/>
      <c r="BM2470" s="3"/>
    </row>
    <row r="2471" spans="11:65" ht="12.75" customHeight="1" x14ac:dyDescent="0.15">
      <c r="K2471" s="1"/>
      <c r="AL2471" s="16"/>
      <c r="AM2471" s="16"/>
      <c r="AN2471" s="17"/>
      <c r="AO2471" s="16"/>
      <c r="AP2471" s="16"/>
      <c r="AQ2471" s="18"/>
      <c r="AR2471" s="18"/>
      <c r="AS2471" s="16"/>
      <c r="AT2471" s="16"/>
      <c r="AU2471" s="16"/>
      <c r="AV2471" s="16"/>
      <c r="AW2471" s="17"/>
      <c r="AX2471" s="16"/>
      <c r="AY2471" s="16"/>
      <c r="AZ2471" s="16"/>
      <c r="BA2471" s="16"/>
      <c r="BB2471" s="16"/>
      <c r="BC2471" s="16"/>
      <c r="BD2471" s="16"/>
      <c r="BH2471" s="6"/>
      <c r="BI2471" s="3"/>
      <c r="BK2471" s="6"/>
      <c r="BL2471" s="3"/>
      <c r="BM2471" s="3"/>
    </row>
    <row r="2472" spans="11:65" ht="12.75" customHeight="1" x14ac:dyDescent="0.15">
      <c r="K2472" s="1"/>
      <c r="AL2472" s="16"/>
      <c r="AM2472" s="16"/>
      <c r="AN2472" s="17"/>
      <c r="AO2472" s="16"/>
      <c r="AP2472" s="16"/>
      <c r="AQ2472" s="18"/>
      <c r="AR2472" s="18"/>
      <c r="AS2472" s="16"/>
      <c r="AT2472" s="16"/>
      <c r="AU2472" s="16"/>
      <c r="AV2472" s="16"/>
      <c r="AW2472" s="17"/>
      <c r="AX2472" s="16"/>
      <c r="AY2472" s="16"/>
      <c r="AZ2472" s="16"/>
      <c r="BA2472" s="16"/>
      <c r="BB2472" s="16"/>
      <c r="BC2472" s="16"/>
      <c r="BD2472" s="16"/>
      <c r="BH2472" s="6"/>
      <c r="BI2472" s="3"/>
      <c r="BK2472" s="6"/>
      <c r="BL2472" s="3"/>
      <c r="BM2472" s="3"/>
    </row>
    <row r="2473" spans="11:65" ht="12.75" customHeight="1" x14ac:dyDescent="0.15">
      <c r="K2473" s="1"/>
      <c r="AL2473" s="16"/>
      <c r="AM2473" s="16"/>
      <c r="AN2473" s="17"/>
      <c r="AO2473" s="16"/>
      <c r="AP2473" s="16"/>
      <c r="AQ2473" s="18"/>
      <c r="AR2473" s="18"/>
      <c r="AS2473" s="16"/>
      <c r="AT2473" s="16"/>
      <c r="AU2473" s="16"/>
      <c r="AV2473" s="16"/>
      <c r="AW2473" s="17"/>
      <c r="AX2473" s="16"/>
      <c r="AY2473" s="16"/>
      <c r="AZ2473" s="16"/>
      <c r="BA2473" s="16"/>
      <c r="BB2473" s="16"/>
      <c r="BC2473" s="16"/>
      <c r="BD2473" s="16"/>
      <c r="BH2473" s="6"/>
      <c r="BI2473" s="3"/>
      <c r="BK2473" s="6"/>
      <c r="BL2473" s="3"/>
      <c r="BM2473" s="3"/>
    </row>
    <row r="2474" spans="11:65" ht="12.75" customHeight="1" x14ac:dyDescent="0.15">
      <c r="K2474" s="1"/>
      <c r="AL2474" s="16"/>
      <c r="AM2474" s="16"/>
      <c r="AN2474" s="17"/>
      <c r="AO2474" s="16"/>
      <c r="AP2474" s="16"/>
      <c r="AQ2474" s="18"/>
      <c r="AR2474" s="18"/>
      <c r="AS2474" s="16"/>
      <c r="AT2474" s="16"/>
      <c r="AU2474" s="16"/>
      <c r="AV2474" s="16"/>
      <c r="AW2474" s="17"/>
      <c r="AX2474" s="16"/>
      <c r="AY2474" s="16"/>
      <c r="AZ2474" s="16"/>
      <c r="BA2474" s="16"/>
      <c r="BB2474" s="16"/>
      <c r="BC2474" s="16"/>
      <c r="BD2474" s="16"/>
      <c r="BH2474" s="6"/>
      <c r="BI2474" s="3"/>
      <c r="BK2474" s="6"/>
      <c r="BL2474" s="3"/>
      <c r="BM2474" s="3"/>
    </row>
    <row r="2475" spans="11:65" ht="12.75" customHeight="1" x14ac:dyDescent="0.15">
      <c r="K2475" s="1"/>
      <c r="AL2475" s="16"/>
      <c r="AM2475" s="16"/>
      <c r="AN2475" s="17"/>
      <c r="AO2475" s="16"/>
      <c r="AP2475" s="16"/>
      <c r="AQ2475" s="18"/>
      <c r="AR2475" s="18"/>
      <c r="AS2475" s="16"/>
      <c r="AT2475" s="16"/>
      <c r="AU2475" s="16"/>
      <c r="AV2475" s="16"/>
      <c r="AW2475" s="17"/>
      <c r="AX2475" s="16"/>
      <c r="AY2475" s="16"/>
      <c r="AZ2475" s="16"/>
      <c r="BA2475" s="16"/>
      <c r="BB2475" s="16"/>
      <c r="BC2475" s="16"/>
      <c r="BD2475" s="16"/>
      <c r="BH2475" s="6"/>
      <c r="BI2475" s="3"/>
      <c r="BK2475" s="6"/>
      <c r="BL2475" s="3"/>
      <c r="BM2475" s="3"/>
    </row>
    <row r="2476" spans="11:65" ht="12.75" customHeight="1" x14ac:dyDescent="0.15">
      <c r="K2476" s="1"/>
      <c r="AL2476" s="16"/>
      <c r="AM2476" s="16"/>
      <c r="AN2476" s="17"/>
      <c r="AO2476" s="16"/>
      <c r="AP2476" s="16"/>
      <c r="AQ2476" s="18"/>
      <c r="AR2476" s="18"/>
      <c r="AS2476" s="16"/>
      <c r="AT2476" s="16"/>
      <c r="AU2476" s="16"/>
      <c r="AV2476" s="16"/>
      <c r="AW2476" s="17"/>
      <c r="AX2476" s="16"/>
      <c r="AY2476" s="16"/>
      <c r="AZ2476" s="16"/>
      <c r="BA2476" s="16"/>
      <c r="BB2476" s="16"/>
      <c r="BC2476" s="16"/>
      <c r="BD2476" s="16"/>
      <c r="BH2476" s="6"/>
      <c r="BI2476" s="3"/>
      <c r="BK2476" s="6"/>
      <c r="BL2476" s="3"/>
      <c r="BM2476" s="3"/>
    </row>
    <row r="2477" spans="11:65" ht="12.75" customHeight="1" x14ac:dyDescent="0.15">
      <c r="K2477" s="1"/>
      <c r="AL2477" s="16"/>
      <c r="AM2477" s="16"/>
      <c r="AN2477" s="17"/>
      <c r="AO2477" s="16"/>
      <c r="AP2477" s="16"/>
      <c r="AQ2477" s="18"/>
      <c r="AR2477" s="18"/>
      <c r="AS2477" s="16"/>
      <c r="AT2477" s="16"/>
      <c r="AU2477" s="16"/>
      <c r="AV2477" s="16"/>
      <c r="AW2477" s="17"/>
      <c r="AX2477" s="16"/>
      <c r="AY2477" s="16"/>
      <c r="AZ2477" s="16"/>
      <c r="BA2477" s="16"/>
      <c r="BB2477" s="16"/>
      <c r="BC2477" s="16"/>
      <c r="BD2477" s="16"/>
      <c r="BH2477" s="6"/>
      <c r="BI2477" s="3"/>
      <c r="BK2477" s="6"/>
      <c r="BL2477" s="3"/>
      <c r="BM2477" s="3"/>
    </row>
    <row r="2478" spans="11:65" ht="12.75" customHeight="1" x14ac:dyDescent="0.15">
      <c r="K2478" s="1"/>
      <c r="AL2478" s="16"/>
      <c r="AM2478" s="16"/>
      <c r="AN2478" s="17"/>
      <c r="AO2478" s="16"/>
      <c r="AP2478" s="16"/>
      <c r="AQ2478" s="18"/>
      <c r="AR2478" s="18"/>
      <c r="AS2478" s="16"/>
      <c r="AT2478" s="16"/>
      <c r="AU2478" s="16"/>
      <c r="AV2478" s="16"/>
      <c r="AW2478" s="17"/>
      <c r="AX2478" s="16"/>
      <c r="AY2478" s="16"/>
      <c r="AZ2478" s="16"/>
      <c r="BA2478" s="16"/>
      <c r="BB2478" s="16"/>
      <c r="BC2478" s="16"/>
      <c r="BD2478" s="16"/>
      <c r="BH2478" s="6"/>
      <c r="BI2478" s="3"/>
      <c r="BK2478" s="6"/>
      <c r="BL2478" s="3"/>
      <c r="BM2478" s="3"/>
    </row>
    <row r="2479" spans="11:65" ht="12.75" customHeight="1" x14ac:dyDescent="0.15">
      <c r="K2479" s="1"/>
      <c r="AL2479" s="16"/>
      <c r="AM2479" s="16"/>
      <c r="AN2479" s="17"/>
      <c r="AO2479" s="16"/>
      <c r="AP2479" s="16"/>
      <c r="AQ2479" s="18"/>
      <c r="AR2479" s="18"/>
      <c r="AS2479" s="16"/>
      <c r="AT2479" s="16"/>
      <c r="AU2479" s="16"/>
      <c r="AV2479" s="16"/>
      <c r="AW2479" s="17"/>
      <c r="AX2479" s="16"/>
      <c r="AY2479" s="16"/>
      <c r="AZ2479" s="16"/>
      <c r="BA2479" s="16"/>
      <c r="BB2479" s="16"/>
      <c r="BC2479" s="16"/>
      <c r="BD2479" s="16"/>
      <c r="BH2479" s="6"/>
      <c r="BI2479" s="3"/>
      <c r="BK2479" s="6"/>
      <c r="BL2479" s="3"/>
      <c r="BM2479" s="3"/>
    </row>
    <row r="2480" spans="11:65" ht="12.75" customHeight="1" x14ac:dyDescent="0.15">
      <c r="K2480" s="1"/>
      <c r="AL2480" s="16"/>
      <c r="AM2480" s="16"/>
      <c r="AN2480" s="17"/>
      <c r="AO2480" s="16"/>
      <c r="AP2480" s="16"/>
      <c r="AQ2480" s="18"/>
      <c r="AR2480" s="18"/>
      <c r="AS2480" s="16"/>
      <c r="AT2480" s="16"/>
      <c r="AU2480" s="16"/>
      <c r="AV2480" s="16"/>
      <c r="AW2480" s="17"/>
      <c r="AX2480" s="16"/>
      <c r="AY2480" s="16"/>
      <c r="AZ2480" s="16"/>
      <c r="BA2480" s="16"/>
      <c r="BB2480" s="16"/>
      <c r="BC2480" s="16"/>
      <c r="BD2480" s="16"/>
      <c r="BH2480" s="6"/>
      <c r="BI2480" s="3"/>
      <c r="BK2480" s="6"/>
      <c r="BL2480" s="3"/>
      <c r="BM2480" s="3"/>
    </row>
    <row r="2481" spans="11:65" ht="12.75" customHeight="1" x14ac:dyDescent="0.15">
      <c r="K2481" s="1"/>
      <c r="AL2481" s="16"/>
      <c r="AM2481" s="16"/>
      <c r="AN2481" s="17"/>
      <c r="AO2481" s="16"/>
      <c r="AP2481" s="16"/>
      <c r="AQ2481" s="18"/>
      <c r="AR2481" s="18"/>
      <c r="AS2481" s="16"/>
      <c r="AT2481" s="16"/>
      <c r="AU2481" s="16"/>
      <c r="AV2481" s="16"/>
      <c r="AW2481" s="17"/>
      <c r="AX2481" s="16"/>
      <c r="AY2481" s="16"/>
      <c r="AZ2481" s="16"/>
      <c r="BA2481" s="16"/>
      <c r="BB2481" s="16"/>
      <c r="BC2481" s="16"/>
      <c r="BD2481" s="16"/>
      <c r="BH2481" s="6"/>
      <c r="BI2481" s="3"/>
      <c r="BK2481" s="6"/>
      <c r="BL2481" s="3"/>
      <c r="BM2481" s="3"/>
    </row>
    <row r="2482" spans="11:65" ht="12.75" customHeight="1" x14ac:dyDescent="0.15">
      <c r="K2482" s="1"/>
      <c r="AL2482" s="16"/>
      <c r="AM2482" s="16"/>
      <c r="AN2482" s="17"/>
      <c r="AO2482" s="16"/>
      <c r="AP2482" s="16"/>
      <c r="AQ2482" s="18"/>
      <c r="AR2482" s="18"/>
      <c r="AS2482" s="16"/>
      <c r="AT2482" s="16"/>
      <c r="AU2482" s="16"/>
      <c r="AV2482" s="16"/>
      <c r="AW2482" s="17"/>
      <c r="AX2482" s="16"/>
      <c r="AY2482" s="16"/>
      <c r="AZ2482" s="16"/>
      <c r="BA2482" s="16"/>
      <c r="BB2482" s="16"/>
      <c r="BC2482" s="16"/>
      <c r="BD2482" s="16"/>
      <c r="BH2482" s="6"/>
      <c r="BI2482" s="3"/>
      <c r="BK2482" s="6"/>
      <c r="BL2482" s="3"/>
      <c r="BM2482" s="3"/>
    </row>
    <row r="2483" spans="11:65" ht="12.75" customHeight="1" x14ac:dyDescent="0.15">
      <c r="K2483" s="1"/>
      <c r="AL2483" s="16"/>
      <c r="AM2483" s="16"/>
      <c r="AN2483" s="17"/>
      <c r="AO2483" s="16"/>
      <c r="AP2483" s="16"/>
      <c r="AQ2483" s="18"/>
      <c r="AR2483" s="18"/>
      <c r="AS2483" s="16"/>
      <c r="AT2483" s="16"/>
      <c r="AU2483" s="16"/>
      <c r="AV2483" s="16"/>
      <c r="AW2483" s="17"/>
      <c r="AX2483" s="16"/>
      <c r="AY2483" s="16"/>
      <c r="AZ2483" s="16"/>
      <c r="BA2483" s="16"/>
      <c r="BB2483" s="16"/>
      <c r="BC2483" s="16"/>
      <c r="BD2483" s="16"/>
      <c r="BH2483" s="6"/>
      <c r="BI2483" s="3"/>
      <c r="BK2483" s="6"/>
      <c r="BL2483" s="3"/>
      <c r="BM2483" s="3"/>
    </row>
    <row r="2484" spans="11:65" ht="12.75" customHeight="1" x14ac:dyDescent="0.15">
      <c r="K2484" s="1"/>
      <c r="AL2484" s="16"/>
      <c r="AM2484" s="16"/>
      <c r="AN2484" s="17"/>
      <c r="AO2484" s="16"/>
      <c r="AP2484" s="16"/>
      <c r="AQ2484" s="18"/>
      <c r="AR2484" s="18"/>
      <c r="AS2484" s="16"/>
      <c r="AT2484" s="16"/>
      <c r="AU2484" s="16"/>
      <c r="AV2484" s="16"/>
      <c r="AW2484" s="17"/>
      <c r="AX2484" s="16"/>
      <c r="AY2484" s="16"/>
      <c r="AZ2484" s="16"/>
      <c r="BA2484" s="16"/>
      <c r="BB2484" s="16"/>
      <c r="BC2484" s="16"/>
      <c r="BD2484" s="16"/>
      <c r="BH2484" s="6"/>
      <c r="BI2484" s="3"/>
      <c r="BK2484" s="6"/>
      <c r="BL2484" s="3"/>
      <c r="BM2484" s="3"/>
    </row>
    <row r="2485" spans="11:65" ht="12.75" customHeight="1" x14ac:dyDescent="0.15">
      <c r="K2485" s="1"/>
      <c r="AL2485" s="16"/>
      <c r="AM2485" s="16"/>
      <c r="AN2485" s="17"/>
      <c r="AO2485" s="16"/>
      <c r="AP2485" s="16"/>
      <c r="AQ2485" s="18"/>
      <c r="AR2485" s="18"/>
      <c r="AS2485" s="16"/>
      <c r="AT2485" s="16"/>
      <c r="AU2485" s="16"/>
      <c r="AV2485" s="16"/>
      <c r="AW2485" s="17"/>
      <c r="AX2485" s="16"/>
      <c r="AY2485" s="16"/>
      <c r="AZ2485" s="16"/>
      <c r="BA2485" s="16"/>
      <c r="BB2485" s="16"/>
      <c r="BC2485" s="16"/>
      <c r="BD2485" s="16"/>
      <c r="BH2485" s="6"/>
      <c r="BI2485" s="3"/>
      <c r="BK2485" s="6"/>
      <c r="BL2485" s="3"/>
      <c r="BM2485" s="3"/>
    </row>
    <row r="2486" spans="11:65" ht="12.75" customHeight="1" x14ac:dyDescent="0.15">
      <c r="K2486" s="1"/>
      <c r="AL2486" s="16"/>
      <c r="AM2486" s="16"/>
      <c r="AN2486" s="17"/>
      <c r="AO2486" s="16"/>
      <c r="AP2486" s="16"/>
      <c r="AQ2486" s="18"/>
      <c r="AR2486" s="18"/>
      <c r="AS2486" s="16"/>
      <c r="AT2486" s="16"/>
      <c r="AU2486" s="16"/>
      <c r="AV2486" s="16"/>
      <c r="AW2486" s="17"/>
      <c r="AX2486" s="16"/>
      <c r="AY2486" s="16"/>
      <c r="AZ2486" s="16"/>
      <c r="BA2486" s="16"/>
      <c r="BB2486" s="16"/>
      <c r="BC2486" s="16"/>
      <c r="BD2486" s="16"/>
      <c r="BH2486" s="6"/>
      <c r="BI2486" s="3"/>
      <c r="BK2486" s="6"/>
      <c r="BL2486" s="3"/>
      <c r="BM2486" s="3"/>
    </row>
    <row r="2487" spans="11:65" ht="12.75" customHeight="1" x14ac:dyDescent="0.15">
      <c r="K2487" s="1"/>
      <c r="AL2487" s="16"/>
      <c r="AM2487" s="16"/>
      <c r="AN2487" s="17"/>
      <c r="AO2487" s="16"/>
      <c r="AP2487" s="16"/>
      <c r="AQ2487" s="18"/>
      <c r="AR2487" s="18"/>
      <c r="AS2487" s="16"/>
      <c r="AT2487" s="16"/>
      <c r="AU2487" s="16"/>
      <c r="AV2487" s="16"/>
      <c r="AW2487" s="17"/>
      <c r="AX2487" s="16"/>
      <c r="AY2487" s="16"/>
      <c r="AZ2487" s="16"/>
      <c r="BA2487" s="16"/>
      <c r="BB2487" s="16"/>
      <c r="BC2487" s="16"/>
      <c r="BD2487" s="16"/>
      <c r="BH2487" s="6"/>
      <c r="BI2487" s="3"/>
      <c r="BK2487" s="6"/>
      <c r="BL2487" s="3"/>
      <c r="BM2487" s="3"/>
    </row>
    <row r="2488" spans="11:65" ht="12.75" customHeight="1" x14ac:dyDescent="0.15">
      <c r="K2488" s="1"/>
      <c r="AL2488" s="16"/>
      <c r="AM2488" s="16"/>
      <c r="AN2488" s="17"/>
      <c r="AO2488" s="16"/>
      <c r="AP2488" s="16"/>
      <c r="AQ2488" s="18"/>
      <c r="AR2488" s="18"/>
      <c r="AS2488" s="16"/>
      <c r="AT2488" s="16"/>
      <c r="AU2488" s="16"/>
      <c r="AV2488" s="16"/>
      <c r="AW2488" s="17"/>
      <c r="AX2488" s="16"/>
      <c r="AY2488" s="16"/>
      <c r="AZ2488" s="16"/>
      <c r="BA2488" s="16"/>
      <c r="BB2488" s="16"/>
      <c r="BC2488" s="16"/>
      <c r="BD2488" s="16"/>
      <c r="BH2488" s="6"/>
      <c r="BI2488" s="3"/>
      <c r="BK2488" s="6"/>
      <c r="BL2488" s="3"/>
      <c r="BM2488" s="3"/>
    </row>
    <row r="2489" spans="11:65" ht="12.75" customHeight="1" x14ac:dyDescent="0.15">
      <c r="K2489" s="1"/>
      <c r="AL2489" s="16"/>
      <c r="AM2489" s="16"/>
      <c r="AN2489" s="17"/>
      <c r="AO2489" s="16"/>
      <c r="AP2489" s="16"/>
      <c r="AQ2489" s="18"/>
      <c r="AR2489" s="18"/>
      <c r="AS2489" s="16"/>
      <c r="AT2489" s="16"/>
      <c r="AU2489" s="16"/>
      <c r="AV2489" s="16"/>
      <c r="AW2489" s="17"/>
      <c r="AX2489" s="16"/>
      <c r="AY2489" s="16"/>
      <c r="AZ2489" s="16"/>
      <c r="BA2489" s="16"/>
      <c r="BB2489" s="16"/>
      <c r="BC2489" s="16"/>
      <c r="BD2489" s="16"/>
      <c r="BH2489" s="6"/>
      <c r="BI2489" s="3"/>
      <c r="BK2489" s="6"/>
      <c r="BL2489" s="3"/>
      <c r="BM2489" s="3"/>
    </row>
    <row r="2490" spans="11:65" ht="12.75" customHeight="1" x14ac:dyDescent="0.15">
      <c r="K2490" s="1"/>
      <c r="AL2490" s="16"/>
      <c r="AM2490" s="16"/>
      <c r="AN2490" s="17"/>
      <c r="AO2490" s="16"/>
      <c r="AP2490" s="16"/>
      <c r="AQ2490" s="18"/>
      <c r="AR2490" s="18"/>
      <c r="AS2490" s="16"/>
      <c r="AT2490" s="16"/>
      <c r="AU2490" s="16"/>
      <c r="AV2490" s="16"/>
      <c r="AW2490" s="17"/>
      <c r="AX2490" s="16"/>
      <c r="AY2490" s="16"/>
      <c r="AZ2490" s="16"/>
      <c r="BA2490" s="16"/>
      <c r="BB2490" s="16"/>
      <c r="BC2490" s="16"/>
      <c r="BD2490" s="16"/>
      <c r="BH2490" s="6"/>
      <c r="BI2490" s="3"/>
      <c r="BK2490" s="6"/>
      <c r="BL2490" s="3"/>
      <c r="BM2490" s="3"/>
    </row>
    <row r="2491" spans="11:65" ht="12.75" customHeight="1" x14ac:dyDescent="0.15">
      <c r="K2491" s="1"/>
      <c r="AL2491" s="16"/>
      <c r="AM2491" s="16"/>
      <c r="AN2491" s="17"/>
      <c r="AO2491" s="16"/>
      <c r="AP2491" s="16"/>
      <c r="AQ2491" s="18"/>
      <c r="AR2491" s="18"/>
      <c r="AS2491" s="16"/>
      <c r="AT2491" s="16"/>
      <c r="AU2491" s="16"/>
      <c r="AV2491" s="16"/>
      <c r="AW2491" s="17"/>
      <c r="AX2491" s="16"/>
      <c r="AY2491" s="16"/>
      <c r="AZ2491" s="16"/>
      <c r="BA2491" s="16"/>
      <c r="BB2491" s="16"/>
      <c r="BC2491" s="16"/>
      <c r="BD2491" s="16"/>
      <c r="BH2491" s="6"/>
      <c r="BI2491" s="3"/>
      <c r="BK2491" s="6"/>
      <c r="BL2491" s="3"/>
      <c r="BM2491" s="3"/>
    </row>
    <row r="2492" spans="11:65" ht="12.75" customHeight="1" x14ac:dyDescent="0.15">
      <c r="K2492" s="1"/>
      <c r="AL2492" s="16"/>
      <c r="AM2492" s="16"/>
      <c r="AN2492" s="17"/>
      <c r="AO2492" s="16"/>
      <c r="AP2492" s="16"/>
      <c r="AQ2492" s="18"/>
      <c r="AR2492" s="18"/>
      <c r="AS2492" s="16"/>
      <c r="AT2492" s="16"/>
      <c r="AU2492" s="16"/>
      <c r="AV2492" s="16"/>
      <c r="AW2492" s="17"/>
      <c r="AX2492" s="16"/>
      <c r="AY2492" s="16"/>
      <c r="AZ2492" s="16"/>
      <c r="BA2492" s="16"/>
      <c r="BB2492" s="16"/>
      <c r="BC2492" s="16"/>
      <c r="BD2492" s="16"/>
      <c r="BH2492" s="6"/>
      <c r="BI2492" s="3"/>
      <c r="BK2492" s="6"/>
      <c r="BL2492" s="3"/>
      <c r="BM2492" s="3"/>
    </row>
    <row r="2493" spans="11:65" ht="12.75" customHeight="1" x14ac:dyDescent="0.15">
      <c r="K2493" s="1"/>
      <c r="AL2493" s="16"/>
      <c r="AM2493" s="16"/>
      <c r="AN2493" s="17"/>
      <c r="AO2493" s="16"/>
      <c r="AP2493" s="16"/>
      <c r="AQ2493" s="18"/>
      <c r="AR2493" s="18"/>
      <c r="AS2493" s="16"/>
      <c r="AT2493" s="16"/>
      <c r="AU2493" s="16"/>
      <c r="AV2493" s="16"/>
      <c r="AW2493" s="17"/>
      <c r="AX2493" s="16"/>
      <c r="AY2493" s="16"/>
      <c r="AZ2493" s="16"/>
      <c r="BA2493" s="16"/>
      <c r="BB2493" s="16"/>
      <c r="BC2493" s="16"/>
      <c r="BD2493" s="16"/>
      <c r="BH2493" s="6"/>
      <c r="BI2493" s="3"/>
      <c r="BK2493" s="6"/>
      <c r="BL2493" s="3"/>
      <c r="BM2493" s="3"/>
    </row>
    <row r="2494" spans="11:65" ht="12.75" customHeight="1" x14ac:dyDescent="0.15">
      <c r="K2494" s="1"/>
      <c r="AL2494" s="16"/>
      <c r="AM2494" s="16"/>
      <c r="AN2494" s="17"/>
      <c r="AO2494" s="16"/>
      <c r="AP2494" s="16"/>
      <c r="AQ2494" s="18"/>
      <c r="AR2494" s="18"/>
      <c r="AS2494" s="16"/>
      <c r="AT2494" s="16"/>
      <c r="AU2494" s="16"/>
      <c r="AV2494" s="16"/>
      <c r="AW2494" s="17"/>
      <c r="AX2494" s="16"/>
      <c r="AY2494" s="16"/>
      <c r="AZ2494" s="16"/>
      <c r="BA2494" s="16"/>
      <c r="BB2494" s="16"/>
      <c r="BC2494" s="16"/>
      <c r="BD2494" s="16"/>
      <c r="BH2494" s="6"/>
      <c r="BI2494" s="3"/>
      <c r="BK2494" s="6"/>
      <c r="BL2494" s="3"/>
      <c r="BM2494" s="3"/>
    </row>
    <row r="2495" spans="11:65" ht="12.75" customHeight="1" x14ac:dyDescent="0.15">
      <c r="K2495" s="1"/>
      <c r="AL2495" s="16"/>
      <c r="AM2495" s="16"/>
      <c r="AN2495" s="17"/>
      <c r="AO2495" s="16"/>
      <c r="AP2495" s="16"/>
      <c r="AQ2495" s="18"/>
      <c r="AR2495" s="18"/>
      <c r="AS2495" s="16"/>
      <c r="AT2495" s="16"/>
      <c r="AU2495" s="16"/>
      <c r="AV2495" s="16"/>
      <c r="AW2495" s="17"/>
      <c r="AX2495" s="16"/>
      <c r="AY2495" s="16"/>
      <c r="AZ2495" s="16"/>
      <c r="BA2495" s="16"/>
      <c r="BB2495" s="16"/>
      <c r="BC2495" s="16"/>
      <c r="BD2495" s="16"/>
      <c r="BH2495" s="6"/>
      <c r="BI2495" s="3"/>
      <c r="BK2495" s="6"/>
      <c r="BL2495" s="3"/>
      <c r="BM2495" s="3"/>
    </row>
    <row r="2496" spans="11:65" ht="12.75" customHeight="1" x14ac:dyDescent="0.15">
      <c r="K2496" s="1"/>
      <c r="AL2496" s="16"/>
      <c r="AM2496" s="16"/>
      <c r="AN2496" s="17"/>
      <c r="AO2496" s="16"/>
      <c r="AP2496" s="16"/>
      <c r="AQ2496" s="18"/>
      <c r="AR2496" s="18"/>
      <c r="AS2496" s="16"/>
      <c r="AT2496" s="16"/>
      <c r="AU2496" s="16"/>
      <c r="AV2496" s="16"/>
      <c r="AW2496" s="17"/>
      <c r="AX2496" s="16"/>
      <c r="AY2496" s="16"/>
      <c r="AZ2496" s="16"/>
      <c r="BA2496" s="16"/>
      <c r="BB2496" s="16"/>
      <c r="BC2496" s="16"/>
      <c r="BD2496" s="16"/>
      <c r="BH2496" s="6"/>
      <c r="BI2496" s="3"/>
      <c r="BK2496" s="6"/>
      <c r="BL2496" s="3"/>
      <c r="BM2496" s="3"/>
    </row>
    <row r="2497" spans="11:65" ht="12.75" customHeight="1" x14ac:dyDescent="0.15">
      <c r="K2497" s="1"/>
      <c r="AL2497" s="16"/>
      <c r="AM2497" s="16"/>
      <c r="AN2497" s="17"/>
      <c r="AO2497" s="16"/>
      <c r="AP2497" s="16"/>
      <c r="AQ2497" s="18"/>
      <c r="AR2497" s="18"/>
      <c r="AS2497" s="16"/>
      <c r="AT2497" s="16"/>
      <c r="AU2497" s="16"/>
      <c r="AV2497" s="16"/>
      <c r="AW2497" s="17"/>
      <c r="AX2497" s="16"/>
      <c r="AY2497" s="16"/>
      <c r="AZ2497" s="16"/>
      <c r="BA2497" s="16"/>
      <c r="BB2497" s="16"/>
      <c r="BC2497" s="16"/>
      <c r="BD2497" s="16"/>
      <c r="BH2497" s="6"/>
      <c r="BI2497" s="3"/>
      <c r="BK2497" s="6"/>
      <c r="BL2497" s="3"/>
      <c r="BM2497" s="3"/>
    </row>
    <row r="2498" spans="11:65" ht="12.75" customHeight="1" x14ac:dyDescent="0.15">
      <c r="K2498" s="1"/>
      <c r="AL2498" s="16"/>
      <c r="AM2498" s="16"/>
      <c r="AN2498" s="17"/>
      <c r="AO2498" s="16"/>
      <c r="AP2498" s="16"/>
      <c r="AQ2498" s="18"/>
      <c r="AR2498" s="18"/>
      <c r="AS2498" s="16"/>
      <c r="AT2498" s="16"/>
      <c r="AU2498" s="16"/>
      <c r="AV2498" s="16"/>
      <c r="AW2498" s="17"/>
      <c r="AX2498" s="16"/>
      <c r="AY2498" s="16"/>
      <c r="AZ2498" s="16"/>
      <c r="BA2498" s="16"/>
      <c r="BB2498" s="16"/>
      <c r="BC2498" s="16"/>
      <c r="BD2498" s="16"/>
      <c r="BH2498" s="6"/>
      <c r="BI2498" s="3"/>
      <c r="BK2498" s="6"/>
      <c r="BL2498" s="3"/>
      <c r="BM2498" s="3"/>
    </row>
    <row r="2499" spans="11:65" ht="12.75" customHeight="1" x14ac:dyDescent="0.15">
      <c r="K2499" s="1"/>
      <c r="AL2499" s="16"/>
      <c r="AM2499" s="16"/>
      <c r="AN2499" s="17"/>
      <c r="AO2499" s="16"/>
      <c r="AP2499" s="16"/>
      <c r="AQ2499" s="18"/>
      <c r="AR2499" s="18"/>
      <c r="AS2499" s="16"/>
      <c r="AT2499" s="16"/>
      <c r="AU2499" s="16"/>
      <c r="AV2499" s="16"/>
      <c r="AW2499" s="17"/>
      <c r="AX2499" s="16"/>
      <c r="AY2499" s="16"/>
      <c r="AZ2499" s="16"/>
      <c r="BA2499" s="16"/>
      <c r="BB2499" s="16"/>
      <c r="BC2499" s="16"/>
      <c r="BD2499" s="16"/>
      <c r="BH2499" s="6"/>
      <c r="BI2499" s="3"/>
      <c r="BK2499" s="6"/>
      <c r="BL2499" s="3"/>
      <c r="BM2499" s="3"/>
    </row>
    <row r="2500" spans="11:65" ht="12.75" customHeight="1" x14ac:dyDescent="0.15">
      <c r="K2500" s="1"/>
      <c r="AL2500" s="16"/>
      <c r="AM2500" s="16"/>
      <c r="AN2500" s="17"/>
      <c r="AO2500" s="16"/>
      <c r="AP2500" s="16"/>
      <c r="AQ2500" s="18"/>
      <c r="AR2500" s="18"/>
      <c r="AS2500" s="16"/>
      <c r="AT2500" s="16"/>
      <c r="AU2500" s="16"/>
      <c r="AV2500" s="16"/>
      <c r="AW2500" s="17"/>
      <c r="AX2500" s="16"/>
      <c r="AY2500" s="16"/>
      <c r="AZ2500" s="16"/>
      <c r="BA2500" s="16"/>
      <c r="BB2500" s="16"/>
      <c r="BC2500" s="16"/>
      <c r="BD2500" s="16"/>
      <c r="BH2500" s="6"/>
      <c r="BI2500" s="3"/>
      <c r="BK2500" s="6"/>
      <c r="BL2500" s="3"/>
      <c r="BM2500" s="3"/>
    </row>
    <row r="2501" spans="11:65" ht="12.75" customHeight="1" x14ac:dyDescent="0.15">
      <c r="K2501" s="1"/>
      <c r="AL2501" s="16"/>
      <c r="AM2501" s="16"/>
      <c r="AN2501" s="17"/>
      <c r="AO2501" s="16"/>
      <c r="AP2501" s="16"/>
      <c r="AQ2501" s="18"/>
      <c r="AR2501" s="18"/>
      <c r="AS2501" s="16"/>
      <c r="AT2501" s="16"/>
      <c r="AU2501" s="16"/>
      <c r="AV2501" s="16"/>
      <c r="AW2501" s="17"/>
      <c r="AX2501" s="16"/>
      <c r="AY2501" s="16"/>
      <c r="AZ2501" s="16"/>
      <c r="BA2501" s="16"/>
      <c r="BB2501" s="16"/>
      <c r="BC2501" s="16"/>
      <c r="BD2501" s="16"/>
      <c r="BH2501" s="6"/>
      <c r="BI2501" s="3"/>
      <c r="BK2501" s="6"/>
      <c r="BL2501" s="3"/>
      <c r="BM2501" s="3"/>
    </row>
    <row r="2502" spans="11:65" ht="12.75" customHeight="1" x14ac:dyDescent="0.15">
      <c r="K2502" s="1"/>
      <c r="AL2502" s="16"/>
      <c r="AM2502" s="16"/>
      <c r="AN2502" s="17"/>
      <c r="AO2502" s="16"/>
      <c r="AP2502" s="16"/>
      <c r="AQ2502" s="18"/>
      <c r="AR2502" s="18"/>
      <c r="AS2502" s="16"/>
      <c r="AT2502" s="16"/>
      <c r="AU2502" s="16"/>
      <c r="AV2502" s="16"/>
      <c r="AW2502" s="17"/>
      <c r="AX2502" s="16"/>
      <c r="AY2502" s="16"/>
      <c r="AZ2502" s="16"/>
      <c r="BA2502" s="16"/>
      <c r="BB2502" s="16"/>
      <c r="BC2502" s="16"/>
      <c r="BD2502" s="16"/>
      <c r="BH2502" s="6"/>
      <c r="BI2502" s="3"/>
      <c r="BK2502" s="6"/>
      <c r="BL2502" s="3"/>
      <c r="BM2502" s="3"/>
    </row>
    <row r="2503" spans="11:65" ht="12.75" customHeight="1" x14ac:dyDescent="0.15">
      <c r="K2503" s="1"/>
      <c r="AL2503" s="16"/>
      <c r="AM2503" s="16"/>
      <c r="AN2503" s="17"/>
      <c r="AO2503" s="16"/>
      <c r="AP2503" s="16"/>
      <c r="AQ2503" s="18"/>
      <c r="AR2503" s="18"/>
      <c r="AS2503" s="16"/>
      <c r="AT2503" s="16"/>
      <c r="AU2503" s="16"/>
      <c r="AV2503" s="16"/>
      <c r="AW2503" s="17"/>
      <c r="AX2503" s="16"/>
      <c r="AY2503" s="16"/>
      <c r="AZ2503" s="16"/>
      <c r="BA2503" s="16"/>
      <c r="BB2503" s="16"/>
      <c r="BC2503" s="16"/>
      <c r="BD2503" s="16"/>
      <c r="BH2503" s="6"/>
      <c r="BI2503" s="3"/>
      <c r="BK2503" s="6"/>
      <c r="BL2503" s="3"/>
      <c r="BM2503" s="3"/>
    </row>
    <row r="2504" spans="11:65" ht="12.75" customHeight="1" x14ac:dyDescent="0.15">
      <c r="K2504" s="1"/>
      <c r="AL2504" s="16"/>
      <c r="AM2504" s="16"/>
      <c r="AN2504" s="17"/>
      <c r="AO2504" s="16"/>
      <c r="AP2504" s="16"/>
      <c r="AQ2504" s="18"/>
      <c r="AR2504" s="18"/>
      <c r="AS2504" s="16"/>
      <c r="AT2504" s="16"/>
      <c r="AU2504" s="16"/>
      <c r="AV2504" s="16"/>
      <c r="AW2504" s="17"/>
      <c r="AX2504" s="16"/>
      <c r="AY2504" s="16"/>
      <c r="AZ2504" s="16"/>
      <c r="BA2504" s="16"/>
      <c r="BB2504" s="16"/>
      <c r="BC2504" s="16"/>
      <c r="BD2504" s="16"/>
      <c r="BH2504" s="6"/>
      <c r="BI2504" s="3"/>
      <c r="BK2504" s="6"/>
      <c r="BL2504" s="3"/>
      <c r="BM2504" s="3"/>
    </row>
    <row r="2505" spans="11:65" ht="12.75" customHeight="1" x14ac:dyDescent="0.15">
      <c r="K2505" s="1"/>
      <c r="AL2505" s="16"/>
      <c r="AM2505" s="16"/>
      <c r="AN2505" s="17"/>
      <c r="AO2505" s="16"/>
      <c r="AP2505" s="16"/>
      <c r="AQ2505" s="18"/>
      <c r="AR2505" s="18"/>
      <c r="AS2505" s="16"/>
      <c r="AT2505" s="16"/>
      <c r="AU2505" s="16"/>
      <c r="AV2505" s="16"/>
      <c r="AW2505" s="17"/>
      <c r="AX2505" s="16"/>
      <c r="AY2505" s="16"/>
      <c r="AZ2505" s="16"/>
      <c r="BA2505" s="16"/>
      <c r="BB2505" s="16"/>
      <c r="BC2505" s="16"/>
      <c r="BD2505" s="16"/>
      <c r="BH2505" s="6"/>
      <c r="BI2505" s="3"/>
      <c r="BK2505" s="6"/>
      <c r="BL2505" s="3"/>
      <c r="BM2505" s="3"/>
    </row>
    <row r="2506" spans="11:65" ht="12.75" customHeight="1" x14ac:dyDescent="0.15">
      <c r="K2506" s="1"/>
      <c r="AL2506" s="16"/>
      <c r="AM2506" s="16"/>
      <c r="AN2506" s="17"/>
      <c r="AO2506" s="16"/>
      <c r="AP2506" s="16"/>
      <c r="AQ2506" s="18"/>
      <c r="AR2506" s="18"/>
      <c r="AS2506" s="16"/>
      <c r="AT2506" s="16"/>
      <c r="AU2506" s="16"/>
      <c r="AV2506" s="16"/>
      <c r="AW2506" s="17"/>
      <c r="AX2506" s="16"/>
      <c r="AY2506" s="16"/>
      <c r="AZ2506" s="16"/>
      <c r="BA2506" s="16"/>
      <c r="BB2506" s="16"/>
      <c r="BC2506" s="16"/>
      <c r="BD2506" s="16"/>
      <c r="BH2506" s="6"/>
      <c r="BI2506" s="3"/>
      <c r="BK2506" s="6"/>
      <c r="BL2506" s="3"/>
      <c r="BM2506" s="3"/>
    </row>
    <row r="2507" spans="11:65" ht="12.75" customHeight="1" x14ac:dyDescent="0.15">
      <c r="K2507" s="1"/>
      <c r="AL2507" s="16"/>
      <c r="AM2507" s="16"/>
      <c r="AN2507" s="17"/>
      <c r="AO2507" s="16"/>
      <c r="AP2507" s="16"/>
      <c r="AQ2507" s="18"/>
      <c r="AR2507" s="18"/>
      <c r="AS2507" s="16"/>
      <c r="AT2507" s="16"/>
      <c r="AU2507" s="16"/>
      <c r="AV2507" s="16"/>
      <c r="AW2507" s="17"/>
      <c r="AX2507" s="16"/>
      <c r="AY2507" s="16"/>
      <c r="AZ2507" s="16"/>
      <c r="BA2507" s="16"/>
      <c r="BB2507" s="16"/>
      <c r="BC2507" s="16"/>
      <c r="BD2507" s="16"/>
      <c r="BH2507" s="6"/>
      <c r="BI2507" s="3"/>
      <c r="BK2507" s="6"/>
      <c r="BL2507" s="3"/>
      <c r="BM2507" s="3"/>
    </row>
    <row r="2508" spans="11:65" ht="12.75" customHeight="1" x14ac:dyDescent="0.15">
      <c r="K2508" s="1"/>
      <c r="AL2508" s="16"/>
      <c r="AM2508" s="16"/>
      <c r="AN2508" s="17"/>
      <c r="AO2508" s="16"/>
      <c r="AP2508" s="16"/>
      <c r="AQ2508" s="18"/>
      <c r="AR2508" s="18"/>
      <c r="AS2508" s="16"/>
      <c r="AT2508" s="16"/>
      <c r="AU2508" s="16"/>
      <c r="AV2508" s="16"/>
      <c r="AW2508" s="17"/>
      <c r="AX2508" s="16"/>
      <c r="AY2508" s="16"/>
      <c r="AZ2508" s="16"/>
      <c r="BA2508" s="16"/>
      <c r="BB2508" s="16"/>
      <c r="BC2508" s="16"/>
      <c r="BD2508" s="16"/>
      <c r="BH2508" s="6"/>
      <c r="BI2508" s="3"/>
      <c r="BK2508" s="6"/>
      <c r="BL2508" s="3"/>
      <c r="BM2508" s="3"/>
    </row>
    <row r="2509" spans="11:65" ht="12.75" customHeight="1" x14ac:dyDescent="0.15">
      <c r="K2509" s="1"/>
      <c r="AL2509" s="16"/>
      <c r="AM2509" s="16"/>
      <c r="AN2509" s="17"/>
      <c r="AO2509" s="16"/>
      <c r="AP2509" s="16"/>
      <c r="AQ2509" s="18"/>
      <c r="AR2509" s="18"/>
      <c r="AS2509" s="16"/>
      <c r="AT2509" s="16"/>
      <c r="AU2509" s="16"/>
      <c r="AV2509" s="16"/>
      <c r="AW2509" s="17"/>
      <c r="AX2509" s="16"/>
      <c r="AY2509" s="16"/>
      <c r="AZ2509" s="16"/>
      <c r="BA2509" s="16"/>
      <c r="BB2509" s="16"/>
      <c r="BC2509" s="16"/>
      <c r="BD2509" s="16"/>
      <c r="BH2509" s="6"/>
      <c r="BI2509" s="3"/>
      <c r="BK2509" s="6"/>
      <c r="BL2509" s="3"/>
      <c r="BM2509" s="3"/>
    </row>
    <row r="2510" spans="11:65" ht="12.75" customHeight="1" x14ac:dyDescent="0.15">
      <c r="K2510" s="1"/>
      <c r="AL2510" s="16"/>
      <c r="AM2510" s="16"/>
      <c r="AN2510" s="17"/>
      <c r="AO2510" s="16"/>
      <c r="AP2510" s="16"/>
      <c r="AQ2510" s="18"/>
      <c r="AR2510" s="18"/>
      <c r="AS2510" s="16"/>
      <c r="AT2510" s="16"/>
      <c r="AU2510" s="16"/>
      <c r="AV2510" s="16"/>
      <c r="AW2510" s="17"/>
      <c r="AX2510" s="16"/>
      <c r="AY2510" s="16"/>
      <c r="AZ2510" s="16"/>
      <c r="BA2510" s="16"/>
      <c r="BB2510" s="16"/>
      <c r="BC2510" s="16"/>
      <c r="BD2510" s="16"/>
      <c r="BH2510" s="6"/>
      <c r="BI2510" s="3"/>
      <c r="BK2510" s="6"/>
      <c r="BL2510" s="3"/>
      <c r="BM2510" s="3"/>
    </row>
    <row r="2511" spans="11:65" ht="12.75" customHeight="1" x14ac:dyDescent="0.15">
      <c r="K2511" s="1"/>
      <c r="AL2511" s="16"/>
      <c r="AM2511" s="16"/>
      <c r="AN2511" s="17"/>
      <c r="AO2511" s="16"/>
      <c r="AP2511" s="16"/>
      <c r="AQ2511" s="18"/>
      <c r="AR2511" s="18"/>
      <c r="AS2511" s="16"/>
      <c r="AT2511" s="16"/>
      <c r="AU2511" s="16"/>
      <c r="AV2511" s="16"/>
      <c r="AW2511" s="17"/>
      <c r="AX2511" s="16"/>
      <c r="AY2511" s="16"/>
      <c r="AZ2511" s="16"/>
      <c r="BA2511" s="16"/>
      <c r="BB2511" s="16"/>
      <c r="BC2511" s="16"/>
      <c r="BD2511" s="16"/>
      <c r="BH2511" s="6"/>
      <c r="BI2511" s="3"/>
      <c r="BK2511" s="6"/>
      <c r="BL2511" s="3"/>
      <c r="BM2511" s="3"/>
    </row>
    <row r="2512" spans="11:65" ht="12.75" customHeight="1" x14ac:dyDescent="0.15">
      <c r="K2512" s="1"/>
      <c r="AL2512" s="16"/>
      <c r="AM2512" s="16"/>
      <c r="AN2512" s="17"/>
      <c r="AO2512" s="16"/>
      <c r="AP2512" s="16"/>
      <c r="AQ2512" s="18"/>
      <c r="AR2512" s="18"/>
      <c r="AS2512" s="16"/>
      <c r="AT2512" s="16"/>
      <c r="AU2512" s="16"/>
      <c r="AV2512" s="16"/>
      <c r="AW2512" s="17"/>
      <c r="AX2512" s="16"/>
      <c r="AY2512" s="16"/>
      <c r="AZ2512" s="16"/>
      <c r="BA2512" s="16"/>
      <c r="BB2512" s="16"/>
      <c r="BC2512" s="16"/>
      <c r="BD2512" s="16"/>
      <c r="BH2512" s="6"/>
      <c r="BI2512" s="3"/>
      <c r="BK2512" s="6"/>
      <c r="BL2512" s="3"/>
      <c r="BM2512" s="3"/>
    </row>
    <row r="2513" spans="11:65" ht="12.75" customHeight="1" x14ac:dyDescent="0.15">
      <c r="K2513" s="1"/>
      <c r="AL2513" s="16"/>
      <c r="AM2513" s="16"/>
      <c r="AN2513" s="17"/>
      <c r="AO2513" s="16"/>
      <c r="AP2513" s="16"/>
      <c r="AQ2513" s="18"/>
      <c r="AR2513" s="18"/>
      <c r="AS2513" s="16"/>
      <c r="AT2513" s="16"/>
      <c r="AU2513" s="16"/>
      <c r="AV2513" s="16"/>
      <c r="AW2513" s="17"/>
      <c r="AX2513" s="16"/>
      <c r="AY2513" s="16"/>
      <c r="AZ2513" s="16"/>
      <c r="BA2513" s="16"/>
      <c r="BB2513" s="16"/>
      <c r="BC2513" s="16"/>
      <c r="BD2513" s="16"/>
      <c r="BH2513" s="6"/>
      <c r="BI2513" s="3"/>
      <c r="BK2513" s="6"/>
      <c r="BL2513" s="3"/>
      <c r="BM2513" s="3"/>
    </row>
    <row r="2514" spans="11:65" ht="12.75" customHeight="1" x14ac:dyDescent="0.15">
      <c r="K2514" s="1"/>
      <c r="AL2514" s="16"/>
      <c r="AM2514" s="16"/>
      <c r="AN2514" s="17"/>
      <c r="AO2514" s="16"/>
      <c r="AP2514" s="16"/>
      <c r="AQ2514" s="18"/>
      <c r="AR2514" s="18"/>
      <c r="AS2514" s="16"/>
      <c r="AT2514" s="16"/>
      <c r="AU2514" s="16"/>
      <c r="AV2514" s="16"/>
      <c r="AW2514" s="17"/>
      <c r="AX2514" s="16"/>
      <c r="AY2514" s="16"/>
      <c r="AZ2514" s="16"/>
      <c r="BA2514" s="16"/>
      <c r="BB2514" s="16"/>
      <c r="BC2514" s="16"/>
      <c r="BD2514" s="16"/>
      <c r="BH2514" s="6"/>
      <c r="BI2514" s="3"/>
      <c r="BK2514" s="6"/>
      <c r="BL2514" s="3"/>
      <c r="BM2514" s="3"/>
    </row>
    <row r="2515" spans="11:65" ht="12.75" customHeight="1" x14ac:dyDescent="0.15">
      <c r="K2515" s="1"/>
      <c r="AL2515" s="16"/>
      <c r="AM2515" s="16"/>
      <c r="AN2515" s="17"/>
      <c r="AO2515" s="16"/>
      <c r="AP2515" s="16"/>
      <c r="AQ2515" s="18"/>
      <c r="AR2515" s="18"/>
      <c r="AS2515" s="16"/>
      <c r="AT2515" s="16"/>
      <c r="AU2515" s="16"/>
      <c r="AV2515" s="16"/>
      <c r="AW2515" s="17"/>
      <c r="AX2515" s="16"/>
      <c r="AY2515" s="16"/>
      <c r="AZ2515" s="16"/>
      <c r="BA2515" s="16"/>
      <c r="BB2515" s="16"/>
      <c r="BC2515" s="16"/>
      <c r="BD2515" s="16"/>
      <c r="BH2515" s="6"/>
      <c r="BI2515" s="3"/>
      <c r="BK2515" s="6"/>
      <c r="BL2515" s="3"/>
      <c r="BM2515" s="3"/>
    </row>
    <row r="2516" spans="11:65" ht="12.75" customHeight="1" x14ac:dyDescent="0.15">
      <c r="K2516" s="1"/>
      <c r="AL2516" s="16"/>
      <c r="AM2516" s="16"/>
      <c r="AN2516" s="17"/>
      <c r="AO2516" s="16"/>
      <c r="AP2516" s="16"/>
      <c r="AQ2516" s="18"/>
      <c r="AR2516" s="18"/>
      <c r="AS2516" s="16"/>
      <c r="AT2516" s="16"/>
      <c r="AU2516" s="16"/>
      <c r="AV2516" s="16"/>
      <c r="AW2516" s="17"/>
      <c r="AX2516" s="16"/>
      <c r="AY2516" s="16"/>
      <c r="AZ2516" s="16"/>
      <c r="BA2516" s="16"/>
      <c r="BB2516" s="16"/>
      <c r="BC2516" s="16"/>
      <c r="BD2516" s="16"/>
      <c r="BH2516" s="6"/>
      <c r="BI2516" s="3"/>
      <c r="BK2516" s="6"/>
      <c r="BL2516" s="3"/>
      <c r="BM2516" s="3"/>
    </row>
    <row r="2517" spans="11:65" ht="12.75" customHeight="1" x14ac:dyDescent="0.15">
      <c r="K2517" s="1"/>
      <c r="AL2517" s="16"/>
      <c r="AM2517" s="16"/>
      <c r="AN2517" s="17"/>
      <c r="AO2517" s="16"/>
      <c r="AP2517" s="16"/>
      <c r="AQ2517" s="18"/>
      <c r="AR2517" s="18"/>
      <c r="AS2517" s="16"/>
      <c r="AT2517" s="16"/>
      <c r="AU2517" s="16"/>
      <c r="AV2517" s="16"/>
      <c r="AW2517" s="17"/>
      <c r="AX2517" s="16"/>
      <c r="AY2517" s="16"/>
      <c r="AZ2517" s="16"/>
      <c r="BA2517" s="16"/>
      <c r="BB2517" s="16"/>
      <c r="BC2517" s="16"/>
      <c r="BD2517" s="16"/>
      <c r="BH2517" s="6"/>
      <c r="BI2517" s="3"/>
      <c r="BK2517" s="6"/>
      <c r="BL2517" s="3"/>
      <c r="BM2517" s="3"/>
    </row>
    <row r="2518" spans="11:65" ht="12.75" customHeight="1" x14ac:dyDescent="0.15">
      <c r="K2518" s="1"/>
      <c r="AL2518" s="16"/>
      <c r="AM2518" s="16"/>
      <c r="AN2518" s="17"/>
      <c r="AO2518" s="16"/>
      <c r="AP2518" s="16"/>
      <c r="AQ2518" s="18"/>
      <c r="AR2518" s="18"/>
      <c r="AS2518" s="16"/>
      <c r="AT2518" s="16"/>
      <c r="AU2518" s="16"/>
      <c r="AV2518" s="16"/>
      <c r="AW2518" s="17"/>
      <c r="AX2518" s="16"/>
      <c r="AY2518" s="16"/>
      <c r="AZ2518" s="16"/>
      <c r="BA2518" s="16"/>
      <c r="BB2518" s="16"/>
      <c r="BC2518" s="16"/>
      <c r="BD2518" s="16"/>
      <c r="BH2518" s="6"/>
      <c r="BI2518" s="3"/>
      <c r="BK2518" s="6"/>
      <c r="BL2518" s="3"/>
      <c r="BM2518" s="3"/>
    </row>
    <row r="2519" spans="11:65" ht="12.75" customHeight="1" x14ac:dyDescent="0.15">
      <c r="K2519" s="1"/>
      <c r="AL2519" s="16"/>
      <c r="AM2519" s="16"/>
      <c r="AN2519" s="17"/>
      <c r="AO2519" s="16"/>
      <c r="AP2519" s="16"/>
      <c r="AQ2519" s="18"/>
      <c r="AR2519" s="18"/>
      <c r="AS2519" s="16"/>
      <c r="AT2519" s="16"/>
      <c r="AU2519" s="16"/>
      <c r="AV2519" s="16"/>
      <c r="AW2519" s="17"/>
      <c r="AX2519" s="16"/>
      <c r="AY2519" s="16"/>
      <c r="AZ2519" s="16"/>
      <c r="BA2519" s="16"/>
      <c r="BB2519" s="16"/>
      <c r="BC2519" s="16"/>
      <c r="BD2519" s="16"/>
      <c r="BH2519" s="6"/>
      <c r="BI2519" s="3"/>
      <c r="BK2519" s="6"/>
      <c r="BL2519" s="3"/>
      <c r="BM2519" s="3"/>
    </row>
    <row r="2520" spans="11:65" ht="12.75" customHeight="1" x14ac:dyDescent="0.15">
      <c r="K2520" s="1"/>
      <c r="AL2520" s="16"/>
      <c r="AM2520" s="16"/>
      <c r="AN2520" s="17"/>
      <c r="AO2520" s="16"/>
      <c r="AP2520" s="16"/>
      <c r="AQ2520" s="18"/>
      <c r="AR2520" s="18"/>
      <c r="AS2520" s="16"/>
      <c r="AT2520" s="16"/>
      <c r="AU2520" s="16"/>
      <c r="AV2520" s="16"/>
      <c r="AW2520" s="17"/>
      <c r="AX2520" s="16"/>
      <c r="AY2520" s="16"/>
      <c r="AZ2520" s="16"/>
      <c r="BA2520" s="16"/>
      <c r="BB2520" s="16"/>
      <c r="BC2520" s="16"/>
      <c r="BD2520" s="16"/>
      <c r="BH2520" s="6"/>
      <c r="BI2520" s="3"/>
      <c r="BK2520" s="6"/>
      <c r="BL2520" s="3"/>
      <c r="BM2520" s="3"/>
    </row>
    <row r="2521" spans="11:65" ht="12.75" customHeight="1" x14ac:dyDescent="0.15">
      <c r="K2521" s="1"/>
      <c r="AL2521" s="16"/>
      <c r="AM2521" s="16"/>
      <c r="AN2521" s="17"/>
      <c r="AO2521" s="16"/>
      <c r="AP2521" s="16"/>
      <c r="AQ2521" s="18"/>
      <c r="AR2521" s="18"/>
      <c r="AS2521" s="16"/>
      <c r="AT2521" s="16"/>
      <c r="AU2521" s="16"/>
      <c r="AV2521" s="16"/>
      <c r="AW2521" s="17"/>
      <c r="AX2521" s="16"/>
      <c r="AY2521" s="16"/>
      <c r="AZ2521" s="16"/>
      <c r="BA2521" s="16"/>
      <c r="BB2521" s="16"/>
      <c r="BC2521" s="16"/>
      <c r="BD2521" s="16"/>
      <c r="BH2521" s="6"/>
      <c r="BI2521" s="3"/>
      <c r="BK2521" s="6"/>
      <c r="BL2521" s="3"/>
      <c r="BM2521" s="3"/>
    </row>
    <row r="2522" spans="11:65" ht="12.75" customHeight="1" x14ac:dyDescent="0.15">
      <c r="K2522" s="1"/>
      <c r="AL2522" s="16"/>
      <c r="AM2522" s="16"/>
      <c r="AN2522" s="17"/>
      <c r="AO2522" s="16"/>
      <c r="AP2522" s="16"/>
      <c r="AQ2522" s="18"/>
      <c r="AR2522" s="18"/>
      <c r="AS2522" s="16"/>
      <c r="AT2522" s="16"/>
      <c r="AU2522" s="16"/>
      <c r="AV2522" s="16"/>
      <c r="AW2522" s="17"/>
      <c r="AX2522" s="16"/>
      <c r="AY2522" s="16"/>
      <c r="AZ2522" s="16"/>
      <c r="BA2522" s="16"/>
      <c r="BB2522" s="16"/>
      <c r="BC2522" s="16"/>
      <c r="BD2522" s="16"/>
      <c r="BH2522" s="6"/>
      <c r="BI2522" s="3"/>
      <c r="BK2522" s="6"/>
      <c r="BL2522" s="3"/>
      <c r="BM2522" s="3"/>
    </row>
    <row r="2523" spans="11:65" ht="12.75" customHeight="1" x14ac:dyDescent="0.15">
      <c r="K2523" s="1"/>
      <c r="AL2523" s="16"/>
      <c r="AM2523" s="16"/>
      <c r="AN2523" s="17"/>
      <c r="AO2523" s="16"/>
      <c r="AP2523" s="16"/>
      <c r="AQ2523" s="18"/>
      <c r="AR2523" s="18"/>
      <c r="AS2523" s="16"/>
      <c r="AT2523" s="16"/>
      <c r="AU2523" s="16"/>
      <c r="AV2523" s="16"/>
      <c r="AW2523" s="17"/>
      <c r="AX2523" s="16"/>
      <c r="AY2523" s="16"/>
      <c r="AZ2523" s="16"/>
      <c r="BA2523" s="16"/>
      <c r="BB2523" s="16"/>
      <c r="BC2523" s="16"/>
      <c r="BD2523" s="16"/>
      <c r="BH2523" s="6"/>
      <c r="BI2523" s="3"/>
      <c r="BK2523" s="6"/>
      <c r="BL2523" s="3"/>
      <c r="BM2523" s="3"/>
    </row>
    <row r="2524" spans="11:65" ht="12.75" customHeight="1" x14ac:dyDescent="0.15">
      <c r="K2524" s="1"/>
      <c r="AL2524" s="16"/>
      <c r="AM2524" s="16"/>
      <c r="AN2524" s="17"/>
      <c r="AO2524" s="16"/>
      <c r="AP2524" s="16"/>
      <c r="AQ2524" s="18"/>
      <c r="AR2524" s="18"/>
      <c r="AS2524" s="16"/>
      <c r="AT2524" s="16"/>
      <c r="AU2524" s="16"/>
      <c r="AV2524" s="16"/>
      <c r="AW2524" s="17"/>
      <c r="AX2524" s="16"/>
      <c r="AY2524" s="16"/>
      <c r="AZ2524" s="16"/>
      <c r="BA2524" s="16"/>
      <c r="BB2524" s="16"/>
      <c r="BC2524" s="16"/>
      <c r="BD2524" s="16"/>
      <c r="BH2524" s="6"/>
      <c r="BI2524" s="3"/>
      <c r="BK2524" s="6"/>
      <c r="BL2524" s="3"/>
      <c r="BM2524" s="3"/>
    </row>
    <row r="2525" spans="11:65" ht="12.75" customHeight="1" x14ac:dyDescent="0.15">
      <c r="K2525" s="1"/>
      <c r="AL2525" s="16"/>
      <c r="AM2525" s="16"/>
      <c r="AN2525" s="17"/>
      <c r="AO2525" s="16"/>
      <c r="AP2525" s="16"/>
      <c r="AQ2525" s="18"/>
      <c r="AR2525" s="18"/>
      <c r="AS2525" s="16"/>
      <c r="AT2525" s="16"/>
      <c r="AU2525" s="16"/>
      <c r="AV2525" s="16"/>
      <c r="AW2525" s="17"/>
      <c r="AX2525" s="16"/>
      <c r="AY2525" s="16"/>
      <c r="AZ2525" s="16"/>
      <c r="BA2525" s="16"/>
      <c r="BB2525" s="16"/>
      <c r="BC2525" s="16"/>
      <c r="BD2525" s="16"/>
      <c r="BH2525" s="6"/>
      <c r="BI2525" s="3"/>
      <c r="BK2525" s="6"/>
      <c r="BL2525" s="3"/>
      <c r="BM2525" s="3"/>
    </row>
    <row r="2526" spans="11:65" ht="12.75" customHeight="1" x14ac:dyDescent="0.15">
      <c r="K2526" s="1"/>
      <c r="AL2526" s="16"/>
      <c r="AM2526" s="16"/>
      <c r="AN2526" s="17"/>
      <c r="AO2526" s="16"/>
      <c r="AP2526" s="16"/>
      <c r="AQ2526" s="18"/>
      <c r="AR2526" s="18"/>
      <c r="AS2526" s="16"/>
      <c r="AT2526" s="16"/>
      <c r="AU2526" s="16"/>
      <c r="AV2526" s="16"/>
      <c r="AW2526" s="17"/>
      <c r="AX2526" s="16"/>
      <c r="AY2526" s="16"/>
      <c r="AZ2526" s="16"/>
      <c r="BA2526" s="16"/>
      <c r="BB2526" s="16"/>
      <c r="BC2526" s="16"/>
      <c r="BD2526" s="16"/>
      <c r="BH2526" s="6"/>
      <c r="BI2526" s="3"/>
      <c r="BK2526" s="6"/>
      <c r="BL2526" s="3"/>
      <c r="BM2526" s="3"/>
    </row>
    <row r="2527" spans="11:65" ht="12.75" customHeight="1" x14ac:dyDescent="0.15">
      <c r="K2527" s="1"/>
      <c r="AL2527" s="16"/>
      <c r="AM2527" s="16"/>
      <c r="AN2527" s="17"/>
      <c r="AO2527" s="16"/>
      <c r="AP2527" s="16"/>
      <c r="AQ2527" s="18"/>
      <c r="AR2527" s="18"/>
      <c r="AS2527" s="16"/>
      <c r="AT2527" s="16"/>
      <c r="AU2527" s="16"/>
      <c r="AV2527" s="16"/>
      <c r="AW2527" s="17"/>
      <c r="AX2527" s="16"/>
      <c r="AY2527" s="16"/>
      <c r="AZ2527" s="16"/>
      <c r="BA2527" s="16"/>
      <c r="BB2527" s="16"/>
      <c r="BC2527" s="16"/>
      <c r="BD2527" s="16"/>
      <c r="BH2527" s="6"/>
      <c r="BI2527" s="3"/>
      <c r="BK2527" s="6"/>
      <c r="BL2527" s="3"/>
      <c r="BM2527" s="3"/>
    </row>
    <row r="2528" spans="11:65" ht="12.75" customHeight="1" x14ac:dyDescent="0.15">
      <c r="K2528" s="1"/>
      <c r="AL2528" s="16"/>
      <c r="AM2528" s="16"/>
      <c r="AN2528" s="17"/>
      <c r="AO2528" s="16"/>
      <c r="AP2528" s="16"/>
      <c r="AQ2528" s="18"/>
      <c r="AR2528" s="18"/>
      <c r="AS2528" s="16"/>
      <c r="AT2528" s="16"/>
      <c r="AU2528" s="16"/>
      <c r="AV2528" s="16"/>
      <c r="AW2528" s="17"/>
      <c r="AX2528" s="16"/>
      <c r="AY2528" s="16"/>
      <c r="AZ2528" s="16"/>
      <c r="BA2528" s="16"/>
      <c r="BB2528" s="16"/>
      <c r="BC2528" s="16"/>
      <c r="BD2528" s="16"/>
      <c r="BH2528" s="6"/>
      <c r="BI2528" s="3"/>
      <c r="BK2528" s="6"/>
      <c r="BL2528" s="3"/>
      <c r="BM2528" s="3"/>
    </row>
    <row r="2529" spans="11:65" ht="12.75" customHeight="1" x14ac:dyDescent="0.15">
      <c r="K2529" s="1"/>
      <c r="AL2529" s="16"/>
      <c r="AM2529" s="16"/>
      <c r="AN2529" s="17"/>
      <c r="AO2529" s="16"/>
      <c r="AP2529" s="16"/>
      <c r="AQ2529" s="18"/>
      <c r="AR2529" s="18"/>
      <c r="AS2529" s="16"/>
      <c r="AT2529" s="16"/>
      <c r="AU2529" s="16"/>
      <c r="AV2529" s="16"/>
      <c r="AW2529" s="17"/>
      <c r="AX2529" s="16"/>
      <c r="AY2529" s="16"/>
      <c r="AZ2529" s="16"/>
      <c r="BA2529" s="16"/>
      <c r="BB2529" s="16"/>
      <c r="BC2529" s="16"/>
      <c r="BD2529" s="16"/>
      <c r="BH2529" s="6"/>
      <c r="BI2529" s="3"/>
      <c r="BK2529" s="6"/>
      <c r="BL2529" s="3"/>
      <c r="BM2529" s="3"/>
    </row>
    <row r="2530" spans="11:65" ht="12.75" customHeight="1" x14ac:dyDescent="0.15">
      <c r="K2530" s="1"/>
      <c r="AL2530" s="16"/>
      <c r="AM2530" s="16"/>
      <c r="AN2530" s="17"/>
      <c r="AO2530" s="16"/>
      <c r="AP2530" s="16"/>
      <c r="AQ2530" s="18"/>
      <c r="AR2530" s="18"/>
      <c r="AS2530" s="16"/>
      <c r="AT2530" s="16"/>
      <c r="AU2530" s="16"/>
      <c r="AV2530" s="16"/>
      <c r="AW2530" s="17"/>
      <c r="AX2530" s="16"/>
      <c r="AY2530" s="16"/>
      <c r="AZ2530" s="16"/>
      <c r="BA2530" s="16"/>
      <c r="BB2530" s="16"/>
      <c r="BC2530" s="16"/>
      <c r="BD2530" s="16"/>
      <c r="BH2530" s="6"/>
      <c r="BI2530" s="3"/>
      <c r="BK2530" s="6"/>
      <c r="BL2530" s="3"/>
      <c r="BM2530" s="3"/>
    </row>
    <row r="2531" spans="11:65" ht="12.75" customHeight="1" x14ac:dyDescent="0.15">
      <c r="K2531" s="1"/>
      <c r="AL2531" s="16"/>
      <c r="AM2531" s="16"/>
      <c r="AN2531" s="17"/>
      <c r="AO2531" s="16"/>
      <c r="AP2531" s="16"/>
      <c r="AQ2531" s="18"/>
      <c r="AR2531" s="18"/>
      <c r="AS2531" s="16"/>
      <c r="AT2531" s="16"/>
      <c r="AU2531" s="16"/>
      <c r="AV2531" s="16"/>
      <c r="AW2531" s="17"/>
      <c r="AX2531" s="16"/>
      <c r="AY2531" s="16"/>
      <c r="AZ2531" s="16"/>
      <c r="BA2531" s="16"/>
      <c r="BB2531" s="16"/>
      <c r="BC2531" s="16"/>
      <c r="BD2531" s="16"/>
      <c r="BH2531" s="6"/>
      <c r="BI2531" s="3"/>
      <c r="BK2531" s="6"/>
      <c r="BL2531" s="3"/>
      <c r="BM2531" s="3"/>
    </row>
    <row r="2532" spans="11:65" ht="12.75" customHeight="1" x14ac:dyDescent="0.15">
      <c r="K2532" s="1"/>
      <c r="AL2532" s="16"/>
      <c r="AM2532" s="16"/>
      <c r="AN2532" s="17"/>
      <c r="AO2532" s="16"/>
      <c r="AP2532" s="16"/>
      <c r="AQ2532" s="18"/>
      <c r="AR2532" s="18"/>
      <c r="AS2532" s="16"/>
      <c r="AT2532" s="16"/>
      <c r="AU2532" s="16"/>
      <c r="AV2532" s="16"/>
      <c r="AW2532" s="17"/>
      <c r="AX2532" s="16"/>
      <c r="AY2532" s="16"/>
      <c r="AZ2532" s="16"/>
      <c r="BA2532" s="16"/>
      <c r="BB2532" s="16"/>
      <c r="BC2532" s="16"/>
      <c r="BD2532" s="16"/>
      <c r="BH2532" s="6"/>
      <c r="BI2532" s="3"/>
      <c r="BK2532" s="6"/>
      <c r="BL2532" s="3"/>
      <c r="BM2532" s="3"/>
    </row>
    <row r="2533" spans="11:65" ht="12.75" customHeight="1" x14ac:dyDescent="0.15">
      <c r="K2533" s="1"/>
      <c r="AL2533" s="16"/>
      <c r="AM2533" s="16"/>
      <c r="AN2533" s="17"/>
      <c r="AO2533" s="16"/>
      <c r="AP2533" s="16"/>
      <c r="AQ2533" s="18"/>
      <c r="AR2533" s="18"/>
      <c r="AS2533" s="16"/>
      <c r="AT2533" s="16"/>
      <c r="AU2533" s="16"/>
      <c r="AV2533" s="16"/>
      <c r="AW2533" s="17"/>
      <c r="AX2533" s="16"/>
      <c r="AY2533" s="16"/>
      <c r="AZ2533" s="16"/>
      <c r="BA2533" s="16"/>
      <c r="BB2533" s="16"/>
      <c r="BC2533" s="16"/>
      <c r="BD2533" s="16"/>
      <c r="BH2533" s="6"/>
      <c r="BI2533" s="3"/>
      <c r="BK2533" s="6"/>
      <c r="BL2533" s="3"/>
      <c r="BM2533" s="3"/>
    </row>
    <row r="2534" spans="11:65" ht="12.75" customHeight="1" x14ac:dyDescent="0.15">
      <c r="K2534" s="1"/>
      <c r="AL2534" s="16"/>
      <c r="AM2534" s="16"/>
      <c r="AN2534" s="17"/>
      <c r="AO2534" s="16"/>
      <c r="AP2534" s="16"/>
      <c r="AQ2534" s="18"/>
      <c r="AR2534" s="18"/>
      <c r="AS2534" s="16"/>
      <c r="AT2534" s="16"/>
      <c r="AU2534" s="16"/>
      <c r="AV2534" s="16"/>
      <c r="AW2534" s="17"/>
      <c r="AX2534" s="16"/>
      <c r="AY2534" s="16"/>
      <c r="AZ2534" s="16"/>
      <c r="BA2534" s="16"/>
      <c r="BB2534" s="16"/>
      <c r="BC2534" s="16"/>
      <c r="BD2534" s="16"/>
      <c r="BH2534" s="6"/>
      <c r="BI2534" s="3"/>
      <c r="BK2534" s="6"/>
      <c r="BL2534" s="3"/>
      <c r="BM2534" s="3"/>
    </row>
    <row r="2535" spans="11:65" ht="12.75" customHeight="1" x14ac:dyDescent="0.15">
      <c r="K2535" s="1"/>
      <c r="AL2535" s="16"/>
      <c r="AM2535" s="16"/>
      <c r="AN2535" s="17"/>
      <c r="AO2535" s="16"/>
      <c r="AP2535" s="16"/>
      <c r="AQ2535" s="18"/>
      <c r="AR2535" s="18"/>
      <c r="AS2535" s="16"/>
      <c r="AT2535" s="16"/>
      <c r="AU2535" s="16"/>
      <c r="AV2535" s="16"/>
      <c r="AW2535" s="17"/>
      <c r="AX2535" s="16"/>
      <c r="AY2535" s="16"/>
      <c r="AZ2535" s="16"/>
      <c r="BA2535" s="16"/>
      <c r="BB2535" s="16"/>
      <c r="BC2535" s="16"/>
      <c r="BD2535" s="16"/>
      <c r="BH2535" s="6"/>
      <c r="BI2535" s="3"/>
      <c r="BK2535" s="6"/>
      <c r="BL2535" s="3"/>
      <c r="BM2535" s="3"/>
    </row>
    <row r="2536" spans="11:65" ht="12.75" customHeight="1" x14ac:dyDescent="0.15">
      <c r="K2536" s="1"/>
      <c r="AL2536" s="16"/>
      <c r="AM2536" s="16"/>
      <c r="AN2536" s="17"/>
      <c r="AO2536" s="16"/>
      <c r="AP2536" s="16"/>
      <c r="AQ2536" s="18"/>
      <c r="AR2536" s="18"/>
      <c r="AS2536" s="16"/>
      <c r="AT2536" s="16"/>
      <c r="AU2536" s="16"/>
      <c r="AV2536" s="16"/>
      <c r="AW2536" s="17"/>
      <c r="AX2536" s="16"/>
      <c r="AY2536" s="16"/>
      <c r="AZ2536" s="16"/>
      <c r="BA2536" s="16"/>
      <c r="BB2536" s="16"/>
      <c r="BC2536" s="16"/>
      <c r="BD2536" s="16"/>
      <c r="BH2536" s="6"/>
      <c r="BI2536" s="3"/>
      <c r="BK2536" s="6"/>
      <c r="BL2536" s="3"/>
      <c r="BM2536" s="3"/>
    </row>
    <row r="2537" spans="11:65" ht="12.75" customHeight="1" x14ac:dyDescent="0.15">
      <c r="K2537" s="1"/>
      <c r="AL2537" s="16"/>
      <c r="AM2537" s="16"/>
      <c r="AN2537" s="17"/>
      <c r="AO2537" s="16"/>
      <c r="AP2537" s="16"/>
      <c r="AQ2537" s="18"/>
      <c r="AR2537" s="18"/>
      <c r="AS2537" s="16"/>
      <c r="AT2537" s="16"/>
      <c r="AU2537" s="16"/>
      <c r="AV2537" s="16"/>
      <c r="AW2537" s="17"/>
      <c r="AX2537" s="16"/>
      <c r="AY2537" s="16"/>
      <c r="AZ2537" s="16"/>
      <c r="BA2537" s="16"/>
      <c r="BB2537" s="16"/>
      <c r="BC2537" s="16"/>
      <c r="BD2537" s="16"/>
      <c r="BH2537" s="6"/>
      <c r="BI2537" s="3"/>
      <c r="BK2537" s="6"/>
      <c r="BL2537" s="3"/>
      <c r="BM2537" s="3"/>
    </row>
    <row r="2538" spans="11:65" ht="12.75" customHeight="1" x14ac:dyDescent="0.15">
      <c r="K2538" s="1"/>
      <c r="AL2538" s="16"/>
      <c r="AM2538" s="16"/>
      <c r="AN2538" s="17"/>
      <c r="AO2538" s="16"/>
      <c r="AP2538" s="16"/>
      <c r="AQ2538" s="18"/>
      <c r="AR2538" s="18"/>
      <c r="AS2538" s="16"/>
      <c r="AT2538" s="16"/>
      <c r="AU2538" s="16"/>
      <c r="AV2538" s="16"/>
      <c r="AW2538" s="17"/>
      <c r="AX2538" s="16"/>
      <c r="AY2538" s="16"/>
      <c r="AZ2538" s="16"/>
      <c r="BA2538" s="16"/>
      <c r="BB2538" s="16"/>
      <c r="BC2538" s="16"/>
      <c r="BD2538" s="16"/>
      <c r="BH2538" s="6"/>
      <c r="BI2538" s="3"/>
      <c r="BK2538" s="6"/>
      <c r="BL2538" s="3"/>
      <c r="BM2538" s="3"/>
    </row>
    <row r="2539" spans="11:65" ht="12.75" customHeight="1" x14ac:dyDescent="0.15">
      <c r="K2539" s="1"/>
      <c r="AL2539" s="16"/>
      <c r="AM2539" s="16"/>
      <c r="AN2539" s="17"/>
      <c r="AO2539" s="16"/>
      <c r="AP2539" s="16"/>
      <c r="AQ2539" s="18"/>
      <c r="AR2539" s="18"/>
      <c r="AS2539" s="16"/>
      <c r="AT2539" s="16"/>
      <c r="AU2539" s="16"/>
      <c r="AV2539" s="16"/>
      <c r="AW2539" s="17"/>
      <c r="AX2539" s="16"/>
      <c r="AY2539" s="16"/>
      <c r="AZ2539" s="16"/>
      <c r="BA2539" s="16"/>
      <c r="BB2539" s="16"/>
      <c r="BC2539" s="16"/>
      <c r="BD2539" s="16"/>
      <c r="BH2539" s="6"/>
      <c r="BI2539" s="3"/>
      <c r="BK2539" s="6"/>
      <c r="BL2539" s="3"/>
      <c r="BM2539" s="3"/>
    </row>
    <row r="2540" spans="11:65" ht="12.75" customHeight="1" x14ac:dyDescent="0.15">
      <c r="K2540" s="1"/>
      <c r="AL2540" s="16"/>
      <c r="AM2540" s="16"/>
      <c r="AN2540" s="17"/>
      <c r="AO2540" s="16"/>
      <c r="AP2540" s="16"/>
      <c r="AQ2540" s="18"/>
      <c r="AR2540" s="18"/>
      <c r="AS2540" s="16"/>
      <c r="AT2540" s="16"/>
      <c r="AU2540" s="16"/>
      <c r="AV2540" s="16"/>
      <c r="AW2540" s="17"/>
      <c r="AX2540" s="16"/>
      <c r="AY2540" s="16"/>
      <c r="AZ2540" s="16"/>
      <c r="BA2540" s="16"/>
      <c r="BB2540" s="16"/>
      <c r="BC2540" s="16"/>
      <c r="BD2540" s="16"/>
      <c r="BH2540" s="6"/>
      <c r="BI2540" s="3"/>
      <c r="BK2540" s="6"/>
      <c r="BL2540" s="3"/>
      <c r="BM2540" s="3"/>
    </row>
    <row r="2541" spans="11:65" ht="12.75" customHeight="1" x14ac:dyDescent="0.15">
      <c r="K2541" s="1"/>
      <c r="AL2541" s="16"/>
      <c r="AM2541" s="16"/>
      <c r="AN2541" s="17"/>
      <c r="AO2541" s="16"/>
      <c r="AP2541" s="16"/>
      <c r="AQ2541" s="18"/>
      <c r="AR2541" s="18"/>
      <c r="AS2541" s="16"/>
      <c r="AT2541" s="16"/>
      <c r="AU2541" s="16"/>
      <c r="AV2541" s="16"/>
      <c r="AW2541" s="17"/>
      <c r="AX2541" s="16"/>
      <c r="AY2541" s="16"/>
      <c r="AZ2541" s="16"/>
      <c r="BA2541" s="16"/>
      <c r="BB2541" s="16"/>
      <c r="BC2541" s="16"/>
      <c r="BD2541" s="16"/>
      <c r="BH2541" s="6"/>
      <c r="BI2541" s="3"/>
      <c r="BK2541" s="6"/>
      <c r="BL2541" s="3"/>
      <c r="BM2541" s="3"/>
    </row>
    <row r="2542" spans="11:65" ht="12.75" customHeight="1" x14ac:dyDescent="0.15">
      <c r="K2542" s="1"/>
      <c r="AL2542" s="16"/>
      <c r="AM2542" s="16"/>
      <c r="AN2542" s="17"/>
      <c r="AO2542" s="16"/>
      <c r="AP2542" s="16"/>
      <c r="AQ2542" s="18"/>
      <c r="AR2542" s="18"/>
      <c r="AS2542" s="16"/>
      <c r="AT2542" s="16"/>
      <c r="AU2542" s="16"/>
      <c r="AV2542" s="16"/>
      <c r="AW2542" s="17"/>
      <c r="AX2542" s="16"/>
      <c r="AY2542" s="16"/>
      <c r="AZ2542" s="16"/>
      <c r="BA2542" s="16"/>
      <c r="BB2542" s="16"/>
      <c r="BC2542" s="16"/>
      <c r="BD2542" s="16"/>
      <c r="BH2542" s="6"/>
      <c r="BI2542" s="3"/>
      <c r="BK2542" s="6"/>
      <c r="BL2542" s="3"/>
      <c r="BM2542" s="3"/>
    </row>
    <row r="2543" spans="11:65" ht="12.75" customHeight="1" x14ac:dyDescent="0.15">
      <c r="K2543" s="1"/>
      <c r="AL2543" s="16"/>
      <c r="AM2543" s="16"/>
      <c r="AN2543" s="17"/>
      <c r="AO2543" s="16"/>
      <c r="AP2543" s="16"/>
      <c r="AQ2543" s="18"/>
      <c r="AR2543" s="18"/>
      <c r="AS2543" s="16"/>
      <c r="AT2543" s="16"/>
      <c r="AU2543" s="16"/>
      <c r="AV2543" s="16"/>
      <c r="AW2543" s="17"/>
      <c r="AX2543" s="16"/>
      <c r="AY2543" s="16"/>
      <c r="AZ2543" s="16"/>
      <c r="BA2543" s="16"/>
      <c r="BB2543" s="16"/>
      <c r="BC2543" s="16"/>
      <c r="BD2543" s="16"/>
      <c r="BH2543" s="6"/>
      <c r="BI2543" s="3"/>
      <c r="BK2543" s="6"/>
      <c r="BL2543" s="3"/>
      <c r="BM2543" s="3"/>
    </row>
    <row r="2544" spans="11:65" ht="12.75" customHeight="1" x14ac:dyDescent="0.15">
      <c r="K2544" s="1"/>
      <c r="AL2544" s="16"/>
      <c r="AM2544" s="16"/>
      <c r="AN2544" s="17"/>
      <c r="AO2544" s="16"/>
      <c r="AP2544" s="16"/>
      <c r="AQ2544" s="18"/>
      <c r="AR2544" s="18"/>
      <c r="AS2544" s="16"/>
      <c r="AT2544" s="16"/>
      <c r="AU2544" s="16"/>
      <c r="AV2544" s="16"/>
      <c r="AW2544" s="17"/>
      <c r="AX2544" s="16"/>
      <c r="AY2544" s="16"/>
      <c r="AZ2544" s="16"/>
      <c r="BA2544" s="16"/>
      <c r="BB2544" s="16"/>
      <c r="BC2544" s="16"/>
      <c r="BD2544" s="16"/>
      <c r="BH2544" s="6"/>
      <c r="BI2544" s="3"/>
      <c r="BK2544" s="6"/>
      <c r="BL2544" s="3"/>
      <c r="BM2544" s="3"/>
    </row>
    <row r="2545" spans="11:65" ht="12.75" customHeight="1" x14ac:dyDescent="0.15">
      <c r="K2545" s="1"/>
      <c r="AL2545" s="16"/>
      <c r="AM2545" s="16"/>
      <c r="AN2545" s="17"/>
      <c r="AO2545" s="16"/>
      <c r="AP2545" s="16"/>
      <c r="AQ2545" s="18"/>
      <c r="AR2545" s="18"/>
      <c r="AS2545" s="16"/>
      <c r="AT2545" s="16"/>
      <c r="AU2545" s="16"/>
      <c r="AV2545" s="16"/>
      <c r="AW2545" s="17"/>
      <c r="AX2545" s="16"/>
      <c r="AY2545" s="16"/>
      <c r="AZ2545" s="16"/>
      <c r="BA2545" s="16"/>
      <c r="BB2545" s="16"/>
      <c r="BC2545" s="16"/>
      <c r="BD2545" s="16"/>
      <c r="BH2545" s="6"/>
      <c r="BI2545" s="3"/>
      <c r="BK2545" s="6"/>
      <c r="BL2545" s="3"/>
      <c r="BM2545" s="3"/>
    </row>
    <row r="2546" spans="11:65" ht="12.75" customHeight="1" x14ac:dyDescent="0.15">
      <c r="K2546" s="1"/>
      <c r="AL2546" s="16"/>
      <c r="AM2546" s="16"/>
      <c r="AN2546" s="17"/>
      <c r="AO2546" s="16"/>
      <c r="AP2546" s="16"/>
      <c r="AQ2546" s="18"/>
      <c r="AR2546" s="18"/>
      <c r="AS2546" s="16"/>
      <c r="AT2546" s="16"/>
      <c r="AU2546" s="16"/>
      <c r="AV2546" s="16"/>
      <c r="AW2546" s="17"/>
      <c r="AX2546" s="16"/>
      <c r="AY2546" s="16"/>
      <c r="AZ2546" s="16"/>
      <c r="BA2546" s="16"/>
      <c r="BB2546" s="16"/>
      <c r="BC2546" s="16"/>
      <c r="BD2546" s="16"/>
      <c r="BH2546" s="6"/>
      <c r="BI2546" s="3"/>
      <c r="BK2546" s="6"/>
      <c r="BL2546" s="3"/>
      <c r="BM2546" s="3"/>
    </row>
    <row r="2547" spans="11:65" ht="12.75" customHeight="1" x14ac:dyDescent="0.15">
      <c r="K2547" s="1"/>
      <c r="AL2547" s="16"/>
      <c r="AM2547" s="16"/>
      <c r="AN2547" s="17"/>
      <c r="AO2547" s="16"/>
      <c r="AP2547" s="16"/>
      <c r="AQ2547" s="18"/>
      <c r="AR2547" s="18"/>
      <c r="AS2547" s="16"/>
      <c r="AT2547" s="16"/>
      <c r="AU2547" s="16"/>
      <c r="AV2547" s="16"/>
      <c r="AW2547" s="17"/>
      <c r="AX2547" s="16"/>
      <c r="AY2547" s="16"/>
      <c r="AZ2547" s="16"/>
      <c r="BA2547" s="16"/>
      <c r="BB2547" s="16"/>
      <c r="BC2547" s="16"/>
      <c r="BD2547" s="16"/>
      <c r="BH2547" s="6"/>
      <c r="BI2547" s="3"/>
      <c r="BK2547" s="6"/>
      <c r="BL2547" s="3"/>
      <c r="BM2547" s="3"/>
    </row>
    <row r="2548" spans="11:65" ht="12.75" customHeight="1" x14ac:dyDescent="0.15">
      <c r="K2548" s="1"/>
      <c r="AL2548" s="16"/>
      <c r="AM2548" s="16"/>
      <c r="AN2548" s="17"/>
      <c r="AO2548" s="16"/>
      <c r="AP2548" s="16"/>
      <c r="AQ2548" s="18"/>
      <c r="AR2548" s="18"/>
      <c r="AS2548" s="16"/>
      <c r="AT2548" s="16"/>
      <c r="AU2548" s="16"/>
      <c r="AV2548" s="16"/>
      <c r="AW2548" s="17"/>
      <c r="AX2548" s="16"/>
      <c r="AY2548" s="16"/>
      <c r="AZ2548" s="16"/>
      <c r="BA2548" s="16"/>
      <c r="BB2548" s="16"/>
      <c r="BC2548" s="16"/>
      <c r="BD2548" s="16"/>
      <c r="BH2548" s="6"/>
      <c r="BI2548" s="3"/>
      <c r="BK2548" s="6"/>
      <c r="BL2548" s="3"/>
      <c r="BM2548" s="3"/>
    </row>
    <row r="2549" spans="11:65" ht="12.75" customHeight="1" x14ac:dyDescent="0.15">
      <c r="K2549" s="1"/>
      <c r="AL2549" s="16"/>
      <c r="AM2549" s="16"/>
      <c r="AN2549" s="17"/>
      <c r="AO2549" s="16"/>
      <c r="AP2549" s="16"/>
      <c r="AQ2549" s="18"/>
      <c r="AR2549" s="18"/>
      <c r="AS2549" s="16"/>
      <c r="AT2549" s="16"/>
      <c r="AU2549" s="16"/>
      <c r="AV2549" s="16"/>
      <c r="AW2549" s="17"/>
      <c r="AX2549" s="16"/>
      <c r="AY2549" s="16"/>
      <c r="AZ2549" s="16"/>
      <c r="BA2549" s="16"/>
      <c r="BB2549" s="16"/>
      <c r="BC2549" s="16"/>
      <c r="BD2549" s="16"/>
      <c r="BH2549" s="6"/>
      <c r="BI2549" s="3"/>
      <c r="BK2549" s="6"/>
      <c r="BL2549" s="3"/>
      <c r="BM2549" s="3"/>
    </row>
    <row r="2550" spans="11:65" ht="12.75" customHeight="1" x14ac:dyDescent="0.15">
      <c r="K2550" s="1"/>
      <c r="AL2550" s="16"/>
      <c r="AM2550" s="16"/>
      <c r="AN2550" s="17"/>
      <c r="AO2550" s="16"/>
      <c r="AP2550" s="16"/>
      <c r="AQ2550" s="18"/>
      <c r="AR2550" s="18"/>
      <c r="AS2550" s="16"/>
      <c r="AT2550" s="16"/>
      <c r="AU2550" s="16"/>
      <c r="AV2550" s="16"/>
      <c r="AW2550" s="17"/>
      <c r="AX2550" s="16"/>
      <c r="AY2550" s="16"/>
      <c r="AZ2550" s="16"/>
      <c r="BA2550" s="16"/>
      <c r="BB2550" s="16"/>
      <c r="BC2550" s="16"/>
      <c r="BD2550" s="16"/>
      <c r="BH2550" s="6"/>
      <c r="BI2550" s="3"/>
      <c r="BK2550" s="6"/>
      <c r="BL2550" s="3"/>
      <c r="BM2550" s="3"/>
    </row>
    <row r="2551" spans="11:65" ht="12.75" customHeight="1" x14ac:dyDescent="0.15">
      <c r="K2551" s="1"/>
      <c r="AL2551" s="16"/>
      <c r="AM2551" s="16"/>
      <c r="AN2551" s="17"/>
      <c r="AO2551" s="16"/>
      <c r="AP2551" s="16"/>
      <c r="AQ2551" s="18"/>
      <c r="AR2551" s="18"/>
      <c r="AS2551" s="16"/>
      <c r="AT2551" s="16"/>
      <c r="AU2551" s="16"/>
      <c r="AV2551" s="16"/>
      <c r="AW2551" s="17"/>
      <c r="AX2551" s="16"/>
      <c r="AY2551" s="16"/>
      <c r="AZ2551" s="16"/>
      <c r="BA2551" s="16"/>
      <c r="BB2551" s="16"/>
      <c r="BC2551" s="16"/>
      <c r="BD2551" s="16"/>
      <c r="BH2551" s="6"/>
      <c r="BI2551" s="3"/>
      <c r="BK2551" s="6"/>
      <c r="BL2551" s="3"/>
      <c r="BM2551" s="3"/>
    </row>
    <row r="2552" spans="11:65" ht="12.75" customHeight="1" x14ac:dyDescent="0.15">
      <c r="K2552" s="1"/>
      <c r="AL2552" s="16"/>
      <c r="AM2552" s="16"/>
      <c r="AN2552" s="17"/>
      <c r="AO2552" s="16"/>
      <c r="AP2552" s="16"/>
      <c r="AQ2552" s="18"/>
      <c r="AR2552" s="18"/>
      <c r="AS2552" s="16"/>
      <c r="AT2552" s="16"/>
      <c r="AU2552" s="16"/>
      <c r="AV2552" s="16"/>
      <c r="AW2552" s="17"/>
      <c r="AX2552" s="16"/>
      <c r="AY2552" s="16"/>
      <c r="AZ2552" s="16"/>
      <c r="BA2552" s="16"/>
      <c r="BB2552" s="16"/>
      <c r="BC2552" s="16"/>
      <c r="BD2552" s="16"/>
      <c r="BH2552" s="6"/>
      <c r="BI2552" s="3"/>
      <c r="BK2552" s="6"/>
      <c r="BL2552" s="3"/>
      <c r="BM2552" s="3"/>
    </row>
    <row r="2553" spans="11:65" ht="12.75" customHeight="1" x14ac:dyDescent="0.15">
      <c r="K2553" s="1"/>
      <c r="AL2553" s="16"/>
      <c r="AM2553" s="16"/>
      <c r="AN2553" s="17"/>
      <c r="AO2553" s="16"/>
      <c r="AP2553" s="16"/>
      <c r="AQ2553" s="18"/>
      <c r="AR2553" s="18"/>
      <c r="AS2553" s="16"/>
      <c r="AT2553" s="16"/>
      <c r="AU2553" s="16"/>
      <c r="AV2553" s="16"/>
      <c r="AW2553" s="17"/>
      <c r="AX2553" s="16"/>
      <c r="AY2553" s="16"/>
      <c r="AZ2553" s="16"/>
      <c r="BA2553" s="16"/>
      <c r="BB2553" s="16"/>
      <c r="BC2553" s="16"/>
      <c r="BD2553" s="16"/>
      <c r="BH2553" s="6"/>
      <c r="BI2553" s="3"/>
      <c r="BK2553" s="6"/>
      <c r="BL2553" s="3"/>
      <c r="BM2553" s="3"/>
    </row>
    <row r="2554" spans="11:65" ht="12.75" customHeight="1" x14ac:dyDescent="0.15">
      <c r="K2554" s="1"/>
      <c r="AL2554" s="16"/>
      <c r="AM2554" s="16"/>
      <c r="AN2554" s="17"/>
      <c r="AO2554" s="16"/>
      <c r="AP2554" s="16"/>
      <c r="AQ2554" s="18"/>
      <c r="AR2554" s="18"/>
      <c r="AS2554" s="16"/>
      <c r="AT2554" s="16"/>
      <c r="AU2554" s="16"/>
      <c r="AV2554" s="16"/>
      <c r="AW2554" s="17"/>
      <c r="AX2554" s="16"/>
      <c r="AY2554" s="16"/>
      <c r="AZ2554" s="16"/>
      <c r="BA2554" s="16"/>
      <c r="BB2554" s="16"/>
      <c r="BC2554" s="16"/>
      <c r="BD2554" s="16"/>
      <c r="BH2554" s="6"/>
      <c r="BI2554" s="3"/>
      <c r="BK2554" s="6"/>
      <c r="BL2554" s="3"/>
      <c r="BM2554" s="3"/>
    </row>
    <row r="2555" spans="11:65" ht="12.75" customHeight="1" x14ac:dyDescent="0.15">
      <c r="K2555" s="1"/>
      <c r="AL2555" s="16"/>
      <c r="AM2555" s="16"/>
      <c r="AN2555" s="17"/>
      <c r="AO2555" s="16"/>
      <c r="AP2555" s="16"/>
      <c r="AQ2555" s="18"/>
      <c r="AR2555" s="18"/>
      <c r="AS2555" s="16"/>
      <c r="AT2555" s="16"/>
      <c r="AU2555" s="16"/>
      <c r="AV2555" s="16"/>
      <c r="AW2555" s="17"/>
      <c r="AX2555" s="16"/>
      <c r="AY2555" s="16"/>
      <c r="AZ2555" s="16"/>
      <c r="BA2555" s="16"/>
      <c r="BB2555" s="16"/>
      <c r="BC2555" s="16"/>
      <c r="BD2555" s="16"/>
      <c r="BH2555" s="6"/>
      <c r="BI2555" s="3"/>
      <c r="BK2555" s="6"/>
      <c r="BL2555" s="3"/>
      <c r="BM2555" s="3"/>
    </row>
    <row r="2556" spans="11:65" ht="12.75" customHeight="1" x14ac:dyDescent="0.15">
      <c r="K2556" s="1"/>
      <c r="AL2556" s="16"/>
      <c r="AM2556" s="16"/>
      <c r="AN2556" s="17"/>
      <c r="AO2556" s="16"/>
      <c r="AP2556" s="16"/>
      <c r="AQ2556" s="18"/>
      <c r="AR2556" s="18"/>
      <c r="AS2556" s="16"/>
      <c r="AT2556" s="16"/>
      <c r="AU2556" s="16"/>
      <c r="AV2556" s="16"/>
      <c r="AW2556" s="17"/>
      <c r="AX2556" s="16"/>
      <c r="AY2556" s="16"/>
      <c r="AZ2556" s="16"/>
      <c r="BA2556" s="16"/>
      <c r="BB2556" s="16"/>
      <c r="BC2556" s="16"/>
      <c r="BD2556" s="16"/>
      <c r="BH2556" s="6"/>
      <c r="BI2556" s="3"/>
      <c r="BK2556" s="6"/>
      <c r="BL2556" s="3"/>
      <c r="BM2556" s="3"/>
    </row>
    <row r="2557" spans="11:65" ht="12.75" customHeight="1" x14ac:dyDescent="0.15">
      <c r="K2557" s="1"/>
      <c r="AL2557" s="16"/>
      <c r="AM2557" s="16"/>
      <c r="AN2557" s="17"/>
      <c r="AO2557" s="16"/>
      <c r="AP2557" s="16"/>
      <c r="AQ2557" s="18"/>
      <c r="AR2557" s="18"/>
      <c r="AS2557" s="16"/>
      <c r="AT2557" s="16"/>
      <c r="AU2557" s="16"/>
      <c r="AV2557" s="16"/>
      <c r="AW2557" s="17"/>
      <c r="AX2557" s="16"/>
      <c r="AY2557" s="16"/>
      <c r="AZ2557" s="16"/>
      <c r="BA2557" s="16"/>
      <c r="BB2557" s="16"/>
      <c r="BC2557" s="16"/>
      <c r="BD2557" s="16"/>
      <c r="BH2557" s="6"/>
      <c r="BI2557" s="3"/>
      <c r="BK2557" s="6"/>
      <c r="BL2557" s="3"/>
      <c r="BM2557" s="3"/>
    </row>
    <row r="2558" spans="11:65" ht="12.75" customHeight="1" x14ac:dyDescent="0.15">
      <c r="K2558" s="1"/>
      <c r="AL2558" s="16"/>
      <c r="AM2558" s="16"/>
      <c r="AN2558" s="17"/>
      <c r="AO2558" s="16"/>
      <c r="AP2558" s="16"/>
      <c r="AQ2558" s="18"/>
      <c r="AR2558" s="18"/>
      <c r="AS2558" s="16"/>
      <c r="AT2558" s="16"/>
      <c r="AU2558" s="16"/>
      <c r="AV2558" s="16"/>
      <c r="AW2558" s="17"/>
      <c r="AX2558" s="16"/>
      <c r="AY2558" s="16"/>
      <c r="AZ2558" s="16"/>
      <c r="BA2558" s="16"/>
      <c r="BB2558" s="16"/>
      <c r="BC2558" s="16"/>
      <c r="BD2558" s="16"/>
      <c r="BH2558" s="6"/>
      <c r="BI2558" s="3"/>
      <c r="BK2558" s="6"/>
      <c r="BL2558" s="3"/>
      <c r="BM2558" s="3"/>
    </row>
    <row r="2559" spans="11:65" ht="12.75" customHeight="1" x14ac:dyDescent="0.15">
      <c r="K2559" s="1"/>
      <c r="AL2559" s="16"/>
      <c r="AM2559" s="16"/>
      <c r="AN2559" s="17"/>
      <c r="AO2559" s="16"/>
      <c r="AP2559" s="16"/>
      <c r="AQ2559" s="18"/>
      <c r="AR2559" s="18"/>
      <c r="AS2559" s="16"/>
      <c r="AT2559" s="16"/>
      <c r="AU2559" s="16"/>
      <c r="AV2559" s="16"/>
      <c r="AW2559" s="17"/>
      <c r="AX2559" s="16"/>
      <c r="AY2559" s="16"/>
      <c r="AZ2559" s="16"/>
      <c r="BA2559" s="16"/>
      <c r="BB2559" s="16"/>
      <c r="BC2559" s="16"/>
      <c r="BD2559" s="16"/>
      <c r="BH2559" s="6"/>
      <c r="BI2559" s="3"/>
      <c r="BK2559" s="6"/>
      <c r="BL2559" s="3"/>
      <c r="BM2559" s="3"/>
    </row>
    <row r="2560" spans="11:65" ht="12.75" customHeight="1" x14ac:dyDescent="0.15">
      <c r="K2560" s="1"/>
      <c r="AL2560" s="16"/>
      <c r="AM2560" s="16"/>
      <c r="AN2560" s="17"/>
      <c r="AO2560" s="16"/>
      <c r="AP2560" s="16"/>
      <c r="AQ2560" s="18"/>
      <c r="AR2560" s="18"/>
      <c r="AS2560" s="16"/>
      <c r="AT2560" s="16"/>
      <c r="AU2560" s="16"/>
      <c r="AV2560" s="16"/>
      <c r="AW2560" s="17"/>
      <c r="AX2560" s="16"/>
      <c r="AY2560" s="16"/>
      <c r="AZ2560" s="16"/>
      <c r="BA2560" s="16"/>
      <c r="BB2560" s="16"/>
      <c r="BC2560" s="16"/>
      <c r="BD2560" s="16"/>
      <c r="BH2560" s="6"/>
      <c r="BI2560" s="3"/>
      <c r="BK2560" s="6"/>
      <c r="BL2560" s="3"/>
      <c r="BM2560" s="3"/>
    </row>
    <row r="2561" spans="11:65" ht="12.75" customHeight="1" x14ac:dyDescent="0.15">
      <c r="K2561" s="1"/>
      <c r="AL2561" s="16"/>
      <c r="AM2561" s="16"/>
      <c r="AN2561" s="17"/>
      <c r="AO2561" s="16"/>
      <c r="AP2561" s="16"/>
      <c r="AQ2561" s="18"/>
      <c r="AR2561" s="18"/>
      <c r="AS2561" s="16"/>
      <c r="AT2561" s="16"/>
      <c r="AU2561" s="16"/>
      <c r="AV2561" s="16"/>
      <c r="AW2561" s="17"/>
      <c r="AX2561" s="16"/>
      <c r="AY2561" s="16"/>
      <c r="AZ2561" s="16"/>
      <c r="BA2561" s="16"/>
      <c r="BB2561" s="16"/>
      <c r="BC2561" s="16"/>
      <c r="BD2561" s="16"/>
      <c r="BH2561" s="6"/>
      <c r="BI2561" s="3"/>
      <c r="BK2561" s="6"/>
      <c r="BL2561" s="3"/>
      <c r="BM2561" s="3"/>
    </row>
    <row r="2562" spans="11:65" ht="12.75" customHeight="1" x14ac:dyDescent="0.15">
      <c r="K2562" s="1"/>
      <c r="AL2562" s="16"/>
      <c r="AM2562" s="16"/>
      <c r="AN2562" s="17"/>
      <c r="AO2562" s="16"/>
      <c r="AP2562" s="16"/>
      <c r="AQ2562" s="18"/>
      <c r="AR2562" s="18"/>
      <c r="AS2562" s="16"/>
      <c r="AT2562" s="16"/>
      <c r="AU2562" s="16"/>
      <c r="AV2562" s="16"/>
      <c r="AW2562" s="17"/>
      <c r="AX2562" s="16"/>
      <c r="AY2562" s="16"/>
      <c r="AZ2562" s="16"/>
      <c r="BA2562" s="16"/>
      <c r="BB2562" s="16"/>
      <c r="BC2562" s="16"/>
      <c r="BD2562" s="16"/>
      <c r="BH2562" s="6"/>
      <c r="BI2562" s="3"/>
      <c r="BK2562" s="6"/>
      <c r="BL2562" s="3"/>
      <c r="BM2562" s="3"/>
    </row>
    <row r="2563" spans="11:65" ht="12.75" customHeight="1" x14ac:dyDescent="0.15">
      <c r="K2563" s="1"/>
      <c r="AL2563" s="16"/>
      <c r="AM2563" s="16"/>
      <c r="AN2563" s="17"/>
      <c r="AO2563" s="16"/>
      <c r="AP2563" s="16"/>
      <c r="AQ2563" s="18"/>
      <c r="AR2563" s="18"/>
      <c r="AS2563" s="16"/>
      <c r="AT2563" s="16"/>
      <c r="AU2563" s="16"/>
      <c r="AV2563" s="16"/>
      <c r="AW2563" s="17"/>
      <c r="AX2563" s="16"/>
      <c r="AY2563" s="16"/>
      <c r="AZ2563" s="16"/>
      <c r="BA2563" s="16"/>
      <c r="BB2563" s="16"/>
      <c r="BC2563" s="16"/>
      <c r="BD2563" s="16"/>
      <c r="BH2563" s="6"/>
      <c r="BI2563" s="3"/>
      <c r="BK2563" s="6"/>
      <c r="BL2563" s="3"/>
      <c r="BM2563" s="3"/>
    </row>
    <row r="2564" spans="11:65" ht="12.75" customHeight="1" x14ac:dyDescent="0.15">
      <c r="K2564" s="1"/>
      <c r="AL2564" s="16"/>
      <c r="AM2564" s="16"/>
      <c r="AN2564" s="17"/>
      <c r="AO2564" s="16"/>
      <c r="AP2564" s="16"/>
      <c r="AQ2564" s="18"/>
      <c r="AR2564" s="18"/>
      <c r="AS2564" s="16"/>
      <c r="AT2564" s="16"/>
      <c r="AU2564" s="16"/>
      <c r="AV2564" s="16"/>
      <c r="AW2564" s="17"/>
      <c r="AX2564" s="16"/>
      <c r="AY2564" s="16"/>
      <c r="AZ2564" s="16"/>
      <c r="BA2564" s="16"/>
      <c r="BB2564" s="16"/>
      <c r="BC2564" s="16"/>
      <c r="BD2564" s="16"/>
      <c r="BH2564" s="6"/>
      <c r="BI2564" s="3"/>
      <c r="BK2564" s="6"/>
      <c r="BL2564" s="3"/>
      <c r="BM2564" s="3"/>
    </row>
    <row r="2565" spans="11:65" ht="12.75" customHeight="1" x14ac:dyDescent="0.15">
      <c r="K2565" s="1"/>
      <c r="AL2565" s="16"/>
      <c r="AM2565" s="16"/>
      <c r="AN2565" s="17"/>
      <c r="AO2565" s="16"/>
      <c r="AP2565" s="16"/>
      <c r="AQ2565" s="18"/>
      <c r="AR2565" s="18"/>
      <c r="AS2565" s="16"/>
      <c r="AT2565" s="16"/>
      <c r="AU2565" s="16"/>
      <c r="AV2565" s="16"/>
      <c r="AW2565" s="17"/>
      <c r="AX2565" s="16"/>
      <c r="AY2565" s="16"/>
      <c r="AZ2565" s="16"/>
      <c r="BA2565" s="16"/>
      <c r="BB2565" s="16"/>
      <c r="BC2565" s="16"/>
      <c r="BD2565" s="16"/>
      <c r="BH2565" s="6"/>
      <c r="BI2565" s="3"/>
      <c r="BK2565" s="6"/>
      <c r="BL2565" s="3"/>
      <c r="BM2565" s="3"/>
    </row>
    <row r="2566" spans="11:65" ht="12.75" customHeight="1" x14ac:dyDescent="0.15">
      <c r="K2566" s="1"/>
      <c r="AL2566" s="16"/>
      <c r="AM2566" s="16"/>
      <c r="AN2566" s="17"/>
      <c r="AO2566" s="16"/>
      <c r="AP2566" s="16"/>
      <c r="AQ2566" s="18"/>
      <c r="AR2566" s="18"/>
      <c r="AS2566" s="16"/>
      <c r="AT2566" s="16"/>
      <c r="AU2566" s="16"/>
      <c r="AV2566" s="16"/>
      <c r="AW2566" s="17"/>
      <c r="AX2566" s="16"/>
      <c r="AY2566" s="16"/>
      <c r="AZ2566" s="16"/>
      <c r="BA2566" s="16"/>
      <c r="BB2566" s="16"/>
      <c r="BC2566" s="16"/>
      <c r="BD2566" s="16"/>
      <c r="BH2566" s="6"/>
      <c r="BI2566" s="3"/>
      <c r="BK2566" s="6"/>
      <c r="BL2566" s="3"/>
      <c r="BM2566" s="3"/>
    </row>
    <row r="2567" spans="11:65" ht="12.75" customHeight="1" x14ac:dyDescent="0.15">
      <c r="K2567" s="1"/>
      <c r="AL2567" s="16"/>
      <c r="AM2567" s="16"/>
      <c r="AN2567" s="17"/>
      <c r="AO2567" s="16"/>
      <c r="AP2567" s="16"/>
      <c r="AQ2567" s="18"/>
      <c r="AR2567" s="18"/>
      <c r="AS2567" s="16"/>
      <c r="AT2567" s="16"/>
      <c r="AU2567" s="16"/>
      <c r="AV2567" s="16"/>
      <c r="AW2567" s="17"/>
      <c r="AX2567" s="16"/>
      <c r="AY2567" s="16"/>
      <c r="AZ2567" s="16"/>
      <c r="BA2567" s="16"/>
      <c r="BB2567" s="16"/>
      <c r="BC2567" s="16"/>
      <c r="BD2567" s="16"/>
      <c r="BH2567" s="6"/>
      <c r="BI2567" s="3"/>
      <c r="BK2567" s="6"/>
      <c r="BL2567" s="3"/>
      <c r="BM2567" s="3"/>
    </row>
    <row r="2568" spans="11:65" ht="12.75" customHeight="1" x14ac:dyDescent="0.15">
      <c r="K2568" s="1"/>
      <c r="AL2568" s="16"/>
      <c r="AM2568" s="16"/>
      <c r="AN2568" s="17"/>
      <c r="AO2568" s="16"/>
      <c r="AP2568" s="16"/>
      <c r="AQ2568" s="18"/>
      <c r="AR2568" s="18"/>
      <c r="AS2568" s="16"/>
      <c r="AT2568" s="16"/>
      <c r="AU2568" s="16"/>
      <c r="AV2568" s="16"/>
      <c r="AW2568" s="17"/>
      <c r="AX2568" s="16"/>
      <c r="AY2568" s="16"/>
      <c r="AZ2568" s="16"/>
      <c r="BA2568" s="16"/>
      <c r="BB2568" s="16"/>
      <c r="BC2568" s="16"/>
      <c r="BD2568" s="16"/>
      <c r="BH2568" s="6"/>
      <c r="BI2568" s="3"/>
      <c r="BK2568" s="6"/>
      <c r="BL2568" s="3"/>
      <c r="BM2568" s="3"/>
    </row>
    <row r="2569" spans="11:65" ht="12.75" customHeight="1" x14ac:dyDescent="0.15">
      <c r="K2569" s="1"/>
      <c r="AL2569" s="16"/>
      <c r="AM2569" s="16"/>
      <c r="AN2569" s="17"/>
      <c r="AO2569" s="16"/>
      <c r="AP2569" s="16"/>
      <c r="AQ2569" s="18"/>
      <c r="AR2569" s="18"/>
      <c r="AS2569" s="16"/>
      <c r="AT2569" s="16"/>
      <c r="AU2569" s="16"/>
      <c r="AV2569" s="16"/>
      <c r="AW2569" s="17"/>
      <c r="AX2569" s="16"/>
      <c r="AY2569" s="16"/>
      <c r="AZ2569" s="16"/>
      <c r="BA2569" s="16"/>
      <c r="BB2569" s="16"/>
      <c r="BC2569" s="16"/>
      <c r="BD2569" s="16"/>
      <c r="BH2569" s="6"/>
      <c r="BI2569" s="3"/>
      <c r="BK2569" s="6"/>
      <c r="BL2569" s="3"/>
      <c r="BM2569" s="3"/>
    </row>
    <row r="2570" spans="11:65" ht="12.75" customHeight="1" x14ac:dyDescent="0.15">
      <c r="K2570" s="1"/>
      <c r="AL2570" s="16"/>
      <c r="AM2570" s="16"/>
      <c r="AN2570" s="17"/>
      <c r="AO2570" s="16"/>
      <c r="AP2570" s="16"/>
      <c r="AQ2570" s="18"/>
      <c r="AR2570" s="18"/>
      <c r="AS2570" s="16"/>
      <c r="AT2570" s="16"/>
      <c r="AU2570" s="16"/>
      <c r="AV2570" s="16"/>
      <c r="AW2570" s="17"/>
      <c r="AX2570" s="16"/>
      <c r="AY2570" s="16"/>
      <c r="AZ2570" s="16"/>
      <c r="BA2570" s="16"/>
      <c r="BB2570" s="16"/>
      <c r="BC2570" s="16"/>
      <c r="BD2570" s="16"/>
      <c r="BH2570" s="6"/>
      <c r="BI2570" s="3"/>
      <c r="BK2570" s="6"/>
      <c r="BL2570" s="3"/>
      <c r="BM2570" s="3"/>
    </row>
    <row r="2571" spans="11:65" ht="12.75" customHeight="1" x14ac:dyDescent="0.15">
      <c r="K2571" s="1"/>
      <c r="AL2571" s="16"/>
      <c r="AM2571" s="16"/>
      <c r="AN2571" s="17"/>
      <c r="AO2571" s="16"/>
      <c r="AP2571" s="16"/>
      <c r="AQ2571" s="18"/>
      <c r="AR2571" s="18"/>
      <c r="AS2571" s="16"/>
      <c r="AT2571" s="16"/>
      <c r="AU2571" s="16"/>
      <c r="AV2571" s="16"/>
      <c r="AW2571" s="17"/>
      <c r="AX2571" s="16"/>
      <c r="AY2571" s="16"/>
      <c r="AZ2571" s="16"/>
      <c r="BA2571" s="16"/>
      <c r="BB2571" s="16"/>
      <c r="BC2571" s="16"/>
      <c r="BD2571" s="16"/>
      <c r="BH2571" s="6"/>
      <c r="BI2571" s="3"/>
      <c r="BK2571" s="6"/>
      <c r="BL2571" s="3"/>
      <c r="BM2571" s="3"/>
    </row>
    <row r="2572" spans="11:65" ht="12.75" customHeight="1" x14ac:dyDescent="0.15">
      <c r="K2572" s="1"/>
      <c r="AL2572" s="16"/>
      <c r="AM2572" s="16"/>
      <c r="AN2572" s="17"/>
      <c r="AO2572" s="16"/>
      <c r="AP2572" s="16"/>
      <c r="AQ2572" s="18"/>
      <c r="AR2572" s="18"/>
      <c r="AS2572" s="16"/>
      <c r="AT2572" s="16"/>
      <c r="AU2572" s="16"/>
      <c r="AV2572" s="16"/>
      <c r="AW2572" s="17"/>
      <c r="AX2572" s="16"/>
      <c r="AY2572" s="16"/>
      <c r="AZ2572" s="16"/>
      <c r="BA2572" s="16"/>
      <c r="BB2572" s="16"/>
      <c r="BC2572" s="16"/>
      <c r="BD2572" s="16"/>
      <c r="BH2572" s="6"/>
      <c r="BI2572" s="3"/>
      <c r="BK2572" s="6"/>
      <c r="BL2572" s="3"/>
      <c r="BM2572" s="3"/>
    </row>
    <row r="2573" spans="11:65" ht="12.75" customHeight="1" x14ac:dyDescent="0.15">
      <c r="K2573" s="1"/>
      <c r="AL2573" s="16"/>
      <c r="AM2573" s="16"/>
      <c r="AN2573" s="17"/>
      <c r="AO2573" s="16"/>
      <c r="AP2573" s="16"/>
      <c r="AQ2573" s="18"/>
      <c r="AR2573" s="18"/>
      <c r="AS2573" s="16"/>
      <c r="AT2573" s="16"/>
      <c r="AU2573" s="16"/>
      <c r="AV2573" s="16"/>
      <c r="AW2573" s="17"/>
      <c r="AX2573" s="16"/>
      <c r="AY2573" s="16"/>
      <c r="AZ2573" s="16"/>
      <c r="BA2573" s="16"/>
      <c r="BB2573" s="16"/>
      <c r="BC2573" s="16"/>
      <c r="BD2573" s="16"/>
      <c r="BH2573" s="6"/>
      <c r="BI2573" s="3"/>
      <c r="BK2573" s="6"/>
      <c r="BL2573" s="3"/>
      <c r="BM2573" s="3"/>
    </row>
    <row r="2574" spans="11:65" ht="12.75" customHeight="1" x14ac:dyDescent="0.15">
      <c r="K2574" s="1"/>
      <c r="AL2574" s="16"/>
      <c r="AM2574" s="16"/>
      <c r="AN2574" s="17"/>
      <c r="AO2574" s="16"/>
      <c r="AP2574" s="16"/>
      <c r="AQ2574" s="18"/>
      <c r="AR2574" s="18"/>
      <c r="AS2574" s="16"/>
      <c r="AT2574" s="16"/>
      <c r="AU2574" s="16"/>
      <c r="AV2574" s="16"/>
      <c r="AW2574" s="17"/>
      <c r="AX2574" s="16"/>
      <c r="AY2574" s="16"/>
      <c r="AZ2574" s="16"/>
      <c r="BA2574" s="16"/>
      <c r="BB2574" s="16"/>
      <c r="BC2574" s="16"/>
      <c r="BD2574" s="16"/>
      <c r="BH2574" s="6"/>
      <c r="BI2574" s="3"/>
      <c r="BK2574" s="6"/>
      <c r="BL2574" s="3"/>
      <c r="BM2574" s="3"/>
    </row>
    <row r="2575" spans="11:65" ht="12.75" customHeight="1" x14ac:dyDescent="0.15">
      <c r="K2575" s="1"/>
      <c r="AL2575" s="16"/>
      <c r="AM2575" s="16"/>
      <c r="AN2575" s="17"/>
      <c r="AO2575" s="16"/>
      <c r="AP2575" s="16"/>
      <c r="AQ2575" s="18"/>
      <c r="AR2575" s="18"/>
      <c r="AS2575" s="16"/>
      <c r="AT2575" s="16"/>
      <c r="AU2575" s="16"/>
      <c r="AV2575" s="16"/>
      <c r="AW2575" s="17"/>
      <c r="AX2575" s="16"/>
      <c r="AY2575" s="16"/>
      <c r="AZ2575" s="16"/>
      <c r="BA2575" s="16"/>
      <c r="BB2575" s="16"/>
      <c r="BC2575" s="16"/>
      <c r="BD2575" s="16"/>
      <c r="BH2575" s="6"/>
      <c r="BI2575" s="3"/>
      <c r="BK2575" s="6"/>
      <c r="BL2575" s="3"/>
      <c r="BM2575" s="3"/>
    </row>
    <row r="2576" spans="11:65" ht="12.75" customHeight="1" x14ac:dyDescent="0.15">
      <c r="K2576" s="1"/>
      <c r="AL2576" s="16"/>
      <c r="AM2576" s="16"/>
      <c r="AN2576" s="17"/>
      <c r="AO2576" s="16"/>
      <c r="AP2576" s="16"/>
      <c r="AQ2576" s="18"/>
      <c r="AR2576" s="18"/>
      <c r="AS2576" s="16"/>
      <c r="AT2576" s="16"/>
      <c r="AU2576" s="16"/>
      <c r="AV2576" s="16"/>
      <c r="AW2576" s="17"/>
      <c r="AX2576" s="16"/>
      <c r="AY2576" s="16"/>
      <c r="AZ2576" s="16"/>
      <c r="BA2576" s="16"/>
      <c r="BB2576" s="16"/>
      <c r="BC2576" s="16"/>
      <c r="BD2576" s="16"/>
      <c r="BH2576" s="6"/>
      <c r="BI2576" s="3"/>
      <c r="BK2576" s="6"/>
      <c r="BL2576" s="3"/>
      <c r="BM2576" s="3"/>
    </row>
    <row r="2577" spans="11:65" ht="12.75" customHeight="1" x14ac:dyDescent="0.15">
      <c r="K2577" s="1"/>
      <c r="AL2577" s="16"/>
      <c r="AM2577" s="16"/>
      <c r="AN2577" s="17"/>
      <c r="AO2577" s="16"/>
      <c r="AP2577" s="16"/>
      <c r="AQ2577" s="18"/>
      <c r="AR2577" s="18"/>
      <c r="AS2577" s="16"/>
      <c r="AT2577" s="16"/>
      <c r="AU2577" s="16"/>
      <c r="AV2577" s="16"/>
      <c r="AW2577" s="17"/>
      <c r="AX2577" s="16"/>
      <c r="AY2577" s="16"/>
      <c r="AZ2577" s="16"/>
      <c r="BA2577" s="16"/>
      <c r="BB2577" s="16"/>
      <c r="BC2577" s="16"/>
      <c r="BD2577" s="16"/>
      <c r="BH2577" s="6"/>
      <c r="BI2577" s="3"/>
      <c r="BK2577" s="6"/>
      <c r="BL2577" s="3"/>
      <c r="BM2577" s="3"/>
    </row>
    <row r="2578" spans="11:65" ht="12.75" customHeight="1" x14ac:dyDescent="0.15">
      <c r="K2578" s="1"/>
      <c r="AL2578" s="16"/>
      <c r="AM2578" s="16"/>
      <c r="AN2578" s="17"/>
      <c r="AO2578" s="16"/>
      <c r="AP2578" s="16"/>
      <c r="AQ2578" s="18"/>
      <c r="AR2578" s="18"/>
      <c r="AS2578" s="16"/>
      <c r="AT2578" s="16"/>
      <c r="AU2578" s="16"/>
      <c r="AV2578" s="16"/>
      <c r="AW2578" s="17"/>
      <c r="AX2578" s="16"/>
      <c r="AY2578" s="16"/>
      <c r="AZ2578" s="16"/>
      <c r="BA2578" s="16"/>
      <c r="BB2578" s="16"/>
      <c r="BC2578" s="16"/>
      <c r="BD2578" s="16"/>
      <c r="BH2578" s="6"/>
      <c r="BI2578" s="3"/>
      <c r="BK2578" s="6"/>
      <c r="BL2578" s="3"/>
      <c r="BM2578" s="3"/>
    </row>
    <row r="2579" spans="11:65" ht="12.75" customHeight="1" x14ac:dyDescent="0.15">
      <c r="K2579" s="1"/>
      <c r="AL2579" s="16"/>
      <c r="AM2579" s="16"/>
      <c r="AN2579" s="17"/>
      <c r="AO2579" s="16"/>
      <c r="AP2579" s="16"/>
      <c r="AQ2579" s="18"/>
      <c r="AR2579" s="18"/>
      <c r="AS2579" s="16"/>
      <c r="AT2579" s="16"/>
      <c r="AU2579" s="16"/>
      <c r="AV2579" s="16"/>
      <c r="AW2579" s="17"/>
      <c r="AX2579" s="16"/>
      <c r="AY2579" s="16"/>
      <c r="AZ2579" s="16"/>
      <c r="BA2579" s="16"/>
      <c r="BB2579" s="16"/>
      <c r="BC2579" s="16"/>
      <c r="BD2579" s="16"/>
      <c r="BH2579" s="6"/>
      <c r="BI2579" s="3"/>
      <c r="BK2579" s="6"/>
      <c r="BL2579" s="3"/>
      <c r="BM2579" s="3"/>
    </row>
    <row r="2580" spans="11:65" ht="12.75" customHeight="1" x14ac:dyDescent="0.15">
      <c r="K2580" s="1"/>
      <c r="AL2580" s="16"/>
      <c r="AM2580" s="16"/>
      <c r="AN2580" s="17"/>
      <c r="AO2580" s="16"/>
      <c r="AP2580" s="16"/>
      <c r="AQ2580" s="18"/>
      <c r="AR2580" s="18"/>
      <c r="AS2580" s="16"/>
      <c r="AT2580" s="16"/>
      <c r="AU2580" s="16"/>
      <c r="AV2580" s="16"/>
      <c r="AW2580" s="17"/>
      <c r="AX2580" s="16"/>
      <c r="AY2580" s="16"/>
      <c r="AZ2580" s="16"/>
      <c r="BA2580" s="16"/>
      <c r="BB2580" s="16"/>
      <c r="BC2580" s="16"/>
      <c r="BD2580" s="16"/>
      <c r="BH2580" s="6"/>
      <c r="BI2580" s="3"/>
      <c r="BK2580" s="6"/>
      <c r="BL2580" s="3"/>
      <c r="BM2580" s="3"/>
    </row>
    <row r="2581" spans="11:65" ht="12.75" customHeight="1" x14ac:dyDescent="0.15">
      <c r="K2581" s="1"/>
      <c r="AL2581" s="16"/>
      <c r="AM2581" s="16"/>
      <c r="AN2581" s="17"/>
      <c r="AO2581" s="16"/>
      <c r="AP2581" s="16"/>
      <c r="AQ2581" s="18"/>
      <c r="AR2581" s="18"/>
      <c r="AS2581" s="16"/>
      <c r="AT2581" s="16"/>
      <c r="AU2581" s="16"/>
      <c r="AV2581" s="16"/>
      <c r="AW2581" s="17"/>
      <c r="AX2581" s="16"/>
      <c r="AY2581" s="16"/>
      <c r="AZ2581" s="16"/>
      <c r="BA2581" s="16"/>
      <c r="BB2581" s="16"/>
      <c r="BC2581" s="16"/>
      <c r="BD2581" s="16"/>
      <c r="BH2581" s="6"/>
      <c r="BI2581" s="3"/>
      <c r="BK2581" s="6"/>
      <c r="BL2581" s="3"/>
      <c r="BM2581" s="3"/>
    </row>
    <row r="2582" spans="11:65" ht="12.75" customHeight="1" x14ac:dyDescent="0.15">
      <c r="K2582" s="1"/>
      <c r="AL2582" s="16"/>
      <c r="AM2582" s="16"/>
      <c r="AN2582" s="17"/>
      <c r="AO2582" s="16"/>
      <c r="AP2582" s="16"/>
      <c r="AQ2582" s="18"/>
      <c r="AR2582" s="18"/>
      <c r="AS2582" s="16"/>
      <c r="AT2582" s="16"/>
      <c r="AU2582" s="16"/>
      <c r="AV2582" s="16"/>
      <c r="AW2582" s="17"/>
      <c r="AX2582" s="16"/>
      <c r="AY2582" s="16"/>
      <c r="AZ2582" s="16"/>
      <c r="BA2582" s="16"/>
      <c r="BB2582" s="16"/>
      <c r="BC2582" s="16"/>
      <c r="BD2582" s="16"/>
      <c r="BH2582" s="6"/>
      <c r="BI2582" s="3"/>
      <c r="BK2582" s="6"/>
      <c r="BL2582" s="3"/>
      <c r="BM2582" s="3"/>
    </row>
    <row r="2583" spans="11:65" ht="12.75" customHeight="1" x14ac:dyDescent="0.15">
      <c r="K2583" s="1"/>
      <c r="AL2583" s="16"/>
      <c r="AM2583" s="16"/>
      <c r="AN2583" s="17"/>
      <c r="AO2583" s="16"/>
      <c r="AP2583" s="16"/>
      <c r="AQ2583" s="18"/>
      <c r="AR2583" s="18"/>
      <c r="AS2583" s="16"/>
      <c r="AT2583" s="16"/>
      <c r="AU2583" s="16"/>
      <c r="AV2583" s="16"/>
      <c r="AW2583" s="17"/>
      <c r="AX2583" s="16"/>
      <c r="AY2583" s="16"/>
      <c r="AZ2583" s="16"/>
      <c r="BA2583" s="16"/>
      <c r="BB2583" s="16"/>
      <c r="BC2583" s="16"/>
      <c r="BD2583" s="16"/>
      <c r="BH2583" s="6"/>
      <c r="BI2583" s="3"/>
      <c r="BK2583" s="6"/>
      <c r="BL2583" s="3"/>
      <c r="BM2583" s="3"/>
    </row>
    <row r="2584" spans="11:65" ht="12.75" customHeight="1" x14ac:dyDescent="0.15">
      <c r="K2584" s="1"/>
      <c r="AL2584" s="16"/>
      <c r="AM2584" s="16"/>
      <c r="AN2584" s="17"/>
      <c r="AO2584" s="16"/>
      <c r="AP2584" s="16"/>
      <c r="AQ2584" s="18"/>
      <c r="AR2584" s="18"/>
      <c r="AS2584" s="16"/>
      <c r="AT2584" s="16"/>
      <c r="AU2584" s="16"/>
      <c r="AV2584" s="16"/>
      <c r="AW2584" s="17"/>
      <c r="AX2584" s="16"/>
      <c r="AY2584" s="16"/>
      <c r="AZ2584" s="16"/>
      <c r="BA2584" s="16"/>
      <c r="BB2584" s="16"/>
      <c r="BC2584" s="16"/>
      <c r="BD2584" s="16"/>
      <c r="BH2584" s="6"/>
      <c r="BI2584" s="3"/>
      <c r="BK2584" s="6"/>
      <c r="BL2584" s="3"/>
      <c r="BM2584" s="3"/>
    </row>
    <row r="2585" spans="11:65" ht="12.75" customHeight="1" x14ac:dyDescent="0.15">
      <c r="K2585" s="1"/>
      <c r="AL2585" s="16"/>
      <c r="AM2585" s="16"/>
      <c r="AN2585" s="17"/>
      <c r="AO2585" s="16"/>
      <c r="AP2585" s="16"/>
      <c r="AQ2585" s="18"/>
      <c r="AR2585" s="18"/>
      <c r="AS2585" s="16"/>
      <c r="AT2585" s="16"/>
      <c r="AU2585" s="16"/>
      <c r="AV2585" s="16"/>
      <c r="AW2585" s="17"/>
      <c r="AX2585" s="16"/>
      <c r="AY2585" s="16"/>
      <c r="AZ2585" s="16"/>
      <c r="BA2585" s="16"/>
      <c r="BB2585" s="16"/>
      <c r="BC2585" s="16"/>
      <c r="BD2585" s="16"/>
      <c r="BH2585" s="6"/>
      <c r="BI2585" s="3"/>
      <c r="BK2585" s="6"/>
      <c r="BL2585" s="3"/>
      <c r="BM2585" s="3"/>
    </row>
    <row r="2586" spans="11:65" ht="12.75" customHeight="1" x14ac:dyDescent="0.15">
      <c r="K2586" s="1"/>
      <c r="AL2586" s="16"/>
      <c r="AM2586" s="16"/>
      <c r="AN2586" s="17"/>
      <c r="AO2586" s="16"/>
      <c r="AP2586" s="16"/>
      <c r="AQ2586" s="18"/>
      <c r="AR2586" s="18"/>
      <c r="AS2586" s="16"/>
      <c r="AT2586" s="16"/>
      <c r="AU2586" s="16"/>
      <c r="AV2586" s="16"/>
      <c r="AW2586" s="17"/>
      <c r="AX2586" s="16"/>
      <c r="AY2586" s="16"/>
      <c r="AZ2586" s="16"/>
      <c r="BA2586" s="16"/>
      <c r="BB2586" s="16"/>
      <c r="BC2586" s="16"/>
      <c r="BD2586" s="16"/>
      <c r="BH2586" s="6"/>
      <c r="BI2586" s="3"/>
      <c r="BK2586" s="6"/>
      <c r="BL2586" s="3"/>
      <c r="BM2586" s="3"/>
    </row>
    <row r="2587" spans="11:65" ht="12.75" customHeight="1" x14ac:dyDescent="0.15">
      <c r="K2587" s="1"/>
      <c r="AL2587" s="16"/>
      <c r="AM2587" s="16"/>
      <c r="AN2587" s="17"/>
      <c r="AO2587" s="16"/>
      <c r="AP2587" s="16"/>
      <c r="AQ2587" s="18"/>
      <c r="AR2587" s="18"/>
      <c r="AS2587" s="16"/>
      <c r="AT2587" s="16"/>
      <c r="AU2587" s="16"/>
      <c r="AV2587" s="16"/>
      <c r="AW2587" s="17"/>
      <c r="AX2587" s="16"/>
      <c r="AY2587" s="16"/>
      <c r="AZ2587" s="16"/>
      <c r="BA2587" s="16"/>
      <c r="BB2587" s="16"/>
      <c r="BC2587" s="16"/>
      <c r="BD2587" s="16"/>
      <c r="BH2587" s="6"/>
      <c r="BI2587" s="3"/>
      <c r="BK2587" s="6"/>
      <c r="BL2587" s="3"/>
      <c r="BM2587" s="3"/>
    </row>
    <row r="2588" spans="11:65" ht="12.75" customHeight="1" x14ac:dyDescent="0.15">
      <c r="K2588" s="1"/>
      <c r="AL2588" s="16"/>
      <c r="AM2588" s="16"/>
      <c r="AN2588" s="17"/>
      <c r="AO2588" s="16"/>
      <c r="AP2588" s="16"/>
      <c r="AQ2588" s="18"/>
      <c r="AR2588" s="18"/>
      <c r="AS2588" s="16"/>
      <c r="AT2588" s="16"/>
      <c r="AU2588" s="16"/>
      <c r="AV2588" s="16"/>
      <c r="AW2588" s="17"/>
      <c r="AX2588" s="16"/>
      <c r="AY2588" s="16"/>
      <c r="AZ2588" s="16"/>
      <c r="BA2588" s="16"/>
      <c r="BB2588" s="16"/>
      <c r="BC2588" s="16"/>
      <c r="BD2588" s="16"/>
      <c r="BH2588" s="6"/>
      <c r="BI2588" s="3"/>
      <c r="BK2588" s="6"/>
      <c r="BL2588" s="3"/>
      <c r="BM2588" s="3"/>
    </row>
    <row r="2589" spans="11:65" ht="12.75" customHeight="1" x14ac:dyDescent="0.15">
      <c r="K2589" s="1"/>
      <c r="AL2589" s="16"/>
      <c r="AM2589" s="16"/>
      <c r="AN2589" s="17"/>
      <c r="AO2589" s="16"/>
      <c r="AP2589" s="16"/>
      <c r="AQ2589" s="18"/>
      <c r="AR2589" s="18"/>
      <c r="AS2589" s="16"/>
      <c r="AT2589" s="16"/>
      <c r="AU2589" s="16"/>
      <c r="AV2589" s="16"/>
      <c r="AW2589" s="17"/>
      <c r="AX2589" s="16"/>
      <c r="AY2589" s="16"/>
      <c r="AZ2589" s="16"/>
      <c r="BA2589" s="16"/>
      <c r="BB2589" s="16"/>
      <c r="BC2589" s="16"/>
      <c r="BD2589" s="16"/>
      <c r="BH2589" s="6"/>
      <c r="BI2589" s="3"/>
      <c r="BK2589" s="6"/>
      <c r="BL2589" s="3"/>
      <c r="BM2589" s="3"/>
    </row>
    <row r="2590" spans="11:65" ht="12.75" customHeight="1" x14ac:dyDescent="0.15">
      <c r="K2590" s="1"/>
      <c r="AL2590" s="16"/>
      <c r="AM2590" s="16"/>
      <c r="AN2590" s="17"/>
      <c r="AO2590" s="16"/>
      <c r="AP2590" s="16"/>
      <c r="AQ2590" s="18"/>
      <c r="AR2590" s="18"/>
      <c r="AS2590" s="16"/>
      <c r="AT2590" s="16"/>
      <c r="AU2590" s="16"/>
      <c r="AV2590" s="16"/>
      <c r="AW2590" s="17"/>
      <c r="AX2590" s="16"/>
      <c r="AY2590" s="16"/>
      <c r="AZ2590" s="16"/>
      <c r="BA2590" s="16"/>
      <c r="BB2590" s="16"/>
      <c r="BC2590" s="16"/>
      <c r="BD2590" s="16"/>
      <c r="BH2590" s="6"/>
      <c r="BI2590" s="3"/>
      <c r="BK2590" s="6"/>
      <c r="BL2590" s="3"/>
      <c r="BM2590" s="3"/>
    </row>
    <row r="2591" spans="11:65" ht="12.75" customHeight="1" x14ac:dyDescent="0.15">
      <c r="K2591" s="1"/>
      <c r="AL2591" s="16"/>
      <c r="AM2591" s="16"/>
      <c r="AN2591" s="17"/>
      <c r="AO2591" s="16"/>
      <c r="AP2591" s="16"/>
      <c r="AQ2591" s="18"/>
      <c r="AR2591" s="18"/>
      <c r="AS2591" s="16"/>
      <c r="AT2591" s="16"/>
      <c r="AU2591" s="16"/>
      <c r="AV2591" s="16"/>
      <c r="AW2591" s="17"/>
      <c r="AX2591" s="16"/>
      <c r="AY2591" s="16"/>
      <c r="AZ2591" s="16"/>
      <c r="BA2591" s="16"/>
      <c r="BB2591" s="16"/>
      <c r="BC2591" s="16"/>
      <c r="BD2591" s="16"/>
      <c r="BH2591" s="6"/>
      <c r="BI2591" s="3"/>
      <c r="BK2591" s="6"/>
      <c r="BL2591" s="3"/>
      <c r="BM2591" s="3"/>
    </row>
    <row r="2592" spans="11:65" ht="12.75" customHeight="1" x14ac:dyDescent="0.15">
      <c r="K2592" s="1"/>
      <c r="AL2592" s="16"/>
      <c r="AM2592" s="16"/>
      <c r="AN2592" s="17"/>
      <c r="AO2592" s="16"/>
      <c r="AP2592" s="16"/>
      <c r="AQ2592" s="18"/>
      <c r="AR2592" s="18"/>
      <c r="AS2592" s="16"/>
      <c r="AT2592" s="16"/>
      <c r="AU2592" s="16"/>
      <c r="AV2592" s="16"/>
      <c r="AW2592" s="17"/>
      <c r="AX2592" s="16"/>
      <c r="AY2592" s="16"/>
      <c r="AZ2592" s="16"/>
      <c r="BA2592" s="16"/>
      <c r="BB2592" s="16"/>
      <c r="BC2592" s="16"/>
      <c r="BD2592" s="16"/>
      <c r="BH2592" s="6"/>
      <c r="BI2592" s="3"/>
      <c r="BK2592" s="6"/>
      <c r="BL2592" s="3"/>
      <c r="BM2592" s="3"/>
    </row>
    <row r="2593" spans="11:65" ht="12.75" customHeight="1" x14ac:dyDescent="0.15">
      <c r="K2593" s="1"/>
      <c r="AL2593" s="16"/>
      <c r="AM2593" s="16"/>
      <c r="AN2593" s="17"/>
      <c r="AO2593" s="16"/>
      <c r="AP2593" s="16"/>
      <c r="AQ2593" s="18"/>
      <c r="AR2593" s="18"/>
      <c r="AS2593" s="16"/>
      <c r="AT2593" s="16"/>
      <c r="AU2593" s="16"/>
      <c r="AV2593" s="16"/>
      <c r="AW2593" s="17"/>
      <c r="AX2593" s="16"/>
      <c r="AY2593" s="16"/>
      <c r="AZ2593" s="16"/>
      <c r="BA2593" s="16"/>
      <c r="BB2593" s="16"/>
      <c r="BC2593" s="16"/>
      <c r="BD2593" s="16"/>
      <c r="BH2593" s="6"/>
      <c r="BI2593" s="3"/>
      <c r="BK2593" s="6"/>
      <c r="BL2593" s="3"/>
      <c r="BM2593" s="3"/>
    </row>
    <row r="2594" spans="11:65" ht="12.75" customHeight="1" x14ac:dyDescent="0.15">
      <c r="K2594" s="1"/>
      <c r="AL2594" s="16"/>
      <c r="AM2594" s="16"/>
      <c r="AN2594" s="17"/>
      <c r="AO2594" s="16"/>
      <c r="AP2594" s="16"/>
      <c r="AQ2594" s="18"/>
      <c r="AR2594" s="18"/>
      <c r="AS2594" s="16"/>
      <c r="AT2594" s="16"/>
      <c r="AU2594" s="16"/>
      <c r="AV2594" s="16"/>
      <c r="AW2594" s="17"/>
      <c r="AX2594" s="16"/>
      <c r="AY2594" s="16"/>
      <c r="AZ2594" s="16"/>
      <c r="BA2594" s="16"/>
      <c r="BB2594" s="16"/>
      <c r="BC2594" s="16"/>
      <c r="BD2594" s="16"/>
      <c r="BH2594" s="6"/>
      <c r="BI2594" s="3"/>
      <c r="BK2594" s="6"/>
      <c r="BL2594" s="3"/>
      <c r="BM2594" s="3"/>
    </row>
    <row r="2595" spans="11:65" ht="12.75" customHeight="1" x14ac:dyDescent="0.15">
      <c r="K2595" s="1"/>
      <c r="AL2595" s="16"/>
      <c r="AM2595" s="16"/>
      <c r="AN2595" s="17"/>
      <c r="AO2595" s="16"/>
      <c r="AP2595" s="16"/>
      <c r="AQ2595" s="18"/>
      <c r="AR2595" s="18"/>
      <c r="AS2595" s="16"/>
      <c r="AT2595" s="16"/>
      <c r="AU2595" s="16"/>
      <c r="AV2595" s="16"/>
      <c r="AW2595" s="17"/>
      <c r="AX2595" s="16"/>
      <c r="AY2595" s="16"/>
      <c r="AZ2595" s="16"/>
      <c r="BA2595" s="16"/>
      <c r="BB2595" s="16"/>
      <c r="BC2595" s="16"/>
      <c r="BD2595" s="16"/>
      <c r="BH2595" s="6"/>
      <c r="BI2595" s="3"/>
      <c r="BK2595" s="6"/>
      <c r="BL2595" s="3"/>
      <c r="BM2595" s="3"/>
    </row>
    <row r="2596" spans="11:65" ht="12.75" customHeight="1" x14ac:dyDescent="0.15">
      <c r="K2596" s="1"/>
      <c r="AL2596" s="16"/>
      <c r="AM2596" s="16"/>
      <c r="AN2596" s="17"/>
      <c r="AO2596" s="16"/>
      <c r="AP2596" s="16"/>
      <c r="AQ2596" s="18"/>
      <c r="AR2596" s="18"/>
      <c r="AS2596" s="16"/>
      <c r="AT2596" s="16"/>
      <c r="AU2596" s="16"/>
      <c r="AV2596" s="16"/>
      <c r="AW2596" s="17"/>
      <c r="AX2596" s="16"/>
      <c r="AY2596" s="16"/>
      <c r="AZ2596" s="16"/>
      <c r="BA2596" s="16"/>
      <c r="BB2596" s="16"/>
      <c r="BC2596" s="16"/>
      <c r="BD2596" s="16"/>
      <c r="BH2596" s="6"/>
      <c r="BI2596" s="3"/>
      <c r="BK2596" s="6"/>
      <c r="BL2596" s="3"/>
      <c r="BM2596" s="3"/>
    </row>
    <row r="2597" spans="11:65" ht="12.75" customHeight="1" x14ac:dyDescent="0.15">
      <c r="K2597" s="1"/>
      <c r="AL2597" s="16"/>
      <c r="AM2597" s="16"/>
      <c r="AN2597" s="17"/>
      <c r="AO2597" s="16"/>
      <c r="AP2597" s="16"/>
      <c r="AQ2597" s="18"/>
      <c r="AR2597" s="18"/>
      <c r="AS2597" s="16"/>
      <c r="AT2597" s="16"/>
      <c r="AU2597" s="16"/>
      <c r="AV2597" s="16"/>
      <c r="AW2597" s="17"/>
      <c r="AX2597" s="16"/>
      <c r="AY2597" s="16"/>
      <c r="AZ2597" s="16"/>
      <c r="BA2597" s="16"/>
      <c r="BB2597" s="16"/>
      <c r="BC2597" s="16"/>
      <c r="BD2597" s="16"/>
      <c r="BH2597" s="6"/>
      <c r="BI2597" s="3"/>
      <c r="BK2597" s="6"/>
      <c r="BL2597" s="3"/>
      <c r="BM2597" s="3"/>
    </row>
    <row r="2598" spans="11:65" ht="12.75" customHeight="1" x14ac:dyDescent="0.15">
      <c r="K2598" s="1"/>
      <c r="AL2598" s="16"/>
      <c r="AM2598" s="16"/>
      <c r="AN2598" s="17"/>
      <c r="AO2598" s="16"/>
      <c r="AP2598" s="16"/>
      <c r="AQ2598" s="18"/>
      <c r="AR2598" s="18"/>
      <c r="AS2598" s="16"/>
      <c r="AT2598" s="16"/>
      <c r="AU2598" s="16"/>
      <c r="AV2598" s="16"/>
      <c r="AW2598" s="17"/>
      <c r="AX2598" s="16"/>
      <c r="AY2598" s="16"/>
      <c r="AZ2598" s="16"/>
      <c r="BA2598" s="16"/>
      <c r="BB2598" s="16"/>
      <c r="BC2598" s="16"/>
      <c r="BD2598" s="16"/>
      <c r="BH2598" s="6"/>
      <c r="BI2598" s="3"/>
      <c r="BK2598" s="6"/>
      <c r="BL2598" s="3"/>
      <c r="BM2598" s="3"/>
    </row>
    <row r="2599" spans="11:65" ht="12.75" customHeight="1" x14ac:dyDescent="0.15">
      <c r="K2599" s="1"/>
      <c r="AL2599" s="16"/>
      <c r="AM2599" s="16"/>
      <c r="AN2599" s="17"/>
      <c r="AO2599" s="16"/>
      <c r="AP2599" s="16"/>
      <c r="AQ2599" s="18"/>
      <c r="AR2599" s="18"/>
      <c r="AS2599" s="16"/>
      <c r="AT2599" s="16"/>
      <c r="AU2599" s="16"/>
      <c r="AV2599" s="16"/>
      <c r="AW2599" s="17"/>
      <c r="AX2599" s="16"/>
      <c r="AY2599" s="16"/>
      <c r="AZ2599" s="16"/>
      <c r="BA2599" s="16"/>
      <c r="BB2599" s="16"/>
      <c r="BC2599" s="16"/>
      <c r="BD2599" s="16"/>
      <c r="BH2599" s="6"/>
      <c r="BI2599" s="3"/>
      <c r="BK2599" s="6"/>
      <c r="BL2599" s="3"/>
      <c r="BM2599" s="3"/>
    </row>
    <row r="2600" spans="11:65" ht="12.75" customHeight="1" x14ac:dyDescent="0.15">
      <c r="K2600" s="1"/>
      <c r="AL2600" s="16"/>
      <c r="AM2600" s="16"/>
      <c r="AN2600" s="17"/>
      <c r="AO2600" s="16"/>
      <c r="AP2600" s="16"/>
      <c r="AQ2600" s="18"/>
      <c r="AR2600" s="18"/>
      <c r="AS2600" s="16"/>
      <c r="AT2600" s="16"/>
      <c r="AU2600" s="16"/>
      <c r="AV2600" s="16"/>
      <c r="AW2600" s="17"/>
      <c r="AX2600" s="16"/>
      <c r="AY2600" s="16"/>
      <c r="AZ2600" s="16"/>
      <c r="BA2600" s="16"/>
      <c r="BB2600" s="16"/>
      <c r="BC2600" s="16"/>
      <c r="BD2600" s="16"/>
      <c r="BH2600" s="6"/>
      <c r="BI2600" s="3"/>
      <c r="BK2600" s="6"/>
      <c r="BL2600" s="3"/>
      <c r="BM2600" s="3"/>
    </row>
    <row r="2601" spans="11:65" ht="12.75" customHeight="1" x14ac:dyDescent="0.15">
      <c r="K2601" s="1"/>
      <c r="AL2601" s="16"/>
      <c r="AM2601" s="16"/>
      <c r="AN2601" s="17"/>
      <c r="AO2601" s="16"/>
      <c r="AP2601" s="16"/>
      <c r="AQ2601" s="18"/>
      <c r="AR2601" s="18"/>
      <c r="AS2601" s="16"/>
      <c r="AT2601" s="16"/>
      <c r="AU2601" s="16"/>
      <c r="AV2601" s="16"/>
      <c r="AW2601" s="17"/>
      <c r="AX2601" s="16"/>
      <c r="AY2601" s="16"/>
      <c r="AZ2601" s="16"/>
      <c r="BA2601" s="16"/>
      <c r="BB2601" s="16"/>
      <c r="BC2601" s="16"/>
      <c r="BD2601" s="16"/>
      <c r="BH2601" s="6"/>
      <c r="BI2601" s="3"/>
      <c r="BK2601" s="6"/>
      <c r="BL2601" s="3"/>
      <c r="BM2601" s="3"/>
    </row>
    <row r="2602" spans="11:65" ht="12.75" customHeight="1" x14ac:dyDescent="0.15">
      <c r="K2602" s="1"/>
      <c r="AL2602" s="16"/>
      <c r="AM2602" s="16"/>
      <c r="AN2602" s="17"/>
      <c r="AO2602" s="16"/>
      <c r="AP2602" s="16"/>
      <c r="AQ2602" s="18"/>
      <c r="AR2602" s="18"/>
      <c r="AS2602" s="16"/>
      <c r="AT2602" s="16"/>
      <c r="AU2602" s="16"/>
      <c r="AV2602" s="16"/>
      <c r="AW2602" s="17"/>
      <c r="AX2602" s="16"/>
      <c r="AY2602" s="16"/>
      <c r="AZ2602" s="16"/>
      <c r="BA2602" s="16"/>
      <c r="BB2602" s="16"/>
      <c r="BC2602" s="16"/>
      <c r="BD2602" s="16"/>
      <c r="BH2602" s="6"/>
      <c r="BI2602" s="3"/>
      <c r="BK2602" s="6"/>
      <c r="BL2602" s="3"/>
      <c r="BM2602" s="3"/>
    </row>
    <row r="2603" spans="11:65" ht="12.75" customHeight="1" x14ac:dyDescent="0.15">
      <c r="K2603" s="1"/>
      <c r="AL2603" s="16"/>
      <c r="AM2603" s="16"/>
      <c r="AN2603" s="17"/>
      <c r="AO2603" s="16"/>
      <c r="AP2603" s="16"/>
      <c r="AQ2603" s="18"/>
      <c r="AR2603" s="18"/>
      <c r="AS2603" s="16"/>
      <c r="AT2603" s="16"/>
      <c r="AU2603" s="16"/>
      <c r="AV2603" s="16"/>
      <c r="AW2603" s="17"/>
      <c r="AX2603" s="16"/>
      <c r="AY2603" s="16"/>
      <c r="AZ2603" s="16"/>
      <c r="BA2603" s="16"/>
      <c r="BB2603" s="16"/>
      <c r="BC2603" s="16"/>
      <c r="BD2603" s="16"/>
      <c r="BH2603" s="6"/>
      <c r="BI2603" s="3"/>
      <c r="BK2603" s="6"/>
      <c r="BL2603" s="3"/>
      <c r="BM2603" s="3"/>
    </row>
    <row r="2604" spans="11:65" ht="12.75" customHeight="1" x14ac:dyDescent="0.15">
      <c r="K2604" s="1"/>
      <c r="AL2604" s="16"/>
      <c r="AM2604" s="16"/>
      <c r="AN2604" s="17"/>
      <c r="AO2604" s="16"/>
      <c r="AP2604" s="16"/>
      <c r="AQ2604" s="18"/>
      <c r="AR2604" s="18"/>
      <c r="AS2604" s="16"/>
      <c r="AT2604" s="16"/>
      <c r="AU2604" s="16"/>
      <c r="AV2604" s="16"/>
      <c r="AW2604" s="17"/>
      <c r="AX2604" s="16"/>
      <c r="AY2604" s="16"/>
      <c r="AZ2604" s="16"/>
      <c r="BA2604" s="16"/>
      <c r="BB2604" s="16"/>
      <c r="BC2604" s="16"/>
      <c r="BD2604" s="16"/>
      <c r="BH2604" s="6"/>
      <c r="BI2604" s="3"/>
      <c r="BK2604" s="6"/>
      <c r="BL2604" s="3"/>
      <c r="BM2604" s="3"/>
    </row>
    <row r="2605" spans="11:65" ht="12.75" customHeight="1" x14ac:dyDescent="0.15">
      <c r="K2605" s="1"/>
      <c r="AL2605" s="16"/>
      <c r="AM2605" s="16"/>
      <c r="AN2605" s="17"/>
      <c r="AO2605" s="16"/>
      <c r="AP2605" s="16"/>
      <c r="AQ2605" s="18"/>
      <c r="AR2605" s="18"/>
      <c r="AS2605" s="16"/>
      <c r="AT2605" s="16"/>
      <c r="AU2605" s="16"/>
      <c r="AV2605" s="16"/>
      <c r="AW2605" s="17"/>
      <c r="AX2605" s="16"/>
      <c r="AY2605" s="16"/>
      <c r="AZ2605" s="16"/>
      <c r="BA2605" s="16"/>
      <c r="BB2605" s="16"/>
      <c r="BC2605" s="16"/>
      <c r="BD2605" s="16"/>
      <c r="BH2605" s="6"/>
      <c r="BI2605" s="3"/>
      <c r="BK2605" s="6"/>
      <c r="BL2605" s="3"/>
      <c r="BM2605" s="3"/>
    </row>
    <row r="2606" spans="11:65" ht="12.75" customHeight="1" x14ac:dyDescent="0.15">
      <c r="K2606" s="1"/>
      <c r="AL2606" s="16"/>
      <c r="AM2606" s="16"/>
      <c r="AN2606" s="17"/>
      <c r="AO2606" s="16"/>
      <c r="AP2606" s="16"/>
      <c r="AQ2606" s="18"/>
      <c r="AR2606" s="18"/>
      <c r="AS2606" s="16"/>
      <c r="AT2606" s="16"/>
      <c r="AU2606" s="16"/>
      <c r="AV2606" s="16"/>
      <c r="AW2606" s="17"/>
      <c r="AX2606" s="16"/>
      <c r="AY2606" s="16"/>
      <c r="AZ2606" s="16"/>
      <c r="BA2606" s="16"/>
      <c r="BB2606" s="16"/>
      <c r="BC2606" s="16"/>
      <c r="BD2606" s="16"/>
      <c r="BH2606" s="6"/>
      <c r="BI2606" s="3"/>
      <c r="BK2606" s="6"/>
      <c r="BL2606" s="3"/>
      <c r="BM2606" s="3"/>
    </row>
    <row r="2607" spans="11:65" ht="12.75" customHeight="1" x14ac:dyDescent="0.15">
      <c r="K2607" s="1"/>
      <c r="AL2607" s="16"/>
      <c r="AM2607" s="16"/>
      <c r="AN2607" s="17"/>
      <c r="AO2607" s="16"/>
      <c r="AP2607" s="16"/>
      <c r="AQ2607" s="18"/>
      <c r="AR2607" s="18"/>
      <c r="AS2607" s="16"/>
      <c r="AT2607" s="16"/>
      <c r="AU2607" s="16"/>
      <c r="AV2607" s="16"/>
      <c r="AW2607" s="17"/>
      <c r="AX2607" s="16"/>
      <c r="AY2607" s="16"/>
      <c r="AZ2607" s="16"/>
      <c r="BA2607" s="16"/>
      <c r="BB2607" s="16"/>
      <c r="BC2607" s="16"/>
      <c r="BD2607" s="16"/>
      <c r="BH2607" s="6"/>
      <c r="BI2607" s="3"/>
      <c r="BK2607" s="6"/>
      <c r="BL2607" s="3"/>
      <c r="BM2607" s="3"/>
    </row>
    <row r="2608" spans="11:65" ht="12.75" customHeight="1" x14ac:dyDescent="0.15">
      <c r="K2608" s="1"/>
      <c r="AL2608" s="16"/>
      <c r="AM2608" s="16"/>
      <c r="AN2608" s="17"/>
      <c r="AO2608" s="16"/>
      <c r="AP2608" s="16"/>
      <c r="AQ2608" s="18"/>
      <c r="AR2608" s="18"/>
      <c r="AS2608" s="16"/>
      <c r="AT2608" s="16"/>
      <c r="AU2608" s="16"/>
      <c r="AV2608" s="16"/>
      <c r="AW2608" s="17"/>
      <c r="AX2608" s="16"/>
      <c r="AY2608" s="16"/>
      <c r="AZ2608" s="16"/>
      <c r="BA2608" s="16"/>
      <c r="BB2608" s="16"/>
      <c r="BC2608" s="16"/>
      <c r="BD2608" s="16"/>
      <c r="BH2608" s="6"/>
      <c r="BI2608" s="3"/>
      <c r="BK2608" s="6"/>
      <c r="BL2608" s="3"/>
      <c r="BM2608" s="3"/>
    </row>
    <row r="2609" spans="11:65" ht="12.75" customHeight="1" x14ac:dyDescent="0.15">
      <c r="K2609" s="1"/>
      <c r="AL2609" s="16"/>
      <c r="AM2609" s="16"/>
      <c r="AN2609" s="17"/>
      <c r="AO2609" s="16"/>
      <c r="AP2609" s="16"/>
      <c r="AQ2609" s="18"/>
      <c r="AR2609" s="18"/>
      <c r="AS2609" s="16"/>
      <c r="AT2609" s="16"/>
      <c r="AU2609" s="16"/>
      <c r="AV2609" s="16"/>
      <c r="AW2609" s="17"/>
      <c r="AX2609" s="16"/>
      <c r="AY2609" s="16"/>
      <c r="AZ2609" s="16"/>
      <c r="BA2609" s="16"/>
      <c r="BB2609" s="16"/>
      <c r="BC2609" s="16"/>
      <c r="BD2609" s="16"/>
      <c r="BH2609" s="6"/>
      <c r="BI2609" s="3"/>
      <c r="BK2609" s="6"/>
      <c r="BL2609" s="3"/>
      <c r="BM2609" s="3"/>
    </row>
    <row r="2610" spans="11:65" ht="12.75" customHeight="1" x14ac:dyDescent="0.15">
      <c r="K2610" s="1"/>
      <c r="AL2610" s="16"/>
      <c r="AM2610" s="16"/>
      <c r="AN2610" s="17"/>
      <c r="AO2610" s="16"/>
      <c r="AP2610" s="16"/>
      <c r="AQ2610" s="18"/>
      <c r="AR2610" s="18"/>
      <c r="AS2610" s="16"/>
      <c r="AT2610" s="16"/>
      <c r="AU2610" s="16"/>
      <c r="AV2610" s="16"/>
      <c r="AW2610" s="17"/>
      <c r="AX2610" s="16"/>
      <c r="AY2610" s="16"/>
      <c r="AZ2610" s="16"/>
      <c r="BA2610" s="16"/>
      <c r="BB2610" s="16"/>
      <c r="BC2610" s="16"/>
      <c r="BD2610" s="16"/>
      <c r="BH2610" s="6"/>
      <c r="BI2610" s="3"/>
      <c r="BK2610" s="6"/>
      <c r="BL2610" s="3"/>
      <c r="BM2610" s="3"/>
    </row>
    <row r="2611" spans="11:65" ht="12.75" customHeight="1" x14ac:dyDescent="0.15">
      <c r="K2611" s="1"/>
      <c r="AL2611" s="16"/>
      <c r="AM2611" s="16"/>
      <c r="AN2611" s="17"/>
      <c r="AO2611" s="16"/>
      <c r="AP2611" s="16"/>
      <c r="AQ2611" s="18"/>
      <c r="AR2611" s="18"/>
      <c r="AS2611" s="16"/>
      <c r="AT2611" s="16"/>
      <c r="AU2611" s="16"/>
      <c r="AV2611" s="16"/>
      <c r="AW2611" s="17"/>
      <c r="AX2611" s="16"/>
      <c r="AY2611" s="16"/>
      <c r="AZ2611" s="16"/>
      <c r="BA2611" s="16"/>
      <c r="BB2611" s="16"/>
      <c r="BC2611" s="16"/>
      <c r="BD2611" s="16"/>
      <c r="BH2611" s="6"/>
      <c r="BI2611" s="3"/>
      <c r="BK2611" s="6"/>
      <c r="BL2611" s="3"/>
      <c r="BM2611" s="3"/>
    </row>
    <row r="2612" spans="11:65" ht="12.75" customHeight="1" x14ac:dyDescent="0.15">
      <c r="K2612" s="1"/>
      <c r="AL2612" s="16"/>
      <c r="AM2612" s="16"/>
      <c r="AN2612" s="17"/>
      <c r="AO2612" s="16"/>
      <c r="AP2612" s="16"/>
      <c r="AQ2612" s="18"/>
      <c r="AR2612" s="18"/>
      <c r="AS2612" s="16"/>
      <c r="AT2612" s="16"/>
      <c r="AU2612" s="16"/>
      <c r="AV2612" s="16"/>
      <c r="AW2612" s="17"/>
      <c r="AX2612" s="16"/>
      <c r="AY2612" s="16"/>
      <c r="AZ2612" s="16"/>
      <c r="BA2612" s="16"/>
      <c r="BB2612" s="16"/>
      <c r="BC2612" s="16"/>
      <c r="BD2612" s="16"/>
      <c r="BH2612" s="6"/>
      <c r="BI2612" s="3"/>
      <c r="BK2612" s="6"/>
      <c r="BL2612" s="3"/>
      <c r="BM2612" s="3"/>
    </row>
    <row r="2613" spans="11:65" ht="12.75" customHeight="1" x14ac:dyDescent="0.15">
      <c r="K2613" s="1"/>
      <c r="AL2613" s="16"/>
      <c r="AM2613" s="16"/>
      <c r="AN2613" s="17"/>
      <c r="AO2613" s="16"/>
      <c r="AP2613" s="16"/>
      <c r="AQ2613" s="18"/>
      <c r="AR2613" s="18"/>
      <c r="AS2613" s="16"/>
      <c r="AT2613" s="16"/>
      <c r="AU2613" s="16"/>
      <c r="AV2613" s="16"/>
      <c r="AW2613" s="17"/>
      <c r="AX2613" s="16"/>
      <c r="AY2613" s="16"/>
      <c r="AZ2613" s="16"/>
      <c r="BA2613" s="16"/>
      <c r="BB2613" s="16"/>
      <c r="BC2613" s="16"/>
      <c r="BD2613" s="16"/>
      <c r="BH2613" s="6"/>
      <c r="BI2613" s="3"/>
      <c r="BK2613" s="6"/>
      <c r="BL2613" s="3"/>
      <c r="BM2613" s="3"/>
    </row>
    <row r="2614" spans="11:65" ht="12.75" customHeight="1" x14ac:dyDescent="0.15">
      <c r="K2614" s="1"/>
      <c r="AL2614" s="16"/>
      <c r="AM2614" s="16"/>
      <c r="AN2614" s="17"/>
      <c r="AO2614" s="16"/>
      <c r="AP2614" s="16"/>
      <c r="AQ2614" s="18"/>
      <c r="AR2614" s="18"/>
      <c r="AS2614" s="16"/>
      <c r="AT2614" s="16"/>
      <c r="AU2614" s="16"/>
      <c r="AV2614" s="16"/>
      <c r="AW2614" s="17"/>
      <c r="AX2614" s="16"/>
      <c r="AY2614" s="16"/>
      <c r="AZ2614" s="16"/>
      <c r="BA2614" s="16"/>
      <c r="BB2614" s="16"/>
      <c r="BC2614" s="16"/>
      <c r="BD2614" s="16"/>
      <c r="BH2614" s="6"/>
      <c r="BI2614" s="3"/>
      <c r="BK2614" s="6"/>
      <c r="BL2614" s="3"/>
      <c r="BM2614" s="3"/>
    </row>
    <row r="2615" spans="11:65" ht="12.75" customHeight="1" x14ac:dyDescent="0.15">
      <c r="K2615" s="1"/>
      <c r="AL2615" s="16"/>
      <c r="AM2615" s="16"/>
      <c r="AN2615" s="17"/>
      <c r="AO2615" s="16"/>
      <c r="AP2615" s="16"/>
      <c r="AQ2615" s="18"/>
      <c r="AR2615" s="18"/>
      <c r="AS2615" s="16"/>
      <c r="AT2615" s="16"/>
      <c r="AU2615" s="16"/>
      <c r="AV2615" s="16"/>
      <c r="AW2615" s="17"/>
      <c r="AX2615" s="16"/>
      <c r="AY2615" s="16"/>
      <c r="AZ2615" s="16"/>
      <c r="BA2615" s="16"/>
      <c r="BB2615" s="16"/>
      <c r="BC2615" s="16"/>
      <c r="BD2615" s="16"/>
      <c r="BH2615" s="6"/>
      <c r="BI2615" s="3"/>
      <c r="BK2615" s="6"/>
      <c r="BL2615" s="3"/>
      <c r="BM2615" s="3"/>
    </row>
    <row r="2616" spans="11:65" ht="12.75" customHeight="1" x14ac:dyDescent="0.15">
      <c r="K2616" s="1"/>
      <c r="AL2616" s="16"/>
      <c r="AM2616" s="16"/>
      <c r="AN2616" s="17"/>
      <c r="AO2616" s="16"/>
      <c r="AP2616" s="16"/>
      <c r="AQ2616" s="18"/>
      <c r="AR2616" s="18"/>
      <c r="AS2616" s="16"/>
      <c r="AT2616" s="16"/>
      <c r="AU2616" s="16"/>
      <c r="AV2616" s="16"/>
      <c r="AW2616" s="17"/>
      <c r="AX2616" s="16"/>
      <c r="AY2616" s="16"/>
      <c r="AZ2616" s="16"/>
      <c r="BA2616" s="16"/>
      <c r="BB2616" s="16"/>
      <c r="BC2616" s="16"/>
      <c r="BD2616" s="16"/>
      <c r="BH2616" s="6"/>
      <c r="BI2616" s="3"/>
      <c r="BK2616" s="6"/>
      <c r="BL2616" s="3"/>
      <c r="BM2616" s="3"/>
    </row>
    <row r="2617" spans="11:65" ht="12.75" customHeight="1" x14ac:dyDescent="0.15">
      <c r="K2617" s="1"/>
      <c r="AL2617" s="16"/>
      <c r="AM2617" s="16"/>
      <c r="AN2617" s="17"/>
      <c r="AO2617" s="16"/>
      <c r="AP2617" s="16"/>
      <c r="AQ2617" s="18"/>
      <c r="AR2617" s="18"/>
      <c r="AS2617" s="16"/>
      <c r="AT2617" s="16"/>
      <c r="AU2617" s="16"/>
      <c r="AV2617" s="16"/>
      <c r="AW2617" s="17"/>
      <c r="AX2617" s="16"/>
      <c r="AY2617" s="16"/>
      <c r="AZ2617" s="16"/>
      <c r="BA2617" s="16"/>
      <c r="BB2617" s="16"/>
      <c r="BC2617" s="16"/>
      <c r="BD2617" s="16"/>
      <c r="BH2617" s="6"/>
      <c r="BI2617" s="3"/>
      <c r="BK2617" s="6"/>
      <c r="BL2617" s="3"/>
      <c r="BM2617" s="3"/>
    </row>
    <row r="2618" spans="11:65" ht="12.75" customHeight="1" x14ac:dyDescent="0.15">
      <c r="K2618" s="1"/>
      <c r="AL2618" s="16"/>
      <c r="AM2618" s="16"/>
      <c r="AN2618" s="17"/>
      <c r="AO2618" s="16"/>
      <c r="AP2618" s="16"/>
      <c r="AQ2618" s="18"/>
      <c r="AR2618" s="18"/>
      <c r="AS2618" s="16"/>
      <c r="AT2618" s="16"/>
      <c r="AU2618" s="16"/>
      <c r="AV2618" s="16"/>
      <c r="AW2618" s="17"/>
      <c r="AX2618" s="16"/>
      <c r="AY2618" s="16"/>
      <c r="AZ2618" s="16"/>
      <c r="BA2618" s="16"/>
      <c r="BB2618" s="16"/>
      <c r="BC2618" s="16"/>
      <c r="BD2618" s="16"/>
      <c r="BH2618" s="6"/>
      <c r="BI2618" s="3"/>
      <c r="BK2618" s="6"/>
      <c r="BL2618" s="3"/>
      <c r="BM2618" s="3"/>
    </row>
    <row r="2619" spans="11:65" ht="12.75" customHeight="1" x14ac:dyDescent="0.15">
      <c r="K2619" s="1"/>
      <c r="AL2619" s="16"/>
      <c r="AM2619" s="16"/>
      <c r="AN2619" s="17"/>
      <c r="AO2619" s="16"/>
      <c r="AP2619" s="16"/>
      <c r="AQ2619" s="18"/>
      <c r="AR2619" s="18"/>
      <c r="AS2619" s="16"/>
      <c r="AT2619" s="16"/>
      <c r="AU2619" s="16"/>
      <c r="AV2619" s="16"/>
      <c r="AW2619" s="17"/>
      <c r="AX2619" s="16"/>
      <c r="AY2619" s="16"/>
      <c r="AZ2619" s="16"/>
      <c r="BA2619" s="16"/>
      <c r="BB2619" s="16"/>
      <c r="BC2619" s="16"/>
      <c r="BD2619" s="16"/>
      <c r="BH2619" s="6"/>
      <c r="BI2619" s="3"/>
      <c r="BK2619" s="6"/>
      <c r="BL2619" s="3"/>
      <c r="BM2619" s="3"/>
    </row>
    <row r="2620" spans="11:65" ht="12.75" customHeight="1" x14ac:dyDescent="0.15">
      <c r="K2620" s="1"/>
      <c r="AL2620" s="16"/>
      <c r="AM2620" s="16"/>
      <c r="AN2620" s="17"/>
      <c r="AO2620" s="16"/>
      <c r="AP2620" s="16"/>
      <c r="AQ2620" s="18"/>
      <c r="AR2620" s="18"/>
      <c r="AS2620" s="16"/>
      <c r="AT2620" s="16"/>
      <c r="AU2620" s="16"/>
      <c r="AV2620" s="16"/>
      <c r="AW2620" s="17"/>
      <c r="AX2620" s="16"/>
      <c r="AY2620" s="16"/>
      <c r="AZ2620" s="16"/>
      <c r="BA2620" s="16"/>
      <c r="BB2620" s="16"/>
      <c r="BC2620" s="16"/>
      <c r="BD2620" s="16"/>
      <c r="BH2620" s="6"/>
      <c r="BI2620" s="3"/>
      <c r="BK2620" s="6"/>
      <c r="BL2620" s="3"/>
      <c r="BM2620" s="3"/>
    </row>
    <row r="2621" spans="11:65" ht="12.75" customHeight="1" x14ac:dyDescent="0.15">
      <c r="K2621" s="1"/>
      <c r="AL2621" s="16"/>
      <c r="AM2621" s="16"/>
      <c r="AN2621" s="17"/>
      <c r="AO2621" s="16"/>
      <c r="AP2621" s="16"/>
      <c r="AQ2621" s="18"/>
      <c r="AR2621" s="18"/>
      <c r="AS2621" s="16"/>
      <c r="AT2621" s="16"/>
      <c r="AU2621" s="16"/>
      <c r="AV2621" s="16"/>
      <c r="AW2621" s="17"/>
      <c r="AX2621" s="16"/>
      <c r="AY2621" s="16"/>
      <c r="AZ2621" s="16"/>
      <c r="BA2621" s="16"/>
      <c r="BB2621" s="16"/>
      <c r="BC2621" s="16"/>
      <c r="BD2621" s="16"/>
      <c r="BH2621" s="6"/>
      <c r="BI2621" s="3"/>
      <c r="BK2621" s="6"/>
      <c r="BL2621" s="3"/>
      <c r="BM2621" s="3"/>
    </row>
    <row r="2622" spans="11:65" ht="12.75" customHeight="1" x14ac:dyDescent="0.15">
      <c r="K2622" s="1"/>
      <c r="AL2622" s="16"/>
      <c r="AM2622" s="16"/>
      <c r="AN2622" s="17"/>
      <c r="AO2622" s="16"/>
      <c r="AP2622" s="16"/>
      <c r="AQ2622" s="18"/>
      <c r="AR2622" s="18"/>
      <c r="AS2622" s="16"/>
      <c r="AT2622" s="16"/>
      <c r="AU2622" s="16"/>
      <c r="AV2622" s="16"/>
      <c r="AW2622" s="17"/>
      <c r="AX2622" s="16"/>
      <c r="AY2622" s="16"/>
      <c r="AZ2622" s="16"/>
      <c r="BA2622" s="16"/>
      <c r="BB2622" s="16"/>
      <c r="BC2622" s="16"/>
      <c r="BD2622" s="16"/>
      <c r="BH2622" s="6"/>
      <c r="BI2622" s="3"/>
      <c r="BK2622" s="6"/>
      <c r="BL2622" s="3"/>
      <c r="BM2622" s="3"/>
    </row>
    <row r="2623" spans="11:65" ht="12.75" customHeight="1" x14ac:dyDescent="0.15">
      <c r="K2623" s="1"/>
      <c r="AL2623" s="16"/>
      <c r="AM2623" s="16"/>
      <c r="AN2623" s="17"/>
      <c r="AO2623" s="16"/>
      <c r="AP2623" s="16"/>
      <c r="AQ2623" s="18"/>
      <c r="AR2623" s="18"/>
      <c r="AS2623" s="16"/>
      <c r="AT2623" s="16"/>
      <c r="AU2623" s="16"/>
      <c r="AV2623" s="16"/>
      <c r="AW2623" s="17"/>
      <c r="AX2623" s="16"/>
      <c r="AY2623" s="16"/>
      <c r="AZ2623" s="16"/>
      <c r="BA2623" s="16"/>
      <c r="BB2623" s="16"/>
      <c r="BC2623" s="16"/>
      <c r="BD2623" s="16"/>
      <c r="BH2623" s="6"/>
      <c r="BI2623" s="3"/>
      <c r="BK2623" s="6"/>
      <c r="BL2623" s="3"/>
      <c r="BM2623" s="3"/>
    </row>
    <row r="2624" spans="11:65" ht="12.75" customHeight="1" x14ac:dyDescent="0.15">
      <c r="K2624" s="1"/>
      <c r="AL2624" s="16"/>
      <c r="AM2624" s="16"/>
      <c r="AN2624" s="17"/>
      <c r="AO2624" s="16"/>
      <c r="AP2624" s="16"/>
      <c r="AQ2624" s="18"/>
      <c r="AR2624" s="18"/>
      <c r="AS2624" s="16"/>
      <c r="AT2624" s="16"/>
      <c r="AU2624" s="16"/>
      <c r="AV2624" s="16"/>
      <c r="AW2624" s="17"/>
      <c r="AX2624" s="16"/>
      <c r="AY2624" s="16"/>
      <c r="AZ2624" s="16"/>
      <c r="BA2624" s="16"/>
      <c r="BB2624" s="16"/>
      <c r="BC2624" s="16"/>
      <c r="BD2624" s="16"/>
      <c r="BH2624" s="6"/>
      <c r="BI2624" s="3"/>
      <c r="BK2624" s="6"/>
      <c r="BL2624" s="3"/>
      <c r="BM2624" s="3"/>
    </row>
    <row r="2625" spans="11:65" ht="12.75" customHeight="1" x14ac:dyDescent="0.15">
      <c r="K2625" s="1"/>
      <c r="AL2625" s="16"/>
      <c r="AM2625" s="16"/>
      <c r="AN2625" s="17"/>
      <c r="AO2625" s="16"/>
      <c r="AP2625" s="16"/>
      <c r="AQ2625" s="18"/>
      <c r="AR2625" s="18"/>
      <c r="AS2625" s="16"/>
      <c r="AT2625" s="16"/>
      <c r="AU2625" s="16"/>
      <c r="AV2625" s="16"/>
      <c r="AW2625" s="17"/>
      <c r="AX2625" s="16"/>
      <c r="AY2625" s="16"/>
      <c r="AZ2625" s="16"/>
      <c r="BA2625" s="16"/>
      <c r="BB2625" s="16"/>
      <c r="BC2625" s="16"/>
      <c r="BD2625" s="16"/>
      <c r="BH2625" s="6"/>
      <c r="BI2625" s="3"/>
      <c r="BK2625" s="6"/>
      <c r="BL2625" s="3"/>
      <c r="BM2625" s="3"/>
    </row>
    <row r="2626" spans="11:65" ht="12.75" customHeight="1" x14ac:dyDescent="0.15">
      <c r="K2626" s="1"/>
      <c r="AL2626" s="16"/>
      <c r="AM2626" s="16"/>
      <c r="AN2626" s="17"/>
      <c r="AO2626" s="16"/>
      <c r="AP2626" s="16"/>
      <c r="AQ2626" s="18"/>
      <c r="AR2626" s="18"/>
      <c r="AS2626" s="16"/>
      <c r="AT2626" s="16"/>
      <c r="AU2626" s="16"/>
      <c r="AV2626" s="16"/>
      <c r="AW2626" s="17"/>
      <c r="AX2626" s="16"/>
      <c r="AY2626" s="16"/>
      <c r="AZ2626" s="16"/>
      <c r="BA2626" s="16"/>
      <c r="BB2626" s="16"/>
      <c r="BC2626" s="16"/>
      <c r="BD2626" s="16"/>
      <c r="BH2626" s="6"/>
      <c r="BI2626" s="3"/>
      <c r="BK2626" s="6"/>
      <c r="BL2626" s="3"/>
      <c r="BM2626" s="3"/>
    </row>
    <row r="2627" spans="11:65" ht="12.75" customHeight="1" x14ac:dyDescent="0.15">
      <c r="K2627" s="1"/>
      <c r="AL2627" s="16"/>
      <c r="AM2627" s="16"/>
      <c r="AN2627" s="17"/>
      <c r="AO2627" s="16"/>
      <c r="AP2627" s="16"/>
      <c r="AQ2627" s="18"/>
      <c r="AR2627" s="18"/>
      <c r="AS2627" s="16"/>
      <c r="AT2627" s="16"/>
      <c r="AU2627" s="16"/>
      <c r="AV2627" s="16"/>
      <c r="AW2627" s="17"/>
      <c r="AX2627" s="16"/>
      <c r="AY2627" s="16"/>
      <c r="AZ2627" s="16"/>
      <c r="BA2627" s="16"/>
      <c r="BB2627" s="16"/>
      <c r="BC2627" s="16"/>
      <c r="BD2627" s="16"/>
      <c r="BH2627" s="6"/>
      <c r="BI2627" s="3"/>
      <c r="BK2627" s="6"/>
      <c r="BL2627" s="3"/>
      <c r="BM2627" s="3"/>
    </row>
    <row r="2628" spans="11:65" ht="12.75" customHeight="1" x14ac:dyDescent="0.15">
      <c r="K2628" s="1"/>
      <c r="AL2628" s="16"/>
      <c r="AM2628" s="16"/>
      <c r="AN2628" s="17"/>
      <c r="AO2628" s="16"/>
      <c r="AP2628" s="16"/>
      <c r="AQ2628" s="18"/>
      <c r="AR2628" s="18"/>
      <c r="AS2628" s="16"/>
      <c r="AT2628" s="16"/>
      <c r="AU2628" s="16"/>
      <c r="AV2628" s="16"/>
      <c r="AW2628" s="17"/>
      <c r="AX2628" s="16"/>
      <c r="AY2628" s="16"/>
      <c r="AZ2628" s="16"/>
      <c r="BA2628" s="16"/>
      <c r="BB2628" s="16"/>
      <c r="BC2628" s="16"/>
      <c r="BD2628" s="16"/>
      <c r="BH2628" s="6"/>
      <c r="BI2628" s="3"/>
      <c r="BK2628" s="6"/>
      <c r="BL2628" s="3"/>
      <c r="BM2628" s="3"/>
    </row>
    <row r="2629" spans="11:65" ht="12.75" customHeight="1" x14ac:dyDescent="0.15">
      <c r="K2629" s="1"/>
      <c r="AL2629" s="16"/>
      <c r="AM2629" s="16"/>
      <c r="AN2629" s="17"/>
      <c r="AO2629" s="16"/>
      <c r="AP2629" s="16"/>
      <c r="AQ2629" s="18"/>
      <c r="AR2629" s="18"/>
      <c r="AS2629" s="16"/>
      <c r="AT2629" s="16"/>
      <c r="AU2629" s="16"/>
      <c r="AV2629" s="16"/>
      <c r="AW2629" s="17"/>
      <c r="AX2629" s="16"/>
      <c r="AY2629" s="16"/>
      <c r="AZ2629" s="16"/>
      <c r="BA2629" s="16"/>
      <c r="BB2629" s="16"/>
      <c r="BC2629" s="16"/>
      <c r="BD2629" s="16"/>
      <c r="BH2629" s="6"/>
      <c r="BI2629" s="3"/>
      <c r="BK2629" s="6"/>
      <c r="BL2629" s="3"/>
      <c r="BM2629" s="3"/>
    </row>
    <row r="2630" spans="11:65" ht="12.75" customHeight="1" x14ac:dyDescent="0.15">
      <c r="K2630" s="1"/>
      <c r="AL2630" s="16"/>
      <c r="AM2630" s="16"/>
      <c r="AN2630" s="17"/>
      <c r="AO2630" s="16"/>
      <c r="AP2630" s="16"/>
      <c r="AQ2630" s="18"/>
      <c r="AR2630" s="18"/>
      <c r="AS2630" s="16"/>
      <c r="AT2630" s="16"/>
      <c r="AU2630" s="16"/>
      <c r="AV2630" s="16"/>
      <c r="AW2630" s="17"/>
      <c r="AX2630" s="16"/>
      <c r="AY2630" s="16"/>
      <c r="AZ2630" s="16"/>
      <c r="BA2630" s="16"/>
      <c r="BB2630" s="16"/>
      <c r="BC2630" s="16"/>
      <c r="BD2630" s="16"/>
      <c r="BH2630" s="6"/>
      <c r="BI2630" s="3"/>
      <c r="BK2630" s="6"/>
      <c r="BL2630" s="3"/>
      <c r="BM2630" s="3"/>
    </row>
    <row r="2631" spans="11:65" ht="12.75" customHeight="1" x14ac:dyDescent="0.15">
      <c r="K2631" s="1"/>
      <c r="AL2631" s="16"/>
      <c r="AM2631" s="16"/>
      <c r="AN2631" s="17"/>
      <c r="AO2631" s="16"/>
      <c r="AP2631" s="16"/>
      <c r="AQ2631" s="18"/>
      <c r="AR2631" s="18"/>
      <c r="AS2631" s="16"/>
      <c r="AT2631" s="16"/>
      <c r="AU2631" s="16"/>
      <c r="AV2631" s="16"/>
      <c r="AW2631" s="17"/>
      <c r="AX2631" s="16"/>
      <c r="AY2631" s="16"/>
      <c r="AZ2631" s="16"/>
      <c r="BA2631" s="16"/>
      <c r="BB2631" s="16"/>
      <c r="BC2631" s="16"/>
      <c r="BD2631" s="16"/>
      <c r="BH2631" s="6"/>
      <c r="BI2631" s="3"/>
      <c r="BK2631" s="6"/>
      <c r="BL2631" s="3"/>
      <c r="BM2631" s="3"/>
    </row>
    <row r="2632" spans="11:65" ht="12.75" customHeight="1" x14ac:dyDescent="0.15">
      <c r="K2632" s="1"/>
      <c r="AL2632" s="16"/>
      <c r="AM2632" s="16"/>
      <c r="AN2632" s="17"/>
      <c r="AO2632" s="16"/>
      <c r="AP2632" s="16"/>
      <c r="AQ2632" s="18"/>
      <c r="AR2632" s="18"/>
      <c r="AS2632" s="16"/>
      <c r="AT2632" s="16"/>
      <c r="AU2632" s="16"/>
      <c r="AV2632" s="16"/>
      <c r="AW2632" s="17"/>
      <c r="AX2632" s="16"/>
      <c r="AY2632" s="16"/>
      <c r="AZ2632" s="16"/>
      <c r="BA2632" s="16"/>
      <c r="BB2632" s="16"/>
      <c r="BC2632" s="16"/>
      <c r="BD2632" s="16"/>
      <c r="BH2632" s="6"/>
      <c r="BI2632" s="3"/>
      <c r="BK2632" s="6"/>
      <c r="BL2632" s="3"/>
      <c r="BM2632" s="3"/>
    </row>
    <row r="2633" spans="11:65" ht="12.75" customHeight="1" x14ac:dyDescent="0.15">
      <c r="K2633" s="1"/>
      <c r="AL2633" s="16"/>
      <c r="AM2633" s="16"/>
      <c r="AN2633" s="17"/>
      <c r="AO2633" s="16"/>
      <c r="AP2633" s="16"/>
      <c r="AQ2633" s="18"/>
      <c r="AR2633" s="18"/>
      <c r="AS2633" s="16"/>
      <c r="AT2633" s="16"/>
      <c r="AU2633" s="16"/>
      <c r="AV2633" s="16"/>
      <c r="AW2633" s="17"/>
      <c r="AX2633" s="16"/>
      <c r="AY2633" s="16"/>
      <c r="AZ2633" s="16"/>
      <c r="BA2633" s="16"/>
      <c r="BB2633" s="16"/>
      <c r="BC2633" s="16"/>
      <c r="BD2633" s="16"/>
      <c r="BH2633" s="6"/>
      <c r="BI2633" s="3"/>
      <c r="BK2633" s="6"/>
      <c r="BL2633" s="3"/>
      <c r="BM2633" s="3"/>
    </row>
    <row r="2634" spans="11:65" ht="12.75" customHeight="1" x14ac:dyDescent="0.15">
      <c r="K2634" s="1"/>
      <c r="AL2634" s="16"/>
      <c r="AM2634" s="16"/>
      <c r="AN2634" s="17"/>
      <c r="AO2634" s="16"/>
      <c r="AP2634" s="16"/>
      <c r="AQ2634" s="18"/>
      <c r="AR2634" s="18"/>
      <c r="AS2634" s="16"/>
      <c r="AT2634" s="16"/>
      <c r="AU2634" s="16"/>
      <c r="AV2634" s="16"/>
      <c r="AW2634" s="17"/>
      <c r="AX2634" s="16"/>
      <c r="AY2634" s="16"/>
      <c r="AZ2634" s="16"/>
      <c r="BA2634" s="16"/>
      <c r="BB2634" s="16"/>
      <c r="BC2634" s="16"/>
      <c r="BD2634" s="16"/>
      <c r="BH2634" s="6"/>
      <c r="BI2634" s="3"/>
      <c r="BK2634" s="6"/>
      <c r="BL2634" s="3"/>
      <c r="BM2634" s="3"/>
    </row>
    <row r="2635" spans="11:65" ht="12.75" customHeight="1" x14ac:dyDescent="0.15">
      <c r="K2635" s="1"/>
      <c r="AL2635" s="16"/>
      <c r="AM2635" s="16"/>
      <c r="AN2635" s="17"/>
      <c r="AO2635" s="16"/>
      <c r="AP2635" s="16"/>
      <c r="AQ2635" s="18"/>
      <c r="AR2635" s="18"/>
      <c r="AS2635" s="16"/>
      <c r="AT2635" s="16"/>
      <c r="AU2635" s="16"/>
      <c r="AV2635" s="16"/>
      <c r="AW2635" s="17"/>
      <c r="AX2635" s="16"/>
      <c r="AY2635" s="16"/>
      <c r="AZ2635" s="16"/>
      <c r="BA2635" s="16"/>
      <c r="BB2635" s="16"/>
      <c r="BC2635" s="16"/>
      <c r="BD2635" s="16"/>
      <c r="BH2635" s="6"/>
      <c r="BI2635" s="3"/>
      <c r="BK2635" s="6"/>
      <c r="BL2635" s="3"/>
      <c r="BM2635" s="3"/>
    </row>
    <row r="2636" spans="11:65" ht="12.75" customHeight="1" x14ac:dyDescent="0.15">
      <c r="K2636" s="1"/>
      <c r="AL2636" s="16"/>
      <c r="AM2636" s="16"/>
      <c r="AN2636" s="17"/>
      <c r="AO2636" s="16"/>
      <c r="AP2636" s="16"/>
      <c r="AQ2636" s="18"/>
      <c r="AR2636" s="18"/>
      <c r="AS2636" s="16"/>
      <c r="AT2636" s="16"/>
      <c r="AU2636" s="16"/>
      <c r="AV2636" s="16"/>
      <c r="AW2636" s="17"/>
      <c r="AX2636" s="16"/>
      <c r="AY2636" s="16"/>
      <c r="AZ2636" s="16"/>
      <c r="BA2636" s="16"/>
      <c r="BB2636" s="16"/>
      <c r="BC2636" s="16"/>
      <c r="BD2636" s="16"/>
      <c r="BH2636" s="6"/>
      <c r="BI2636" s="3"/>
      <c r="BK2636" s="6"/>
      <c r="BL2636" s="3"/>
      <c r="BM2636" s="3"/>
    </row>
    <row r="2637" spans="11:65" ht="12.75" customHeight="1" x14ac:dyDescent="0.15">
      <c r="K2637" s="1"/>
      <c r="AL2637" s="16"/>
      <c r="AM2637" s="16"/>
      <c r="AN2637" s="17"/>
      <c r="AO2637" s="16"/>
      <c r="AP2637" s="16"/>
      <c r="AQ2637" s="18"/>
      <c r="AR2637" s="18"/>
      <c r="AS2637" s="16"/>
      <c r="AT2637" s="16"/>
      <c r="AU2637" s="16"/>
      <c r="AV2637" s="16"/>
      <c r="AW2637" s="17"/>
      <c r="AX2637" s="16"/>
      <c r="AY2637" s="16"/>
      <c r="AZ2637" s="16"/>
      <c r="BA2637" s="16"/>
      <c r="BB2637" s="16"/>
      <c r="BC2637" s="16"/>
      <c r="BD2637" s="16"/>
      <c r="BH2637" s="6"/>
      <c r="BI2637" s="3"/>
      <c r="BK2637" s="6"/>
      <c r="BL2637" s="3"/>
      <c r="BM2637" s="3"/>
    </row>
    <row r="2638" spans="11:65" ht="12.75" customHeight="1" x14ac:dyDescent="0.15">
      <c r="K2638" s="1"/>
      <c r="AL2638" s="16"/>
      <c r="AM2638" s="16"/>
      <c r="AN2638" s="17"/>
      <c r="AO2638" s="16"/>
      <c r="AP2638" s="16"/>
      <c r="AQ2638" s="18"/>
      <c r="AR2638" s="18"/>
      <c r="AS2638" s="16"/>
      <c r="AT2638" s="16"/>
      <c r="AU2638" s="16"/>
      <c r="AV2638" s="16"/>
      <c r="AW2638" s="17"/>
      <c r="AX2638" s="16"/>
      <c r="AY2638" s="16"/>
      <c r="AZ2638" s="16"/>
      <c r="BA2638" s="16"/>
      <c r="BB2638" s="16"/>
      <c r="BC2638" s="16"/>
      <c r="BD2638" s="16"/>
      <c r="BH2638" s="6"/>
      <c r="BI2638" s="3"/>
      <c r="BK2638" s="6"/>
      <c r="BL2638" s="3"/>
      <c r="BM2638" s="3"/>
    </row>
    <row r="2639" spans="11:65" ht="12.75" customHeight="1" x14ac:dyDescent="0.15">
      <c r="K2639" s="1"/>
      <c r="AL2639" s="16"/>
      <c r="AM2639" s="16"/>
      <c r="AN2639" s="17"/>
      <c r="AO2639" s="16"/>
      <c r="AP2639" s="16"/>
      <c r="AQ2639" s="18"/>
      <c r="AR2639" s="18"/>
      <c r="AS2639" s="16"/>
      <c r="AT2639" s="16"/>
      <c r="AU2639" s="16"/>
      <c r="AV2639" s="16"/>
      <c r="AW2639" s="17"/>
      <c r="AX2639" s="16"/>
      <c r="AY2639" s="16"/>
      <c r="AZ2639" s="16"/>
      <c r="BA2639" s="16"/>
      <c r="BB2639" s="16"/>
      <c r="BC2639" s="16"/>
      <c r="BD2639" s="16"/>
      <c r="BH2639" s="6"/>
      <c r="BI2639" s="3"/>
      <c r="BK2639" s="6"/>
      <c r="BL2639" s="3"/>
      <c r="BM2639" s="3"/>
    </row>
    <row r="2640" spans="11:65" ht="12.75" customHeight="1" x14ac:dyDescent="0.15">
      <c r="K2640" s="1"/>
      <c r="AL2640" s="16"/>
      <c r="AM2640" s="16"/>
      <c r="AN2640" s="17"/>
      <c r="AO2640" s="16"/>
      <c r="AP2640" s="16"/>
      <c r="AQ2640" s="18"/>
      <c r="AR2640" s="18"/>
      <c r="AS2640" s="16"/>
      <c r="AT2640" s="16"/>
      <c r="AU2640" s="16"/>
      <c r="AV2640" s="16"/>
      <c r="AW2640" s="17"/>
      <c r="AX2640" s="16"/>
      <c r="AY2640" s="16"/>
      <c r="AZ2640" s="16"/>
      <c r="BA2640" s="16"/>
      <c r="BB2640" s="16"/>
      <c r="BC2640" s="16"/>
      <c r="BD2640" s="16"/>
      <c r="BH2640" s="6"/>
      <c r="BI2640" s="3"/>
      <c r="BK2640" s="6"/>
      <c r="BL2640" s="3"/>
      <c r="BM2640" s="3"/>
    </row>
    <row r="2641" spans="11:65" ht="12.75" customHeight="1" x14ac:dyDescent="0.15">
      <c r="K2641" s="1"/>
      <c r="AL2641" s="16"/>
      <c r="AM2641" s="16"/>
      <c r="AN2641" s="17"/>
      <c r="AO2641" s="16"/>
      <c r="AP2641" s="16"/>
      <c r="AQ2641" s="18"/>
      <c r="AR2641" s="18"/>
      <c r="AS2641" s="16"/>
      <c r="AT2641" s="16"/>
      <c r="AU2641" s="16"/>
      <c r="AV2641" s="16"/>
      <c r="AW2641" s="17"/>
      <c r="AX2641" s="16"/>
      <c r="AY2641" s="16"/>
      <c r="AZ2641" s="16"/>
      <c r="BA2641" s="16"/>
      <c r="BB2641" s="16"/>
      <c r="BC2641" s="16"/>
      <c r="BD2641" s="16"/>
      <c r="BH2641" s="6"/>
      <c r="BI2641" s="3"/>
      <c r="BK2641" s="6"/>
      <c r="BL2641" s="3"/>
      <c r="BM2641" s="3"/>
    </row>
    <row r="2642" spans="11:65" ht="12.75" customHeight="1" x14ac:dyDescent="0.15">
      <c r="K2642" s="1"/>
      <c r="AL2642" s="16"/>
      <c r="AM2642" s="16"/>
      <c r="AN2642" s="17"/>
      <c r="AO2642" s="16"/>
      <c r="AP2642" s="16"/>
      <c r="AQ2642" s="18"/>
      <c r="AR2642" s="18"/>
      <c r="AS2642" s="16"/>
      <c r="AT2642" s="16"/>
      <c r="AU2642" s="16"/>
      <c r="AV2642" s="16"/>
      <c r="AW2642" s="17"/>
      <c r="AX2642" s="16"/>
      <c r="AY2642" s="16"/>
      <c r="AZ2642" s="16"/>
      <c r="BA2642" s="16"/>
      <c r="BB2642" s="16"/>
      <c r="BC2642" s="16"/>
      <c r="BD2642" s="16"/>
      <c r="BH2642" s="6"/>
      <c r="BI2642" s="3"/>
      <c r="BK2642" s="6"/>
      <c r="BL2642" s="3"/>
      <c r="BM2642" s="3"/>
    </row>
    <row r="2643" spans="11:65" ht="12.75" customHeight="1" x14ac:dyDescent="0.15">
      <c r="K2643" s="1"/>
      <c r="AL2643" s="16"/>
      <c r="AM2643" s="16"/>
      <c r="AN2643" s="17"/>
      <c r="AO2643" s="16"/>
      <c r="AP2643" s="16"/>
      <c r="AQ2643" s="18"/>
      <c r="AR2643" s="18"/>
      <c r="AS2643" s="16"/>
      <c r="AT2643" s="16"/>
      <c r="AU2643" s="16"/>
      <c r="AV2643" s="16"/>
      <c r="AW2643" s="17"/>
      <c r="AX2643" s="16"/>
      <c r="AY2643" s="16"/>
      <c r="AZ2643" s="16"/>
      <c r="BA2643" s="16"/>
      <c r="BB2643" s="16"/>
      <c r="BC2643" s="16"/>
      <c r="BD2643" s="16"/>
      <c r="BH2643" s="6"/>
      <c r="BI2643" s="3"/>
      <c r="BK2643" s="6"/>
      <c r="BL2643" s="3"/>
      <c r="BM2643" s="3"/>
    </row>
    <row r="2644" spans="11:65" ht="12.75" customHeight="1" x14ac:dyDescent="0.15">
      <c r="K2644" s="1"/>
      <c r="AL2644" s="16"/>
      <c r="AM2644" s="16"/>
      <c r="AN2644" s="17"/>
      <c r="AO2644" s="16"/>
      <c r="AP2644" s="16"/>
      <c r="AQ2644" s="18"/>
      <c r="AR2644" s="18"/>
      <c r="AS2644" s="16"/>
      <c r="AT2644" s="16"/>
      <c r="AU2644" s="16"/>
      <c r="AV2644" s="16"/>
      <c r="AW2644" s="17"/>
      <c r="AX2644" s="16"/>
      <c r="AY2644" s="16"/>
      <c r="AZ2644" s="16"/>
      <c r="BA2644" s="16"/>
      <c r="BB2644" s="16"/>
      <c r="BC2644" s="16"/>
      <c r="BD2644" s="16"/>
      <c r="BH2644" s="6"/>
      <c r="BI2644" s="3"/>
      <c r="BK2644" s="6"/>
      <c r="BL2644" s="3"/>
      <c r="BM2644" s="3"/>
    </row>
    <row r="2645" spans="11:65" ht="12.75" customHeight="1" x14ac:dyDescent="0.15">
      <c r="K2645" s="1"/>
      <c r="AL2645" s="16"/>
      <c r="AM2645" s="16"/>
      <c r="AN2645" s="17"/>
      <c r="AO2645" s="16"/>
      <c r="AP2645" s="16"/>
      <c r="AQ2645" s="18"/>
      <c r="AR2645" s="18"/>
      <c r="AS2645" s="16"/>
      <c r="AT2645" s="16"/>
      <c r="AU2645" s="16"/>
      <c r="AV2645" s="16"/>
      <c r="AW2645" s="17"/>
      <c r="AX2645" s="16"/>
      <c r="AY2645" s="16"/>
      <c r="AZ2645" s="16"/>
      <c r="BA2645" s="16"/>
      <c r="BB2645" s="16"/>
      <c r="BC2645" s="16"/>
      <c r="BD2645" s="16"/>
      <c r="BH2645" s="6"/>
      <c r="BI2645" s="3"/>
      <c r="BK2645" s="6"/>
      <c r="BL2645" s="3"/>
      <c r="BM2645" s="3"/>
    </row>
    <row r="2646" spans="11:65" ht="12.75" customHeight="1" x14ac:dyDescent="0.15">
      <c r="K2646" s="1"/>
      <c r="AL2646" s="16"/>
      <c r="AM2646" s="16"/>
      <c r="AN2646" s="17"/>
      <c r="AO2646" s="16"/>
      <c r="AP2646" s="16"/>
      <c r="AQ2646" s="18"/>
      <c r="AR2646" s="18"/>
      <c r="AS2646" s="16"/>
      <c r="AT2646" s="16"/>
      <c r="AU2646" s="16"/>
      <c r="AV2646" s="16"/>
      <c r="AW2646" s="17"/>
      <c r="AX2646" s="16"/>
      <c r="AY2646" s="16"/>
      <c r="AZ2646" s="16"/>
      <c r="BA2646" s="16"/>
      <c r="BB2646" s="16"/>
      <c r="BC2646" s="16"/>
      <c r="BD2646" s="16"/>
      <c r="BH2646" s="6"/>
      <c r="BI2646" s="3"/>
      <c r="BK2646" s="6"/>
      <c r="BL2646" s="3"/>
      <c r="BM2646" s="3"/>
    </row>
    <row r="2647" spans="11:65" ht="12.75" customHeight="1" x14ac:dyDescent="0.15">
      <c r="K2647" s="1"/>
      <c r="AL2647" s="16"/>
      <c r="AM2647" s="16"/>
      <c r="AN2647" s="17"/>
      <c r="AO2647" s="16"/>
      <c r="AP2647" s="16"/>
      <c r="AQ2647" s="18"/>
      <c r="AR2647" s="18"/>
      <c r="AS2647" s="16"/>
      <c r="AT2647" s="16"/>
      <c r="AU2647" s="16"/>
      <c r="AV2647" s="16"/>
      <c r="AW2647" s="17"/>
      <c r="AX2647" s="16"/>
      <c r="AY2647" s="16"/>
      <c r="AZ2647" s="16"/>
      <c r="BA2647" s="16"/>
      <c r="BB2647" s="16"/>
      <c r="BC2647" s="16"/>
      <c r="BD2647" s="16"/>
      <c r="BH2647" s="6"/>
      <c r="BI2647" s="3"/>
      <c r="BK2647" s="6"/>
      <c r="BL2647" s="3"/>
      <c r="BM2647" s="3"/>
    </row>
    <row r="2648" spans="11:65" ht="12.75" customHeight="1" x14ac:dyDescent="0.15">
      <c r="K2648" s="1"/>
      <c r="AL2648" s="16"/>
      <c r="AM2648" s="16"/>
      <c r="AN2648" s="17"/>
      <c r="AO2648" s="16"/>
      <c r="AP2648" s="16"/>
      <c r="AQ2648" s="18"/>
      <c r="AR2648" s="18"/>
      <c r="AS2648" s="16"/>
      <c r="AT2648" s="16"/>
      <c r="AU2648" s="16"/>
      <c r="AV2648" s="16"/>
      <c r="AW2648" s="17"/>
      <c r="AX2648" s="16"/>
      <c r="AY2648" s="16"/>
      <c r="AZ2648" s="16"/>
      <c r="BA2648" s="16"/>
      <c r="BB2648" s="16"/>
      <c r="BC2648" s="16"/>
      <c r="BD2648" s="16"/>
      <c r="BH2648" s="6"/>
      <c r="BI2648" s="3"/>
      <c r="BK2648" s="6"/>
      <c r="BL2648" s="3"/>
      <c r="BM2648" s="3"/>
    </row>
    <row r="2649" spans="11:65" ht="12.75" customHeight="1" x14ac:dyDescent="0.15">
      <c r="K2649" s="1"/>
      <c r="AL2649" s="16"/>
      <c r="AM2649" s="16"/>
      <c r="AN2649" s="17"/>
      <c r="AO2649" s="16"/>
      <c r="AP2649" s="16"/>
      <c r="AQ2649" s="18"/>
      <c r="AR2649" s="18"/>
      <c r="AS2649" s="16"/>
      <c r="AT2649" s="16"/>
      <c r="AU2649" s="16"/>
      <c r="AV2649" s="16"/>
      <c r="AW2649" s="17"/>
      <c r="AX2649" s="16"/>
      <c r="AY2649" s="16"/>
      <c r="AZ2649" s="16"/>
      <c r="BA2649" s="16"/>
      <c r="BB2649" s="16"/>
      <c r="BC2649" s="16"/>
      <c r="BD2649" s="16"/>
      <c r="BH2649" s="6"/>
      <c r="BI2649" s="3"/>
      <c r="BK2649" s="6"/>
      <c r="BL2649" s="3"/>
      <c r="BM2649" s="3"/>
    </row>
    <row r="2650" spans="11:65" ht="12.75" customHeight="1" x14ac:dyDescent="0.15">
      <c r="K2650" s="1"/>
      <c r="AL2650" s="16"/>
      <c r="AM2650" s="16"/>
      <c r="AN2650" s="17"/>
      <c r="AO2650" s="16"/>
      <c r="AP2650" s="16"/>
      <c r="AQ2650" s="18"/>
      <c r="AR2650" s="18"/>
      <c r="AS2650" s="16"/>
      <c r="AT2650" s="16"/>
      <c r="AU2650" s="16"/>
      <c r="AV2650" s="16"/>
      <c r="AW2650" s="17"/>
      <c r="AX2650" s="16"/>
      <c r="AY2650" s="16"/>
      <c r="AZ2650" s="16"/>
      <c r="BA2650" s="16"/>
      <c r="BB2650" s="16"/>
      <c r="BC2650" s="16"/>
      <c r="BD2650" s="16"/>
      <c r="BH2650" s="6"/>
      <c r="BI2650" s="3"/>
      <c r="BK2650" s="6"/>
      <c r="BL2650" s="3"/>
      <c r="BM2650" s="3"/>
    </row>
    <row r="2651" spans="11:65" ht="12.75" customHeight="1" x14ac:dyDescent="0.15">
      <c r="K2651" s="1"/>
      <c r="AL2651" s="16"/>
      <c r="AM2651" s="16"/>
      <c r="AN2651" s="17"/>
      <c r="AO2651" s="16"/>
      <c r="AP2651" s="16"/>
      <c r="AQ2651" s="18"/>
      <c r="AR2651" s="18"/>
      <c r="AS2651" s="16"/>
      <c r="AT2651" s="16"/>
      <c r="AU2651" s="16"/>
      <c r="AV2651" s="16"/>
      <c r="AW2651" s="17"/>
      <c r="AX2651" s="16"/>
      <c r="AY2651" s="16"/>
      <c r="AZ2651" s="16"/>
      <c r="BA2651" s="16"/>
      <c r="BB2651" s="16"/>
      <c r="BC2651" s="16"/>
      <c r="BD2651" s="16"/>
      <c r="BH2651" s="6"/>
      <c r="BI2651" s="3"/>
      <c r="BK2651" s="6"/>
      <c r="BL2651" s="3"/>
      <c r="BM2651" s="3"/>
    </row>
    <row r="2652" spans="11:65" ht="12.75" customHeight="1" x14ac:dyDescent="0.15">
      <c r="K2652" s="1"/>
      <c r="AL2652" s="16"/>
      <c r="AM2652" s="16"/>
      <c r="AN2652" s="17"/>
      <c r="AO2652" s="16"/>
      <c r="AP2652" s="16"/>
      <c r="AQ2652" s="18"/>
      <c r="AR2652" s="18"/>
      <c r="AS2652" s="16"/>
      <c r="AT2652" s="16"/>
      <c r="AU2652" s="16"/>
      <c r="AV2652" s="16"/>
      <c r="AW2652" s="17"/>
      <c r="AX2652" s="16"/>
      <c r="AY2652" s="16"/>
      <c r="AZ2652" s="16"/>
      <c r="BA2652" s="16"/>
      <c r="BB2652" s="16"/>
      <c r="BC2652" s="16"/>
      <c r="BD2652" s="16"/>
      <c r="BH2652" s="6"/>
      <c r="BI2652" s="3"/>
      <c r="BK2652" s="6"/>
      <c r="BL2652" s="3"/>
      <c r="BM2652" s="3"/>
    </row>
    <row r="2653" spans="11:65" ht="12.75" customHeight="1" x14ac:dyDescent="0.15">
      <c r="K2653" s="1"/>
      <c r="AL2653" s="16"/>
      <c r="AM2653" s="16"/>
      <c r="AN2653" s="17"/>
      <c r="AO2653" s="16"/>
      <c r="AP2653" s="16"/>
      <c r="AQ2653" s="18"/>
      <c r="AR2653" s="18"/>
      <c r="AS2653" s="16"/>
      <c r="AT2653" s="16"/>
      <c r="AU2653" s="16"/>
      <c r="AV2653" s="16"/>
      <c r="AW2653" s="17"/>
      <c r="AX2653" s="16"/>
      <c r="AY2653" s="16"/>
      <c r="AZ2653" s="16"/>
      <c r="BA2653" s="16"/>
      <c r="BB2653" s="16"/>
      <c r="BC2653" s="16"/>
      <c r="BD2653" s="16"/>
      <c r="BH2653" s="6"/>
      <c r="BI2653" s="3"/>
      <c r="BK2653" s="6"/>
      <c r="BL2653" s="3"/>
      <c r="BM2653" s="3"/>
    </row>
    <row r="2654" spans="11:65" ht="12.75" customHeight="1" x14ac:dyDescent="0.15">
      <c r="K2654" s="1"/>
      <c r="AL2654" s="16"/>
      <c r="AM2654" s="16"/>
      <c r="AN2654" s="17"/>
      <c r="AO2654" s="16"/>
      <c r="AP2654" s="16"/>
      <c r="AQ2654" s="18"/>
      <c r="AR2654" s="18"/>
      <c r="AS2654" s="16"/>
      <c r="AT2654" s="16"/>
      <c r="AU2654" s="16"/>
      <c r="AV2654" s="16"/>
      <c r="AW2654" s="17"/>
      <c r="AX2654" s="16"/>
      <c r="AY2654" s="16"/>
      <c r="AZ2654" s="16"/>
      <c r="BA2654" s="16"/>
      <c r="BB2654" s="16"/>
      <c r="BC2654" s="16"/>
      <c r="BD2654" s="16"/>
      <c r="BH2654" s="6"/>
      <c r="BI2654" s="3"/>
      <c r="BK2654" s="6"/>
      <c r="BL2654" s="3"/>
      <c r="BM2654" s="3"/>
    </row>
    <row r="2655" spans="11:65" ht="12.75" customHeight="1" x14ac:dyDescent="0.15">
      <c r="K2655" s="1"/>
      <c r="AL2655" s="16"/>
      <c r="AM2655" s="16"/>
      <c r="AN2655" s="17"/>
      <c r="AO2655" s="16"/>
      <c r="AP2655" s="16"/>
      <c r="AQ2655" s="18"/>
      <c r="AR2655" s="18"/>
      <c r="AS2655" s="16"/>
      <c r="AT2655" s="16"/>
      <c r="AU2655" s="16"/>
      <c r="AV2655" s="16"/>
      <c r="AW2655" s="17"/>
      <c r="AX2655" s="16"/>
      <c r="AY2655" s="16"/>
      <c r="AZ2655" s="16"/>
      <c r="BA2655" s="16"/>
      <c r="BB2655" s="16"/>
      <c r="BC2655" s="16"/>
      <c r="BD2655" s="16"/>
      <c r="BH2655" s="6"/>
      <c r="BI2655" s="3"/>
      <c r="BK2655" s="6"/>
      <c r="BL2655" s="3"/>
      <c r="BM2655" s="3"/>
    </row>
    <row r="2656" spans="11:65" ht="12.75" customHeight="1" x14ac:dyDescent="0.15">
      <c r="K2656" s="1"/>
      <c r="AL2656" s="16"/>
      <c r="AM2656" s="16"/>
      <c r="AN2656" s="17"/>
      <c r="AO2656" s="16"/>
      <c r="AP2656" s="16"/>
      <c r="AQ2656" s="18"/>
      <c r="AR2656" s="18"/>
      <c r="AS2656" s="16"/>
      <c r="AT2656" s="16"/>
      <c r="AU2656" s="16"/>
      <c r="AV2656" s="16"/>
      <c r="AW2656" s="17"/>
      <c r="AX2656" s="16"/>
      <c r="AY2656" s="16"/>
      <c r="AZ2656" s="16"/>
      <c r="BA2656" s="16"/>
      <c r="BB2656" s="16"/>
      <c r="BC2656" s="16"/>
      <c r="BD2656" s="16"/>
      <c r="BH2656" s="6"/>
      <c r="BI2656" s="3"/>
      <c r="BK2656" s="6"/>
      <c r="BL2656" s="3"/>
      <c r="BM2656" s="3"/>
    </row>
    <row r="2657" spans="11:65" ht="12.75" customHeight="1" x14ac:dyDescent="0.15">
      <c r="K2657" s="1"/>
      <c r="AL2657" s="16"/>
      <c r="AM2657" s="16"/>
      <c r="AN2657" s="17"/>
      <c r="AO2657" s="16"/>
      <c r="AP2657" s="16"/>
      <c r="AQ2657" s="18"/>
      <c r="AR2657" s="18"/>
      <c r="AS2657" s="16"/>
      <c r="AT2657" s="16"/>
      <c r="AU2657" s="16"/>
      <c r="AV2657" s="16"/>
      <c r="AW2657" s="17"/>
      <c r="AX2657" s="16"/>
      <c r="AY2657" s="16"/>
      <c r="AZ2657" s="16"/>
      <c r="BA2657" s="16"/>
      <c r="BB2657" s="16"/>
      <c r="BC2657" s="16"/>
      <c r="BD2657" s="16"/>
      <c r="BH2657" s="6"/>
      <c r="BI2657" s="3"/>
      <c r="BK2657" s="6"/>
      <c r="BL2657" s="3"/>
      <c r="BM2657" s="3"/>
    </row>
    <row r="2658" spans="11:65" ht="12.75" customHeight="1" x14ac:dyDescent="0.15">
      <c r="K2658" s="1"/>
      <c r="AL2658" s="16"/>
      <c r="AM2658" s="16"/>
      <c r="AN2658" s="17"/>
      <c r="AO2658" s="16"/>
      <c r="AP2658" s="16"/>
      <c r="AQ2658" s="18"/>
      <c r="AR2658" s="18"/>
      <c r="AS2658" s="16"/>
      <c r="AT2658" s="16"/>
      <c r="AU2658" s="16"/>
      <c r="AV2658" s="16"/>
      <c r="AW2658" s="17"/>
      <c r="AX2658" s="16"/>
      <c r="AY2658" s="16"/>
      <c r="AZ2658" s="16"/>
      <c r="BA2658" s="16"/>
      <c r="BB2658" s="16"/>
      <c r="BC2658" s="16"/>
      <c r="BD2658" s="16"/>
      <c r="BH2658" s="6"/>
      <c r="BI2658" s="3"/>
      <c r="BK2658" s="6"/>
      <c r="BL2658" s="3"/>
      <c r="BM2658" s="3"/>
    </row>
    <row r="2659" spans="11:65" ht="12.75" customHeight="1" x14ac:dyDescent="0.15">
      <c r="K2659" s="1"/>
      <c r="AL2659" s="16"/>
      <c r="AM2659" s="16"/>
      <c r="AN2659" s="17"/>
      <c r="AO2659" s="16"/>
      <c r="AP2659" s="16"/>
      <c r="AQ2659" s="18"/>
      <c r="AR2659" s="18"/>
      <c r="AS2659" s="16"/>
      <c r="AT2659" s="16"/>
      <c r="AU2659" s="16"/>
      <c r="AV2659" s="16"/>
      <c r="AW2659" s="17"/>
      <c r="AX2659" s="16"/>
      <c r="AY2659" s="16"/>
      <c r="AZ2659" s="16"/>
      <c r="BA2659" s="16"/>
      <c r="BB2659" s="16"/>
      <c r="BC2659" s="16"/>
      <c r="BD2659" s="16"/>
      <c r="BH2659" s="6"/>
      <c r="BI2659" s="3"/>
      <c r="BK2659" s="6"/>
      <c r="BL2659" s="3"/>
      <c r="BM2659" s="3"/>
    </row>
    <row r="2660" spans="11:65" ht="12.75" customHeight="1" x14ac:dyDescent="0.15">
      <c r="K2660" s="1"/>
      <c r="AL2660" s="16"/>
      <c r="AM2660" s="16"/>
      <c r="AN2660" s="17"/>
      <c r="AO2660" s="16"/>
      <c r="AP2660" s="16"/>
      <c r="AQ2660" s="18"/>
      <c r="AR2660" s="18"/>
      <c r="AS2660" s="16"/>
      <c r="AT2660" s="16"/>
      <c r="AU2660" s="16"/>
      <c r="AV2660" s="16"/>
      <c r="AW2660" s="17"/>
      <c r="AX2660" s="16"/>
      <c r="AY2660" s="16"/>
      <c r="AZ2660" s="16"/>
      <c r="BA2660" s="16"/>
      <c r="BB2660" s="16"/>
      <c r="BC2660" s="16"/>
      <c r="BD2660" s="16"/>
      <c r="BH2660" s="6"/>
      <c r="BI2660" s="3"/>
      <c r="BK2660" s="6"/>
      <c r="BL2660" s="3"/>
      <c r="BM2660" s="3"/>
    </row>
    <row r="2661" spans="11:65" ht="12.75" customHeight="1" x14ac:dyDescent="0.15">
      <c r="K2661" s="1"/>
      <c r="AL2661" s="16"/>
      <c r="AM2661" s="16"/>
      <c r="AN2661" s="17"/>
      <c r="AO2661" s="16"/>
      <c r="AP2661" s="16"/>
      <c r="AQ2661" s="18"/>
      <c r="AR2661" s="18"/>
      <c r="AS2661" s="16"/>
      <c r="AT2661" s="16"/>
      <c r="AU2661" s="16"/>
      <c r="AV2661" s="16"/>
      <c r="AW2661" s="17"/>
      <c r="AX2661" s="16"/>
      <c r="AY2661" s="16"/>
      <c r="AZ2661" s="16"/>
      <c r="BA2661" s="16"/>
      <c r="BB2661" s="16"/>
      <c r="BC2661" s="16"/>
      <c r="BD2661" s="16"/>
      <c r="BH2661" s="6"/>
      <c r="BI2661" s="3"/>
      <c r="BK2661" s="6"/>
      <c r="BL2661" s="3"/>
      <c r="BM2661" s="3"/>
    </row>
    <row r="2662" spans="11:65" ht="12.75" customHeight="1" x14ac:dyDescent="0.15">
      <c r="K2662" s="1"/>
      <c r="AL2662" s="16"/>
      <c r="AM2662" s="16"/>
      <c r="AN2662" s="17"/>
      <c r="AO2662" s="16"/>
      <c r="AP2662" s="16"/>
      <c r="AQ2662" s="18"/>
      <c r="AR2662" s="18"/>
      <c r="AS2662" s="16"/>
      <c r="AT2662" s="16"/>
      <c r="AU2662" s="16"/>
      <c r="AV2662" s="16"/>
      <c r="AW2662" s="17"/>
      <c r="AX2662" s="16"/>
      <c r="AY2662" s="16"/>
      <c r="AZ2662" s="16"/>
      <c r="BA2662" s="16"/>
      <c r="BB2662" s="16"/>
      <c r="BC2662" s="16"/>
      <c r="BD2662" s="16"/>
      <c r="BH2662" s="6"/>
      <c r="BI2662" s="3"/>
      <c r="BK2662" s="6"/>
      <c r="BL2662" s="3"/>
      <c r="BM2662" s="3"/>
    </row>
    <row r="2663" spans="11:65" ht="12.75" customHeight="1" x14ac:dyDescent="0.15">
      <c r="K2663" s="1"/>
      <c r="AL2663" s="16"/>
      <c r="AM2663" s="16"/>
      <c r="AN2663" s="17"/>
      <c r="AO2663" s="16"/>
      <c r="AP2663" s="16"/>
      <c r="AQ2663" s="18"/>
      <c r="AR2663" s="18"/>
      <c r="AS2663" s="16"/>
      <c r="AT2663" s="16"/>
      <c r="AU2663" s="16"/>
      <c r="AV2663" s="16"/>
      <c r="AW2663" s="17"/>
      <c r="AX2663" s="16"/>
      <c r="AY2663" s="16"/>
      <c r="AZ2663" s="16"/>
      <c r="BA2663" s="16"/>
      <c r="BB2663" s="16"/>
      <c r="BC2663" s="16"/>
      <c r="BD2663" s="16"/>
      <c r="BH2663" s="6"/>
      <c r="BI2663" s="3"/>
      <c r="BK2663" s="6"/>
      <c r="BL2663" s="3"/>
      <c r="BM2663" s="3"/>
    </row>
    <row r="2664" spans="11:65" ht="12.75" customHeight="1" x14ac:dyDescent="0.15">
      <c r="K2664" s="1"/>
      <c r="AL2664" s="16"/>
      <c r="AM2664" s="16"/>
      <c r="AN2664" s="17"/>
      <c r="AO2664" s="16"/>
      <c r="AP2664" s="16"/>
      <c r="AQ2664" s="18"/>
      <c r="AR2664" s="18"/>
      <c r="AS2664" s="16"/>
      <c r="AT2664" s="16"/>
      <c r="AU2664" s="16"/>
      <c r="AV2664" s="16"/>
      <c r="AW2664" s="17"/>
      <c r="AX2664" s="16"/>
      <c r="AY2664" s="16"/>
      <c r="AZ2664" s="16"/>
      <c r="BA2664" s="16"/>
      <c r="BB2664" s="16"/>
      <c r="BC2664" s="16"/>
      <c r="BD2664" s="16"/>
      <c r="BH2664" s="6"/>
      <c r="BI2664" s="3"/>
      <c r="BK2664" s="6"/>
      <c r="BL2664" s="3"/>
      <c r="BM2664" s="3"/>
    </row>
    <row r="2665" spans="11:65" ht="12.75" customHeight="1" x14ac:dyDescent="0.15">
      <c r="K2665" s="1"/>
      <c r="AL2665" s="16"/>
      <c r="AM2665" s="16"/>
      <c r="AN2665" s="17"/>
      <c r="AO2665" s="16"/>
      <c r="AP2665" s="16"/>
      <c r="AQ2665" s="18"/>
      <c r="AR2665" s="18"/>
      <c r="AS2665" s="16"/>
      <c r="AT2665" s="16"/>
      <c r="AU2665" s="16"/>
      <c r="AV2665" s="16"/>
      <c r="AW2665" s="17"/>
      <c r="AX2665" s="16"/>
      <c r="AY2665" s="16"/>
      <c r="AZ2665" s="16"/>
      <c r="BA2665" s="16"/>
      <c r="BB2665" s="16"/>
      <c r="BC2665" s="16"/>
      <c r="BD2665" s="16"/>
      <c r="BH2665" s="6"/>
      <c r="BI2665" s="3"/>
      <c r="BK2665" s="6"/>
      <c r="BL2665" s="3"/>
      <c r="BM2665" s="3"/>
    </row>
    <row r="2666" spans="11:65" ht="12.75" customHeight="1" x14ac:dyDescent="0.15">
      <c r="K2666" s="1"/>
      <c r="AL2666" s="16"/>
      <c r="AM2666" s="16"/>
      <c r="AN2666" s="17"/>
      <c r="AO2666" s="16"/>
      <c r="AP2666" s="16"/>
      <c r="AQ2666" s="18"/>
      <c r="AR2666" s="18"/>
      <c r="AS2666" s="16"/>
      <c r="AT2666" s="16"/>
      <c r="AU2666" s="16"/>
      <c r="AV2666" s="16"/>
      <c r="AW2666" s="17"/>
      <c r="AX2666" s="16"/>
      <c r="AY2666" s="16"/>
      <c r="AZ2666" s="16"/>
      <c r="BA2666" s="16"/>
      <c r="BB2666" s="16"/>
      <c r="BC2666" s="16"/>
      <c r="BD2666" s="16"/>
      <c r="BH2666" s="6"/>
      <c r="BI2666" s="3"/>
      <c r="BK2666" s="6"/>
      <c r="BL2666" s="3"/>
      <c r="BM2666" s="3"/>
    </row>
    <row r="2667" spans="11:65" ht="12.75" customHeight="1" x14ac:dyDescent="0.15">
      <c r="K2667" s="1"/>
      <c r="AL2667" s="16"/>
      <c r="AM2667" s="16"/>
      <c r="AN2667" s="17"/>
      <c r="AO2667" s="16"/>
      <c r="AP2667" s="16"/>
      <c r="AQ2667" s="18"/>
      <c r="AR2667" s="18"/>
      <c r="AS2667" s="16"/>
      <c r="AT2667" s="16"/>
      <c r="AU2667" s="16"/>
      <c r="AV2667" s="16"/>
      <c r="AW2667" s="17"/>
      <c r="AX2667" s="16"/>
      <c r="AY2667" s="16"/>
      <c r="AZ2667" s="16"/>
      <c r="BA2667" s="16"/>
      <c r="BB2667" s="16"/>
      <c r="BC2667" s="16"/>
      <c r="BD2667" s="16"/>
      <c r="BH2667" s="6"/>
      <c r="BI2667" s="3"/>
      <c r="BK2667" s="6"/>
      <c r="BL2667" s="3"/>
      <c r="BM2667" s="3"/>
    </row>
    <row r="2668" spans="11:65" ht="12.75" customHeight="1" x14ac:dyDescent="0.15">
      <c r="K2668" s="1"/>
      <c r="AL2668" s="16"/>
      <c r="AM2668" s="16"/>
      <c r="AN2668" s="17"/>
      <c r="AO2668" s="16"/>
      <c r="AP2668" s="16"/>
      <c r="AQ2668" s="18"/>
      <c r="AR2668" s="18"/>
      <c r="AS2668" s="16"/>
      <c r="AT2668" s="16"/>
      <c r="AU2668" s="16"/>
      <c r="AV2668" s="16"/>
      <c r="AW2668" s="17"/>
      <c r="AX2668" s="16"/>
      <c r="AY2668" s="16"/>
      <c r="AZ2668" s="16"/>
      <c r="BA2668" s="16"/>
      <c r="BB2668" s="16"/>
      <c r="BC2668" s="16"/>
      <c r="BD2668" s="16"/>
      <c r="BH2668" s="6"/>
      <c r="BI2668" s="3"/>
      <c r="BK2668" s="6"/>
      <c r="BL2668" s="3"/>
      <c r="BM2668" s="3"/>
    </row>
    <row r="2669" spans="11:65" ht="12.75" customHeight="1" x14ac:dyDescent="0.15">
      <c r="K2669" s="1"/>
      <c r="AL2669" s="16"/>
      <c r="AM2669" s="16"/>
      <c r="AN2669" s="17"/>
      <c r="AO2669" s="16"/>
      <c r="AP2669" s="16"/>
      <c r="AQ2669" s="18"/>
      <c r="AR2669" s="18"/>
      <c r="AS2669" s="16"/>
      <c r="AT2669" s="16"/>
      <c r="AU2669" s="16"/>
      <c r="AV2669" s="16"/>
      <c r="AW2669" s="17"/>
      <c r="AX2669" s="16"/>
      <c r="AY2669" s="16"/>
      <c r="AZ2669" s="16"/>
      <c r="BA2669" s="16"/>
      <c r="BB2669" s="16"/>
      <c r="BC2669" s="16"/>
      <c r="BD2669" s="16"/>
      <c r="BH2669" s="6"/>
      <c r="BI2669" s="3"/>
      <c r="BK2669" s="6"/>
      <c r="BL2669" s="3"/>
      <c r="BM2669" s="3"/>
    </row>
    <row r="2670" spans="11:65" ht="12.75" customHeight="1" x14ac:dyDescent="0.15">
      <c r="K2670" s="1"/>
      <c r="AL2670" s="16"/>
      <c r="AM2670" s="16"/>
      <c r="AN2670" s="17"/>
      <c r="AO2670" s="16"/>
      <c r="AP2670" s="16"/>
      <c r="AQ2670" s="18"/>
      <c r="AR2670" s="18"/>
      <c r="AS2670" s="16"/>
      <c r="AT2670" s="16"/>
      <c r="AU2670" s="16"/>
      <c r="AV2670" s="16"/>
      <c r="AW2670" s="17"/>
      <c r="AX2670" s="16"/>
      <c r="AY2670" s="16"/>
      <c r="AZ2670" s="16"/>
      <c r="BA2670" s="16"/>
      <c r="BB2670" s="16"/>
      <c r="BC2670" s="16"/>
      <c r="BD2670" s="16"/>
      <c r="BH2670" s="6"/>
      <c r="BI2670" s="3"/>
      <c r="BK2670" s="6"/>
      <c r="BL2670" s="3"/>
      <c r="BM2670" s="3"/>
    </row>
    <row r="2671" spans="11:65" ht="12.75" customHeight="1" x14ac:dyDescent="0.15">
      <c r="K2671" s="1"/>
      <c r="AL2671" s="16"/>
      <c r="AM2671" s="16"/>
      <c r="AN2671" s="17"/>
      <c r="AO2671" s="16"/>
      <c r="AP2671" s="16"/>
      <c r="AQ2671" s="18"/>
      <c r="AR2671" s="18"/>
      <c r="AS2671" s="16"/>
      <c r="AT2671" s="16"/>
      <c r="AU2671" s="16"/>
      <c r="AV2671" s="16"/>
      <c r="AW2671" s="17"/>
      <c r="AX2671" s="16"/>
      <c r="AY2671" s="16"/>
      <c r="AZ2671" s="16"/>
      <c r="BA2671" s="16"/>
      <c r="BB2671" s="16"/>
      <c r="BC2671" s="16"/>
      <c r="BD2671" s="16"/>
      <c r="BH2671" s="6"/>
      <c r="BI2671" s="3"/>
      <c r="BK2671" s="6"/>
      <c r="BL2671" s="3"/>
      <c r="BM2671" s="3"/>
    </row>
    <row r="2672" spans="11:65" ht="12.75" customHeight="1" x14ac:dyDescent="0.15">
      <c r="K2672" s="1"/>
      <c r="AL2672" s="16"/>
      <c r="AM2672" s="16"/>
      <c r="AN2672" s="17"/>
      <c r="AO2672" s="16"/>
      <c r="AP2672" s="16"/>
      <c r="AQ2672" s="18"/>
      <c r="AR2672" s="18"/>
      <c r="AS2672" s="16"/>
      <c r="AT2672" s="16"/>
      <c r="AU2672" s="16"/>
      <c r="AV2672" s="16"/>
      <c r="AW2672" s="17"/>
      <c r="AX2672" s="16"/>
      <c r="AY2672" s="16"/>
      <c r="AZ2672" s="16"/>
      <c r="BA2672" s="16"/>
      <c r="BB2672" s="16"/>
      <c r="BC2672" s="16"/>
      <c r="BD2672" s="16"/>
      <c r="BH2672" s="6"/>
      <c r="BI2672" s="3"/>
      <c r="BK2672" s="6"/>
      <c r="BL2672" s="3"/>
      <c r="BM2672" s="3"/>
    </row>
    <row r="2673" spans="11:65" ht="12.75" customHeight="1" x14ac:dyDescent="0.15">
      <c r="K2673" s="1"/>
      <c r="AL2673" s="16"/>
      <c r="AM2673" s="16"/>
      <c r="AN2673" s="17"/>
      <c r="AO2673" s="16"/>
      <c r="AP2673" s="16"/>
      <c r="AQ2673" s="18"/>
      <c r="AR2673" s="18"/>
      <c r="AS2673" s="16"/>
      <c r="AT2673" s="16"/>
      <c r="AU2673" s="16"/>
      <c r="AV2673" s="16"/>
      <c r="AW2673" s="17"/>
      <c r="AX2673" s="16"/>
      <c r="AY2673" s="16"/>
      <c r="AZ2673" s="16"/>
      <c r="BA2673" s="16"/>
      <c r="BB2673" s="16"/>
      <c r="BC2673" s="16"/>
      <c r="BD2673" s="16"/>
      <c r="BH2673" s="6"/>
      <c r="BI2673" s="3"/>
      <c r="BK2673" s="6"/>
      <c r="BL2673" s="3"/>
      <c r="BM2673" s="3"/>
    </row>
    <row r="2674" spans="11:65" ht="12.75" customHeight="1" x14ac:dyDescent="0.15">
      <c r="K2674" s="1"/>
      <c r="AL2674" s="16"/>
      <c r="AM2674" s="16"/>
      <c r="AN2674" s="17"/>
      <c r="AO2674" s="16"/>
      <c r="AP2674" s="16"/>
      <c r="AQ2674" s="18"/>
      <c r="AR2674" s="18"/>
      <c r="AS2674" s="16"/>
      <c r="AT2674" s="16"/>
      <c r="AU2674" s="16"/>
      <c r="AV2674" s="16"/>
      <c r="AW2674" s="17"/>
      <c r="AX2674" s="16"/>
      <c r="AY2674" s="16"/>
      <c r="AZ2674" s="16"/>
      <c r="BA2674" s="16"/>
      <c r="BB2674" s="16"/>
      <c r="BC2674" s="16"/>
      <c r="BD2674" s="16"/>
      <c r="BH2674" s="6"/>
      <c r="BI2674" s="3"/>
      <c r="BK2674" s="6"/>
      <c r="BL2674" s="3"/>
      <c r="BM2674" s="3"/>
    </row>
    <row r="2675" spans="11:65" ht="12.75" customHeight="1" x14ac:dyDescent="0.15">
      <c r="K2675" s="1"/>
      <c r="AL2675" s="16"/>
      <c r="AM2675" s="16"/>
      <c r="AN2675" s="17"/>
      <c r="AO2675" s="16"/>
      <c r="AP2675" s="16"/>
      <c r="AQ2675" s="18"/>
      <c r="AR2675" s="18"/>
      <c r="AS2675" s="16"/>
      <c r="AT2675" s="16"/>
      <c r="AU2675" s="16"/>
      <c r="AV2675" s="16"/>
      <c r="AW2675" s="17"/>
      <c r="AX2675" s="16"/>
      <c r="AY2675" s="16"/>
      <c r="AZ2675" s="16"/>
      <c r="BA2675" s="16"/>
      <c r="BB2675" s="16"/>
      <c r="BC2675" s="16"/>
      <c r="BD2675" s="16"/>
      <c r="BH2675" s="6"/>
      <c r="BI2675" s="3"/>
      <c r="BK2675" s="6"/>
      <c r="BL2675" s="3"/>
      <c r="BM2675" s="3"/>
    </row>
    <row r="2676" spans="11:65" ht="12.75" customHeight="1" x14ac:dyDescent="0.15">
      <c r="K2676" s="1"/>
      <c r="AL2676" s="16"/>
      <c r="AM2676" s="16"/>
      <c r="AN2676" s="17"/>
      <c r="AO2676" s="16"/>
      <c r="AP2676" s="16"/>
      <c r="AQ2676" s="18"/>
      <c r="AR2676" s="18"/>
      <c r="AS2676" s="16"/>
      <c r="AT2676" s="16"/>
      <c r="AU2676" s="16"/>
      <c r="AV2676" s="16"/>
      <c r="AW2676" s="17"/>
      <c r="AX2676" s="16"/>
      <c r="AY2676" s="16"/>
      <c r="AZ2676" s="16"/>
      <c r="BA2676" s="16"/>
      <c r="BB2676" s="16"/>
      <c r="BC2676" s="16"/>
      <c r="BD2676" s="16"/>
      <c r="BH2676" s="6"/>
      <c r="BI2676" s="3"/>
      <c r="BK2676" s="6"/>
      <c r="BL2676" s="3"/>
      <c r="BM2676" s="3"/>
    </row>
    <row r="2677" spans="11:65" ht="12.75" customHeight="1" x14ac:dyDescent="0.15">
      <c r="K2677" s="1"/>
      <c r="AL2677" s="16"/>
      <c r="AM2677" s="16"/>
      <c r="AN2677" s="17"/>
      <c r="AO2677" s="16"/>
      <c r="AP2677" s="16"/>
      <c r="AQ2677" s="18"/>
      <c r="AR2677" s="18"/>
      <c r="AS2677" s="16"/>
      <c r="AT2677" s="16"/>
      <c r="AU2677" s="16"/>
      <c r="AV2677" s="16"/>
      <c r="AW2677" s="17"/>
      <c r="AX2677" s="16"/>
      <c r="AY2677" s="16"/>
      <c r="AZ2677" s="16"/>
      <c r="BA2677" s="16"/>
      <c r="BB2677" s="16"/>
      <c r="BC2677" s="16"/>
      <c r="BD2677" s="16"/>
      <c r="BH2677" s="6"/>
      <c r="BI2677" s="3"/>
      <c r="BK2677" s="6"/>
      <c r="BL2677" s="3"/>
      <c r="BM2677" s="3"/>
    </row>
    <row r="2678" spans="11:65" ht="12.75" customHeight="1" x14ac:dyDescent="0.15">
      <c r="K2678" s="1"/>
      <c r="AL2678" s="16"/>
      <c r="AM2678" s="16"/>
      <c r="AN2678" s="17"/>
      <c r="AO2678" s="16"/>
      <c r="AP2678" s="16"/>
      <c r="AQ2678" s="18"/>
      <c r="AR2678" s="18"/>
      <c r="AS2678" s="16"/>
      <c r="AT2678" s="16"/>
      <c r="AU2678" s="16"/>
      <c r="AV2678" s="16"/>
      <c r="AW2678" s="17"/>
      <c r="AX2678" s="16"/>
      <c r="AY2678" s="16"/>
      <c r="AZ2678" s="16"/>
      <c r="BA2678" s="16"/>
      <c r="BB2678" s="16"/>
      <c r="BC2678" s="16"/>
      <c r="BD2678" s="16"/>
      <c r="BH2678" s="6"/>
      <c r="BI2678" s="3"/>
      <c r="BK2678" s="6"/>
      <c r="BL2678" s="3"/>
      <c r="BM2678" s="3"/>
    </row>
    <row r="2679" spans="11:65" ht="12.75" customHeight="1" x14ac:dyDescent="0.15">
      <c r="K2679" s="1"/>
      <c r="AL2679" s="16"/>
      <c r="AM2679" s="16"/>
      <c r="AN2679" s="17"/>
      <c r="AO2679" s="16"/>
      <c r="AP2679" s="16"/>
      <c r="AQ2679" s="18"/>
      <c r="AR2679" s="18"/>
      <c r="AS2679" s="16"/>
      <c r="AT2679" s="16"/>
      <c r="AU2679" s="16"/>
      <c r="AV2679" s="16"/>
      <c r="AW2679" s="17"/>
      <c r="AX2679" s="16"/>
      <c r="AY2679" s="16"/>
      <c r="AZ2679" s="16"/>
      <c r="BA2679" s="16"/>
      <c r="BB2679" s="16"/>
      <c r="BC2679" s="16"/>
      <c r="BD2679" s="16"/>
      <c r="BH2679" s="6"/>
      <c r="BI2679" s="3"/>
      <c r="BK2679" s="6"/>
      <c r="BL2679" s="3"/>
      <c r="BM2679" s="3"/>
    </row>
    <row r="2680" spans="11:65" ht="12.75" customHeight="1" x14ac:dyDescent="0.15">
      <c r="K2680" s="1"/>
      <c r="AL2680" s="16"/>
      <c r="AM2680" s="16"/>
      <c r="AN2680" s="17"/>
      <c r="AO2680" s="16"/>
      <c r="AP2680" s="16"/>
      <c r="AQ2680" s="18"/>
      <c r="AR2680" s="18"/>
      <c r="AS2680" s="16"/>
      <c r="AT2680" s="16"/>
      <c r="AU2680" s="16"/>
      <c r="AV2680" s="16"/>
      <c r="AW2680" s="17"/>
      <c r="AX2680" s="16"/>
      <c r="AY2680" s="16"/>
      <c r="AZ2680" s="16"/>
      <c r="BA2680" s="16"/>
      <c r="BB2680" s="16"/>
      <c r="BC2680" s="16"/>
      <c r="BD2680" s="16"/>
      <c r="BH2680" s="6"/>
      <c r="BI2680" s="3"/>
      <c r="BK2680" s="6"/>
      <c r="BL2680" s="3"/>
      <c r="BM2680" s="3"/>
    </row>
    <row r="2681" spans="11:65" ht="12.75" customHeight="1" x14ac:dyDescent="0.15">
      <c r="K2681" s="1"/>
      <c r="AL2681" s="16"/>
      <c r="AM2681" s="16"/>
      <c r="AN2681" s="17"/>
      <c r="AO2681" s="16"/>
      <c r="AP2681" s="16"/>
      <c r="AQ2681" s="18"/>
      <c r="AR2681" s="18"/>
      <c r="AS2681" s="16"/>
      <c r="AT2681" s="16"/>
      <c r="AU2681" s="16"/>
      <c r="AV2681" s="16"/>
      <c r="AW2681" s="17"/>
      <c r="AX2681" s="16"/>
      <c r="AY2681" s="16"/>
      <c r="AZ2681" s="16"/>
      <c r="BA2681" s="16"/>
      <c r="BB2681" s="16"/>
      <c r="BC2681" s="16"/>
      <c r="BD2681" s="16"/>
      <c r="BH2681" s="6"/>
      <c r="BI2681" s="3"/>
      <c r="BK2681" s="6"/>
      <c r="BL2681" s="3"/>
      <c r="BM2681" s="3"/>
    </row>
    <row r="2682" spans="11:65" ht="12.75" customHeight="1" x14ac:dyDescent="0.15">
      <c r="K2682" s="1"/>
      <c r="AL2682" s="16"/>
      <c r="AM2682" s="16"/>
      <c r="AN2682" s="17"/>
      <c r="AO2682" s="16"/>
      <c r="AP2682" s="16"/>
      <c r="AQ2682" s="18"/>
      <c r="AR2682" s="18"/>
      <c r="AS2682" s="16"/>
      <c r="AT2682" s="16"/>
      <c r="AU2682" s="16"/>
      <c r="AV2682" s="16"/>
      <c r="AW2682" s="17"/>
      <c r="AX2682" s="16"/>
      <c r="AY2682" s="16"/>
      <c r="AZ2682" s="16"/>
      <c r="BA2682" s="16"/>
      <c r="BB2682" s="16"/>
      <c r="BC2682" s="16"/>
      <c r="BD2682" s="16"/>
      <c r="BH2682" s="6"/>
      <c r="BI2682" s="3"/>
      <c r="BK2682" s="6"/>
      <c r="BL2682" s="3"/>
      <c r="BM2682" s="3"/>
    </row>
    <row r="2683" spans="11:65" ht="12.75" customHeight="1" x14ac:dyDescent="0.15">
      <c r="K2683" s="1"/>
      <c r="AL2683" s="16"/>
      <c r="AM2683" s="16"/>
      <c r="AN2683" s="17"/>
      <c r="AO2683" s="16"/>
      <c r="AP2683" s="16"/>
      <c r="AQ2683" s="18"/>
      <c r="AR2683" s="18"/>
      <c r="AS2683" s="16"/>
      <c r="AT2683" s="16"/>
      <c r="AU2683" s="16"/>
      <c r="AV2683" s="16"/>
      <c r="AW2683" s="17"/>
      <c r="AX2683" s="16"/>
      <c r="AY2683" s="16"/>
      <c r="AZ2683" s="16"/>
      <c r="BA2683" s="16"/>
      <c r="BB2683" s="16"/>
      <c r="BC2683" s="16"/>
      <c r="BD2683" s="16"/>
      <c r="BH2683" s="6"/>
      <c r="BI2683" s="3"/>
      <c r="BK2683" s="6"/>
      <c r="BL2683" s="3"/>
      <c r="BM2683" s="3"/>
    </row>
    <row r="2684" spans="11:65" ht="12.75" customHeight="1" x14ac:dyDescent="0.15">
      <c r="K2684" s="1"/>
      <c r="AL2684" s="16"/>
      <c r="AM2684" s="16"/>
      <c r="AN2684" s="17"/>
      <c r="AO2684" s="16"/>
      <c r="AP2684" s="16"/>
      <c r="AQ2684" s="18"/>
      <c r="AR2684" s="18"/>
      <c r="AS2684" s="16"/>
      <c r="AT2684" s="16"/>
      <c r="AU2684" s="16"/>
      <c r="AV2684" s="16"/>
      <c r="AW2684" s="17"/>
      <c r="AX2684" s="16"/>
      <c r="AY2684" s="16"/>
      <c r="AZ2684" s="16"/>
      <c r="BA2684" s="16"/>
      <c r="BB2684" s="16"/>
      <c r="BC2684" s="16"/>
      <c r="BD2684" s="16"/>
      <c r="BH2684" s="6"/>
      <c r="BI2684" s="3"/>
      <c r="BK2684" s="6"/>
      <c r="BL2684" s="3"/>
      <c r="BM2684" s="3"/>
    </row>
    <row r="2685" spans="11:65" ht="12.75" customHeight="1" x14ac:dyDescent="0.15">
      <c r="K2685" s="1"/>
      <c r="AL2685" s="16"/>
      <c r="AM2685" s="16"/>
      <c r="AN2685" s="17"/>
      <c r="AO2685" s="16"/>
      <c r="AP2685" s="16"/>
      <c r="AQ2685" s="18"/>
      <c r="AR2685" s="18"/>
      <c r="AS2685" s="16"/>
      <c r="AT2685" s="16"/>
      <c r="AU2685" s="16"/>
      <c r="AV2685" s="16"/>
      <c r="AW2685" s="17"/>
      <c r="AX2685" s="16"/>
      <c r="AY2685" s="16"/>
      <c r="AZ2685" s="16"/>
      <c r="BA2685" s="16"/>
      <c r="BB2685" s="16"/>
      <c r="BC2685" s="16"/>
      <c r="BD2685" s="16"/>
      <c r="BH2685" s="6"/>
      <c r="BI2685" s="3"/>
      <c r="BK2685" s="6"/>
      <c r="BL2685" s="3"/>
      <c r="BM2685" s="3"/>
    </row>
    <row r="2686" spans="11:65" ht="12.75" customHeight="1" x14ac:dyDescent="0.15">
      <c r="K2686" s="1"/>
      <c r="AL2686" s="16"/>
      <c r="AM2686" s="16"/>
      <c r="AN2686" s="17"/>
      <c r="AO2686" s="16"/>
      <c r="AP2686" s="16"/>
      <c r="AQ2686" s="18"/>
      <c r="AR2686" s="18"/>
      <c r="AS2686" s="16"/>
      <c r="AT2686" s="16"/>
      <c r="AU2686" s="16"/>
      <c r="AV2686" s="16"/>
      <c r="AW2686" s="17"/>
      <c r="AX2686" s="16"/>
      <c r="AY2686" s="16"/>
      <c r="AZ2686" s="16"/>
      <c r="BA2686" s="16"/>
      <c r="BB2686" s="16"/>
      <c r="BC2686" s="16"/>
      <c r="BD2686" s="16"/>
      <c r="BH2686" s="6"/>
      <c r="BI2686" s="3"/>
      <c r="BK2686" s="6"/>
      <c r="BL2686" s="3"/>
      <c r="BM2686" s="3"/>
    </row>
    <row r="2687" spans="11:65" ht="12.75" customHeight="1" x14ac:dyDescent="0.15">
      <c r="K2687" s="1"/>
      <c r="AL2687" s="16"/>
      <c r="AM2687" s="16"/>
      <c r="AN2687" s="17"/>
      <c r="AO2687" s="16"/>
      <c r="AP2687" s="16"/>
      <c r="AQ2687" s="18"/>
      <c r="AR2687" s="18"/>
      <c r="AS2687" s="16"/>
      <c r="AT2687" s="16"/>
      <c r="AU2687" s="16"/>
      <c r="AV2687" s="16"/>
      <c r="AW2687" s="17"/>
      <c r="AX2687" s="16"/>
      <c r="AY2687" s="16"/>
      <c r="AZ2687" s="16"/>
      <c r="BA2687" s="16"/>
      <c r="BB2687" s="16"/>
      <c r="BC2687" s="16"/>
      <c r="BD2687" s="16"/>
      <c r="BH2687" s="6"/>
      <c r="BI2687" s="3"/>
      <c r="BK2687" s="6"/>
      <c r="BL2687" s="3"/>
      <c r="BM2687" s="3"/>
    </row>
    <row r="2688" spans="11:65" ht="12.75" customHeight="1" x14ac:dyDescent="0.15">
      <c r="K2688" s="1"/>
      <c r="AL2688" s="16"/>
      <c r="AM2688" s="16"/>
      <c r="AN2688" s="17"/>
      <c r="AO2688" s="16"/>
      <c r="AP2688" s="16"/>
      <c r="AQ2688" s="18"/>
      <c r="AR2688" s="18"/>
      <c r="AS2688" s="16"/>
      <c r="AT2688" s="16"/>
      <c r="AU2688" s="16"/>
      <c r="AV2688" s="16"/>
      <c r="AW2688" s="17"/>
      <c r="AX2688" s="16"/>
      <c r="AY2688" s="16"/>
      <c r="AZ2688" s="16"/>
      <c r="BA2688" s="16"/>
      <c r="BB2688" s="16"/>
      <c r="BC2688" s="16"/>
      <c r="BD2688" s="16"/>
      <c r="BH2688" s="6"/>
      <c r="BI2688" s="3"/>
      <c r="BK2688" s="6"/>
      <c r="BL2688" s="3"/>
      <c r="BM2688" s="3"/>
    </row>
    <row r="2689" spans="11:65" ht="12.75" customHeight="1" x14ac:dyDescent="0.15">
      <c r="K2689" s="1"/>
      <c r="AL2689" s="16"/>
      <c r="AM2689" s="16"/>
      <c r="AN2689" s="17"/>
      <c r="AO2689" s="16"/>
      <c r="AP2689" s="16"/>
      <c r="AQ2689" s="18"/>
      <c r="AR2689" s="18"/>
      <c r="AS2689" s="16"/>
      <c r="AT2689" s="16"/>
      <c r="AU2689" s="16"/>
      <c r="AV2689" s="16"/>
      <c r="AW2689" s="17"/>
      <c r="AX2689" s="16"/>
      <c r="AY2689" s="16"/>
      <c r="AZ2689" s="16"/>
      <c r="BA2689" s="16"/>
      <c r="BB2689" s="16"/>
      <c r="BC2689" s="16"/>
      <c r="BD2689" s="16"/>
      <c r="BH2689" s="6"/>
      <c r="BI2689" s="3"/>
      <c r="BK2689" s="6"/>
      <c r="BL2689" s="3"/>
      <c r="BM2689" s="3"/>
    </row>
    <row r="2690" spans="11:65" ht="12.75" customHeight="1" x14ac:dyDescent="0.15">
      <c r="K2690" s="1"/>
      <c r="AL2690" s="16"/>
      <c r="AM2690" s="16"/>
      <c r="AN2690" s="17"/>
      <c r="AO2690" s="16"/>
      <c r="AP2690" s="16"/>
      <c r="AQ2690" s="18"/>
      <c r="AR2690" s="18"/>
      <c r="AS2690" s="16"/>
      <c r="AT2690" s="16"/>
      <c r="AU2690" s="16"/>
      <c r="AV2690" s="16"/>
      <c r="AW2690" s="17"/>
      <c r="AX2690" s="16"/>
      <c r="AY2690" s="16"/>
      <c r="AZ2690" s="16"/>
      <c r="BA2690" s="16"/>
      <c r="BB2690" s="16"/>
      <c r="BC2690" s="16"/>
      <c r="BD2690" s="16"/>
      <c r="BH2690" s="6"/>
      <c r="BI2690" s="3"/>
      <c r="BK2690" s="6"/>
      <c r="BL2690" s="3"/>
      <c r="BM2690" s="3"/>
    </row>
    <row r="2691" spans="11:65" ht="12.75" customHeight="1" x14ac:dyDescent="0.15">
      <c r="K2691" s="1"/>
      <c r="AL2691" s="16"/>
      <c r="AM2691" s="16"/>
      <c r="AN2691" s="17"/>
      <c r="AO2691" s="16"/>
      <c r="AP2691" s="16"/>
      <c r="AQ2691" s="18"/>
      <c r="AR2691" s="18"/>
      <c r="AS2691" s="16"/>
      <c r="AT2691" s="16"/>
      <c r="AU2691" s="16"/>
      <c r="AV2691" s="16"/>
      <c r="AW2691" s="17"/>
      <c r="AX2691" s="16"/>
      <c r="AY2691" s="16"/>
      <c r="AZ2691" s="16"/>
      <c r="BA2691" s="16"/>
      <c r="BB2691" s="16"/>
      <c r="BC2691" s="16"/>
      <c r="BD2691" s="16"/>
      <c r="BH2691" s="6"/>
      <c r="BI2691" s="3"/>
      <c r="BK2691" s="6"/>
      <c r="BL2691" s="3"/>
      <c r="BM2691" s="3"/>
    </row>
    <row r="2692" spans="11:65" ht="12.75" customHeight="1" x14ac:dyDescent="0.15">
      <c r="K2692" s="1"/>
      <c r="AL2692" s="16"/>
      <c r="AM2692" s="16"/>
      <c r="AN2692" s="17"/>
      <c r="AO2692" s="16"/>
      <c r="AP2692" s="16"/>
      <c r="AQ2692" s="18"/>
      <c r="AR2692" s="18"/>
      <c r="AS2692" s="16"/>
      <c r="AT2692" s="16"/>
      <c r="AU2692" s="16"/>
      <c r="AV2692" s="16"/>
      <c r="AW2692" s="17"/>
      <c r="AX2692" s="16"/>
      <c r="AY2692" s="16"/>
      <c r="AZ2692" s="16"/>
      <c r="BA2692" s="16"/>
      <c r="BB2692" s="16"/>
      <c r="BC2692" s="16"/>
      <c r="BD2692" s="16"/>
      <c r="BH2692" s="6"/>
      <c r="BI2692" s="3"/>
      <c r="BK2692" s="6"/>
      <c r="BL2692" s="3"/>
      <c r="BM2692" s="3"/>
    </row>
    <row r="2693" spans="11:65" ht="12.75" customHeight="1" x14ac:dyDescent="0.15">
      <c r="K2693" s="1"/>
      <c r="AL2693" s="16"/>
      <c r="AM2693" s="16"/>
      <c r="AN2693" s="17"/>
      <c r="AO2693" s="16"/>
      <c r="AP2693" s="16"/>
      <c r="AQ2693" s="18"/>
      <c r="AR2693" s="18"/>
      <c r="AS2693" s="16"/>
      <c r="AT2693" s="16"/>
      <c r="AU2693" s="16"/>
      <c r="AV2693" s="16"/>
      <c r="AW2693" s="17"/>
      <c r="AX2693" s="16"/>
      <c r="AY2693" s="16"/>
      <c r="AZ2693" s="16"/>
      <c r="BA2693" s="16"/>
      <c r="BB2693" s="16"/>
      <c r="BC2693" s="16"/>
      <c r="BD2693" s="16"/>
      <c r="BH2693" s="6"/>
      <c r="BI2693" s="3"/>
      <c r="BK2693" s="6"/>
      <c r="BL2693" s="3"/>
      <c r="BM2693" s="3"/>
    </row>
    <row r="2694" spans="11:65" ht="12.75" customHeight="1" x14ac:dyDescent="0.15">
      <c r="K2694" s="1"/>
      <c r="AL2694" s="16"/>
      <c r="AM2694" s="16"/>
      <c r="AN2694" s="17"/>
      <c r="AO2694" s="16"/>
      <c r="AP2694" s="16"/>
      <c r="AQ2694" s="18"/>
      <c r="AR2694" s="18"/>
      <c r="AS2694" s="16"/>
      <c r="AT2694" s="16"/>
      <c r="AU2694" s="16"/>
      <c r="AV2694" s="16"/>
      <c r="AW2694" s="17"/>
      <c r="AX2694" s="16"/>
      <c r="AY2694" s="16"/>
      <c r="AZ2694" s="16"/>
      <c r="BA2694" s="16"/>
      <c r="BB2694" s="16"/>
      <c r="BC2694" s="16"/>
      <c r="BD2694" s="16"/>
      <c r="BH2694" s="6"/>
      <c r="BI2694" s="3"/>
      <c r="BK2694" s="6"/>
      <c r="BL2694" s="3"/>
      <c r="BM2694" s="3"/>
    </row>
    <row r="2695" spans="11:65" ht="12.75" customHeight="1" x14ac:dyDescent="0.15">
      <c r="K2695" s="1"/>
      <c r="AL2695" s="16"/>
      <c r="AM2695" s="16"/>
      <c r="AN2695" s="17"/>
      <c r="AO2695" s="16"/>
      <c r="AP2695" s="16"/>
      <c r="AQ2695" s="18"/>
      <c r="AR2695" s="18"/>
      <c r="AS2695" s="16"/>
      <c r="AT2695" s="16"/>
      <c r="AU2695" s="16"/>
      <c r="AV2695" s="16"/>
      <c r="AW2695" s="17"/>
      <c r="AX2695" s="16"/>
      <c r="AY2695" s="16"/>
      <c r="AZ2695" s="16"/>
      <c r="BA2695" s="16"/>
      <c r="BB2695" s="16"/>
      <c r="BC2695" s="16"/>
      <c r="BD2695" s="16"/>
      <c r="BH2695" s="6"/>
      <c r="BI2695" s="3"/>
      <c r="BK2695" s="6"/>
      <c r="BL2695" s="3"/>
      <c r="BM2695" s="3"/>
    </row>
    <row r="2696" spans="11:65" ht="12.75" customHeight="1" x14ac:dyDescent="0.15">
      <c r="K2696" s="1"/>
      <c r="AL2696" s="16"/>
      <c r="AM2696" s="16"/>
      <c r="AN2696" s="17"/>
      <c r="AO2696" s="16"/>
      <c r="AP2696" s="16"/>
      <c r="AQ2696" s="18"/>
      <c r="AR2696" s="18"/>
      <c r="AS2696" s="16"/>
      <c r="AT2696" s="16"/>
      <c r="AU2696" s="16"/>
      <c r="AV2696" s="16"/>
      <c r="AW2696" s="17"/>
      <c r="AX2696" s="16"/>
      <c r="AY2696" s="16"/>
      <c r="AZ2696" s="16"/>
      <c r="BA2696" s="16"/>
      <c r="BB2696" s="16"/>
      <c r="BC2696" s="16"/>
      <c r="BD2696" s="16"/>
      <c r="BH2696" s="6"/>
      <c r="BI2696" s="3"/>
      <c r="BK2696" s="6"/>
      <c r="BL2696" s="3"/>
      <c r="BM2696" s="3"/>
    </row>
    <row r="2697" spans="11:65" ht="12.75" customHeight="1" x14ac:dyDescent="0.15">
      <c r="K2697" s="1"/>
      <c r="AL2697" s="16"/>
      <c r="AM2697" s="16"/>
      <c r="AN2697" s="17"/>
      <c r="AO2697" s="16"/>
      <c r="AP2697" s="16"/>
      <c r="AQ2697" s="18"/>
      <c r="AR2697" s="18"/>
      <c r="AS2697" s="16"/>
      <c r="AT2697" s="16"/>
      <c r="AU2697" s="16"/>
      <c r="AV2697" s="16"/>
      <c r="AW2697" s="17"/>
      <c r="AX2697" s="16"/>
      <c r="AY2697" s="16"/>
      <c r="AZ2697" s="16"/>
      <c r="BA2697" s="16"/>
      <c r="BB2697" s="16"/>
      <c r="BC2697" s="16"/>
      <c r="BD2697" s="16"/>
      <c r="BH2697" s="6"/>
      <c r="BI2697" s="3"/>
      <c r="BK2697" s="6"/>
      <c r="BL2697" s="3"/>
      <c r="BM2697" s="3"/>
    </row>
    <row r="2698" spans="11:65" ht="12.75" customHeight="1" x14ac:dyDescent="0.15">
      <c r="K2698" s="1"/>
      <c r="AL2698" s="16"/>
      <c r="AM2698" s="16"/>
      <c r="AN2698" s="17"/>
      <c r="AO2698" s="16"/>
      <c r="AP2698" s="16"/>
      <c r="AQ2698" s="18"/>
      <c r="AR2698" s="18"/>
      <c r="AS2698" s="16"/>
      <c r="AT2698" s="16"/>
      <c r="AU2698" s="16"/>
      <c r="AV2698" s="16"/>
      <c r="AW2698" s="17"/>
      <c r="AX2698" s="16"/>
      <c r="AY2698" s="16"/>
      <c r="AZ2698" s="16"/>
      <c r="BA2698" s="16"/>
      <c r="BB2698" s="16"/>
      <c r="BC2698" s="16"/>
      <c r="BD2698" s="16"/>
      <c r="BH2698" s="6"/>
      <c r="BI2698" s="3"/>
      <c r="BK2698" s="6"/>
      <c r="BL2698" s="3"/>
      <c r="BM2698" s="3"/>
    </row>
    <row r="2699" spans="11:65" ht="12.75" customHeight="1" x14ac:dyDescent="0.15">
      <c r="K2699" s="1"/>
      <c r="AL2699" s="16"/>
      <c r="AM2699" s="16"/>
      <c r="AN2699" s="17"/>
      <c r="AO2699" s="16"/>
      <c r="AP2699" s="16"/>
      <c r="AQ2699" s="18"/>
      <c r="AR2699" s="18"/>
      <c r="AS2699" s="16"/>
      <c r="AT2699" s="16"/>
      <c r="AU2699" s="16"/>
      <c r="AV2699" s="16"/>
      <c r="AW2699" s="17"/>
      <c r="AX2699" s="16"/>
      <c r="AY2699" s="16"/>
      <c r="AZ2699" s="16"/>
      <c r="BA2699" s="16"/>
      <c r="BB2699" s="16"/>
      <c r="BC2699" s="16"/>
      <c r="BD2699" s="16"/>
      <c r="BH2699" s="6"/>
      <c r="BI2699" s="3"/>
      <c r="BK2699" s="6"/>
      <c r="BL2699" s="3"/>
      <c r="BM2699" s="3"/>
    </row>
    <row r="2700" spans="11:65" ht="12.75" customHeight="1" x14ac:dyDescent="0.15">
      <c r="K2700" s="1"/>
      <c r="AL2700" s="16"/>
      <c r="AM2700" s="16"/>
      <c r="AN2700" s="17"/>
      <c r="AO2700" s="16"/>
      <c r="AP2700" s="16"/>
      <c r="AQ2700" s="18"/>
      <c r="AR2700" s="18"/>
      <c r="AS2700" s="16"/>
      <c r="AT2700" s="16"/>
      <c r="AU2700" s="16"/>
      <c r="AV2700" s="16"/>
      <c r="AW2700" s="17"/>
      <c r="AX2700" s="16"/>
      <c r="AY2700" s="16"/>
      <c r="AZ2700" s="16"/>
      <c r="BA2700" s="16"/>
      <c r="BB2700" s="16"/>
      <c r="BC2700" s="16"/>
      <c r="BD2700" s="16"/>
      <c r="BH2700" s="6"/>
      <c r="BI2700" s="3"/>
      <c r="BK2700" s="6"/>
      <c r="BL2700" s="3"/>
      <c r="BM2700" s="3"/>
    </row>
    <row r="2701" spans="11:65" ht="12.75" customHeight="1" x14ac:dyDescent="0.15">
      <c r="K2701" s="1"/>
      <c r="AL2701" s="16"/>
      <c r="AM2701" s="16"/>
      <c r="AN2701" s="17"/>
      <c r="AO2701" s="16"/>
      <c r="AP2701" s="16"/>
      <c r="AQ2701" s="18"/>
      <c r="AR2701" s="18"/>
      <c r="AS2701" s="16"/>
      <c r="AT2701" s="16"/>
      <c r="AU2701" s="16"/>
      <c r="AV2701" s="16"/>
      <c r="AW2701" s="17"/>
      <c r="AX2701" s="16"/>
      <c r="AY2701" s="16"/>
      <c r="AZ2701" s="16"/>
      <c r="BA2701" s="16"/>
      <c r="BB2701" s="16"/>
      <c r="BC2701" s="16"/>
      <c r="BD2701" s="16"/>
      <c r="BH2701" s="6"/>
      <c r="BI2701" s="3"/>
      <c r="BK2701" s="6"/>
      <c r="BL2701" s="3"/>
      <c r="BM2701" s="3"/>
    </row>
    <row r="2702" spans="11:65" ht="12.75" customHeight="1" x14ac:dyDescent="0.15">
      <c r="K2702" s="1"/>
      <c r="AL2702" s="16"/>
      <c r="AM2702" s="16"/>
      <c r="AN2702" s="17"/>
      <c r="AO2702" s="16"/>
      <c r="AP2702" s="16"/>
      <c r="AQ2702" s="18"/>
      <c r="AR2702" s="18"/>
      <c r="AS2702" s="16"/>
      <c r="AT2702" s="16"/>
      <c r="AU2702" s="16"/>
      <c r="AV2702" s="16"/>
      <c r="AW2702" s="17"/>
      <c r="AX2702" s="16"/>
      <c r="AY2702" s="16"/>
      <c r="AZ2702" s="16"/>
      <c r="BA2702" s="16"/>
      <c r="BB2702" s="16"/>
      <c r="BC2702" s="16"/>
      <c r="BD2702" s="16"/>
      <c r="BH2702" s="6"/>
      <c r="BI2702" s="3"/>
      <c r="BK2702" s="6"/>
      <c r="BL2702" s="3"/>
      <c r="BM2702" s="3"/>
    </row>
    <row r="2703" spans="11:65" ht="12.75" customHeight="1" x14ac:dyDescent="0.15">
      <c r="K2703" s="1"/>
      <c r="AL2703" s="16"/>
      <c r="AM2703" s="16"/>
      <c r="AN2703" s="17"/>
      <c r="AO2703" s="16"/>
      <c r="AP2703" s="16"/>
      <c r="AQ2703" s="18"/>
      <c r="AR2703" s="18"/>
      <c r="AS2703" s="16"/>
      <c r="AT2703" s="16"/>
      <c r="AU2703" s="16"/>
      <c r="AV2703" s="16"/>
      <c r="AW2703" s="17"/>
      <c r="AX2703" s="16"/>
      <c r="AY2703" s="16"/>
      <c r="AZ2703" s="16"/>
      <c r="BA2703" s="16"/>
      <c r="BB2703" s="16"/>
      <c r="BC2703" s="16"/>
      <c r="BD2703" s="16"/>
      <c r="BH2703" s="6"/>
      <c r="BI2703" s="3"/>
      <c r="BK2703" s="6"/>
      <c r="BL2703" s="3"/>
      <c r="BM2703" s="3"/>
    </row>
    <row r="2704" spans="11:65" ht="12.75" customHeight="1" x14ac:dyDescent="0.15">
      <c r="K2704" s="1"/>
      <c r="AL2704" s="16"/>
      <c r="AM2704" s="16"/>
      <c r="AN2704" s="17"/>
      <c r="AO2704" s="16"/>
      <c r="AP2704" s="16"/>
      <c r="AQ2704" s="18"/>
      <c r="AR2704" s="18"/>
      <c r="AS2704" s="16"/>
      <c r="AT2704" s="16"/>
      <c r="AU2704" s="16"/>
      <c r="AV2704" s="16"/>
      <c r="AW2704" s="17"/>
      <c r="AX2704" s="16"/>
      <c r="AY2704" s="16"/>
      <c r="AZ2704" s="16"/>
      <c r="BA2704" s="16"/>
      <c r="BB2704" s="16"/>
      <c r="BC2704" s="16"/>
      <c r="BD2704" s="16"/>
      <c r="BH2704" s="6"/>
      <c r="BI2704" s="3"/>
      <c r="BK2704" s="6"/>
      <c r="BL2704" s="3"/>
      <c r="BM2704" s="3"/>
    </row>
    <row r="2705" spans="11:65" ht="12.75" customHeight="1" x14ac:dyDescent="0.15">
      <c r="K2705" s="1"/>
      <c r="AL2705" s="16"/>
      <c r="AM2705" s="16"/>
      <c r="AN2705" s="17"/>
      <c r="AO2705" s="16"/>
      <c r="AP2705" s="16"/>
      <c r="AQ2705" s="18"/>
      <c r="AR2705" s="18"/>
      <c r="AS2705" s="16"/>
      <c r="AT2705" s="16"/>
      <c r="AU2705" s="16"/>
      <c r="AV2705" s="16"/>
      <c r="AW2705" s="17"/>
      <c r="AX2705" s="16"/>
      <c r="AY2705" s="16"/>
      <c r="AZ2705" s="16"/>
      <c r="BA2705" s="16"/>
      <c r="BB2705" s="16"/>
      <c r="BC2705" s="16"/>
      <c r="BD2705" s="16"/>
      <c r="BH2705" s="6"/>
      <c r="BI2705" s="3"/>
      <c r="BK2705" s="6"/>
      <c r="BL2705" s="3"/>
      <c r="BM2705" s="3"/>
    </row>
    <row r="2706" spans="11:65" ht="12.75" customHeight="1" x14ac:dyDescent="0.15">
      <c r="K2706" s="1"/>
      <c r="AL2706" s="16"/>
      <c r="AM2706" s="16"/>
      <c r="AN2706" s="17"/>
      <c r="AO2706" s="16"/>
      <c r="AP2706" s="16"/>
      <c r="AQ2706" s="18"/>
      <c r="AR2706" s="18"/>
      <c r="AS2706" s="16"/>
      <c r="AT2706" s="16"/>
      <c r="AU2706" s="16"/>
      <c r="AV2706" s="16"/>
      <c r="AW2706" s="17"/>
      <c r="AX2706" s="16"/>
      <c r="AY2706" s="16"/>
      <c r="AZ2706" s="16"/>
      <c r="BA2706" s="16"/>
      <c r="BB2706" s="16"/>
      <c r="BC2706" s="16"/>
      <c r="BD2706" s="16"/>
      <c r="BH2706" s="6"/>
      <c r="BI2706" s="3"/>
      <c r="BK2706" s="6"/>
      <c r="BL2706" s="3"/>
      <c r="BM2706" s="3"/>
    </row>
    <row r="2707" spans="11:65" ht="12.75" customHeight="1" x14ac:dyDescent="0.15">
      <c r="K2707" s="1"/>
      <c r="AL2707" s="16"/>
      <c r="AM2707" s="16"/>
      <c r="AN2707" s="17"/>
      <c r="AO2707" s="16"/>
      <c r="AP2707" s="16"/>
      <c r="AQ2707" s="18"/>
      <c r="AR2707" s="18"/>
      <c r="AS2707" s="16"/>
      <c r="AT2707" s="16"/>
      <c r="AU2707" s="16"/>
      <c r="AV2707" s="16"/>
      <c r="AW2707" s="17"/>
      <c r="AX2707" s="16"/>
      <c r="AY2707" s="16"/>
      <c r="AZ2707" s="16"/>
      <c r="BA2707" s="16"/>
      <c r="BB2707" s="16"/>
      <c r="BC2707" s="16"/>
      <c r="BD2707" s="16"/>
      <c r="BH2707" s="6"/>
      <c r="BI2707" s="3"/>
      <c r="BK2707" s="6"/>
      <c r="BL2707" s="3"/>
      <c r="BM2707" s="3"/>
    </row>
    <row r="2708" spans="11:65" ht="12.75" customHeight="1" x14ac:dyDescent="0.15">
      <c r="K2708" s="1"/>
      <c r="AL2708" s="16"/>
      <c r="AM2708" s="16"/>
      <c r="AN2708" s="17"/>
      <c r="AO2708" s="16"/>
      <c r="AP2708" s="16"/>
      <c r="AQ2708" s="18"/>
      <c r="AR2708" s="18"/>
      <c r="AS2708" s="16"/>
      <c r="AT2708" s="16"/>
      <c r="AU2708" s="16"/>
      <c r="AV2708" s="16"/>
      <c r="AW2708" s="17"/>
      <c r="AX2708" s="16"/>
      <c r="AY2708" s="16"/>
      <c r="AZ2708" s="16"/>
      <c r="BA2708" s="16"/>
      <c r="BB2708" s="16"/>
      <c r="BC2708" s="16"/>
      <c r="BD2708" s="16"/>
      <c r="BH2708" s="6"/>
      <c r="BI2708" s="3"/>
      <c r="BK2708" s="6"/>
      <c r="BL2708" s="3"/>
      <c r="BM2708" s="3"/>
    </row>
    <row r="2709" spans="11:65" ht="12.75" customHeight="1" x14ac:dyDescent="0.15">
      <c r="K2709" s="1"/>
      <c r="AL2709" s="16"/>
      <c r="AM2709" s="16"/>
      <c r="AN2709" s="17"/>
      <c r="AO2709" s="16"/>
      <c r="AP2709" s="16"/>
      <c r="AQ2709" s="18"/>
      <c r="AR2709" s="18"/>
      <c r="AS2709" s="16"/>
      <c r="AT2709" s="16"/>
      <c r="AU2709" s="16"/>
      <c r="AV2709" s="16"/>
      <c r="AW2709" s="17"/>
      <c r="AX2709" s="16"/>
      <c r="AY2709" s="16"/>
      <c r="AZ2709" s="16"/>
      <c r="BA2709" s="16"/>
      <c r="BB2709" s="16"/>
      <c r="BC2709" s="16"/>
      <c r="BD2709" s="16"/>
      <c r="BH2709" s="6"/>
      <c r="BI2709" s="3"/>
      <c r="BK2709" s="6"/>
      <c r="BL2709" s="3"/>
      <c r="BM2709" s="3"/>
    </row>
    <row r="2710" spans="11:65" ht="12.75" customHeight="1" x14ac:dyDescent="0.15">
      <c r="K2710" s="1"/>
      <c r="AL2710" s="16"/>
      <c r="AM2710" s="16"/>
      <c r="AN2710" s="17"/>
      <c r="AO2710" s="16"/>
      <c r="AP2710" s="16"/>
      <c r="AQ2710" s="18"/>
      <c r="AR2710" s="18"/>
      <c r="AS2710" s="16"/>
      <c r="AT2710" s="16"/>
      <c r="AU2710" s="16"/>
      <c r="AV2710" s="16"/>
      <c r="AW2710" s="17"/>
      <c r="AX2710" s="16"/>
      <c r="AY2710" s="16"/>
      <c r="AZ2710" s="16"/>
      <c r="BA2710" s="16"/>
      <c r="BB2710" s="16"/>
      <c r="BC2710" s="16"/>
      <c r="BD2710" s="16"/>
      <c r="BH2710" s="6"/>
      <c r="BI2710" s="3"/>
      <c r="BK2710" s="6"/>
      <c r="BL2710" s="3"/>
      <c r="BM2710" s="3"/>
    </row>
    <row r="2711" spans="11:65" ht="12.75" customHeight="1" x14ac:dyDescent="0.15">
      <c r="K2711" s="1"/>
      <c r="AL2711" s="16"/>
      <c r="AM2711" s="16"/>
      <c r="AN2711" s="17"/>
      <c r="AO2711" s="16"/>
      <c r="AP2711" s="16"/>
      <c r="AQ2711" s="18"/>
      <c r="AR2711" s="18"/>
      <c r="AS2711" s="16"/>
      <c r="AT2711" s="16"/>
      <c r="AU2711" s="16"/>
      <c r="AV2711" s="16"/>
      <c r="AW2711" s="17"/>
      <c r="AX2711" s="16"/>
      <c r="AY2711" s="16"/>
      <c r="AZ2711" s="16"/>
      <c r="BA2711" s="16"/>
      <c r="BB2711" s="16"/>
      <c r="BC2711" s="16"/>
      <c r="BD2711" s="16"/>
      <c r="BH2711" s="6"/>
      <c r="BI2711" s="3"/>
      <c r="BK2711" s="6"/>
      <c r="BL2711" s="3"/>
      <c r="BM2711" s="3"/>
    </row>
    <row r="2712" spans="11:65" ht="12.75" customHeight="1" x14ac:dyDescent="0.15">
      <c r="K2712" s="1"/>
      <c r="AL2712" s="16"/>
      <c r="AM2712" s="16"/>
      <c r="AN2712" s="17"/>
      <c r="AO2712" s="16"/>
      <c r="AP2712" s="16"/>
      <c r="AQ2712" s="18"/>
      <c r="AR2712" s="18"/>
      <c r="AS2712" s="16"/>
      <c r="AT2712" s="16"/>
      <c r="AU2712" s="16"/>
      <c r="AV2712" s="16"/>
      <c r="AW2712" s="17"/>
      <c r="AX2712" s="16"/>
      <c r="AY2712" s="16"/>
      <c r="AZ2712" s="16"/>
      <c r="BA2712" s="16"/>
      <c r="BB2712" s="16"/>
      <c r="BC2712" s="16"/>
      <c r="BD2712" s="16"/>
      <c r="BH2712" s="6"/>
      <c r="BI2712" s="3"/>
      <c r="BK2712" s="6"/>
      <c r="BL2712" s="3"/>
      <c r="BM2712" s="3"/>
    </row>
    <row r="2713" spans="11:65" ht="12.75" customHeight="1" x14ac:dyDescent="0.15">
      <c r="K2713" s="1"/>
      <c r="AL2713" s="16"/>
      <c r="AM2713" s="16"/>
      <c r="AN2713" s="17"/>
      <c r="AO2713" s="16"/>
      <c r="AP2713" s="16"/>
      <c r="AQ2713" s="18"/>
      <c r="AR2713" s="18"/>
      <c r="AS2713" s="16"/>
      <c r="AT2713" s="16"/>
      <c r="AU2713" s="16"/>
      <c r="AV2713" s="16"/>
      <c r="AW2713" s="17"/>
      <c r="AX2713" s="16"/>
      <c r="AY2713" s="16"/>
      <c r="AZ2713" s="16"/>
      <c r="BA2713" s="16"/>
      <c r="BB2713" s="16"/>
      <c r="BC2713" s="16"/>
      <c r="BD2713" s="16"/>
      <c r="BH2713" s="6"/>
      <c r="BI2713" s="3"/>
      <c r="BK2713" s="6"/>
      <c r="BL2713" s="3"/>
      <c r="BM2713" s="3"/>
    </row>
    <row r="2714" spans="11:65" ht="12.75" customHeight="1" x14ac:dyDescent="0.15">
      <c r="K2714" s="1"/>
      <c r="AL2714" s="16"/>
      <c r="AM2714" s="16"/>
      <c r="AN2714" s="17"/>
      <c r="AO2714" s="16"/>
      <c r="AP2714" s="16"/>
      <c r="AQ2714" s="18"/>
      <c r="AR2714" s="18"/>
      <c r="AS2714" s="16"/>
      <c r="AT2714" s="16"/>
      <c r="AU2714" s="16"/>
      <c r="AV2714" s="16"/>
      <c r="AW2714" s="17"/>
      <c r="AX2714" s="16"/>
      <c r="AY2714" s="16"/>
      <c r="AZ2714" s="16"/>
      <c r="BA2714" s="16"/>
      <c r="BB2714" s="16"/>
      <c r="BC2714" s="16"/>
      <c r="BD2714" s="16"/>
      <c r="BH2714" s="6"/>
      <c r="BI2714" s="3"/>
      <c r="BK2714" s="6"/>
      <c r="BL2714" s="3"/>
      <c r="BM2714" s="3"/>
    </row>
    <row r="2715" spans="11:65" ht="12.75" customHeight="1" x14ac:dyDescent="0.15">
      <c r="K2715" s="1"/>
      <c r="AL2715" s="16"/>
      <c r="AM2715" s="16"/>
      <c r="AN2715" s="17"/>
      <c r="AO2715" s="16"/>
      <c r="AP2715" s="16"/>
      <c r="AQ2715" s="18"/>
      <c r="AR2715" s="18"/>
      <c r="AS2715" s="16"/>
      <c r="AT2715" s="16"/>
      <c r="AU2715" s="16"/>
      <c r="AV2715" s="16"/>
      <c r="AW2715" s="17"/>
      <c r="AX2715" s="16"/>
      <c r="AY2715" s="16"/>
      <c r="AZ2715" s="16"/>
      <c r="BA2715" s="16"/>
      <c r="BB2715" s="16"/>
      <c r="BC2715" s="16"/>
      <c r="BD2715" s="16"/>
      <c r="BH2715" s="6"/>
      <c r="BI2715" s="3"/>
      <c r="BK2715" s="6"/>
      <c r="BL2715" s="3"/>
      <c r="BM2715" s="3"/>
    </row>
    <row r="2716" spans="11:65" ht="12.75" customHeight="1" x14ac:dyDescent="0.15">
      <c r="K2716" s="1"/>
      <c r="AL2716" s="16"/>
      <c r="AM2716" s="16"/>
      <c r="AN2716" s="17"/>
      <c r="AO2716" s="16"/>
      <c r="AP2716" s="16"/>
      <c r="AQ2716" s="18"/>
      <c r="AR2716" s="18"/>
      <c r="AS2716" s="16"/>
      <c r="AT2716" s="16"/>
      <c r="AU2716" s="16"/>
      <c r="AV2716" s="16"/>
      <c r="AW2716" s="17"/>
      <c r="AX2716" s="16"/>
      <c r="AY2716" s="16"/>
      <c r="AZ2716" s="16"/>
      <c r="BA2716" s="16"/>
      <c r="BB2716" s="16"/>
      <c r="BC2716" s="16"/>
      <c r="BD2716" s="16"/>
      <c r="BH2716" s="6"/>
      <c r="BI2716" s="3"/>
      <c r="BK2716" s="6"/>
      <c r="BL2716" s="3"/>
      <c r="BM2716" s="3"/>
    </row>
    <row r="2717" spans="11:65" ht="12.75" customHeight="1" x14ac:dyDescent="0.15">
      <c r="K2717" s="1"/>
      <c r="AL2717" s="16"/>
      <c r="AM2717" s="16"/>
      <c r="AN2717" s="17"/>
      <c r="AO2717" s="16"/>
      <c r="AP2717" s="16"/>
      <c r="AQ2717" s="18"/>
      <c r="AR2717" s="18"/>
      <c r="AS2717" s="16"/>
      <c r="AT2717" s="16"/>
      <c r="AU2717" s="16"/>
      <c r="AV2717" s="16"/>
      <c r="AW2717" s="17"/>
      <c r="AX2717" s="16"/>
      <c r="AY2717" s="16"/>
      <c r="AZ2717" s="16"/>
      <c r="BA2717" s="16"/>
      <c r="BB2717" s="16"/>
      <c r="BC2717" s="16"/>
      <c r="BD2717" s="16"/>
      <c r="BH2717" s="6"/>
      <c r="BI2717" s="3"/>
      <c r="BK2717" s="6"/>
      <c r="BL2717" s="3"/>
      <c r="BM2717" s="3"/>
    </row>
    <row r="2718" spans="11:65" ht="12.75" customHeight="1" x14ac:dyDescent="0.15">
      <c r="K2718" s="1"/>
      <c r="AL2718" s="16"/>
      <c r="AM2718" s="16"/>
      <c r="AN2718" s="17"/>
      <c r="AO2718" s="16"/>
      <c r="AP2718" s="16"/>
      <c r="AQ2718" s="18"/>
      <c r="AR2718" s="18"/>
      <c r="AS2718" s="16"/>
      <c r="AT2718" s="16"/>
      <c r="AU2718" s="16"/>
      <c r="AV2718" s="16"/>
      <c r="AW2718" s="17"/>
      <c r="AX2718" s="16"/>
      <c r="AY2718" s="16"/>
      <c r="AZ2718" s="16"/>
      <c r="BA2718" s="16"/>
      <c r="BB2718" s="16"/>
      <c r="BC2718" s="16"/>
      <c r="BD2718" s="16"/>
      <c r="BH2718" s="6"/>
      <c r="BI2718" s="3"/>
      <c r="BK2718" s="6"/>
      <c r="BL2718" s="3"/>
      <c r="BM2718" s="3"/>
    </row>
    <row r="2719" spans="11:65" ht="12.75" customHeight="1" x14ac:dyDescent="0.15">
      <c r="K2719" s="1"/>
      <c r="AL2719" s="16"/>
      <c r="AM2719" s="16"/>
      <c r="AN2719" s="17"/>
      <c r="AO2719" s="16"/>
      <c r="AP2719" s="16"/>
      <c r="AQ2719" s="18"/>
      <c r="AR2719" s="18"/>
      <c r="AS2719" s="16"/>
      <c r="AT2719" s="16"/>
      <c r="AU2719" s="16"/>
      <c r="AV2719" s="16"/>
      <c r="AW2719" s="17"/>
      <c r="AX2719" s="16"/>
      <c r="AY2719" s="16"/>
      <c r="AZ2719" s="16"/>
      <c r="BA2719" s="16"/>
      <c r="BB2719" s="16"/>
      <c r="BC2719" s="16"/>
      <c r="BD2719" s="16"/>
      <c r="BH2719" s="6"/>
      <c r="BI2719" s="3"/>
      <c r="BK2719" s="6"/>
      <c r="BL2719" s="3"/>
      <c r="BM2719" s="3"/>
    </row>
    <row r="2720" spans="11:65" ht="12.75" customHeight="1" x14ac:dyDescent="0.15">
      <c r="K2720" s="1"/>
      <c r="AL2720" s="16"/>
      <c r="AM2720" s="16"/>
      <c r="AN2720" s="17"/>
      <c r="AO2720" s="16"/>
      <c r="AP2720" s="16"/>
      <c r="AQ2720" s="18"/>
      <c r="AR2720" s="18"/>
      <c r="AS2720" s="16"/>
      <c r="AT2720" s="16"/>
      <c r="AU2720" s="16"/>
      <c r="AV2720" s="16"/>
      <c r="AW2720" s="17"/>
      <c r="AX2720" s="16"/>
      <c r="AY2720" s="16"/>
      <c r="AZ2720" s="16"/>
      <c r="BA2720" s="16"/>
      <c r="BB2720" s="16"/>
      <c r="BC2720" s="16"/>
      <c r="BD2720" s="16"/>
      <c r="BH2720" s="6"/>
      <c r="BI2720" s="3"/>
      <c r="BK2720" s="6"/>
      <c r="BL2720" s="3"/>
      <c r="BM2720" s="3"/>
    </row>
    <row r="2721" spans="11:65" ht="12.75" customHeight="1" x14ac:dyDescent="0.15">
      <c r="K2721" s="1"/>
      <c r="AL2721" s="16"/>
      <c r="AM2721" s="16"/>
      <c r="AN2721" s="17"/>
      <c r="AO2721" s="16"/>
      <c r="AP2721" s="16"/>
      <c r="AQ2721" s="18"/>
      <c r="AR2721" s="18"/>
      <c r="AS2721" s="16"/>
      <c r="AT2721" s="16"/>
      <c r="AU2721" s="16"/>
      <c r="AV2721" s="16"/>
      <c r="AW2721" s="17"/>
      <c r="AX2721" s="16"/>
      <c r="AY2721" s="16"/>
      <c r="AZ2721" s="16"/>
      <c r="BA2721" s="16"/>
      <c r="BB2721" s="16"/>
      <c r="BC2721" s="16"/>
      <c r="BD2721" s="16"/>
      <c r="BH2721" s="6"/>
      <c r="BI2721" s="3"/>
      <c r="BK2721" s="6"/>
      <c r="BL2721" s="3"/>
      <c r="BM2721" s="3"/>
    </row>
    <row r="2722" spans="11:65" ht="12.75" customHeight="1" x14ac:dyDescent="0.15">
      <c r="K2722" s="1"/>
      <c r="AL2722" s="16"/>
      <c r="AM2722" s="16"/>
      <c r="AN2722" s="17"/>
      <c r="AO2722" s="16"/>
      <c r="AP2722" s="16"/>
      <c r="AQ2722" s="18"/>
      <c r="AR2722" s="18"/>
      <c r="AS2722" s="16"/>
      <c r="AT2722" s="16"/>
      <c r="AU2722" s="16"/>
      <c r="AV2722" s="16"/>
      <c r="AW2722" s="17"/>
      <c r="AX2722" s="16"/>
      <c r="AY2722" s="16"/>
      <c r="AZ2722" s="16"/>
      <c r="BA2722" s="16"/>
      <c r="BB2722" s="16"/>
      <c r="BC2722" s="16"/>
      <c r="BD2722" s="16"/>
      <c r="BH2722" s="6"/>
      <c r="BI2722" s="3"/>
      <c r="BK2722" s="6"/>
      <c r="BL2722" s="3"/>
      <c r="BM2722" s="3"/>
    </row>
    <row r="2723" spans="11:65" ht="12.75" customHeight="1" x14ac:dyDescent="0.15">
      <c r="K2723" s="1"/>
      <c r="AL2723" s="16"/>
      <c r="AM2723" s="16"/>
      <c r="AN2723" s="17"/>
      <c r="AO2723" s="16"/>
      <c r="AP2723" s="16"/>
      <c r="AQ2723" s="18"/>
      <c r="AR2723" s="18"/>
      <c r="AS2723" s="16"/>
      <c r="AT2723" s="16"/>
      <c r="AU2723" s="16"/>
      <c r="AV2723" s="16"/>
      <c r="AW2723" s="17"/>
      <c r="AX2723" s="16"/>
      <c r="AY2723" s="16"/>
      <c r="AZ2723" s="16"/>
      <c r="BA2723" s="16"/>
      <c r="BB2723" s="16"/>
      <c r="BC2723" s="16"/>
      <c r="BD2723" s="16"/>
      <c r="BH2723" s="6"/>
      <c r="BI2723" s="3"/>
      <c r="BK2723" s="6"/>
      <c r="BL2723" s="3"/>
      <c r="BM2723" s="3"/>
    </row>
    <row r="2724" spans="11:65" ht="12.75" customHeight="1" x14ac:dyDescent="0.15">
      <c r="K2724" s="1"/>
      <c r="AL2724" s="16"/>
      <c r="AM2724" s="16"/>
      <c r="AN2724" s="17"/>
      <c r="AO2724" s="16"/>
      <c r="AP2724" s="16"/>
      <c r="AQ2724" s="18"/>
      <c r="AR2724" s="18"/>
      <c r="AS2724" s="16"/>
      <c r="AT2724" s="16"/>
      <c r="AU2724" s="16"/>
      <c r="AV2724" s="16"/>
      <c r="AW2724" s="17"/>
      <c r="AX2724" s="16"/>
      <c r="AY2724" s="16"/>
      <c r="AZ2724" s="16"/>
      <c r="BA2724" s="16"/>
      <c r="BB2724" s="16"/>
      <c r="BC2724" s="16"/>
      <c r="BD2724" s="16"/>
      <c r="BH2724" s="6"/>
      <c r="BI2724" s="3"/>
      <c r="BK2724" s="6"/>
      <c r="BL2724" s="3"/>
      <c r="BM2724" s="3"/>
    </row>
    <row r="2725" spans="11:65" ht="12.75" customHeight="1" x14ac:dyDescent="0.15">
      <c r="K2725" s="1"/>
      <c r="AL2725" s="16"/>
      <c r="AM2725" s="16"/>
      <c r="AN2725" s="17"/>
      <c r="AO2725" s="16"/>
      <c r="AP2725" s="16"/>
      <c r="AQ2725" s="18"/>
      <c r="AR2725" s="18"/>
      <c r="AS2725" s="16"/>
      <c r="AT2725" s="16"/>
      <c r="AU2725" s="16"/>
      <c r="AV2725" s="16"/>
      <c r="AW2725" s="17"/>
      <c r="AX2725" s="16"/>
      <c r="AY2725" s="16"/>
      <c r="AZ2725" s="16"/>
      <c r="BA2725" s="16"/>
      <c r="BB2725" s="16"/>
      <c r="BC2725" s="16"/>
      <c r="BD2725" s="16"/>
      <c r="BH2725" s="6"/>
      <c r="BI2725" s="3"/>
      <c r="BK2725" s="6"/>
      <c r="BL2725" s="3"/>
      <c r="BM2725" s="3"/>
    </row>
    <row r="2726" spans="11:65" ht="12.75" customHeight="1" x14ac:dyDescent="0.15">
      <c r="K2726" s="1"/>
      <c r="AL2726" s="16"/>
      <c r="AM2726" s="16"/>
      <c r="AN2726" s="17"/>
      <c r="AO2726" s="16"/>
      <c r="AP2726" s="16"/>
      <c r="AQ2726" s="18"/>
      <c r="AR2726" s="18"/>
      <c r="AS2726" s="16"/>
      <c r="AT2726" s="16"/>
      <c r="AU2726" s="16"/>
      <c r="AV2726" s="16"/>
      <c r="AW2726" s="17"/>
      <c r="AX2726" s="16"/>
      <c r="AY2726" s="16"/>
      <c r="AZ2726" s="16"/>
      <c r="BA2726" s="16"/>
      <c r="BB2726" s="16"/>
      <c r="BC2726" s="16"/>
      <c r="BD2726" s="16"/>
      <c r="BH2726" s="6"/>
      <c r="BI2726" s="3"/>
      <c r="BK2726" s="6"/>
      <c r="BL2726" s="3"/>
      <c r="BM2726" s="3"/>
    </row>
    <row r="2727" spans="11:65" ht="12.75" customHeight="1" x14ac:dyDescent="0.15">
      <c r="K2727" s="1"/>
      <c r="AL2727" s="16"/>
      <c r="AM2727" s="16"/>
      <c r="AN2727" s="17"/>
      <c r="AO2727" s="16"/>
      <c r="AP2727" s="16"/>
      <c r="AQ2727" s="18"/>
      <c r="AR2727" s="18"/>
      <c r="AS2727" s="16"/>
      <c r="AT2727" s="16"/>
      <c r="AU2727" s="16"/>
      <c r="AV2727" s="16"/>
      <c r="AW2727" s="17"/>
      <c r="AX2727" s="16"/>
      <c r="AY2727" s="16"/>
      <c r="AZ2727" s="16"/>
      <c r="BA2727" s="16"/>
      <c r="BB2727" s="16"/>
      <c r="BC2727" s="16"/>
      <c r="BD2727" s="16"/>
      <c r="BH2727" s="6"/>
      <c r="BI2727" s="3"/>
      <c r="BK2727" s="6"/>
      <c r="BL2727" s="3"/>
      <c r="BM2727" s="3"/>
    </row>
    <row r="2728" spans="11:65" ht="12.75" customHeight="1" x14ac:dyDescent="0.15">
      <c r="K2728" s="1"/>
      <c r="AL2728" s="16"/>
      <c r="AM2728" s="16"/>
      <c r="AN2728" s="17"/>
      <c r="AO2728" s="16"/>
      <c r="AP2728" s="16"/>
      <c r="AQ2728" s="18"/>
      <c r="AR2728" s="18"/>
      <c r="AS2728" s="16"/>
      <c r="AT2728" s="16"/>
      <c r="AU2728" s="16"/>
      <c r="AV2728" s="16"/>
      <c r="AW2728" s="17"/>
      <c r="AX2728" s="16"/>
      <c r="AY2728" s="16"/>
      <c r="AZ2728" s="16"/>
      <c r="BA2728" s="16"/>
      <c r="BB2728" s="16"/>
      <c r="BC2728" s="16"/>
      <c r="BD2728" s="16"/>
      <c r="BH2728" s="6"/>
      <c r="BI2728" s="3"/>
      <c r="BK2728" s="6"/>
      <c r="BL2728" s="3"/>
      <c r="BM2728" s="3"/>
    </row>
    <row r="2729" spans="11:65" ht="12.75" customHeight="1" x14ac:dyDescent="0.15">
      <c r="K2729" s="1"/>
      <c r="AL2729" s="16"/>
      <c r="AM2729" s="16"/>
      <c r="AN2729" s="17"/>
      <c r="AO2729" s="16"/>
      <c r="AP2729" s="16"/>
      <c r="AQ2729" s="18"/>
      <c r="AR2729" s="18"/>
      <c r="AS2729" s="16"/>
      <c r="AT2729" s="16"/>
      <c r="AU2729" s="16"/>
      <c r="AV2729" s="16"/>
      <c r="AW2729" s="17"/>
      <c r="AX2729" s="16"/>
      <c r="AY2729" s="16"/>
      <c r="AZ2729" s="16"/>
      <c r="BA2729" s="16"/>
      <c r="BB2729" s="16"/>
      <c r="BC2729" s="16"/>
      <c r="BD2729" s="16"/>
      <c r="BH2729" s="6"/>
      <c r="BI2729" s="3"/>
      <c r="BK2729" s="6"/>
      <c r="BL2729" s="3"/>
      <c r="BM2729" s="3"/>
    </row>
    <row r="2730" spans="11:65" ht="12.75" customHeight="1" x14ac:dyDescent="0.15">
      <c r="K2730" s="1"/>
      <c r="AL2730" s="16"/>
      <c r="AM2730" s="16"/>
      <c r="AN2730" s="17"/>
      <c r="AO2730" s="16"/>
      <c r="AP2730" s="16"/>
      <c r="AQ2730" s="18"/>
      <c r="AR2730" s="18"/>
      <c r="AS2730" s="16"/>
      <c r="AT2730" s="16"/>
      <c r="AU2730" s="16"/>
      <c r="AV2730" s="16"/>
      <c r="AW2730" s="17"/>
      <c r="AX2730" s="16"/>
      <c r="AY2730" s="16"/>
      <c r="AZ2730" s="16"/>
      <c r="BA2730" s="16"/>
      <c r="BB2730" s="16"/>
      <c r="BC2730" s="16"/>
      <c r="BD2730" s="16"/>
      <c r="BH2730" s="6"/>
      <c r="BI2730" s="3"/>
      <c r="BK2730" s="6"/>
      <c r="BL2730" s="3"/>
      <c r="BM2730" s="3"/>
    </row>
    <row r="2731" spans="11:65" ht="12.75" customHeight="1" x14ac:dyDescent="0.15">
      <c r="K2731" s="1"/>
      <c r="AL2731" s="16"/>
      <c r="AM2731" s="16"/>
      <c r="AN2731" s="17"/>
      <c r="AO2731" s="16"/>
      <c r="AP2731" s="16"/>
      <c r="AQ2731" s="18"/>
      <c r="AR2731" s="18"/>
      <c r="AS2731" s="16"/>
      <c r="AT2731" s="16"/>
      <c r="AU2731" s="16"/>
      <c r="AV2731" s="16"/>
      <c r="AW2731" s="17"/>
      <c r="AX2731" s="16"/>
      <c r="AY2731" s="16"/>
      <c r="AZ2731" s="16"/>
      <c r="BA2731" s="16"/>
      <c r="BB2731" s="16"/>
      <c r="BC2731" s="16"/>
      <c r="BD2731" s="16"/>
      <c r="BH2731" s="6"/>
      <c r="BI2731" s="3"/>
      <c r="BK2731" s="6"/>
      <c r="BL2731" s="3"/>
      <c r="BM2731" s="3"/>
    </row>
    <row r="2732" spans="11:65" ht="12.75" customHeight="1" x14ac:dyDescent="0.15">
      <c r="K2732" s="1"/>
      <c r="AL2732" s="16"/>
      <c r="AM2732" s="16"/>
      <c r="AN2732" s="17"/>
      <c r="AO2732" s="16"/>
      <c r="AP2732" s="16"/>
      <c r="AQ2732" s="18"/>
      <c r="AR2732" s="18"/>
      <c r="AS2732" s="16"/>
      <c r="AT2732" s="16"/>
      <c r="AU2732" s="16"/>
      <c r="AV2732" s="16"/>
      <c r="AW2732" s="17"/>
      <c r="AX2732" s="16"/>
      <c r="AY2732" s="16"/>
      <c r="AZ2732" s="16"/>
      <c r="BA2732" s="16"/>
      <c r="BB2732" s="16"/>
      <c r="BC2732" s="16"/>
      <c r="BD2732" s="16"/>
      <c r="BH2732" s="6"/>
      <c r="BI2732" s="3"/>
      <c r="BK2732" s="6"/>
      <c r="BL2732" s="3"/>
      <c r="BM2732" s="3"/>
    </row>
    <row r="2733" spans="11:65" ht="12.75" customHeight="1" x14ac:dyDescent="0.15">
      <c r="K2733" s="1"/>
      <c r="AL2733" s="16"/>
      <c r="AM2733" s="16"/>
      <c r="AN2733" s="17"/>
      <c r="AO2733" s="16"/>
      <c r="AP2733" s="16"/>
      <c r="AQ2733" s="18"/>
      <c r="AR2733" s="18"/>
      <c r="AS2733" s="16"/>
      <c r="AT2733" s="16"/>
      <c r="AU2733" s="16"/>
      <c r="AV2733" s="16"/>
      <c r="AW2733" s="17"/>
      <c r="AX2733" s="16"/>
      <c r="AY2733" s="16"/>
      <c r="AZ2733" s="16"/>
      <c r="BA2733" s="16"/>
      <c r="BB2733" s="16"/>
      <c r="BC2733" s="16"/>
      <c r="BD2733" s="16"/>
      <c r="BH2733" s="6"/>
      <c r="BI2733" s="3"/>
      <c r="BK2733" s="6"/>
      <c r="BL2733" s="3"/>
      <c r="BM2733" s="3"/>
    </row>
    <row r="2734" spans="11:65" ht="12.75" customHeight="1" x14ac:dyDescent="0.15">
      <c r="K2734" s="1"/>
      <c r="AL2734" s="16"/>
      <c r="AM2734" s="16"/>
      <c r="AN2734" s="17"/>
      <c r="AO2734" s="16"/>
      <c r="AP2734" s="16"/>
      <c r="AQ2734" s="18"/>
      <c r="AR2734" s="18"/>
      <c r="AS2734" s="16"/>
      <c r="AT2734" s="16"/>
      <c r="AU2734" s="16"/>
      <c r="AV2734" s="16"/>
      <c r="AW2734" s="17"/>
      <c r="AX2734" s="16"/>
      <c r="AY2734" s="16"/>
      <c r="AZ2734" s="16"/>
      <c r="BA2734" s="16"/>
      <c r="BB2734" s="16"/>
      <c r="BC2734" s="16"/>
      <c r="BD2734" s="16"/>
      <c r="BH2734" s="6"/>
      <c r="BI2734" s="3"/>
      <c r="BK2734" s="6"/>
      <c r="BL2734" s="3"/>
      <c r="BM2734" s="3"/>
    </row>
    <row r="2735" spans="11:65" ht="12.75" customHeight="1" x14ac:dyDescent="0.15">
      <c r="K2735" s="1"/>
      <c r="AL2735" s="16"/>
      <c r="AM2735" s="16"/>
      <c r="AN2735" s="17"/>
      <c r="AO2735" s="16"/>
      <c r="AP2735" s="16"/>
      <c r="AQ2735" s="18"/>
      <c r="AR2735" s="18"/>
      <c r="AS2735" s="16"/>
      <c r="AT2735" s="16"/>
      <c r="AU2735" s="16"/>
      <c r="AV2735" s="16"/>
      <c r="AW2735" s="17"/>
      <c r="AX2735" s="16"/>
      <c r="AY2735" s="16"/>
      <c r="AZ2735" s="16"/>
      <c r="BA2735" s="16"/>
      <c r="BB2735" s="16"/>
      <c r="BC2735" s="16"/>
      <c r="BD2735" s="16"/>
      <c r="BH2735" s="6"/>
      <c r="BI2735" s="3"/>
      <c r="BK2735" s="6"/>
      <c r="BL2735" s="3"/>
      <c r="BM2735" s="3"/>
    </row>
    <row r="2736" spans="11:65" ht="12.75" customHeight="1" x14ac:dyDescent="0.15">
      <c r="K2736" s="1"/>
      <c r="AL2736" s="16"/>
      <c r="AM2736" s="16"/>
      <c r="AN2736" s="17"/>
      <c r="AO2736" s="16"/>
      <c r="AP2736" s="16"/>
      <c r="AQ2736" s="18"/>
      <c r="AR2736" s="18"/>
      <c r="AS2736" s="16"/>
      <c r="AT2736" s="16"/>
      <c r="AU2736" s="16"/>
      <c r="AV2736" s="16"/>
      <c r="AW2736" s="17"/>
      <c r="AX2736" s="16"/>
      <c r="AY2736" s="16"/>
      <c r="AZ2736" s="16"/>
      <c r="BA2736" s="16"/>
      <c r="BB2736" s="16"/>
      <c r="BC2736" s="16"/>
      <c r="BD2736" s="16"/>
      <c r="BH2736" s="6"/>
      <c r="BI2736" s="3"/>
      <c r="BK2736" s="6"/>
      <c r="BL2736" s="3"/>
      <c r="BM2736" s="3"/>
    </row>
    <row r="2737" spans="11:65" ht="12.75" customHeight="1" x14ac:dyDescent="0.15">
      <c r="K2737" s="1"/>
      <c r="AL2737" s="16"/>
      <c r="AM2737" s="16"/>
      <c r="AN2737" s="17"/>
      <c r="AO2737" s="16"/>
      <c r="AP2737" s="16"/>
      <c r="AQ2737" s="18"/>
      <c r="AR2737" s="18"/>
      <c r="AS2737" s="16"/>
      <c r="AT2737" s="16"/>
      <c r="AU2737" s="16"/>
      <c r="AV2737" s="16"/>
      <c r="AW2737" s="17"/>
      <c r="AX2737" s="16"/>
      <c r="AY2737" s="16"/>
      <c r="AZ2737" s="16"/>
      <c r="BA2737" s="16"/>
      <c r="BB2737" s="16"/>
      <c r="BC2737" s="16"/>
      <c r="BD2737" s="16"/>
      <c r="BH2737" s="6"/>
      <c r="BI2737" s="3"/>
      <c r="BK2737" s="6"/>
      <c r="BL2737" s="3"/>
      <c r="BM2737" s="3"/>
    </row>
    <row r="2738" spans="11:65" ht="12.75" customHeight="1" x14ac:dyDescent="0.15">
      <c r="K2738" s="1"/>
      <c r="AL2738" s="16"/>
      <c r="AM2738" s="16"/>
      <c r="AN2738" s="17"/>
      <c r="AO2738" s="16"/>
      <c r="AP2738" s="16"/>
      <c r="AQ2738" s="18"/>
      <c r="AR2738" s="18"/>
      <c r="AS2738" s="16"/>
      <c r="AT2738" s="16"/>
      <c r="AU2738" s="16"/>
      <c r="AV2738" s="16"/>
      <c r="AW2738" s="17"/>
      <c r="AX2738" s="16"/>
      <c r="AY2738" s="16"/>
      <c r="AZ2738" s="16"/>
      <c r="BA2738" s="16"/>
      <c r="BB2738" s="16"/>
      <c r="BC2738" s="16"/>
      <c r="BD2738" s="16"/>
      <c r="BH2738" s="6"/>
      <c r="BI2738" s="3"/>
      <c r="BK2738" s="6"/>
      <c r="BL2738" s="3"/>
      <c r="BM2738" s="3"/>
    </row>
    <row r="2739" spans="11:65" ht="12.75" customHeight="1" x14ac:dyDescent="0.15">
      <c r="K2739" s="1"/>
      <c r="AL2739" s="16"/>
      <c r="AM2739" s="16"/>
      <c r="AN2739" s="17"/>
      <c r="AO2739" s="16"/>
      <c r="AP2739" s="16"/>
      <c r="AQ2739" s="18"/>
      <c r="AR2739" s="18"/>
      <c r="AS2739" s="16"/>
      <c r="AT2739" s="16"/>
      <c r="AU2739" s="16"/>
      <c r="AV2739" s="16"/>
      <c r="AW2739" s="17"/>
      <c r="AX2739" s="16"/>
      <c r="AY2739" s="16"/>
      <c r="AZ2739" s="16"/>
      <c r="BA2739" s="16"/>
      <c r="BB2739" s="16"/>
      <c r="BC2739" s="16"/>
      <c r="BD2739" s="16"/>
      <c r="BH2739" s="6"/>
      <c r="BI2739" s="3"/>
      <c r="BK2739" s="6"/>
      <c r="BL2739" s="3"/>
      <c r="BM2739" s="3"/>
    </row>
    <row r="2740" spans="11:65" ht="12.75" customHeight="1" x14ac:dyDescent="0.15">
      <c r="K2740" s="1"/>
      <c r="AL2740" s="16"/>
      <c r="AM2740" s="16"/>
      <c r="AN2740" s="17"/>
      <c r="AO2740" s="16"/>
      <c r="AP2740" s="16"/>
      <c r="AQ2740" s="18"/>
      <c r="AR2740" s="18"/>
      <c r="AS2740" s="16"/>
      <c r="AT2740" s="16"/>
      <c r="AU2740" s="16"/>
      <c r="AV2740" s="16"/>
      <c r="AW2740" s="17"/>
      <c r="AX2740" s="16"/>
      <c r="AY2740" s="16"/>
      <c r="AZ2740" s="16"/>
      <c r="BA2740" s="16"/>
      <c r="BB2740" s="16"/>
      <c r="BC2740" s="16"/>
      <c r="BD2740" s="16"/>
      <c r="BH2740" s="6"/>
      <c r="BI2740" s="3"/>
      <c r="BK2740" s="6"/>
      <c r="BL2740" s="3"/>
      <c r="BM2740" s="3"/>
    </row>
    <row r="2741" spans="11:65" ht="12.75" customHeight="1" x14ac:dyDescent="0.15">
      <c r="K2741" s="1"/>
      <c r="AL2741" s="16"/>
      <c r="AM2741" s="16"/>
      <c r="AN2741" s="17"/>
      <c r="AO2741" s="16"/>
      <c r="AP2741" s="16"/>
      <c r="AQ2741" s="18"/>
      <c r="AR2741" s="18"/>
      <c r="AS2741" s="16"/>
      <c r="AT2741" s="16"/>
      <c r="AU2741" s="16"/>
      <c r="AV2741" s="16"/>
      <c r="AW2741" s="17"/>
      <c r="AX2741" s="16"/>
      <c r="AY2741" s="16"/>
      <c r="AZ2741" s="16"/>
      <c r="BA2741" s="16"/>
      <c r="BB2741" s="16"/>
      <c r="BC2741" s="16"/>
      <c r="BD2741" s="16"/>
      <c r="BH2741" s="6"/>
      <c r="BI2741" s="3"/>
      <c r="BK2741" s="6"/>
      <c r="BL2741" s="3"/>
      <c r="BM2741" s="3"/>
    </row>
    <row r="2742" spans="11:65" ht="12.75" customHeight="1" x14ac:dyDescent="0.15">
      <c r="K2742" s="1"/>
      <c r="AL2742" s="16"/>
      <c r="AM2742" s="16"/>
      <c r="AN2742" s="17"/>
      <c r="AO2742" s="16"/>
      <c r="AP2742" s="16"/>
      <c r="AQ2742" s="18"/>
      <c r="AR2742" s="18"/>
      <c r="AS2742" s="16"/>
      <c r="AT2742" s="16"/>
      <c r="AU2742" s="16"/>
      <c r="AV2742" s="16"/>
      <c r="AW2742" s="17"/>
      <c r="AX2742" s="16"/>
      <c r="AY2742" s="16"/>
      <c r="AZ2742" s="16"/>
      <c r="BA2742" s="16"/>
      <c r="BB2742" s="16"/>
      <c r="BC2742" s="16"/>
      <c r="BD2742" s="16"/>
      <c r="BH2742" s="6"/>
      <c r="BI2742" s="3"/>
      <c r="BK2742" s="6"/>
      <c r="BL2742" s="3"/>
      <c r="BM2742" s="3"/>
    </row>
    <row r="2743" spans="11:65" ht="12.75" customHeight="1" x14ac:dyDescent="0.15">
      <c r="K2743" s="1"/>
      <c r="AL2743" s="16"/>
      <c r="AM2743" s="16"/>
      <c r="AN2743" s="17"/>
      <c r="AO2743" s="16"/>
      <c r="AP2743" s="16"/>
      <c r="AQ2743" s="18"/>
      <c r="AR2743" s="18"/>
      <c r="AS2743" s="16"/>
      <c r="AT2743" s="16"/>
      <c r="AU2743" s="16"/>
      <c r="AV2743" s="16"/>
      <c r="AW2743" s="17"/>
      <c r="AX2743" s="16"/>
      <c r="AY2743" s="16"/>
      <c r="AZ2743" s="16"/>
      <c r="BA2743" s="16"/>
      <c r="BB2743" s="16"/>
      <c r="BC2743" s="16"/>
      <c r="BD2743" s="16"/>
      <c r="BH2743" s="6"/>
      <c r="BI2743" s="3"/>
      <c r="BK2743" s="6"/>
      <c r="BL2743" s="3"/>
      <c r="BM2743" s="3"/>
    </row>
    <row r="2744" spans="11:65" ht="12.75" customHeight="1" x14ac:dyDescent="0.15">
      <c r="K2744" s="1"/>
      <c r="AL2744" s="16"/>
      <c r="AM2744" s="16"/>
      <c r="AN2744" s="17"/>
      <c r="AO2744" s="16"/>
      <c r="AP2744" s="16"/>
      <c r="AQ2744" s="18"/>
      <c r="AR2744" s="18"/>
      <c r="AS2744" s="16"/>
      <c r="AT2744" s="16"/>
      <c r="AU2744" s="16"/>
      <c r="AV2744" s="16"/>
      <c r="AW2744" s="17"/>
      <c r="AX2744" s="16"/>
      <c r="AY2744" s="16"/>
      <c r="AZ2744" s="16"/>
      <c r="BA2744" s="16"/>
      <c r="BB2744" s="16"/>
      <c r="BC2744" s="16"/>
      <c r="BD2744" s="16"/>
      <c r="BH2744" s="6"/>
      <c r="BI2744" s="3"/>
      <c r="BK2744" s="6"/>
      <c r="BL2744" s="3"/>
      <c r="BM2744" s="3"/>
    </row>
    <row r="2745" spans="11:65" ht="12.75" customHeight="1" x14ac:dyDescent="0.15">
      <c r="K2745" s="1"/>
      <c r="AL2745" s="16"/>
      <c r="AM2745" s="16"/>
      <c r="AN2745" s="17"/>
      <c r="AO2745" s="16"/>
      <c r="AP2745" s="16"/>
      <c r="AQ2745" s="18"/>
      <c r="AR2745" s="18"/>
      <c r="AS2745" s="16"/>
      <c r="AT2745" s="16"/>
      <c r="AU2745" s="16"/>
      <c r="AV2745" s="16"/>
      <c r="AW2745" s="17"/>
      <c r="AX2745" s="16"/>
      <c r="AY2745" s="16"/>
      <c r="AZ2745" s="16"/>
      <c r="BA2745" s="16"/>
      <c r="BB2745" s="16"/>
      <c r="BC2745" s="16"/>
      <c r="BD2745" s="16"/>
      <c r="BH2745" s="6"/>
      <c r="BI2745" s="3"/>
      <c r="BK2745" s="6"/>
      <c r="BL2745" s="3"/>
      <c r="BM2745" s="3"/>
    </row>
    <row r="2746" spans="11:65" ht="12.75" customHeight="1" x14ac:dyDescent="0.15">
      <c r="K2746" s="1"/>
      <c r="AL2746" s="16"/>
      <c r="AM2746" s="16"/>
      <c r="AN2746" s="17"/>
      <c r="AO2746" s="16"/>
      <c r="AP2746" s="16"/>
      <c r="AQ2746" s="18"/>
      <c r="AR2746" s="18"/>
      <c r="AS2746" s="16"/>
      <c r="AT2746" s="16"/>
      <c r="AU2746" s="16"/>
      <c r="AV2746" s="16"/>
      <c r="AW2746" s="17"/>
      <c r="AX2746" s="16"/>
      <c r="AY2746" s="16"/>
      <c r="AZ2746" s="16"/>
      <c r="BA2746" s="16"/>
      <c r="BB2746" s="16"/>
      <c r="BC2746" s="16"/>
      <c r="BD2746" s="16"/>
      <c r="BH2746" s="6"/>
      <c r="BI2746" s="3"/>
      <c r="BK2746" s="6"/>
      <c r="BL2746" s="3"/>
      <c r="BM2746" s="3"/>
    </row>
    <row r="2747" spans="11:65" ht="12.75" customHeight="1" x14ac:dyDescent="0.15">
      <c r="K2747" s="1"/>
      <c r="AL2747" s="16"/>
      <c r="AM2747" s="16"/>
      <c r="AN2747" s="17"/>
      <c r="AO2747" s="16"/>
      <c r="AP2747" s="16"/>
      <c r="AQ2747" s="18"/>
      <c r="AR2747" s="18"/>
      <c r="AS2747" s="16"/>
      <c r="AT2747" s="16"/>
      <c r="AU2747" s="16"/>
      <c r="AV2747" s="16"/>
      <c r="AW2747" s="17"/>
      <c r="AX2747" s="16"/>
      <c r="AY2747" s="16"/>
      <c r="AZ2747" s="16"/>
      <c r="BA2747" s="16"/>
      <c r="BB2747" s="16"/>
      <c r="BC2747" s="16"/>
      <c r="BD2747" s="16"/>
      <c r="BH2747" s="6"/>
      <c r="BI2747" s="3"/>
      <c r="BK2747" s="6"/>
      <c r="BL2747" s="3"/>
      <c r="BM2747" s="3"/>
    </row>
    <row r="2748" spans="11:65" ht="12.75" customHeight="1" x14ac:dyDescent="0.15">
      <c r="K2748" s="1"/>
      <c r="AL2748" s="16"/>
      <c r="AM2748" s="16"/>
      <c r="AN2748" s="17"/>
      <c r="AO2748" s="16"/>
      <c r="AP2748" s="16"/>
      <c r="AQ2748" s="18"/>
      <c r="AR2748" s="18"/>
      <c r="AS2748" s="16"/>
      <c r="AT2748" s="16"/>
      <c r="AU2748" s="16"/>
      <c r="AV2748" s="16"/>
      <c r="AW2748" s="17"/>
      <c r="AX2748" s="16"/>
      <c r="AY2748" s="16"/>
      <c r="AZ2748" s="16"/>
      <c r="BA2748" s="16"/>
      <c r="BB2748" s="16"/>
      <c r="BC2748" s="16"/>
      <c r="BD2748" s="16"/>
      <c r="BH2748" s="6"/>
      <c r="BI2748" s="3"/>
      <c r="BK2748" s="6"/>
      <c r="BL2748" s="3"/>
      <c r="BM2748" s="3"/>
    </row>
    <row r="2749" spans="11:65" ht="12.75" customHeight="1" x14ac:dyDescent="0.15">
      <c r="K2749" s="1"/>
      <c r="AL2749" s="16"/>
      <c r="AM2749" s="16"/>
      <c r="AN2749" s="17"/>
      <c r="AO2749" s="16"/>
      <c r="AP2749" s="16"/>
      <c r="AQ2749" s="18"/>
      <c r="AR2749" s="18"/>
      <c r="AS2749" s="16"/>
      <c r="AT2749" s="16"/>
      <c r="AU2749" s="16"/>
      <c r="AV2749" s="16"/>
      <c r="AW2749" s="17"/>
      <c r="AX2749" s="16"/>
      <c r="AY2749" s="16"/>
      <c r="AZ2749" s="16"/>
      <c r="BA2749" s="16"/>
      <c r="BB2749" s="16"/>
      <c r="BC2749" s="16"/>
      <c r="BD2749" s="16"/>
      <c r="BH2749" s="6"/>
      <c r="BI2749" s="3"/>
      <c r="BK2749" s="6"/>
      <c r="BL2749" s="3"/>
      <c r="BM2749" s="3"/>
    </row>
    <row r="2750" spans="11:65" ht="12.75" customHeight="1" x14ac:dyDescent="0.15">
      <c r="K2750" s="1"/>
      <c r="AL2750" s="16"/>
      <c r="AM2750" s="16"/>
      <c r="AN2750" s="17"/>
      <c r="AO2750" s="16"/>
      <c r="AP2750" s="16"/>
      <c r="AQ2750" s="18"/>
      <c r="AR2750" s="18"/>
      <c r="AS2750" s="16"/>
      <c r="AT2750" s="16"/>
      <c r="AU2750" s="16"/>
      <c r="AV2750" s="16"/>
      <c r="AW2750" s="17"/>
      <c r="AX2750" s="16"/>
      <c r="AY2750" s="16"/>
      <c r="AZ2750" s="16"/>
      <c r="BA2750" s="16"/>
      <c r="BB2750" s="16"/>
      <c r="BC2750" s="16"/>
      <c r="BD2750" s="16"/>
      <c r="BH2750" s="6"/>
      <c r="BI2750" s="3"/>
      <c r="BK2750" s="6"/>
      <c r="BL2750" s="3"/>
      <c r="BM2750" s="3"/>
    </row>
    <row r="2751" spans="11:65" ht="12.75" customHeight="1" x14ac:dyDescent="0.15">
      <c r="K2751" s="1"/>
      <c r="AL2751" s="16"/>
      <c r="AM2751" s="16"/>
      <c r="AN2751" s="17"/>
      <c r="AO2751" s="16"/>
      <c r="AP2751" s="16"/>
      <c r="AQ2751" s="18"/>
      <c r="AR2751" s="18"/>
      <c r="AS2751" s="16"/>
      <c r="AT2751" s="16"/>
      <c r="AU2751" s="16"/>
      <c r="AV2751" s="16"/>
      <c r="AW2751" s="17"/>
      <c r="AX2751" s="16"/>
      <c r="AY2751" s="16"/>
      <c r="AZ2751" s="16"/>
      <c r="BA2751" s="16"/>
      <c r="BB2751" s="16"/>
      <c r="BC2751" s="16"/>
      <c r="BD2751" s="16"/>
      <c r="BH2751" s="6"/>
      <c r="BI2751" s="3"/>
      <c r="BK2751" s="6"/>
      <c r="BL2751" s="3"/>
      <c r="BM2751" s="3"/>
    </row>
    <row r="2752" spans="11:65" ht="12.75" customHeight="1" x14ac:dyDescent="0.15">
      <c r="K2752" s="1"/>
      <c r="AL2752" s="16"/>
      <c r="AM2752" s="16"/>
      <c r="AN2752" s="17"/>
      <c r="AO2752" s="16"/>
      <c r="AP2752" s="16"/>
      <c r="AQ2752" s="18"/>
      <c r="AR2752" s="18"/>
      <c r="AS2752" s="16"/>
      <c r="AT2752" s="16"/>
      <c r="AU2752" s="16"/>
      <c r="AV2752" s="16"/>
      <c r="AW2752" s="17"/>
      <c r="AX2752" s="16"/>
      <c r="AY2752" s="16"/>
      <c r="AZ2752" s="16"/>
      <c r="BA2752" s="16"/>
      <c r="BB2752" s="16"/>
      <c r="BC2752" s="16"/>
      <c r="BD2752" s="16"/>
      <c r="BH2752" s="6"/>
      <c r="BI2752" s="3"/>
      <c r="BK2752" s="6"/>
      <c r="BL2752" s="3"/>
      <c r="BM2752" s="3"/>
    </row>
    <row r="2753" spans="11:65" ht="12.75" customHeight="1" x14ac:dyDescent="0.15">
      <c r="K2753" s="1"/>
      <c r="AL2753" s="16"/>
      <c r="AM2753" s="16"/>
      <c r="AN2753" s="17"/>
      <c r="AO2753" s="16"/>
      <c r="AP2753" s="16"/>
      <c r="AQ2753" s="18"/>
      <c r="AR2753" s="18"/>
      <c r="AS2753" s="16"/>
      <c r="AT2753" s="16"/>
      <c r="AU2753" s="16"/>
      <c r="AV2753" s="16"/>
      <c r="AW2753" s="17"/>
      <c r="AX2753" s="16"/>
      <c r="AY2753" s="16"/>
      <c r="AZ2753" s="16"/>
      <c r="BA2753" s="16"/>
      <c r="BB2753" s="16"/>
      <c r="BC2753" s="16"/>
      <c r="BD2753" s="16"/>
      <c r="BH2753" s="6"/>
      <c r="BI2753" s="3"/>
      <c r="BK2753" s="6"/>
      <c r="BL2753" s="3"/>
      <c r="BM2753" s="3"/>
    </row>
    <row r="2754" spans="11:65" ht="12.75" customHeight="1" x14ac:dyDescent="0.15">
      <c r="K2754" s="1"/>
      <c r="AL2754" s="16"/>
      <c r="AM2754" s="16"/>
      <c r="AN2754" s="17"/>
      <c r="AO2754" s="16"/>
      <c r="AP2754" s="16"/>
      <c r="AQ2754" s="18"/>
      <c r="AR2754" s="18"/>
      <c r="AS2754" s="16"/>
      <c r="AT2754" s="16"/>
      <c r="AU2754" s="16"/>
      <c r="AV2754" s="16"/>
      <c r="AW2754" s="17"/>
      <c r="AX2754" s="16"/>
      <c r="AY2754" s="16"/>
      <c r="AZ2754" s="16"/>
      <c r="BA2754" s="16"/>
      <c r="BB2754" s="16"/>
      <c r="BC2754" s="16"/>
      <c r="BD2754" s="16"/>
      <c r="BH2754" s="6"/>
      <c r="BI2754" s="3"/>
      <c r="BK2754" s="6"/>
      <c r="BL2754" s="3"/>
      <c r="BM2754" s="3"/>
    </row>
    <row r="2755" spans="11:65" ht="12.75" customHeight="1" x14ac:dyDescent="0.15">
      <c r="K2755" s="1"/>
      <c r="AL2755" s="16"/>
      <c r="AM2755" s="16"/>
      <c r="AN2755" s="17"/>
      <c r="AO2755" s="16"/>
      <c r="AP2755" s="16"/>
      <c r="AQ2755" s="18"/>
      <c r="AR2755" s="18"/>
      <c r="AS2755" s="16"/>
      <c r="AT2755" s="16"/>
      <c r="AU2755" s="16"/>
      <c r="AV2755" s="16"/>
      <c r="AW2755" s="17"/>
      <c r="AX2755" s="16"/>
      <c r="AY2755" s="16"/>
      <c r="AZ2755" s="16"/>
      <c r="BA2755" s="16"/>
      <c r="BB2755" s="16"/>
      <c r="BC2755" s="16"/>
      <c r="BD2755" s="16"/>
      <c r="BH2755" s="6"/>
      <c r="BI2755" s="3"/>
      <c r="BK2755" s="6"/>
      <c r="BL2755" s="3"/>
      <c r="BM2755" s="3"/>
    </row>
    <row r="2756" spans="11:65" ht="12.75" customHeight="1" x14ac:dyDescent="0.15">
      <c r="K2756" s="1"/>
      <c r="AL2756" s="16"/>
      <c r="AM2756" s="16"/>
      <c r="AN2756" s="17"/>
      <c r="AO2756" s="16"/>
      <c r="AP2756" s="16"/>
      <c r="AQ2756" s="18"/>
      <c r="AR2756" s="18"/>
      <c r="AS2756" s="16"/>
      <c r="AT2756" s="16"/>
      <c r="AU2756" s="16"/>
      <c r="AV2756" s="16"/>
      <c r="AW2756" s="17"/>
      <c r="AX2756" s="16"/>
      <c r="AY2756" s="16"/>
      <c r="AZ2756" s="16"/>
      <c r="BA2756" s="16"/>
      <c r="BB2756" s="16"/>
      <c r="BC2756" s="16"/>
      <c r="BD2756" s="16"/>
      <c r="BH2756" s="6"/>
      <c r="BI2756" s="3"/>
      <c r="BK2756" s="6"/>
      <c r="BL2756" s="3"/>
      <c r="BM2756" s="3"/>
    </row>
    <row r="2757" spans="11:65" ht="12.75" customHeight="1" x14ac:dyDescent="0.15">
      <c r="K2757" s="1"/>
      <c r="AL2757" s="16"/>
      <c r="AM2757" s="16"/>
      <c r="AN2757" s="17"/>
      <c r="AO2757" s="16"/>
      <c r="AP2757" s="16"/>
      <c r="AQ2757" s="18"/>
      <c r="AR2757" s="18"/>
      <c r="AS2757" s="16"/>
      <c r="AT2757" s="16"/>
      <c r="AU2757" s="16"/>
      <c r="AV2757" s="16"/>
      <c r="AW2757" s="17"/>
      <c r="AX2757" s="16"/>
      <c r="AY2757" s="16"/>
      <c r="AZ2757" s="16"/>
      <c r="BA2757" s="16"/>
      <c r="BB2757" s="16"/>
      <c r="BC2757" s="16"/>
      <c r="BD2757" s="16"/>
      <c r="BH2757" s="6"/>
      <c r="BI2757" s="3"/>
      <c r="BK2757" s="6"/>
      <c r="BL2757" s="3"/>
      <c r="BM2757" s="3"/>
    </row>
    <row r="2758" spans="11:65" ht="12.75" customHeight="1" x14ac:dyDescent="0.15">
      <c r="K2758" s="1"/>
      <c r="AL2758" s="16"/>
      <c r="AM2758" s="16"/>
      <c r="AN2758" s="17"/>
      <c r="AO2758" s="16"/>
      <c r="AP2758" s="16"/>
      <c r="AQ2758" s="18"/>
      <c r="AR2758" s="18"/>
      <c r="AS2758" s="16"/>
      <c r="AT2758" s="16"/>
      <c r="AU2758" s="16"/>
      <c r="AV2758" s="16"/>
      <c r="AW2758" s="17"/>
      <c r="AX2758" s="16"/>
      <c r="AY2758" s="16"/>
      <c r="AZ2758" s="16"/>
      <c r="BA2758" s="16"/>
      <c r="BB2758" s="16"/>
      <c r="BC2758" s="16"/>
      <c r="BD2758" s="16"/>
      <c r="BH2758" s="6"/>
      <c r="BI2758" s="3"/>
      <c r="BK2758" s="6"/>
      <c r="BL2758" s="3"/>
      <c r="BM2758" s="3"/>
    </row>
    <row r="2759" spans="11:65" ht="12.75" customHeight="1" x14ac:dyDescent="0.15">
      <c r="K2759" s="1"/>
      <c r="AL2759" s="16"/>
      <c r="AM2759" s="16"/>
      <c r="AN2759" s="17"/>
      <c r="AO2759" s="16"/>
      <c r="AP2759" s="16"/>
      <c r="AQ2759" s="18"/>
      <c r="AR2759" s="18"/>
      <c r="AS2759" s="16"/>
      <c r="AT2759" s="16"/>
      <c r="AU2759" s="16"/>
      <c r="AV2759" s="16"/>
      <c r="AW2759" s="17"/>
      <c r="AX2759" s="16"/>
      <c r="AY2759" s="16"/>
      <c r="AZ2759" s="16"/>
      <c r="BA2759" s="16"/>
      <c r="BB2759" s="16"/>
      <c r="BC2759" s="16"/>
      <c r="BD2759" s="16"/>
      <c r="BH2759" s="6"/>
      <c r="BI2759" s="3"/>
      <c r="BK2759" s="6"/>
      <c r="BL2759" s="3"/>
      <c r="BM2759" s="3"/>
    </row>
    <row r="2760" spans="11:65" ht="12.75" customHeight="1" x14ac:dyDescent="0.15">
      <c r="K2760" s="1"/>
      <c r="AL2760" s="16"/>
      <c r="AM2760" s="16"/>
      <c r="AN2760" s="17"/>
      <c r="AO2760" s="16"/>
      <c r="AP2760" s="16"/>
      <c r="AQ2760" s="18"/>
      <c r="AR2760" s="18"/>
      <c r="AS2760" s="16"/>
      <c r="AT2760" s="16"/>
      <c r="AU2760" s="16"/>
      <c r="AV2760" s="16"/>
      <c r="AW2760" s="17"/>
      <c r="AX2760" s="16"/>
      <c r="AY2760" s="16"/>
      <c r="AZ2760" s="16"/>
      <c r="BA2760" s="16"/>
      <c r="BB2760" s="16"/>
      <c r="BC2760" s="16"/>
      <c r="BD2760" s="16"/>
      <c r="BH2760" s="6"/>
      <c r="BI2760" s="3"/>
      <c r="BK2760" s="6"/>
      <c r="BL2760" s="3"/>
      <c r="BM2760" s="3"/>
    </row>
    <row r="2761" spans="11:65" ht="12.75" customHeight="1" x14ac:dyDescent="0.15">
      <c r="K2761" s="1"/>
      <c r="AL2761" s="16"/>
      <c r="AM2761" s="16"/>
      <c r="AN2761" s="17"/>
      <c r="AO2761" s="16"/>
      <c r="AP2761" s="16"/>
      <c r="AQ2761" s="18"/>
      <c r="AR2761" s="18"/>
      <c r="AS2761" s="16"/>
      <c r="AT2761" s="16"/>
      <c r="AU2761" s="16"/>
      <c r="AV2761" s="16"/>
      <c r="AW2761" s="17"/>
      <c r="AX2761" s="16"/>
      <c r="AY2761" s="16"/>
      <c r="AZ2761" s="16"/>
      <c r="BA2761" s="16"/>
      <c r="BB2761" s="16"/>
      <c r="BC2761" s="16"/>
      <c r="BD2761" s="16"/>
      <c r="BH2761" s="6"/>
      <c r="BI2761" s="3"/>
      <c r="BK2761" s="6"/>
      <c r="BL2761" s="3"/>
      <c r="BM2761" s="3"/>
    </row>
    <row r="2762" spans="11:65" ht="12.75" customHeight="1" x14ac:dyDescent="0.15">
      <c r="K2762" s="1"/>
      <c r="AL2762" s="16"/>
      <c r="AM2762" s="16"/>
      <c r="AN2762" s="17"/>
      <c r="AO2762" s="16"/>
      <c r="AP2762" s="16"/>
      <c r="AQ2762" s="18"/>
      <c r="AR2762" s="18"/>
      <c r="AS2762" s="16"/>
      <c r="AT2762" s="16"/>
      <c r="AU2762" s="16"/>
      <c r="AV2762" s="16"/>
      <c r="AW2762" s="17"/>
      <c r="AX2762" s="16"/>
      <c r="AY2762" s="16"/>
      <c r="AZ2762" s="16"/>
      <c r="BA2762" s="16"/>
      <c r="BB2762" s="16"/>
      <c r="BC2762" s="16"/>
      <c r="BD2762" s="16"/>
      <c r="BH2762" s="6"/>
      <c r="BI2762" s="3"/>
      <c r="BK2762" s="6"/>
      <c r="BL2762" s="3"/>
      <c r="BM2762" s="3"/>
    </row>
    <row r="2763" spans="11:65" ht="12.75" customHeight="1" x14ac:dyDescent="0.15">
      <c r="K2763" s="1"/>
      <c r="AL2763" s="16"/>
      <c r="AM2763" s="16"/>
      <c r="AN2763" s="17"/>
      <c r="AO2763" s="16"/>
      <c r="AP2763" s="16"/>
      <c r="AQ2763" s="18"/>
      <c r="AR2763" s="18"/>
      <c r="AS2763" s="16"/>
      <c r="AT2763" s="16"/>
      <c r="AU2763" s="16"/>
      <c r="AV2763" s="16"/>
      <c r="AW2763" s="17"/>
      <c r="AX2763" s="16"/>
      <c r="AY2763" s="16"/>
      <c r="AZ2763" s="16"/>
      <c r="BA2763" s="16"/>
      <c r="BB2763" s="16"/>
      <c r="BC2763" s="16"/>
      <c r="BD2763" s="16"/>
      <c r="BH2763" s="6"/>
      <c r="BI2763" s="3"/>
      <c r="BK2763" s="6"/>
      <c r="BL2763" s="3"/>
      <c r="BM2763" s="3"/>
    </row>
    <row r="2764" spans="11:65" ht="12.75" customHeight="1" x14ac:dyDescent="0.15">
      <c r="K2764" s="1"/>
      <c r="AL2764" s="16"/>
      <c r="AM2764" s="16"/>
      <c r="AN2764" s="17"/>
      <c r="AO2764" s="16"/>
      <c r="AP2764" s="16"/>
      <c r="AQ2764" s="18"/>
      <c r="AR2764" s="18"/>
      <c r="AS2764" s="16"/>
      <c r="AT2764" s="16"/>
      <c r="AU2764" s="16"/>
      <c r="AV2764" s="16"/>
      <c r="AW2764" s="17"/>
      <c r="AX2764" s="16"/>
      <c r="AY2764" s="16"/>
      <c r="AZ2764" s="16"/>
      <c r="BA2764" s="16"/>
      <c r="BB2764" s="16"/>
      <c r="BC2764" s="16"/>
      <c r="BD2764" s="16"/>
      <c r="BH2764" s="6"/>
      <c r="BI2764" s="3"/>
      <c r="BK2764" s="6"/>
      <c r="BL2764" s="3"/>
      <c r="BM2764" s="3"/>
    </row>
    <row r="2765" spans="11:65" ht="12.75" customHeight="1" x14ac:dyDescent="0.15">
      <c r="K2765" s="1"/>
      <c r="AL2765" s="16"/>
      <c r="AM2765" s="16"/>
      <c r="AN2765" s="17"/>
      <c r="AO2765" s="16"/>
      <c r="AP2765" s="16"/>
      <c r="AQ2765" s="18"/>
      <c r="AR2765" s="18"/>
      <c r="AS2765" s="16"/>
      <c r="AT2765" s="16"/>
      <c r="AU2765" s="16"/>
      <c r="AV2765" s="16"/>
      <c r="AW2765" s="17"/>
      <c r="AX2765" s="16"/>
      <c r="AY2765" s="16"/>
      <c r="AZ2765" s="16"/>
      <c r="BA2765" s="16"/>
      <c r="BB2765" s="16"/>
      <c r="BC2765" s="16"/>
      <c r="BD2765" s="16"/>
      <c r="BH2765" s="6"/>
      <c r="BI2765" s="3"/>
      <c r="BK2765" s="6"/>
      <c r="BL2765" s="3"/>
      <c r="BM2765" s="3"/>
    </row>
    <row r="2766" spans="11:65" ht="12.75" customHeight="1" x14ac:dyDescent="0.15">
      <c r="K2766" s="1"/>
      <c r="AL2766" s="16"/>
      <c r="AM2766" s="16"/>
      <c r="AN2766" s="17"/>
      <c r="AO2766" s="16"/>
      <c r="AP2766" s="16"/>
      <c r="AQ2766" s="18"/>
      <c r="AR2766" s="18"/>
      <c r="AS2766" s="16"/>
      <c r="AT2766" s="16"/>
      <c r="AU2766" s="16"/>
      <c r="AV2766" s="16"/>
      <c r="AW2766" s="17"/>
      <c r="AX2766" s="16"/>
      <c r="AY2766" s="16"/>
      <c r="AZ2766" s="16"/>
      <c r="BA2766" s="16"/>
      <c r="BB2766" s="16"/>
      <c r="BC2766" s="16"/>
      <c r="BD2766" s="16"/>
      <c r="BH2766" s="6"/>
      <c r="BI2766" s="3"/>
      <c r="BK2766" s="6"/>
      <c r="BL2766" s="3"/>
      <c r="BM2766" s="3"/>
    </row>
    <row r="2767" spans="11:65" ht="12.75" customHeight="1" x14ac:dyDescent="0.15">
      <c r="K2767" s="1"/>
      <c r="AL2767" s="16"/>
      <c r="AM2767" s="16"/>
      <c r="AN2767" s="17"/>
      <c r="AO2767" s="16"/>
      <c r="AP2767" s="16"/>
      <c r="AQ2767" s="18"/>
      <c r="AR2767" s="18"/>
      <c r="AS2767" s="16"/>
      <c r="AT2767" s="16"/>
      <c r="AU2767" s="16"/>
      <c r="AV2767" s="16"/>
      <c r="AW2767" s="17"/>
      <c r="AX2767" s="16"/>
      <c r="AY2767" s="16"/>
      <c r="AZ2767" s="16"/>
      <c r="BA2767" s="16"/>
      <c r="BB2767" s="16"/>
      <c r="BC2767" s="16"/>
      <c r="BD2767" s="16"/>
      <c r="BH2767" s="6"/>
      <c r="BI2767" s="3"/>
      <c r="BK2767" s="6"/>
      <c r="BL2767" s="3"/>
      <c r="BM2767" s="3"/>
    </row>
    <row r="2768" spans="11:65" ht="12.75" customHeight="1" x14ac:dyDescent="0.15">
      <c r="K2768" s="1"/>
      <c r="AL2768" s="16"/>
      <c r="AM2768" s="16"/>
      <c r="AN2768" s="17"/>
      <c r="AO2768" s="16"/>
      <c r="AP2768" s="16"/>
      <c r="AQ2768" s="18"/>
      <c r="AR2768" s="18"/>
      <c r="AS2768" s="16"/>
      <c r="AT2768" s="16"/>
      <c r="AU2768" s="16"/>
      <c r="AV2768" s="16"/>
      <c r="AW2768" s="17"/>
      <c r="AX2768" s="16"/>
      <c r="AY2768" s="16"/>
      <c r="AZ2768" s="16"/>
      <c r="BA2768" s="16"/>
      <c r="BB2768" s="16"/>
      <c r="BC2768" s="16"/>
      <c r="BD2768" s="16"/>
      <c r="BH2768" s="6"/>
      <c r="BI2768" s="3"/>
      <c r="BK2768" s="6"/>
      <c r="BL2768" s="3"/>
      <c r="BM2768" s="3"/>
    </row>
    <row r="2769" spans="11:65" ht="12.75" customHeight="1" x14ac:dyDescent="0.15">
      <c r="K2769" s="1"/>
      <c r="AL2769" s="16"/>
      <c r="AM2769" s="16"/>
      <c r="AN2769" s="17"/>
      <c r="AO2769" s="16"/>
      <c r="AP2769" s="16"/>
      <c r="AQ2769" s="18"/>
      <c r="AR2769" s="18"/>
      <c r="AS2769" s="16"/>
      <c r="AT2769" s="16"/>
      <c r="AU2769" s="16"/>
      <c r="AV2769" s="16"/>
      <c r="AW2769" s="17"/>
      <c r="AX2769" s="16"/>
      <c r="AY2769" s="16"/>
      <c r="AZ2769" s="16"/>
      <c r="BA2769" s="16"/>
      <c r="BB2769" s="16"/>
      <c r="BC2769" s="16"/>
      <c r="BD2769" s="16"/>
      <c r="BH2769" s="6"/>
      <c r="BI2769" s="3"/>
      <c r="BK2769" s="6"/>
      <c r="BL2769" s="3"/>
      <c r="BM2769" s="3"/>
    </row>
    <row r="2770" spans="11:65" ht="12.75" customHeight="1" x14ac:dyDescent="0.15">
      <c r="K2770" s="1"/>
      <c r="AL2770" s="16"/>
      <c r="AM2770" s="16"/>
      <c r="AN2770" s="17"/>
      <c r="AO2770" s="16"/>
      <c r="AP2770" s="16"/>
      <c r="AQ2770" s="18"/>
      <c r="AR2770" s="18"/>
      <c r="AS2770" s="16"/>
      <c r="AT2770" s="16"/>
      <c r="AU2770" s="16"/>
      <c r="AV2770" s="16"/>
      <c r="AW2770" s="17"/>
      <c r="AX2770" s="16"/>
      <c r="AY2770" s="16"/>
      <c r="AZ2770" s="16"/>
      <c r="BA2770" s="16"/>
      <c r="BB2770" s="16"/>
      <c r="BC2770" s="16"/>
      <c r="BD2770" s="16"/>
      <c r="BH2770" s="6"/>
      <c r="BI2770" s="3"/>
      <c r="BK2770" s="6"/>
      <c r="BL2770" s="3"/>
      <c r="BM2770" s="3"/>
    </row>
    <row r="2771" spans="11:65" ht="12.75" customHeight="1" x14ac:dyDescent="0.15">
      <c r="K2771" s="1"/>
      <c r="AL2771" s="16"/>
      <c r="AM2771" s="16"/>
      <c r="AN2771" s="17"/>
      <c r="AO2771" s="16"/>
      <c r="AP2771" s="16"/>
      <c r="AQ2771" s="18"/>
      <c r="AR2771" s="18"/>
      <c r="AS2771" s="16"/>
      <c r="AT2771" s="16"/>
      <c r="AU2771" s="16"/>
      <c r="AV2771" s="16"/>
      <c r="AW2771" s="17"/>
      <c r="AX2771" s="16"/>
      <c r="AY2771" s="16"/>
      <c r="AZ2771" s="16"/>
      <c r="BA2771" s="16"/>
      <c r="BB2771" s="16"/>
      <c r="BC2771" s="16"/>
      <c r="BD2771" s="16"/>
      <c r="BH2771" s="6"/>
      <c r="BI2771" s="3"/>
      <c r="BK2771" s="6"/>
      <c r="BL2771" s="3"/>
      <c r="BM2771" s="3"/>
    </row>
    <row r="2772" spans="11:65" ht="12.75" customHeight="1" x14ac:dyDescent="0.15">
      <c r="K2772" s="1"/>
      <c r="AL2772" s="16"/>
      <c r="AM2772" s="16"/>
      <c r="AN2772" s="17"/>
      <c r="AO2772" s="16"/>
      <c r="AP2772" s="16"/>
      <c r="AQ2772" s="18"/>
      <c r="AR2772" s="18"/>
      <c r="AS2772" s="16"/>
      <c r="AT2772" s="16"/>
      <c r="AU2772" s="16"/>
      <c r="AV2772" s="16"/>
      <c r="AW2772" s="17"/>
      <c r="AX2772" s="16"/>
      <c r="AY2772" s="16"/>
      <c r="AZ2772" s="16"/>
      <c r="BA2772" s="16"/>
      <c r="BB2772" s="16"/>
      <c r="BC2772" s="16"/>
      <c r="BD2772" s="16"/>
      <c r="BH2772" s="6"/>
      <c r="BI2772" s="3"/>
      <c r="BK2772" s="6"/>
      <c r="BL2772" s="3"/>
      <c r="BM2772" s="3"/>
    </row>
    <row r="2773" spans="11:65" ht="12.75" customHeight="1" x14ac:dyDescent="0.15">
      <c r="K2773" s="1"/>
      <c r="AL2773" s="16"/>
      <c r="AM2773" s="16"/>
      <c r="AN2773" s="17"/>
      <c r="AO2773" s="16"/>
      <c r="AP2773" s="16"/>
      <c r="AQ2773" s="18"/>
      <c r="AR2773" s="18"/>
      <c r="AS2773" s="16"/>
      <c r="AT2773" s="16"/>
      <c r="AU2773" s="16"/>
      <c r="AV2773" s="16"/>
      <c r="AW2773" s="17"/>
      <c r="AX2773" s="16"/>
      <c r="AY2773" s="16"/>
      <c r="AZ2773" s="16"/>
      <c r="BA2773" s="16"/>
      <c r="BB2773" s="16"/>
      <c r="BC2773" s="16"/>
      <c r="BD2773" s="16"/>
      <c r="BH2773" s="6"/>
      <c r="BI2773" s="3"/>
      <c r="BK2773" s="6"/>
      <c r="BL2773" s="3"/>
      <c r="BM2773" s="3"/>
    </row>
    <row r="2774" spans="11:65" ht="12.75" customHeight="1" x14ac:dyDescent="0.15">
      <c r="K2774" s="1"/>
      <c r="AL2774" s="16"/>
      <c r="AM2774" s="16"/>
      <c r="AN2774" s="17"/>
      <c r="AO2774" s="16"/>
      <c r="AP2774" s="16"/>
      <c r="AQ2774" s="18"/>
      <c r="AR2774" s="18"/>
      <c r="AS2774" s="16"/>
      <c r="AT2774" s="16"/>
      <c r="AU2774" s="16"/>
      <c r="AV2774" s="16"/>
      <c r="AW2774" s="17"/>
      <c r="AX2774" s="16"/>
      <c r="AY2774" s="16"/>
      <c r="AZ2774" s="16"/>
      <c r="BA2774" s="16"/>
      <c r="BB2774" s="16"/>
      <c r="BC2774" s="16"/>
      <c r="BD2774" s="16"/>
      <c r="BH2774" s="6"/>
      <c r="BI2774" s="3"/>
      <c r="BK2774" s="6"/>
      <c r="BL2774" s="3"/>
      <c r="BM2774" s="3"/>
    </row>
    <row r="2775" spans="11:65" ht="12.75" customHeight="1" x14ac:dyDescent="0.15">
      <c r="K2775" s="1"/>
      <c r="AL2775" s="16"/>
      <c r="AM2775" s="16"/>
      <c r="AN2775" s="17"/>
      <c r="AO2775" s="16"/>
      <c r="AP2775" s="16"/>
      <c r="AQ2775" s="18"/>
      <c r="AR2775" s="18"/>
      <c r="AS2775" s="16"/>
      <c r="AT2775" s="16"/>
      <c r="AU2775" s="16"/>
      <c r="AV2775" s="16"/>
      <c r="AW2775" s="17"/>
      <c r="AX2775" s="16"/>
      <c r="AY2775" s="16"/>
      <c r="AZ2775" s="16"/>
      <c r="BA2775" s="16"/>
      <c r="BB2775" s="16"/>
      <c r="BC2775" s="16"/>
      <c r="BD2775" s="16"/>
      <c r="BH2775" s="6"/>
      <c r="BI2775" s="3"/>
      <c r="BK2775" s="6"/>
      <c r="BL2775" s="3"/>
      <c r="BM2775" s="3"/>
    </row>
    <row r="2776" spans="11:65" ht="12.75" customHeight="1" x14ac:dyDescent="0.15">
      <c r="K2776" s="1"/>
      <c r="AL2776" s="16"/>
      <c r="AM2776" s="16"/>
      <c r="AN2776" s="17"/>
      <c r="AO2776" s="16"/>
      <c r="AP2776" s="16"/>
      <c r="AQ2776" s="18"/>
      <c r="AR2776" s="18"/>
      <c r="AS2776" s="16"/>
      <c r="AT2776" s="16"/>
      <c r="AU2776" s="16"/>
      <c r="AV2776" s="16"/>
      <c r="AW2776" s="17"/>
      <c r="AX2776" s="16"/>
      <c r="AY2776" s="16"/>
      <c r="AZ2776" s="16"/>
      <c r="BA2776" s="16"/>
      <c r="BB2776" s="16"/>
      <c r="BC2776" s="16"/>
      <c r="BD2776" s="16"/>
      <c r="BH2776" s="6"/>
      <c r="BI2776" s="3"/>
      <c r="BK2776" s="6"/>
      <c r="BL2776" s="3"/>
      <c r="BM2776" s="3"/>
    </row>
    <row r="2777" spans="11:65" ht="12.75" customHeight="1" x14ac:dyDescent="0.15">
      <c r="K2777" s="1"/>
      <c r="AL2777" s="16"/>
      <c r="AM2777" s="16"/>
      <c r="AN2777" s="17"/>
      <c r="AO2777" s="16"/>
      <c r="AP2777" s="16"/>
      <c r="AQ2777" s="18"/>
      <c r="AR2777" s="18"/>
      <c r="AS2777" s="16"/>
      <c r="AT2777" s="16"/>
      <c r="AU2777" s="16"/>
      <c r="AV2777" s="16"/>
      <c r="AW2777" s="17"/>
      <c r="AX2777" s="16"/>
      <c r="AY2777" s="16"/>
      <c r="AZ2777" s="16"/>
      <c r="BA2777" s="16"/>
      <c r="BB2777" s="16"/>
      <c r="BC2777" s="16"/>
      <c r="BD2777" s="16"/>
      <c r="BH2777" s="6"/>
      <c r="BI2777" s="3"/>
      <c r="BK2777" s="6"/>
      <c r="BL2777" s="3"/>
      <c r="BM2777" s="3"/>
    </row>
    <row r="2778" spans="11:65" ht="12.75" customHeight="1" x14ac:dyDescent="0.15">
      <c r="K2778" s="1"/>
      <c r="AL2778" s="16"/>
      <c r="AM2778" s="16"/>
      <c r="AN2778" s="17"/>
      <c r="AO2778" s="16"/>
      <c r="AP2778" s="16"/>
      <c r="AQ2778" s="18"/>
      <c r="AR2778" s="18"/>
      <c r="AS2778" s="16"/>
      <c r="AT2778" s="16"/>
      <c r="AU2778" s="16"/>
      <c r="AV2778" s="16"/>
      <c r="AW2778" s="17"/>
      <c r="AX2778" s="16"/>
      <c r="AY2778" s="16"/>
      <c r="AZ2778" s="16"/>
      <c r="BA2778" s="16"/>
      <c r="BB2778" s="16"/>
      <c r="BC2778" s="16"/>
      <c r="BD2778" s="16"/>
      <c r="BH2778" s="6"/>
      <c r="BI2778" s="3"/>
      <c r="BK2778" s="6"/>
      <c r="BL2778" s="3"/>
      <c r="BM2778" s="3"/>
    </row>
    <row r="2779" spans="11:65" ht="12.75" customHeight="1" x14ac:dyDescent="0.15">
      <c r="K2779" s="1"/>
      <c r="AL2779" s="16"/>
      <c r="AM2779" s="16"/>
      <c r="AN2779" s="17"/>
      <c r="AO2779" s="16"/>
      <c r="AP2779" s="16"/>
      <c r="AQ2779" s="18"/>
      <c r="AR2779" s="18"/>
      <c r="AS2779" s="16"/>
      <c r="AT2779" s="16"/>
      <c r="AU2779" s="16"/>
      <c r="AV2779" s="16"/>
      <c r="AW2779" s="17"/>
      <c r="AX2779" s="16"/>
      <c r="AY2779" s="16"/>
      <c r="AZ2779" s="16"/>
      <c r="BA2779" s="16"/>
      <c r="BB2779" s="16"/>
      <c r="BC2779" s="16"/>
      <c r="BD2779" s="16"/>
      <c r="BH2779" s="6"/>
      <c r="BI2779" s="3"/>
      <c r="BK2779" s="6"/>
      <c r="BL2779" s="3"/>
      <c r="BM2779" s="3"/>
    </row>
    <row r="2780" spans="11:65" ht="12.75" customHeight="1" x14ac:dyDescent="0.15">
      <c r="K2780" s="1"/>
      <c r="AL2780" s="16"/>
      <c r="AM2780" s="16"/>
      <c r="AN2780" s="17"/>
      <c r="AO2780" s="16"/>
      <c r="AP2780" s="16"/>
      <c r="AQ2780" s="18"/>
      <c r="AR2780" s="18"/>
      <c r="AS2780" s="16"/>
      <c r="AT2780" s="16"/>
      <c r="AU2780" s="16"/>
      <c r="AV2780" s="16"/>
      <c r="AW2780" s="17"/>
      <c r="AX2780" s="16"/>
      <c r="AY2780" s="16"/>
      <c r="AZ2780" s="16"/>
      <c r="BA2780" s="16"/>
      <c r="BB2780" s="16"/>
      <c r="BC2780" s="16"/>
      <c r="BD2780" s="16"/>
      <c r="BH2780" s="6"/>
      <c r="BI2780" s="3"/>
      <c r="BK2780" s="6"/>
      <c r="BL2780" s="3"/>
      <c r="BM2780" s="3"/>
    </row>
    <row r="2781" spans="11:65" ht="12.75" customHeight="1" x14ac:dyDescent="0.15">
      <c r="K2781" s="1"/>
      <c r="AL2781" s="16"/>
      <c r="AM2781" s="16"/>
      <c r="AN2781" s="17"/>
      <c r="AO2781" s="16"/>
      <c r="AP2781" s="16"/>
      <c r="AQ2781" s="18"/>
      <c r="AR2781" s="18"/>
      <c r="AS2781" s="16"/>
      <c r="AT2781" s="16"/>
      <c r="AU2781" s="16"/>
      <c r="AV2781" s="16"/>
      <c r="AW2781" s="17"/>
      <c r="AX2781" s="16"/>
      <c r="AY2781" s="16"/>
      <c r="AZ2781" s="16"/>
      <c r="BA2781" s="16"/>
      <c r="BB2781" s="16"/>
      <c r="BC2781" s="16"/>
      <c r="BD2781" s="16"/>
      <c r="BH2781" s="6"/>
      <c r="BI2781" s="3"/>
      <c r="BK2781" s="6"/>
      <c r="BL2781" s="3"/>
      <c r="BM2781" s="3"/>
    </row>
    <row r="2782" spans="11:65" ht="12.75" customHeight="1" x14ac:dyDescent="0.15">
      <c r="K2782" s="1"/>
      <c r="AL2782" s="16"/>
      <c r="AM2782" s="16"/>
      <c r="AN2782" s="17"/>
      <c r="AO2782" s="16"/>
      <c r="AP2782" s="16"/>
      <c r="AQ2782" s="18"/>
      <c r="AR2782" s="18"/>
      <c r="AS2782" s="16"/>
      <c r="AT2782" s="16"/>
      <c r="AU2782" s="16"/>
      <c r="AV2782" s="16"/>
      <c r="AW2782" s="17"/>
      <c r="AX2782" s="16"/>
      <c r="AY2782" s="16"/>
      <c r="AZ2782" s="16"/>
      <c r="BA2782" s="16"/>
      <c r="BB2782" s="16"/>
      <c r="BC2782" s="16"/>
      <c r="BD2782" s="16"/>
      <c r="BH2782" s="6"/>
      <c r="BI2782" s="3"/>
      <c r="BK2782" s="6"/>
      <c r="BL2782" s="3"/>
      <c r="BM2782" s="3"/>
    </row>
    <row r="2783" spans="11:65" ht="12.75" customHeight="1" x14ac:dyDescent="0.15">
      <c r="K2783" s="1"/>
      <c r="AL2783" s="16"/>
      <c r="AM2783" s="16"/>
      <c r="AN2783" s="17"/>
      <c r="AO2783" s="16"/>
      <c r="AP2783" s="16"/>
      <c r="AQ2783" s="18"/>
      <c r="AR2783" s="18"/>
      <c r="AS2783" s="16"/>
      <c r="AT2783" s="16"/>
      <c r="AU2783" s="16"/>
      <c r="AV2783" s="16"/>
      <c r="AW2783" s="17"/>
      <c r="AX2783" s="16"/>
      <c r="AY2783" s="16"/>
      <c r="AZ2783" s="16"/>
      <c r="BA2783" s="16"/>
      <c r="BB2783" s="16"/>
      <c r="BC2783" s="16"/>
      <c r="BD2783" s="16"/>
      <c r="BH2783" s="6"/>
      <c r="BI2783" s="3"/>
      <c r="BK2783" s="6"/>
      <c r="BL2783" s="3"/>
      <c r="BM2783" s="3"/>
    </row>
    <row r="2784" spans="11:65" ht="12.75" customHeight="1" x14ac:dyDescent="0.15">
      <c r="K2784" s="1"/>
      <c r="AL2784" s="16"/>
      <c r="AM2784" s="16"/>
      <c r="AN2784" s="17"/>
      <c r="AO2784" s="16"/>
      <c r="AP2784" s="16"/>
      <c r="AQ2784" s="18"/>
      <c r="AR2784" s="18"/>
      <c r="AS2784" s="16"/>
      <c r="AT2784" s="16"/>
      <c r="AU2784" s="16"/>
      <c r="AV2784" s="16"/>
      <c r="AW2784" s="17"/>
      <c r="AX2784" s="16"/>
      <c r="AY2784" s="16"/>
      <c r="AZ2784" s="16"/>
      <c r="BA2784" s="16"/>
      <c r="BB2784" s="16"/>
      <c r="BC2784" s="16"/>
      <c r="BD2784" s="16"/>
      <c r="BH2784" s="6"/>
      <c r="BI2784" s="3"/>
      <c r="BK2784" s="6"/>
      <c r="BL2784" s="3"/>
      <c r="BM2784" s="3"/>
    </row>
    <row r="2785" spans="11:65" ht="12.75" customHeight="1" x14ac:dyDescent="0.15">
      <c r="K2785" s="1"/>
      <c r="AL2785" s="16"/>
      <c r="AM2785" s="16"/>
      <c r="AN2785" s="17"/>
      <c r="AO2785" s="16"/>
      <c r="AP2785" s="16"/>
      <c r="AQ2785" s="18"/>
      <c r="AR2785" s="18"/>
      <c r="AS2785" s="16"/>
      <c r="AT2785" s="16"/>
      <c r="AU2785" s="16"/>
      <c r="AV2785" s="16"/>
      <c r="AW2785" s="17"/>
      <c r="AX2785" s="16"/>
      <c r="AY2785" s="16"/>
      <c r="AZ2785" s="16"/>
      <c r="BA2785" s="16"/>
      <c r="BB2785" s="16"/>
      <c r="BC2785" s="16"/>
      <c r="BD2785" s="16"/>
      <c r="BH2785" s="6"/>
      <c r="BI2785" s="3"/>
      <c r="BK2785" s="6"/>
      <c r="BL2785" s="3"/>
      <c r="BM2785" s="3"/>
    </row>
    <row r="2786" spans="11:65" ht="12.75" customHeight="1" x14ac:dyDescent="0.15">
      <c r="K2786" s="1"/>
      <c r="AL2786" s="16"/>
      <c r="AM2786" s="16"/>
      <c r="AN2786" s="17"/>
      <c r="AO2786" s="16"/>
      <c r="AP2786" s="16"/>
      <c r="AQ2786" s="18"/>
      <c r="AR2786" s="18"/>
      <c r="AS2786" s="16"/>
      <c r="AT2786" s="16"/>
      <c r="AU2786" s="16"/>
      <c r="AV2786" s="16"/>
      <c r="AW2786" s="17"/>
      <c r="AX2786" s="16"/>
      <c r="AY2786" s="16"/>
      <c r="AZ2786" s="16"/>
      <c r="BA2786" s="16"/>
      <c r="BB2786" s="16"/>
      <c r="BC2786" s="16"/>
      <c r="BD2786" s="16"/>
      <c r="BH2786" s="6"/>
      <c r="BI2786" s="3"/>
      <c r="BK2786" s="6"/>
      <c r="BL2786" s="3"/>
      <c r="BM2786" s="3"/>
    </row>
    <row r="2787" spans="11:65" ht="12.75" customHeight="1" x14ac:dyDescent="0.15">
      <c r="K2787" s="1"/>
      <c r="AL2787" s="16"/>
      <c r="AM2787" s="16"/>
      <c r="AN2787" s="17"/>
      <c r="AO2787" s="16"/>
      <c r="AP2787" s="16"/>
      <c r="AQ2787" s="18"/>
      <c r="AR2787" s="18"/>
      <c r="AS2787" s="16"/>
      <c r="AT2787" s="16"/>
      <c r="AU2787" s="16"/>
      <c r="AV2787" s="16"/>
      <c r="AW2787" s="17"/>
      <c r="AX2787" s="16"/>
      <c r="AY2787" s="16"/>
      <c r="AZ2787" s="16"/>
      <c r="BA2787" s="16"/>
      <c r="BB2787" s="16"/>
      <c r="BC2787" s="16"/>
      <c r="BD2787" s="16"/>
      <c r="BH2787" s="6"/>
      <c r="BI2787" s="3"/>
      <c r="BK2787" s="6"/>
      <c r="BL2787" s="3"/>
      <c r="BM2787" s="3"/>
    </row>
    <row r="2788" spans="11:65" ht="12.75" customHeight="1" x14ac:dyDescent="0.15">
      <c r="K2788" s="1"/>
      <c r="AL2788" s="16"/>
      <c r="AM2788" s="16"/>
      <c r="AN2788" s="17"/>
      <c r="AO2788" s="16"/>
      <c r="AP2788" s="16"/>
      <c r="AQ2788" s="18"/>
      <c r="AR2788" s="18"/>
      <c r="AS2788" s="16"/>
      <c r="AT2788" s="16"/>
      <c r="AU2788" s="16"/>
      <c r="AV2788" s="16"/>
      <c r="AW2788" s="17"/>
      <c r="AX2788" s="16"/>
      <c r="AY2788" s="16"/>
      <c r="AZ2788" s="16"/>
      <c r="BA2788" s="16"/>
      <c r="BB2788" s="16"/>
      <c r="BC2788" s="16"/>
      <c r="BD2788" s="16"/>
      <c r="BH2788" s="6"/>
      <c r="BI2788" s="3"/>
      <c r="BK2788" s="6"/>
      <c r="BL2788" s="3"/>
      <c r="BM2788" s="3"/>
    </row>
    <row r="2789" spans="11:65" ht="12.75" customHeight="1" x14ac:dyDescent="0.15">
      <c r="K2789" s="1"/>
      <c r="AL2789" s="16"/>
      <c r="AM2789" s="16"/>
      <c r="AN2789" s="17"/>
      <c r="AO2789" s="16"/>
      <c r="AP2789" s="16"/>
      <c r="AQ2789" s="18"/>
      <c r="AR2789" s="18"/>
      <c r="AS2789" s="16"/>
      <c r="AT2789" s="16"/>
      <c r="AU2789" s="16"/>
      <c r="AV2789" s="16"/>
      <c r="AW2789" s="17"/>
      <c r="AX2789" s="16"/>
      <c r="AY2789" s="16"/>
      <c r="AZ2789" s="16"/>
      <c r="BA2789" s="16"/>
      <c r="BB2789" s="16"/>
      <c r="BC2789" s="16"/>
      <c r="BD2789" s="16"/>
      <c r="BH2789" s="6"/>
      <c r="BI2789" s="3"/>
      <c r="BK2789" s="6"/>
      <c r="BL2789" s="3"/>
      <c r="BM2789" s="3"/>
    </row>
    <row r="2790" spans="11:65" ht="12.75" customHeight="1" x14ac:dyDescent="0.15">
      <c r="K2790" s="1"/>
      <c r="AL2790" s="16"/>
      <c r="AM2790" s="16"/>
      <c r="AN2790" s="17"/>
      <c r="AO2790" s="16"/>
      <c r="AP2790" s="16"/>
      <c r="AQ2790" s="18"/>
      <c r="AR2790" s="18"/>
      <c r="AS2790" s="16"/>
      <c r="AT2790" s="16"/>
      <c r="AU2790" s="16"/>
      <c r="AV2790" s="16"/>
      <c r="AW2790" s="17"/>
      <c r="AX2790" s="16"/>
      <c r="AY2790" s="16"/>
      <c r="AZ2790" s="16"/>
      <c r="BA2790" s="16"/>
      <c r="BB2790" s="16"/>
      <c r="BC2790" s="16"/>
      <c r="BD2790" s="16"/>
      <c r="BH2790" s="6"/>
      <c r="BI2790" s="3"/>
      <c r="BK2790" s="6"/>
      <c r="BL2790" s="3"/>
      <c r="BM2790" s="3"/>
    </row>
    <row r="2791" spans="11:65" ht="12.75" customHeight="1" x14ac:dyDescent="0.15">
      <c r="K2791" s="1"/>
      <c r="AL2791" s="16"/>
      <c r="AM2791" s="16"/>
      <c r="AN2791" s="17"/>
      <c r="AO2791" s="16"/>
      <c r="AP2791" s="16"/>
      <c r="AQ2791" s="18"/>
      <c r="AR2791" s="18"/>
      <c r="AS2791" s="16"/>
      <c r="AT2791" s="16"/>
      <c r="AU2791" s="16"/>
      <c r="AV2791" s="16"/>
      <c r="AW2791" s="17"/>
      <c r="AX2791" s="16"/>
      <c r="AY2791" s="16"/>
      <c r="AZ2791" s="16"/>
      <c r="BA2791" s="16"/>
      <c r="BB2791" s="16"/>
      <c r="BC2791" s="16"/>
      <c r="BD2791" s="16"/>
      <c r="BH2791" s="6"/>
      <c r="BI2791" s="3"/>
      <c r="BK2791" s="6"/>
      <c r="BL2791" s="3"/>
      <c r="BM2791" s="3"/>
    </row>
    <row r="2792" spans="11:65" ht="12.75" customHeight="1" x14ac:dyDescent="0.15">
      <c r="K2792" s="1"/>
      <c r="AL2792" s="16"/>
      <c r="AM2792" s="16"/>
      <c r="AN2792" s="17"/>
      <c r="AO2792" s="16"/>
      <c r="AP2792" s="16"/>
      <c r="AQ2792" s="18"/>
      <c r="AR2792" s="18"/>
      <c r="AS2792" s="16"/>
      <c r="AT2792" s="16"/>
      <c r="AU2792" s="16"/>
      <c r="AV2792" s="16"/>
      <c r="AW2792" s="17"/>
      <c r="AX2792" s="16"/>
      <c r="AY2792" s="16"/>
      <c r="AZ2792" s="16"/>
      <c r="BA2792" s="16"/>
      <c r="BB2792" s="16"/>
      <c r="BC2792" s="16"/>
      <c r="BD2792" s="16"/>
      <c r="BH2792" s="6"/>
      <c r="BI2792" s="3"/>
      <c r="BK2792" s="6"/>
      <c r="BL2792" s="3"/>
      <c r="BM2792" s="3"/>
    </row>
    <row r="2793" spans="11:65" ht="12.75" customHeight="1" x14ac:dyDescent="0.15">
      <c r="K2793" s="1"/>
      <c r="AL2793" s="16"/>
      <c r="AM2793" s="16"/>
      <c r="AN2793" s="17"/>
      <c r="AO2793" s="16"/>
      <c r="AP2793" s="16"/>
      <c r="AQ2793" s="18"/>
      <c r="AR2793" s="18"/>
      <c r="AS2793" s="16"/>
      <c r="AT2793" s="16"/>
      <c r="AU2793" s="16"/>
      <c r="AV2793" s="16"/>
      <c r="AW2793" s="17"/>
      <c r="AX2793" s="16"/>
      <c r="AY2793" s="16"/>
      <c r="AZ2793" s="16"/>
      <c r="BA2793" s="16"/>
      <c r="BB2793" s="16"/>
      <c r="BC2793" s="16"/>
      <c r="BD2793" s="16"/>
      <c r="BH2793" s="6"/>
      <c r="BI2793" s="3"/>
      <c r="BK2793" s="6"/>
      <c r="BL2793" s="3"/>
      <c r="BM2793" s="3"/>
    </row>
    <row r="2794" spans="11:65" ht="12.75" customHeight="1" x14ac:dyDescent="0.15">
      <c r="K2794" s="1"/>
      <c r="AL2794" s="16"/>
      <c r="AM2794" s="16"/>
      <c r="AN2794" s="17"/>
      <c r="AO2794" s="16"/>
      <c r="AP2794" s="16"/>
      <c r="AQ2794" s="18"/>
      <c r="AR2794" s="18"/>
      <c r="AS2794" s="16"/>
      <c r="AT2794" s="16"/>
      <c r="AU2794" s="16"/>
      <c r="AV2794" s="16"/>
      <c r="AW2794" s="17"/>
      <c r="AX2794" s="16"/>
      <c r="AY2794" s="16"/>
      <c r="AZ2794" s="16"/>
      <c r="BA2794" s="16"/>
      <c r="BB2794" s="16"/>
      <c r="BC2794" s="16"/>
      <c r="BD2794" s="16"/>
      <c r="BH2794" s="6"/>
      <c r="BI2794" s="3"/>
      <c r="BK2794" s="6"/>
      <c r="BL2794" s="3"/>
      <c r="BM2794" s="3"/>
    </row>
    <row r="2795" spans="11:65" ht="12.75" customHeight="1" x14ac:dyDescent="0.15">
      <c r="K2795" s="1"/>
      <c r="AL2795" s="16"/>
      <c r="AM2795" s="16"/>
      <c r="AN2795" s="17"/>
      <c r="AO2795" s="16"/>
      <c r="AP2795" s="16"/>
      <c r="AQ2795" s="18"/>
      <c r="AR2795" s="18"/>
      <c r="AS2795" s="16"/>
      <c r="AT2795" s="16"/>
      <c r="AU2795" s="16"/>
      <c r="AV2795" s="16"/>
      <c r="AW2795" s="17"/>
      <c r="AX2795" s="16"/>
      <c r="AY2795" s="16"/>
      <c r="AZ2795" s="16"/>
      <c r="BA2795" s="16"/>
      <c r="BB2795" s="16"/>
      <c r="BC2795" s="16"/>
      <c r="BD2795" s="16"/>
      <c r="BH2795" s="6"/>
      <c r="BI2795" s="3"/>
      <c r="BK2795" s="6"/>
      <c r="BL2795" s="3"/>
      <c r="BM2795" s="3"/>
    </row>
    <row r="2796" spans="11:65" ht="12.75" customHeight="1" x14ac:dyDescent="0.15">
      <c r="K2796" s="1"/>
      <c r="AL2796" s="16"/>
      <c r="AM2796" s="16"/>
      <c r="AN2796" s="17"/>
      <c r="AO2796" s="16"/>
      <c r="AP2796" s="16"/>
      <c r="AQ2796" s="18"/>
      <c r="AR2796" s="18"/>
      <c r="AS2796" s="16"/>
      <c r="AT2796" s="16"/>
      <c r="AU2796" s="16"/>
      <c r="AV2796" s="16"/>
      <c r="AW2796" s="17"/>
      <c r="AX2796" s="16"/>
      <c r="AY2796" s="16"/>
      <c r="AZ2796" s="16"/>
      <c r="BA2796" s="16"/>
      <c r="BB2796" s="16"/>
      <c r="BC2796" s="16"/>
      <c r="BD2796" s="16"/>
      <c r="BH2796" s="6"/>
      <c r="BI2796" s="3"/>
      <c r="BK2796" s="6"/>
      <c r="BL2796" s="3"/>
      <c r="BM2796" s="3"/>
    </row>
    <row r="2797" spans="11:65" ht="12.75" customHeight="1" x14ac:dyDescent="0.15">
      <c r="K2797" s="1"/>
      <c r="AL2797" s="16"/>
      <c r="AM2797" s="16"/>
      <c r="AN2797" s="17"/>
      <c r="AO2797" s="16"/>
      <c r="AP2797" s="16"/>
      <c r="AQ2797" s="18"/>
      <c r="AR2797" s="18"/>
      <c r="AS2797" s="16"/>
      <c r="AT2797" s="16"/>
      <c r="AU2797" s="16"/>
      <c r="AV2797" s="16"/>
      <c r="AW2797" s="17"/>
      <c r="AX2797" s="16"/>
      <c r="AY2797" s="16"/>
      <c r="AZ2797" s="16"/>
      <c r="BA2797" s="16"/>
      <c r="BB2797" s="16"/>
      <c r="BC2797" s="16"/>
      <c r="BD2797" s="16"/>
      <c r="BH2797" s="6"/>
      <c r="BI2797" s="3"/>
      <c r="BK2797" s="6"/>
      <c r="BL2797" s="3"/>
      <c r="BM2797" s="3"/>
    </row>
    <row r="2798" spans="11:65" ht="12.75" customHeight="1" x14ac:dyDescent="0.15">
      <c r="K2798" s="1"/>
      <c r="AL2798" s="16"/>
      <c r="AM2798" s="16"/>
      <c r="AN2798" s="17"/>
      <c r="AO2798" s="16"/>
      <c r="AP2798" s="16"/>
      <c r="AQ2798" s="18"/>
      <c r="AR2798" s="18"/>
      <c r="AS2798" s="16"/>
      <c r="AT2798" s="16"/>
      <c r="AU2798" s="16"/>
      <c r="AV2798" s="16"/>
      <c r="AW2798" s="17"/>
      <c r="AX2798" s="16"/>
      <c r="AY2798" s="16"/>
      <c r="AZ2798" s="16"/>
      <c r="BA2798" s="16"/>
      <c r="BB2798" s="16"/>
      <c r="BC2798" s="16"/>
      <c r="BD2798" s="16"/>
      <c r="BH2798" s="6"/>
      <c r="BI2798" s="3"/>
      <c r="BK2798" s="6"/>
      <c r="BL2798" s="3"/>
      <c r="BM2798" s="3"/>
    </row>
    <row r="2799" spans="11:65" ht="12.75" customHeight="1" x14ac:dyDescent="0.15">
      <c r="K2799" s="1"/>
      <c r="AL2799" s="16"/>
      <c r="AM2799" s="16"/>
      <c r="AN2799" s="17"/>
      <c r="AO2799" s="16"/>
      <c r="AP2799" s="16"/>
      <c r="AQ2799" s="18"/>
      <c r="AR2799" s="18"/>
      <c r="AS2799" s="16"/>
      <c r="AT2799" s="16"/>
      <c r="AU2799" s="16"/>
      <c r="AV2799" s="16"/>
      <c r="AW2799" s="17"/>
      <c r="AX2799" s="16"/>
      <c r="AY2799" s="16"/>
      <c r="AZ2799" s="16"/>
      <c r="BA2799" s="16"/>
      <c r="BB2799" s="16"/>
      <c r="BC2799" s="16"/>
      <c r="BD2799" s="16"/>
      <c r="BH2799" s="6"/>
      <c r="BI2799" s="3"/>
      <c r="BK2799" s="6"/>
      <c r="BL2799" s="3"/>
      <c r="BM2799" s="3"/>
    </row>
    <row r="2800" spans="11:65" ht="12.75" customHeight="1" x14ac:dyDescent="0.15">
      <c r="K2800" s="1"/>
      <c r="AL2800" s="16"/>
      <c r="AM2800" s="16"/>
      <c r="AN2800" s="17"/>
      <c r="AO2800" s="16"/>
      <c r="AP2800" s="16"/>
      <c r="AQ2800" s="18"/>
      <c r="AR2800" s="18"/>
      <c r="AS2800" s="16"/>
      <c r="AT2800" s="16"/>
      <c r="AU2800" s="16"/>
      <c r="AV2800" s="16"/>
      <c r="AW2800" s="17"/>
      <c r="AX2800" s="16"/>
      <c r="AY2800" s="16"/>
      <c r="AZ2800" s="16"/>
      <c r="BA2800" s="16"/>
      <c r="BB2800" s="16"/>
      <c r="BC2800" s="16"/>
      <c r="BD2800" s="16"/>
      <c r="BH2800" s="6"/>
      <c r="BI2800" s="3"/>
      <c r="BK2800" s="6"/>
      <c r="BL2800" s="3"/>
      <c r="BM2800" s="3"/>
    </row>
    <row r="2801" spans="11:65" ht="12.75" customHeight="1" x14ac:dyDescent="0.15">
      <c r="K2801" s="1"/>
      <c r="AL2801" s="16"/>
      <c r="AM2801" s="16"/>
      <c r="AN2801" s="17"/>
      <c r="AO2801" s="16"/>
      <c r="AP2801" s="16"/>
      <c r="AQ2801" s="18"/>
      <c r="AR2801" s="18"/>
      <c r="AS2801" s="16"/>
      <c r="AT2801" s="16"/>
      <c r="AU2801" s="16"/>
      <c r="AV2801" s="16"/>
      <c r="AW2801" s="17"/>
      <c r="AX2801" s="16"/>
      <c r="AY2801" s="16"/>
      <c r="AZ2801" s="16"/>
      <c r="BA2801" s="16"/>
      <c r="BB2801" s="16"/>
      <c r="BC2801" s="16"/>
      <c r="BD2801" s="16"/>
      <c r="BH2801" s="6"/>
      <c r="BI2801" s="3"/>
      <c r="BK2801" s="6"/>
      <c r="BL2801" s="3"/>
      <c r="BM2801" s="3"/>
    </row>
    <row r="2802" spans="11:65" ht="12.75" customHeight="1" x14ac:dyDescent="0.15">
      <c r="K2802" s="1"/>
      <c r="AL2802" s="16"/>
      <c r="AM2802" s="16"/>
      <c r="AN2802" s="17"/>
      <c r="AO2802" s="16"/>
      <c r="AP2802" s="16"/>
      <c r="AQ2802" s="18"/>
      <c r="AR2802" s="18"/>
      <c r="AS2802" s="16"/>
      <c r="AT2802" s="16"/>
      <c r="AU2802" s="16"/>
      <c r="AV2802" s="16"/>
      <c r="AW2802" s="17"/>
      <c r="AX2802" s="16"/>
      <c r="AY2802" s="16"/>
      <c r="AZ2802" s="16"/>
      <c r="BA2802" s="16"/>
      <c r="BB2802" s="16"/>
      <c r="BC2802" s="16"/>
      <c r="BD2802" s="16"/>
      <c r="BH2802" s="6"/>
      <c r="BI2802" s="3"/>
      <c r="BK2802" s="6"/>
      <c r="BL2802" s="3"/>
      <c r="BM2802" s="3"/>
    </row>
    <row r="2803" spans="11:65" ht="12.75" customHeight="1" x14ac:dyDescent="0.15">
      <c r="K2803" s="1"/>
      <c r="AL2803" s="16"/>
      <c r="AM2803" s="16"/>
      <c r="AN2803" s="17"/>
      <c r="AO2803" s="16"/>
      <c r="AP2803" s="16"/>
      <c r="AQ2803" s="18"/>
      <c r="AR2803" s="18"/>
      <c r="AS2803" s="16"/>
      <c r="AT2803" s="16"/>
      <c r="AU2803" s="16"/>
      <c r="AV2803" s="16"/>
      <c r="AW2803" s="17"/>
      <c r="AX2803" s="16"/>
      <c r="AY2803" s="16"/>
      <c r="AZ2803" s="16"/>
      <c r="BA2803" s="16"/>
      <c r="BB2803" s="16"/>
      <c r="BC2803" s="16"/>
      <c r="BD2803" s="16"/>
      <c r="BH2803" s="6"/>
      <c r="BI2803" s="3"/>
      <c r="BK2803" s="6"/>
      <c r="BL2803" s="3"/>
      <c r="BM2803" s="3"/>
    </row>
    <row r="2804" spans="11:65" ht="12.75" customHeight="1" x14ac:dyDescent="0.15">
      <c r="K2804" s="1"/>
      <c r="AL2804" s="16"/>
      <c r="AM2804" s="16"/>
      <c r="AN2804" s="17"/>
      <c r="AO2804" s="16"/>
      <c r="AP2804" s="16"/>
      <c r="AQ2804" s="18"/>
      <c r="AR2804" s="18"/>
      <c r="AS2804" s="16"/>
      <c r="AT2804" s="16"/>
      <c r="AU2804" s="16"/>
      <c r="AV2804" s="16"/>
      <c r="AW2804" s="17"/>
      <c r="AX2804" s="16"/>
      <c r="AY2804" s="16"/>
      <c r="AZ2804" s="16"/>
      <c r="BA2804" s="16"/>
      <c r="BB2804" s="16"/>
      <c r="BC2804" s="16"/>
      <c r="BD2804" s="16"/>
      <c r="BH2804" s="6"/>
      <c r="BI2804" s="3"/>
      <c r="BK2804" s="6"/>
      <c r="BL2804" s="3"/>
      <c r="BM2804" s="3"/>
    </row>
    <row r="2805" spans="11:65" ht="12.75" customHeight="1" x14ac:dyDescent="0.15">
      <c r="K2805" s="1"/>
      <c r="AL2805" s="16"/>
      <c r="AM2805" s="16"/>
      <c r="AN2805" s="17"/>
      <c r="AO2805" s="16"/>
      <c r="AP2805" s="16"/>
      <c r="AQ2805" s="18"/>
      <c r="AR2805" s="18"/>
      <c r="AS2805" s="16"/>
      <c r="AT2805" s="16"/>
      <c r="AU2805" s="16"/>
      <c r="AV2805" s="16"/>
      <c r="AW2805" s="17"/>
      <c r="AX2805" s="16"/>
      <c r="AY2805" s="16"/>
      <c r="AZ2805" s="16"/>
      <c r="BA2805" s="16"/>
      <c r="BB2805" s="16"/>
      <c r="BC2805" s="16"/>
      <c r="BD2805" s="16"/>
      <c r="BH2805" s="6"/>
      <c r="BI2805" s="3"/>
      <c r="BK2805" s="6"/>
      <c r="BL2805" s="3"/>
      <c r="BM2805" s="3"/>
    </row>
    <row r="2806" spans="11:65" ht="12.75" customHeight="1" x14ac:dyDescent="0.15">
      <c r="K2806" s="1"/>
      <c r="AL2806" s="16"/>
      <c r="AM2806" s="16"/>
      <c r="AN2806" s="17"/>
      <c r="AO2806" s="16"/>
      <c r="AP2806" s="16"/>
      <c r="AQ2806" s="18"/>
      <c r="AR2806" s="18"/>
      <c r="AS2806" s="16"/>
      <c r="AT2806" s="16"/>
      <c r="AU2806" s="16"/>
      <c r="AV2806" s="16"/>
      <c r="AW2806" s="17"/>
      <c r="AX2806" s="16"/>
      <c r="AY2806" s="16"/>
      <c r="AZ2806" s="16"/>
      <c r="BA2806" s="16"/>
      <c r="BB2806" s="16"/>
      <c r="BC2806" s="16"/>
      <c r="BD2806" s="16"/>
      <c r="BH2806" s="6"/>
      <c r="BI2806" s="3"/>
      <c r="BK2806" s="6"/>
      <c r="BL2806" s="3"/>
      <c r="BM2806" s="3"/>
    </row>
    <row r="2807" spans="11:65" ht="12.75" customHeight="1" x14ac:dyDescent="0.15">
      <c r="K2807" s="1"/>
      <c r="AL2807" s="16"/>
      <c r="AM2807" s="16"/>
      <c r="AN2807" s="17"/>
      <c r="AO2807" s="16"/>
      <c r="AP2807" s="16"/>
      <c r="AQ2807" s="18"/>
      <c r="AR2807" s="18"/>
      <c r="AS2807" s="16"/>
      <c r="AT2807" s="16"/>
      <c r="AU2807" s="16"/>
      <c r="AV2807" s="16"/>
      <c r="AW2807" s="17"/>
      <c r="AX2807" s="16"/>
      <c r="AY2807" s="16"/>
      <c r="AZ2807" s="16"/>
      <c r="BA2807" s="16"/>
      <c r="BB2807" s="16"/>
      <c r="BC2807" s="16"/>
      <c r="BD2807" s="16"/>
      <c r="BH2807" s="6"/>
      <c r="BI2807" s="3"/>
      <c r="BK2807" s="6"/>
      <c r="BL2807" s="3"/>
      <c r="BM2807" s="3"/>
    </row>
    <row r="2808" spans="11:65" ht="12.75" customHeight="1" x14ac:dyDescent="0.15">
      <c r="K2808" s="1"/>
      <c r="AL2808" s="16"/>
      <c r="AM2808" s="16"/>
      <c r="AN2808" s="17"/>
      <c r="AO2808" s="16"/>
      <c r="AP2808" s="16"/>
      <c r="AQ2808" s="18"/>
      <c r="AR2808" s="18"/>
      <c r="AS2808" s="16"/>
      <c r="AT2808" s="16"/>
      <c r="AU2808" s="16"/>
      <c r="AV2808" s="16"/>
      <c r="AW2808" s="17"/>
      <c r="AX2808" s="16"/>
      <c r="AY2808" s="16"/>
      <c r="AZ2808" s="16"/>
      <c r="BA2808" s="16"/>
      <c r="BB2808" s="16"/>
      <c r="BC2808" s="16"/>
      <c r="BD2808" s="16"/>
      <c r="BH2808" s="6"/>
      <c r="BI2808" s="3"/>
      <c r="BK2808" s="6"/>
      <c r="BL2808" s="3"/>
      <c r="BM2808" s="3"/>
    </row>
    <row r="2809" spans="11:65" ht="12.75" customHeight="1" x14ac:dyDescent="0.15">
      <c r="K2809" s="1"/>
      <c r="AL2809" s="16"/>
      <c r="AM2809" s="16"/>
      <c r="AN2809" s="17"/>
      <c r="AO2809" s="16"/>
      <c r="AP2809" s="16"/>
      <c r="AQ2809" s="18"/>
      <c r="AR2809" s="18"/>
      <c r="AS2809" s="16"/>
      <c r="AT2809" s="16"/>
      <c r="AU2809" s="16"/>
      <c r="AV2809" s="16"/>
      <c r="AW2809" s="17"/>
      <c r="AX2809" s="16"/>
      <c r="AY2809" s="16"/>
      <c r="AZ2809" s="16"/>
      <c r="BA2809" s="16"/>
      <c r="BB2809" s="16"/>
      <c r="BC2809" s="16"/>
      <c r="BD2809" s="16"/>
      <c r="BH2809" s="6"/>
      <c r="BI2809" s="3"/>
      <c r="BK2809" s="6"/>
      <c r="BL2809" s="3"/>
      <c r="BM2809" s="3"/>
    </row>
    <row r="2810" spans="11:65" ht="12.75" customHeight="1" x14ac:dyDescent="0.15">
      <c r="K2810" s="1"/>
      <c r="AL2810" s="16"/>
      <c r="AM2810" s="16"/>
      <c r="AN2810" s="17"/>
      <c r="AO2810" s="16"/>
      <c r="AP2810" s="16"/>
      <c r="AQ2810" s="18"/>
      <c r="AR2810" s="18"/>
      <c r="AS2810" s="16"/>
      <c r="AT2810" s="16"/>
      <c r="AU2810" s="16"/>
      <c r="AV2810" s="16"/>
      <c r="AW2810" s="17"/>
      <c r="AX2810" s="16"/>
      <c r="AY2810" s="16"/>
      <c r="AZ2810" s="16"/>
      <c r="BA2810" s="16"/>
      <c r="BB2810" s="16"/>
      <c r="BC2810" s="16"/>
      <c r="BD2810" s="16"/>
      <c r="BH2810" s="6"/>
      <c r="BI2810" s="3"/>
      <c r="BK2810" s="6"/>
      <c r="BL2810" s="3"/>
      <c r="BM2810" s="3"/>
    </row>
    <row r="2811" spans="11:65" ht="12.75" customHeight="1" x14ac:dyDescent="0.15">
      <c r="K2811" s="1"/>
      <c r="AL2811" s="16"/>
      <c r="AM2811" s="16"/>
      <c r="AN2811" s="17"/>
      <c r="AO2811" s="16"/>
      <c r="AP2811" s="16"/>
      <c r="AQ2811" s="18"/>
      <c r="AR2811" s="18"/>
      <c r="AS2811" s="16"/>
      <c r="AT2811" s="16"/>
      <c r="AU2811" s="16"/>
      <c r="AV2811" s="16"/>
      <c r="AW2811" s="17"/>
      <c r="AX2811" s="16"/>
      <c r="AY2811" s="16"/>
      <c r="AZ2811" s="16"/>
      <c r="BA2811" s="16"/>
      <c r="BB2811" s="16"/>
      <c r="BC2811" s="16"/>
      <c r="BD2811" s="16"/>
      <c r="BH2811" s="6"/>
      <c r="BI2811" s="3"/>
      <c r="BK2811" s="6"/>
      <c r="BL2811" s="3"/>
      <c r="BM2811" s="3"/>
    </row>
    <row r="2812" spans="11:65" ht="12.75" customHeight="1" x14ac:dyDescent="0.15">
      <c r="K2812" s="1"/>
      <c r="AL2812" s="16"/>
      <c r="AM2812" s="16"/>
      <c r="AN2812" s="17"/>
      <c r="AO2812" s="16"/>
      <c r="AP2812" s="16"/>
      <c r="AQ2812" s="18"/>
      <c r="AR2812" s="18"/>
      <c r="AS2812" s="16"/>
      <c r="AT2812" s="16"/>
      <c r="AU2812" s="16"/>
      <c r="AV2812" s="16"/>
      <c r="AW2812" s="17"/>
      <c r="AX2812" s="16"/>
      <c r="AY2812" s="16"/>
      <c r="AZ2812" s="16"/>
      <c r="BA2812" s="16"/>
      <c r="BB2812" s="16"/>
      <c r="BC2812" s="16"/>
      <c r="BD2812" s="16"/>
      <c r="BH2812" s="6"/>
      <c r="BI2812" s="3"/>
      <c r="BK2812" s="6"/>
      <c r="BL2812" s="3"/>
      <c r="BM2812" s="3"/>
    </row>
    <row r="2813" spans="11:65" ht="12.75" customHeight="1" x14ac:dyDescent="0.15">
      <c r="K2813" s="1"/>
      <c r="AL2813" s="16"/>
      <c r="AM2813" s="16"/>
      <c r="AN2813" s="17"/>
      <c r="AO2813" s="16"/>
      <c r="AP2813" s="16"/>
      <c r="AQ2813" s="18"/>
      <c r="AR2813" s="18"/>
      <c r="AS2813" s="16"/>
      <c r="AT2813" s="16"/>
      <c r="AU2813" s="16"/>
      <c r="AV2813" s="16"/>
      <c r="AW2813" s="17"/>
      <c r="AX2813" s="16"/>
      <c r="AY2813" s="16"/>
      <c r="AZ2813" s="16"/>
      <c r="BA2813" s="16"/>
      <c r="BB2813" s="16"/>
      <c r="BC2813" s="16"/>
      <c r="BD2813" s="16"/>
      <c r="BH2813" s="6"/>
      <c r="BI2813" s="3"/>
      <c r="BK2813" s="6"/>
      <c r="BL2813" s="3"/>
      <c r="BM2813" s="3"/>
    </row>
    <row r="2814" spans="11:65" ht="12.75" customHeight="1" x14ac:dyDescent="0.15">
      <c r="K2814" s="1"/>
      <c r="AL2814" s="16"/>
      <c r="AM2814" s="16"/>
      <c r="AN2814" s="17"/>
      <c r="AO2814" s="16"/>
      <c r="AP2814" s="16"/>
      <c r="AQ2814" s="18"/>
      <c r="AR2814" s="18"/>
      <c r="AS2814" s="16"/>
      <c r="AT2814" s="16"/>
      <c r="AU2814" s="16"/>
      <c r="AV2814" s="16"/>
      <c r="AW2814" s="17"/>
      <c r="AX2814" s="16"/>
      <c r="AY2814" s="16"/>
      <c r="AZ2814" s="16"/>
      <c r="BA2814" s="16"/>
      <c r="BB2814" s="16"/>
      <c r="BC2814" s="16"/>
      <c r="BD2814" s="16"/>
      <c r="BH2814" s="6"/>
      <c r="BI2814" s="3"/>
      <c r="BK2814" s="6"/>
      <c r="BL2814" s="3"/>
      <c r="BM2814" s="3"/>
    </row>
    <row r="2815" spans="11:65" ht="12.75" customHeight="1" x14ac:dyDescent="0.15">
      <c r="K2815" s="1"/>
      <c r="AL2815" s="16"/>
      <c r="AM2815" s="16"/>
      <c r="AN2815" s="17"/>
      <c r="AO2815" s="16"/>
      <c r="AP2815" s="16"/>
      <c r="AQ2815" s="18"/>
      <c r="AR2815" s="18"/>
      <c r="AS2815" s="16"/>
      <c r="AT2815" s="16"/>
      <c r="AU2815" s="16"/>
      <c r="AV2815" s="16"/>
      <c r="AW2815" s="17"/>
      <c r="AX2815" s="16"/>
      <c r="AY2815" s="16"/>
      <c r="AZ2815" s="16"/>
      <c r="BA2815" s="16"/>
      <c r="BB2815" s="16"/>
      <c r="BC2815" s="16"/>
      <c r="BD2815" s="16"/>
      <c r="BH2815" s="6"/>
      <c r="BI2815" s="3"/>
      <c r="BK2815" s="6"/>
      <c r="BL2815" s="3"/>
      <c r="BM2815" s="3"/>
    </row>
    <row r="2816" spans="11:65" ht="12.75" customHeight="1" x14ac:dyDescent="0.15">
      <c r="K2816" s="1"/>
      <c r="AL2816" s="16"/>
      <c r="AM2816" s="16"/>
      <c r="AN2816" s="17"/>
      <c r="AO2816" s="16"/>
      <c r="AP2816" s="16"/>
      <c r="AQ2816" s="18"/>
      <c r="AR2816" s="18"/>
      <c r="AS2816" s="16"/>
      <c r="AT2816" s="16"/>
      <c r="AU2816" s="16"/>
      <c r="AV2816" s="16"/>
      <c r="AW2816" s="17"/>
      <c r="AX2816" s="16"/>
      <c r="AY2816" s="16"/>
      <c r="AZ2816" s="16"/>
      <c r="BA2816" s="16"/>
      <c r="BB2816" s="16"/>
      <c r="BC2816" s="16"/>
      <c r="BD2816" s="16"/>
      <c r="BH2816" s="6"/>
      <c r="BI2816" s="3"/>
      <c r="BK2816" s="6"/>
      <c r="BL2816" s="3"/>
      <c r="BM2816" s="3"/>
    </row>
    <row r="2817" spans="11:65" ht="12.75" customHeight="1" x14ac:dyDescent="0.15">
      <c r="K2817" s="1"/>
      <c r="AL2817" s="16"/>
      <c r="AM2817" s="16"/>
      <c r="AN2817" s="17"/>
      <c r="AO2817" s="16"/>
      <c r="AP2817" s="16"/>
      <c r="AQ2817" s="18"/>
      <c r="AR2817" s="18"/>
      <c r="AS2817" s="16"/>
      <c r="AT2817" s="16"/>
      <c r="AU2817" s="16"/>
      <c r="AV2817" s="16"/>
      <c r="AW2817" s="17"/>
      <c r="AX2817" s="16"/>
      <c r="AY2817" s="16"/>
      <c r="AZ2817" s="16"/>
      <c r="BA2817" s="16"/>
      <c r="BB2817" s="16"/>
      <c r="BC2817" s="16"/>
      <c r="BD2817" s="16"/>
      <c r="BH2817" s="6"/>
      <c r="BI2817" s="3"/>
      <c r="BK2817" s="6"/>
      <c r="BL2817" s="3"/>
      <c r="BM2817" s="3"/>
    </row>
    <row r="2818" spans="11:65" ht="12.75" customHeight="1" x14ac:dyDescent="0.15">
      <c r="K2818" s="1"/>
      <c r="AL2818" s="16"/>
      <c r="AM2818" s="16"/>
      <c r="AN2818" s="17"/>
      <c r="AO2818" s="16"/>
      <c r="AP2818" s="16"/>
      <c r="AQ2818" s="18"/>
      <c r="AR2818" s="18"/>
      <c r="AS2818" s="16"/>
      <c r="AT2818" s="16"/>
      <c r="AU2818" s="16"/>
      <c r="AV2818" s="16"/>
      <c r="AW2818" s="17"/>
      <c r="AX2818" s="16"/>
      <c r="AY2818" s="16"/>
      <c r="AZ2818" s="16"/>
      <c r="BA2818" s="16"/>
      <c r="BB2818" s="16"/>
      <c r="BC2818" s="16"/>
      <c r="BD2818" s="16"/>
      <c r="BH2818" s="6"/>
      <c r="BI2818" s="3"/>
      <c r="BK2818" s="6"/>
      <c r="BL2818" s="3"/>
      <c r="BM2818" s="3"/>
    </row>
    <row r="2819" spans="11:65" ht="12.75" customHeight="1" x14ac:dyDescent="0.15">
      <c r="K2819" s="1"/>
      <c r="AL2819" s="16"/>
      <c r="AM2819" s="16"/>
      <c r="AN2819" s="17"/>
      <c r="AO2819" s="16"/>
      <c r="AP2819" s="16"/>
      <c r="AQ2819" s="18"/>
      <c r="AR2819" s="18"/>
      <c r="AS2819" s="16"/>
      <c r="AT2819" s="16"/>
      <c r="AU2819" s="16"/>
      <c r="AV2819" s="16"/>
      <c r="AW2819" s="17"/>
      <c r="AX2819" s="16"/>
      <c r="AY2819" s="16"/>
      <c r="AZ2819" s="16"/>
      <c r="BA2819" s="16"/>
      <c r="BB2819" s="16"/>
      <c r="BC2819" s="16"/>
      <c r="BD2819" s="16"/>
      <c r="BH2819" s="6"/>
      <c r="BI2819" s="3"/>
      <c r="BK2819" s="6"/>
      <c r="BL2819" s="3"/>
      <c r="BM2819" s="3"/>
    </row>
    <row r="2820" spans="11:65" ht="12.75" customHeight="1" x14ac:dyDescent="0.15">
      <c r="K2820" s="1"/>
      <c r="AL2820" s="16"/>
      <c r="AM2820" s="16"/>
      <c r="AN2820" s="17"/>
      <c r="AO2820" s="16"/>
      <c r="AP2820" s="16"/>
      <c r="AQ2820" s="18"/>
      <c r="AR2820" s="18"/>
      <c r="AS2820" s="16"/>
      <c r="AT2820" s="16"/>
      <c r="AU2820" s="16"/>
      <c r="AV2820" s="16"/>
      <c r="AW2820" s="17"/>
      <c r="AX2820" s="16"/>
      <c r="AY2820" s="16"/>
      <c r="AZ2820" s="16"/>
      <c r="BA2820" s="16"/>
      <c r="BB2820" s="16"/>
      <c r="BC2820" s="16"/>
      <c r="BD2820" s="16"/>
      <c r="BH2820" s="6"/>
      <c r="BI2820" s="3"/>
      <c r="BK2820" s="6"/>
      <c r="BL2820" s="3"/>
      <c r="BM2820" s="3"/>
    </row>
    <row r="2821" spans="11:65" ht="12.75" customHeight="1" x14ac:dyDescent="0.15">
      <c r="K2821" s="1"/>
      <c r="AL2821" s="16"/>
      <c r="AM2821" s="16"/>
      <c r="AN2821" s="17"/>
      <c r="AO2821" s="16"/>
      <c r="AP2821" s="16"/>
      <c r="AQ2821" s="18"/>
      <c r="AR2821" s="18"/>
      <c r="AS2821" s="16"/>
      <c r="AT2821" s="16"/>
      <c r="AU2821" s="16"/>
      <c r="AV2821" s="16"/>
      <c r="AW2821" s="17"/>
      <c r="AX2821" s="16"/>
      <c r="AY2821" s="16"/>
      <c r="AZ2821" s="16"/>
      <c r="BA2821" s="16"/>
      <c r="BB2821" s="16"/>
      <c r="BC2821" s="16"/>
      <c r="BD2821" s="16"/>
      <c r="BH2821" s="6"/>
      <c r="BI2821" s="3"/>
      <c r="BK2821" s="6"/>
      <c r="BL2821" s="3"/>
      <c r="BM2821" s="3"/>
    </row>
    <row r="2822" spans="11:65" ht="12.75" customHeight="1" x14ac:dyDescent="0.15">
      <c r="K2822" s="1"/>
      <c r="AL2822" s="16"/>
      <c r="AM2822" s="16"/>
      <c r="AN2822" s="17"/>
      <c r="AO2822" s="16"/>
      <c r="AP2822" s="16"/>
      <c r="AQ2822" s="18"/>
      <c r="AR2822" s="18"/>
      <c r="AS2822" s="16"/>
      <c r="AT2822" s="16"/>
      <c r="AU2822" s="16"/>
      <c r="AV2822" s="16"/>
      <c r="AW2822" s="17"/>
      <c r="AX2822" s="16"/>
      <c r="AY2822" s="16"/>
      <c r="AZ2822" s="16"/>
      <c r="BA2822" s="16"/>
      <c r="BB2822" s="16"/>
      <c r="BC2822" s="16"/>
      <c r="BD2822" s="16"/>
      <c r="BH2822" s="6"/>
      <c r="BI2822" s="3"/>
      <c r="BK2822" s="6"/>
      <c r="BL2822" s="3"/>
      <c r="BM2822" s="3"/>
    </row>
    <row r="2823" spans="11:65" ht="12.75" customHeight="1" x14ac:dyDescent="0.15">
      <c r="K2823" s="1"/>
      <c r="AL2823" s="16"/>
      <c r="AM2823" s="16"/>
      <c r="AN2823" s="17"/>
      <c r="AO2823" s="16"/>
      <c r="AP2823" s="16"/>
      <c r="AQ2823" s="18"/>
      <c r="AR2823" s="18"/>
      <c r="AS2823" s="16"/>
      <c r="AT2823" s="16"/>
      <c r="AU2823" s="16"/>
      <c r="AV2823" s="16"/>
      <c r="AW2823" s="17"/>
      <c r="AX2823" s="16"/>
      <c r="AY2823" s="16"/>
      <c r="AZ2823" s="16"/>
      <c r="BA2823" s="16"/>
      <c r="BB2823" s="16"/>
      <c r="BC2823" s="16"/>
      <c r="BD2823" s="16"/>
      <c r="BH2823" s="6"/>
      <c r="BI2823" s="3"/>
      <c r="BK2823" s="6"/>
      <c r="BL2823" s="3"/>
      <c r="BM2823" s="3"/>
    </row>
    <row r="2824" spans="11:65" ht="12.75" customHeight="1" x14ac:dyDescent="0.15">
      <c r="K2824" s="1"/>
      <c r="AL2824" s="16"/>
      <c r="AM2824" s="16"/>
      <c r="AN2824" s="17"/>
      <c r="AO2824" s="16"/>
      <c r="AP2824" s="16"/>
      <c r="AQ2824" s="18"/>
      <c r="AR2824" s="18"/>
      <c r="AS2824" s="16"/>
      <c r="AT2824" s="16"/>
      <c r="AU2824" s="16"/>
      <c r="AV2824" s="16"/>
      <c r="AW2824" s="17"/>
      <c r="AX2824" s="16"/>
      <c r="AY2824" s="16"/>
      <c r="AZ2824" s="16"/>
      <c r="BA2824" s="16"/>
      <c r="BB2824" s="16"/>
      <c r="BC2824" s="16"/>
      <c r="BD2824" s="16"/>
      <c r="BH2824" s="6"/>
      <c r="BI2824" s="3"/>
      <c r="BK2824" s="6"/>
      <c r="BL2824" s="3"/>
      <c r="BM2824" s="3"/>
    </row>
    <row r="2825" spans="11:65" ht="12.75" customHeight="1" x14ac:dyDescent="0.15">
      <c r="K2825" s="1"/>
      <c r="AL2825" s="16"/>
      <c r="AM2825" s="16"/>
      <c r="AN2825" s="17"/>
      <c r="AO2825" s="16"/>
      <c r="AP2825" s="16"/>
      <c r="AQ2825" s="18"/>
      <c r="AR2825" s="18"/>
      <c r="AS2825" s="16"/>
      <c r="AT2825" s="16"/>
      <c r="AU2825" s="16"/>
      <c r="AV2825" s="16"/>
      <c r="AW2825" s="17"/>
      <c r="AX2825" s="16"/>
      <c r="AY2825" s="16"/>
      <c r="AZ2825" s="16"/>
      <c r="BA2825" s="16"/>
      <c r="BB2825" s="16"/>
      <c r="BC2825" s="16"/>
      <c r="BD2825" s="16"/>
      <c r="BH2825" s="6"/>
      <c r="BI2825" s="3"/>
      <c r="BK2825" s="6"/>
      <c r="BL2825" s="3"/>
      <c r="BM2825" s="3"/>
    </row>
    <row r="2826" spans="11:65" ht="12.75" customHeight="1" x14ac:dyDescent="0.15">
      <c r="K2826" s="1"/>
      <c r="AL2826" s="16"/>
      <c r="AM2826" s="16"/>
      <c r="AN2826" s="17"/>
      <c r="AO2826" s="16"/>
      <c r="AP2826" s="16"/>
      <c r="AQ2826" s="18"/>
      <c r="AR2826" s="18"/>
      <c r="AS2826" s="16"/>
      <c r="AT2826" s="16"/>
      <c r="AU2826" s="16"/>
      <c r="AV2826" s="16"/>
      <c r="AW2826" s="17"/>
      <c r="AX2826" s="16"/>
      <c r="AY2826" s="16"/>
      <c r="AZ2826" s="16"/>
      <c r="BA2826" s="16"/>
      <c r="BB2826" s="16"/>
      <c r="BC2826" s="16"/>
      <c r="BD2826" s="16"/>
      <c r="BH2826" s="6"/>
      <c r="BI2826" s="3"/>
      <c r="BK2826" s="6"/>
      <c r="BL2826" s="3"/>
      <c r="BM2826" s="3"/>
    </row>
    <row r="2827" spans="11:65" ht="12.75" customHeight="1" x14ac:dyDescent="0.15">
      <c r="K2827" s="1"/>
      <c r="AL2827" s="16"/>
      <c r="AM2827" s="16"/>
      <c r="AN2827" s="17"/>
      <c r="AO2827" s="16"/>
      <c r="AP2827" s="16"/>
      <c r="AQ2827" s="18"/>
      <c r="AR2827" s="18"/>
      <c r="AS2827" s="16"/>
      <c r="AT2827" s="16"/>
      <c r="AU2827" s="16"/>
      <c r="AV2827" s="16"/>
      <c r="AW2827" s="17"/>
      <c r="AX2827" s="16"/>
      <c r="AY2827" s="16"/>
      <c r="AZ2827" s="16"/>
      <c r="BA2827" s="16"/>
      <c r="BB2827" s="16"/>
      <c r="BC2827" s="16"/>
      <c r="BD2827" s="16"/>
      <c r="BH2827" s="6"/>
      <c r="BI2827" s="3"/>
      <c r="BK2827" s="6"/>
      <c r="BL2827" s="3"/>
      <c r="BM2827" s="3"/>
    </row>
    <row r="2828" spans="11:65" ht="12.75" customHeight="1" x14ac:dyDescent="0.15">
      <c r="K2828" s="1"/>
      <c r="AL2828" s="16"/>
      <c r="AM2828" s="16"/>
      <c r="AN2828" s="17"/>
      <c r="AO2828" s="16"/>
      <c r="AP2828" s="16"/>
      <c r="AQ2828" s="18"/>
      <c r="AR2828" s="18"/>
      <c r="AS2828" s="16"/>
      <c r="AT2828" s="16"/>
      <c r="AU2828" s="16"/>
      <c r="AV2828" s="16"/>
      <c r="AW2828" s="17"/>
      <c r="AX2828" s="16"/>
      <c r="AY2828" s="16"/>
      <c r="AZ2828" s="16"/>
      <c r="BA2828" s="16"/>
      <c r="BB2828" s="16"/>
      <c r="BC2828" s="16"/>
      <c r="BD2828" s="16"/>
      <c r="BH2828" s="6"/>
      <c r="BI2828" s="3"/>
      <c r="BK2828" s="6"/>
      <c r="BL2828" s="3"/>
      <c r="BM2828" s="3"/>
    </row>
    <row r="2829" spans="11:65" ht="12.75" customHeight="1" x14ac:dyDescent="0.15">
      <c r="K2829" s="1"/>
      <c r="AL2829" s="16"/>
      <c r="AM2829" s="16"/>
      <c r="AN2829" s="17"/>
      <c r="AO2829" s="16"/>
      <c r="AP2829" s="16"/>
      <c r="AQ2829" s="18"/>
      <c r="AR2829" s="18"/>
      <c r="AS2829" s="16"/>
      <c r="AT2829" s="16"/>
      <c r="AU2829" s="16"/>
      <c r="AV2829" s="16"/>
      <c r="AW2829" s="17"/>
      <c r="AX2829" s="16"/>
      <c r="AY2829" s="16"/>
      <c r="AZ2829" s="16"/>
      <c r="BA2829" s="16"/>
      <c r="BB2829" s="16"/>
      <c r="BC2829" s="16"/>
      <c r="BD2829" s="16"/>
      <c r="BH2829" s="6"/>
      <c r="BI2829" s="3"/>
      <c r="BK2829" s="6"/>
      <c r="BL2829" s="3"/>
      <c r="BM2829" s="3"/>
    </row>
    <row r="2830" spans="11:65" ht="12.75" customHeight="1" x14ac:dyDescent="0.15">
      <c r="K2830" s="1"/>
      <c r="AL2830" s="16"/>
      <c r="AM2830" s="16"/>
      <c r="AN2830" s="17"/>
      <c r="AO2830" s="16"/>
      <c r="AP2830" s="16"/>
      <c r="AQ2830" s="18"/>
      <c r="AR2830" s="18"/>
      <c r="AS2830" s="16"/>
      <c r="AT2830" s="16"/>
      <c r="AU2830" s="16"/>
      <c r="AV2830" s="16"/>
      <c r="AW2830" s="17"/>
      <c r="AX2830" s="16"/>
      <c r="AY2830" s="16"/>
      <c r="AZ2830" s="16"/>
      <c r="BA2830" s="16"/>
      <c r="BB2830" s="16"/>
      <c r="BC2830" s="16"/>
      <c r="BD2830" s="16"/>
      <c r="BH2830" s="6"/>
      <c r="BI2830" s="3"/>
      <c r="BK2830" s="6"/>
      <c r="BL2830" s="3"/>
      <c r="BM2830" s="3"/>
    </row>
    <row r="2831" spans="11:65" ht="12.75" customHeight="1" x14ac:dyDescent="0.15">
      <c r="K2831" s="1"/>
      <c r="AL2831" s="16"/>
      <c r="AM2831" s="16"/>
      <c r="AN2831" s="17"/>
      <c r="AO2831" s="16"/>
      <c r="AP2831" s="16"/>
      <c r="AQ2831" s="18"/>
      <c r="AR2831" s="18"/>
      <c r="AS2831" s="16"/>
      <c r="AT2831" s="16"/>
      <c r="AU2831" s="16"/>
      <c r="AV2831" s="16"/>
      <c r="AW2831" s="17"/>
      <c r="AX2831" s="16"/>
      <c r="AY2831" s="16"/>
      <c r="AZ2831" s="16"/>
      <c r="BA2831" s="16"/>
      <c r="BB2831" s="16"/>
      <c r="BC2831" s="16"/>
      <c r="BD2831" s="16"/>
      <c r="BH2831" s="6"/>
      <c r="BI2831" s="3"/>
      <c r="BK2831" s="6"/>
      <c r="BL2831" s="3"/>
      <c r="BM2831" s="3"/>
    </row>
    <row r="2832" spans="11:65" ht="12.75" customHeight="1" x14ac:dyDescent="0.15">
      <c r="K2832" s="1"/>
      <c r="AL2832" s="16"/>
      <c r="AM2832" s="16"/>
      <c r="AN2832" s="17"/>
      <c r="AO2832" s="16"/>
      <c r="AP2832" s="16"/>
      <c r="AQ2832" s="18"/>
      <c r="AR2832" s="18"/>
      <c r="AS2832" s="16"/>
      <c r="AT2832" s="16"/>
      <c r="AU2832" s="16"/>
      <c r="AV2832" s="16"/>
      <c r="AW2832" s="17"/>
      <c r="AX2832" s="16"/>
      <c r="AY2832" s="16"/>
      <c r="AZ2832" s="16"/>
      <c r="BA2832" s="16"/>
      <c r="BB2832" s="16"/>
      <c r="BC2832" s="16"/>
      <c r="BD2832" s="16"/>
      <c r="BH2832" s="6"/>
      <c r="BI2832" s="3"/>
      <c r="BK2832" s="6"/>
      <c r="BL2832" s="3"/>
      <c r="BM2832" s="3"/>
    </row>
    <row r="2833" spans="11:65" ht="12.75" customHeight="1" x14ac:dyDescent="0.15">
      <c r="K2833" s="1"/>
      <c r="AL2833" s="16"/>
      <c r="AM2833" s="16"/>
      <c r="AN2833" s="17"/>
      <c r="AO2833" s="16"/>
      <c r="AP2833" s="16"/>
      <c r="AQ2833" s="18"/>
      <c r="AR2833" s="18"/>
      <c r="AS2833" s="16"/>
      <c r="AT2833" s="16"/>
      <c r="AU2833" s="16"/>
      <c r="AV2833" s="16"/>
      <c r="AW2833" s="17"/>
      <c r="AX2833" s="16"/>
      <c r="AY2833" s="16"/>
      <c r="AZ2833" s="16"/>
      <c r="BA2833" s="16"/>
      <c r="BB2833" s="16"/>
      <c r="BC2833" s="16"/>
      <c r="BD2833" s="16"/>
      <c r="BH2833" s="6"/>
      <c r="BI2833" s="3"/>
      <c r="BK2833" s="6"/>
      <c r="BL2833" s="3"/>
      <c r="BM2833" s="3"/>
    </row>
    <row r="2834" spans="11:65" ht="12.75" customHeight="1" x14ac:dyDescent="0.15">
      <c r="K2834" s="1"/>
      <c r="AL2834" s="16"/>
      <c r="AM2834" s="16"/>
      <c r="AN2834" s="17"/>
      <c r="AO2834" s="16"/>
      <c r="AP2834" s="16"/>
      <c r="AQ2834" s="18"/>
      <c r="AR2834" s="18"/>
      <c r="AS2834" s="16"/>
      <c r="AT2834" s="16"/>
      <c r="AU2834" s="16"/>
      <c r="AV2834" s="16"/>
      <c r="AW2834" s="17"/>
      <c r="AX2834" s="16"/>
      <c r="AY2834" s="16"/>
      <c r="AZ2834" s="16"/>
      <c r="BA2834" s="16"/>
      <c r="BB2834" s="16"/>
      <c r="BC2834" s="16"/>
      <c r="BD2834" s="16"/>
      <c r="BH2834" s="6"/>
      <c r="BI2834" s="3"/>
      <c r="BK2834" s="6"/>
      <c r="BL2834" s="3"/>
      <c r="BM2834" s="3"/>
    </row>
    <row r="2835" spans="11:65" ht="12.75" customHeight="1" x14ac:dyDescent="0.15">
      <c r="K2835" s="1"/>
      <c r="AL2835" s="16"/>
      <c r="AM2835" s="16"/>
      <c r="AN2835" s="17"/>
      <c r="AO2835" s="16"/>
      <c r="AP2835" s="16"/>
      <c r="AQ2835" s="18"/>
      <c r="AR2835" s="18"/>
      <c r="AS2835" s="16"/>
      <c r="AT2835" s="16"/>
      <c r="AU2835" s="16"/>
      <c r="AV2835" s="16"/>
      <c r="AW2835" s="17"/>
      <c r="AX2835" s="16"/>
      <c r="AY2835" s="16"/>
      <c r="AZ2835" s="16"/>
      <c r="BA2835" s="16"/>
      <c r="BB2835" s="16"/>
      <c r="BC2835" s="16"/>
      <c r="BD2835" s="16"/>
      <c r="BH2835" s="6"/>
      <c r="BI2835" s="3"/>
      <c r="BK2835" s="6"/>
      <c r="BL2835" s="3"/>
      <c r="BM2835" s="3"/>
    </row>
    <row r="2836" spans="11:65" ht="12.75" customHeight="1" x14ac:dyDescent="0.15">
      <c r="K2836" s="1"/>
      <c r="AL2836" s="16"/>
      <c r="AM2836" s="16"/>
      <c r="AN2836" s="17"/>
      <c r="AO2836" s="16"/>
      <c r="AP2836" s="16"/>
      <c r="AQ2836" s="18"/>
      <c r="AR2836" s="18"/>
      <c r="AS2836" s="16"/>
      <c r="AT2836" s="16"/>
      <c r="AU2836" s="16"/>
      <c r="AV2836" s="16"/>
      <c r="AW2836" s="17"/>
      <c r="AX2836" s="16"/>
      <c r="AY2836" s="16"/>
      <c r="AZ2836" s="16"/>
      <c r="BA2836" s="16"/>
      <c r="BB2836" s="16"/>
      <c r="BC2836" s="16"/>
      <c r="BD2836" s="16"/>
      <c r="BH2836" s="6"/>
      <c r="BI2836" s="3"/>
      <c r="BK2836" s="6"/>
      <c r="BL2836" s="3"/>
      <c r="BM2836" s="3"/>
    </row>
    <row r="2837" spans="11:65" ht="12.75" customHeight="1" x14ac:dyDescent="0.15">
      <c r="K2837" s="1"/>
      <c r="AL2837" s="16"/>
      <c r="AM2837" s="16"/>
      <c r="AN2837" s="17"/>
      <c r="AO2837" s="16"/>
      <c r="AP2837" s="16"/>
      <c r="AQ2837" s="18"/>
      <c r="AR2837" s="18"/>
      <c r="AS2837" s="16"/>
      <c r="AT2837" s="16"/>
      <c r="AU2837" s="16"/>
      <c r="AV2837" s="16"/>
      <c r="AW2837" s="17"/>
      <c r="AX2837" s="16"/>
      <c r="AY2837" s="16"/>
      <c r="AZ2837" s="16"/>
      <c r="BA2837" s="16"/>
      <c r="BB2837" s="16"/>
      <c r="BC2837" s="16"/>
      <c r="BD2837" s="16"/>
      <c r="BH2837" s="6"/>
      <c r="BI2837" s="3"/>
      <c r="BK2837" s="6"/>
      <c r="BL2837" s="3"/>
      <c r="BM2837" s="3"/>
    </row>
    <row r="2838" spans="11:65" ht="12.75" customHeight="1" x14ac:dyDescent="0.15">
      <c r="K2838" s="1"/>
      <c r="AL2838" s="16"/>
      <c r="AM2838" s="16"/>
      <c r="AN2838" s="17"/>
      <c r="AO2838" s="16"/>
      <c r="AP2838" s="16"/>
      <c r="AQ2838" s="18"/>
      <c r="AR2838" s="18"/>
      <c r="AS2838" s="16"/>
      <c r="AT2838" s="16"/>
      <c r="AU2838" s="16"/>
      <c r="AV2838" s="16"/>
      <c r="AW2838" s="17"/>
      <c r="AX2838" s="16"/>
      <c r="AY2838" s="16"/>
      <c r="AZ2838" s="16"/>
      <c r="BA2838" s="16"/>
      <c r="BB2838" s="16"/>
      <c r="BC2838" s="16"/>
      <c r="BD2838" s="16"/>
      <c r="BH2838" s="6"/>
      <c r="BI2838" s="3"/>
      <c r="BK2838" s="6"/>
      <c r="BL2838" s="3"/>
      <c r="BM2838" s="3"/>
    </row>
    <row r="2839" spans="11:65" ht="12.75" customHeight="1" x14ac:dyDescent="0.15">
      <c r="K2839" s="1"/>
      <c r="AL2839" s="16"/>
      <c r="AM2839" s="16"/>
      <c r="AN2839" s="17"/>
      <c r="AO2839" s="16"/>
      <c r="AP2839" s="16"/>
      <c r="AQ2839" s="18"/>
      <c r="AR2839" s="18"/>
      <c r="AS2839" s="16"/>
      <c r="AT2839" s="16"/>
      <c r="AU2839" s="16"/>
      <c r="AV2839" s="16"/>
      <c r="AW2839" s="17"/>
      <c r="AX2839" s="16"/>
      <c r="AY2839" s="16"/>
      <c r="AZ2839" s="16"/>
      <c r="BA2839" s="16"/>
      <c r="BB2839" s="16"/>
      <c r="BC2839" s="16"/>
      <c r="BD2839" s="16"/>
      <c r="BH2839" s="6"/>
      <c r="BI2839" s="3"/>
      <c r="BK2839" s="6"/>
      <c r="BL2839" s="3"/>
      <c r="BM2839" s="3"/>
    </row>
    <row r="2840" spans="11:65" ht="12.75" customHeight="1" x14ac:dyDescent="0.15">
      <c r="K2840" s="1"/>
      <c r="AL2840" s="16"/>
      <c r="AM2840" s="16"/>
      <c r="AN2840" s="17"/>
      <c r="AO2840" s="16"/>
      <c r="AP2840" s="16"/>
      <c r="AQ2840" s="18"/>
      <c r="AR2840" s="18"/>
      <c r="AS2840" s="16"/>
      <c r="AT2840" s="16"/>
      <c r="AU2840" s="16"/>
      <c r="AV2840" s="16"/>
      <c r="AW2840" s="17"/>
      <c r="AX2840" s="16"/>
      <c r="AY2840" s="16"/>
      <c r="AZ2840" s="16"/>
      <c r="BA2840" s="16"/>
      <c r="BB2840" s="16"/>
      <c r="BC2840" s="16"/>
      <c r="BD2840" s="16"/>
      <c r="BH2840" s="6"/>
      <c r="BI2840" s="3"/>
      <c r="BK2840" s="6"/>
      <c r="BL2840" s="3"/>
      <c r="BM2840" s="3"/>
    </row>
    <row r="2841" spans="11:65" ht="12.75" customHeight="1" x14ac:dyDescent="0.15">
      <c r="K2841" s="1"/>
      <c r="AL2841" s="16"/>
      <c r="AM2841" s="16"/>
      <c r="AN2841" s="17"/>
      <c r="AO2841" s="16"/>
      <c r="AP2841" s="16"/>
      <c r="AQ2841" s="18"/>
      <c r="AR2841" s="18"/>
      <c r="AS2841" s="16"/>
      <c r="AT2841" s="16"/>
      <c r="AU2841" s="16"/>
      <c r="AV2841" s="16"/>
      <c r="AW2841" s="17"/>
      <c r="AX2841" s="16"/>
      <c r="AY2841" s="16"/>
      <c r="AZ2841" s="16"/>
      <c r="BA2841" s="16"/>
      <c r="BB2841" s="16"/>
      <c r="BC2841" s="16"/>
      <c r="BD2841" s="16"/>
      <c r="BH2841" s="6"/>
      <c r="BI2841" s="3"/>
      <c r="BK2841" s="6"/>
      <c r="BL2841" s="3"/>
      <c r="BM2841" s="3"/>
    </row>
    <row r="2842" spans="11:65" ht="12.75" customHeight="1" x14ac:dyDescent="0.15">
      <c r="K2842" s="1"/>
      <c r="AL2842" s="16"/>
      <c r="AM2842" s="16"/>
      <c r="AN2842" s="17"/>
      <c r="AO2842" s="16"/>
      <c r="AP2842" s="16"/>
      <c r="AQ2842" s="18"/>
      <c r="AR2842" s="18"/>
      <c r="AS2842" s="16"/>
      <c r="AT2842" s="16"/>
      <c r="AU2842" s="16"/>
      <c r="AV2842" s="16"/>
      <c r="AW2842" s="17"/>
      <c r="AX2842" s="16"/>
      <c r="AY2842" s="16"/>
      <c r="AZ2842" s="16"/>
      <c r="BA2842" s="16"/>
      <c r="BB2842" s="16"/>
      <c r="BC2842" s="16"/>
      <c r="BD2842" s="16"/>
      <c r="BH2842" s="6"/>
      <c r="BI2842" s="3"/>
      <c r="BK2842" s="6"/>
      <c r="BL2842" s="3"/>
      <c r="BM2842" s="3"/>
    </row>
    <row r="2843" spans="11:65" ht="12.75" customHeight="1" x14ac:dyDescent="0.15">
      <c r="K2843" s="1"/>
      <c r="AL2843" s="16"/>
      <c r="AM2843" s="16"/>
      <c r="AN2843" s="17"/>
      <c r="AO2843" s="16"/>
      <c r="AP2843" s="16"/>
      <c r="AQ2843" s="18"/>
      <c r="AR2843" s="18"/>
      <c r="AS2843" s="16"/>
      <c r="AT2843" s="16"/>
      <c r="AU2843" s="16"/>
      <c r="AV2843" s="16"/>
      <c r="AW2843" s="17"/>
      <c r="AX2843" s="16"/>
      <c r="AY2843" s="16"/>
      <c r="AZ2843" s="16"/>
      <c r="BA2843" s="16"/>
      <c r="BB2843" s="16"/>
      <c r="BC2843" s="16"/>
      <c r="BD2843" s="16"/>
      <c r="BH2843" s="6"/>
      <c r="BI2843" s="3"/>
      <c r="BK2843" s="6"/>
      <c r="BL2843" s="3"/>
      <c r="BM2843" s="3"/>
    </row>
    <row r="2844" spans="11:65" ht="12.75" customHeight="1" x14ac:dyDescent="0.15">
      <c r="K2844" s="1"/>
      <c r="AL2844" s="16"/>
      <c r="AM2844" s="16"/>
      <c r="AN2844" s="17"/>
      <c r="AO2844" s="16"/>
      <c r="AP2844" s="16"/>
      <c r="AQ2844" s="18"/>
      <c r="AR2844" s="18"/>
      <c r="AS2844" s="16"/>
      <c r="AT2844" s="16"/>
      <c r="AU2844" s="16"/>
      <c r="AV2844" s="16"/>
      <c r="AW2844" s="17"/>
      <c r="AX2844" s="16"/>
      <c r="AY2844" s="16"/>
      <c r="AZ2844" s="16"/>
      <c r="BA2844" s="16"/>
      <c r="BB2844" s="16"/>
      <c r="BC2844" s="16"/>
      <c r="BD2844" s="16"/>
      <c r="BH2844" s="6"/>
      <c r="BI2844" s="3"/>
      <c r="BK2844" s="6"/>
      <c r="BL2844" s="3"/>
      <c r="BM2844" s="3"/>
    </row>
    <row r="2845" spans="11:65" ht="12.75" customHeight="1" x14ac:dyDescent="0.15">
      <c r="K2845" s="1"/>
      <c r="AL2845" s="16"/>
      <c r="AM2845" s="16"/>
      <c r="AN2845" s="17"/>
      <c r="AO2845" s="16"/>
      <c r="AP2845" s="16"/>
      <c r="AQ2845" s="18"/>
      <c r="AR2845" s="18"/>
      <c r="AS2845" s="16"/>
      <c r="AT2845" s="16"/>
      <c r="AU2845" s="16"/>
      <c r="AV2845" s="16"/>
      <c r="AW2845" s="17"/>
      <c r="AX2845" s="16"/>
      <c r="AY2845" s="16"/>
      <c r="AZ2845" s="16"/>
      <c r="BA2845" s="16"/>
      <c r="BB2845" s="16"/>
      <c r="BC2845" s="16"/>
      <c r="BD2845" s="16"/>
      <c r="BH2845" s="6"/>
      <c r="BI2845" s="3"/>
      <c r="BK2845" s="6"/>
      <c r="BL2845" s="3"/>
      <c r="BM2845" s="3"/>
    </row>
    <row r="2846" spans="11:65" ht="12.75" customHeight="1" x14ac:dyDescent="0.15">
      <c r="K2846" s="1"/>
      <c r="AL2846" s="16"/>
      <c r="AM2846" s="16"/>
      <c r="AN2846" s="17"/>
      <c r="AO2846" s="16"/>
      <c r="AP2846" s="16"/>
      <c r="AQ2846" s="18"/>
      <c r="AR2846" s="18"/>
      <c r="AS2846" s="16"/>
      <c r="AT2846" s="16"/>
      <c r="AU2846" s="16"/>
      <c r="AV2846" s="16"/>
      <c r="AW2846" s="17"/>
      <c r="AX2846" s="16"/>
      <c r="AY2846" s="16"/>
      <c r="AZ2846" s="16"/>
      <c r="BA2846" s="16"/>
      <c r="BB2846" s="16"/>
      <c r="BC2846" s="16"/>
      <c r="BD2846" s="16"/>
      <c r="BH2846" s="6"/>
      <c r="BI2846" s="3"/>
      <c r="BK2846" s="6"/>
      <c r="BL2846" s="3"/>
      <c r="BM2846" s="3"/>
    </row>
    <row r="2847" spans="11:65" ht="12.75" customHeight="1" x14ac:dyDescent="0.15">
      <c r="K2847" s="1"/>
      <c r="AL2847" s="16"/>
      <c r="AM2847" s="16"/>
      <c r="AN2847" s="17"/>
      <c r="AO2847" s="16"/>
      <c r="AP2847" s="16"/>
      <c r="AQ2847" s="18"/>
      <c r="AR2847" s="18"/>
      <c r="AS2847" s="16"/>
      <c r="AT2847" s="16"/>
      <c r="AU2847" s="16"/>
      <c r="AV2847" s="16"/>
      <c r="AW2847" s="17"/>
      <c r="AX2847" s="16"/>
      <c r="AY2847" s="16"/>
      <c r="AZ2847" s="16"/>
      <c r="BA2847" s="16"/>
      <c r="BB2847" s="16"/>
      <c r="BC2847" s="16"/>
      <c r="BD2847" s="16"/>
      <c r="BH2847" s="6"/>
      <c r="BI2847" s="3"/>
      <c r="BK2847" s="6"/>
      <c r="BL2847" s="3"/>
      <c r="BM2847" s="3"/>
    </row>
    <row r="2848" spans="11:65" ht="12.75" customHeight="1" x14ac:dyDescent="0.15">
      <c r="K2848" s="1"/>
      <c r="AL2848" s="16"/>
      <c r="AM2848" s="16"/>
      <c r="AN2848" s="17"/>
      <c r="AO2848" s="16"/>
      <c r="AP2848" s="16"/>
      <c r="AQ2848" s="18"/>
      <c r="AR2848" s="18"/>
      <c r="AS2848" s="16"/>
      <c r="AT2848" s="16"/>
      <c r="AU2848" s="16"/>
      <c r="AV2848" s="16"/>
      <c r="AW2848" s="17"/>
      <c r="AX2848" s="16"/>
      <c r="AY2848" s="16"/>
      <c r="AZ2848" s="16"/>
      <c r="BA2848" s="16"/>
      <c r="BB2848" s="16"/>
      <c r="BC2848" s="16"/>
      <c r="BD2848" s="16"/>
      <c r="BH2848" s="6"/>
      <c r="BI2848" s="3"/>
      <c r="BK2848" s="6"/>
      <c r="BL2848" s="3"/>
      <c r="BM2848" s="3"/>
    </row>
    <row r="2849" spans="11:65" ht="12.75" customHeight="1" x14ac:dyDescent="0.15">
      <c r="K2849" s="1"/>
      <c r="AL2849" s="16"/>
      <c r="AM2849" s="16"/>
      <c r="AN2849" s="17"/>
      <c r="AO2849" s="16"/>
      <c r="AP2849" s="16"/>
      <c r="AQ2849" s="18"/>
      <c r="AR2849" s="18"/>
      <c r="AS2849" s="16"/>
      <c r="AT2849" s="16"/>
      <c r="AU2849" s="16"/>
      <c r="AV2849" s="16"/>
      <c r="AW2849" s="17"/>
      <c r="AX2849" s="16"/>
      <c r="AY2849" s="16"/>
      <c r="AZ2849" s="16"/>
      <c r="BA2849" s="16"/>
      <c r="BB2849" s="16"/>
      <c r="BC2849" s="16"/>
      <c r="BD2849" s="16"/>
      <c r="BH2849" s="6"/>
      <c r="BI2849" s="3"/>
      <c r="BK2849" s="6"/>
      <c r="BL2849" s="3"/>
      <c r="BM2849" s="3"/>
    </row>
    <row r="2850" spans="11:65" ht="12.75" customHeight="1" x14ac:dyDescent="0.15">
      <c r="K2850" s="1"/>
      <c r="AL2850" s="16"/>
      <c r="AM2850" s="16"/>
      <c r="AN2850" s="17"/>
      <c r="AO2850" s="16"/>
      <c r="AP2850" s="16"/>
      <c r="AQ2850" s="18"/>
      <c r="AR2850" s="18"/>
      <c r="AS2850" s="16"/>
      <c r="AT2850" s="16"/>
      <c r="AU2850" s="16"/>
      <c r="AV2850" s="16"/>
      <c r="AW2850" s="17"/>
      <c r="AX2850" s="16"/>
      <c r="AY2850" s="16"/>
      <c r="AZ2850" s="16"/>
      <c r="BA2850" s="16"/>
      <c r="BB2850" s="16"/>
      <c r="BC2850" s="16"/>
      <c r="BD2850" s="16"/>
      <c r="BH2850" s="6"/>
      <c r="BI2850" s="3"/>
      <c r="BK2850" s="6"/>
      <c r="BL2850" s="3"/>
      <c r="BM2850" s="3"/>
    </row>
    <row r="2851" spans="11:65" ht="12.75" customHeight="1" x14ac:dyDescent="0.15">
      <c r="K2851" s="1"/>
      <c r="AL2851" s="16"/>
      <c r="AM2851" s="16"/>
      <c r="AN2851" s="17"/>
      <c r="AO2851" s="16"/>
      <c r="AP2851" s="16"/>
      <c r="AQ2851" s="18"/>
      <c r="AR2851" s="18"/>
      <c r="AS2851" s="16"/>
      <c r="AT2851" s="16"/>
      <c r="AU2851" s="16"/>
      <c r="AV2851" s="16"/>
      <c r="AW2851" s="17"/>
      <c r="AX2851" s="16"/>
      <c r="AY2851" s="16"/>
      <c r="AZ2851" s="16"/>
      <c r="BA2851" s="16"/>
      <c r="BB2851" s="16"/>
      <c r="BC2851" s="16"/>
      <c r="BD2851" s="16"/>
      <c r="BH2851" s="6"/>
      <c r="BI2851" s="3"/>
      <c r="BK2851" s="6"/>
      <c r="BL2851" s="3"/>
      <c r="BM2851" s="3"/>
    </row>
    <row r="2852" spans="11:65" ht="12.75" customHeight="1" x14ac:dyDescent="0.15">
      <c r="K2852" s="1"/>
      <c r="AL2852" s="16"/>
      <c r="AM2852" s="16"/>
      <c r="AN2852" s="17"/>
      <c r="AO2852" s="16"/>
      <c r="AP2852" s="16"/>
      <c r="AQ2852" s="18"/>
      <c r="AR2852" s="18"/>
      <c r="AS2852" s="16"/>
      <c r="AT2852" s="16"/>
      <c r="AU2852" s="16"/>
      <c r="AV2852" s="16"/>
      <c r="AW2852" s="17"/>
      <c r="AX2852" s="16"/>
      <c r="AY2852" s="16"/>
      <c r="AZ2852" s="16"/>
      <c r="BA2852" s="16"/>
      <c r="BB2852" s="16"/>
      <c r="BC2852" s="16"/>
      <c r="BD2852" s="16"/>
      <c r="BH2852" s="6"/>
      <c r="BI2852" s="3"/>
      <c r="BK2852" s="6"/>
      <c r="BL2852" s="3"/>
      <c r="BM2852" s="3"/>
    </row>
    <row r="2853" spans="11:65" ht="12.75" customHeight="1" x14ac:dyDescent="0.15">
      <c r="K2853" s="1"/>
      <c r="AL2853" s="16"/>
      <c r="AM2853" s="16"/>
      <c r="AN2853" s="17"/>
      <c r="AO2853" s="16"/>
      <c r="AP2853" s="16"/>
      <c r="AQ2853" s="18"/>
      <c r="AR2853" s="18"/>
      <c r="AS2853" s="16"/>
      <c r="AT2853" s="16"/>
      <c r="AU2853" s="16"/>
      <c r="AV2853" s="16"/>
      <c r="AW2853" s="17"/>
      <c r="AX2853" s="16"/>
      <c r="AY2853" s="16"/>
      <c r="AZ2853" s="16"/>
      <c r="BA2853" s="16"/>
      <c r="BB2853" s="16"/>
      <c r="BC2853" s="16"/>
      <c r="BD2853" s="16"/>
      <c r="BH2853" s="6"/>
      <c r="BI2853" s="3"/>
      <c r="BK2853" s="6"/>
      <c r="BL2853" s="3"/>
      <c r="BM2853" s="3"/>
    </row>
    <row r="2854" spans="11:65" ht="12.75" customHeight="1" x14ac:dyDescent="0.15">
      <c r="K2854" s="1"/>
      <c r="AL2854" s="16"/>
      <c r="AM2854" s="16"/>
      <c r="AN2854" s="17"/>
      <c r="AO2854" s="16"/>
      <c r="AP2854" s="16"/>
      <c r="AQ2854" s="18"/>
      <c r="AR2854" s="18"/>
      <c r="AS2854" s="16"/>
      <c r="AT2854" s="16"/>
      <c r="AU2854" s="16"/>
      <c r="AV2854" s="16"/>
      <c r="AW2854" s="17"/>
      <c r="AX2854" s="16"/>
      <c r="AY2854" s="16"/>
      <c r="AZ2854" s="16"/>
      <c r="BA2854" s="16"/>
      <c r="BB2854" s="16"/>
      <c r="BC2854" s="16"/>
      <c r="BD2854" s="16"/>
      <c r="BH2854" s="6"/>
      <c r="BI2854" s="3"/>
      <c r="BK2854" s="6"/>
      <c r="BL2854" s="3"/>
      <c r="BM2854" s="3"/>
    </row>
    <row r="2855" spans="11:65" ht="12.75" customHeight="1" x14ac:dyDescent="0.15">
      <c r="K2855" s="1"/>
      <c r="AL2855" s="16"/>
      <c r="AM2855" s="16"/>
      <c r="AN2855" s="17"/>
      <c r="AO2855" s="16"/>
      <c r="AP2855" s="16"/>
      <c r="AQ2855" s="18"/>
      <c r="AR2855" s="18"/>
      <c r="AS2855" s="16"/>
      <c r="AT2855" s="16"/>
      <c r="AU2855" s="16"/>
      <c r="AV2855" s="16"/>
      <c r="AW2855" s="17"/>
      <c r="AX2855" s="16"/>
      <c r="AY2855" s="16"/>
      <c r="AZ2855" s="16"/>
      <c r="BA2855" s="16"/>
      <c r="BB2855" s="16"/>
      <c r="BC2855" s="16"/>
      <c r="BD2855" s="16"/>
      <c r="BH2855" s="6"/>
      <c r="BI2855" s="3"/>
      <c r="BK2855" s="6"/>
      <c r="BL2855" s="3"/>
      <c r="BM2855" s="3"/>
    </row>
    <row r="2856" spans="11:65" ht="12.75" customHeight="1" x14ac:dyDescent="0.15">
      <c r="K2856" s="1"/>
      <c r="AL2856" s="16"/>
      <c r="AM2856" s="16"/>
      <c r="AN2856" s="17"/>
      <c r="AO2856" s="16"/>
      <c r="AP2856" s="16"/>
      <c r="AQ2856" s="18"/>
      <c r="AR2856" s="18"/>
      <c r="AS2856" s="16"/>
      <c r="AT2856" s="16"/>
      <c r="AU2856" s="16"/>
      <c r="AV2856" s="16"/>
      <c r="AW2856" s="17"/>
      <c r="AX2856" s="16"/>
      <c r="AY2856" s="16"/>
      <c r="AZ2856" s="16"/>
      <c r="BA2856" s="16"/>
      <c r="BB2856" s="16"/>
      <c r="BC2856" s="16"/>
      <c r="BD2856" s="16"/>
      <c r="BH2856" s="6"/>
      <c r="BI2856" s="3"/>
      <c r="BK2856" s="6"/>
      <c r="BL2856" s="3"/>
      <c r="BM2856" s="3"/>
    </row>
    <row r="2857" spans="11:65" ht="12.75" customHeight="1" x14ac:dyDescent="0.15">
      <c r="K2857" s="1"/>
      <c r="AL2857" s="16"/>
      <c r="AM2857" s="16"/>
      <c r="AN2857" s="17"/>
      <c r="AO2857" s="16"/>
      <c r="AP2857" s="16"/>
      <c r="AQ2857" s="18"/>
      <c r="AR2857" s="18"/>
      <c r="AS2857" s="16"/>
      <c r="AT2857" s="16"/>
      <c r="AU2857" s="16"/>
      <c r="AV2857" s="16"/>
      <c r="AW2857" s="17"/>
      <c r="AX2857" s="16"/>
      <c r="AY2857" s="16"/>
      <c r="AZ2857" s="16"/>
      <c r="BA2857" s="16"/>
      <c r="BB2857" s="16"/>
      <c r="BC2857" s="16"/>
      <c r="BD2857" s="16"/>
      <c r="BH2857" s="6"/>
      <c r="BI2857" s="3"/>
      <c r="BK2857" s="6"/>
      <c r="BL2857" s="3"/>
      <c r="BM2857" s="3"/>
    </row>
    <row r="2858" spans="11:65" ht="12.75" customHeight="1" x14ac:dyDescent="0.15">
      <c r="K2858" s="1"/>
      <c r="AL2858" s="16"/>
      <c r="AM2858" s="16"/>
      <c r="AN2858" s="17"/>
      <c r="AO2858" s="16"/>
      <c r="AP2858" s="16"/>
      <c r="AQ2858" s="18"/>
      <c r="AR2858" s="18"/>
      <c r="AS2858" s="16"/>
      <c r="AT2858" s="16"/>
      <c r="AU2858" s="16"/>
      <c r="AV2858" s="16"/>
      <c r="AW2858" s="17"/>
      <c r="AX2858" s="16"/>
      <c r="AY2858" s="16"/>
      <c r="AZ2858" s="16"/>
      <c r="BA2858" s="16"/>
      <c r="BB2858" s="16"/>
      <c r="BC2858" s="16"/>
      <c r="BD2858" s="16"/>
      <c r="BH2858" s="6"/>
      <c r="BI2858" s="3"/>
      <c r="BK2858" s="6"/>
      <c r="BL2858" s="3"/>
      <c r="BM2858" s="3"/>
    </row>
    <row r="2859" spans="11:65" ht="12.75" customHeight="1" x14ac:dyDescent="0.15">
      <c r="K2859" s="1"/>
      <c r="AL2859" s="16"/>
      <c r="AM2859" s="16"/>
      <c r="AN2859" s="17"/>
      <c r="AO2859" s="16"/>
      <c r="AP2859" s="16"/>
      <c r="AQ2859" s="18"/>
      <c r="AR2859" s="18"/>
      <c r="AS2859" s="16"/>
      <c r="AT2859" s="16"/>
      <c r="AU2859" s="16"/>
      <c r="AV2859" s="16"/>
      <c r="AW2859" s="17"/>
      <c r="AX2859" s="16"/>
      <c r="AY2859" s="16"/>
      <c r="AZ2859" s="16"/>
      <c r="BA2859" s="16"/>
      <c r="BB2859" s="16"/>
      <c r="BC2859" s="16"/>
      <c r="BD2859" s="16"/>
      <c r="BH2859" s="6"/>
      <c r="BI2859" s="3"/>
      <c r="BK2859" s="6"/>
      <c r="BL2859" s="3"/>
      <c r="BM2859" s="3"/>
    </row>
    <row r="2860" spans="11:65" ht="12.75" customHeight="1" x14ac:dyDescent="0.15">
      <c r="K2860" s="1"/>
      <c r="AL2860" s="16"/>
      <c r="AM2860" s="16"/>
      <c r="AN2860" s="17"/>
      <c r="AO2860" s="16"/>
      <c r="AP2860" s="16"/>
      <c r="AQ2860" s="18"/>
      <c r="AR2860" s="18"/>
      <c r="AS2860" s="16"/>
      <c r="AT2860" s="16"/>
      <c r="AU2860" s="16"/>
      <c r="AV2860" s="16"/>
      <c r="AW2860" s="17"/>
      <c r="AX2860" s="16"/>
      <c r="AY2860" s="16"/>
      <c r="AZ2860" s="16"/>
      <c r="BA2860" s="16"/>
      <c r="BB2860" s="16"/>
      <c r="BC2860" s="16"/>
      <c r="BD2860" s="16"/>
      <c r="BH2860" s="6"/>
      <c r="BI2860" s="3"/>
      <c r="BK2860" s="6"/>
      <c r="BL2860" s="3"/>
      <c r="BM2860" s="3"/>
    </row>
    <row r="2861" spans="11:65" ht="12.75" customHeight="1" x14ac:dyDescent="0.15">
      <c r="K2861" s="1"/>
      <c r="AL2861" s="16"/>
      <c r="AM2861" s="16"/>
      <c r="AN2861" s="17"/>
      <c r="AO2861" s="16"/>
      <c r="AP2861" s="16"/>
      <c r="AQ2861" s="18"/>
      <c r="AR2861" s="18"/>
      <c r="AS2861" s="16"/>
      <c r="AT2861" s="16"/>
      <c r="AU2861" s="16"/>
      <c r="AV2861" s="16"/>
      <c r="AW2861" s="17"/>
      <c r="AX2861" s="16"/>
      <c r="AY2861" s="16"/>
      <c r="AZ2861" s="16"/>
      <c r="BA2861" s="16"/>
      <c r="BB2861" s="16"/>
      <c r="BC2861" s="16"/>
      <c r="BD2861" s="16"/>
      <c r="BH2861" s="6"/>
      <c r="BI2861" s="3"/>
      <c r="BK2861" s="6"/>
      <c r="BL2861" s="3"/>
      <c r="BM2861" s="3"/>
    </row>
    <row r="2862" spans="11:65" ht="12.75" customHeight="1" x14ac:dyDescent="0.15">
      <c r="K2862" s="1"/>
      <c r="AL2862" s="16"/>
      <c r="AM2862" s="16"/>
      <c r="AN2862" s="17"/>
      <c r="AO2862" s="16"/>
      <c r="AP2862" s="16"/>
      <c r="AQ2862" s="18"/>
      <c r="AR2862" s="18"/>
      <c r="AS2862" s="16"/>
      <c r="AT2862" s="16"/>
      <c r="AU2862" s="16"/>
      <c r="AV2862" s="16"/>
      <c r="AW2862" s="17"/>
      <c r="AX2862" s="16"/>
      <c r="AY2862" s="16"/>
      <c r="AZ2862" s="16"/>
      <c r="BA2862" s="16"/>
      <c r="BB2862" s="16"/>
      <c r="BC2862" s="16"/>
      <c r="BD2862" s="16"/>
      <c r="BH2862" s="6"/>
      <c r="BI2862" s="3"/>
      <c r="BK2862" s="6"/>
      <c r="BL2862" s="3"/>
      <c r="BM2862" s="3"/>
    </row>
    <row r="2863" spans="11:65" ht="12.75" customHeight="1" x14ac:dyDescent="0.15">
      <c r="K2863" s="1"/>
      <c r="AL2863" s="16"/>
      <c r="AM2863" s="16"/>
      <c r="AN2863" s="17"/>
      <c r="AO2863" s="16"/>
      <c r="AP2863" s="16"/>
      <c r="AQ2863" s="18"/>
      <c r="AR2863" s="18"/>
      <c r="AS2863" s="16"/>
      <c r="AT2863" s="16"/>
      <c r="AU2863" s="16"/>
      <c r="AV2863" s="16"/>
      <c r="AW2863" s="17"/>
      <c r="AX2863" s="16"/>
      <c r="AY2863" s="16"/>
      <c r="AZ2863" s="16"/>
      <c r="BA2863" s="16"/>
      <c r="BB2863" s="16"/>
      <c r="BC2863" s="16"/>
      <c r="BD2863" s="16"/>
      <c r="BH2863" s="6"/>
      <c r="BI2863" s="3"/>
      <c r="BK2863" s="6"/>
      <c r="BL2863" s="3"/>
      <c r="BM2863" s="3"/>
    </row>
    <row r="2864" spans="11:65" ht="12.75" customHeight="1" x14ac:dyDescent="0.15">
      <c r="K2864" s="1"/>
      <c r="AL2864" s="16"/>
      <c r="AM2864" s="16"/>
      <c r="AN2864" s="17"/>
      <c r="AO2864" s="16"/>
      <c r="AP2864" s="16"/>
      <c r="AQ2864" s="18"/>
      <c r="AR2864" s="18"/>
      <c r="AS2864" s="16"/>
      <c r="AT2864" s="16"/>
      <c r="AU2864" s="16"/>
      <c r="AV2864" s="16"/>
      <c r="AW2864" s="17"/>
      <c r="AX2864" s="16"/>
      <c r="AY2864" s="16"/>
      <c r="AZ2864" s="16"/>
      <c r="BA2864" s="16"/>
      <c r="BB2864" s="16"/>
      <c r="BC2864" s="16"/>
      <c r="BD2864" s="16"/>
      <c r="BH2864" s="6"/>
      <c r="BI2864" s="3"/>
      <c r="BK2864" s="6"/>
      <c r="BL2864" s="3"/>
      <c r="BM2864" s="3"/>
    </row>
    <row r="2865" spans="11:65" ht="12.75" customHeight="1" x14ac:dyDescent="0.15">
      <c r="K2865" s="1"/>
      <c r="AL2865" s="16"/>
      <c r="AM2865" s="16"/>
      <c r="AN2865" s="17"/>
      <c r="AO2865" s="16"/>
      <c r="AP2865" s="16"/>
      <c r="AQ2865" s="18"/>
      <c r="AR2865" s="18"/>
      <c r="AS2865" s="16"/>
      <c r="AT2865" s="16"/>
      <c r="AU2865" s="16"/>
      <c r="AV2865" s="16"/>
      <c r="AW2865" s="17"/>
      <c r="AX2865" s="16"/>
      <c r="AY2865" s="16"/>
      <c r="AZ2865" s="16"/>
      <c r="BA2865" s="16"/>
      <c r="BB2865" s="16"/>
      <c r="BC2865" s="16"/>
      <c r="BD2865" s="16"/>
      <c r="BH2865" s="6"/>
      <c r="BI2865" s="3"/>
      <c r="BK2865" s="6"/>
      <c r="BL2865" s="3"/>
      <c r="BM2865" s="3"/>
    </row>
    <row r="2866" spans="11:65" ht="12.75" customHeight="1" x14ac:dyDescent="0.15">
      <c r="K2866" s="1"/>
      <c r="AL2866" s="16"/>
      <c r="AM2866" s="16"/>
      <c r="AN2866" s="17"/>
      <c r="AO2866" s="16"/>
      <c r="AP2866" s="16"/>
      <c r="AQ2866" s="18"/>
      <c r="AR2866" s="18"/>
      <c r="AS2866" s="16"/>
      <c r="AT2866" s="16"/>
      <c r="AU2866" s="16"/>
      <c r="AV2866" s="16"/>
      <c r="AW2866" s="17"/>
      <c r="AX2866" s="16"/>
      <c r="AY2866" s="16"/>
      <c r="AZ2866" s="16"/>
      <c r="BA2866" s="16"/>
      <c r="BB2866" s="16"/>
      <c r="BC2866" s="16"/>
      <c r="BD2866" s="16"/>
      <c r="BH2866" s="6"/>
      <c r="BI2866" s="3"/>
      <c r="BK2866" s="6"/>
      <c r="BL2866" s="3"/>
      <c r="BM2866" s="3"/>
    </row>
    <row r="2867" spans="11:65" ht="12.75" customHeight="1" x14ac:dyDescent="0.15">
      <c r="K2867" s="1"/>
      <c r="AL2867" s="16"/>
      <c r="AM2867" s="16"/>
      <c r="AN2867" s="17"/>
      <c r="AO2867" s="16"/>
      <c r="AP2867" s="16"/>
      <c r="AQ2867" s="18"/>
      <c r="AR2867" s="18"/>
      <c r="AS2867" s="16"/>
      <c r="AT2867" s="16"/>
      <c r="AU2867" s="16"/>
      <c r="AV2867" s="16"/>
      <c r="AW2867" s="17"/>
      <c r="AX2867" s="16"/>
      <c r="AY2867" s="16"/>
      <c r="AZ2867" s="16"/>
      <c r="BA2867" s="16"/>
      <c r="BB2867" s="16"/>
      <c r="BC2867" s="16"/>
      <c r="BD2867" s="16"/>
      <c r="BH2867" s="6"/>
      <c r="BI2867" s="3"/>
      <c r="BK2867" s="6"/>
      <c r="BL2867" s="3"/>
      <c r="BM2867" s="3"/>
    </row>
    <row r="2868" spans="11:65" ht="12.75" customHeight="1" x14ac:dyDescent="0.15">
      <c r="K2868" s="1"/>
      <c r="AL2868" s="16"/>
      <c r="AM2868" s="16"/>
      <c r="AN2868" s="17"/>
      <c r="AO2868" s="16"/>
      <c r="AP2868" s="16"/>
      <c r="AQ2868" s="18"/>
      <c r="AR2868" s="18"/>
      <c r="AS2868" s="16"/>
      <c r="AT2868" s="16"/>
      <c r="AU2868" s="16"/>
      <c r="AV2868" s="16"/>
      <c r="AW2868" s="17"/>
      <c r="AX2868" s="16"/>
      <c r="AY2868" s="16"/>
      <c r="AZ2868" s="16"/>
      <c r="BA2868" s="16"/>
      <c r="BB2868" s="16"/>
      <c r="BC2868" s="16"/>
      <c r="BD2868" s="16"/>
      <c r="BH2868" s="6"/>
      <c r="BI2868" s="3"/>
      <c r="BK2868" s="6"/>
      <c r="BL2868" s="3"/>
      <c r="BM2868" s="3"/>
    </row>
    <row r="2869" spans="11:65" ht="12.75" customHeight="1" x14ac:dyDescent="0.15">
      <c r="K2869" s="1"/>
      <c r="AL2869" s="16"/>
      <c r="AM2869" s="16"/>
      <c r="AN2869" s="17"/>
      <c r="AO2869" s="16"/>
      <c r="AP2869" s="16"/>
      <c r="AQ2869" s="18"/>
      <c r="AR2869" s="18"/>
      <c r="AS2869" s="16"/>
      <c r="AT2869" s="16"/>
      <c r="AU2869" s="16"/>
      <c r="AV2869" s="16"/>
      <c r="AW2869" s="17"/>
      <c r="AX2869" s="16"/>
      <c r="AY2869" s="16"/>
      <c r="AZ2869" s="16"/>
      <c r="BA2869" s="16"/>
      <c r="BB2869" s="16"/>
      <c r="BC2869" s="16"/>
      <c r="BD2869" s="16"/>
      <c r="BH2869" s="6"/>
      <c r="BI2869" s="3"/>
      <c r="BK2869" s="6"/>
      <c r="BL2869" s="3"/>
      <c r="BM2869" s="3"/>
    </row>
    <row r="2870" spans="11:65" ht="12.75" customHeight="1" x14ac:dyDescent="0.15">
      <c r="K2870" s="1"/>
      <c r="AL2870" s="16"/>
      <c r="AM2870" s="16"/>
      <c r="AN2870" s="17"/>
      <c r="AO2870" s="16"/>
      <c r="AP2870" s="16"/>
      <c r="AQ2870" s="18"/>
      <c r="AR2870" s="18"/>
      <c r="AS2870" s="16"/>
      <c r="AT2870" s="16"/>
      <c r="AU2870" s="16"/>
      <c r="AV2870" s="16"/>
      <c r="AW2870" s="17"/>
      <c r="AX2870" s="16"/>
      <c r="AY2870" s="16"/>
      <c r="AZ2870" s="16"/>
      <c r="BA2870" s="16"/>
      <c r="BB2870" s="16"/>
      <c r="BC2870" s="16"/>
      <c r="BD2870" s="16"/>
      <c r="BH2870" s="6"/>
      <c r="BI2870" s="3"/>
      <c r="BK2870" s="6"/>
      <c r="BL2870" s="3"/>
      <c r="BM2870" s="3"/>
    </row>
    <row r="2871" spans="11:65" ht="12.75" customHeight="1" x14ac:dyDescent="0.15">
      <c r="K2871" s="1"/>
      <c r="AL2871" s="16"/>
      <c r="AM2871" s="16"/>
      <c r="AN2871" s="17"/>
      <c r="AO2871" s="16"/>
      <c r="AP2871" s="16"/>
      <c r="AQ2871" s="18"/>
      <c r="AR2871" s="18"/>
      <c r="AS2871" s="16"/>
      <c r="AT2871" s="16"/>
      <c r="AU2871" s="16"/>
      <c r="AV2871" s="16"/>
      <c r="AW2871" s="17"/>
      <c r="AX2871" s="16"/>
      <c r="AY2871" s="16"/>
      <c r="AZ2871" s="16"/>
      <c r="BA2871" s="16"/>
      <c r="BB2871" s="16"/>
      <c r="BC2871" s="16"/>
      <c r="BD2871" s="16"/>
      <c r="BH2871" s="6"/>
      <c r="BI2871" s="3"/>
      <c r="BK2871" s="6"/>
      <c r="BL2871" s="3"/>
      <c r="BM2871" s="3"/>
    </row>
    <row r="2872" spans="11:65" ht="12.75" customHeight="1" x14ac:dyDescent="0.15">
      <c r="K2872" s="1"/>
      <c r="AL2872" s="16"/>
      <c r="AM2872" s="16"/>
      <c r="AN2872" s="17"/>
      <c r="AO2872" s="16"/>
      <c r="AP2872" s="16"/>
      <c r="AQ2872" s="18"/>
      <c r="AR2872" s="18"/>
      <c r="AS2872" s="16"/>
      <c r="AT2872" s="16"/>
      <c r="AU2872" s="16"/>
      <c r="AV2872" s="16"/>
      <c r="AW2872" s="17"/>
      <c r="AX2872" s="16"/>
      <c r="AY2872" s="16"/>
      <c r="AZ2872" s="16"/>
      <c r="BA2872" s="16"/>
      <c r="BB2872" s="16"/>
      <c r="BC2872" s="16"/>
      <c r="BD2872" s="16"/>
      <c r="BH2872" s="6"/>
      <c r="BI2872" s="3"/>
      <c r="BK2872" s="6"/>
      <c r="BL2872" s="3"/>
      <c r="BM2872" s="3"/>
    </row>
    <row r="2873" spans="11:65" ht="12.75" customHeight="1" x14ac:dyDescent="0.15">
      <c r="K2873" s="1"/>
      <c r="AL2873" s="16"/>
      <c r="AM2873" s="16"/>
      <c r="AN2873" s="17"/>
      <c r="AO2873" s="16"/>
      <c r="AP2873" s="16"/>
      <c r="AQ2873" s="18"/>
      <c r="AR2873" s="18"/>
      <c r="AS2873" s="16"/>
      <c r="AT2873" s="16"/>
      <c r="AU2873" s="16"/>
      <c r="AV2873" s="16"/>
      <c r="AW2873" s="17"/>
      <c r="AX2873" s="16"/>
      <c r="AY2873" s="16"/>
      <c r="AZ2873" s="16"/>
      <c r="BA2873" s="16"/>
      <c r="BB2873" s="16"/>
      <c r="BC2873" s="16"/>
      <c r="BD2873" s="16"/>
      <c r="BH2873" s="6"/>
      <c r="BI2873" s="3"/>
      <c r="BK2873" s="6"/>
      <c r="BL2873" s="3"/>
      <c r="BM2873" s="3"/>
    </row>
    <row r="2874" spans="11:65" ht="12.75" customHeight="1" x14ac:dyDescent="0.15">
      <c r="K2874" s="1"/>
      <c r="AL2874" s="16"/>
      <c r="AM2874" s="16"/>
      <c r="AN2874" s="17"/>
      <c r="AO2874" s="16"/>
      <c r="AP2874" s="16"/>
      <c r="AQ2874" s="18"/>
      <c r="AR2874" s="18"/>
      <c r="AS2874" s="16"/>
      <c r="AT2874" s="16"/>
      <c r="AU2874" s="16"/>
      <c r="AV2874" s="16"/>
      <c r="AW2874" s="17"/>
      <c r="AX2874" s="16"/>
      <c r="AY2874" s="16"/>
      <c r="AZ2874" s="16"/>
      <c r="BA2874" s="16"/>
      <c r="BB2874" s="16"/>
      <c r="BC2874" s="16"/>
      <c r="BD2874" s="16"/>
      <c r="BH2874" s="6"/>
      <c r="BI2874" s="3"/>
      <c r="BK2874" s="6"/>
      <c r="BL2874" s="3"/>
      <c r="BM2874" s="3"/>
    </row>
    <row r="2875" spans="11:65" ht="12.75" customHeight="1" x14ac:dyDescent="0.15">
      <c r="K2875" s="1"/>
      <c r="AL2875" s="16"/>
      <c r="AM2875" s="16"/>
      <c r="AN2875" s="17"/>
      <c r="AO2875" s="16"/>
      <c r="AP2875" s="16"/>
      <c r="AQ2875" s="18"/>
      <c r="AR2875" s="18"/>
      <c r="AS2875" s="16"/>
      <c r="AT2875" s="16"/>
      <c r="AU2875" s="16"/>
      <c r="AV2875" s="16"/>
      <c r="AW2875" s="17"/>
      <c r="AX2875" s="16"/>
      <c r="AY2875" s="16"/>
      <c r="AZ2875" s="16"/>
      <c r="BA2875" s="16"/>
      <c r="BB2875" s="16"/>
      <c r="BC2875" s="16"/>
      <c r="BD2875" s="16"/>
      <c r="BH2875" s="6"/>
      <c r="BI2875" s="3"/>
      <c r="BK2875" s="6"/>
      <c r="BL2875" s="3"/>
      <c r="BM2875" s="3"/>
    </row>
    <row r="2876" spans="11:65" ht="12.75" customHeight="1" x14ac:dyDescent="0.15">
      <c r="K2876" s="1"/>
      <c r="AL2876" s="16"/>
      <c r="AM2876" s="16"/>
      <c r="AN2876" s="17"/>
      <c r="AO2876" s="16"/>
      <c r="AP2876" s="16"/>
      <c r="AQ2876" s="18"/>
      <c r="AR2876" s="18"/>
      <c r="AS2876" s="16"/>
      <c r="AT2876" s="16"/>
      <c r="AU2876" s="16"/>
      <c r="AV2876" s="16"/>
      <c r="AW2876" s="17"/>
      <c r="AX2876" s="16"/>
      <c r="AY2876" s="16"/>
      <c r="AZ2876" s="16"/>
      <c r="BA2876" s="16"/>
      <c r="BB2876" s="16"/>
      <c r="BC2876" s="16"/>
      <c r="BD2876" s="16"/>
      <c r="BH2876" s="6"/>
      <c r="BI2876" s="3"/>
      <c r="BK2876" s="6"/>
      <c r="BL2876" s="3"/>
      <c r="BM2876" s="3"/>
    </row>
    <row r="2877" spans="11:65" ht="12.75" customHeight="1" x14ac:dyDescent="0.15">
      <c r="K2877" s="1"/>
      <c r="AL2877" s="16"/>
      <c r="AM2877" s="16"/>
      <c r="AN2877" s="17"/>
      <c r="AO2877" s="16"/>
      <c r="AP2877" s="16"/>
      <c r="AQ2877" s="18"/>
      <c r="AR2877" s="18"/>
      <c r="AS2877" s="16"/>
      <c r="AT2877" s="16"/>
      <c r="AU2877" s="16"/>
      <c r="AV2877" s="16"/>
      <c r="AW2877" s="17"/>
      <c r="AX2877" s="16"/>
      <c r="AY2877" s="16"/>
      <c r="AZ2877" s="16"/>
      <c r="BA2877" s="16"/>
      <c r="BB2877" s="16"/>
      <c r="BC2877" s="16"/>
      <c r="BD2877" s="16"/>
      <c r="BH2877" s="6"/>
      <c r="BI2877" s="3"/>
      <c r="BK2877" s="6"/>
      <c r="BL2877" s="3"/>
      <c r="BM2877" s="3"/>
    </row>
    <row r="2878" spans="11:65" ht="12.75" customHeight="1" x14ac:dyDescent="0.15">
      <c r="K2878" s="1"/>
      <c r="AL2878" s="16"/>
      <c r="AM2878" s="16"/>
      <c r="AN2878" s="17"/>
      <c r="AO2878" s="16"/>
      <c r="AP2878" s="16"/>
      <c r="AQ2878" s="18"/>
      <c r="AR2878" s="18"/>
      <c r="AS2878" s="16"/>
      <c r="AT2878" s="16"/>
      <c r="AU2878" s="16"/>
      <c r="AV2878" s="16"/>
      <c r="AW2878" s="17"/>
      <c r="AX2878" s="16"/>
      <c r="AY2878" s="16"/>
      <c r="AZ2878" s="16"/>
      <c r="BA2878" s="16"/>
      <c r="BB2878" s="16"/>
      <c r="BC2878" s="16"/>
      <c r="BD2878" s="16"/>
      <c r="BH2878" s="6"/>
      <c r="BI2878" s="3"/>
      <c r="BK2878" s="6"/>
      <c r="BL2878" s="3"/>
      <c r="BM2878" s="3"/>
    </row>
    <row r="2879" spans="11:65" ht="12.75" customHeight="1" x14ac:dyDescent="0.15">
      <c r="K2879" s="1"/>
      <c r="AL2879" s="16"/>
      <c r="AM2879" s="16"/>
      <c r="AN2879" s="17"/>
      <c r="AO2879" s="16"/>
      <c r="AP2879" s="16"/>
      <c r="AQ2879" s="18"/>
      <c r="AR2879" s="18"/>
      <c r="AS2879" s="16"/>
      <c r="AT2879" s="16"/>
      <c r="AU2879" s="16"/>
      <c r="AV2879" s="16"/>
      <c r="AW2879" s="17"/>
      <c r="AX2879" s="16"/>
      <c r="AY2879" s="16"/>
      <c r="AZ2879" s="16"/>
      <c r="BA2879" s="16"/>
      <c r="BB2879" s="16"/>
      <c r="BC2879" s="16"/>
      <c r="BD2879" s="16"/>
      <c r="BH2879" s="6"/>
      <c r="BI2879" s="3"/>
      <c r="BK2879" s="6"/>
      <c r="BL2879" s="3"/>
      <c r="BM2879" s="3"/>
    </row>
    <row r="2880" spans="11:65" ht="12.75" customHeight="1" x14ac:dyDescent="0.15">
      <c r="K2880" s="1"/>
      <c r="AL2880" s="16"/>
      <c r="AM2880" s="16"/>
      <c r="AN2880" s="17"/>
      <c r="AO2880" s="16"/>
      <c r="AP2880" s="16"/>
      <c r="AQ2880" s="18"/>
      <c r="AR2880" s="18"/>
      <c r="AS2880" s="16"/>
      <c r="AT2880" s="16"/>
      <c r="AU2880" s="16"/>
      <c r="AV2880" s="16"/>
      <c r="AW2880" s="17"/>
      <c r="AX2880" s="16"/>
      <c r="AY2880" s="16"/>
      <c r="AZ2880" s="16"/>
      <c r="BA2880" s="16"/>
      <c r="BB2880" s="16"/>
      <c r="BC2880" s="16"/>
      <c r="BD2880" s="16"/>
      <c r="BH2880" s="6"/>
      <c r="BI2880" s="3"/>
      <c r="BK2880" s="6"/>
      <c r="BL2880" s="3"/>
      <c r="BM2880" s="3"/>
    </row>
    <row r="2881" spans="11:65" ht="12.75" customHeight="1" x14ac:dyDescent="0.15">
      <c r="K2881" s="1"/>
      <c r="AL2881" s="16"/>
      <c r="AM2881" s="16"/>
      <c r="AN2881" s="17"/>
      <c r="AO2881" s="16"/>
      <c r="AP2881" s="16"/>
      <c r="AQ2881" s="18"/>
      <c r="AR2881" s="18"/>
      <c r="AS2881" s="16"/>
      <c r="AT2881" s="16"/>
      <c r="AU2881" s="16"/>
      <c r="AV2881" s="16"/>
      <c r="AW2881" s="17"/>
      <c r="AX2881" s="16"/>
      <c r="AY2881" s="16"/>
      <c r="AZ2881" s="16"/>
      <c r="BA2881" s="16"/>
      <c r="BB2881" s="16"/>
      <c r="BC2881" s="16"/>
      <c r="BD2881" s="16"/>
      <c r="BH2881" s="6"/>
      <c r="BI2881" s="3"/>
      <c r="BK2881" s="6"/>
      <c r="BL2881" s="3"/>
      <c r="BM2881" s="3"/>
    </row>
    <row r="2882" spans="11:65" ht="12.75" customHeight="1" x14ac:dyDescent="0.15">
      <c r="K2882" s="1"/>
      <c r="AL2882" s="16"/>
      <c r="AM2882" s="16"/>
      <c r="AN2882" s="17"/>
      <c r="AO2882" s="16"/>
      <c r="AP2882" s="16"/>
      <c r="AQ2882" s="18"/>
      <c r="AR2882" s="18"/>
      <c r="AS2882" s="16"/>
      <c r="AT2882" s="16"/>
      <c r="AU2882" s="16"/>
      <c r="AV2882" s="16"/>
      <c r="AW2882" s="17"/>
      <c r="AX2882" s="16"/>
      <c r="AY2882" s="16"/>
      <c r="AZ2882" s="16"/>
      <c r="BA2882" s="16"/>
      <c r="BB2882" s="16"/>
      <c r="BC2882" s="16"/>
      <c r="BD2882" s="16"/>
      <c r="BH2882" s="6"/>
      <c r="BI2882" s="3"/>
      <c r="BK2882" s="6"/>
      <c r="BL2882" s="3"/>
      <c r="BM2882" s="3"/>
    </row>
    <row r="2883" spans="11:65" ht="12.75" customHeight="1" x14ac:dyDescent="0.15">
      <c r="K2883" s="1"/>
      <c r="AL2883" s="16"/>
      <c r="AM2883" s="16"/>
      <c r="AN2883" s="17"/>
      <c r="AO2883" s="16"/>
      <c r="AP2883" s="16"/>
      <c r="AQ2883" s="18"/>
      <c r="AR2883" s="18"/>
      <c r="AS2883" s="16"/>
      <c r="AT2883" s="16"/>
      <c r="AU2883" s="16"/>
      <c r="AV2883" s="16"/>
      <c r="AW2883" s="17"/>
      <c r="AX2883" s="16"/>
      <c r="AY2883" s="16"/>
      <c r="AZ2883" s="16"/>
      <c r="BA2883" s="16"/>
      <c r="BB2883" s="16"/>
      <c r="BC2883" s="16"/>
      <c r="BD2883" s="16"/>
      <c r="BH2883" s="6"/>
      <c r="BI2883" s="3"/>
      <c r="BK2883" s="6"/>
      <c r="BL2883" s="3"/>
      <c r="BM2883" s="3"/>
    </row>
    <row r="2884" spans="11:65" ht="12.75" customHeight="1" x14ac:dyDescent="0.15">
      <c r="K2884" s="1"/>
      <c r="AL2884" s="16"/>
      <c r="AM2884" s="16"/>
      <c r="AN2884" s="17"/>
      <c r="AO2884" s="16"/>
      <c r="AP2884" s="16"/>
      <c r="AQ2884" s="18"/>
      <c r="AR2884" s="18"/>
      <c r="AS2884" s="16"/>
      <c r="AT2884" s="16"/>
      <c r="AU2884" s="16"/>
      <c r="AV2884" s="16"/>
      <c r="AW2884" s="17"/>
      <c r="AX2884" s="16"/>
      <c r="AY2884" s="16"/>
      <c r="AZ2884" s="16"/>
      <c r="BA2884" s="16"/>
      <c r="BB2884" s="16"/>
      <c r="BC2884" s="16"/>
      <c r="BD2884" s="16"/>
      <c r="BH2884" s="6"/>
      <c r="BI2884" s="3"/>
      <c r="BK2884" s="6"/>
      <c r="BL2884" s="3"/>
      <c r="BM2884" s="3"/>
    </row>
    <row r="2885" spans="11:65" ht="12.75" customHeight="1" x14ac:dyDescent="0.15">
      <c r="K2885" s="1"/>
      <c r="AL2885" s="16"/>
      <c r="AM2885" s="16"/>
      <c r="AN2885" s="17"/>
      <c r="AO2885" s="16"/>
      <c r="AP2885" s="16"/>
      <c r="AQ2885" s="18"/>
      <c r="AR2885" s="18"/>
      <c r="AS2885" s="16"/>
      <c r="AT2885" s="16"/>
      <c r="AU2885" s="16"/>
      <c r="AV2885" s="16"/>
      <c r="AW2885" s="17"/>
      <c r="AX2885" s="16"/>
      <c r="AY2885" s="16"/>
      <c r="AZ2885" s="16"/>
      <c r="BA2885" s="16"/>
      <c r="BB2885" s="16"/>
      <c r="BC2885" s="16"/>
      <c r="BD2885" s="16"/>
      <c r="BH2885" s="6"/>
      <c r="BI2885" s="3"/>
      <c r="BK2885" s="6"/>
      <c r="BL2885" s="3"/>
      <c r="BM2885" s="3"/>
    </row>
    <row r="2886" spans="11:65" ht="12.75" customHeight="1" x14ac:dyDescent="0.15">
      <c r="K2886" s="1"/>
      <c r="AL2886" s="16"/>
      <c r="AM2886" s="16"/>
      <c r="AN2886" s="17"/>
      <c r="AO2886" s="16"/>
      <c r="AP2886" s="16"/>
      <c r="AQ2886" s="18"/>
      <c r="AR2886" s="18"/>
      <c r="AS2886" s="16"/>
      <c r="AT2886" s="16"/>
      <c r="AU2886" s="16"/>
      <c r="AV2886" s="16"/>
      <c r="AW2886" s="17"/>
      <c r="AX2886" s="16"/>
      <c r="AY2886" s="16"/>
      <c r="AZ2886" s="16"/>
      <c r="BA2886" s="16"/>
      <c r="BB2886" s="16"/>
      <c r="BC2886" s="16"/>
      <c r="BD2886" s="16"/>
      <c r="BH2886" s="6"/>
      <c r="BI2886" s="3"/>
      <c r="BK2886" s="6"/>
      <c r="BL2886" s="3"/>
      <c r="BM2886" s="3"/>
    </row>
    <row r="2887" spans="11:65" ht="12.75" customHeight="1" x14ac:dyDescent="0.15">
      <c r="K2887" s="1"/>
      <c r="AL2887" s="16"/>
      <c r="AM2887" s="16"/>
      <c r="AN2887" s="17"/>
      <c r="AO2887" s="16"/>
      <c r="AP2887" s="16"/>
      <c r="AQ2887" s="18"/>
      <c r="AR2887" s="18"/>
      <c r="AS2887" s="16"/>
      <c r="AT2887" s="16"/>
      <c r="AU2887" s="16"/>
      <c r="AV2887" s="16"/>
      <c r="AW2887" s="17"/>
      <c r="AX2887" s="16"/>
      <c r="AY2887" s="16"/>
      <c r="AZ2887" s="16"/>
      <c r="BA2887" s="16"/>
      <c r="BB2887" s="16"/>
      <c r="BC2887" s="16"/>
      <c r="BD2887" s="16"/>
      <c r="BH2887" s="6"/>
      <c r="BI2887" s="3"/>
      <c r="BK2887" s="6"/>
      <c r="BL2887" s="3"/>
      <c r="BM2887" s="3"/>
    </row>
    <row r="2888" spans="11:65" ht="12.75" customHeight="1" x14ac:dyDescent="0.15">
      <c r="K2888" s="1"/>
      <c r="AL2888" s="16"/>
      <c r="AM2888" s="16"/>
      <c r="AN2888" s="17"/>
      <c r="AO2888" s="16"/>
      <c r="AP2888" s="16"/>
      <c r="AQ2888" s="18"/>
      <c r="AR2888" s="18"/>
      <c r="AS2888" s="16"/>
      <c r="AT2888" s="16"/>
      <c r="AU2888" s="16"/>
      <c r="AV2888" s="16"/>
      <c r="AW2888" s="17"/>
      <c r="AX2888" s="16"/>
      <c r="AY2888" s="16"/>
      <c r="AZ2888" s="16"/>
      <c r="BA2888" s="16"/>
      <c r="BB2888" s="16"/>
      <c r="BC2888" s="16"/>
      <c r="BD2888" s="16"/>
      <c r="BH2888" s="6"/>
      <c r="BI2888" s="3"/>
      <c r="BK2888" s="6"/>
      <c r="BL2888" s="3"/>
      <c r="BM2888" s="3"/>
    </row>
    <row r="2889" spans="11:65" ht="12.75" customHeight="1" x14ac:dyDescent="0.15">
      <c r="K2889" s="1"/>
      <c r="AL2889" s="16"/>
      <c r="AM2889" s="16"/>
      <c r="AN2889" s="17"/>
      <c r="AO2889" s="16"/>
      <c r="AP2889" s="16"/>
      <c r="AQ2889" s="18"/>
      <c r="AR2889" s="18"/>
      <c r="AS2889" s="16"/>
      <c r="AT2889" s="16"/>
      <c r="AU2889" s="16"/>
      <c r="AV2889" s="16"/>
      <c r="AW2889" s="17"/>
      <c r="AX2889" s="16"/>
      <c r="AY2889" s="16"/>
      <c r="AZ2889" s="16"/>
      <c r="BA2889" s="16"/>
      <c r="BB2889" s="16"/>
      <c r="BC2889" s="16"/>
      <c r="BD2889" s="16"/>
      <c r="BH2889" s="6"/>
      <c r="BI2889" s="3"/>
      <c r="BK2889" s="6"/>
      <c r="BL2889" s="3"/>
      <c r="BM2889" s="3"/>
    </row>
    <row r="2890" spans="11:65" ht="12.75" customHeight="1" x14ac:dyDescent="0.15">
      <c r="K2890" s="1"/>
      <c r="AL2890" s="16"/>
      <c r="AM2890" s="16"/>
      <c r="AN2890" s="17"/>
      <c r="AO2890" s="16"/>
      <c r="AP2890" s="16"/>
      <c r="AQ2890" s="18"/>
      <c r="AR2890" s="18"/>
      <c r="AS2890" s="16"/>
      <c r="AT2890" s="16"/>
      <c r="AU2890" s="16"/>
      <c r="AV2890" s="16"/>
      <c r="AW2890" s="17"/>
      <c r="AX2890" s="16"/>
      <c r="AY2890" s="16"/>
      <c r="AZ2890" s="16"/>
      <c r="BA2890" s="16"/>
      <c r="BB2890" s="16"/>
      <c r="BC2890" s="16"/>
      <c r="BD2890" s="16"/>
      <c r="BH2890" s="6"/>
      <c r="BI2890" s="3"/>
      <c r="BK2890" s="6"/>
      <c r="BL2890" s="3"/>
      <c r="BM2890" s="3"/>
    </row>
    <row r="2891" spans="11:65" ht="12.75" customHeight="1" x14ac:dyDescent="0.15">
      <c r="K2891" s="1"/>
      <c r="AL2891" s="16"/>
      <c r="AM2891" s="16"/>
      <c r="AN2891" s="17"/>
      <c r="AO2891" s="16"/>
      <c r="AP2891" s="16"/>
      <c r="AQ2891" s="18"/>
      <c r="AR2891" s="18"/>
      <c r="AS2891" s="16"/>
      <c r="AT2891" s="16"/>
      <c r="AU2891" s="16"/>
      <c r="AV2891" s="16"/>
      <c r="AW2891" s="17"/>
      <c r="AX2891" s="16"/>
      <c r="AY2891" s="16"/>
      <c r="AZ2891" s="16"/>
      <c r="BA2891" s="16"/>
      <c r="BB2891" s="16"/>
      <c r="BC2891" s="16"/>
      <c r="BD2891" s="16"/>
      <c r="BH2891" s="6"/>
      <c r="BI2891" s="3"/>
      <c r="BK2891" s="6"/>
      <c r="BL2891" s="3"/>
      <c r="BM2891" s="3"/>
    </row>
    <row r="2892" spans="11:65" ht="12.75" customHeight="1" x14ac:dyDescent="0.15">
      <c r="K2892" s="1"/>
      <c r="AL2892" s="16"/>
      <c r="AM2892" s="16"/>
      <c r="AN2892" s="17"/>
      <c r="AO2892" s="16"/>
      <c r="AP2892" s="16"/>
      <c r="AQ2892" s="18"/>
      <c r="AR2892" s="18"/>
      <c r="AS2892" s="16"/>
      <c r="AT2892" s="16"/>
      <c r="AU2892" s="16"/>
      <c r="AV2892" s="16"/>
      <c r="AW2892" s="17"/>
      <c r="AX2892" s="16"/>
      <c r="AY2892" s="16"/>
      <c r="AZ2892" s="16"/>
      <c r="BA2892" s="16"/>
      <c r="BB2892" s="16"/>
      <c r="BC2892" s="16"/>
      <c r="BD2892" s="16"/>
      <c r="BH2892" s="6"/>
      <c r="BI2892" s="3"/>
      <c r="BK2892" s="6"/>
      <c r="BL2892" s="3"/>
      <c r="BM2892" s="3"/>
    </row>
    <row r="2893" spans="11:65" ht="12.75" customHeight="1" x14ac:dyDescent="0.15">
      <c r="K2893" s="1"/>
      <c r="AL2893" s="16"/>
      <c r="AM2893" s="16"/>
      <c r="AN2893" s="17"/>
      <c r="AO2893" s="16"/>
      <c r="AP2893" s="16"/>
      <c r="AQ2893" s="18"/>
      <c r="AR2893" s="18"/>
      <c r="AS2893" s="16"/>
      <c r="AT2893" s="16"/>
      <c r="AU2893" s="16"/>
      <c r="AV2893" s="16"/>
      <c r="AW2893" s="17"/>
      <c r="AX2893" s="16"/>
      <c r="AY2893" s="16"/>
      <c r="AZ2893" s="16"/>
      <c r="BA2893" s="16"/>
      <c r="BB2893" s="16"/>
      <c r="BC2893" s="16"/>
      <c r="BD2893" s="16"/>
      <c r="BH2893" s="6"/>
      <c r="BI2893" s="3"/>
      <c r="BK2893" s="6"/>
      <c r="BL2893" s="3"/>
      <c r="BM2893" s="3"/>
    </row>
    <row r="2894" spans="11:65" ht="12.75" customHeight="1" x14ac:dyDescent="0.15">
      <c r="K2894" s="1"/>
      <c r="AL2894" s="16"/>
      <c r="AM2894" s="16"/>
      <c r="AN2894" s="17"/>
      <c r="AO2894" s="16"/>
      <c r="AP2894" s="16"/>
      <c r="AQ2894" s="18"/>
      <c r="AR2894" s="18"/>
      <c r="AS2894" s="16"/>
      <c r="AT2894" s="16"/>
      <c r="AU2894" s="16"/>
      <c r="AV2894" s="16"/>
      <c r="AW2894" s="17"/>
      <c r="AX2894" s="16"/>
      <c r="AY2894" s="16"/>
      <c r="AZ2894" s="16"/>
      <c r="BA2894" s="16"/>
      <c r="BB2894" s="16"/>
      <c r="BC2894" s="16"/>
      <c r="BD2894" s="16"/>
      <c r="BH2894" s="6"/>
      <c r="BI2894" s="3"/>
      <c r="BK2894" s="6"/>
      <c r="BL2894" s="3"/>
      <c r="BM2894" s="3"/>
    </row>
    <row r="2895" spans="11:65" ht="12.75" customHeight="1" x14ac:dyDescent="0.15">
      <c r="K2895" s="1"/>
      <c r="AL2895" s="16"/>
      <c r="AM2895" s="16"/>
      <c r="AN2895" s="17"/>
      <c r="AO2895" s="16"/>
      <c r="AP2895" s="16"/>
      <c r="AQ2895" s="18"/>
      <c r="AR2895" s="18"/>
      <c r="AS2895" s="16"/>
      <c r="AT2895" s="16"/>
      <c r="AU2895" s="16"/>
      <c r="AV2895" s="16"/>
      <c r="AW2895" s="17"/>
      <c r="AX2895" s="16"/>
      <c r="AY2895" s="16"/>
      <c r="AZ2895" s="16"/>
      <c r="BA2895" s="16"/>
      <c r="BB2895" s="16"/>
      <c r="BC2895" s="16"/>
      <c r="BD2895" s="16"/>
      <c r="BH2895" s="6"/>
      <c r="BI2895" s="3"/>
      <c r="BK2895" s="6"/>
      <c r="BL2895" s="3"/>
      <c r="BM2895" s="3"/>
    </row>
    <row r="2896" spans="11:65" ht="12.75" customHeight="1" x14ac:dyDescent="0.15">
      <c r="K2896" s="1"/>
      <c r="AL2896" s="16"/>
      <c r="AM2896" s="16"/>
      <c r="AN2896" s="17"/>
      <c r="AO2896" s="16"/>
      <c r="AP2896" s="16"/>
      <c r="AQ2896" s="18"/>
      <c r="AR2896" s="18"/>
      <c r="AS2896" s="16"/>
      <c r="AT2896" s="16"/>
      <c r="AU2896" s="16"/>
      <c r="AV2896" s="16"/>
      <c r="AW2896" s="17"/>
      <c r="AX2896" s="16"/>
      <c r="AY2896" s="16"/>
      <c r="AZ2896" s="16"/>
      <c r="BA2896" s="16"/>
      <c r="BB2896" s="16"/>
      <c r="BC2896" s="16"/>
      <c r="BD2896" s="16"/>
      <c r="BH2896" s="6"/>
      <c r="BI2896" s="3"/>
      <c r="BK2896" s="6"/>
      <c r="BL2896" s="3"/>
      <c r="BM2896" s="3"/>
    </row>
    <row r="2897" spans="11:65" ht="12.75" customHeight="1" x14ac:dyDescent="0.15">
      <c r="K2897" s="1"/>
      <c r="AL2897" s="16"/>
      <c r="AM2897" s="16"/>
      <c r="AN2897" s="17"/>
      <c r="AO2897" s="16"/>
      <c r="AP2897" s="16"/>
      <c r="AQ2897" s="18"/>
      <c r="AR2897" s="18"/>
      <c r="AS2897" s="16"/>
      <c r="AT2897" s="16"/>
      <c r="AU2897" s="16"/>
      <c r="AV2897" s="16"/>
      <c r="AW2897" s="17"/>
      <c r="AX2897" s="16"/>
      <c r="AY2897" s="16"/>
      <c r="AZ2897" s="16"/>
      <c r="BA2897" s="16"/>
      <c r="BB2897" s="16"/>
      <c r="BC2897" s="16"/>
      <c r="BD2897" s="16"/>
      <c r="BH2897" s="6"/>
      <c r="BI2897" s="3"/>
      <c r="BK2897" s="6"/>
      <c r="BL2897" s="3"/>
      <c r="BM2897" s="3"/>
    </row>
    <row r="2898" spans="11:65" ht="12.75" customHeight="1" x14ac:dyDescent="0.15">
      <c r="K2898" s="1"/>
      <c r="AL2898" s="16"/>
      <c r="AM2898" s="16"/>
      <c r="AN2898" s="17"/>
      <c r="AO2898" s="16"/>
      <c r="AP2898" s="16"/>
      <c r="AQ2898" s="18"/>
      <c r="AR2898" s="18"/>
      <c r="AS2898" s="16"/>
      <c r="AT2898" s="16"/>
      <c r="AU2898" s="16"/>
      <c r="AV2898" s="16"/>
      <c r="AW2898" s="17"/>
      <c r="AX2898" s="16"/>
      <c r="AY2898" s="16"/>
      <c r="AZ2898" s="16"/>
      <c r="BA2898" s="16"/>
      <c r="BB2898" s="16"/>
      <c r="BC2898" s="16"/>
      <c r="BD2898" s="16"/>
      <c r="BH2898" s="6"/>
      <c r="BI2898" s="3"/>
      <c r="BK2898" s="6"/>
      <c r="BL2898" s="3"/>
      <c r="BM2898" s="3"/>
    </row>
    <row r="2899" spans="11:65" ht="12.75" customHeight="1" x14ac:dyDescent="0.15">
      <c r="K2899" s="1"/>
      <c r="AL2899" s="16"/>
      <c r="AM2899" s="16"/>
      <c r="AN2899" s="17"/>
      <c r="AO2899" s="16"/>
      <c r="AP2899" s="16"/>
      <c r="AQ2899" s="18"/>
      <c r="AR2899" s="18"/>
      <c r="AS2899" s="16"/>
      <c r="AT2899" s="16"/>
      <c r="AU2899" s="16"/>
      <c r="AV2899" s="16"/>
      <c r="AW2899" s="17"/>
      <c r="AX2899" s="16"/>
      <c r="AY2899" s="16"/>
      <c r="AZ2899" s="16"/>
      <c r="BA2899" s="16"/>
      <c r="BB2899" s="16"/>
      <c r="BC2899" s="16"/>
      <c r="BD2899" s="16"/>
      <c r="BH2899" s="6"/>
      <c r="BI2899" s="3"/>
      <c r="BK2899" s="6"/>
      <c r="BL2899" s="3"/>
      <c r="BM2899" s="3"/>
    </row>
    <row r="2900" spans="11:65" ht="12.75" customHeight="1" x14ac:dyDescent="0.15">
      <c r="K2900" s="1"/>
      <c r="AL2900" s="16"/>
      <c r="AM2900" s="16"/>
      <c r="AN2900" s="17"/>
      <c r="AO2900" s="16"/>
      <c r="AP2900" s="16"/>
      <c r="AQ2900" s="18"/>
      <c r="AR2900" s="18"/>
      <c r="AS2900" s="16"/>
      <c r="AT2900" s="16"/>
      <c r="AU2900" s="16"/>
      <c r="AV2900" s="16"/>
      <c r="AW2900" s="17"/>
      <c r="AX2900" s="16"/>
      <c r="AY2900" s="16"/>
      <c r="AZ2900" s="16"/>
      <c r="BA2900" s="16"/>
      <c r="BB2900" s="16"/>
      <c r="BC2900" s="16"/>
      <c r="BD2900" s="16"/>
      <c r="BH2900" s="6"/>
      <c r="BI2900" s="3"/>
      <c r="BK2900" s="6"/>
      <c r="BL2900" s="3"/>
      <c r="BM2900" s="3"/>
    </row>
    <row r="2901" spans="11:65" ht="12.75" customHeight="1" x14ac:dyDescent="0.15">
      <c r="K2901" s="1"/>
      <c r="AL2901" s="16"/>
      <c r="AM2901" s="16"/>
      <c r="AN2901" s="17"/>
      <c r="AO2901" s="16"/>
      <c r="AP2901" s="16"/>
      <c r="AQ2901" s="18"/>
      <c r="AR2901" s="18"/>
      <c r="AS2901" s="16"/>
      <c r="AT2901" s="16"/>
      <c r="AU2901" s="16"/>
      <c r="AV2901" s="16"/>
      <c r="AW2901" s="17"/>
      <c r="AX2901" s="16"/>
      <c r="AY2901" s="16"/>
      <c r="AZ2901" s="16"/>
      <c r="BA2901" s="16"/>
      <c r="BB2901" s="16"/>
      <c r="BC2901" s="16"/>
      <c r="BD2901" s="16"/>
      <c r="BH2901" s="6"/>
      <c r="BI2901" s="3"/>
      <c r="BK2901" s="6"/>
      <c r="BL2901" s="3"/>
      <c r="BM2901" s="3"/>
    </row>
    <row r="2902" spans="11:65" ht="12.75" customHeight="1" x14ac:dyDescent="0.15">
      <c r="K2902" s="1"/>
      <c r="AL2902" s="16"/>
      <c r="AM2902" s="16"/>
      <c r="AN2902" s="17"/>
      <c r="AO2902" s="16"/>
      <c r="AP2902" s="16"/>
      <c r="AQ2902" s="18"/>
      <c r="AR2902" s="18"/>
      <c r="AS2902" s="16"/>
      <c r="AT2902" s="16"/>
      <c r="AU2902" s="16"/>
      <c r="AV2902" s="16"/>
      <c r="AW2902" s="17"/>
      <c r="AX2902" s="16"/>
      <c r="AY2902" s="16"/>
      <c r="AZ2902" s="16"/>
      <c r="BA2902" s="16"/>
      <c r="BB2902" s="16"/>
      <c r="BC2902" s="16"/>
      <c r="BD2902" s="16"/>
      <c r="BH2902" s="6"/>
      <c r="BI2902" s="3"/>
      <c r="BK2902" s="6"/>
      <c r="BL2902" s="3"/>
      <c r="BM2902" s="3"/>
    </row>
    <row r="2903" spans="11:65" ht="12.75" customHeight="1" x14ac:dyDescent="0.15">
      <c r="K2903" s="1"/>
      <c r="AL2903" s="16"/>
      <c r="AM2903" s="16"/>
      <c r="AN2903" s="17"/>
      <c r="AO2903" s="16"/>
      <c r="AP2903" s="16"/>
      <c r="AQ2903" s="18"/>
      <c r="AR2903" s="18"/>
      <c r="AS2903" s="16"/>
      <c r="AT2903" s="16"/>
      <c r="AU2903" s="16"/>
      <c r="AV2903" s="16"/>
      <c r="AW2903" s="17"/>
      <c r="AX2903" s="16"/>
      <c r="AY2903" s="16"/>
      <c r="AZ2903" s="16"/>
      <c r="BA2903" s="16"/>
      <c r="BB2903" s="16"/>
      <c r="BC2903" s="16"/>
      <c r="BD2903" s="16"/>
      <c r="BH2903" s="6"/>
      <c r="BI2903" s="3"/>
      <c r="BK2903" s="6"/>
      <c r="BL2903" s="3"/>
      <c r="BM2903" s="3"/>
    </row>
    <row r="2904" spans="11:65" ht="12.75" customHeight="1" x14ac:dyDescent="0.15">
      <c r="K2904" s="1"/>
      <c r="AL2904" s="16"/>
      <c r="AM2904" s="16"/>
      <c r="AN2904" s="17"/>
      <c r="AO2904" s="16"/>
      <c r="AP2904" s="16"/>
      <c r="AQ2904" s="18"/>
      <c r="AR2904" s="18"/>
      <c r="AS2904" s="16"/>
      <c r="AT2904" s="16"/>
      <c r="AU2904" s="16"/>
      <c r="AV2904" s="16"/>
      <c r="AW2904" s="17"/>
      <c r="AX2904" s="16"/>
      <c r="AY2904" s="16"/>
      <c r="AZ2904" s="16"/>
      <c r="BA2904" s="16"/>
      <c r="BB2904" s="16"/>
      <c r="BC2904" s="16"/>
      <c r="BD2904" s="16"/>
      <c r="BH2904" s="6"/>
      <c r="BI2904" s="3"/>
      <c r="BK2904" s="6"/>
      <c r="BL2904" s="3"/>
      <c r="BM2904" s="3"/>
    </row>
    <row r="2905" spans="11:65" ht="12.75" customHeight="1" x14ac:dyDescent="0.15">
      <c r="K2905" s="1"/>
      <c r="AL2905" s="16"/>
      <c r="AM2905" s="16"/>
      <c r="AN2905" s="17"/>
      <c r="AO2905" s="16"/>
      <c r="AP2905" s="16"/>
      <c r="AQ2905" s="18"/>
      <c r="AR2905" s="18"/>
      <c r="AS2905" s="16"/>
      <c r="AT2905" s="16"/>
      <c r="AU2905" s="16"/>
      <c r="AV2905" s="16"/>
      <c r="AW2905" s="17"/>
      <c r="AX2905" s="16"/>
      <c r="AY2905" s="16"/>
      <c r="AZ2905" s="16"/>
      <c r="BA2905" s="16"/>
      <c r="BB2905" s="16"/>
      <c r="BC2905" s="16"/>
      <c r="BD2905" s="16"/>
      <c r="BH2905" s="6"/>
      <c r="BI2905" s="3"/>
      <c r="BK2905" s="6"/>
      <c r="BL2905" s="3"/>
      <c r="BM2905" s="3"/>
    </row>
    <row r="2906" spans="11:65" ht="12.75" customHeight="1" x14ac:dyDescent="0.15">
      <c r="K2906" s="1"/>
      <c r="AL2906" s="16"/>
      <c r="AM2906" s="16"/>
      <c r="AN2906" s="17"/>
      <c r="AO2906" s="16"/>
      <c r="AP2906" s="16"/>
      <c r="AQ2906" s="18"/>
      <c r="AR2906" s="18"/>
      <c r="AS2906" s="16"/>
      <c r="AT2906" s="16"/>
      <c r="AU2906" s="16"/>
      <c r="AV2906" s="16"/>
      <c r="AW2906" s="17"/>
      <c r="AX2906" s="16"/>
      <c r="AY2906" s="16"/>
      <c r="AZ2906" s="16"/>
      <c r="BA2906" s="16"/>
      <c r="BB2906" s="16"/>
      <c r="BC2906" s="16"/>
      <c r="BD2906" s="16"/>
      <c r="BH2906" s="6"/>
      <c r="BI2906" s="3"/>
      <c r="BK2906" s="6"/>
      <c r="BL2906" s="3"/>
      <c r="BM2906" s="3"/>
    </row>
    <row r="2907" spans="11:65" ht="12.75" customHeight="1" x14ac:dyDescent="0.15">
      <c r="K2907" s="1"/>
      <c r="AL2907" s="16"/>
      <c r="AM2907" s="16"/>
      <c r="AN2907" s="17"/>
      <c r="AO2907" s="16"/>
      <c r="AP2907" s="16"/>
      <c r="AQ2907" s="18"/>
      <c r="AR2907" s="18"/>
      <c r="AS2907" s="16"/>
      <c r="AT2907" s="16"/>
      <c r="AU2907" s="16"/>
      <c r="AV2907" s="16"/>
      <c r="AW2907" s="17"/>
      <c r="AX2907" s="16"/>
      <c r="AY2907" s="16"/>
      <c r="AZ2907" s="16"/>
      <c r="BA2907" s="16"/>
      <c r="BB2907" s="16"/>
      <c r="BC2907" s="16"/>
      <c r="BD2907" s="16"/>
      <c r="BH2907" s="6"/>
      <c r="BI2907" s="3"/>
      <c r="BK2907" s="6"/>
      <c r="BL2907" s="3"/>
      <c r="BM2907" s="3"/>
    </row>
    <row r="2908" spans="11:65" ht="12.75" customHeight="1" x14ac:dyDescent="0.15">
      <c r="K2908" s="1"/>
      <c r="AL2908" s="16"/>
      <c r="AM2908" s="16"/>
      <c r="AN2908" s="17"/>
      <c r="AO2908" s="16"/>
      <c r="AP2908" s="16"/>
      <c r="AQ2908" s="18"/>
      <c r="AR2908" s="18"/>
      <c r="AS2908" s="16"/>
      <c r="AT2908" s="16"/>
      <c r="AU2908" s="16"/>
      <c r="AV2908" s="16"/>
      <c r="AW2908" s="17"/>
      <c r="AX2908" s="16"/>
      <c r="AY2908" s="16"/>
      <c r="AZ2908" s="16"/>
      <c r="BA2908" s="16"/>
      <c r="BB2908" s="16"/>
      <c r="BC2908" s="16"/>
      <c r="BD2908" s="16"/>
      <c r="BH2908" s="6"/>
      <c r="BI2908" s="3"/>
      <c r="BK2908" s="6"/>
      <c r="BL2908" s="3"/>
      <c r="BM2908" s="3"/>
    </row>
    <row r="2909" spans="11:65" ht="12.75" customHeight="1" x14ac:dyDescent="0.15">
      <c r="K2909" s="1"/>
      <c r="AL2909" s="16"/>
      <c r="AM2909" s="16"/>
      <c r="AN2909" s="17"/>
      <c r="AO2909" s="16"/>
      <c r="AP2909" s="16"/>
      <c r="AQ2909" s="18"/>
      <c r="AR2909" s="18"/>
      <c r="AS2909" s="16"/>
      <c r="AT2909" s="16"/>
      <c r="AU2909" s="16"/>
      <c r="AV2909" s="16"/>
      <c r="AW2909" s="17"/>
      <c r="AX2909" s="16"/>
      <c r="AY2909" s="16"/>
      <c r="AZ2909" s="16"/>
      <c r="BA2909" s="16"/>
      <c r="BB2909" s="16"/>
      <c r="BC2909" s="16"/>
      <c r="BD2909" s="16"/>
      <c r="BH2909" s="6"/>
      <c r="BI2909" s="3"/>
      <c r="BK2909" s="6"/>
      <c r="BL2909" s="3"/>
      <c r="BM2909" s="3"/>
    </row>
    <row r="2910" spans="11:65" ht="12.75" customHeight="1" x14ac:dyDescent="0.15">
      <c r="K2910" s="1"/>
      <c r="AL2910" s="16"/>
      <c r="AM2910" s="16"/>
      <c r="AN2910" s="17"/>
      <c r="AO2910" s="16"/>
      <c r="AP2910" s="16"/>
      <c r="AQ2910" s="18"/>
      <c r="AR2910" s="18"/>
      <c r="AS2910" s="16"/>
      <c r="AT2910" s="16"/>
      <c r="AU2910" s="16"/>
      <c r="AV2910" s="16"/>
      <c r="AW2910" s="17"/>
      <c r="AX2910" s="16"/>
      <c r="AY2910" s="16"/>
      <c r="AZ2910" s="16"/>
      <c r="BA2910" s="16"/>
      <c r="BB2910" s="16"/>
      <c r="BC2910" s="16"/>
      <c r="BD2910" s="16"/>
      <c r="BH2910" s="6"/>
      <c r="BI2910" s="3"/>
      <c r="BK2910" s="6"/>
      <c r="BL2910" s="3"/>
      <c r="BM2910" s="3"/>
    </row>
    <row r="2911" spans="11:65" ht="12.75" customHeight="1" x14ac:dyDescent="0.15">
      <c r="K2911" s="1"/>
      <c r="AL2911" s="16"/>
      <c r="AM2911" s="16"/>
      <c r="AN2911" s="17"/>
      <c r="AO2911" s="16"/>
      <c r="AP2911" s="16"/>
      <c r="AQ2911" s="18"/>
      <c r="AR2911" s="18"/>
      <c r="AS2911" s="16"/>
      <c r="AT2911" s="16"/>
      <c r="AU2911" s="16"/>
      <c r="AV2911" s="16"/>
      <c r="AW2911" s="17"/>
      <c r="AX2911" s="16"/>
      <c r="AY2911" s="16"/>
      <c r="AZ2911" s="16"/>
      <c r="BA2911" s="16"/>
      <c r="BB2911" s="16"/>
      <c r="BC2911" s="16"/>
      <c r="BD2911" s="16"/>
      <c r="BH2911" s="6"/>
      <c r="BI2911" s="3"/>
      <c r="BK2911" s="6"/>
      <c r="BL2911" s="3"/>
      <c r="BM2911" s="3"/>
    </row>
    <row r="2912" spans="11:65" ht="12.75" customHeight="1" x14ac:dyDescent="0.15">
      <c r="K2912" s="1"/>
      <c r="AL2912" s="16"/>
      <c r="AM2912" s="16"/>
      <c r="AN2912" s="17"/>
      <c r="AO2912" s="16"/>
      <c r="AP2912" s="16"/>
      <c r="AQ2912" s="18"/>
      <c r="AR2912" s="18"/>
      <c r="AS2912" s="16"/>
      <c r="AT2912" s="16"/>
      <c r="AU2912" s="16"/>
      <c r="AV2912" s="16"/>
      <c r="AW2912" s="17"/>
      <c r="AX2912" s="16"/>
      <c r="AY2912" s="16"/>
      <c r="AZ2912" s="16"/>
      <c r="BA2912" s="16"/>
      <c r="BB2912" s="16"/>
      <c r="BC2912" s="16"/>
      <c r="BD2912" s="16"/>
      <c r="BH2912" s="6"/>
      <c r="BI2912" s="3"/>
      <c r="BK2912" s="6"/>
      <c r="BL2912" s="3"/>
      <c r="BM2912" s="3"/>
    </row>
    <row r="2913" spans="11:65" ht="12.75" customHeight="1" x14ac:dyDescent="0.15">
      <c r="K2913" s="1"/>
      <c r="AL2913" s="16"/>
      <c r="AM2913" s="16"/>
      <c r="AN2913" s="17"/>
      <c r="AO2913" s="16"/>
      <c r="AP2913" s="16"/>
      <c r="AQ2913" s="18"/>
      <c r="AR2913" s="18"/>
      <c r="AS2913" s="16"/>
      <c r="AT2913" s="16"/>
      <c r="AU2913" s="16"/>
      <c r="AV2913" s="16"/>
      <c r="AW2913" s="17"/>
      <c r="AX2913" s="16"/>
      <c r="AY2913" s="16"/>
      <c r="AZ2913" s="16"/>
      <c r="BA2913" s="16"/>
      <c r="BB2913" s="16"/>
      <c r="BC2913" s="16"/>
      <c r="BD2913" s="16"/>
      <c r="BH2913" s="6"/>
      <c r="BI2913" s="3"/>
      <c r="BK2913" s="6"/>
      <c r="BL2913" s="3"/>
      <c r="BM2913" s="3"/>
    </row>
    <row r="2914" spans="11:65" ht="12.75" customHeight="1" x14ac:dyDescent="0.15">
      <c r="K2914" s="1"/>
      <c r="AL2914" s="16"/>
      <c r="AM2914" s="16"/>
      <c r="AN2914" s="17"/>
      <c r="AO2914" s="16"/>
      <c r="AP2914" s="16"/>
      <c r="AQ2914" s="18"/>
      <c r="AR2914" s="18"/>
      <c r="AS2914" s="16"/>
      <c r="AT2914" s="16"/>
      <c r="AU2914" s="16"/>
      <c r="AV2914" s="16"/>
      <c r="AW2914" s="17"/>
      <c r="AX2914" s="16"/>
      <c r="AY2914" s="16"/>
      <c r="AZ2914" s="16"/>
      <c r="BA2914" s="16"/>
      <c r="BB2914" s="16"/>
      <c r="BC2914" s="16"/>
      <c r="BD2914" s="16"/>
      <c r="BH2914" s="6"/>
      <c r="BI2914" s="3"/>
      <c r="BK2914" s="6"/>
      <c r="BL2914" s="3"/>
      <c r="BM2914" s="3"/>
    </row>
    <row r="2915" spans="11:65" ht="12.75" customHeight="1" x14ac:dyDescent="0.15">
      <c r="K2915" s="1"/>
      <c r="AL2915" s="16"/>
      <c r="AM2915" s="16"/>
      <c r="AN2915" s="17"/>
      <c r="AO2915" s="16"/>
      <c r="AP2915" s="16"/>
      <c r="AQ2915" s="18"/>
      <c r="AR2915" s="18"/>
      <c r="AS2915" s="16"/>
      <c r="AT2915" s="16"/>
      <c r="AU2915" s="16"/>
      <c r="AV2915" s="16"/>
      <c r="AW2915" s="17"/>
      <c r="AX2915" s="16"/>
      <c r="AY2915" s="16"/>
      <c r="AZ2915" s="16"/>
      <c r="BA2915" s="16"/>
      <c r="BB2915" s="16"/>
      <c r="BC2915" s="16"/>
      <c r="BD2915" s="16"/>
      <c r="BH2915" s="6"/>
      <c r="BI2915" s="3"/>
      <c r="BK2915" s="6"/>
      <c r="BL2915" s="3"/>
      <c r="BM2915" s="3"/>
    </row>
    <row r="2916" spans="11:65" ht="12.75" customHeight="1" x14ac:dyDescent="0.15">
      <c r="K2916" s="1"/>
      <c r="AL2916" s="16"/>
      <c r="AM2916" s="16"/>
      <c r="AN2916" s="17"/>
      <c r="AO2916" s="16"/>
      <c r="AP2916" s="16"/>
      <c r="AQ2916" s="18"/>
      <c r="AR2916" s="18"/>
      <c r="AS2916" s="16"/>
      <c r="AT2916" s="16"/>
      <c r="AU2916" s="16"/>
      <c r="AV2916" s="16"/>
      <c r="AW2916" s="17"/>
      <c r="AX2916" s="16"/>
      <c r="AY2916" s="16"/>
      <c r="AZ2916" s="16"/>
      <c r="BA2916" s="16"/>
      <c r="BB2916" s="16"/>
      <c r="BC2916" s="16"/>
      <c r="BD2916" s="16"/>
      <c r="BH2916" s="6"/>
      <c r="BI2916" s="3"/>
      <c r="BK2916" s="6"/>
      <c r="BL2916" s="3"/>
      <c r="BM2916" s="3"/>
    </row>
    <row r="2917" spans="11:65" ht="12.75" customHeight="1" x14ac:dyDescent="0.15">
      <c r="K2917" s="1"/>
      <c r="AL2917" s="16"/>
      <c r="AM2917" s="16"/>
      <c r="AN2917" s="17"/>
      <c r="AO2917" s="16"/>
      <c r="AP2917" s="16"/>
      <c r="AQ2917" s="18"/>
      <c r="AR2917" s="18"/>
      <c r="AS2917" s="16"/>
      <c r="AT2917" s="16"/>
      <c r="AU2917" s="16"/>
      <c r="AV2917" s="16"/>
      <c r="AW2917" s="17"/>
      <c r="AX2917" s="16"/>
      <c r="AY2917" s="16"/>
      <c r="AZ2917" s="16"/>
      <c r="BA2917" s="16"/>
      <c r="BB2917" s="16"/>
      <c r="BC2917" s="16"/>
      <c r="BD2917" s="16"/>
      <c r="BH2917" s="6"/>
      <c r="BI2917" s="3"/>
      <c r="BK2917" s="6"/>
      <c r="BL2917" s="3"/>
      <c r="BM2917" s="3"/>
    </row>
    <row r="2918" spans="11:65" ht="12.75" customHeight="1" x14ac:dyDescent="0.15">
      <c r="K2918" s="1"/>
      <c r="AL2918" s="16"/>
      <c r="AM2918" s="16"/>
      <c r="AN2918" s="17"/>
      <c r="AO2918" s="16"/>
      <c r="AP2918" s="16"/>
      <c r="AQ2918" s="18"/>
      <c r="AR2918" s="18"/>
      <c r="AS2918" s="16"/>
      <c r="AT2918" s="16"/>
      <c r="AU2918" s="16"/>
      <c r="AV2918" s="16"/>
      <c r="AW2918" s="17"/>
      <c r="AX2918" s="16"/>
      <c r="AY2918" s="16"/>
      <c r="AZ2918" s="16"/>
      <c r="BA2918" s="16"/>
      <c r="BB2918" s="16"/>
      <c r="BC2918" s="16"/>
      <c r="BD2918" s="16"/>
      <c r="BH2918" s="6"/>
      <c r="BI2918" s="3"/>
      <c r="BK2918" s="6"/>
      <c r="BL2918" s="3"/>
      <c r="BM2918" s="3"/>
    </row>
    <row r="2919" spans="11:65" ht="12.75" customHeight="1" x14ac:dyDescent="0.15">
      <c r="K2919" s="1"/>
      <c r="AL2919" s="16"/>
      <c r="AM2919" s="16"/>
      <c r="AN2919" s="17"/>
      <c r="AO2919" s="16"/>
      <c r="AP2919" s="16"/>
      <c r="AQ2919" s="18"/>
      <c r="AR2919" s="18"/>
      <c r="AS2919" s="16"/>
      <c r="AT2919" s="16"/>
      <c r="AU2919" s="16"/>
      <c r="AV2919" s="16"/>
      <c r="AW2919" s="17"/>
      <c r="AX2919" s="16"/>
      <c r="AY2919" s="16"/>
      <c r="AZ2919" s="16"/>
      <c r="BA2919" s="16"/>
      <c r="BB2919" s="16"/>
      <c r="BC2919" s="16"/>
      <c r="BD2919" s="16"/>
      <c r="BH2919" s="6"/>
      <c r="BI2919" s="3"/>
      <c r="BK2919" s="6"/>
      <c r="BL2919" s="3"/>
      <c r="BM2919" s="3"/>
    </row>
    <row r="2920" spans="11:65" ht="12.75" customHeight="1" x14ac:dyDescent="0.15">
      <c r="K2920" s="1"/>
      <c r="AL2920" s="16"/>
      <c r="AM2920" s="16"/>
      <c r="AN2920" s="17"/>
      <c r="AO2920" s="16"/>
      <c r="AP2920" s="16"/>
      <c r="AQ2920" s="18"/>
      <c r="AR2920" s="18"/>
      <c r="AS2920" s="16"/>
      <c r="AT2920" s="16"/>
      <c r="AU2920" s="16"/>
      <c r="AV2920" s="16"/>
      <c r="AW2920" s="17"/>
      <c r="AX2920" s="16"/>
      <c r="AY2920" s="16"/>
      <c r="AZ2920" s="16"/>
      <c r="BA2920" s="16"/>
      <c r="BB2920" s="16"/>
      <c r="BC2920" s="16"/>
      <c r="BD2920" s="16"/>
      <c r="BH2920" s="6"/>
      <c r="BI2920" s="3"/>
      <c r="BK2920" s="6"/>
      <c r="BL2920" s="3"/>
      <c r="BM2920" s="3"/>
    </row>
    <row r="2921" spans="11:65" ht="12.75" customHeight="1" x14ac:dyDescent="0.15">
      <c r="K2921" s="1"/>
      <c r="AL2921" s="16"/>
      <c r="AM2921" s="16"/>
      <c r="AN2921" s="17"/>
      <c r="AO2921" s="16"/>
      <c r="AP2921" s="16"/>
      <c r="AQ2921" s="18"/>
      <c r="AR2921" s="18"/>
      <c r="AS2921" s="16"/>
      <c r="AT2921" s="16"/>
      <c r="AU2921" s="16"/>
      <c r="AV2921" s="16"/>
      <c r="AW2921" s="17"/>
      <c r="AX2921" s="16"/>
      <c r="AY2921" s="16"/>
      <c r="AZ2921" s="16"/>
      <c r="BA2921" s="16"/>
      <c r="BB2921" s="16"/>
      <c r="BC2921" s="16"/>
      <c r="BD2921" s="16"/>
      <c r="BH2921" s="6"/>
      <c r="BI2921" s="3"/>
      <c r="BK2921" s="6"/>
      <c r="BL2921" s="3"/>
      <c r="BM2921" s="3"/>
    </row>
    <row r="2922" spans="11:65" ht="12.75" customHeight="1" x14ac:dyDescent="0.15">
      <c r="K2922" s="1"/>
      <c r="AL2922" s="16"/>
      <c r="AM2922" s="16"/>
      <c r="AN2922" s="17"/>
      <c r="AO2922" s="16"/>
      <c r="AP2922" s="16"/>
      <c r="AQ2922" s="18"/>
      <c r="AR2922" s="18"/>
      <c r="AS2922" s="16"/>
      <c r="AT2922" s="16"/>
      <c r="AU2922" s="16"/>
      <c r="AV2922" s="16"/>
      <c r="AW2922" s="17"/>
      <c r="AX2922" s="16"/>
      <c r="AY2922" s="16"/>
      <c r="AZ2922" s="16"/>
      <c r="BA2922" s="16"/>
      <c r="BB2922" s="16"/>
      <c r="BC2922" s="16"/>
      <c r="BD2922" s="16"/>
      <c r="BH2922" s="6"/>
      <c r="BI2922" s="3"/>
      <c r="BK2922" s="6"/>
      <c r="BL2922" s="3"/>
      <c r="BM2922" s="3"/>
    </row>
    <row r="2923" spans="11:65" ht="12.75" customHeight="1" x14ac:dyDescent="0.15">
      <c r="K2923" s="1"/>
      <c r="AL2923" s="16"/>
      <c r="AM2923" s="16"/>
      <c r="AN2923" s="17"/>
      <c r="AO2923" s="16"/>
      <c r="AP2923" s="16"/>
      <c r="AQ2923" s="18"/>
      <c r="AR2923" s="18"/>
      <c r="AS2923" s="16"/>
      <c r="AT2923" s="16"/>
      <c r="AU2923" s="16"/>
      <c r="AV2923" s="16"/>
      <c r="AW2923" s="17"/>
      <c r="AX2923" s="16"/>
      <c r="AY2923" s="16"/>
      <c r="AZ2923" s="16"/>
      <c r="BA2923" s="16"/>
      <c r="BB2923" s="16"/>
      <c r="BC2923" s="16"/>
      <c r="BD2923" s="16"/>
      <c r="BH2923" s="6"/>
      <c r="BI2923" s="3"/>
      <c r="BK2923" s="6"/>
      <c r="BL2923" s="3"/>
      <c r="BM2923" s="3"/>
    </row>
    <row r="2924" spans="11:65" ht="12.75" customHeight="1" x14ac:dyDescent="0.15">
      <c r="K2924" s="1"/>
      <c r="AL2924" s="16"/>
      <c r="AM2924" s="16"/>
      <c r="AN2924" s="17"/>
      <c r="AO2924" s="16"/>
      <c r="AP2924" s="16"/>
      <c r="AQ2924" s="18"/>
      <c r="AR2924" s="18"/>
      <c r="AS2924" s="16"/>
      <c r="AT2924" s="16"/>
      <c r="AU2924" s="16"/>
      <c r="AV2924" s="16"/>
      <c r="AW2924" s="17"/>
      <c r="AX2924" s="16"/>
      <c r="AY2924" s="16"/>
      <c r="AZ2924" s="16"/>
      <c r="BA2924" s="16"/>
      <c r="BB2924" s="16"/>
      <c r="BC2924" s="16"/>
      <c r="BD2924" s="16"/>
      <c r="BH2924" s="6"/>
      <c r="BI2924" s="3"/>
      <c r="BK2924" s="6"/>
      <c r="BL2924" s="3"/>
      <c r="BM2924" s="3"/>
    </row>
    <row r="2925" spans="11:65" ht="12.75" customHeight="1" x14ac:dyDescent="0.15">
      <c r="K2925" s="1"/>
      <c r="AL2925" s="16"/>
      <c r="AM2925" s="16"/>
      <c r="AN2925" s="17"/>
      <c r="AO2925" s="16"/>
      <c r="AP2925" s="16"/>
      <c r="AQ2925" s="18"/>
      <c r="AR2925" s="18"/>
      <c r="AS2925" s="16"/>
      <c r="AT2925" s="16"/>
      <c r="AU2925" s="16"/>
      <c r="AV2925" s="16"/>
      <c r="AW2925" s="17"/>
      <c r="AX2925" s="16"/>
      <c r="AY2925" s="16"/>
      <c r="AZ2925" s="16"/>
      <c r="BA2925" s="16"/>
      <c r="BB2925" s="16"/>
      <c r="BC2925" s="16"/>
      <c r="BD2925" s="16"/>
      <c r="BH2925" s="6"/>
      <c r="BI2925" s="3"/>
      <c r="BK2925" s="6"/>
      <c r="BL2925" s="3"/>
      <c r="BM2925" s="3"/>
    </row>
    <row r="2926" spans="11:65" ht="12.75" customHeight="1" x14ac:dyDescent="0.15">
      <c r="K2926" s="1"/>
      <c r="AL2926" s="16"/>
      <c r="AM2926" s="16"/>
      <c r="AN2926" s="17"/>
      <c r="AO2926" s="16"/>
      <c r="AP2926" s="16"/>
      <c r="AQ2926" s="18"/>
      <c r="AR2926" s="18"/>
      <c r="AS2926" s="16"/>
      <c r="AT2926" s="16"/>
      <c r="AU2926" s="16"/>
      <c r="AV2926" s="16"/>
      <c r="AW2926" s="17"/>
      <c r="AX2926" s="16"/>
      <c r="AY2926" s="16"/>
      <c r="AZ2926" s="16"/>
      <c r="BA2926" s="16"/>
      <c r="BB2926" s="16"/>
      <c r="BC2926" s="16"/>
      <c r="BD2926" s="16"/>
      <c r="BH2926" s="6"/>
      <c r="BI2926" s="3"/>
      <c r="BK2926" s="6"/>
      <c r="BL2926" s="3"/>
      <c r="BM2926" s="3"/>
    </row>
    <row r="2927" spans="11:65" ht="12.75" customHeight="1" x14ac:dyDescent="0.15">
      <c r="K2927" s="1"/>
      <c r="AL2927" s="16"/>
      <c r="AM2927" s="16"/>
      <c r="AN2927" s="17"/>
      <c r="AO2927" s="16"/>
      <c r="AP2927" s="16"/>
      <c r="AQ2927" s="18"/>
      <c r="AR2927" s="18"/>
      <c r="AS2927" s="16"/>
      <c r="AT2927" s="16"/>
      <c r="AU2927" s="16"/>
      <c r="AV2927" s="16"/>
      <c r="AW2927" s="17"/>
      <c r="AX2927" s="16"/>
      <c r="AY2927" s="16"/>
      <c r="AZ2927" s="16"/>
      <c r="BA2927" s="16"/>
      <c r="BB2927" s="16"/>
      <c r="BC2927" s="16"/>
      <c r="BD2927" s="16"/>
      <c r="BH2927" s="6"/>
      <c r="BI2927" s="3"/>
      <c r="BK2927" s="6"/>
      <c r="BL2927" s="3"/>
      <c r="BM2927" s="3"/>
    </row>
    <row r="2928" spans="11:65" ht="12.75" customHeight="1" x14ac:dyDescent="0.15">
      <c r="K2928" s="1"/>
      <c r="AL2928" s="16"/>
      <c r="AM2928" s="16"/>
      <c r="AN2928" s="17"/>
      <c r="AO2928" s="16"/>
      <c r="AP2928" s="16"/>
      <c r="AQ2928" s="18"/>
      <c r="AR2928" s="18"/>
      <c r="AS2928" s="16"/>
      <c r="AT2928" s="16"/>
      <c r="AU2928" s="16"/>
      <c r="AV2928" s="16"/>
      <c r="AW2928" s="17"/>
      <c r="AX2928" s="16"/>
      <c r="AY2928" s="16"/>
      <c r="AZ2928" s="16"/>
      <c r="BA2928" s="16"/>
      <c r="BB2928" s="16"/>
      <c r="BC2928" s="16"/>
      <c r="BD2928" s="16"/>
      <c r="BH2928" s="6"/>
      <c r="BI2928" s="3"/>
      <c r="BK2928" s="6"/>
      <c r="BL2928" s="3"/>
      <c r="BM2928" s="3"/>
    </row>
    <row r="2929" spans="11:65" ht="12.75" customHeight="1" x14ac:dyDescent="0.15">
      <c r="K2929" s="1"/>
      <c r="AL2929" s="16"/>
      <c r="AM2929" s="16"/>
      <c r="AN2929" s="17"/>
      <c r="AO2929" s="16"/>
      <c r="AP2929" s="16"/>
      <c r="AQ2929" s="18"/>
      <c r="AR2929" s="18"/>
      <c r="AS2929" s="16"/>
      <c r="AT2929" s="16"/>
      <c r="AU2929" s="16"/>
      <c r="AV2929" s="16"/>
      <c r="AW2929" s="17"/>
      <c r="AX2929" s="16"/>
      <c r="AY2929" s="16"/>
      <c r="AZ2929" s="16"/>
      <c r="BA2929" s="16"/>
      <c r="BB2929" s="16"/>
      <c r="BC2929" s="16"/>
      <c r="BD2929" s="16"/>
      <c r="BH2929" s="6"/>
      <c r="BI2929" s="3"/>
      <c r="BK2929" s="6"/>
      <c r="BL2929" s="3"/>
      <c r="BM2929" s="3"/>
    </row>
    <row r="2930" spans="11:65" ht="12.75" customHeight="1" x14ac:dyDescent="0.15">
      <c r="K2930" s="1"/>
      <c r="AL2930" s="16"/>
      <c r="AM2930" s="16"/>
      <c r="AN2930" s="17"/>
      <c r="AO2930" s="16"/>
      <c r="AP2930" s="16"/>
      <c r="AQ2930" s="18"/>
      <c r="AR2930" s="18"/>
      <c r="AS2930" s="16"/>
      <c r="AT2930" s="16"/>
      <c r="AU2930" s="16"/>
      <c r="AV2930" s="16"/>
      <c r="AW2930" s="17"/>
      <c r="AX2930" s="16"/>
      <c r="AY2930" s="16"/>
      <c r="AZ2930" s="16"/>
      <c r="BA2930" s="16"/>
      <c r="BB2930" s="16"/>
      <c r="BC2930" s="16"/>
      <c r="BD2930" s="16"/>
      <c r="BH2930" s="6"/>
      <c r="BI2930" s="3"/>
      <c r="BK2930" s="6"/>
      <c r="BL2930" s="3"/>
      <c r="BM2930" s="3"/>
    </row>
    <row r="2931" spans="11:65" ht="12.75" customHeight="1" x14ac:dyDescent="0.15">
      <c r="K2931" s="1"/>
      <c r="AL2931" s="16"/>
      <c r="AM2931" s="16"/>
      <c r="AN2931" s="17"/>
      <c r="AO2931" s="16"/>
      <c r="AP2931" s="16"/>
      <c r="AQ2931" s="18"/>
      <c r="AR2931" s="18"/>
      <c r="AS2931" s="16"/>
      <c r="AT2931" s="16"/>
      <c r="AU2931" s="16"/>
      <c r="AV2931" s="16"/>
      <c r="AW2931" s="17"/>
      <c r="AX2931" s="16"/>
      <c r="AY2931" s="16"/>
      <c r="AZ2931" s="16"/>
      <c r="BA2931" s="16"/>
      <c r="BB2931" s="16"/>
      <c r="BC2931" s="16"/>
      <c r="BD2931" s="16"/>
      <c r="BH2931" s="6"/>
      <c r="BI2931" s="3"/>
      <c r="BK2931" s="6"/>
      <c r="BL2931" s="3"/>
      <c r="BM2931" s="3"/>
    </row>
    <row r="2932" spans="11:65" ht="12.75" customHeight="1" x14ac:dyDescent="0.15">
      <c r="K2932" s="1"/>
      <c r="AL2932" s="16"/>
      <c r="AM2932" s="16"/>
      <c r="AN2932" s="17"/>
      <c r="AO2932" s="16"/>
      <c r="AP2932" s="16"/>
      <c r="AQ2932" s="18"/>
      <c r="AR2932" s="18"/>
      <c r="AS2932" s="16"/>
      <c r="AT2932" s="16"/>
      <c r="AU2932" s="16"/>
      <c r="AV2932" s="16"/>
      <c r="AW2932" s="17"/>
      <c r="AX2932" s="16"/>
      <c r="AY2932" s="16"/>
      <c r="AZ2932" s="16"/>
      <c r="BA2932" s="16"/>
      <c r="BB2932" s="16"/>
      <c r="BC2932" s="16"/>
      <c r="BD2932" s="16"/>
      <c r="BH2932" s="6"/>
      <c r="BI2932" s="3"/>
      <c r="BK2932" s="6"/>
      <c r="BL2932" s="3"/>
      <c r="BM2932" s="3"/>
    </row>
    <row r="2933" spans="11:65" ht="12.75" customHeight="1" x14ac:dyDescent="0.15">
      <c r="K2933" s="1"/>
      <c r="AL2933" s="16"/>
      <c r="AM2933" s="16"/>
      <c r="AN2933" s="17"/>
      <c r="AO2933" s="16"/>
      <c r="AP2933" s="16"/>
      <c r="AQ2933" s="18"/>
      <c r="AR2933" s="18"/>
      <c r="AS2933" s="16"/>
      <c r="AT2933" s="16"/>
      <c r="AU2933" s="16"/>
      <c r="AV2933" s="16"/>
      <c r="AW2933" s="17"/>
      <c r="AX2933" s="16"/>
      <c r="AY2933" s="16"/>
      <c r="AZ2933" s="16"/>
      <c r="BA2933" s="16"/>
      <c r="BB2933" s="16"/>
      <c r="BC2933" s="16"/>
      <c r="BD2933" s="16"/>
      <c r="BH2933" s="6"/>
      <c r="BI2933" s="3"/>
      <c r="BK2933" s="6"/>
      <c r="BL2933" s="3"/>
      <c r="BM2933" s="3"/>
    </row>
    <row r="2934" spans="11:65" ht="12.75" customHeight="1" x14ac:dyDescent="0.15">
      <c r="K2934" s="1"/>
      <c r="AL2934" s="16"/>
      <c r="AM2934" s="16"/>
      <c r="AN2934" s="17"/>
      <c r="AO2934" s="16"/>
      <c r="AP2934" s="16"/>
      <c r="AQ2934" s="18"/>
      <c r="AR2934" s="18"/>
      <c r="AS2934" s="16"/>
      <c r="AT2934" s="16"/>
      <c r="AU2934" s="16"/>
      <c r="AV2934" s="16"/>
      <c r="AW2934" s="17"/>
      <c r="AX2934" s="16"/>
      <c r="AY2934" s="16"/>
      <c r="AZ2934" s="16"/>
      <c r="BA2934" s="16"/>
      <c r="BB2934" s="16"/>
      <c r="BC2934" s="16"/>
      <c r="BD2934" s="16"/>
      <c r="BH2934" s="6"/>
      <c r="BI2934" s="3"/>
      <c r="BK2934" s="6"/>
      <c r="BL2934" s="3"/>
      <c r="BM2934" s="3"/>
    </row>
    <row r="2935" spans="11:65" ht="12.75" customHeight="1" x14ac:dyDescent="0.15">
      <c r="K2935" s="1"/>
      <c r="AL2935" s="16"/>
      <c r="AM2935" s="16"/>
      <c r="AN2935" s="17"/>
      <c r="AO2935" s="16"/>
      <c r="AP2935" s="16"/>
      <c r="AQ2935" s="18"/>
      <c r="AR2935" s="18"/>
      <c r="AS2935" s="16"/>
      <c r="AT2935" s="16"/>
      <c r="AU2935" s="16"/>
      <c r="AV2935" s="16"/>
      <c r="AW2935" s="17"/>
      <c r="AX2935" s="16"/>
      <c r="AY2935" s="16"/>
      <c r="AZ2935" s="16"/>
      <c r="BA2935" s="16"/>
      <c r="BB2935" s="16"/>
      <c r="BC2935" s="16"/>
      <c r="BD2935" s="16"/>
      <c r="BH2935" s="6"/>
      <c r="BI2935" s="3"/>
      <c r="BK2935" s="6"/>
      <c r="BL2935" s="3"/>
      <c r="BM2935" s="3"/>
    </row>
    <row r="2936" spans="11:65" ht="12.75" customHeight="1" x14ac:dyDescent="0.15">
      <c r="K2936" s="1"/>
      <c r="AL2936" s="16"/>
      <c r="AM2936" s="16"/>
      <c r="AN2936" s="17"/>
      <c r="AO2936" s="16"/>
      <c r="AP2936" s="16"/>
      <c r="AQ2936" s="18"/>
      <c r="AR2936" s="18"/>
      <c r="AS2936" s="16"/>
      <c r="AT2936" s="16"/>
      <c r="AU2936" s="16"/>
      <c r="AV2936" s="16"/>
      <c r="AW2936" s="17"/>
      <c r="AX2936" s="16"/>
      <c r="AY2936" s="16"/>
      <c r="AZ2936" s="16"/>
      <c r="BA2936" s="16"/>
      <c r="BB2936" s="16"/>
      <c r="BC2936" s="16"/>
      <c r="BD2936" s="16"/>
      <c r="BH2936" s="6"/>
      <c r="BI2936" s="3"/>
      <c r="BK2936" s="6"/>
      <c r="BL2936" s="3"/>
      <c r="BM2936" s="3"/>
    </row>
    <row r="2937" spans="11:65" ht="12.75" customHeight="1" x14ac:dyDescent="0.15">
      <c r="K2937" s="1"/>
      <c r="AL2937" s="16"/>
      <c r="AM2937" s="16"/>
      <c r="AN2937" s="17"/>
      <c r="AO2937" s="16"/>
      <c r="AP2937" s="16"/>
      <c r="AQ2937" s="18"/>
      <c r="AR2937" s="18"/>
      <c r="AS2937" s="16"/>
      <c r="AT2937" s="16"/>
      <c r="AU2937" s="16"/>
      <c r="AV2937" s="16"/>
      <c r="AW2937" s="17"/>
      <c r="AX2937" s="16"/>
      <c r="AY2937" s="16"/>
      <c r="AZ2937" s="16"/>
      <c r="BA2937" s="16"/>
      <c r="BB2937" s="16"/>
      <c r="BC2937" s="16"/>
      <c r="BD2937" s="16"/>
      <c r="BH2937" s="6"/>
      <c r="BI2937" s="3"/>
      <c r="BK2937" s="6"/>
      <c r="BL2937" s="3"/>
      <c r="BM2937" s="3"/>
    </row>
    <row r="2938" spans="11:65" ht="12.75" customHeight="1" x14ac:dyDescent="0.15">
      <c r="K2938" s="1"/>
      <c r="AL2938" s="16"/>
      <c r="AM2938" s="16"/>
      <c r="AN2938" s="17"/>
      <c r="AO2938" s="16"/>
      <c r="AP2938" s="16"/>
      <c r="AQ2938" s="18"/>
      <c r="AR2938" s="18"/>
      <c r="AS2938" s="16"/>
      <c r="AT2938" s="16"/>
      <c r="AU2938" s="16"/>
      <c r="AV2938" s="16"/>
      <c r="AW2938" s="17"/>
      <c r="AX2938" s="16"/>
      <c r="AY2938" s="16"/>
      <c r="AZ2938" s="16"/>
      <c r="BA2938" s="16"/>
      <c r="BB2938" s="16"/>
      <c r="BC2938" s="16"/>
      <c r="BD2938" s="16"/>
      <c r="BH2938" s="6"/>
      <c r="BI2938" s="3"/>
      <c r="BK2938" s="6"/>
      <c r="BL2938" s="3"/>
      <c r="BM2938" s="3"/>
    </row>
    <row r="2939" spans="11:65" ht="12.75" customHeight="1" x14ac:dyDescent="0.15">
      <c r="K2939" s="1"/>
      <c r="AL2939" s="16"/>
      <c r="AM2939" s="16"/>
      <c r="AN2939" s="17"/>
      <c r="AO2939" s="16"/>
      <c r="AP2939" s="16"/>
      <c r="AQ2939" s="18"/>
      <c r="AR2939" s="18"/>
      <c r="AS2939" s="16"/>
      <c r="AT2939" s="16"/>
      <c r="AU2939" s="16"/>
      <c r="AV2939" s="16"/>
      <c r="AW2939" s="17"/>
      <c r="AX2939" s="16"/>
      <c r="AY2939" s="16"/>
      <c r="AZ2939" s="16"/>
      <c r="BA2939" s="16"/>
      <c r="BB2939" s="16"/>
      <c r="BC2939" s="16"/>
      <c r="BD2939" s="16"/>
      <c r="BH2939" s="6"/>
      <c r="BI2939" s="3"/>
      <c r="BK2939" s="6"/>
      <c r="BL2939" s="3"/>
      <c r="BM2939" s="3"/>
    </row>
    <row r="2940" spans="11:65" ht="12.75" customHeight="1" x14ac:dyDescent="0.15">
      <c r="K2940" s="1"/>
      <c r="AL2940" s="16"/>
      <c r="AM2940" s="16"/>
      <c r="AN2940" s="17"/>
      <c r="AO2940" s="16"/>
      <c r="AP2940" s="16"/>
      <c r="AQ2940" s="18"/>
      <c r="AR2940" s="18"/>
      <c r="AS2940" s="16"/>
      <c r="AT2940" s="16"/>
      <c r="AU2940" s="16"/>
      <c r="AV2940" s="16"/>
      <c r="AW2940" s="17"/>
      <c r="AX2940" s="16"/>
      <c r="AY2940" s="16"/>
      <c r="AZ2940" s="16"/>
      <c r="BA2940" s="16"/>
      <c r="BB2940" s="16"/>
      <c r="BC2940" s="16"/>
      <c r="BD2940" s="16"/>
      <c r="BH2940" s="6"/>
      <c r="BI2940" s="3"/>
      <c r="BK2940" s="6"/>
      <c r="BL2940" s="3"/>
      <c r="BM2940" s="3"/>
    </row>
    <row r="2941" spans="11:65" ht="12.75" customHeight="1" x14ac:dyDescent="0.15">
      <c r="K2941" s="1"/>
      <c r="AL2941" s="16"/>
      <c r="AM2941" s="16"/>
      <c r="AN2941" s="17"/>
      <c r="AO2941" s="16"/>
      <c r="AP2941" s="16"/>
      <c r="AQ2941" s="18"/>
      <c r="AR2941" s="18"/>
      <c r="AS2941" s="16"/>
      <c r="AT2941" s="16"/>
      <c r="AU2941" s="16"/>
      <c r="AV2941" s="16"/>
      <c r="AW2941" s="17"/>
      <c r="AX2941" s="16"/>
      <c r="AY2941" s="16"/>
      <c r="AZ2941" s="16"/>
      <c r="BA2941" s="16"/>
      <c r="BB2941" s="16"/>
      <c r="BC2941" s="16"/>
      <c r="BD2941" s="16"/>
      <c r="BH2941" s="6"/>
      <c r="BI2941" s="3"/>
      <c r="BK2941" s="6"/>
      <c r="BL2941" s="3"/>
      <c r="BM2941" s="3"/>
    </row>
    <row r="2942" spans="11:65" ht="12.75" customHeight="1" x14ac:dyDescent="0.15">
      <c r="K2942" s="1"/>
      <c r="AL2942" s="16"/>
      <c r="AM2942" s="16"/>
      <c r="AN2942" s="17"/>
      <c r="AO2942" s="16"/>
      <c r="AP2942" s="16"/>
      <c r="AQ2942" s="18"/>
      <c r="AR2942" s="18"/>
      <c r="AS2942" s="16"/>
      <c r="AT2942" s="16"/>
      <c r="AU2942" s="16"/>
      <c r="AV2942" s="16"/>
      <c r="AW2942" s="17"/>
      <c r="AX2942" s="16"/>
      <c r="AY2942" s="16"/>
      <c r="AZ2942" s="16"/>
      <c r="BA2942" s="16"/>
      <c r="BB2942" s="16"/>
      <c r="BC2942" s="16"/>
      <c r="BD2942" s="16"/>
      <c r="BH2942" s="6"/>
      <c r="BI2942" s="3"/>
      <c r="BK2942" s="6"/>
      <c r="BL2942" s="3"/>
      <c r="BM2942" s="3"/>
    </row>
    <row r="2943" spans="11:65" ht="12.75" customHeight="1" x14ac:dyDescent="0.15">
      <c r="K2943" s="1"/>
      <c r="AL2943" s="16"/>
      <c r="AM2943" s="16"/>
      <c r="AN2943" s="17"/>
      <c r="AO2943" s="16"/>
      <c r="AP2943" s="16"/>
      <c r="AQ2943" s="18"/>
      <c r="AR2943" s="18"/>
      <c r="AS2943" s="16"/>
      <c r="AT2943" s="16"/>
      <c r="AU2943" s="16"/>
      <c r="AV2943" s="16"/>
      <c r="AW2943" s="17"/>
      <c r="AX2943" s="16"/>
      <c r="AY2943" s="16"/>
      <c r="AZ2943" s="16"/>
      <c r="BA2943" s="16"/>
      <c r="BB2943" s="16"/>
      <c r="BC2943" s="16"/>
      <c r="BD2943" s="16"/>
      <c r="BH2943" s="6"/>
      <c r="BI2943" s="3"/>
      <c r="BK2943" s="6"/>
      <c r="BL2943" s="3"/>
      <c r="BM2943" s="3"/>
    </row>
    <row r="2944" spans="11:65" ht="12.75" customHeight="1" x14ac:dyDescent="0.15">
      <c r="K2944" s="1"/>
      <c r="AL2944" s="16"/>
      <c r="AM2944" s="16"/>
      <c r="AN2944" s="17"/>
      <c r="AO2944" s="16"/>
      <c r="AP2944" s="16"/>
      <c r="AQ2944" s="18"/>
      <c r="AR2944" s="18"/>
      <c r="AS2944" s="16"/>
      <c r="AT2944" s="16"/>
      <c r="AU2944" s="16"/>
      <c r="AV2944" s="16"/>
      <c r="AW2944" s="17"/>
      <c r="AX2944" s="16"/>
      <c r="AY2944" s="16"/>
      <c r="AZ2944" s="16"/>
      <c r="BA2944" s="16"/>
      <c r="BB2944" s="16"/>
      <c r="BC2944" s="16"/>
      <c r="BD2944" s="16"/>
      <c r="BH2944" s="6"/>
      <c r="BI2944" s="3"/>
      <c r="BK2944" s="6"/>
      <c r="BL2944" s="3"/>
      <c r="BM2944" s="3"/>
    </row>
    <row r="2945" spans="11:65" ht="12.75" customHeight="1" x14ac:dyDescent="0.15">
      <c r="K2945" s="1"/>
      <c r="AL2945" s="16"/>
      <c r="AM2945" s="16"/>
      <c r="AN2945" s="17"/>
      <c r="AO2945" s="16"/>
      <c r="AP2945" s="16"/>
      <c r="AQ2945" s="18"/>
      <c r="AR2945" s="18"/>
      <c r="AS2945" s="16"/>
      <c r="AT2945" s="16"/>
      <c r="AU2945" s="16"/>
      <c r="AV2945" s="16"/>
      <c r="AW2945" s="17"/>
      <c r="AX2945" s="16"/>
      <c r="AY2945" s="16"/>
      <c r="AZ2945" s="16"/>
      <c r="BA2945" s="16"/>
      <c r="BB2945" s="16"/>
      <c r="BC2945" s="16"/>
      <c r="BD2945" s="16"/>
      <c r="BH2945" s="6"/>
      <c r="BI2945" s="3"/>
      <c r="BK2945" s="6"/>
      <c r="BL2945" s="3"/>
      <c r="BM2945" s="3"/>
    </row>
    <row r="2946" spans="11:65" ht="12.75" customHeight="1" x14ac:dyDescent="0.15">
      <c r="K2946" s="1"/>
      <c r="AL2946" s="16"/>
      <c r="AM2946" s="16"/>
      <c r="AN2946" s="17"/>
      <c r="AO2946" s="16"/>
      <c r="AP2946" s="16"/>
      <c r="AQ2946" s="18"/>
      <c r="AR2946" s="18"/>
      <c r="AS2946" s="16"/>
      <c r="AT2946" s="16"/>
      <c r="AU2946" s="16"/>
      <c r="AV2946" s="16"/>
      <c r="AW2946" s="17"/>
      <c r="AX2946" s="16"/>
      <c r="AY2946" s="16"/>
      <c r="AZ2946" s="16"/>
      <c r="BA2946" s="16"/>
      <c r="BB2946" s="16"/>
      <c r="BC2946" s="16"/>
      <c r="BD2946" s="16"/>
      <c r="BH2946" s="6"/>
      <c r="BI2946" s="3"/>
      <c r="BK2946" s="6"/>
      <c r="BL2946" s="3"/>
      <c r="BM2946" s="3"/>
    </row>
    <row r="2947" spans="11:65" ht="12.75" customHeight="1" x14ac:dyDescent="0.15">
      <c r="K2947" s="1"/>
      <c r="AL2947" s="16"/>
      <c r="AM2947" s="16"/>
      <c r="AN2947" s="17"/>
      <c r="AO2947" s="16"/>
      <c r="AP2947" s="16"/>
      <c r="AQ2947" s="18"/>
      <c r="AR2947" s="18"/>
      <c r="AS2947" s="16"/>
      <c r="AT2947" s="16"/>
      <c r="AU2947" s="16"/>
      <c r="AV2947" s="16"/>
      <c r="AW2947" s="17"/>
      <c r="AX2947" s="16"/>
      <c r="AY2947" s="16"/>
      <c r="AZ2947" s="16"/>
      <c r="BA2947" s="16"/>
      <c r="BB2947" s="16"/>
      <c r="BC2947" s="16"/>
      <c r="BD2947" s="16"/>
      <c r="BH2947" s="6"/>
      <c r="BI2947" s="3"/>
      <c r="BK2947" s="6"/>
      <c r="BL2947" s="3"/>
      <c r="BM2947" s="3"/>
    </row>
    <row r="2948" spans="11:65" ht="12.75" customHeight="1" x14ac:dyDescent="0.15">
      <c r="K2948" s="1"/>
      <c r="AL2948" s="16"/>
      <c r="AM2948" s="16"/>
      <c r="AN2948" s="17"/>
      <c r="AO2948" s="16"/>
      <c r="AP2948" s="16"/>
      <c r="AQ2948" s="18"/>
      <c r="AR2948" s="18"/>
      <c r="AS2948" s="16"/>
      <c r="AT2948" s="16"/>
      <c r="AU2948" s="16"/>
      <c r="AV2948" s="16"/>
      <c r="AW2948" s="17"/>
      <c r="AX2948" s="16"/>
      <c r="AY2948" s="16"/>
      <c r="AZ2948" s="16"/>
      <c r="BA2948" s="16"/>
      <c r="BB2948" s="16"/>
      <c r="BC2948" s="16"/>
      <c r="BD2948" s="16"/>
      <c r="BH2948" s="6"/>
      <c r="BI2948" s="3"/>
      <c r="BK2948" s="6"/>
      <c r="BL2948" s="3"/>
      <c r="BM2948" s="3"/>
    </row>
    <row r="2949" spans="11:65" ht="12.75" customHeight="1" x14ac:dyDescent="0.15">
      <c r="K2949" s="1"/>
      <c r="AL2949" s="16"/>
      <c r="AM2949" s="16"/>
      <c r="AN2949" s="17"/>
      <c r="AO2949" s="16"/>
      <c r="AP2949" s="16"/>
      <c r="AQ2949" s="18"/>
      <c r="AR2949" s="18"/>
      <c r="AS2949" s="16"/>
      <c r="AT2949" s="16"/>
      <c r="AU2949" s="16"/>
      <c r="AV2949" s="16"/>
      <c r="AW2949" s="17"/>
      <c r="AX2949" s="16"/>
      <c r="AY2949" s="16"/>
      <c r="AZ2949" s="16"/>
      <c r="BA2949" s="16"/>
      <c r="BB2949" s="16"/>
      <c r="BC2949" s="16"/>
      <c r="BD2949" s="16"/>
      <c r="BH2949" s="6"/>
      <c r="BI2949" s="3"/>
      <c r="BK2949" s="6"/>
      <c r="BL2949" s="3"/>
      <c r="BM2949" s="3"/>
    </row>
    <row r="2950" spans="11:65" ht="12.75" customHeight="1" x14ac:dyDescent="0.15">
      <c r="K2950" s="1"/>
      <c r="AL2950" s="16"/>
      <c r="AM2950" s="16"/>
      <c r="AN2950" s="17"/>
      <c r="AO2950" s="16"/>
      <c r="AP2950" s="16"/>
      <c r="AQ2950" s="18"/>
      <c r="AR2950" s="18"/>
      <c r="AS2950" s="16"/>
      <c r="AT2950" s="16"/>
      <c r="AU2950" s="16"/>
      <c r="AV2950" s="16"/>
      <c r="AW2950" s="17"/>
      <c r="AX2950" s="16"/>
      <c r="AY2950" s="16"/>
      <c r="AZ2950" s="16"/>
      <c r="BA2950" s="16"/>
      <c r="BB2950" s="16"/>
      <c r="BC2950" s="16"/>
      <c r="BD2950" s="16"/>
      <c r="BH2950" s="6"/>
      <c r="BI2950" s="3"/>
      <c r="BK2950" s="6"/>
      <c r="BL2950" s="3"/>
      <c r="BM2950" s="3"/>
    </row>
    <row r="2951" spans="11:65" ht="12.75" customHeight="1" x14ac:dyDescent="0.15">
      <c r="K2951" s="1"/>
      <c r="AL2951" s="16"/>
      <c r="AM2951" s="16"/>
      <c r="AN2951" s="17"/>
      <c r="AO2951" s="16"/>
      <c r="AP2951" s="16"/>
      <c r="AQ2951" s="18"/>
      <c r="AR2951" s="18"/>
      <c r="AS2951" s="16"/>
      <c r="AT2951" s="16"/>
      <c r="AU2951" s="16"/>
      <c r="AV2951" s="16"/>
      <c r="AW2951" s="17"/>
      <c r="AX2951" s="16"/>
      <c r="AY2951" s="16"/>
      <c r="AZ2951" s="16"/>
      <c r="BA2951" s="16"/>
      <c r="BB2951" s="16"/>
      <c r="BC2951" s="16"/>
      <c r="BD2951" s="16"/>
      <c r="BH2951" s="6"/>
      <c r="BI2951" s="3"/>
      <c r="BK2951" s="6"/>
      <c r="BL2951" s="3"/>
      <c r="BM2951" s="3"/>
    </row>
    <row r="2952" spans="11:65" ht="12.75" customHeight="1" x14ac:dyDescent="0.15">
      <c r="K2952" s="1"/>
      <c r="AL2952" s="16"/>
      <c r="AM2952" s="16"/>
      <c r="AN2952" s="17"/>
      <c r="AO2952" s="16"/>
      <c r="AP2952" s="16"/>
      <c r="AQ2952" s="18"/>
      <c r="AR2952" s="18"/>
      <c r="AS2952" s="16"/>
      <c r="AT2952" s="16"/>
      <c r="AU2952" s="16"/>
      <c r="AV2952" s="16"/>
      <c r="AW2952" s="17"/>
      <c r="AX2952" s="16"/>
      <c r="AY2952" s="16"/>
      <c r="AZ2952" s="16"/>
      <c r="BA2952" s="16"/>
      <c r="BB2952" s="16"/>
      <c r="BC2952" s="16"/>
      <c r="BD2952" s="16"/>
      <c r="BH2952" s="6"/>
      <c r="BI2952" s="3"/>
      <c r="BK2952" s="6"/>
      <c r="BL2952" s="3"/>
      <c r="BM2952" s="3"/>
    </row>
    <row r="2953" spans="11:65" ht="12.75" customHeight="1" x14ac:dyDescent="0.15">
      <c r="K2953" s="1"/>
      <c r="AL2953" s="16"/>
      <c r="AM2953" s="16"/>
      <c r="AN2953" s="17"/>
      <c r="AO2953" s="16"/>
      <c r="AP2953" s="16"/>
      <c r="AQ2953" s="18"/>
      <c r="AR2953" s="18"/>
      <c r="AS2953" s="16"/>
      <c r="AT2953" s="16"/>
      <c r="AU2953" s="16"/>
      <c r="AV2953" s="16"/>
      <c r="AW2953" s="17"/>
      <c r="AX2953" s="16"/>
      <c r="AY2953" s="16"/>
      <c r="AZ2953" s="16"/>
      <c r="BA2953" s="16"/>
      <c r="BB2953" s="16"/>
      <c r="BC2953" s="16"/>
      <c r="BD2953" s="16"/>
      <c r="BH2953" s="6"/>
      <c r="BI2953" s="3"/>
      <c r="BK2953" s="6"/>
      <c r="BL2953" s="3"/>
      <c r="BM2953" s="3"/>
    </row>
    <row r="2954" spans="11:65" ht="12.75" customHeight="1" x14ac:dyDescent="0.15">
      <c r="K2954" s="1"/>
      <c r="AL2954" s="16"/>
      <c r="AM2954" s="16"/>
      <c r="AN2954" s="17"/>
      <c r="AO2954" s="16"/>
      <c r="AP2954" s="16"/>
      <c r="AQ2954" s="18"/>
      <c r="AR2954" s="18"/>
      <c r="AS2954" s="16"/>
      <c r="AT2954" s="16"/>
      <c r="AU2954" s="16"/>
      <c r="AV2954" s="16"/>
      <c r="AW2954" s="17"/>
      <c r="AX2954" s="16"/>
      <c r="AY2954" s="16"/>
      <c r="AZ2954" s="16"/>
      <c r="BA2954" s="16"/>
      <c r="BB2954" s="16"/>
      <c r="BC2954" s="16"/>
      <c r="BD2954" s="16"/>
      <c r="BH2954" s="6"/>
      <c r="BI2954" s="3"/>
      <c r="BK2954" s="6"/>
      <c r="BL2954" s="3"/>
      <c r="BM2954" s="3"/>
    </row>
    <row r="2955" spans="11:65" ht="12.75" customHeight="1" x14ac:dyDescent="0.15">
      <c r="K2955" s="1"/>
      <c r="AL2955" s="16"/>
      <c r="AM2955" s="16"/>
      <c r="AN2955" s="17"/>
      <c r="AO2955" s="16"/>
      <c r="AP2955" s="16"/>
      <c r="AQ2955" s="18"/>
      <c r="AR2955" s="18"/>
      <c r="AS2955" s="16"/>
      <c r="AT2955" s="16"/>
      <c r="AU2955" s="16"/>
      <c r="AV2955" s="16"/>
      <c r="AW2955" s="17"/>
      <c r="AX2955" s="16"/>
      <c r="AY2955" s="16"/>
      <c r="AZ2955" s="16"/>
      <c r="BA2955" s="16"/>
      <c r="BB2955" s="16"/>
      <c r="BC2955" s="16"/>
      <c r="BD2955" s="16"/>
      <c r="BH2955" s="6"/>
      <c r="BI2955" s="3"/>
      <c r="BK2955" s="6"/>
      <c r="BL2955" s="3"/>
      <c r="BM2955" s="3"/>
    </row>
    <row r="2956" spans="11:65" ht="12.75" customHeight="1" x14ac:dyDescent="0.15">
      <c r="K2956" s="1"/>
      <c r="AL2956" s="16"/>
      <c r="AM2956" s="16"/>
      <c r="AN2956" s="17"/>
      <c r="AO2956" s="16"/>
      <c r="AP2956" s="16"/>
      <c r="AQ2956" s="18"/>
      <c r="AR2956" s="18"/>
      <c r="AS2956" s="16"/>
      <c r="AT2956" s="16"/>
      <c r="AU2956" s="16"/>
      <c r="AV2956" s="16"/>
      <c r="AW2956" s="17"/>
      <c r="AX2956" s="16"/>
      <c r="AY2956" s="16"/>
      <c r="AZ2956" s="16"/>
      <c r="BA2956" s="16"/>
      <c r="BB2956" s="16"/>
      <c r="BC2956" s="16"/>
      <c r="BD2956" s="16"/>
      <c r="BH2956" s="6"/>
      <c r="BI2956" s="3"/>
      <c r="BK2956" s="6"/>
      <c r="BL2956" s="3"/>
      <c r="BM2956" s="3"/>
    </row>
    <row r="2957" spans="11:65" ht="12.75" customHeight="1" x14ac:dyDescent="0.15">
      <c r="K2957" s="1"/>
      <c r="AL2957" s="16"/>
      <c r="AM2957" s="16"/>
      <c r="AN2957" s="17"/>
      <c r="AO2957" s="16"/>
      <c r="AP2957" s="16"/>
      <c r="AQ2957" s="18"/>
      <c r="AR2957" s="18"/>
      <c r="AS2957" s="16"/>
      <c r="AT2957" s="16"/>
      <c r="AU2957" s="16"/>
      <c r="AV2957" s="16"/>
      <c r="AW2957" s="17"/>
      <c r="AX2957" s="16"/>
      <c r="AY2957" s="16"/>
      <c r="AZ2957" s="16"/>
      <c r="BA2957" s="16"/>
      <c r="BB2957" s="16"/>
      <c r="BC2957" s="16"/>
      <c r="BD2957" s="16"/>
      <c r="BH2957" s="6"/>
      <c r="BI2957" s="3"/>
      <c r="BK2957" s="6"/>
      <c r="BL2957" s="3"/>
      <c r="BM2957" s="3"/>
    </row>
    <row r="2958" spans="11:65" ht="12.75" customHeight="1" x14ac:dyDescent="0.15">
      <c r="K2958" s="1"/>
      <c r="AL2958" s="16"/>
      <c r="AM2958" s="16"/>
      <c r="AN2958" s="17"/>
      <c r="AO2958" s="16"/>
      <c r="AP2958" s="16"/>
      <c r="AQ2958" s="18"/>
      <c r="AR2958" s="18"/>
      <c r="AS2958" s="16"/>
      <c r="AT2958" s="16"/>
      <c r="AU2958" s="16"/>
      <c r="AV2958" s="16"/>
      <c r="AW2958" s="17"/>
      <c r="AX2958" s="16"/>
      <c r="AY2958" s="16"/>
      <c r="AZ2958" s="16"/>
      <c r="BA2958" s="16"/>
      <c r="BB2958" s="16"/>
      <c r="BC2958" s="16"/>
      <c r="BD2958" s="16"/>
      <c r="BH2958" s="6"/>
      <c r="BI2958" s="3"/>
      <c r="BK2958" s="6"/>
      <c r="BL2958" s="3"/>
      <c r="BM2958" s="3"/>
    </row>
    <row r="2959" spans="11:65" ht="12.75" customHeight="1" x14ac:dyDescent="0.15">
      <c r="K2959" s="1"/>
      <c r="AL2959" s="16"/>
      <c r="AM2959" s="16"/>
      <c r="AN2959" s="17"/>
      <c r="AO2959" s="16"/>
      <c r="AP2959" s="16"/>
      <c r="AQ2959" s="18"/>
      <c r="AR2959" s="18"/>
      <c r="AS2959" s="16"/>
      <c r="AT2959" s="16"/>
      <c r="AU2959" s="16"/>
      <c r="AV2959" s="16"/>
      <c r="AW2959" s="17"/>
      <c r="AX2959" s="16"/>
      <c r="AY2959" s="16"/>
      <c r="AZ2959" s="16"/>
      <c r="BA2959" s="16"/>
      <c r="BB2959" s="16"/>
      <c r="BC2959" s="16"/>
      <c r="BD2959" s="16"/>
      <c r="BH2959" s="6"/>
      <c r="BI2959" s="3"/>
      <c r="BK2959" s="6"/>
      <c r="BL2959" s="3"/>
      <c r="BM2959" s="3"/>
    </row>
    <row r="2960" spans="11:65" ht="12.75" customHeight="1" x14ac:dyDescent="0.15">
      <c r="K2960" s="1"/>
      <c r="AL2960" s="16"/>
      <c r="AM2960" s="16"/>
      <c r="AN2960" s="17"/>
      <c r="AO2960" s="16"/>
      <c r="AP2960" s="16"/>
      <c r="AQ2960" s="18"/>
      <c r="AR2960" s="18"/>
      <c r="AS2960" s="16"/>
      <c r="AT2960" s="16"/>
      <c r="AU2960" s="16"/>
      <c r="AV2960" s="16"/>
      <c r="AW2960" s="17"/>
      <c r="AX2960" s="16"/>
      <c r="AY2960" s="16"/>
      <c r="AZ2960" s="16"/>
      <c r="BA2960" s="16"/>
      <c r="BB2960" s="16"/>
      <c r="BC2960" s="16"/>
      <c r="BD2960" s="16"/>
      <c r="BH2960" s="6"/>
      <c r="BI2960" s="3"/>
      <c r="BK2960" s="6"/>
      <c r="BL2960" s="3"/>
      <c r="BM2960" s="3"/>
    </row>
    <row r="2961" spans="11:65" ht="12.75" customHeight="1" x14ac:dyDescent="0.15">
      <c r="K2961" s="1"/>
      <c r="AL2961" s="16"/>
      <c r="AM2961" s="16"/>
      <c r="AN2961" s="17"/>
      <c r="AO2961" s="16"/>
      <c r="AP2961" s="16"/>
      <c r="AQ2961" s="18"/>
      <c r="AR2961" s="18"/>
      <c r="AS2961" s="16"/>
      <c r="AT2961" s="16"/>
      <c r="AU2961" s="16"/>
      <c r="AV2961" s="16"/>
      <c r="AW2961" s="17"/>
      <c r="AX2961" s="16"/>
      <c r="AY2961" s="16"/>
      <c r="AZ2961" s="16"/>
      <c r="BA2961" s="16"/>
      <c r="BB2961" s="16"/>
      <c r="BC2961" s="16"/>
      <c r="BD2961" s="16"/>
      <c r="BH2961" s="6"/>
      <c r="BI2961" s="3"/>
      <c r="BK2961" s="6"/>
      <c r="BL2961" s="3"/>
      <c r="BM2961" s="3"/>
    </row>
    <row r="2962" spans="11:65" ht="12.75" customHeight="1" x14ac:dyDescent="0.15">
      <c r="K2962" s="1"/>
      <c r="AL2962" s="16"/>
      <c r="AM2962" s="16"/>
      <c r="AN2962" s="17"/>
      <c r="AO2962" s="16"/>
      <c r="AP2962" s="16"/>
      <c r="AQ2962" s="18"/>
      <c r="AR2962" s="18"/>
      <c r="AS2962" s="16"/>
      <c r="AT2962" s="16"/>
      <c r="AU2962" s="16"/>
      <c r="AV2962" s="16"/>
      <c r="AW2962" s="17"/>
      <c r="AX2962" s="16"/>
      <c r="AY2962" s="16"/>
      <c r="AZ2962" s="16"/>
      <c r="BA2962" s="16"/>
      <c r="BB2962" s="16"/>
      <c r="BC2962" s="16"/>
      <c r="BD2962" s="16"/>
      <c r="BH2962" s="6"/>
      <c r="BI2962" s="3"/>
      <c r="BK2962" s="6"/>
      <c r="BL2962" s="3"/>
      <c r="BM2962" s="3"/>
    </row>
    <row r="2963" spans="11:65" ht="12.75" customHeight="1" x14ac:dyDescent="0.15">
      <c r="K2963" s="1"/>
      <c r="AL2963" s="16"/>
      <c r="AM2963" s="16"/>
      <c r="AN2963" s="17"/>
      <c r="AO2963" s="16"/>
      <c r="AP2963" s="16"/>
      <c r="AQ2963" s="18"/>
      <c r="AR2963" s="18"/>
      <c r="AS2963" s="16"/>
      <c r="AT2963" s="16"/>
      <c r="AU2963" s="16"/>
      <c r="AV2963" s="16"/>
      <c r="AW2963" s="17"/>
      <c r="AX2963" s="16"/>
      <c r="AY2963" s="16"/>
      <c r="AZ2963" s="16"/>
      <c r="BA2963" s="16"/>
      <c r="BB2963" s="16"/>
      <c r="BC2963" s="16"/>
      <c r="BD2963" s="16"/>
      <c r="BH2963" s="6"/>
      <c r="BI2963" s="3"/>
      <c r="BK2963" s="6"/>
      <c r="BL2963" s="3"/>
      <c r="BM2963" s="3"/>
    </row>
    <row r="2964" spans="11:65" ht="12.75" customHeight="1" x14ac:dyDescent="0.15">
      <c r="K2964" s="1"/>
      <c r="AL2964" s="16"/>
      <c r="AM2964" s="16"/>
      <c r="AN2964" s="17"/>
      <c r="AO2964" s="16"/>
      <c r="AP2964" s="16"/>
      <c r="AQ2964" s="18"/>
      <c r="AR2964" s="18"/>
      <c r="AS2964" s="16"/>
      <c r="AT2964" s="16"/>
      <c r="AU2964" s="16"/>
      <c r="AV2964" s="16"/>
      <c r="AW2964" s="17"/>
      <c r="AX2964" s="16"/>
      <c r="AY2964" s="16"/>
      <c r="AZ2964" s="16"/>
      <c r="BA2964" s="16"/>
      <c r="BB2964" s="16"/>
      <c r="BC2964" s="16"/>
      <c r="BD2964" s="16"/>
      <c r="BH2964" s="6"/>
      <c r="BI2964" s="3"/>
      <c r="BK2964" s="6"/>
      <c r="BL2964" s="3"/>
      <c r="BM2964" s="3"/>
    </row>
    <row r="2965" spans="11:65" ht="12.75" customHeight="1" x14ac:dyDescent="0.15">
      <c r="K2965" s="1"/>
      <c r="AL2965" s="16"/>
      <c r="AM2965" s="16"/>
      <c r="AN2965" s="17"/>
      <c r="AO2965" s="16"/>
      <c r="AP2965" s="16"/>
      <c r="AQ2965" s="18"/>
      <c r="AR2965" s="18"/>
      <c r="AS2965" s="16"/>
      <c r="AT2965" s="16"/>
      <c r="AU2965" s="16"/>
      <c r="AV2965" s="16"/>
      <c r="AW2965" s="17"/>
      <c r="AX2965" s="16"/>
      <c r="AY2965" s="16"/>
      <c r="AZ2965" s="16"/>
      <c r="BA2965" s="16"/>
      <c r="BB2965" s="16"/>
      <c r="BC2965" s="16"/>
      <c r="BD2965" s="16"/>
      <c r="BH2965" s="6"/>
      <c r="BI2965" s="3"/>
      <c r="BK2965" s="6"/>
      <c r="BL2965" s="3"/>
      <c r="BM2965" s="3"/>
    </row>
    <row r="2966" spans="11:65" ht="12.75" customHeight="1" x14ac:dyDescent="0.15">
      <c r="K2966" s="1"/>
      <c r="AL2966" s="16"/>
      <c r="AM2966" s="16"/>
      <c r="AN2966" s="17"/>
      <c r="AO2966" s="16"/>
      <c r="AP2966" s="16"/>
      <c r="AQ2966" s="18"/>
      <c r="AR2966" s="18"/>
      <c r="AS2966" s="16"/>
      <c r="AT2966" s="16"/>
      <c r="AU2966" s="16"/>
      <c r="AV2966" s="16"/>
      <c r="AW2966" s="17"/>
      <c r="AX2966" s="16"/>
      <c r="AY2966" s="16"/>
      <c r="AZ2966" s="16"/>
      <c r="BA2966" s="16"/>
      <c r="BB2966" s="16"/>
      <c r="BC2966" s="16"/>
      <c r="BD2966" s="16"/>
      <c r="BH2966" s="6"/>
      <c r="BI2966" s="3"/>
      <c r="BK2966" s="6"/>
      <c r="BL2966" s="3"/>
      <c r="BM2966" s="3"/>
    </row>
    <row r="2967" spans="11:65" ht="12.75" customHeight="1" x14ac:dyDescent="0.15">
      <c r="K2967" s="1"/>
      <c r="AL2967" s="16"/>
      <c r="AM2967" s="16"/>
      <c r="AN2967" s="17"/>
      <c r="AO2967" s="16"/>
      <c r="AP2967" s="16"/>
      <c r="AQ2967" s="18"/>
      <c r="AR2967" s="18"/>
      <c r="AS2967" s="16"/>
      <c r="AT2967" s="16"/>
      <c r="AU2967" s="16"/>
      <c r="AV2967" s="16"/>
      <c r="AW2967" s="17"/>
      <c r="AX2967" s="16"/>
      <c r="AY2967" s="16"/>
      <c r="AZ2967" s="16"/>
      <c r="BA2967" s="16"/>
      <c r="BB2967" s="16"/>
      <c r="BC2967" s="16"/>
      <c r="BD2967" s="16"/>
      <c r="BH2967" s="6"/>
      <c r="BI2967" s="3"/>
      <c r="BK2967" s="6"/>
      <c r="BL2967" s="3"/>
      <c r="BM2967" s="3"/>
    </row>
    <row r="2968" spans="11:65" ht="12.75" customHeight="1" x14ac:dyDescent="0.15">
      <c r="K2968" s="1"/>
      <c r="AL2968" s="16"/>
      <c r="AM2968" s="16"/>
      <c r="AN2968" s="17"/>
      <c r="AO2968" s="16"/>
      <c r="AP2968" s="16"/>
      <c r="AQ2968" s="18"/>
      <c r="AR2968" s="18"/>
      <c r="AS2968" s="16"/>
      <c r="AT2968" s="16"/>
      <c r="AU2968" s="16"/>
      <c r="AV2968" s="16"/>
      <c r="AW2968" s="17"/>
      <c r="AX2968" s="16"/>
      <c r="AY2968" s="16"/>
      <c r="AZ2968" s="16"/>
      <c r="BA2968" s="16"/>
      <c r="BB2968" s="16"/>
      <c r="BC2968" s="16"/>
      <c r="BD2968" s="16"/>
      <c r="BH2968" s="6"/>
      <c r="BI2968" s="3"/>
      <c r="BK2968" s="6"/>
      <c r="BL2968" s="3"/>
      <c r="BM2968" s="3"/>
    </row>
    <row r="2969" spans="11:65" ht="12.75" customHeight="1" x14ac:dyDescent="0.15">
      <c r="K2969" s="1"/>
      <c r="AL2969" s="16"/>
      <c r="AM2969" s="16"/>
      <c r="AN2969" s="17"/>
      <c r="AO2969" s="16"/>
      <c r="AP2969" s="16"/>
      <c r="AQ2969" s="18"/>
      <c r="AR2969" s="18"/>
      <c r="AS2969" s="16"/>
      <c r="AT2969" s="16"/>
      <c r="AU2969" s="16"/>
      <c r="AV2969" s="16"/>
      <c r="AW2969" s="17"/>
      <c r="AX2969" s="16"/>
      <c r="AY2969" s="16"/>
      <c r="AZ2969" s="16"/>
      <c r="BA2969" s="16"/>
      <c r="BB2969" s="16"/>
      <c r="BC2969" s="16"/>
      <c r="BD2969" s="16"/>
      <c r="BH2969" s="6"/>
      <c r="BI2969" s="3"/>
      <c r="BK2969" s="6"/>
      <c r="BL2969" s="3"/>
      <c r="BM2969" s="3"/>
    </row>
    <row r="2970" spans="11:65" ht="12.75" customHeight="1" x14ac:dyDescent="0.15">
      <c r="K2970" s="1"/>
      <c r="AL2970" s="16"/>
      <c r="AM2970" s="16"/>
      <c r="AN2970" s="17"/>
      <c r="AO2970" s="16"/>
      <c r="AP2970" s="16"/>
      <c r="AQ2970" s="18"/>
      <c r="AR2970" s="18"/>
      <c r="AS2970" s="16"/>
      <c r="AT2970" s="16"/>
      <c r="AU2970" s="16"/>
      <c r="AV2970" s="16"/>
      <c r="AW2970" s="17"/>
      <c r="AX2970" s="16"/>
      <c r="AY2970" s="16"/>
      <c r="AZ2970" s="16"/>
      <c r="BA2970" s="16"/>
      <c r="BB2970" s="16"/>
      <c r="BC2970" s="16"/>
      <c r="BD2970" s="16"/>
      <c r="BH2970" s="6"/>
      <c r="BI2970" s="3"/>
      <c r="BK2970" s="6"/>
      <c r="BL2970" s="3"/>
      <c r="BM2970" s="3"/>
    </row>
    <row r="2971" spans="11:65" ht="12.75" customHeight="1" x14ac:dyDescent="0.15">
      <c r="K2971" s="1"/>
      <c r="AL2971" s="16"/>
      <c r="AM2971" s="16"/>
      <c r="AN2971" s="17"/>
      <c r="AO2971" s="16"/>
      <c r="AP2971" s="16"/>
      <c r="AQ2971" s="18"/>
      <c r="AR2971" s="18"/>
      <c r="AS2971" s="16"/>
      <c r="AT2971" s="16"/>
      <c r="AU2971" s="16"/>
      <c r="AV2971" s="16"/>
      <c r="AW2971" s="17"/>
      <c r="AX2971" s="16"/>
      <c r="AY2971" s="16"/>
      <c r="AZ2971" s="16"/>
      <c r="BA2971" s="16"/>
      <c r="BB2971" s="16"/>
      <c r="BC2971" s="16"/>
      <c r="BD2971" s="16"/>
      <c r="BH2971" s="6"/>
      <c r="BI2971" s="3"/>
      <c r="BK2971" s="6"/>
      <c r="BL2971" s="3"/>
      <c r="BM2971" s="3"/>
    </row>
    <row r="2972" spans="11:65" ht="12.75" customHeight="1" x14ac:dyDescent="0.15">
      <c r="K2972" s="1"/>
      <c r="AL2972" s="16"/>
      <c r="AM2972" s="16"/>
      <c r="AN2972" s="17"/>
      <c r="AO2972" s="16"/>
      <c r="AP2972" s="16"/>
      <c r="AQ2972" s="18"/>
      <c r="AR2972" s="18"/>
      <c r="AS2972" s="16"/>
      <c r="AT2972" s="16"/>
      <c r="AU2972" s="16"/>
      <c r="AV2972" s="16"/>
      <c r="AW2972" s="17"/>
      <c r="AX2972" s="16"/>
      <c r="AY2972" s="16"/>
      <c r="AZ2972" s="16"/>
      <c r="BA2972" s="16"/>
      <c r="BB2972" s="16"/>
      <c r="BC2972" s="16"/>
      <c r="BD2972" s="16"/>
      <c r="BH2972" s="6"/>
      <c r="BI2972" s="3"/>
      <c r="BK2972" s="6"/>
      <c r="BL2972" s="3"/>
      <c r="BM2972" s="3"/>
    </row>
    <row r="2973" spans="11:65" ht="12.75" customHeight="1" x14ac:dyDescent="0.15">
      <c r="K2973" s="1"/>
      <c r="AL2973" s="16"/>
      <c r="AM2973" s="16"/>
      <c r="AN2973" s="17"/>
      <c r="AO2973" s="16"/>
      <c r="AP2973" s="16"/>
      <c r="AQ2973" s="18"/>
      <c r="AR2973" s="18"/>
      <c r="AS2973" s="16"/>
      <c r="AT2973" s="16"/>
      <c r="AU2973" s="16"/>
      <c r="AV2973" s="16"/>
      <c r="AW2973" s="17"/>
      <c r="AX2973" s="16"/>
      <c r="AY2973" s="16"/>
      <c r="AZ2973" s="16"/>
      <c r="BA2973" s="16"/>
      <c r="BB2973" s="16"/>
      <c r="BC2973" s="16"/>
      <c r="BD2973" s="16"/>
      <c r="BH2973" s="6"/>
      <c r="BI2973" s="3"/>
      <c r="BK2973" s="6"/>
      <c r="BL2973" s="3"/>
      <c r="BM2973" s="3"/>
    </row>
    <row r="2974" spans="11:65" ht="12.75" customHeight="1" x14ac:dyDescent="0.15">
      <c r="K2974" s="1"/>
      <c r="AL2974" s="16"/>
      <c r="AM2974" s="16"/>
      <c r="AN2974" s="17"/>
      <c r="AO2974" s="16"/>
      <c r="AP2974" s="16"/>
      <c r="AQ2974" s="18"/>
      <c r="AR2974" s="18"/>
      <c r="AS2974" s="16"/>
      <c r="AT2974" s="16"/>
      <c r="AU2974" s="16"/>
      <c r="AV2974" s="16"/>
      <c r="AW2974" s="17"/>
      <c r="AX2974" s="16"/>
      <c r="AY2974" s="16"/>
      <c r="AZ2974" s="16"/>
      <c r="BA2974" s="16"/>
      <c r="BB2974" s="16"/>
      <c r="BC2974" s="16"/>
      <c r="BD2974" s="16"/>
      <c r="BH2974" s="6"/>
      <c r="BI2974" s="3"/>
      <c r="BK2974" s="6"/>
      <c r="BL2974" s="3"/>
      <c r="BM2974" s="3"/>
    </row>
    <row r="2975" spans="11:65" ht="12.75" customHeight="1" x14ac:dyDescent="0.15">
      <c r="K2975" s="1"/>
      <c r="AL2975" s="16"/>
      <c r="AM2975" s="16"/>
      <c r="AN2975" s="17"/>
      <c r="AO2975" s="16"/>
      <c r="AP2975" s="16"/>
      <c r="AQ2975" s="18"/>
      <c r="AR2975" s="18"/>
      <c r="AS2975" s="16"/>
      <c r="AT2975" s="16"/>
      <c r="AU2975" s="16"/>
      <c r="AV2975" s="16"/>
      <c r="AW2975" s="17"/>
      <c r="AX2975" s="16"/>
      <c r="AY2975" s="16"/>
      <c r="AZ2975" s="16"/>
      <c r="BA2975" s="16"/>
      <c r="BB2975" s="16"/>
      <c r="BC2975" s="16"/>
      <c r="BD2975" s="16"/>
      <c r="BH2975" s="6"/>
      <c r="BI2975" s="3"/>
      <c r="BK2975" s="6"/>
      <c r="BL2975" s="3"/>
      <c r="BM2975" s="3"/>
    </row>
    <row r="2976" spans="11:65" ht="12.75" customHeight="1" x14ac:dyDescent="0.15">
      <c r="K2976" s="1"/>
      <c r="AL2976" s="16"/>
      <c r="AM2976" s="16"/>
      <c r="AN2976" s="17"/>
      <c r="AO2976" s="16"/>
      <c r="AP2976" s="16"/>
      <c r="AQ2976" s="18"/>
      <c r="AR2976" s="18"/>
      <c r="AS2976" s="16"/>
      <c r="AT2976" s="16"/>
      <c r="AU2976" s="16"/>
      <c r="AV2976" s="16"/>
      <c r="AW2976" s="17"/>
      <c r="AX2976" s="16"/>
      <c r="AY2976" s="16"/>
      <c r="AZ2976" s="16"/>
      <c r="BA2976" s="16"/>
      <c r="BB2976" s="16"/>
      <c r="BC2976" s="16"/>
      <c r="BD2976" s="16"/>
      <c r="BH2976" s="6"/>
      <c r="BI2976" s="3"/>
      <c r="BK2976" s="6"/>
      <c r="BL2976" s="3"/>
      <c r="BM2976" s="3"/>
    </row>
    <row r="2977" spans="11:65" ht="12.75" customHeight="1" x14ac:dyDescent="0.15">
      <c r="K2977" s="1"/>
      <c r="AL2977" s="16"/>
      <c r="AM2977" s="16"/>
      <c r="AN2977" s="17"/>
      <c r="AO2977" s="16"/>
      <c r="AP2977" s="16"/>
      <c r="AQ2977" s="18"/>
      <c r="AR2977" s="18"/>
      <c r="AS2977" s="16"/>
      <c r="AT2977" s="16"/>
      <c r="AU2977" s="16"/>
      <c r="AV2977" s="16"/>
      <c r="AW2977" s="17"/>
      <c r="AX2977" s="16"/>
      <c r="AY2977" s="16"/>
      <c r="AZ2977" s="16"/>
      <c r="BA2977" s="16"/>
      <c r="BB2977" s="16"/>
      <c r="BC2977" s="16"/>
      <c r="BD2977" s="16"/>
      <c r="BH2977" s="6"/>
      <c r="BI2977" s="3"/>
      <c r="BK2977" s="6"/>
      <c r="BL2977" s="3"/>
      <c r="BM2977" s="3"/>
    </row>
    <row r="2978" spans="11:65" ht="12.75" customHeight="1" x14ac:dyDescent="0.15">
      <c r="K2978" s="1"/>
      <c r="AL2978" s="16"/>
      <c r="AM2978" s="16"/>
      <c r="AN2978" s="17"/>
      <c r="AO2978" s="16"/>
      <c r="AP2978" s="16"/>
      <c r="AQ2978" s="18"/>
      <c r="AR2978" s="18"/>
      <c r="AS2978" s="16"/>
      <c r="AT2978" s="16"/>
      <c r="AU2978" s="16"/>
      <c r="AV2978" s="16"/>
      <c r="AW2978" s="17"/>
      <c r="AX2978" s="16"/>
      <c r="AY2978" s="16"/>
      <c r="AZ2978" s="16"/>
      <c r="BA2978" s="16"/>
      <c r="BB2978" s="16"/>
      <c r="BC2978" s="16"/>
      <c r="BD2978" s="16"/>
      <c r="BH2978" s="6"/>
      <c r="BI2978" s="3"/>
      <c r="BK2978" s="6"/>
      <c r="BL2978" s="3"/>
      <c r="BM2978" s="3"/>
    </row>
    <row r="2979" spans="11:65" ht="12.75" customHeight="1" x14ac:dyDescent="0.15">
      <c r="K2979" s="1"/>
      <c r="AL2979" s="16"/>
      <c r="AM2979" s="16"/>
      <c r="AN2979" s="17"/>
      <c r="AO2979" s="16"/>
      <c r="AP2979" s="16"/>
      <c r="AQ2979" s="18"/>
      <c r="AR2979" s="18"/>
      <c r="AS2979" s="16"/>
      <c r="AT2979" s="16"/>
      <c r="AU2979" s="16"/>
      <c r="AV2979" s="16"/>
      <c r="AW2979" s="17"/>
      <c r="AX2979" s="16"/>
      <c r="AY2979" s="16"/>
      <c r="AZ2979" s="16"/>
      <c r="BA2979" s="16"/>
      <c r="BB2979" s="16"/>
      <c r="BC2979" s="16"/>
      <c r="BD2979" s="16"/>
      <c r="BH2979" s="6"/>
      <c r="BI2979" s="3"/>
      <c r="BK2979" s="6"/>
      <c r="BL2979" s="3"/>
      <c r="BM2979" s="3"/>
    </row>
    <row r="2980" spans="11:65" ht="12.75" customHeight="1" x14ac:dyDescent="0.15">
      <c r="K2980" s="1"/>
      <c r="AL2980" s="16"/>
      <c r="AM2980" s="16"/>
      <c r="AN2980" s="17"/>
      <c r="AO2980" s="16"/>
      <c r="AP2980" s="16"/>
      <c r="AQ2980" s="18"/>
      <c r="AR2980" s="18"/>
      <c r="AS2980" s="16"/>
      <c r="AT2980" s="16"/>
      <c r="AU2980" s="16"/>
      <c r="AV2980" s="16"/>
      <c r="AW2980" s="17"/>
      <c r="AX2980" s="16"/>
      <c r="AY2980" s="16"/>
      <c r="AZ2980" s="16"/>
      <c r="BA2980" s="16"/>
      <c r="BB2980" s="16"/>
      <c r="BC2980" s="16"/>
      <c r="BD2980" s="16"/>
      <c r="BH2980" s="6"/>
      <c r="BI2980" s="3"/>
      <c r="BK2980" s="6"/>
      <c r="BL2980" s="3"/>
      <c r="BM2980" s="3"/>
    </row>
    <row r="2981" spans="11:65" ht="12.75" customHeight="1" x14ac:dyDescent="0.15">
      <c r="K2981" s="1"/>
      <c r="AL2981" s="16"/>
      <c r="AM2981" s="16"/>
      <c r="AN2981" s="17"/>
      <c r="AO2981" s="16"/>
      <c r="AP2981" s="16"/>
      <c r="AQ2981" s="18"/>
      <c r="AR2981" s="18"/>
      <c r="AS2981" s="16"/>
      <c r="AT2981" s="16"/>
      <c r="AU2981" s="16"/>
      <c r="AV2981" s="16"/>
      <c r="AW2981" s="17"/>
      <c r="AX2981" s="16"/>
      <c r="AY2981" s="16"/>
      <c r="AZ2981" s="16"/>
      <c r="BA2981" s="16"/>
      <c r="BB2981" s="16"/>
      <c r="BC2981" s="16"/>
      <c r="BD2981" s="16"/>
      <c r="BH2981" s="6"/>
      <c r="BI2981" s="3"/>
      <c r="BK2981" s="6"/>
      <c r="BL2981" s="3"/>
      <c r="BM2981" s="3"/>
    </row>
    <row r="2982" spans="11:65" ht="12.75" customHeight="1" x14ac:dyDescent="0.15">
      <c r="K2982" s="1"/>
      <c r="AL2982" s="16"/>
      <c r="AM2982" s="16"/>
      <c r="AN2982" s="17"/>
      <c r="AO2982" s="16"/>
      <c r="AP2982" s="16"/>
      <c r="AQ2982" s="18"/>
      <c r="AR2982" s="18"/>
      <c r="AS2982" s="16"/>
      <c r="AT2982" s="16"/>
      <c r="AU2982" s="16"/>
      <c r="AV2982" s="16"/>
      <c r="AW2982" s="17"/>
      <c r="AX2982" s="16"/>
      <c r="AY2982" s="16"/>
      <c r="AZ2982" s="16"/>
      <c r="BA2982" s="16"/>
      <c r="BB2982" s="16"/>
      <c r="BC2982" s="16"/>
      <c r="BD2982" s="16"/>
      <c r="BH2982" s="6"/>
      <c r="BI2982" s="3"/>
      <c r="BK2982" s="6"/>
      <c r="BL2982" s="3"/>
      <c r="BM2982" s="3"/>
    </row>
    <row r="2983" spans="11:65" ht="12.75" customHeight="1" x14ac:dyDescent="0.15">
      <c r="K2983" s="1"/>
      <c r="AL2983" s="16"/>
      <c r="AM2983" s="16"/>
      <c r="AN2983" s="17"/>
      <c r="AO2983" s="16"/>
      <c r="AP2983" s="16"/>
      <c r="AQ2983" s="18"/>
      <c r="AR2983" s="18"/>
      <c r="AS2983" s="16"/>
      <c r="AT2983" s="16"/>
      <c r="AU2983" s="16"/>
      <c r="AV2983" s="16"/>
      <c r="AW2983" s="17"/>
      <c r="AX2983" s="16"/>
      <c r="AY2983" s="16"/>
      <c r="AZ2983" s="16"/>
      <c r="BA2983" s="16"/>
      <c r="BB2983" s="16"/>
      <c r="BC2983" s="16"/>
      <c r="BD2983" s="16"/>
      <c r="BH2983" s="6"/>
      <c r="BI2983" s="3"/>
      <c r="BK2983" s="6"/>
      <c r="BL2983" s="3"/>
      <c r="BM2983" s="3"/>
    </row>
    <row r="2984" spans="11:65" ht="12.75" customHeight="1" x14ac:dyDescent="0.15">
      <c r="K2984" s="1"/>
      <c r="AL2984" s="16"/>
      <c r="AM2984" s="16"/>
      <c r="AN2984" s="17"/>
      <c r="AO2984" s="16"/>
      <c r="AP2984" s="16"/>
      <c r="AQ2984" s="18"/>
      <c r="AR2984" s="18"/>
      <c r="AS2984" s="16"/>
      <c r="AT2984" s="16"/>
      <c r="AU2984" s="16"/>
      <c r="AV2984" s="16"/>
      <c r="AW2984" s="17"/>
      <c r="AX2984" s="16"/>
      <c r="AY2984" s="16"/>
      <c r="AZ2984" s="16"/>
      <c r="BA2984" s="16"/>
      <c r="BB2984" s="16"/>
      <c r="BC2984" s="16"/>
      <c r="BD2984" s="16"/>
      <c r="BH2984" s="6"/>
      <c r="BI2984" s="3"/>
      <c r="BK2984" s="6"/>
      <c r="BL2984" s="3"/>
      <c r="BM2984" s="3"/>
    </row>
    <row r="2985" spans="11:65" ht="12.75" customHeight="1" x14ac:dyDescent="0.15">
      <c r="K2985" s="1"/>
      <c r="AL2985" s="16"/>
      <c r="AM2985" s="16"/>
      <c r="AN2985" s="17"/>
      <c r="AO2985" s="16"/>
      <c r="AP2985" s="16"/>
      <c r="AQ2985" s="18"/>
      <c r="AR2985" s="18"/>
      <c r="AS2985" s="16"/>
      <c r="AT2985" s="16"/>
      <c r="AU2985" s="16"/>
      <c r="AV2985" s="16"/>
      <c r="AW2985" s="17"/>
      <c r="AX2985" s="16"/>
      <c r="AY2985" s="16"/>
      <c r="AZ2985" s="16"/>
      <c r="BA2985" s="16"/>
      <c r="BB2985" s="16"/>
      <c r="BC2985" s="16"/>
      <c r="BD2985" s="16"/>
      <c r="BH2985" s="6"/>
      <c r="BI2985" s="3"/>
      <c r="BK2985" s="6"/>
      <c r="BL2985" s="3"/>
      <c r="BM2985" s="3"/>
    </row>
    <row r="2986" spans="11:65" ht="12.75" customHeight="1" x14ac:dyDescent="0.15">
      <c r="K2986" s="1"/>
      <c r="AL2986" s="16"/>
      <c r="AM2986" s="16"/>
      <c r="AN2986" s="17"/>
      <c r="AO2986" s="16"/>
      <c r="AP2986" s="16"/>
      <c r="AQ2986" s="18"/>
      <c r="AR2986" s="18"/>
      <c r="AS2986" s="16"/>
      <c r="AT2986" s="16"/>
      <c r="AU2986" s="16"/>
      <c r="AV2986" s="16"/>
      <c r="AW2986" s="17"/>
      <c r="AX2986" s="16"/>
      <c r="AY2986" s="16"/>
      <c r="AZ2986" s="16"/>
      <c r="BA2986" s="16"/>
      <c r="BB2986" s="16"/>
      <c r="BC2986" s="16"/>
      <c r="BD2986" s="16"/>
      <c r="BH2986" s="6"/>
      <c r="BI2986" s="3"/>
      <c r="BK2986" s="6"/>
      <c r="BL2986" s="3"/>
      <c r="BM2986" s="3"/>
    </row>
    <row r="2987" spans="11:65" ht="12.75" customHeight="1" x14ac:dyDescent="0.15">
      <c r="K2987" s="1"/>
      <c r="AL2987" s="16"/>
      <c r="AM2987" s="16"/>
      <c r="AN2987" s="17"/>
      <c r="AO2987" s="16"/>
      <c r="AP2987" s="16"/>
      <c r="AQ2987" s="18"/>
      <c r="AR2987" s="18"/>
      <c r="AS2987" s="16"/>
      <c r="AT2987" s="16"/>
      <c r="AU2987" s="16"/>
      <c r="AV2987" s="16"/>
      <c r="AW2987" s="17"/>
      <c r="AX2987" s="16"/>
      <c r="AY2987" s="16"/>
      <c r="AZ2987" s="16"/>
      <c r="BA2987" s="16"/>
      <c r="BB2987" s="16"/>
      <c r="BC2987" s="16"/>
      <c r="BD2987" s="16"/>
      <c r="BH2987" s="6"/>
      <c r="BI2987" s="3"/>
      <c r="BK2987" s="6"/>
      <c r="BL2987" s="3"/>
      <c r="BM2987" s="3"/>
    </row>
    <row r="2988" spans="11:65" ht="12.75" customHeight="1" x14ac:dyDescent="0.15">
      <c r="K2988" s="1"/>
      <c r="AL2988" s="16"/>
      <c r="AM2988" s="16"/>
      <c r="AN2988" s="17"/>
      <c r="AO2988" s="16"/>
      <c r="AP2988" s="16"/>
      <c r="AQ2988" s="18"/>
      <c r="AR2988" s="18"/>
      <c r="AS2988" s="16"/>
      <c r="AT2988" s="16"/>
      <c r="AU2988" s="16"/>
      <c r="AV2988" s="16"/>
      <c r="AW2988" s="17"/>
      <c r="AX2988" s="16"/>
      <c r="AY2988" s="16"/>
      <c r="AZ2988" s="16"/>
      <c r="BA2988" s="16"/>
      <c r="BB2988" s="16"/>
      <c r="BC2988" s="16"/>
      <c r="BD2988" s="16"/>
      <c r="BH2988" s="6"/>
      <c r="BI2988" s="3"/>
      <c r="BK2988" s="6"/>
      <c r="BL2988" s="3"/>
      <c r="BM2988" s="3"/>
    </row>
    <row r="2989" spans="11:65" ht="12.75" customHeight="1" x14ac:dyDescent="0.15">
      <c r="K2989" s="1"/>
      <c r="AL2989" s="16"/>
      <c r="AM2989" s="16"/>
      <c r="AN2989" s="17"/>
      <c r="AO2989" s="16"/>
      <c r="AP2989" s="16"/>
      <c r="AQ2989" s="18"/>
      <c r="AR2989" s="18"/>
      <c r="AS2989" s="16"/>
      <c r="AT2989" s="16"/>
      <c r="AU2989" s="16"/>
      <c r="AV2989" s="16"/>
      <c r="AW2989" s="17"/>
      <c r="AX2989" s="16"/>
      <c r="AY2989" s="16"/>
      <c r="AZ2989" s="16"/>
      <c r="BA2989" s="16"/>
      <c r="BB2989" s="16"/>
      <c r="BC2989" s="16"/>
      <c r="BD2989" s="16"/>
      <c r="BH2989" s="6"/>
      <c r="BI2989" s="3"/>
      <c r="BK2989" s="6"/>
      <c r="BL2989" s="3"/>
      <c r="BM2989" s="3"/>
    </row>
    <row r="2990" spans="11:65" ht="12.75" customHeight="1" x14ac:dyDescent="0.15">
      <c r="K2990" s="1"/>
      <c r="AL2990" s="16"/>
      <c r="AM2990" s="16"/>
      <c r="AN2990" s="17"/>
      <c r="AO2990" s="16"/>
      <c r="AP2990" s="16"/>
      <c r="AQ2990" s="18"/>
      <c r="AR2990" s="18"/>
      <c r="AS2990" s="16"/>
      <c r="AT2990" s="16"/>
      <c r="AU2990" s="16"/>
      <c r="AV2990" s="16"/>
      <c r="AW2990" s="17"/>
      <c r="AX2990" s="16"/>
      <c r="AY2990" s="16"/>
      <c r="AZ2990" s="16"/>
      <c r="BA2990" s="16"/>
      <c r="BB2990" s="16"/>
      <c r="BC2990" s="16"/>
      <c r="BD2990" s="16"/>
      <c r="BH2990" s="6"/>
      <c r="BI2990" s="3"/>
      <c r="BK2990" s="6"/>
      <c r="BL2990" s="3"/>
      <c r="BM2990" s="3"/>
    </row>
    <row r="2991" spans="11:65" ht="12.75" customHeight="1" x14ac:dyDescent="0.15">
      <c r="K2991" s="1"/>
      <c r="AL2991" s="16"/>
      <c r="AM2991" s="16"/>
      <c r="AN2991" s="17"/>
      <c r="AO2991" s="16"/>
      <c r="AP2991" s="16"/>
      <c r="AQ2991" s="18"/>
      <c r="AR2991" s="18"/>
      <c r="AS2991" s="16"/>
      <c r="AT2991" s="16"/>
      <c r="AU2991" s="16"/>
      <c r="AV2991" s="16"/>
      <c r="AW2991" s="17"/>
      <c r="AX2991" s="16"/>
      <c r="AY2991" s="16"/>
      <c r="AZ2991" s="16"/>
      <c r="BA2991" s="16"/>
      <c r="BB2991" s="16"/>
      <c r="BC2991" s="16"/>
      <c r="BD2991" s="16"/>
      <c r="BH2991" s="6"/>
      <c r="BI2991" s="3"/>
      <c r="BK2991" s="6"/>
      <c r="BL2991" s="3"/>
      <c r="BM2991" s="3"/>
    </row>
    <row r="2992" spans="11:65" ht="12.75" customHeight="1" x14ac:dyDescent="0.15">
      <c r="K2992" s="1"/>
      <c r="AL2992" s="16"/>
      <c r="AM2992" s="16"/>
      <c r="AN2992" s="17"/>
      <c r="AO2992" s="16"/>
      <c r="AP2992" s="16"/>
      <c r="AQ2992" s="18"/>
      <c r="AR2992" s="18"/>
      <c r="AS2992" s="16"/>
      <c r="AT2992" s="16"/>
      <c r="AU2992" s="16"/>
      <c r="AV2992" s="16"/>
      <c r="AW2992" s="17"/>
      <c r="AX2992" s="16"/>
      <c r="AY2992" s="16"/>
      <c r="AZ2992" s="16"/>
      <c r="BA2992" s="16"/>
      <c r="BB2992" s="16"/>
      <c r="BC2992" s="16"/>
      <c r="BD2992" s="16"/>
      <c r="BH2992" s="6"/>
      <c r="BI2992" s="3"/>
      <c r="BK2992" s="6"/>
      <c r="BL2992" s="3"/>
      <c r="BM2992" s="3"/>
    </row>
    <row r="2993" spans="11:65" ht="12.75" customHeight="1" x14ac:dyDescent="0.15">
      <c r="K2993" s="1"/>
      <c r="AL2993" s="16"/>
      <c r="AM2993" s="16"/>
      <c r="AN2993" s="17"/>
      <c r="AO2993" s="16"/>
      <c r="AP2993" s="16"/>
      <c r="AQ2993" s="18"/>
      <c r="AR2993" s="18"/>
      <c r="AS2993" s="16"/>
      <c r="AT2993" s="16"/>
      <c r="AU2993" s="16"/>
      <c r="AV2993" s="16"/>
      <c r="AW2993" s="17"/>
      <c r="AX2993" s="16"/>
      <c r="AY2993" s="16"/>
      <c r="AZ2993" s="16"/>
      <c r="BA2993" s="16"/>
      <c r="BB2993" s="16"/>
      <c r="BC2993" s="16"/>
      <c r="BD2993" s="16"/>
      <c r="BH2993" s="6"/>
      <c r="BI2993" s="3"/>
      <c r="BK2993" s="6"/>
      <c r="BL2993" s="3"/>
      <c r="BM2993" s="3"/>
    </row>
    <row r="2994" spans="11:65" ht="12.75" customHeight="1" x14ac:dyDescent="0.15">
      <c r="K2994" s="1"/>
      <c r="AL2994" s="16"/>
      <c r="AM2994" s="16"/>
      <c r="AN2994" s="17"/>
      <c r="AO2994" s="16"/>
      <c r="AP2994" s="16"/>
      <c r="AQ2994" s="18"/>
      <c r="AR2994" s="18"/>
      <c r="AS2994" s="16"/>
      <c r="AT2994" s="16"/>
      <c r="AU2994" s="16"/>
      <c r="AV2994" s="16"/>
      <c r="AW2994" s="17"/>
      <c r="AX2994" s="16"/>
      <c r="AY2994" s="16"/>
      <c r="AZ2994" s="16"/>
      <c r="BA2994" s="16"/>
      <c r="BB2994" s="16"/>
      <c r="BC2994" s="16"/>
      <c r="BD2994" s="16"/>
      <c r="BH2994" s="6"/>
      <c r="BI2994" s="3"/>
      <c r="BK2994" s="6"/>
      <c r="BL2994" s="3"/>
      <c r="BM2994" s="3"/>
    </row>
    <row r="2995" spans="11:65" ht="12.75" customHeight="1" x14ac:dyDescent="0.15">
      <c r="K2995" s="1"/>
      <c r="AL2995" s="16"/>
      <c r="AM2995" s="16"/>
      <c r="AN2995" s="17"/>
      <c r="AO2995" s="16"/>
      <c r="AP2995" s="16"/>
      <c r="AQ2995" s="18"/>
      <c r="AR2995" s="18"/>
      <c r="AS2995" s="16"/>
      <c r="AT2995" s="16"/>
      <c r="AU2995" s="16"/>
      <c r="AV2995" s="16"/>
      <c r="AW2995" s="17"/>
      <c r="AX2995" s="16"/>
      <c r="AY2995" s="16"/>
      <c r="AZ2995" s="16"/>
      <c r="BA2995" s="16"/>
      <c r="BB2995" s="16"/>
      <c r="BC2995" s="16"/>
      <c r="BD2995" s="16"/>
      <c r="BH2995" s="6"/>
      <c r="BI2995" s="3"/>
      <c r="BK2995" s="6"/>
      <c r="BL2995" s="3"/>
      <c r="BM2995" s="3"/>
    </row>
    <row r="2996" spans="11:65" ht="12.75" customHeight="1" x14ac:dyDescent="0.15">
      <c r="K2996" s="1"/>
      <c r="AL2996" s="16"/>
      <c r="AM2996" s="16"/>
      <c r="AN2996" s="17"/>
      <c r="AO2996" s="16"/>
      <c r="AP2996" s="16"/>
      <c r="AQ2996" s="18"/>
      <c r="AR2996" s="18"/>
      <c r="AS2996" s="16"/>
      <c r="AT2996" s="16"/>
      <c r="AU2996" s="16"/>
      <c r="AV2996" s="16"/>
      <c r="AW2996" s="17"/>
      <c r="AX2996" s="16"/>
      <c r="AY2996" s="16"/>
      <c r="AZ2996" s="16"/>
      <c r="BA2996" s="16"/>
      <c r="BB2996" s="16"/>
      <c r="BC2996" s="16"/>
      <c r="BD2996" s="16"/>
      <c r="BH2996" s="6"/>
      <c r="BI2996" s="3"/>
      <c r="BK2996" s="6"/>
      <c r="BL2996" s="3"/>
      <c r="BM2996" s="3"/>
    </row>
    <row r="2997" spans="11:65" ht="12.75" customHeight="1" x14ac:dyDescent="0.15">
      <c r="K2997" s="1"/>
      <c r="AL2997" s="16"/>
      <c r="AM2997" s="16"/>
      <c r="AN2997" s="17"/>
      <c r="AO2997" s="16"/>
      <c r="AP2997" s="16"/>
      <c r="AQ2997" s="18"/>
      <c r="AR2997" s="18"/>
      <c r="AS2997" s="16"/>
      <c r="AT2997" s="16"/>
      <c r="AU2997" s="16"/>
      <c r="AV2997" s="16"/>
      <c r="AW2997" s="17"/>
      <c r="AX2997" s="16"/>
      <c r="AY2997" s="16"/>
      <c r="AZ2997" s="16"/>
      <c r="BA2997" s="16"/>
      <c r="BB2997" s="16"/>
      <c r="BC2997" s="16"/>
      <c r="BD2997" s="16"/>
      <c r="BH2997" s="6"/>
      <c r="BI2997" s="3"/>
      <c r="BK2997" s="6"/>
      <c r="BL2997" s="3"/>
      <c r="BM2997" s="3"/>
    </row>
    <row r="2998" spans="11:65" ht="12.75" customHeight="1" x14ac:dyDescent="0.15">
      <c r="K2998" s="1"/>
      <c r="AL2998" s="16"/>
      <c r="AM2998" s="16"/>
      <c r="AN2998" s="17"/>
      <c r="AO2998" s="16"/>
      <c r="AP2998" s="16"/>
      <c r="AQ2998" s="18"/>
      <c r="AR2998" s="18"/>
      <c r="AS2998" s="16"/>
      <c r="AT2998" s="16"/>
      <c r="AU2998" s="16"/>
      <c r="AV2998" s="16"/>
      <c r="AW2998" s="17"/>
      <c r="AX2998" s="16"/>
      <c r="AY2998" s="16"/>
      <c r="AZ2998" s="16"/>
      <c r="BA2998" s="16"/>
      <c r="BB2998" s="16"/>
      <c r="BC2998" s="16"/>
      <c r="BD2998" s="16"/>
      <c r="BH2998" s="6"/>
      <c r="BI2998" s="3"/>
      <c r="BK2998" s="6"/>
      <c r="BL2998" s="3"/>
      <c r="BM2998" s="3"/>
    </row>
    <row r="2999" spans="11:65" ht="12.75" customHeight="1" x14ac:dyDescent="0.15">
      <c r="K2999" s="1"/>
      <c r="AL2999" s="16"/>
      <c r="AM2999" s="16"/>
      <c r="AN2999" s="17"/>
      <c r="AO2999" s="16"/>
      <c r="AP2999" s="16"/>
      <c r="AQ2999" s="18"/>
      <c r="AR2999" s="18"/>
      <c r="AS2999" s="16"/>
      <c r="AT2999" s="16"/>
      <c r="AU2999" s="16"/>
      <c r="AV2999" s="16"/>
      <c r="AW2999" s="17"/>
      <c r="AX2999" s="16"/>
      <c r="AY2999" s="16"/>
      <c r="AZ2999" s="16"/>
      <c r="BA2999" s="16"/>
      <c r="BB2999" s="16"/>
      <c r="BC2999" s="16"/>
      <c r="BD2999" s="16"/>
      <c r="BH2999" s="6"/>
      <c r="BI2999" s="3"/>
      <c r="BK2999" s="6"/>
      <c r="BL2999" s="3"/>
      <c r="BM2999" s="3"/>
    </row>
    <row r="3000" spans="11:65" ht="12.75" customHeight="1" x14ac:dyDescent="0.15">
      <c r="K3000" s="1"/>
      <c r="AL3000" s="16"/>
      <c r="AM3000" s="16"/>
      <c r="AN3000" s="17"/>
      <c r="AO3000" s="16"/>
      <c r="AP3000" s="16"/>
      <c r="AQ3000" s="18"/>
      <c r="AR3000" s="18"/>
      <c r="AS3000" s="16"/>
      <c r="AT3000" s="16"/>
      <c r="AU3000" s="16"/>
      <c r="AV3000" s="16"/>
      <c r="AW3000" s="17"/>
      <c r="AX3000" s="16"/>
      <c r="AY3000" s="16"/>
      <c r="AZ3000" s="16"/>
      <c r="BA3000" s="16"/>
      <c r="BB3000" s="16"/>
      <c r="BC3000" s="16"/>
      <c r="BD3000" s="16"/>
      <c r="BH3000" s="6"/>
      <c r="BI3000" s="3"/>
      <c r="BK3000" s="6"/>
      <c r="BL3000" s="3"/>
      <c r="BM3000" s="3"/>
    </row>
    <row r="3001" spans="11:65" ht="12.75" customHeight="1" x14ac:dyDescent="0.15">
      <c r="K3001" s="1"/>
      <c r="AL3001" s="16"/>
      <c r="AM3001" s="16"/>
      <c r="AN3001" s="17"/>
      <c r="AO3001" s="16"/>
      <c r="AP3001" s="16"/>
      <c r="AQ3001" s="18"/>
      <c r="AR3001" s="18"/>
      <c r="AS3001" s="16"/>
      <c r="AT3001" s="16"/>
      <c r="AU3001" s="16"/>
      <c r="AV3001" s="16"/>
      <c r="AW3001" s="17"/>
      <c r="AX3001" s="16"/>
      <c r="AY3001" s="16"/>
      <c r="AZ3001" s="16"/>
      <c r="BA3001" s="16"/>
      <c r="BB3001" s="16"/>
      <c r="BC3001" s="16"/>
      <c r="BD3001" s="16"/>
      <c r="BH3001" s="6"/>
      <c r="BI3001" s="3"/>
      <c r="BK3001" s="6"/>
      <c r="BL3001" s="3"/>
      <c r="BM3001" s="3"/>
    </row>
    <row r="3002" spans="11:65" ht="12.75" customHeight="1" x14ac:dyDescent="0.15">
      <c r="K3002" s="1"/>
      <c r="AL3002" s="16"/>
      <c r="AM3002" s="16"/>
      <c r="AN3002" s="17"/>
      <c r="AO3002" s="16"/>
      <c r="AP3002" s="16"/>
      <c r="AQ3002" s="18"/>
      <c r="AR3002" s="18"/>
      <c r="AS3002" s="16"/>
      <c r="AT3002" s="16"/>
      <c r="AU3002" s="16"/>
      <c r="AV3002" s="16"/>
      <c r="AW3002" s="17"/>
      <c r="AX3002" s="16"/>
      <c r="AY3002" s="16"/>
      <c r="AZ3002" s="16"/>
      <c r="BA3002" s="16"/>
      <c r="BB3002" s="16"/>
      <c r="BC3002" s="16"/>
      <c r="BD3002" s="16"/>
      <c r="BH3002" s="6"/>
      <c r="BI3002" s="3"/>
      <c r="BK3002" s="6"/>
      <c r="BL3002" s="3"/>
      <c r="BM3002" s="3"/>
    </row>
    <row r="3003" spans="11:65" ht="12.75" customHeight="1" x14ac:dyDescent="0.15">
      <c r="K3003" s="1"/>
      <c r="AL3003" s="16"/>
      <c r="AM3003" s="16"/>
      <c r="AN3003" s="17"/>
      <c r="AO3003" s="16"/>
      <c r="AP3003" s="16"/>
      <c r="AQ3003" s="18"/>
      <c r="AR3003" s="18"/>
      <c r="AS3003" s="16"/>
      <c r="AT3003" s="16"/>
      <c r="AU3003" s="16"/>
      <c r="AV3003" s="16"/>
      <c r="AW3003" s="17"/>
      <c r="AX3003" s="16"/>
      <c r="AY3003" s="16"/>
      <c r="AZ3003" s="16"/>
      <c r="BA3003" s="16"/>
      <c r="BB3003" s="16"/>
      <c r="BC3003" s="16"/>
      <c r="BD3003" s="16"/>
      <c r="BH3003" s="6"/>
      <c r="BI3003" s="3"/>
      <c r="BK3003" s="6"/>
      <c r="BL3003" s="3"/>
      <c r="BM3003" s="3"/>
    </row>
    <row r="3004" spans="11:65" ht="12.75" customHeight="1" x14ac:dyDescent="0.15">
      <c r="K3004" s="1"/>
      <c r="AL3004" s="16"/>
      <c r="AM3004" s="16"/>
      <c r="AN3004" s="17"/>
      <c r="AO3004" s="16"/>
      <c r="AP3004" s="16"/>
      <c r="AQ3004" s="18"/>
      <c r="AR3004" s="18"/>
      <c r="AS3004" s="16"/>
      <c r="AT3004" s="16"/>
      <c r="AU3004" s="16"/>
      <c r="AV3004" s="16"/>
      <c r="AW3004" s="17"/>
      <c r="AX3004" s="16"/>
      <c r="AY3004" s="16"/>
      <c r="AZ3004" s="16"/>
      <c r="BA3004" s="16"/>
      <c r="BB3004" s="16"/>
      <c r="BC3004" s="16"/>
      <c r="BD3004" s="16"/>
      <c r="BH3004" s="6"/>
      <c r="BI3004" s="3"/>
      <c r="BK3004" s="6"/>
      <c r="BL3004" s="3"/>
      <c r="BM3004" s="3"/>
    </row>
    <row r="3005" spans="11:65" ht="12.75" customHeight="1" x14ac:dyDescent="0.15">
      <c r="K3005" s="1"/>
      <c r="AL3005" s="16"/>
      <c r="AM3005" s="16"/>
      <c r="AN3005" s="17"/>
      <c r="AO3005" s="16"/>
      <c r="AP3005" s="16"/>
      <c r="AQ3005" s="18"/>
      <c r="AR3005" s="18"/>
      <c r="AS3005" s="16"/>
      <c r="AT3005" s="16"/>
      <c r="AU3005" s="16"/>
      <c r="AV3005" s="16"/>
      <c r="AW3005" s="17"/>
      <c r="AX3005" s="16"/>
      <c r="AY3005" s="16"/>
      <c r="AZ3005" s="16"/>
      <c r="BA3005" s="16"/>
      <c r="BB3005" s="16"/>
      <c r="BC3005" s="16"/>
      <c r="BD3005" s="16"/>
      <c r="BH3005" s="6"/>
      <c r="BI3005" s="3"/>
      <c r="BK3005" s="6"/>
      <c r="BL3005" s="3"/>
      <c r="BM3005" s="3"/>
    </row>
    <row r="3006" spans="11:65" ht="12.75" customHeight="1" x14ac:dyDescent="0.15">
      <c r="K3006" s="1"/>
      <c r="AL3006" s="16"/>
      <c r="AM3006" s="16"/>
      <c r="AN3006" s="17"/>
      <c r="AO3006" s="16"/>
      <c r="AP3006" s="16"/>
      <c r="AQ3006" s="18"/>
      <c r="AR3006" s="18"/>
      <c r="AS3006" s="16"/>
      <c r="AT3006" s="16"/>
      <c r="AU3006" s="16"/>
      <c r="AV3006" s="16"/>
      <c r="AW3006" s="17"/>
      <c r="AX3006" s="16"/>
      <c r="AY3006" s="16"/>
      <c r="AZ3006" s="16"/>
      <c r="BA3006" s="16"/>
      <c r="BB3006" s="16"/>
      <c r="BC3006" s="16"/>
      <c r="BD3006" s="16"/>
      <c r="BH3006" s="6"/>
      <c r="BI3006" s="3"/>
      <c r="BK3006" s="6"/>
      <c r="BL3006" s="3"/>
      <c r="BM3006" s="3"/>
    </row>
    <row r="3007" spans="11:65" ht="12.75" customHeight="1" x14ac:dyDescent="0.15">
      <c r="K3007" s="1"/>
      <c r="AL3007" s="16"/>
      <c r="AM3007" s="16"/>
      <c r="AN3007" s="17"/>
      <c r="AO3007" s="16"/>
      <c r="AP3007" s="16"/>
      <c r="AQ3007" s="18"/>
      <c r="AR3007" s="18"/>
      <c r="AS3007" s="16"/>
      <c r="AT3007" s="16"/>
      <c r="AU3007" s="16"/>
      <c r="AV3007" s="16"/>
      <c r="AW3007" s="17"/>
      <c r="AX3007" s="16"/>
      <c r="AY3007" s="16"/>
      <c r="AZ3007" s="16"/>
      <c r="BA3007" s="16"/>
      <c r="BB3007" s="16"/>
      <c r="BC3007" s="16"/>
      <c r="BD3007" s="16"/>
      <c r="BH3007" s="6"/>
      <c r="BI3007" s="3"/>
      <c r="BK3007" s="6"/>
      <c r="BL3007" s="3"/>
      <c r="BM3007" s="3"/>
    </row>
    <row r="3008" spans="11:65" ht="12.75" customHeight="1" x14ac:dyDescent="0.15">
      <c r="K3008" s="1"/>
      <c r="AL3008" s="16"/>
      <c r="AM3008" s="16"/>
      <c r="AN3008" s="17"/>
      <c r="AO3008" s="16"/>
      <c r="AP3008" s="16"/>
      <c r="AQ3008" s="18"/>
      <c r="AR3008" s="18"/>
      <c r="AS3008" s="16"/>
      <c r="AT3008" s="16"/>
      <c r="AU3008" s="16"/>
      <c r="AV3008" s="16"/>
      <c r="AW3008" s="17"/>
      <c r="AX3008" s="16"/>
      <c r="AY3008" s="16"/>
      <c r="AZ3008" s="16"/>
      <c r="BA3008" s="16"/>
      <c r="BB3008" s="16"/>
      <c r="BC3008" s="16"/>
      <c r="BD3008" s="16"/>
      <c r="BH3008" s="6"/>
      <c r="BI3008" s="3"/>
      <c r="BK3008" s="6"/>
      <c r="BL3008" s="3"/>
      <c r="BM3008" s="3"/>
    </row>
    <row r="3009" spans="11:65" ht="12.75" customHeight="1" x14ac:dyDescent="0.15">
      <c r="K3009" s="1"/>
      <c r="AL3009" s="16"/>
      <c r="AM3009" s="16"/>
      <c r="AN3009" s="17"/>
      <c r="AO3009" s="16"/>
      <c r="AP3009" s="16"/>
      <c r="AQ3009" s="18"/>
      <c r="AR3009" s="18"/>
      <c r="AS3009" s="16"/>
      <c r="AT3009" s="16"/>
      <c r="AU3009" s="16"/>
      <c r="AV3009" s="16"/>
      <c r="AW3009" s="17"/>
      <c r="AX3009" s="16"/>
      <c r="AY3009" s="16"/>
      <c r="AZ3009" s="16"/>
      <c r="BA3009" s="16"/>
      <c r="BB3009" s="16"/>
      <c r="BC3009" s="16"/>
      <c r="BD3009" s="16"/>
      <c r="BH3009" s="6"/>
      <c r="BI3009" s="3"/>
      <c r="BK3009" s="6"/>
      <c r="BL3009" s="3"/>
      <c r="BM3009" s="3"/>
    </row>
    <row r="3010" spans="11:65" ht="12.75" customHeight="1" x14ac:dyDescent="0.15">
      <c r="K3010" s="1"/>
      <c r="AL3010" s="16"/>
      <c r="AM3010" s="16"/>
      <c r="AN3010" s="17"/>
      <c r="AO3010" s="16"/>
      <c r="AP3010" s="16"/>
      <c r="AQ3010" s="18"/>
      <c r="AR3010" s="18"/>
      <c r="AS3010" s="16"/>
      <c r="AT3010" s="16"/>
      <c r="AU3010" s="16"/>
      <c r="AV3010" s="16"/>
      <c r="AW3010" s="17"/>
      <c r="AX3010" s="16"/>
      <c r="AY3010" s="16"/>
      <c r="AZ3010" s="16"/>
      <c r="BA3010" s="16"/>
      <c r="BB3010" s="16"/>
      <c r="BC3010" s="16"/>
      <c r="BD3010" s="16"/>
      <c r="BH3010" s="6"/>
      <c r="BI3010" s="3"/>
      <c r="BK3010" s="6"/>
      <c r="BL3010" s="3"/>
      <c r="BM3010" s="3"/>
    </row>
    <row r="3011" spans="11:65" ht="12.75" customHeight="1" x14ac:dyDescent="0.15">
      <c r="K3011" s="1"/>
      <c r="AL3011" s="16"/>
      <c r="AM3011" s="16"/>
      <c r="AN3011" s="17"/>
      <c r="AO3011" s="16"/>
      <c r="AP3011" s="16"/>
      <c r="AQ3011" s="18"/>
      <c r="AR3011" s="18"/>
      <c r="AS3011" s="16"/>
      <c r="AT3011" s="16"/>
      <c r="AU3011" s="16"/>
      <c r="AV3011" s="16"/>
      <c r="AW3011" s="17"/>
      <c r="AX3011" s="16"/>
      <c r="AY3011" s="16"/>
      <c r="AZ3011" s="16"/>
      <c r="BA3011" s="16"/>
      <c r="BB3011" s="16"/>
      <c r="BC3011" s="16"/>
      <c r="BD3011" s="16"/>
      <c r="BH3011" s="6"/>
      <c r="BI3011" s="3"/>
      <c r="BK3011" s="6"/>
      <c r="BL3011" s="3"/>
      <c r="BM3011" s="3"/>
    </row>
    <row r="3012" spans="11:65" ht="12.75" customHeight="1" x14ac:dyDescent="0.15">
      <c r="K3012" s="1"/>
      <c r="AL3012" s="16"/>
      <c r="AM3012" s="16"/>
      <c r="AN3012" s="17"/>
      <c r="AO3012" s="16"/>
      <c r="AP3012" s="16"/>
      <c r="AQ3012" s="18"/>
      <c r="AR3012" s="18"/>
      <c r="AS3012" s="16"/>
      <c r="AT3012" s="16"/>
      <c r="AU3012" s="16"/>
      <c r="AV3012" s="16"/>
      <c r="AW3012" s="17"/>
      <c r="AX3012" s="16"/>
      <c r="AY3012" s="16"/>
      <c r="AZ3012" s="16"/>
      <c r="BA3012" s="16"/>
      <c r="BB3012" s="16"/>
      <c r="BC3012" s="16"/>
      <c r="BD3012" s="16"/>
      <c r="BH3012" s="6"/>
      <c r="BI3012" s="3"/>
      <c r="BK3012" s="6"/>
      <c r="BL3012" s="3"/>
      <c r="BM3012" s="3"/>
    </row>
    <row r="3013" spans="11:65" ht="12.75" customHeight="1" x14ac:dyDescent="0.15">
      <c r="K3013" s="1"/>
      <c r="AL3013" s="16"/>
      <c r="AM3013" s="16"/>
      <c r="AN3013" s="17"/>
      <c r="AO3013" s="16"/>
      <c r="AP3013" s="16"/>
      <c r="AQ3013" s="18"/>
      <c r="AR3013" s="18"/>
      <c r="AS3013" s="16"/>
      <c r="AT3013" s="16"/>
      <c r="AU3013" s="16"/>
      <c r="AV3013" s="16"/>
      <c r="AW3013" s="17"/>
      <c r="AX3013" s="16"/>
      <c r="AY3013" s="16"/>
      <c r="AZ3013" s="16"/>
      <c r="BA3013" s="16"/>
      <c r="BB3013" s="16"/>
      <c r="BC3013" s="16"/>
      <c r="BD3013" s="16"/>
      <c r="BH3013" s="6"/>
      <c r="BI3013" s="3"/>
      <c r="BK3013" s="6"/>
      <c r="BL3013" s="3"/>
      <c r="BM3013" s="3"/>
    </row>
    <row r="3014" spans="11:65" ht="12.75" customHeight="1" x14ac:dyDescent="0.15">
      <c r="K3014" s="1"/>
      <c r="AL3014" s="16"/>
      <c r="AM3014" s="16"/>
      <c r="AN3014" s="17"/>
      <c r="AO3014" s="16"/>
      <c r="AP3014" s="16"/>
      <c r="AQ3014" s="18"/>
      <c r="AR3014" s="18"/>
      <c r="AS3014" s="16"/>
      <c r="AT3014" s="16"/>
      <c r="AU3014" s="16"/>
      <c r="AV3014" s="16"/>
      <c r="AW3014" s="17"/>
      <c r="AX3014" s="16"/>
      <c r="AY3014" s="16"/>
      <c r="AZ3014" s="16"/>
      <c r="BA3014" s="16"/>
      <c r="BB3014" s="16"/>
      <c r="BC3014" s="16"/>
      <c r="BD3014" s="16"/>
      <c r="BH3014" s="6"/>
      <c r="BI3014" s="3"/>
      <c r="BK3014" s="6"/>
      <c r="BL3014" s="3"/>
      <c r="BM3014" s="3"/>
    </row>
    <row r="3015" spans="11:65" ht="12.75" customHeight="1" x14ac:dyDescent="0.15">
      <c r="K3015" s="1"/>
      <c r="AL3015" s="16"/>
      <c r="AM3015" s="16"/>
      <c r="AN3015" s="17"/>
      <c r="AO3015" s="16"/>
      <c r="AP3015" s="16"/>
      <c r="AQ3015" s="18"/>
      <c r="AR3015" s="18"/>
      <c r="AS3015" s="16"/>
      <c r="AT3015" s="16"/>
      <c r="AU3015" s="16"/>
      <c r="AV3015" s="16"/>
      <c r="AW3015" s="17"/>
      <c r="AX3015" s="16"/>
      <c r="AY3015" s="16"/>
      <c r="AZ3015" s="16"/>
      <c r="BA3015" s="16"/>
      <c r="BB3015" s="16"/>
      <c r="BC3015" s="16"/>
      <c r="BD3015" s="16"/>
      <c r="BH3015" s="6"/>
      <c r="BI3015" s="3"/>
      <c r="BK3015" s="6"/>
      <c r="BL3015" s="3"/>
      <c r="BM3015" s="3"/>
    </row>
    <row r="3016" spans="11:65" ht="12.75" customHeight="1" x14ac:dyDescent="0.15">
      <c r="K3016" s="1"/>
      <c r="AL3016" s="16"/>
      <c r="AM3016" s="16"/>
      <c r="AN3016" s="17"/>
      <c r="AO3016" s="16"/>
      <c r="AP3016" s="16"/>
      <c r="AQ3016" s="18"/>
      <c r="AR3016" s="18"/>
      <c r="AS3016" s="16"/>
      <c r="AT3016" s="16"/>
      <c r="AU3016" s="16"/>
      <c r="AV3016" s="16"/>
      <c r="AW3016" s="17"/>
      <c r="AX3016" s="16"/>
      <c r="AY3016" s="16"/>
      <c r="AZ3016" s="16"/>
      <c r="BA3016" s="16"/>
      <c r="BB3016" s="16"/>
      <c r="BC3016" s="16"/>
      <c r="BD3016" s="16"/>
      <c r="BH3016" s="6"/>
      <c r="BI3016" s="3"/>
      <c r="BK3016" s="6"/>
      <c r="BL3016" s="3"/>
      <c r="BM3016" s="3"/>
    </row>
    <row r="3017" spans="11:65" ht="12.75" customHeight="1" x14ac:dyDescent="0.15">
      <c r="K3017" s="1"/>
      <c r="AL3017" s="16"/>
      <c r="AM3017" s="16"/>
      <c r="AN3017" s="17"/>
      <c r="AO3017" s="16"/>
      <c r="AP3017" s="16"/>
      <c r="AQ3017" s="18"/>
      <c r="AR3017" s="18"/>
      <c r="AS3017" s="16"/>
      <c r="AT3017" s="16"/>
      <c r="AU3017" s="16"/>
      <c r="AV3017" s="16"/>
      <c r="AW3017" s="17"/>
      <c r="AX3017" s="16"/>
      <c r="AY3017" s="16"/>
      <c r="AZ3017" s="16"/>
      <c r="BA3017" s="16"/>
      <c r="BB3017" s="16"/>
      <c r="BC3017" s="16"/>
      <c r="BD3017" s="16"/>
      <c r="BH3017" s="6"/>
      <c r="BI3017" s="3"/>
      <c r="BK3017" s="6"/>
      <c r="BL3017" s="3"/>
      <c r="BM3017" s="3"/>
    </row>
    <row r="3018" spans="11:65" ht="12.75" customHeight="1" x14ac:dyDescent="0.15">
      <c r="K3018" s="1"/>
      <c r="AL3018" s="16"/>
      <c r="AM3018" s="16"/>
      <c r="AN3018" s="17"/>
      <c r="AO3018" s="16"/>
      <c r="AP3018" s="16"/>
      <c r="AQ3018" s="18"/>
      <c r="AR3018" s="18"/>
      <c r="AS3018" s="16"/>
      <c r="AT3018" s="16"/>
      <c r="AU3018" s="16"/>
      <c r="AV3018" s="16"/>
      <c r="AW3018" s="17"/>
      <c r="AX3018" s="16"/>
      <c r="AY3018" s="16"/>
      <c r="AZ3018" s="16"/>
      <c r="BA3018" s="16"/>
      <c r="BB3018" s="16"/>
      <c r="BC3018" s="16"/>
      <c r="BD3018" s="16"/>
      <c r="BH3018" s="6"/>
      <c r="BI3018" s="3"/>
      <c r="BK3018" s="6"/>
      <c r="BL3018" s="3"/>
      <c r="BM3018" s="3"/>
    </row>
    <row r="3019" spans="11:65" ht="12.75" customHeight="1" x14ac:dyDescent="0.15">
      <c r="K3019" s="1"/>
      <c r="AL3019" s="16"/>
      <c r="AM3019" s="16"/>
      <c r="AN3019" s="17"/>
      <c r="AO3019" s="16"/>
      <c r="AP3019" s="16"/>
      <c r="AQ3019" s="18"/>
      <c r="AR3019" s="18"/>
      <c r="AS3019" s="16"/>
      <c r="AT3019" s="16"/>
      <c r="AU3019" s="16"/>
      <c r="AV3019" s="16"/>
      <c r="AW3019" s="17"/>
      <c r="AX3019" s="16"/>
      <c r="AY3019" s="16"/>
      <c r="AZ3019" s="16"/>
      <c r="BA3019" s="16"/>
      <c r="BB3019" s="16"/>
      <c r="BC3019" s="16"/>
      <c r="BD3019" s="16"/>
      <c r="BH3019" s="6"/>
      <c r="BI3019" s="3"/>
      <c r="BK3019" s="6"/>
      <c r="BL3019" s="3"/>
      <c r="BM3019" s="3"/>
    </row>
    <row r="3020" spans="11:65" ht="12.75" customHeight="1" x14ac:dyDescent="0.15">
      <c r="K3020" s="1"/>
      <c r="AL3020" s="16"/>
      <c r="AM3020" s="16"/>
      <c r="AN3020" s="17"/>
      <c r="AO3020" s="16"/>
      <c r="AP3020" s="16"/>
      <c r="AQ3020" s="18"/>
      <c r="AR3020" s="18"/>
      <c r="AS3020" s="16"/>
      <c r="AT3020" s="16"/>
      <c r="AU3020" s="16"/>
      <c r="AV3020" s="16"/>
      <c r="AW3020" s="17"/>
      <c r="AX3020" s="16"/>
      <c r="AY3020" s="16"/>
      <c r="AZ3020" s="16"/>
      <c r="BA3020" s="16"/>
      <c r="BB3020" s="16"/>
      <c r="BC3020" s="16"/>
      <c r="BD3020" s="16"/>
      <c r="BH3020" s="6"/>
      <c r="BI3020" s="3"/>
      <c r="BK3020" s="6"/>
      <c r="BL3020" s="3"/>
      <c r="BM3020" s="3"/>
    </row>
    <row r="3021" spans="11:65" ht="12.75" customHeight="1" x14ac:dyDescent="0.15">
      <c r="K3021" s="1"/>
      <c r="AL3021" s="16"/>
      <c r="AM3021" s="16"/>
      <c r="AN3021" s="17"/>
      <c r="AO3021" s="16"/>
      <c r="AP3021" s="16"/>
      <c r="AQ3021" s="18"/>
      <c r="AR3021" s="18"/>
      <c r="AS3021" s="16"/>
      <c r="AT3021" s="16"/>
      <c r="AU3021" s="16"/>
      <c r="AV3021" s="16"/>
      <c r="AW3021" s="17"/>
      <c r="AX3021" s="16"/>
      <c r="AY3021" s="16"/>
      <c r="AZ3021" s="16"/>
      <c r="BA3021" s="16"/>
      <c r="BB3021" s="16"/>
      <c r="BC3021" s="16"/>
      <c r="BD3021" s="16"/>
      <c r="BH3021" s="6"/>
      <c r="BI3021" s="3"/>
      <c r="BK3021" s="6"/>
      <c r="BL3021" s="3"/>
      <c r="BM3021" s="3"/>
    </row>
    <row r="3022" spans="11:65" ht="12.75" customHeight="1" x14ac:dyDescent="0.15">
      <c r="K3022" s="1"/>
      <c r="AL3022" s="16"/>
      <c r="AM3022" s="16"/>
      <c r="AN3022" s="17"/>
      <c r="AO3022" s="16"/>
      <c r="AP3022" s="16"/>
      <c r="AQ3022" s="18"/>
      <c r="AR3022" s="18"/>
      <c r="AS3022" s="16"/>
      <c r="AT3022" s="16"/>
      <c r="AU3022" s="16"/>
      <c r="AV3022" s="16"/>
      <c r="AW3022" s="17"/>
      <c r="AX3022" s="16"/>
      <c r="AY3022" s="16"/>
      <c r="AZ3022" s="16"/>
      <c r="BA3022" s="16"/>
      <c r="BB3022" s="16"/>
      <c r="BC3022" s="16"/>
      <c r="BD3022" s="16"/>
      <c r="BH3022" s="6"/>
      <c r="BI3022" s="3"/>
      <c r="BK3022" s="6"/>
      <c r="BL3022" s="3"/>
      <c r="BM3022" s="3"/>
    </row>
    <row r="3023" spans="11:65" ht="12.75" customHeight="1" x14ac:dyDescent="0.15">
      <c r="K3023" s="1"/>
      <c r="AL3023" s="16"/>
      <c r="AM3023" s="16"/>
      <c r="AN3023" s="17"/>
      <c r="AO3023" s="16"/>
      <c r="AP3023" s="16"/>
      <c r="AQ3023" s="18"/>
      <c r="AR3023" s="18"/>
      <c r="AS3023" s="16"/>
      <c r="AT3023" s="16"/>
      <c r="AU3023" s="16"/>
      <c r="AV3023" s="16"/>
      <c r="AW3023" s="17"/>
      <c r="AX3023" s="16"/>
      <c r="AY3023" s="16"/>
      <c r="AZ3023" s="16"/>
      <c r="BA3023" s="16"/>
      <c r="BB3023" s="16"/>
      <c r="BC3023" s="16"/>
      <c r="BD3023" s="16"/>
      <c r="BH3023" s="6"/>
      <c r="BI3023" s="3"/>
      <c r="BK3023" s="6"/>
      <c r="BL3023" s="3"/>
      <c r="BM3023" s="3"/>
    </row>
    <row r="3024" spans="11:65" ht="12.75" customHeight="1" x14ac:dyDescent="0.15">
      <c r="K3024" s="1"/>
      <c r="AL3024" s="16"/>
      <c r="AM3024" s="16"/>
      <c r="AN3024" s="17"/>
      <c r="AO3024" s="16"/>
      <c r="AP3024" s="16"/>
      <c r="AQ3024" s="18"/>
      <c r="AR3024" s="18"/>
      <c r="AS3024" s="16"/>
      <c r="AT3024" s="16"/>
      <c r="AU3024" s="16"/>
      <c r="AV3024" s="16"/>
      <c r="AW3024" s="17"/>
      <c r="AX3024" s="16"/>
      <c r="AY3024" s="16"/>
      <c r="AZ3024" s="16"/>
      <c r="BA3024" s="16"/>
      <c r="BB3024" s="16"/>
      <c r="BC3024" s="16"/>
      <c r="BD3024" s="16"/>
      <c r="BH3024" s="6"/>
      <c r="BI3024" s="3"/>
      <c r="BK3024" s="6"/>
      <c r="BL3024" s="3"/>
      <c r="BM3024" s="3"/>
    </row>
    <row r="3025" spans="11:65" ht="12.75" customHeight="1" x14ac:dyDescent="0.15">
      <c r="K3025" s="1"/>
      <c r="AL3025" s="16"/>
      <c r="AM3025" s="16"/>
      <c r="AN3025" s="17"/>
      <c r="AO3025" s="16"/>
      <c r="AP3025" s="16"/>
      <c r="AQ3025" s="18"/>
      <c r="AR3025" s="18"/>
      <c r="AS3025" s="16"/>
      <c r="AT3025" s="16"/>
      <c r="AU3025" s="16"/>
      <c r="AV3025" s="16"/>
      <c r="AW3025" s="17"/>
      <c r="AX3025" s="16"/>
      <c r="AY3025" s="16"/>
      <c r="AZ3025" s="16"/>
      <c r="BA3025" s="16"/>
      <c r="BB3025" s="16"/>
      <c r="BC3025" s="16"/>
      <c r="BD3025" s="16"/>
      <c r="BH3025" s="6"/>
      <c r="BI3025" s="3"/>
      <c r="BK3025" s="6"/>
      <c r="BL3025" s="3"/>
      <c r="BM3025" s="3"/>
    </row>
    <row r="3026" spans="11:65" ht="12.75" customHeight="1" x14ac:dyDescent="0.15">
      <c r="K3026" s="1"/>
      <c r="AL3026" s="16"/>
      <c r="AM3026" s="16"/>
      <c r="AN3026" s="17"/>
      <c r="AO3026" s="16"/>
      <c r="AP3026" s="16"/>
      <c r="AQ3026" s="18"/>
      <c r="AR3026" s="18"/>
      <c r="AS3026" s="16"/>
      <c r="AT3026" s="16"/>
      <c r="AU3026" s="16"/>
      <c r="AV3026" s="16"/>
      <c r="AW3026" s="17"/>
      <c r="AX3026" s="16"/>
      <c r="AY3026" s="16"/>
      <c r="AZ3026" s="16"/>
      <c r="BA3026" s="16"/>
      <c r="BB3026" s="16"/>
      <c r="BC3026" s="16"/>
      <c r="BD3026" s="16"/>
      <c r="BH3026" s="6"/>
      <c r="BI3026" s="3"/>
      <c r="BK3026" s="6"/>
      <c r="BL3026" s="3"/>
      <c r="BM3026" s="3"/>
    </row>
    <row r="3027" spans="11:65" ht="12.75" customHeight="1" x14ac:dyDescent="0.15">
      <c r="K3027" s="1"/>
      <c r="AL3027" s="16"/>
      <c r="AM3027" s="16"/>
      <c r="AN3027" s="17"/>
      <c r="AO3027" s="16"/>
      <c r="AP3027" s="16"/>
      <c r="AQ3027" s="18"/>
      <c r="AR3027" s="18"/>
      <c r="AS3027" s="16"/>
      <c r="AT3027" s="16"/>
      <c r="AU3027" s="16"/>
      <c r="AV3027" s="16"/>
      <c r="AW3027" s="17"/>
      <c r="AX3027" s="16"/>
      <c r="AY3027" s="16"/>
      <c r="AZ3027" s="16"/>
      <c r="BA3027" s="16"/>
      <c r="BB3027" s="16"/>
      <c r="BC3027" s="16"/>
      <c r="BD3027" s="16"/>
      <c r="BH3027" s="6"/>
      <c r="BI3027" s="3"/>
      <c r="BK3027" s="6"/>
      <c r="BL3027" s="3"/>
      <c r="BM3027" s="3"/>
    </row>
    <row r="3028" spans="11:65" ht="12.75" customHeight="1" x14ac:dyDescent="0.15">
      <c r="K3028" s="1"/>
      <c r="AL3028" s="16"/>
      <c r="AM3028" s="16"/>
      <c r="AN3028" s="17"/>
      <c r="AO3028" s="16"/>
      <c r="AP3028" s="16"/>
      <c r="AQ3028" s="18"/>
      <c r="AR3028" s="18"/>
      <c r="AS3028" s="16"/>
      <c r="AT3028" s="16"/>
      <c r="AU3028" s="16"/>
      <c r="AV3028" s="16"/>
      <c r="AW3028" s="17"/>
      <c r="AX3028" s="16"/>
      <c r="AY3028" s="16"/>
      <c r="AZ3028" s="16"/>
      <c r="BA3028" s="16"/>
      <c r="BB3028" s="16"/>
      <c r="BC3028" s="16"/>
      <c r="BD3028" s="16"/>
      <c r="BH3028" s="6"/>
      <c r="BI3028" s="3"/>
      <c r="BK3028" s="6"/>
      <c r="BL3028" s="3"/>
      <c r="BM3028" s="3"/>
    </row>
    <row r="3029" spans="11:65" ht="12.75" customHeight="1" x14ac:dyDescent="0.15">
      <c r="K3029" s="1"/>
      <c r="AL3029" s="16"/>
      <c r="AM3029" s="16"/>
      <c r="AN3029" s="17"/>
      <c r="AO3029" s="16"/>
      <c r="AP3029" s="16"/>
      <c r="AQ3029" s="18"/>
      <c r="AR3029" s="18"/>
      <c r="AS3029" s="16"/>
      <c r="AT3029" s="16"/>
      <c r="AU3029" s="16"/>
      <c r="AV3029" s="16"/>
      <c r="AW3029" s="17"/>
      <c r="AX3029" s="16"/>
      <c r="AY3029" s="16"/>
      <c r="AZ3029" s="16"/>
      <c r="BA3029" s="16"/>
      <c r="BB3029" s="16"/>
      <c r="BC3029" s="16"/>
      <c r="BD3029" s="16"/>
      <c r="BH3029" s="6"/>
      <c r="BI3029" s="3"/>
      <c r="BK3029" s="6"/>
      <c r="BL3029" s="3"/>
      <c r="BM3029" s="3"/>
    </row>
    <row r="3030" spans="11:65" ht="12.75" customHeight="1" x14ac:dyDescent="0.15">
      <c r="K3030" s="1"/>
      <c r="AL3030" s="16"/>
      <c r="AM3030" s="16"/>
      <c r="AN3030" s="17"/>
      <c r="AO3030" s="16"/>
      <c r="AP3030" s="16"/>
      <c r="AQ3030" s="18"/>
      <c r="AR3030" s="18"/>
      <c r="AS3030" s="16"/>
      <c r="AT3030" s="16"/>
      <c r="AU3030" s="16"/>
      <c r="AV3030" s="16"/>
      <c r="AW3030" s="17"/>
      <c r="AX3030" s="16"/>
      <c r="AY3030" s="16"/>
      <c r="AZ3030" s="16"/>
      <c r="BA3030" s="16"/>
      <c r="BB3030" s="16"/>
      <c r="BC3030" s="16"/>
      <c r="BD3030" s="16"/>
      <c r="BH3030" s="6"/>
      <c r="BI3030" s="3"/>
      <c r="BK3030" s="6"/>
      <c r="BL3030" s="3"/>
      <c r="BM3030" s="3"/>
    </row>
    <row r="3031" spans="11:65" ht="12.75" customHeight="1" x14ac:dyDescent="0.15">
      <c r="K3031" s="1"/>
      <c r="AL3031" s="16"/>
      <c r="AM3031" s="16"/>
      <c r="AN3031" s="17"/>
      <c r="AO3031" s="16"/>
      <c r="AP3031" s="16"/>
      <c r="AQ3031" s="18"/>
      <c r="AR3031" s="18"/>
      <c r="AS3031" s="16"/>
      <c r="AT3031" s="16"/>
      <c r="AU3031" s="16"/>
      <c r="AV3031" s="16"/>
      <c r="AW3031" s="17"/>
      <c r="AX3031" s="16"/>
      <c r="AY3031" s="16"/>
      <c r="AZ3031" s="16"/>
      <c r="BA3031" s="16"/>
      <c r="BB3031" s="16"/>
      <c r="BC3031" s="16"/>
      <c r="BD3031" s="16"/>
      <c r="BH3031" s="6"/>
      <c r="BI3031" s="3"/>
      <c r="BK3031" s="6"/>
      <c r="BL3031" s="3"/>
      <c r="BM3031" s="3"/>
    </row>
    <row r="3032" spans="11:65" ht="12.75" customHeight="1" x14ac:dyDescent="0.15">
      <c r="K3032" s="1"/>
      <c r="AL3032" s="16"/>
      <c r="AM3032" s="16"/>
      <c r="AN3032" s="17"/>
      <c r="AO3032" s="16"/>
      <c r="AP3032" s="16"/>
      <c r="AQ3032" s="18"/>
      <c r="AR3032" s="18"/>
      <c r="AS3032" s="16"/>
      <c r="AT3032" s="16"/>
      <c r="AU3032" s="16"/>
      <c r="AV3032" s="16"/>
      <c r="AW3032" s="17"/>
      <c r="AX3032" s="16"/>
      <c r="AY3032" s="16"/>
      <c r="AZ3032" s="16"/>
      <c r="BA3032" s="16"/>
      <c r="BB3032" s="16"/>
      <c r="BC3032" s="16"/>
      <c r="BD3032" s="16"/>
      <c r="BH3032" s="6"/>
      <c r="BI3032" s="3"/>
      <c r="BK3032" s="6"/>
      <c r="BL3032" s="3"/>
      <c r="BM3032" s="3"/>
    </row>
    <row r="3033" spans="11:65" ht="12.75" customHeight="1" x14ac:dyDescent="0.15">
      <c r="K3033" s="1"/>
      <c r="AL3033" s="16"/>
      <c r="AM3033" s="16"/>
      <c r="AN3033" s="17"/>
      <c r="AO3033" s="16"/>
      <c r="AP3033" s="16"/>
      <c r="AQ3033" s="18"/>
      <c r="AR3033" s="18"/>
      <c r="AS3033" s="16"/>
      <c r="AT3033" s="16"/>
      <c r="AU3033" s="16"/>
      <c r="AV3033" s="16"/>
      <c r="AW3033" s="17"/>
      <c r="AX3033" s="16"/>
      <c r="AY3033" s="16"/>
      <c r="AZ3033" s="16"/>
      <c r="BA3033" s="16"/>
      <c r="BB3033" s="16"/>
      <c r="BC3033" s="16"/>
      <c r="BD3033" s="16"/>
      <c r="BH3033" s="6"/>
      <c r="BI3033" s="3"/>
      <c r="BK3033" s="6"/>
      <c r="BL3033" s="3"/>
      <c r="BM3033" s="3"/>
    </row>
    <row r="3034" spans="11:65" ht="12.75" customHeight="1" x14ac:dyDescent="0.15">
      <c r="K3034" s="1"/>
      <c r="AL3034" s="16"/>
      <c r="AM3034" s="16"/>
      <c r="AN3034" s="17"/>
      <c r="AO3034" s="16"/>
      <c r="AP3034" s="16"/>
      <c r="AQ3034" s="18"/>
      <c r="AR3034" s="18"/>
      <c r="AS3034" s="16"/>
      <c r="AT3034" s="16"/>
      <c r="AU3034" s="16"/>
      <c r="AV3034" s="16"/>
      <c r="AW3034" s="17"/>
      <c r="AX3034" s="16"/>
      <c r="AY3034" s="16"/>
      <c r="AZ3034" s="16"/>
      <c r="BA3034" s="16"/>
      <c r="BB3034" s="16"/>
      <c r="BC3034" s="16"/>
      <c r="BD3034" s="16"/>
      <c r="BH3034" s="6"/>
      <c r="BI3034" s="3"/>
      <c r="BK3034" s="6"/>
      <c r="BL3034" s="3"/>
      <c r="BM3034" s="3"/>
    </row>
    <row r="3035" spans="11:65" ht="12.75" customHeight="1" x14ac:dyDescent="0.15">
      <c r="K3035" s="1"/>
      <c r="AL3035" s="16"/>
      <c r="AM3035" s="16"/>
      <c r="AN3035" s="17"/>
      <c r="AO3035" s="16"/>
      <c r="AP3035" s="16"/>
      <c r="AQ3035" s="18"/>
      <c r="AR3035" s="18"/>
      <c r="AS3035" s="16"/>
      <c r="AT3035" s="16"/>
      <c r="AU3035" s="16"/>
      <c r="AV3035" s="16"/>
      <c r="AW3035" s="17"/>
      <c r="AX3035" s="16"/>
      <c r="AY3035" s="16"/>
      <c r="AZ3035" s="16"/>
      <c r="BA3035" s="16"/>
      <c r="BB3035" s="16"/>
      <c r="BC3035" s="16"/>
      <c r="BD3035" s="16"/>
      <c r="BH3035" s="6"/>
      <c r="BI3035" s="3"/>
      <c r="BK3035" s="6"/>
      <c r="BL3035" s="3"/>
      <c r="BM3035" s="3"/>
    </row>
    <row r="3036" spans="11:65" ht="12.75" customHeight="1" x14ac:dyDescent="0.15">
      <c r="K3036" s="1"/>
      <c r="AL3036" s="16"/>
      <c r="AM3036" s="16"/>
      <c r="AN3036" s="17"/>
      <c r="AO3036" s="16"/>
      <c r="AP3036" s="16"/>
      <c r="AQ3036" s="18"/>
      <c r="AR3036" s="18"/>
      <c r="AS3036" s="16"/>
      <c r="AT3036" s="16"/>
      <c r="AU3036" s="16"/>
      <c r="AV3036" s="16"/>
      <c r="AW3036" s="17"/>
      <c r="AX3036" s="16"/>
      <c r="AY3036" s="16"/>
      <c r="AZ3036" s="16"/>
      <c r="BA3036" s="16"/>
      <c r="BB3036" s="16"/>
      <c r="BC3036" s="16"/>
      <c r="BD3036" s="16"/>
      <c r="BH3036" s="6"/>
      <c r="BI3036" s="3"/>
      <c r="BK3036" s="6"/>
      <c r="BL3036" s="3"/>
      <c r="BM3036" s="3"/>
    </row>
    <row r="3037" spans="11:65" ht="12.75" customHeight="1" x14ac:dyDescent="0.15">
      <c r="K3037" s="1"/>
      <c r="AL3037" s="16"/>
      <c r="AM3037" s="16"/>
      <c r="AN3037" s="17"/>
      <c r="AO3037" s="16"/>
      <c r="AP3037" s="16"/>
      <c r="AQ3037" s="18"/>
      <c r="AR3037" s="18"/>
      <c r="AS3037" s="16"/>
      <c r="AT3037" s="16"/>
      <c r="AU3037" s="16"/>
      <c r="AV3037" s="16"/>
      <c r="AW3037" s="17"/>
      <c r="AX3037" s="16"/>
      <c r="AY3037" s="16"/>
      <c r="AZ3037" s="16"/>
      <c r="BA3037" s="16"/>
      <c r="BB3037" s="16"/>
      <c r="BC3037" s="16"/>
      <c r="BD3037" s="16"/>
      <c r="BH3037" s="6"/>
      <c r="BI3037" s="3"/>
      <c r="BK3037" s="6"/>
      <c r="BL3037" s="3"/>
      <c r="BM3037" s="3"/>
    </row>
    <row r="3038" spans="11:65" ht="12.75" customHeight="1" x14ac:dyDescent="0.15">
      <c r="K3038" s="1"/>
      <c r="AL3038" s="16"/>
      <c r="AM3038" s="16"/>
      <c r="AN3038" s="17"/>
      <c r="AO3038" s="16"/>
      <c r="AP3038" s="16"/>
      <c r="AQ3038" s="18"/>
      <c r="AR3038" s="18"/>
      <c r="AS3038" s="16"/>
      <c r="AT3038" s="16"/>
      <c r="AU3038" s="16"/>
      <c r="AV3038" s="16"/>
      <c r="AW3038" s="17"/>
      <c r="AX3038" s="16"/>
      <c r="AY3038" s="16"/>
      <c r="AZ3038" s="16"/>
      <c r="BA3038" s="16"/>
      <c r="BB3038" s="16"/>
      <c r="BC3038" s="16"/>
      <c r="BD3038" s="16"/>
      <c r="BH3038" s="6"/>
      <c r="BI3038" s="3"/>
      <c r="BK3038" s="6"/>
      <c r="BL3038" s="3"/>
      <c r="BM3038" s="3"/>
    </row>
    <row r="3039" spans="11:65" ht="12.75" customHeight="1" x14ac:dyDescent="0.15">
      <c r="K3039" s="1"/>
      <c r="AL3039" s="16"/>
      <c r="AM3039" s="16"/>
      <c r="AN3039" s="17"/>
      <c r="AO3039" s="16"/>
      <c r="AP3039" s="16"/>
      <c r="AQ3039" s="18"/>
      <c r="AR3039" s="18"/>
      <c r="AS3039" s="16"/>
      <c r="AT3039" s="16"/>
      <c r="AU3039" s="16"/>
      <c r="AV3039" s="16"/>
      <c r="AW3039" s="17"/>
      <c r="AX3039" s="16"/>
      <c r="AY3039" s="16"/>
      <c r="AZ3039" s="16"/>
      <c r="BA3039" s="16"/>
      <c r="BB3039" s="16"/>
      <c r="BC3039" s="16"/>
      <c r="BD3039" s="16"/>
      <c r="BH3039" s="6"/>
      <c r="BI3039" s="3"/>
      <c r="BK3039" s="6"/>
      <c r="BL3039" s="3"/>
      <c r="BM3039" s="3"/>
    </row>
    <row r="3040" spans="11:65" ht="12.75" customHeight="1" x14ac:dyDescent="0.15">
      <c r="K3040" s="1"/>
      <c r="AL3040" s="16"/>
      <c r="AM3040" s="16"/>
      <c r="AN3040" s="17"/>
      <c r="AO3040" s="16"/>
      <c r="AP3040" s="16"/>
      <c r="AQ3040" s="18"/>
      <c r="AR3040" s="18"/>
      <c r="AS3040" s="16"/>
      <c r="AT3040" s="16"/>
      <c r="AU3040" s="16"/>
      <c r="AV3040" s="16"/>
      <c r="AW3040" s="17"/>
      <c r="AX3040" s="16"/>
      <c r="AY3040" s="16"/>
      <c r="AZ3040" s="16"/>
      <c r="BA3040" s="16"/>
      <c r="BB3040" s="16"/>
      <c r="BC3040" s="16"/>
      <c r="BD3040" s="16"/>
      <c r="BH3040" s="6"/>
      <c r="BI3040" s="3"/>
      <c r="BK3040" s="6"/>
      <c r="BL3040" s="3"/>
      <c r="BM3040" s="3"/>
    </row>
    <row r="3041" spans="11:65" ht="12.75" customHeight="1" x14ac:dyDescent="0.15">
      <c r="K3041" s="1"/>
      <c r="AL3041" s="16"/>
      <c r="AM3041" s="16"/>
      <c r="AN3041" s="17"/>
      <c r="AO3041" s="16"/>
      <c r="AP3041" s="16"/>
      <c r="AQ3041" s="18"/>
      <c r="AR3041" s="18"/>
      <c r="AS3041" s="16"/>
      <c r="AT3041" s="16"/>
      <c r="AU3041" s="16"/>
      <c r="AV3041" s="16"/>
      <c r="AW3041" s="17"/>
      <c r="AX3041" s="16"/>
      <c r="AY3041" s="16"/>
      <c r="AZ3041" s="16"/>
      <c r="BA3041" s="16"/>
      <c r="BB3041" s="16"/>
      <c r="BC3041" s="16"/>
      <c r="BD3041" s="16"/>
      <c r="BH3041" s="6"/>
      <c r="BI3041" s="3"/>
      <c r="BK3041" s="6"/>
      <c r="BL3041" s="3"/>
      <c r="BM3041" s="3"/>
    </row>
    <row r="3042" spans="11:65" ht="12.75" customHeight="1" x14ac:dyDescent="0.15">
      <c r="K3042" s="1"/>
      <c r="AL3042" s="16"/>
      <c r="AM3042" s="16"/>
      <c r="AN3042" s="17"/>
      <c r="AO3042" s="16"/>
      <c r="AP3042" s="16"/>
      <c r="AQ3042" s="18"/>
      <c r="AR3042" s="18"/>
      <c r="AS3042" s="16"/>
      <c r="AT3042" s="16"/>
      <c r="AU3042" s="16"/>
      <c r="AV3042" s="16"/>
      <c r="AW3042" s="17"/>
      <c r="AX3042" s="16"/>
      <c r="AY3042" s="16"/>
      <c r="AZ3042" s="16"/>
      <c r="BA3042" s="16"/>
      <c r="BB3042" s="16"/>
      <c r="BC3042" s="16"/>
      <c r="BD3042" s="16"/>
      <c r="BH3042" s="6"/>
      <c r="BI3042" s="3"/>
      <c r="BK3042" s="6"/>
      <c r="BL3042" s="3"/>
      <c r="BM3042" s="3"/>
    </row>
    <row r="3043" spans="11:65" ht="12.75" customHeight="1" x14ac:dyDescent="0.15">
      <c r="K3043" s="1"/>
      <c r="AL3043" s="16"/>
      <c r="AM3043" s="16"/>
      <c r="AN3043" s="17"/>
      <c r="AO3043" s="16"/>
      <c r="AP3043" s="16"/>
      <c r="AQ3043" s="18"/>
      <c r="AR3043" s="18"/>
      <c r="AS3043" s="16"/>
      <c r="AT3043" s="16"/>
      <c r="AU3043" s="16"/>
      <c r="AV3043" s="16"/>
      <c r="AW3043" s="17"/>
      <c r="AX3043" s="16"/>
      <c r="AY3043" s="16"/>
      <c r="AZ3043" s="16"/>
      <c r="BA3043" s="16"/>
      <c r="BB3043" s="16"/>
      <c r="BC3043" s="16"/>
      <c r="BD3043" s="16"/>
      <c r="BH3043" s="6"/>
      <c r="BI3043" s="3"/>
      <c r="BK3043" s="6"/>
      <c r="BL3043" s="3"/>
      <c r="BM3043" s="3"/>
    </row>
    <row r="3044" spans="11:65" ht="12.75" customHeight="1" x14ac:dyDescent="0.15">
      <c r="K3044" s="1"/>
      <c r="AL3044" s="16"/>
      <c r="AM3044" s="16"/>
      <c r="AN3044" s="17"/>
      <c r="AO3044" s="16"/>
      <c r="AP3044" s="16"/>
      <c r="AQ3044" s="18"/>
      <c r="AR3044" s="18"/>
      <c r="AS3044" s="16"/>
      <c r="AT3044" s="16"/>
      <c r="AU3044" s="16"/>
      <c r="AV3044" s="16"/>
      <c r="AW3044" s="17"/>
      <c r="AX3044" s="16"/>
      <c r="AY3044" s="16"/>
      <c r="AZ3044" s="16"/>
      <c r="BA3044" s="16"/>
      <c r="BB3044" s="16"/>
      <c r="BC3044" s="16"/>
      <c r="BD3044" s="16"/>
      <c r="BH3044" s="6"/>
      <c r="BI3044" s="3"/>
      <c r="BK3044" s="6"/>
      <c r="BL3044" s="3"/>
      <c r="BM3044" s="3"/>
    </row>
    <row r="3045" spans="11:65" ht="12.75" customHeight="1" x14ac:dyDescent="0.15">
      <c r="K3045" s="1"/>
      <c r="AL3045" s="16"/>
      <c r="AM3045" s="16"/>
      <c r="AN3045" s="17"/>
      <c r="AO3045" s="16"/>
      <c r="AP3045" s="16"/>
      <c r="AQ3045" s="18"/>
      <c r="AR3045" s="18"/>
      <c r="AS3045" s="16"/>
      <c r="AT3045" s="16"/>
      <c r="AU3045" s="16"/>
      <c r="AV3045" s="16"/>
      <c r="AW3045" s="17"/>
      <c r="AX3045" s="16"/>
      <c r="AY3045" s="16"/>
      <c r="AZ3045" s="16"/>
      <c r="BA3045" s="16"/>
      <c r="BB3045" s="16"/>
      <c r="BC3045" s="16"/>
      <c r="BD3045" s="16"/>
      <c r="BH3045" s="6"/>
      <c r="BI3045" s="3"/>
      <c r="BK3045" s="6"/>
      <c r="BL3045" s="3"/>
      <c r="BM3045" s="3"/>
    </row>
    <row r="3046" spans="11:65" ht="12.75" customHeight="1" x14ac:dyDescent="0.15">
      <c r="K3046" s="1"/>
      <c r="AL3046" s="16"/>
      <c r="AM3046" s="16"/>
      <c r="AN3046" s="17"/>
      <c r="AO3046" s="16"/>
      <c r="AP3046" s="16"/>
      <c r="AQ3046" s="18"/>
      <c r="AR3046" s="18"/>
      <c r="AS3046" s="16"/>
      <c r="AT3046" s="16"/>
      <c r="AU3046" s="16"/>
      <c r="AV3046" s="16"/>
      <c r="AW3046" s="17"/>
      <c r="AX3046" s="16"/>
      <c r="AY3046" s="16"/>
      <c r="AZ3046" s="16"/>
      <c r="BA3046" s="16"/>
      <c r="BB3046" s="16"/>
      <c r="BC3046" s="16"/>
      <c r="BD3046" s="16"/>
      <c r="BH3046" s="6"/>
      <c r="BI3046" s="3"/>
      <c r="BK3046" s="6"/>
      <c r="BL3046" s="3"/>
      <c r="BM3046" s="3"/>
    </row>
    <row r="3047" spans="11:65" ht="12.75" customHeight="1" x14ac:dyDescent="0.15">
      <c r="K3047" s="1"/>
      <c r="AL3047" s="16"/>
      <c r="AM3047" s="16"/>
      <c r="AN3047" s="17"/>
      <c r="AO3047" s="16"/>
      <c r="AP3047" s="16"/>
      <c r="AQ3047" s="18"/>
      <c r="AR3047" s="18"/>
      <c r="AS3047" s="16"/>
      <c r="AT3047" s="16"/>
      <c r="AU3047" s="16"/>
      <c r="AV3047" s="16"/>
      <c r="AW3047" s="17"/>
      <c r="AX3047" s="16"/>
      <c r="AY3047" s="16"/>
      <c r="AZ3047" s="16"/>
      <c r="BA3047" s="16"/>
      <c r="BB3047" s="16"/>
      <c r="BC3047" s="16"/>
      <c r="BD3047" s="16"/>
      <c r="BH3047" s="6"/>
      <c r="BI3047" s="3"/>
      <c r="BK3047" s="6"/>
      <c r="BL3047" s="3"/>
      <c r="BM3047" s="3"/>
    </row>
    <row r="3048" spans="11:65" ht="12.75" customHeight="1" x14ac:dyDescent="0.15">
      <c r="K3048" s="1"/>
      <c r="AL3048" s="16"/>
      <c r="AM3048" s="16"/>
      <c r="AN3048" s="17"/>
      <c r="AO3048" s="16"/>
      <c r="AP3048" s="16"/>
      <c r="AQ3048" s="18"/>
      <c r="AR3048" s="18"/>
      <c r="AS3048" s="16"/>
      <c r="AT3048" s="16"/>
      <c r="AU3048" s="16"/>
      <c r="AV3048" s="16"/>
      <c r="AW3048" s="17"/>
      <c r="AX3048" s="16"/>
      <c r="AY3048" s="16"/>
      <c r="AZ3048" s="16"/>
      <c r="BA3048" s="16"/>
      <c r="BB3048" s="16"/>
      <c r="BC3048" s="16"/>
      <c r="BD3048" s="16"/>
      <c r="BH3048" s="6"/>
      <c r="BI3048" s="3"/>
      <c r="BK3048" s="6"/>
      <c r="BL3048" s="3"/>
      <c r="BM3048" s="3"/>
    </row>
    <row r="3049" spans="11:65" ht="12.75" customHeight="1" x14ac:dyDescent="0.15">
      <c r="K3049" s="1"/>
      <c r="AL3049" s="16"/>
      <c r="AM3049" s="16"/>
      <c r="AN3049" s="17"/>
      <c r="AO3049" s="16"/>
      <c r="AP3049" s="16"/>
      <c r="AQ3049" s="18"/>
      <c r="AR3049" s="18"/>
      <c r="AS3049" s="16"/>
      <c r="AT3049" s="16"/>
      <c r="AU3049" s="16"/>
      <c r="AV3049" s="16"/>
      <c r="AW3049" s="17"/>
      <c r="AX3049" s="16"/>
      <c r="AY3049" s="16"/>
      <c r="AZ3049" s="16"/>
      <c r="BA3049" s="16"/>
      <c r="BB3049" s="16"/>
      <c r="BC3049" s="16"/>
      <c r="BD3049" s="16"/>
      <c r="BH3049" s="6"/>
      <c r="BI3049" s="3"/>
      <c r="BK3049" s="6"/>
      <c r="BL3049" s="3"/>
      <c r="BM3049" s="3"/>
    </row>
    <row r="3050" spans="11:65" ht="12.75" customHeight="1" x14ac:dyDescent="0.15">
      <c r="K3050" s="1"/>
      <c r="AL3050" s="16"/>
      <c r="AM3050" s="16"/>
      <c r="AN3050" s="17"/>
      <c r="AO3050" s="16"/>
      <c r="AP3050" s="16"/>
      <c r="AQ3050" s="18"/>
      <c r="AR3050" s="18"/>
      <c r="AS3050" s="16"/>
      <c r="AT3050" s="16"/>
      <c r="AU3050" s="16"/>
      <c r="AV3050" s="16"/>
      <c r="AW3050" s="17"/>
      <c r="AX3050" s="16"/>
      <c r="AY3050" s="16"/>
      <c r="AZ3050" s="16"/>
      <c r="BA3050" s="16"/>
      <c r="BB3050" s="16"/>
      <c r="BC3050" s="16"/>
      <c r="BD3050" s="16"/>
      <c r="BH3050" s="6"/>
      <c r="BI3050" s="3"/>
      <c r="BK3050" s="6"/>
      <c r="BL3050" s="3"/>
      <c r="BM3050" s="3"/>
    </row>
    <row r="3051" spans="11:65" ht="12.75" customHeight="1" x14ac:dyDescent="0.15">
      <c r="K3051" s="1"/>
      <c r="AL3051" s="16"/>
      <c r="AM3051" s="16"/>
      <c r="AN3051" s="17"/>
      <c r="AO3051" s="16"/>
      <c r="AP3051" s="16"/>
      <c r="AQ3051" s="18"/>
      <c r="AR3051" s="18"/>
      <c r="AS3051" s="16"/>
      <c r="AT3051" s="16"/>
      <c r="AU3051" s="16"/>
      <c r="AV3051" s="16"/>
      <c r="AW3051" s="17"/>
      <c r="AX3051" s="16"/>
      <c r="AY3051" s="16"/>
      <c r="AZ3051" s="16"/>
      <c r="BA3051" s="16"/>
      <c r="BB3051" s="16"/>
      <c r="BC3051" s="16"/>
      <c r="BD3051" s="16"/>
      <c r="BH3051" s="6"/>
      <c r="BI3051" s="3"/>
      <c r="BK3051" s="6"/>
      <c r="BL3051" s="3"/>
      <c r="BM3051" s="3"/>
    </row>
    <row r="3052" spans="11:65" ht="12.75" customHeight="1" x14ac:dyDescent="0.15">
      <c r="K3052" s="1"/>
      <c r="AL3052" s="16"/>
      <c r="AM3052" s="16"/>
      <c r="AN3052" s="17"/>
      <c r="AO3052" s="16"/>
      <c r="AP3052" s="16"/>
      <c r="AQ3052" s="18"/>
      <c r="AR3052" s="18"/>
      <c r="AS3052" s="16"/>
      <c r="AT3052" s="16"/>
      <c r="AU3052" s="16"/>
      <c r="AV3052" s="16"/>
      <c r="AW3052" s="17"/>
      <c r="AX3052" s="16"/>
      <c r="AY3052" s="16"/>
      <c r="AZ3052" s="16"/>
      <c r="BA3052" s="16"/>
      <c r="BB3052" s="16"/>
      <c r="BC3052" s="16"/>
      <c r="BD3052" s="16"/>
      <c r="BH3052" s="6"/>
      <c r="BI3052" s="3"/>
      <c r="BK3052" s="6"/>
      <c r="BL3052" s="3"/>
      <c r="BM3052" s="3"/>
    </row>
    <row r="3053" spans="11:65" ht="12.75" customHeight="1" x14ac:dyDescent="0.15">
      <c r="K3053" s="1"/>
      <c r="AL3053" s="16"/>
      <c r="AM3053" s="16"/>
      <c r="AN3053" s="17"/>
      <c r="AO3053" s="16"/>
      <c r="AP3053" s="16"/>
      <c r="AQ3053" s="18"/>
      <c r="AR3053" s="18"/>
      <c r="AS3053" s="16"/>
      <c r="AT3053" s="16"/>
      <c r="AU3053" s="16"/>
      <c r="AV3053" s="16"/>
      <c r="AW3053" s="17"/>
      <c r="AX3053" s="16"/>
      <c r="AY3053" s="16"/>
      <c r="AZ3053" s="16"/>
      <c r="BA3053" s="16"/>
      <c r="BB3053" s="16"/>
      <c r="BC3053" s="16"/>
      <c r="BD3053" s="16"/>
      <c r="BH3053" s="6"/>
      <c r="BI3053" s="3"/>
      <c r="BK3053" s="6"/>
      <c r="BL3053" s="3"/>
      <c r="BM3053" s="3"/>
    </row>
    <row r="3054" spans="11:65" ht="12.75" customHeight="1" x14ac:dyDescent="0.15">
      <c r="K3054" s="1"/>
      <c r="AL3054" s="16"/>
      <c r="AM3054" s="16"/>
      <c r="AN3054" s="17"/>
      <c r="AO3054" s="16"/>
      <c r="AP3054" s="16"/>
      <c r="AQ3054" s="18"/>
      <c r="AR3054" s="18"/>
      <c r="AS3054" s="16"/>
      <c r="AT3054" s="16"/>
      <c r="AU3054" s="16"/>
      <c r="AV3054" s="16"/>
      <c r="AW3054" s="17"/>
      <c r="AX3054" s="16"/>
      <c r="AY3054" s="16"/>
      <c r="AZ3054" s="16"/>
      <c r="BA3054" s="16"/>
      <c r="BB3054" s="16"/>
      <c r="BC3054" s="16"/>
      <c r="BD3054" s="16"/>
      <c r="BH3054" s="6"/>
      <c r="BI3054" s="3"/>
      <c r="BK3054" s="6"/>
      <c r="BL3054" s="3"/>
      <c r="BM3054" s="3"/>
    </row>
    <row r="3055" spans="11:65" ht="12.75" customHeight="1" x14ac:dyDescent="0.15">
      <c r="K3055" s="1"/>
      <c r="AL3055" s="16"/>
      <c r="AM3055" s="16"/>
      <c r="AN3055" s="17"/>
      <c r="AO3055" s="16"/>
      <c r="AP3055" s="16"/>
      <c r="AQ3055" s="18"/>
      <c r="AR3055" s="18"/>
      <c r="AS3055" s="16"/>
      <c r="AT3055" s="16"/>
      <c r="AU3055" s="16"/>
      <c r="AV3055" s="16"/>
      <c r="AW3055" s="17"/>
      <c r="AX3055" s="16"/>
      <c r="AY3055" s="16"/>
      <c r="AZ3055" s="16"/>
      <c r="BA3055" s="16"/>
      <c r="BB3055" s="16"/>
      <c r="BC3055" s="16"/>
      <c r="BD3055" s="16"/>
      <c r="BH3055" s="6"/>
      <c r="BI3055" s="3"/>
      <c r="BK3055" s="6"/>
      <c r="BL3055" s="3"/>
      <c r="BM3055" s="3"/>
    </row>
    <row r="3056" spans="11:65" ht="12.75" customHeight="1" x14ac:dyDescent="0.15">
      <c r="K3056" s="1"/>
      <c r="AL3056" s="16"/>
      <c r="AM3056" s="16"/>
      <c r="AN3056" s="17"/>
      <c r="AO3056" s="16"/>
      <c r="AP3056" s="16"/>
      <c r="AQ3056" s="18"/>
      <c r="AR3056" s="18"/>
      <c r="AS3056" s="16"/>
      <c r="AT3056" s="16"/>
      <c r="AU3056" s="16"/>
      <c r="AV3056" s="16"/>
      <c r="AW3056" s="17"/>
      <c r="AX3056" s="16"/>
      <c r="AY3056" s="16"/>
      <c r="AZ3056" s="16"/>
      <c r="BA3056" s="16"/>
      <c r="BB3056" s="16"/>
      <c r="BC3056" s="16"/>
      <c r="BD3056" s="16"/>
      <c r="BH3056" s="6"/>
      <c r="BI3056" s="3"/>
      <c r="BK3056" s="6"/>
      <c r="BL3056" s="3"/>
      <c r="BM3056" s="3"/>
    </row>
    <row r="3057" spans="11:65" ht="12.75" customHeight="1" x14ac:dyDescent="0.15">
      <c r="K3057" s="1"/>
      <c r="AL3057" s="16"/>
      <c r="AM3057" s="16"/>
      <c r="AN3057" s="17"/>
      <c r="AO3057" s="16"/>
      <c r="AP3057" s="16"/>
      <c r="AQ3057" s="18"/>
      <c r="AR3057" s="18"/>
      <c r="AS3057" s="16"/>
      <c r="AT3057" s="16"/>
      <c r="AU3057" s="16"/>
      <c r="AV3057" s="16"/>
      <c r="AW3057" s="17"/>
      <c r="AX3057" s="16"/>
      <c r="AY3057" s="16"/>
      <c r="AZ3057" s="16"/>
      <c r="BA3057" s="16"/>
      <c r="BB3057" s="16"/>
      <c r="BC3057" s="16"/>
      <c r="BD3057" s="16"/>
      <c r="BH3057" s="6"/>
      <c r="BI3057" s="3"/>
      <c r="BK3057" s="6"/>
      <c r="BL3057" s="3"/>
      <c r="BM3057" s="3"/>
    </row>
    <row r="3058" spans="11:65" ht="12.75" customHeight="1" x14ac:dyDescent="0.15">
      <c r="K3058" s="1"/>
      <c r="AL3058" s="16"/>
      <c r="AM3058" s="16"/>
      <c r="AN3058" s="17"/>
      <c r="AO3058" s="16"/>
      <c r="AP3058" s="16"/>
      <c r="AQ3058" s="18"/>
      <c r="AR3058" s="18"/>
      <c r="AS3058" s="16"/>
      <c r="AT3058" s="16"/>
      <c r="AU3058" s="16"/>
      <c r="AV3058" s="16"/>
      <c r="AW3058" s="17"/>
      <c r="AX3058" s="16"/>
      <c r="AY3058" s="16"/>
      <c r="AZ3058" s="16"/>
      <c r="BA3058" s="16"/>
      <c r="BB3058" s="16"/>
      <c r="BC3058" s="16"/>
      <c r="BD3058" s="16"/>
      <c r="BH3058" s="6"/>
      <c r="BI3058" s="3"/>
      <c r="BK3058" s="6"/>
      <c r="BL3058" s="3"/>
      <c r="BM3058" s="3"/>
    </row>
    <row r="3059" spans="11:65" ht="12.75" customHeight="1" x14ac:dyDescent="0.15">
      <c r="K3059" s="1"/>
      <c r="AL3059" s="16"/>
      <c r="AM3059" s="16"/>
      <c r="AN3059" s="17"/>
      <c r="AO3059" s="16"/>
      <c r="AP3059" s="16"/>
      <c r="AQ3059" s="18"/>
      <c r="AR3059" s="18"/>
      <c r="AS3059" s="16"/>
      <c r="AT3059" s="16"/>
      <c r="AU3059" s="16"/>
      <c r="AV3059" s="16"/>
      <c r="AW3059" s="17"/>
      <c r="AX3059" s="16"/>
      <c r="AY3059" s="16"/>
      <c r="AZ3059" s="16"/>
      <c r="BA3059" s="16"/>
      <c r="BB3059" s="16"/>
      <c r="BC3059" s="16"/>
      <c r="BD3059" s="16"/>
      <c r="BH3059" s="6"/>
      <c r="BI3059" s="3"/>
      <c r="BK3059" s="6"/>
      <c r="BL3059" s="3"/>
      <c r="BM3059" s="3"/>
    </row>
    <row r="3060" spans="11:65" ht="12.75" customHeight="1" x14ac:dyDescent="0.15">
      <c r="K3060" s="1"/>
      <c r="AL3060" s="16"/>
      <c r="AM3060" s="16"/>
      <c r="AN3060" s="17"/>
      <c r="AO3060" s="16"/>
      <c r="AP3060" s="16"/>
      <c r="AQ3060" s="18"/>
      <c r="AR3060" s="18"/>
      <c r="AS3060" s="16"/>
      <c r="AT3060" s="16"/>
      <c r="AU3060" s="16"/>
      <c r="AV3060" s="16"/>
      <c r="AW3060" s="17"/>
      <c r="AX3060" s="16"/>
      <c r="AY3060" s="16"/>
      <c r="AZ3060" s="16"/>
      <c r="BA3060" s="16"/>
      <c r="BB3060" s="16"/>
      <c r="BC3060" s="16"/>
      <c r="BD3060" s="16"/>
      <c r="BH3060" s="6"/>
      <c r="BI3060" s="3"/>
      <c r="BK3060" s="6"/>
      <c r="BL3060" s="3"/>
      <c r="BM3060" s="3"/>
    </row>
    <row r="3061" spans="11:65" ht="12.75" customHeight="1" x14ac:dyDescent="0.15">
      <c r="K3061" s="1"/>
      <c r="AL3061" s="16"/>
      <c r="AM3061" s="16"/>
      <c r="AN3061" s="17"/>
      <c r="AO3061" s="16"/>
      <c r="AP3061" s="16"/>
      <c r="AQ3061" s="18"/>
      <c r="AR3061" s="18"/>
      <c r="AS3061" s="16"/>
      <c r="AT3061" s="16"/>
      <c r="AU3061" s="16"/>
      <c r="AV3061" s="16"/>
      <c r="AW3061" s="17"/>
      <c r="AX3061" s="16"/>
      <c r="AY3061" s="16"/>
      <c r="AZ3061" s="16"/>
      <c r="BA3061" s="16"/>
      <c r="BB3061" s="16"/>
      <c r="BC3061" s="16"/>
      <c r="BD3061" s="16"/>
      <c r="BH3061" s="6"/>
      <c r="BI3061" s="3"/>
      <c r="BK3061" s="6"/>
      <c r="BL3061" s="3"/>
      <c r="BM3061" s="3"/>
    </row>
    <row r="3062" spans="11:65" ht="12.75" customHeight="1" x14ac:dyDescent="0.15">
      <c r="K3062" s="1"/>
      <c r="AL3062" s="16"/>
      <c r="AM3062" s="16"/>
      <c r="AN3062" s="17"/>
      <c r="AO3062" s="16"/>
      <c r="AP3062" s="16"/>
      <c r="AQ3062" s="18"/>
      <c r="AR3062" s="18"/>
      <c r="AS3062" s="16"/>
      <c r="AT3062" s="16"/>
      <c r="AU3062" s="16"/>
      <c r="AV3062" s="16"/>
      <c r="AW3062" s="17"/>
      <c r="AX3062" s="16"/>
      <c r="AY3062" s="16"/>
      <c r="AZ3062" s="16"/>
      <c r="BA3062" s="16"/>
      <c r="BB3062" s="16"/>
      <c r="BC3062" s="16"/>
      <c r="BD3062" s="16"/>
      <c r="BH3062" s="6"/>
      <c r="BI3062" s="3"/>
      <c r="BK3062" s="6"/>
      <c r="BL3062" s="3"/>
      <c r="BM3062" s="3"/>
    </row>
    <row r="3063" spans="11:65" ht="12.75" customHeight="1" x14ac:dyDescent="0.15">
      <c r="K3063" s="1"/>
      <c r="AL3063" s="16"/>
      <c r="AM3063" s="16"/>
      <c r="AN3063" s="17"/>
      <c r="AO3063" s="16"/>
      <c r="AP3063" s="16"/>
      <c r="AQ3063" s="18"/>
      <c r="AR3063" s="18"/>
      <c r="AS3063" s="16"/>
      <c r="AT3063" s="16"/>
      <c r="AU3063" s="16"/>
      <c r="AV3063" s="16"/>
      <c r="AW3063" s="17"/>
      <c r="AX3063" s="16"/>
      <c r="AY3063" s="16"/>
      <c r="AZ3063" s="16"/>
      <c r="BA3063" s="16"/>
      <c r="BB3063" s="16"/>
      <c r="BC3063" s="16"/>
      <c r="BD3063" s="16"/>
      <c r="BH3063" s="6"/>
      <c r="BI3063" s="3"/>
      <c r="BK3063" s="6"/>
      <c r="BL3063" s="3"/>
      <c r="BM3063" s="3"/>
    </row>
    <row r="3064" spans="11:65" ht="12.75" customHeight="1" x14ac:dyDescent="0.15">
      <c r="K3064" s="1"/>
      <c r="AL3064" s="16"/>
      <c r="AM3064" s="16"/>
      <c r="AN3064" s="17"/>
      <c r="AO3064" s="16"/>
      <c r="AP3064" s="16"/>
      <c r="AQ3064" s="18"/>
      <c r="AR3064" s="18"/>
      <c r="AS3064" s="16"/>
      <c r="AT3064" s="16"/>
      <c r="AU3064" s="16"/>
      <c r="AV3064" s="16"/>
      <c r="AW3064" s="17"/>
      <c r="AX3064" s="16"/>
      <c r="AY3064" s="16"/>
      <c r="AZ3064" s="16"/>
      <c r="BA3064" s="16"/>
      <c r="BB3064" s="16"/>
      <c r="BC3064" s="16"/>
      <c r="BD3064" s="16"/>
      <c r="BH3064" s="6"/>
      <c r="BI3064" s="3"/>
      <c r="BK3064" s="6"/>
      <c r="BL3064" s="3"/>
      <c r="BM3064" s="3"/>
    </row>
    <row r="3065" spans="11:65" ht="12.75" customHeight="1" x14ac:dyDescent="0.15">
      <c r="K3065" s="1"/>
      <c r="AL3065" s="16"/>
      <c r="AM3065" s="16"/>
      <c r="AN3065" s="17"/>
      <c r="AO3065" s="16"/>
      <c r="AP3065" s="16"/>
      <c r="AQ3065" s="18"/>
      <c r="AR3065" s="18"/>
      <c r="AS3065" s="16"/>
      <c r="AT3065" s="16"/>
      <c r="AU3065" s="16"/>
      <c r="AV3065" s="16"/>
      <c r="AW3065" s="17"/>
      <c r="AX3065" s="16"/>
      <c r="AY3065" s="16"/>
      <c r="AZ3065" s="16"/>
      <c r="BA3065" s="16"/>
      <c r="BB3065" s="16"/>
      <c r="BC3065" s="16"/>
      <c r="BD3065" s="16"/>
      <c r="BH3065" s="6"/>
      <c r="BI3065" s="3"/>
      <c r="BK3065" s="6"/>
      <c r="BL3065" s="3"/>
      <c r="BM3065" s="3"/>
    </row>
    <row r="3066" spans="11:65" ht="12.75" customHeight="1" x14ac:dyDescent="0.15">
      <c r="K3066" s="1"/>
      <c r="AL3066" s="16"/>
      <c r="AM3066" s="16"/>
      <c r="AN3066" s="17"/>
      <c r="AO3066" s="16"/>
      <c r="AP3066" s="16"/>
      <c r="AQ3066" s="18"/>
      <c r="AR3066" s="18"/>
      <c r="AS3066" s="16"/>
      <c r="AT3066" s="16"/>
      <c r="AU3066" s="16"/>
      <c r="AV3066" s="16"/>
      <c r="AW3066" s="17"/>
      <c r="AX3066" s="16"/>
      <c r="AY3066" s="16"/>
      <c r="AZ3066" s="16"/>
      <c r="BA3066" s="16"/>
      <c r="BB3066" s="16"/>
      <c r="BC3066" s="16"/>
      <c r="BD3066" s="16"/>
      <c r="BH3066" s="6"/>
      <c r="BI3066" s="3"/>
      <c r="BK3066" s="6"/>
      <c r="BL3066" s="3"/>
      <c r="BM3066" s="3"/>
    </row>
    <row r="3067" spans="11:65" ht="12.75" customHeight="1" x14ac:dyDescent="0.15">
      <c r="K3067" s="1"/>
      <c r="AL3067" s="16"/>
      <c r="AM3067" s="16"/>
      <c r="AN3067" s="17"/>
      <c r="AO3067" s="16"/>
      <c r="AP3067" s="16"/>
      <c r="AQ3067" s="18"/>
      <c r="AR3067" s="18"/>
      <c r="AS3067" s="16"/>
      <c r="AT3067" s="16"/>
      <c r="AU3067" s="16"/>
      <c r="AV3067" s="16"/>
      <c r="AW3067" s="17"/>
      <c r="AX3067" s="16"/>
      <c r="AY3067" s="16"/>
      <c r="AZ3067" s="16"/>
      <c r="BA3067" s="16"/>
      <c r="BB3067" s="16"/>
      <c r="BC3067" s="16"/>
      <c r="BD3067" s="16"/>
      <c r="BH3067" s="6"/>
      <c r="BI3067" s="3"/>
      <c r="BK3067" s="6"/>
      <c r="BL3067" s="3"/>
      <c r="BM3067" s="3"/>
    </row>
    <row r="3068" spans="11:65" ht="12.75" customHeight="1" x14ac:dyDescent="0.15">
      <c r="K3068" s="1"/>
      <c r="AL3068" s="16"/>
      <c r="AM3068" s="16"/>
      <c r="AN3068" s="17"/>
      <c r="AO3068" s="16"/>
      <c r="AP3068" s="16"/>
      <c r="AQ3068" s="18"/>
      <c r="AR3068" s="18"/>
      <c r="AS3068" s="16"/>
      <c r="AT3068" s="16"/>
      <c r="AU3068" s="16"/>
      <c r="AV3068" s="16"/>
      <c r="AW3068" s="17"/>
      <c r="AX3068" s="16"/>
      <c r="AY3068" s="16"/>
      <c r="AZ3068" s="16"/>
      <c r="BA3068" s="16"/>
      <c r="BB3068" s="16"/>
      <c r="BC3068" s="16"/>
      <c r="BD3068" s="16"/>
      <c r="BH3068" s="6"/>
      <c r="BI3068" s="3"/>
      <c r="BK3068" s="6"/>
      <c r="BL3068" s="3"/>
      <c r="BM3068" s="3"/>
    </row>
    <row r="3069" spans="11:65" ht="12.75" customHeight="1" x14ac:dyDescent="0.15">
      <c r="K3069" s="1"/>
      <c r="AL3069" s="16"/>
      <c r="AM3069" s="16"/>
      <c r="AN3069" s="17"/>
      <c r="AO3069" s="16"/>
      <c r="AP3069" s="16"/>
      <c r="AQ3069" s="18"/>
      <c r="AR3069" s="18"/>
      <c r="AS3069" s="16"/>
      <c r="AT3069" s="16"/>
      <c r="AU3069" s="16"/>
      <c r="AV3069" s="16"/>
      <c r="AW3069" s="17"/>
      <c r="AX3069" s="16"/>
      <c r="AY3069" s="16"/>
      <c r="AZ3069" s="16"/>
      <c r="BA3069" s="16"/>
      <c r="BB3069" s="16"/>
      <c r="BC3069" s="16"/>
      <c r="BD3069" s="16"/>
      <c r="BH3069" s="6"/>
      <c r="BI3069" s="3"/>
      <c r="BK3069" s="6"/>
      <c r="BL3069" s="3"/>
      <c r="BM3069" s="3"/>
    </row>
    <row r="3070" spans="11:65" ht="12.75" customHeight="1" x14ac:dyDescent="0.15">
      <c r="K3070" s="1"/>
      <c r="AL3070" s="16"/>
      <c r="AM3070" s="16"/>
      <c r="AN3070" s="17"/>
      <c r="AO3070" s="16"/>
      <c r="AP3070" s="16"/>
      <c r="AQ3070" s="18"/>
      <c r="AR3070" s="18"/>
      <c r="AS3070" s="16"/>
      <c r="AT3070" s="16"/>
      <c r="AU3070" s="16"/>
      <c r="AV3070" s="16"/>
      <c r="AW3070" s="17"/>
      <c r="AX3070" s="16"/>
      <c r="AY3070" s="16"/>
      <c r="AZ3070" s="16"/>
      <c r="BA3070" s="16"/>
      <c r="BB3070" s="16"/>
      <c r="BC3070" s="16"/>
      <c r="BD3070" s="16"/>
      <c r="BH3070" s="6"/>
      <c r="BI3070" s="3"/>
      <c r="BK3070" s="6"/>
      <c r="BL3070" s="3"/>
      <c r="BM3070" s="3"/>
    </row>
    <row r="3071" spans="11:65" ht="12.75" customHeight="1" x14ac:dyDescent="0.15">
      <c r="K3071" s="1"/>
      <c r="AL3071" s="16"/>
      <c r="AM3071" s="16"/>
      <c r="AN3071" s="17"/>
      <c r="AO3071" s="16"/>
      <c r="AP3071" s="16"/>
      <c r="AQ3071" s="18"/>
      <c r="AR3071" s="18"/>
      <c r="AS3071" s="16"/>
      <c r="AT3071" s="16"/>
      <c r="AU3071" s="16"/>
      <c r="AV3071" s="16"/>
      <c r="AW3071" s="17"/>
      <c r="AX3071" s="16"/>
      <c r="AY3071" s="16"/>
      <c r="AZ3071" s="16"/>
      <c r="BA3071" s="16"/>
      <c r="BB3071" s="16"/>
      <c r="BC3071" s="16"/>
      <c r="BD3071" s="16"/>
      <c r="BH3071" s="6"/>
      <c r="BI3071" s="3"/>
      <c r="BK3071" s="6"/>
      <c r="BL3071" s="3"/>
      <c r="BM3071" s="3"/>
    </row>
    <row r="3072" spans="11:65" ht="12.75" customHeight="1" x14ac:dyDescent="0.15">
      <c r="K3072" s="1"/>
      <c r="AL3072" s="16"/>
      <c r="AM3072" s="16"/>
      <c r="AN3072" s="17"/>
      <c r="AO3072" s="16"/>
      <c r="AP3072" s="16"/>
      <c r="AQ3072" s="18"/>
      <c r="AR3072" s="18"/>
      <c r="AS3072" s="16"/>
      <c r="AT3072" s="16"/>
      <c r="AU3072" s="16"/>
      <c r="AV3072" s="16"/>
      <c r="AW3072" s="17"/>
      <c r="AX3072" s="16"/>
      <c r="AY3072" s="16"/>
      <c r="AZ3072" s="16"/>
      <c r="BA3072" s="16"/>
      <c r="BB3072" s="16"/>
      <c r="BC3072" s="16"/>
      <c r="BD3072" s="16"/>
      <c r="BH3072" s="6"/>
      <c r="BI3072" s="3"/>
      <c r="BK3072" s="6"/>
      <c r="BL3072" s="3"/>
      <c r="BM3072" s="3"/>
    </row>
    <row r="3073" spans="11:65" ht="12.75" customHeight="1" x14ac:dyDescent="0.15">
      <c r="K3073" s="1"/>
      <c r="AL3073" s="16"/>
      <c r="AM3073" s="16"/>
      <c r="AN3073" s="17"/>
      <c r="AO3073" s="16"/>
      <c r="AP3073" s="16"/>
      <c r="AQ3073" s="18"/>
      <c r="AR3073" s="18"/>
      <c r="AS3073" s="16"/>
      <c r="AT3073" s="16"/>
      <c r="AU3073" s="16"/>
      <c r="AV3073" s="16"/>
      <c r="AW3073" s="17"/>
      <c r="AX3073" s="16"/>
      <c r="AY3073" s="16"/>
      <c r="AZ3073" s="16"/>
      <c r="BA3073" s="16"/>
      <c r="BB3073" s="16"/>
      <c r="BC3073" s="16"/>
      <c r="BD3073" s="16"/>
      <c r="BH3073" s="6"/>
      <c r="BI3073" s="3"/>
      <c r="BK3073" s="6"/>
      <c r="BL3073" s="3"/>
      <c r="BM3073" s="3"/>
    </row>
    <row r="3074" spans="11:65" ht="12.75" customHeight="1" x14ac:dyDescent="0.15">
      <c r="K3074" s="1"/>
      <c r="AL3074" s="16"/>
      <c r="AM3074" s="16"/>
      <c r="AN3074" s="17"/>
      <c r="AO3074" s="16"/>
      <c r="AP3074" s="16"/>
      <c r="AQ3074" s="18"/>
      <c r="AR3074" s="18"/>
      <c r="AS3074" s="16"/>
      <c r="AT3074" s="16"/>
      <c r="AU3074" s="16"/>
      <c r="AV3074" s="16"/>
      <c r="AW3074" s="17"/>
      <c r="AX3074" s="16"/>
      <c r="AY3074" s="16"/>
      <c r="AZ3074" s="16"/>
      <c r="BA3074" s="16"/>
      <c r="BB3074" s="16"/>
      <c r="BC3074" s="16"/>
      <c r="BD3074" s="16"/>
      <c r="BH3074" s="6"/>
      <c r="BI3074" s="3"/>
      <c r="BK3074" s="6"/>
      <c r="BL3074" s="3"/>
      <c r="BM3074" s="3"/>
    </row>
    <row r="3075" spans="11:65" ht="12.75" customHeight="1" x14ac:dyDescent="0.15">
      <c r="K3075" s="1"/>
      <c r="AL3075" s="16"/>
      <c r="AM3075" s="16"/>
      <c r="AN3075" s="17"/>
      <c r="AO3075" s="16"/>
      <c r="AP3075" s="16"/>
      <c r="AQ3075" s="18"/>
      <c r="AR3075" s="18"/>
      <c r="AS3075" s="16"/>
      <c r="AT3075" s="16"/>
      <c r="AU3075" s="16"/>
      <c r="AV3075" s="16"/>
      <c r="AW3075" s="17"/>
      <c r="AX3075" s="16"/>
      <c r="AY3075" s="16"/>
      <c r="AZ3075" s="16"/>
      <c r="BA3075" s="16"/>
      <c r="BB3075" s="16"/>
      <c r="BC3075" s="16"/>
      <c r="BD3075" s="16"/>
      <c r="BH3075" s="6"/>
      <c r="BI3075" s="3"/>
      <c r="BK3075" s="6"/>
      <c r="BL3075" s="3"/>
      <c r="BM3075" s="3"/>
    </row>
    <row r="3076" spans="11:65" ht="12.75" customHeight="1" x14ac:dyDescent="0.15">
      <c r="K3076" s="1"/>
      <c r="AL3076" s="16"/>
      <c r="AM3076" s="16"/>
      <c r="AN3076" s="17"/>
      <c r="AO3076" s="16"/>
      <c r="AP3076" s="16"/>
      <c r="AQ3076" s="18"/>
      <c r="AR3076" s="18"/>
      <c r="AS3076" s="16"/>
      <c r="AT3076" s="16"/>
      <c r="AU3076" s="16"/>
      <c r="AV3076" s="16"/>
      <c r="AW3076" s="17"/>
      <c r="AX3076" s="16"/>
      <c r="AY3076" s="16"/>
      <c r="AZ3076" s="16"/>
      <c r="BA3076" s="16"/>
      <c r="BB3076" s="16"/>
      <c r="BC3076" s="16"/>
      <c r="BD3076" s="16"/>
      <c r="BH3076" s="6"/>
      <c r="BI3076" s="3"/>
      <c r="BK3076" s="6"/>
      <c r="BL3076" s="3"/>
      <c r="BM3076" s="3"/>
    </row>
    <row r="3077" spans="11:65" ht="12.75" customHeight="1" x14ac:dyDescent="0.15">
      <c r="K3077" s="1"/>
      <c r="AL3077" s="16"/>
      <c r="AM3077" s="16"/>
      <c r="AN3077" s="17"/>
      <c r="AO3077" s="16"/>
      <c r="AP3077" s="16"/>
      <c r="AQ3077" s="18"/>
      <c r="AR3077" s="18"/>
      <c r="AS3077" s="16"/>
      <c r="AT3077" s="16"/>
      <c r="AU3077" s="16"/>
      <c r="AV3077" s="16"/>
      <c r="AW3077" s="17"/>
      <c r="AX3077" s="16"/>
      <c r="AY3077" s="16"/>
      <c r="AZ3077" s="16"/>
      <c r="BA3077" s="16"/>
      <c r="BB3077" s="16"/>
      <c r="BC3077" s="16"/>
      <c r="BD3077" s="16"/>
      <c r="BH3077" s="6"/>
      <c r="BI3077" s="3"/>
      <c r="BK3077" s="6"/>
      <c r="BL3077" s="3"/>
      <c r="BM3077" s="3"/>
    </row>
    <row r="3078" spans="11:65" ht="12.75" customHeight="1" x14ac:dyDescent="0.15">
      <c r="K3078" s="1"/>
      <c r="AL3078" s="16"/>
      <c r="AM3078" s="16"/>
      <c r="AN3078" s="17"/>
      <c r="AO3078" s="16"/>
      <c r="AP3078" s="16"/>
      <c r="AQ3078" s="18"/>
      <c r="AR3078" s="18"/>
      <c r="AS3078" s="16"/>
      <c r="AT3078" s="16"/>
      <c r="AU3078" s="16"/>
      <c r="AV3078" s="16"/>
      <c r="AW3078" s="17"/>
      <c r="AX3078" s="16"/>
      <c r="AY3078" s="16"/>
      <c r="AZ3078" s="16"/>
      <c r="BA3078" s="16"/>
      <c r="BB3078" s="16"/>
      <c r="BC3078" s="16"/>
      <c r="BD3078" s="16"/>
      <c r="BH3078" s="6"/>
      <c r="BI3078" s="3"/>
      <c r="BK3078" s="6"/>
      <c r="BL3078" s="3"/>
      <c r="BM3078" s="3"/>
    </row>
    <row r="3079" spans="11:65" ht="12.75" customHeight="1" x14ac:dyDescent="0.15">
      <c r="K3079" s="1"/>
      <c r="AL3079" s="16"/>
      <c r="AM3079" s="16"/>
      <c r="AN3079" s="17"/>
      <c r="AO3079" s="16"/>
      <c r="AP3079" s="16"/>
      <c r="AQ3079" s="18"/>
      <c r="AR3079" s="18"/>
      <c r="AS3079" s="16"/>
      <c r="AT3079" s="16"/>
      <c r="AU3079" s="16"/>
      <c r="AV3079" s="16"/>
      <c r="AW3079" s="17"/>
      <c r="AX3079" s="16"/>
      <c r="AY3079" s="16"/>
      <c r="AZ3079" s="16"/>
      <c r="BA3079" s="16"/>
      <c r="BB3079" s="16"/>
      <c r="BC3079" s="16"/>
      <c r="BD3079" s="16"/>
      <c r="BH3079" s="6"/>
      <c r="BI3079" s="3"/>
      <c r="BK3079" s="6"/>
      <c r="BL3079" s="3"/>
      <c r="BM3079" s="3"/>
    </row>
    <row r="3080" spans="11:65" ht="12.75" customHeight="1" x14ac:dyDescent="0.15">
      <c r="K3080" s="1"/>
      <c r="AL3080" s="16"/>
      <c r="AM3080" s="16"/>
      <c r="AN3080" s="17"/>
      <c r="AO3080" s="16"/>
      <c r="AP3080" s="16"/>
      <c r="AQ3080" s="18"/>
      <c r="AR3080" s="18"/>
      <c r="AS3080" s="16"/>
      <c r="AT3080" s="16"/>
      <c r="AU3080" s="16"/>
      <c r="AV3080" s="16"/>
      <c r="AW3080" s="17"/>
      <c r="AX3080" s="16"/>
      <c r="AY3080" s="16"/>
      <c r="AZ3080" s="16"/>
      <c r="BA3080" s="16"/>
      <c r="BB3080" s="16"/>
      <c r="BC3080" s="16"/>
      <c r="BD3080" s="16"/>
      <c r="BH3080" s="6"/>
      <c r="BI3080" s="3"/>
      <c r="BK3080" s="6"/>
      <c r="BL3080" s="3"/>
      <c r="BM3080" s="3"/>
    </row>
    <row r="3081" spans="11:65" ht="12.75" customHeight="1" x14ac:dyDescent="0.15">
      <c r="K3081" s="1"/>
      <c r="AL3081" s="16"/>
      <c r="AM3081" s="16"/>
      <c r="AN3081" s="17"/>
      <c r="AO3081" s="16"/>
      <c r="AP3081" s="16"/>
      <c r="AQ3081" s="18"/>
      <c r="AR3081" s="18"/>
      <c r="AS3081" s="16"/>
      <c r="AT3081" s="16"/>
      <c r="AU3081" s="16"/>
      <c r="AV3081" s="16"/>
      <c r="AW3081" s="17"/>
      <c r="AX3081" s="16"/>
      <c r="AY3081" s="16"/>
      <c r="AZ3081" s="16"/>
      <c r="BA3081" s="16"/>
      <c r="BB3081" s="16"/>
      <c r="BC3081" s="16"/>
      <c r="BD3081" s="16"/>
      <c r="BH3081" s="6"/>
      <c r="BI3081" s="3"/>
      <c r="BK3081" s="6"/>
      <c r="BL3081" s="3"/>
      <c r="BM3081" s="3"/>
    </row>
    <row r="3082" spans="11:65" ht="12.75" customHeight="1" x14ac:dyDescent="0.15">
      <c r="K3082" s="1"/>
      <c r="AL3082" s="16"/>
      <c r="AM3082" s="16"/>
      <c r="AN3082" s="17"/>
      <c r="AO3082" s="16"/>
      <c r="AP3082" s="16"/>
      <c r="AQ3082" s="18"/>
      <c r="AR3082" s="18"/>
      <c r="AS3082" s="16"/>
      <c r="AT3082" s="16"/>
      <c r="AU3082" s="16"/>
      <c r="AV3082" s="16"/>
      <c r="AW3082" s="17"/>
      <c r="AX3082" s="16"/>
      <c r="AY3082" s="16"/>
      <c r="AZ3082" s="16"/>
      <c r="BA3082" s="16"/>
      <c r="BB3082" s="16"/>
      <c r="BC3082" s="16"/>
      <c r="BD3082" s="16"/>
      <c r="BH3082" s="6"/>
      <c r="BI3082" s="3"/>
      <c r="BK3082" s="6"/>
      <c r="BL3082" s="3"/>
      <c r="BM3082" s="3"/>
    </row>
    <row r="3083" spans="11:65" ht="12.75" customHeight="1" x14ac:dyDescent="0.15">
      <c r="K3083" s="1"/>
      <c r="AL3083" s="16"/>
      <c r="AM3083" s="16"/>
      <c r="AN3083" s="17"/>
      <c r="AO3083" s="16"/>
      <c r="AP3083" s="16"/>
      <c r="AQ3083" s="18"/>
      <c r="AR3083" s="18"/>
      <c r="AS3083" s="16"/>
      <c r="AT3083" s="16"/>
      <c r="AU3083" s="16"/>
      <c r="AV3083" s="16"/>
      <c r="AW3083" s="17"/>
      <c r="AX3083" s="16"/>
      <c r="AY3083" s="16"/>
      <c r="AZ3083" s="16"/>
      <c r="BA3083" s="16"/>
      <c r="BB3083" s="16"/>
      <c r="BC3083" s="16"/>
      <c r="BD3083" s="16"/>
      <c r="BH3083" s="6"/>
      <c r="BI3083" s="3"/>
      <c r="BK3083" s="6"/>
      <c r="BL3083" s="3"/>
      <c r="BM3083" s="3"/>
    </row>
    <row r="3084" spans="11:65" ht="12.75" customHeight="1" x14ac:dyDescent="0.15">
      <c r="K3084" s="1"/>
      <c r="AL3084" s="16"/>
      <c r="AM3084" s="16"/>
      <c r="AN3084" s="17"/>
      <c r="AO3084" s="16"/>
      <c r="AP3084" s="16"/>
      <c r="AQ3084" s="18"/>
      <c r="AR3084" s="18"/>
      <c r="AS3084" s="16"/>
      <c r="AT3084" s="16"/>
      <c r="AU3084" s="16"/>
      <c r="AV3084" s="16"/>
      <c r="AW3084" s="17"/>
      <c r="AX3084" s="16"/>
      <c r="AY3084" s="16"/>
      <c r="AZ3084" s="16"/>
      <c r="BA3084" s="16"/>
      <c r="BB3084" s="16"/>
      <c r="BC3084" s="16"/>
      <c r="BD3084" s="16"/>
      <c r="BH3084" s="6"/>
      <c r="BI3084" s="3"/>
      <c r="BK3084" s="6"/>
      <c r="BL3084" s="3"/>
      <c r="BM3084" s="3"/>
    </row>
    <row r="3085" spans="11:65" ht="12.75" customHeight="1" x14ac:dyDescent="0.15">
      <c r="K3085" s="1"/>
      <c r="AL3085" s="16"/>
      <c r="AM3085" s="16"/>
      <c r="AN3085" s="17"/>
      <c r="AO3085" s="16"/>
      <c r="AP3085" s="16"/>
      <c r="AQ3085" s="18"/>
      <c r="AR3085" s="18"/>
      <c r="AS3085" s="16"/>
      <c r="AT3085" s="16"/>
      <c r="AU3085" s="16"/>
      <c r="AV3085" s="16"/>
      <c r="AW3085" s="17"/>
      <c r="AX3085" s="16"/>
      <c r="AY3085" s="16"/>
      <c r="AZ3085" s="16"/>
      <c r="BA3085" s="16"/>
      <c r="BB3085" s="16"/>
      <c r="BC3085" s="16"/>
      <c r="BD3085" s="16"/>
      <c r="BH3085" s="6"/>
      <c r="BI3085" s="3"/>
      <c r="BK3085" s="6"/>
      <c r="BL3085" s="3"/>
      <c r="BM3085" s="3"/>
    </row>
    <row r="3086" spans="11:65" ht="12.75" customHeight="1" x14ac:dyDescent="0.15">
      <c r="K3086" s="1"/>
      <c r="AL3086" s="16"/>
      <c r="AM3086" s="16"/>
      <c r="AN3086" s="17"/>
      <c r="AO3086" s="16"/>
      <c r="AP3086" s="16"/>
      <c r="AQ3086" s="18"/>
      <c r="AR3086" s="18"/>
      <c r="AS3086" s="16"/>
      <c r="AT3086" s="16"/>
      <c r="AU3086" s="16"/>
      <c r="AV3086" s="16"/>
      <c r="AW3086" s="17"/>
      <c r="AX3086" s="16"/>
      <c r="AY3086" s="16"/>
      <c r="AZ3086" s="16"/>
      <c r="BA3086" s="16"/>
      <c r="BB3086" s="16"/>
      <c r="BC3086" s="16"/>
      <c r="BD3086" s="16"/>
      <c r="BH3086" s="6"/>
      <c r="BI3086" s="3"/>
      <c r="BK3086" s="6"/>
      <c r="BL3086" s="3"/>
      <c r="BM3086" s="3"/>
    </row>
    <row r="3087" spans="11:65" ht="12.75" customHeight="1" x14ac:dyDescent="0.15">
      <c r="K3087" s="1"/>
      <c r="AL3087" s="16"/>
      <c r="AM3087" s="16"/>
      <c r="AN3087" s="17"/>
      <c r="AO3087" s="16"/>
      <c r="AP3087" s="16"/>
      <c r="AQ3087" s="18"/>
      <c r="AR3087" s="18"/>
      <c r="AS3087" s="16"/>
      <c r="AT3087" s="16"/>
      <c r="AU3087" s="16"/>
      <c r="AV3087" s="16"/>
      <c r="AW3087" s="17"/>
      <c r="AX3087" s="16"/>
      <c r="AY3087" s="16"/>
      <c r="AZ3087" s="16"/>
      <c r="BA3087" s="16"/>
      <c r="BB3087" s="16"/>
      <c r="BC3087" s="16"/>
      <c r="BD3087" s="16"/>
      <c r="BH3087" s="6"/>
      <c r="BI3087" s="3"/>
      <c r="BK3087" s="6"/>
      <c r="BL3087" s="3"/>
      <c r="BM3087" s="3"/>
    </row>
    <row r="3088" spans="11:65" ht="12.75" customHeight="1" x14ac:dyDescent="0.15">
      <c r="K3088" s="1"/>
      <c r="AL3088" s="16"/>
      <c r="AM3088" s="16"/>
      <c r="AN3088" s="17"/>
      <c r="AO3088" s="16"/>
      <c r="AP3088" s="16"/>
      <c r="AQ3088" s="18"/>
      <c r="AR3088" s="18"/>
      <c r="AS3088" s="16"/>
      <c r="AT3088" s="16"/>
      <c r="AU3088" s="16"/>
      <c r="AV3088" s="16"/>
      <c r="AW3088" s="17"/>
      <c r="AX3088" s="16"/>
      <c r="AY3088" s="16"/>
      <c r="AZ3088" s="16"/>
      <c r="BA3088" s="16"/>
      <c r="BB3088" s="16"/>
      <c r="BC3088" s="16"/>
      <c r="BD3088" s="16"/>
      <c r="BH3088" s="6"/>
      <c r="BI3088" s="3"/>
      <c r="BK3088" s="6"/>
      <c r="BL3088" s="3"/>
      <c r="BM3088" s="3"/>
    </row>
    <row r="3089" spans="11:65" ht="12.75" customHeight="1" x14ac:dyDescent="0.15">
      <c r="K3089" s="1"/>
      <c r="AL3089" s="16"/>
      <c r="AM3089" s="16"/>
      <c r="AN3089" s="17"/>
      <c r="AO3089" s="16"/>
      <c r="AP3089" s="16"/>
      <c r="AQ3089" s="18"/>
      <c r="AR3089" s="18"/>
      <c r="AS3089" s="16"/>
      <c r="AT3089" s="16"/>
      <c r="AU3089" s="16"/>
      <c r="AV3089" s="16"/>
      <c r="AW3089" s="17"/>
      <c r="AX3089" s="16"/>
      <c r="AY3089" s="16"/>
      <c r="AZ3089" s="16"/>
      <c r="BA3089" s="16"/>
      <c r="BB3089" s="16"/>
      <c r="BC3089" s="16"/>
      <c r="BD3089" s="16"/>
      <c r="BH3089" s="6"/>
      <c r="BI3089" s="3"/>
      <c r="BK3089" s="6"/>
      <c r="BL3089" s="3"/>
      <c r="BM3089" s="3"/>
    </row>
    <row r="3090" spans="11:65" ht="12.75" customHeight="1" x14ac:dyDescent="0.15">
      <c r="K3090" s="1"/>
      <c r="AL3090" s="16"/>
      <c r="AM3090" s="16"/>
      <c r="AN3090" s="17"/>
      <c r="AO3090" s="16"/>
      <c r="AP3090" s="16"/>
      <c r="AQ3090" s="18"/>
      <c r="AR3090" s="18"/>
      <c r="AS3090" s="16"/>
      <c r="AT3090" s="16"/>
      <c r="AU3090" s="16"/>
      <c r="AV3090" s="16"/>
      <c r="AW3090" s="17"/>
      <c r="AX3090" s="16"/>
      <c r="AY3090" s="16"/>
      <c r="AZ3090" s="16"/>
      <c r="BA3090" s="16"/>
      <c r="BB3090" s="16"/>
      <c r="BC3090" s="16"/>
      <c r="BD3090" s="16"/>
      <c r="BH3090" s="6"/>
      <c r="BI3090" s="3"/>
      <c r="BK3090" s="6"/>
      <c r="BL3090" s="3"/>
      <c r="BM3090" s="3"/>
    </row>
    <row r="3091" spans="11:65" ht="12.75" customHeight="1" x14ac:dyDescent="0.15">
      <c r="K3091" s="1"/>
      <c r="AL3091" s="16"/>
      <c r="AM3091" s="16"/>
      <c r="AN3091" s="17"/>
      <c r="AO3091" s="16"/>
      <c r="AP3091" s="16"/>
      <c r="AQ3091" s="18"/>
      <c r="AR3091" s="18"/>
      <c r="AS3091" s="16"/>
      <c r="AT3091" s="16"/>
      <c r="AU3091" s="16"/>
      <c r="AV3091" s="16"/>
      <c r="AW3091" s="17"/>
      <c r="AX3091" s="16"/>
      <c r="AY3091" s="16"/>
      <c r="AZ3091" s="16"/>
      <c r="BA3091" s="16"/>
      <c r="BB3091" s="16"/>
      <c r="BC3091" s="16"/>
      <c r="BD3091" s="16"/>
      <c r="BH3091" s="6"/>
      <c r="BI3091" s="3"/>
      <c r="BK3091" s="6"/>
      <c r="BL3091" s="3"/>
      <c r="BM3091" s="3"/>
    </row>
    <row r="3092" spans="11:65" ht="12.75" customHeight="1" x14ac:dyDescent="0.15">
      <c r="K3092" s="1"/>
      <c r="AL3092" s="16"/>
      <c r="AM3092" s="16"/>
      <c r="AN3092" s="17"/>
      <c r="AO3092" s="16"/>
      <c r="AP3092" s="16"/>
      <c r="AQ3092" s="18"/>
      <c r="AR3092" s="18"/>
      <c r="AS3092" s="16"/>
      <c r="AT3092" s="16"/>
      <c r="AU3092" s="16"/>
      <c r="AV3092" s="16"/>
      <c r="AW3092" s="17"/>
      <c r="AX3092" s="16"/>
      <c r="AY3092" s="16"/>
      <c r="AZ3092" s="16"/>
      <c r="BA3092" s="16"/>
      <c r="BB3092" s="16"/>
      <c r="BC3092" s="16"/>
      <c r="BD3092" s="16"/>
      <c r="BH3092" s="6"/>
      <c r="BI3092" s="3"/>
      <c r="BK3092" s="6"/>
      <c r="BL3092" s="3"/>
      <c r="BM3092" s="3"/>
    </row>
    <row r="3093" spans="11:65" ht="12.75" customHeight="1" x14ac:dyDescent="0.15">
      <c r="K3093" s="1"/>
      <c r="AL3093" s="16"/>
      <c r="AM3093" s="16"/>
      <c r="AN3093" s="17"/>
      <c r="AO3093" s="16"/>
      <c r="AP3093" s="16"/>
      <c r="AQ3093" s="18"/>
      <c r="AR3093" s="18"/>
      <c r="AS3093" s="16"/>
      <c r="AT3093" s="16"/>
      <c r="AU3093" s="16"/>
      <c r="AV3093" s="16"/>
      <c r="AW3093" s="17"/>
      <c r="AX3093" s="16"/>
      <c r="AY3093" s="16"/>
      <c r="AZ3093" s="16"/>
      <c r="BA3093" s="16"/>
      <c r="BB3093" s="16"/>
      <c r="BC3093" s="16"/>
      <c r="BD3093" s="16"/>
      <c r="BH3093" s="6"/>
      <c r="BI3093" s="3"/>
      <c r="BK3093" s="6"/>
      <c r="BL3093" s="3"/>
      <c r="BM3093" s="3"/>
    </row>
    <row r="3094" spans="11:65" ht="12.75" customHeight="1" x14ac:dyDescent="0.15">
      <c r="K3094" s="1"/>
      <c r="AL3094" s="16"/>
      <c r="AM3094" s="16"/>
      <c r="AN3094" s="17"/>
      <c r="AO3094" s="16"/>
      <c r="AP3094" s="16"/>
      <c r="AQ3094" s="18"/>
      <c r="AR3094" s="18"/>
      <c r="AS3094" s="16"/>
      <c r="AT3094" s="16"/>
      <c r="AU3094" s="16"/>
      <c r="AV3094" s="16"/>
      <c r="AW3094" s="17"/>
      <c r="AX3094" s="16"/>
      <c r="AY3094" s="16"/>
      <c r="AZ3094" s="16"/>
      <c r="BA3094" s="16"/>
      <c r="BB3094" s="16"/>
      <c r="BC3094" s="16"/>
      <c r="BD3094" s="16"/>
      <c r="BH3094" s="6"/>
      <c r="BI3094" s="3"/>
      <c r="BK3094" s="6"/>
      <c r="BL3094" s="3"/>
      <c r="BM3094" s="3"/>
    </row>
    <row r="3095" spans="11:65" ht="12.75" customHeight="1" x14ac:dyDescent="0.15">
      <c r="K3095" s="1"/>
      <c r="AL3095" s="16"/>
      <c r="AM3095" s="16"/>
      <c r="AN3095" s="17"/>
      <c r="AO3095" s="16"/>
      <c r="AP3095" s="16"/>
      <c r="AQ3095" s="18"/>
      <c r="AR3095" s="18"/>
      <c r="AS3095" s="16"/>
      <c r="AT3095" s="16"/>
      <c r="AU3095" s="16"/>
      <c r="AV3095" s="16"/>
      <c r="AW3095" s="17"/>
      <c r="AX3095" s="16"/>
      <c r="AY3095" s="16"/>
      <c r="AZ3095" s="16"/>
      <c r="BA3095" s="16"/>
      <c r="BB3095" s="16"/>
      <c r="BC3095" s="16"/>
      <c r="BD3095" s="16"/>
      <c r="BH3095" s="6"/>
      <c r="BI3095" s="3"/>
      <c r="BK3095" s="6"/>
      <c r="BL3095" s="3"/>
      <c r="BM3095" s="3"/>
    </row>
    <row r="3096" spans="11:65" ht="12.75" customHeight="1" x14ac:dyDescent="0.15">
      <c r="K3096" s="1"/>
      <c r="AL3096" s="16"/>
      <c r="AM3096" s="16"/>
      <c r="AN3096" s="17"/>
      <c r="AO3096" s="16"/>
      <c r="AP3096" s="16"/>
      <c r="AQ3096" s="18"/>
      <c r="AR3096" s="18"/>
      <c r="AS3096" s="16"/>
      <c r="AT3096" s="16"/>
      <c r="AU3096" s="16"/>
      <c r="AV3096" s="16"/>
      <c r="AW3096" s="17"/>
      <c r="AX3096" s="16"/>
      <c r="AY3096" s="16"/>
      <c r="AZ3096" s="16"/>
      <c r="BA3096" s="16"/>
      <c r="BB3096" s="16"/>
      <c r="BC3096" s="16"/>
      <c r="BD3096" s="16"/>
      <c r="BH3096" s="6"/>
      <c r="BI3096" s="3"/>
      <c r="BK3096" s="6"/>
      <c r="BL3096" s="3"/>
      <c r="BM3096" s="3"/>
    </row>
    <row r="3097" spans="11:65" ht="12.75" customHeight="1" x14ac:dyDescent="0.15">
      <c r="K3097" s="1"/>
      <c r="AL3097" s="16"/>
      <c r="AM3097" s="16"/>
      <c r="AN3097" s="17"/>
      <c r="AO3097" s="16"/>
      <c r="AP3097" s="16"/>
      <c r="AQ3097" s="18"/>
      <c r="AR3097" s="18"/>
      <c r="AS3097" s="16"/>
      <c r="AT3097" s="16"/>
      <c r="AU3097" s="16"/>
      <c r="AV3097" s="16"/>
      <c r="AW3097" s="17"/>
      <c r="AX3097" s="16"/>
      <c r="AY3097" s="16"/>
      <c r="AZ3097" s="16"/>
      <c r="BA3097" s="16"/>
      <c r="BB3097" s="16"/>
      <c r="BC3097" s="16"/>
      <c r="BD3097" s="16"/>
      <c r="BH3097" s="6"/>
      <c r="BI3097" s="3"/>
      <c r="BK3097" s="6"/>
      <c r="BL3097" s="3"/>
      <c r="BM3097" s="3"/>
    </row>
    <row r="3098" spans="11:65" ht="12.75" customHeight="1" x14ac:dyDescent="0.15">
      <c r="K3098" s="1"/>
      <c r="AL3098" s="16"/>
      <c r="AM3098" s="16"/>
      <c r="AN3098" s="17"/>
      <c r="AO3098" s="16"/>
      <c r="AP3098" s="16"/>
      <c r="AQ3098" s="18"/>
      <c r="AR3098" s="18"/>
      <c r="AS3098" s="16"/>
      <c r="AT3098" s="16"/>
      <c r="AU3098" s="16"/>
      <c r="AV3098" s="16"/>
      <c r="AW3098" s="17"/>
      <c r="AX3098" s="16"/>
      <c r="AY3098" s="16"/>
      <c r="AZ3098" s="16"/>
      <c r="BA3098" s="16"/>
      <c r="BB3098" s="16"/>
      <c r="BC3098" s="16"/>
      <c r="BD3098" s="16"/>
      <c r="BH3098" s="6"/>
      <c r="BI3098" s="3"/>
      <c r="BK3098" s="6"/>
      <c r="BL3098" s="3"/>
      <c r="BM3098" s="3"/>
    </row>
    <row r="3099" spans="11:65" ht="12.75" customHeight="1" x14ac:dyDescent="0.15">
      <c r="K3099" s="1"/>
      <c r="AL3099" s="16"/>
      <c r="AM3099" s="16"/>
      <c r="AN3099" s="17"/>
      <c r="AO3099" s="16"/>
      <c r="AP3099" s="16"/>
      <c r="AQ3099" s="18"/>
      <c r="AR3099" s="18"/>
      <c r="AS3099" s="16"/>
      <c r="AT3099" s="16"/>
      <c r="AU3099" s="16"/>
      <c r="AV3099" s="16"/>
      <c r="AW3099" s="17"/>
      <c r="AX3099" s="16"/>
      <c r="AY3099" s="16"/>
      <c r="AZ3099" s="16"/>
      <c r="BA3099" s="16"/>
      <c r="BB3099" s="16"/>
      <c r="BC3099" s="16"/>
      <c r="BD3099" s="16"/>
      <c r="BH3099" s="6"/>
      <c r="BI3099" s="3"/>
      <c r="BK3099" s="6"/>
      <c r="BL3099" s="3"/>
      <c r="BM3099" s="3"/>
    </row>
    <row r="3100" spans="11:65" ht="12.75" customHeight="1" x14ac:dyDescent="0.15">
      <c r="K3100" s="1"/>
      <c r="AL3100" s="16"/>
      <c r="AM3100" s="16"/>
      <c r="AN3100" s="17"/>
      <c r="AO3100" s="16"/>
      <c r="AP3100" s="16"/>
      <c r="AQ3100" s="18"/>
      <c r="AR3100" s="18"/>
      <c r="AS3100" s="16"/>
      <c r="AT3100" s="16"/>
      <c r="AU3100" s="16"/>
      <c r="AV3100" s="16"/>
      <c r="AW3100" s="17"/>
      <c r="AX3100" s="16"/>
      <c r="AY3100" s="16"/>
      <c r="AZ3100" s="16"/>
      <c r="BA3100" s="16"/>
      <c r="BB3100" s="16"/>
      <c r="BC3100" s="16"/>
      <c r="BD3100" s="16"/>
      <c r="BH3100" s="6"/>
      <c r="BI3100" s="3"/>
      <c r="BK3100" s="6"/>
      <c r="BL3100" s="3"/>
      <c r="BM3100" s="3"/>
    </row>
    <row r="3101" spans="11:65" ht="12.75" customHeight="1" x14ac:dyDescent="0.15">
      <c r="K3101" s="1"/>
      <c r="AL3101" s="16"/>
      <c r="AM3101" s="16"/>
      <c r="AN3101" s="17"/>
      <c r="AO3101" s="16"/>
      <c r="AP3101" s="16"/>
      <c r="AQ3101" s="18"/>
      <c r="AR3101" s="18"/>
      <c r="AS3101" s="16"/>
      <c r="AT3101" s="16"/>
      <c r="AU3101" s="16"/>
      <c r="AV3101" s="16"/>
      <c r="AW3101" s="17"/>
      <c r="AX3101" s="16"/>
      <c r="AY3101" s="16"/>
      <c r="AZ3101" s="16"/>
      <c r="BA3101" s="16"/>
      <c r="BB3101" s="16"/>
      <c r="BC3101" s="16"/>
      <c r="BD3101" s="16"/>
      <c r="BH3101" s="6"/>
      <c r="BI3101" s="3"/>
      <c r="BK3101" s="6"/>
      <c r="BL3101" s="3"/>
      <c r="BM3101" s="3"/>
    </row>
    <row r="3102" spans="11:65" ht="12.75" customHeight="1" x14ac:dyDescent="0.15">
      <c r="K3102" s="1"/>
      <c r="AL3102" s="16"/>
      <c r="AM3102" s="16"/>
      <c r="AN3102" s="17"/>
      <c r="AO3102" s="16"/>
      <c r="AP3102" s="16"/>
      <c r="AQ3102" s="18"/>
      <c r="AR3102" s="18"/>
      <c r="AS3102" s="16"/>
      <c r="AT3102" s="16"/>
      <c r="AU3102" s="16"/>
      <c r="AV3102" s="16"/>
      <c r="AW3102" s="17"/>
      <c r="AX3102" s="16"/>
      <c r="AY3102" s="16"/>
      <c r="AZ3102" s="16"/>
      <c r="BA3102" s="16"/>
      <c r="BB3102" s="16"/>
      <c r="BC3102" s="16"/>
      <c r="BD3102" s="16"/>
      <c r="BH3102" s="6"/>
      <c r="BI3102" s="3"/>
      <c r="BK3102" s="6"/>
      <c r="BL3102" s="3"/>
      <c r="BM3102" s="3"/>
    </row>
    <row r="3103" spans="11:65" ht="12.75" customHeight="1" x14ac:dyDescent="0.15">
      <c r="K3103" s="1"/>
      <c r="AL3103" s="16"/>
      <c r="AM3103" s="16"/>
      <c r="AN3103" s="17"/>
      <c r="AO3103" s="16"/>
      <c r="AP3103" s="16"/>
      <c r="AQ3103" s="18"/>
      <c r="AR3103" s="18"/>
      <c r="AS3103" s="16"/>
      <c r="AT3103" s="16"/>
      <c r="AU3103" s="16"/>
      <c r="AV3103" s="16"/>
      <c r="AW3103" s="17"/>
      <c r="AX3103" s="16"/>
      <c r="AY3103" s="16"/>
      <c r="AZ3103" s="16"/>
      <c r="BA3103" s="16"/>
      <c r="BB3103" s="16"/>
      <c r="BC3103" s="16"/>
      <c r="BD3103" s="16"/>
      <c r="BH3103" s="6"/>
      <c r="BI3103" s="3"/>
      <c r="BK3103" s="6"/>
      <c r="BL3103" s="3"/>
      <c r="BM3103" s="3"/>
    </row>
    <row r="3104" spans="11:65" ht="12.75" customHeight="1" x14ac:dyDescent="0.15">
      <c r="K3104" s="1"/>
      <c r="AL3104" s="16"/>
      <c r="AM3104" s="16"/>
      <c r="AN3104" s="17"/>
      <c r="AO3104" s="16"/>
      <c r="AP3104" s="16"/>
      <c r="AQ3104" s="18"/>
      <c r="AR3104" s="18"/>
      <c r="AS3104" s="16"/>
      <c r="AT3104" s="16"/>
      <c r="AU3104" s="16"/>
      <c r="AV3104" s="16"/>
      <c r="AW3104" s="17"/>
      <c r="AX3104" s="16"/>
      <c r="AY3104" s="16"/>
      <c r="AZ3104" s="16"/>
      <c r="BA3104" s="16"/>
      <c r="BB3104" s="16"/>
      <c r="BC3104" s="16"/>
      <c r="BD3104" s="16"/>
      <c r="BH3104" s="6"/>
      <c r="BI3104" s="3"/>
      <c r="BK3104" s="6"/>
      <c r="BL3104" s="3"/>
      <c r="BM3104" s="3"/>
    </row>
    <row r="3105" spans="11:65" ht="12.75" customHeight="1" x14ac:dyDescent="0.15">
      <c r="K3105" s="1"/>
      <c r="AL3105" s="16"/>
      <c r="AM3105" s="16"/>
      <c r="AN3105" s="17"/>
      <c r="AO3105" s="16"/>
      <c r="AP3105" s="16"/>
      <c r="AQ3105" s="18"/>
      <c r="AR3105" s="18"/>
      <c r="AS3105" s="16"/>
      <c r="AT3105" s="16"/>
      <c r="AU3105" s="16"/>
      <c r="AV3105" s="16"/>
      <c r="AW3105" s="17"/>
      <c r="AX3105" s="16"/>
      <c r="AY3105" s="16"/>
      <c r="AZ3105" s="16"/>
      <c r="BA3105" s="16"/>
      <c r="BB3105" s="16"/>
      <c r="BC3105" s="16"/>
      <c r="BD3105" s="16"/>
      <c r="BH3105" s="6"/>
      <c r="BI3105" s="3"/>
      <c r="BK3105" s="6"/>
      <c r="BL3105" s="3"/>
      <c r="BM3105" s="3"/>
    </row>
    <row r="3106" spans="11:65" ht="12.75" customHeight="1" x14ac:dyDescent="0.15">
      <c r="K3106" s="1"/>
      <c r="AL3106" s="16"/>
      <c r="AM3106" s="16"/>
      <c r="AN3106" s="17"/>
      <c r="AO3106" s="16"/>
      <c r="AP3106" s="16"/>
      <c r="AQ3106" s="18"/>
      <c r="AR3106" s="18"/>
      <c r="AS3106" s="16"/>
      <c r="AT3106" s="16"/>
      <c r="AU3106" s="16"/>
      <c r="AV3106" s="16"/>
      <c r="AW3106" s="17"/>
      <c r="AX3106" s="16"/>
      <c r="AY3106" s="16"/>
      <c r="AZ3106" s="16"/>
      <c r="BA3106" s="16"/>
      <c r="BB3106" s="16"/>
      <c r="BC3106" s="16"/>
      <c r="BD3106" s="16"/>
      <c r="BH3106" s="6"/>
      <c r="BI3106" s="3"/>
      <c r="BK3106" s="6"/>
      <c r="BL3106" s="3"/>
      <c r="BM3106" s="3"/>
    </row>
    <row r="3107" spans="11:65" ht="12.75" customHeight="1" x14ac:dyDescent="0.15">
      <c r="K3107" s="1"/>
      <c r="AL3107" s="16"/>
      <c r="AM3107" s="16"/>
      <c r="AN3107" s="17"/>
      <c r="AO3107" s="16"/>
      <c r="AP3107" s="16"/>
      <c r="AQ3107" s="18"/>
      <c r="AR3107" s="18"/>
      <c r="AS3107" s="16"/>
      <c r="AT3107" s="16"/>
      <c r="AU3107" s="16"/>
      <c r="AV3107" s="16"/>
      <c r="AW3107" s="17"/>
      <c r="AX3107" s="16"/>
      <c r="AY3107" s="16"/>
      <c r="AZ3107" s="16"/>
      <c r="BA3107" s="16"/>
      <c r="BB3107" s="16"/>
      <c r="BC3107" s="16"/>
      <c r="BD3107" s="16"/>
      <c r="BH3107" s="6"/>
      <c r="BI3107" s="3"/>
      <c r="BK3107" s="6"/>
      <c r="BL3107" s="3"/>
      <c r="BM3107" s="3"/>
    </row>
    <row r="3108" spans="11:65" ht="12.75" customHeight="1" x14ac:dyDescent="0.15">
      <c r="K3108" s="1"/>
      <c r="AL3108" s="16"/>
      <c r="AM3108" s="16"/>
      <c r="AN3108" s="17"/>
      <c r="AO3108" s="16"/>
      <c r="AP3108" s="16"/>
      <c r="AQ3108" s="18"/>
      <c r="AR3108" s="18"/>
      <c r="AS3108" s="16"/>
      <c r="AT3108" s="16"/>
      <c r="AU3108" s="16"/>
      <c r="AV3108" s="16"/>
      <c r="AW3108" s="17"/>
      <c r="AX3108" s="16"/>
      <c r="AY3108" s="16"/>
      <c r="AZ3108" s="16"/>
      <c r="BA3108" s="16"/>
      <c r="BB3108" s="16"/>
      <c r="BC3108" s="16"/>
      <c r="BD3108" s="16"/>
      <c r="BH3108" s="6"/>
      <c r="BI3108" s="3"/>
      <c r="BK3108" s="6"/>
      <c r="BL3108" s="3"/>
      <c r="BM3108" s="3"/>
    </row>
    <row r="3109" spans="11:65" ht="12.75" customHeight="1" x14ac:dyDescent="0.15">
      <c r="K3109" s="1"/>
      <c r="AL3109" s="16"/>
      <c r="AM3109" s="16"/>
      <c r="AN3109" s="17"/>
      <c r="AO3109" s="16"/>
      <c r="AP3109" s="16"/>
      <c r="AQ3109" s="18"/>
      <c r="AR3109" s="18"/>
      <c r="AS3109" s="16"/>
      <c r="AT3109" s="16"/>
      <c r="AU3109" s="16"/>
      <c r="AV3109" s="16"/>
      <c r="AW3109" s="17"/>
      <c r="AX3109" s="16"/>
      <c r="AY3109" s="16"/>
      <c r="AZ3109" s="16"/>
      <c r="BA3109" s="16"/>
      <c r="BB3109" s="16"/>
      <c r="BC3109" s="16"/>
      <c r="BD3109" s="16"/>
      <c r="BH3109" s="6"/>
      <c r="BI3109" s="3"/>
      <c r="BK3109" s="6"/>
      <c r="BL3109" s="3"/>
      <c r="BM3109" s="3"/>
    </row>
    <row r="3110" spans="11:65" ht="12.75" customHeight="1" x14ac:dyDescent="0.15">
      <c r="K3110" s="1"/>
      <c r="AL3110" s="16"/>
      <c r="AM3110" s="16"/>
      <c r="AN3110" s="17"/>
      <c r="AO3110" s="16"/>
      <c r="AP3110" s="16"/>
      <c r="AQ3110" s="18"/>
      <c r="AR3110" s="18"/>
      <c r="AS3110" s="16"/>
      <c r="AT3110" s="16"/>
      <c r="AU3110" s="16"/>
      <c r="AV3110" s="16"/>
      <c r="AW3110" s="17"/>
      <c r="AX3110" s="16"/>
      <c r="AY3110" s="16"/>
      <c r="AZ3110" s="16"/>
      <c r="BA3110" s="16"/>
      <c r="BB3110" s="16"/>
      <c r="BC3110" s="16"/>
      <c r="BD3110" s="16"/>
      <c r="BH3110" s="6"/>
      <c r="BI3110" s="3"/>
      <c r="BK3110" s="6"/>
      <c r="BL3110" s="3"/>
      <c r="BM3110" s="3"/>
    </row>
    <row r="3111" spans="11:65" ht="12.75" customHeight="1" x14ac:dyDescent="0.15">
      <c r="K3111" s="1"/>
      <c r="AL3111" s="16"/>
      <c r="AM3111" s="16"/>
      <c r="AN3111" s="17"/>
      <c r="AO3111" s="16"/>
      <c r="AP3111" s="16"/>
      <c r="AQ3111" s="18"/>
      <c r="AR3111" s="18"/>
      <c r="AS3111" s="16"/>
      <c r="AT3111" s="16"/>
      <c r="AU3111" s="16"/>
      <c r="AV3111" s="16"/>
      <c r="AW3111" s="17"/>
      <c r="AX3111" s="16"/>
      <c r="AY3111" s="16"/>
      <c r="AZ3111" s="16"/>
      <c r="BA3111" s="16"/>
      <c r="BB3111" s="16"/>
      <c r="BC3111" s="16"/>
      <c r="BD3111" s="16"/>
      <c r="BH3111" s="6"/>
      <c r="BI3111" s="3"/>
      <c r="BK3111" s="6"/>
      <c r="BL3111" s="3"/>
      <c r="BM3111" s="3"/>
    </row>
    <row r="3112" spans="11:65" ht="12.75" customHeight="1" x14ac:dyDescent="0.15">
      <c r="K3112" s="1"/>
      <c r="AL3112" s="16"/>
      <c r="AM3112" s="16"/>
      <c r="AN3112" s="17"/>
      <c r="AO3112" s="16"/>
      <c r="AP3112" s="16"/>
      <c r="AQ3112" s="18"/>
      <c r="AR3112" s="18"/>
      <c r="AS3112" s="16"/>
      <c r="AT3112" s="16"/>
      <c r="AU3112" s="16"/>
      <c r="AV3112" s="16"/>
      <c r="AW3112" s="17"/>
      <c r="AX3112" s="16"/>
      <c r="AY3112" s="16"/>
      <c r="AZ3112" s="16"/>
      <c r="BA3112" s="16"/>
      <c r="BB3112" s="16"/>
      <c r="BC3112" s="16"/>
      <c r="BD3112" s="16"/>
      <c r="BH3112" s="6"/>
      <c r="BI3112" s="3"/>
      <c r="BK3112" s="6"/>
      <c r="BL3112" s="3"/>
      <c r="BM3112" s="3"/>
    </row>
    <row r="3113" spans="11:65" ht="12.75" customHeight="1" x14ac:dyDescent="0.15">
      <c r="K3113" s="1"/>
      <c r="AL3113" s="16"/>
      <c r="AM3113" s="16"/>
      <c r="AN3113" s="17"/>
      <c r="AO3113" s="16"/>
      <c r="AP3113" s="16"/>
      <c r="AQ3113" s="18"/>
      <c r="AR3113" s="18"/>
      <c r="AS3113" s="16"/>
      <c r="AT3113" s="16"/>
      <c r="AU3113" s="16"/>
      <c r="AV3113" s="16"/>
      <c r="AW3113" s="17"/>
      <c r="AX3113" s="16"/>
      <c r="AY3113" s="16"/>
      <c r="AZ3113" s="16"/>
      <c r="BA3113" s="16"/>
      <c r="BB3113" s="16"/>
      <c r="BC3113" s="16"/>
      <c r="BD3113" s="16"/>
      <c r="BH3113" s="6"/>
      <c r="BI3113" s="3"/>
      <c r="BK3113" s="6"/>
      <c r="BL3113" s="3"/>
      <c r="BM3113" s="3"/>
    </row>
    <row r="3114" spans="11:65" ht="12.75" customHeight="1" x14ac:dyDescent="0.15">
      <c r="K3114" s="1"/>
      <c r="AL3114" s="16"/>
      <c r="AM3114" s="16"/>
      <c r="AN3114" s="17"/>
      <c r="AO3114" s="16"/>
      <c r="AP3114" s="16"/>
      <c r="AQ3114" s="18"/>
      <c r="AR3114" s="18"/>
      <c r="AS3114" s="16"/>
      <c r="AT3114" s="16"/>
      <c r="AU3114" s="16"/>
      <c r="AV3114" s="16"/>
      <c r="AW3114" s="17"/>
      <c r="AX3114" s="16"/>
      <c r="AY3114" s="16"/>
      <c r="AZ3114" s="16"/>
      <c r="BA3114" s="16"/>
      <c r="BB3114" s="16"/>
      <c r="BC3114" s="16"/>
      <c r="BD3114" s="16"/>
      <c r="BH3114" s="6"/>
      <c r="BI3114" s="3"/>
      <c r="BK3114" s="6"/>
      <c r="BL3114" s="3"/>
      <c r="BM3114" s="3"/>
    </row>
    <row r="3115" spans="11:65" ht="12.75" customHeight="1" x14ac:dyDescent="0.15">
      <c r="K3115" s="1"/>
      <c r="AL3115" s="16"/>
      <c r="AM3115" s="16"/>
      <c r="AN3115" s="17"/>
      <c r="AO3115" s="16"/>
      <c r="AP3115" s="16"/>
      <c r="AQ3115" s="18"/>
      <c r="AR3115" s="18"/>
      <c r="AS3115" s="16"/>
      <c r="AT3115" s="16"/>
      <c r="AU3115" s="16"/>
      <c r="AV3115" s="16"/>
      <c r="AW3115" s="17"/>
      <c r="AX3115" s="16"/>
      <c r="AY3115" s="16"/>
      <c r="AZ3115" s="16"/>
      <c r="BA3115" s="16"/>
      <c r="BB3115" s="16"/>
      <c r="BC3115" s="16"/>
      <c r="BD3115" s="16"/>
      <c r="BH3115" s="6"/>
      <c r="BI3115" s="3"/>
      <c r="BK3115" s="6"/>
      <c r="BL3115" s="3"/>
      <c r="BM3115" s="3"/>
    </row>
    <row r="3116" spans="11:65" ht="12.75" customHeight="1" x14ac:dyDescent="0.15">
      <c r="K3116" s="1"/>
      <c r="AL3116" s="16"/>
      <c r="AM3116" s="16"/>
      <c r="AN3116" s="17"/>
      <c r="AO3116" s="16"/>
      <c r="AP3116" s="16"/>
      <c r="AQ3116" s="18"/>
      <c r="AR3116" s="18"/>
      <c r="AS3116" s="16"/>
      <c r="AT3116" s="16"/>
      <c r="AU3116" s="16"/>
      <c r="AV3116" s="16"/>
      <c r="AW3116" s="17"/>
      <c r="AX3116" s="16"/>
      <c r="AY3116" s="16"/>
      <c r="AZ3116" s="16"/>
      <c r="BA3116" s="16"/>
      <c r="BB3116" s="16"/>
      <c r="BC3116" s="16"/>
      <c r="BD3116" s="16"/>
      <c r="BH3116" s="6"/>
      <c r="BI3116" s="3"/>
      <c r="BK3116" s="6"/>
      <c r="BL3116" s="3"/>
      <c r="BM3116" s="3"/>
    </row>
    <row r="3117" spans="11:65" ht="12.75" customHeight="1" x14ac:dyDescent="0.15">
      <c r="K3117" s="1"/>
      <c r="AL3117" s="16"/>
      <c r="AM3117" s="16"/>
      <c r="AN3117" s="17"/>
      <c r="AO3117" s="16"/>
      <c r="AP3117" s="16"/>
      <c r="AQ3117" s="18"/>
      <c r="AR3117" s="18"/>
      <c r="AS3117" s="16"/>
      <c r="AT3117" s="16"/>
      <c r="AU3117" s="16"/>
      <c r="AV3117" s="16"/>
      <c r="AW3117" s="17"/>
      <c r="AX3117" s="16"/>
      <c r="AY3117" s="16"/>
      <c r="AZ3117" s="16"/>
      <c r="BA3117" s="16"/>
      <c r="BB3117" s="16"/>
      <c r="BC3117" s="16"/>
      <c r="BD3117" s="16"/>
      <c r="BH3117" s="6"/>
      <c r="BI3117" s="3"/>
      <c r="BK3117" s="6"/>
      <c r="BL3117" s="3"/>
      <c r="BM3117" s="3"/>
    </row>
    <row r="3118" spans="11:65" ht="12.75" customHeight="1" x14ac:dyDescent="0.15">
      <c r="K3118" s="1"/>
      <c r="AL3118" s="16"/>
      <c r="AM3118" s="16"/>
      <c r="AN3118" s="17"/>
      <c r="AO3118" s="16"/>
      <c r="AP3118" s="16"/>
      <c r="AQ3118" s="18"/>
      <c r="AR3118" s="18"/>
      <c r="AS3118" s="16"/>
      <c r="AT3118" s="16"/>
      <c r="AU3118" s="16"/>
      <c r="AV3118" s="16"/>
      <c r="AW3118" s="17"/>
      <c r="AX3118" s="16"/>
      <c r="AY3118" s="16"/>
      <c r="AZ3118" s="16"/>
      <c r="BA3118" s="16"/>
      <c r="BB3118" s="16"/>
      <c r="BC3118" s="16"/>
      <c r="BD3118" s="16"/>
      <c r="BH3118" s="6"/>
      <c r="BI3118" s="3"/>
      <c r="BK3118" s="6"/>
      <c r="BL3118" s="3"/>
      <c r="BM3118" s="3"/>
    </row>
    <row r="3119" spans="11:65" ht="12.75" customHeight="1" x14ac:dyDescent="0.15">
      <c r="K3119" s="1"/>
      <c r="AL3119" s="16"/>
      <c r="AM3119" s="16"/>
      <c r="AN3119" s="17"/>
      <c r="AO3119" s="16"/>
      <c r="AP3119" s="16"/>
      <c r="AQ3119" s="18"/>
      <c r="AR3119" s="18"/>
      <c r="AS3119" s="16"/>
      <c r="AT3119" s="16"/>
      <c r="AU3119" s="16"/>
      <c r="AV3119" s="16"/>
      <c r="AW3119" s="17"/>
      <c r="AX3119" s="16"/>
      <c r="AY3119" s="16"/>
      <c r="AZ3119" s="16"/>
      <c r="BA3119" s="16"/>
      <c r="BB3119" s="16"/>
      <c r="BC3119" s="16"/>
      <c r="BD3119" s="16"/>
      <c r="BH3119" s="6"/>
      <c r="BI3119" s="3"/>
      <c r="BK3119" s="6"/>
      <c r="BL3119" s="3"/>
      <c r="BM3119" s="3"/>
    </row>
    <row r="3120" spans="11:65" ht="12.75" customHeight="1" x14ac:dyDescent="0.15">
      <c r="K3120" s="1"/>
      <c r="AL3120" s="16"/>
      <c r="AM3120" s="16"/>
      <c r="AN3120" s="17"/>
      <c r="AO3120" s="16"/>
      <c r="AP3120" s="16"/>
      <c r="AQ3120" s="18"/>
      <c r="AR3120" s="18"/>
      <c r="AS3120" s="16"/>
      <c r="AT3120" s="16"/>
      <c r="AU3120" s="16"/>
      <c r="AV3120" s="16"/>
      <c r="AW3120" s="17"/>
      <c r="AX3120" s="16"/>
      <c r="AY3120" s="16"/>
      <c r="AZ3120" s="16"/>
      <c r="BA3120" s="16"/>
      <c r="BB3120" s="16"/>
      <c r="BC3120" s="16"/>
      <c r="BD3120" s="16"/>
      <c r="BH3120" s="6"/>
      <c r="BI3120" s="3"/>
      <c r="BK3120" s="6"/>
      <c r="BL3120" s="3"/>
      <c r="BM3120" s="3"/>
    </row>
    <row r="3121" spans="11:65" ht="12.75" customHeight="1" x14ac:dyDescent="0.15">
      <c r="K3121" s="1"/>
      <c r="AL3121" s="16"/>
      <c r="AM3121" s="16"/>
      <c r="AN3121" s="17"/>
      <c r="AO3121" s="16"/>
      <c r="AP3121" s="16"/>
      <c r="AQ3121" s="18"/>
      <c r="AR3121" s="18"/>
      <c r="AS3121" s="16"/>
      <c r="AT3121" s="16"/>
      <c r="AU3121" s="16"/>
      <c r="AV3121" s="16"/>
      <c r="AW3121" s="17"/>
      <c r="AX3121" s="16"/>
      <c r="AY3121" s="16"/>
      <c r="AZ3121" s="16"/>
      <c r="BA3121" s="16"/>
      <c r="BB3121" s="16"/>
      <c r="BC3121" s="16"/>
      <c r="BD3121" s="16"/>
      <c r="BH3121" s="6"/>
      <c r="BI3121" s="3"/>
      <c r="BK3121" s="6"/>
      <c r="BL3121" s="3"/>
      <c r="BM3121" s="3"/>
    </row>
    <row r="3122" spans="11:65" ht="12.75" customHeight="1" x14ac:dyDescent="0.15">
      <c r="K3122" s="1"/>
      <c r="AL3122" s="16"/>
      <c r="AM3122" s="16"/>
      <c r="AN3122" s="17"/>
      <c r="AO3122" s="16"/>
      <c r="AP3122" s="16"/>
      <c r="AQ3122" s="18"/>
      <c r="AR3122" s="18"/>
      <c r="AS3122" s="16"/>
      <c r="AT3122" s="16"/>
      <c r="AU3122" s="16"/>
      <c r="AV3122" s="16"/>
      <c r="AW3122" s="17"/>
      <c r="AX3122" s="16"/>
      <c r="AY3122" s="16"/>
      <c r="AZ3122" s="16"/>
      <c r="BA3122" s="16"/>
      <c r="BB3122" s="16"/>
      <c r="BC3122" s="16"/>
      <c r="BD3122" s="16"/>
      <c r="BH3122" s="6"/>
      <c r="BI3122" s="3"/>
      <c r="BK3122" s="6"/>
      <c r="BL3122" s="3"/>
      <c r="BM3122" s="3"/>
    </row>
    <row r="3123" spans="11:65" ht="12.75" customHeight="1" x14ac:dyDescent="0.15">
      <c r="K3123" s="1"/>
      <c r="AL3123" s="16"/>
      <c r="AM3123" s="16"/>
      <c r="AN3123" s="17"/>
      <c r="AO3123" s="16"/>
      <c r="AP3123" s="16"/>
      <c r="AQ3123" s="18"/>
      <c r="AR3123" s="18"/>
      <c r="AS3123" s="16"/>
      <c r="AT3123" s="16"/>
      <c r="AU3123" s="16"/>
      <c r="AV3123" s="16"/>
      <c r="AW3123" s="17"/>
      <c r="AX3123" s="16"/>
      <c r="AY3123" s="16"/>
      <c r="AZ3123" s="16"/>
      <c r="BA3123" s="16"/>
      <c r="BB3123" s="16"/>
      <c r="BC3123" s="16"/>
      <c r="BD3123" s="16"/>
      <c r="BH3123" s="6"/>
      <c r="BI3123" s="3"/>
      <c r="BK3123" s="6"/>
      <c r="BL3123" s="3"/>
      <c r="BM3123" s="3"/>
    </row>
    <row r="3124" spans="11:65" ht="12.75" customHeight="1" x14ac:dyDescent="0.15">
      <c r="K3124" s="1"/>
      <c r="AL3124" s="16"/>
      <c r="AM3124" s="16"/>
      <c r="AN3124" s="17"/>
      <c r="AO3124" s="16"/>
      <c r="AP3124" s="16"/>
      <c r="AQ3124" s="18"/>
      <c r="AR3124" s="18"/>
      <c r="AS3124" s="16"/>
      <c r="AT3124" s="16"/>
      <c r="AU3124" s="16"/>
      <c r="AV3124" s="16"/>
      <c r="AW3124" s="17"/>
      <c r="AX3124" s="16"/>
      <c r="AY3124" s="16"/>
      <c r="AZ3124" s="16"/>
      <c r="BA3124" s="16"/>
      <c r="BB3124" s="16"/>
      <c r="BC3124" s="16"/>
      <c r="BD3124" s="16"/>
      <c r="BH3124" s="6"/>
      <c r="BI3124" s="3"/>
      <c r="BK3124" s="6"/>
      <c r="BL3124" s="3"/>
      <c r="BM3124" s="3"/>
    </row>
    <row r="3125" spans="11:65" ht="12.75" customHeight="1" x14ac:dyDescent="0.15">
      <c r="K3125" s="1"/>
      <c r="AL3125" s="16"/>
      <c r="AM3125" s="16"/>
      <c r="AN3125" s="17"/>
      <c r="AO3125" s="16"/>
      <c r="AP3125" s="16"/>
      <c r="AQ3125" s="18"/>
      <c r="AR3125" s="18"/>
      <c r="AS3125" s="16"/>
      <c r="AT3125" s="16"/>
      <c r="AU3125" s="16"/>
      <c r="AV3125" s="16"/>
      <c r="AW3125" s="17"/>
      <c r="AX3125" s="16"/>
      <c r="AY3125" s="16"/>
      <c r="AZ3125" s="16"/>
      <c r="BA3125" s="16"/>
      <c r="BB3125" s="16"/>
      <c r="BC3125" s="16"/>
      <c r="BD3125" s="16"/>
      <c r="BH3125" s="6"/>
      <c r="BI3125" s="3"/>
      <c r="BK3125" s="6"/>
      <c r="BL3125" s="3"/>
      <c r="BM3125" s="3"/>
    </row>
    <row r="3126" spans="11:65" ht="12.75" customHeight="1" x14ac:dyDescent="0.15">
      <c r="K3126" s="1"/>
      <c r="AL3126" s="16"/>
      <c r="AM3126" s="16"/>
      <c r="AN3126" s="17"/>
      <c r="AO3126" s="16"/>
      <c r="AP3126" s="16"/>
      <c r="AQ3126" s="18"/>
      <c r="AR3126" s="18"/>
      <c r="AS3126" s="16"/>
      <c r="AT3126" s="16"/>
      <c r="AU3126" s="16"/>
      <c r="AV3126" s="16"/>
      <c r="AW3126" s="17"/>
      <c r="AX3126" s="16"/>
      <c r="AY3126" s="16"/>
      <c r="AZ3126" s="16"/>
      <c r="BA3126" s="16"/>
      <c r="BB3126" s="16"/>
      <c r="BC3126" s="16"/>
      <c r="BD3126" s="16"/>
      <c r="BH3126" s="6"/>
      <c r="BI3126" s="3"/>
      <c r="BK3126" s="6"/>
      <c r="BL3126" s="3"/>
      <c r="BM3126" s="3"/>
    </row>
    <row r="3127" spans="11:65" ht="12.75" customHeight="1" x14ac:dyDescent="0.15">
      <c r="K3127" s="1"/>
      <c r="AL3127" s="16"/>
      <c r="AM3127" s="16"/>
      <c r="AN3127" s="17"/>
      <c r="AO3127" s="16"/>
      <c r="AP3127" s="16"/>
      <c r="AQ3127" s="18"/>
      <c r="AR3127" s="18"/>
      <c r="AS3127" s="16"/>
      <c r="AT3127" s="16"/>
      <c r="AU3127" s="16"/>
      <c r="AV3127" s="16"/>
      <c r="AW3127" s="17"/>
      <c r="AX3127" s="16"/>
      <c r="AY3127" s="16"/>
      <c r="AZ3127" s="16"/>
      <c r="BA3127" s="16"/>
      <c r="BB3127" s="16"/>
      <c r="BC3127" s="16"/>
      <c r="BD3127" s="16"/>
      <c r="BH3127" s="6"/>
      <c r="BI3127" s="3"/>
      <c r="BK3127" s="6"/>
      <c r="BL3127" s="3"/>
      <c r="BM3127" s="3"/>
    </row>
    <row r="3128" spans="11:65" ht="12.75" customHeight="1" x14ac:dyDescent="0.15">
      <c r="K3128" s="1"/>
      <c r="AL3128" s="16"/>
      <c r="AM3128" s="16"/>
      <c r="AN3128" s="17"/>
      <c r="AO3128" s="16"/>
      <c r="AP3128" s="16"/>
      <c r="AQ3128" s="18"/>
      <c r="AR3128" s="18"/>
      <c r="AS3128" s="16"/>
      <c r="AT3128" s="16"/>
      <c r="AU3128" s="16"/>
      <c r="AV3128" s="16"/>
      <c r="AW3128" s="17"/>
      <c r="AX3128" s="16"/>
      <c r="AY3128" s="16"/>
      <c r="AZ3128" s="16"/>
      <c r="BA3128" s="16"/>
      <c r="BB3128" s="16"/>
      <c r="BC3128" s="16"/>
      <c r="BD3128" s="16"/>
      <c r="BH3128" s="6"/>
      <c r="BI3128" s="3"/>
      <c r="BK3128" s="6"/>
      <c r="BL3128" s="3"/>
      <c r="BM3128" s="3"/>
    </row>
    <row r="3129" spans="11:65" ht="12.75" customHeight="1" x14ac:dyDescent="0.15">
      <c r="K3129" s="1"/>
      <c r="AL3129" s="16"/>
      <c r="AM3129" s="16"/>
      <c r="AN3129" s="17"/>
      <c r="AO3129" s="16"/>
      <c r="AP3129" s="16"/>
      <c r="AQ3129" s="18"/>
      <c r="AR3129" s="18"/>
      <c r="AS3129" s="16"/>
      <c r="AT3129" s="16"/>
      <c r="AU3129" s="16"/>
      <c r="AV3129" s="16"/>
      <c r="AW3129" s="17"/>
      <c r="AX3129" s="16"/>
      <c r="AY3129" s="16"/>
      <c r="AZ3129" s="16"/>
      <c r="BA3129" s="16"/>
      <c r="BB3129" s="16"/>
      <c r="BC3129" s="16"/>
      <c r="BD3129" s="16"/>
      <c r="BH3129" s="6"/>
      <c r="BI3129" s="3"/>
      <c r="BK3129" s="6"/>
      <c r="BL3129" s="3"/>
      <c r="BM3129" s="3"/>
    </row>
    <row r="3130" spans="11:65" ht="12.75" customHeight="1" x14ac:dyDescent="0.15">
      <c r="K3130" s="1"/>
      <c r="AL3130" s="16"/>
      <c r="AM3130" s="16"/>
      <c r="AN3130" s="17"/>
      <c r="AO3130" s="16"/>
      <c r="AP3130" s="16"/>
      <c r="AQ3130" s="18"/>
      <c r="AR3130" s="18"/>
      <c r="AS3130" s="16"/>
      <c r="AT3130" s="16"/>
      <c r="AU3130" s="16"/>
      <c r="AV3130" s="16"/>
      <c r="AW3130" s="17"/>
      <c r="AX3130" s="16"/>
      <c r="AY3130" s="16"/>
      <c r="AZ3130" s="16"/>
      <c r="BA3130" s="16"/>
      <c r="BB3130" s="16"/>
      <c r="BC3130" s="16"/>
      <c r="BD3130" s="16"/>
      <c r="BH3130" s="6"/>
      <c r="BI3130" s="3"/>
      <c r="BK3130" s="6"/>
      <c r="BL3130" s="3"/>
      <c r="BM3130" s="3"/>
    </row>
    <row r="3131" spans="11:65" ht="12.75" customHeight="1" x14ac:dyDescent="0.15">
      <c r="K3131" s="1"/>
      <c r="AL3131" s="16"/>
      <c r="AM3131" s="16"/>
      <c r="AN3131" s="17"/>
      <c r="AO3131" s="16"/>
      <c r="AP3131" s="16"/>
      <c r="AQ3131" s="18"/>
      <c r="AR3131" s="18"/>
      <c r="AS3131" s="16"/>
      <c r="AT3131" s="16"/>
      <c r="AU3131" s="16"/>
      <c r="AV3131" s="16"/>
      <c r="AW3131" s="17"/>
      <c r="AX3131" s="16"/>
      <c r="AY3131" s="16"/>
      <c r="AZ3131" s="16"/>
      <c r="BA3131" s="16"/>
      <c r="BB3131" s="16"/>
      <c r="BC3131" s="16"/>
      <c r="BD3131" s="16"/>
      <c r="BH3131" s="6"/>
      <c r="BI3131" s="3"/>
      <c r="BK3131" s="6"/>
      <c r="BL3131" s="3"/>
      <c r="BM3131" s="3"/>
    </row>
    <row r="3132" spans="11:65" ht="12.75" customHeight="1" x14ac:dyDescent="0.15">
      <c r="K3132" s="1"/>
      <c r="AL3132" s="16"/>
      <c r="AM3132" s="16"/>
      <c r="AN3132" s="17"/>
      <c r="AO3132" s="16"/>
      <c r="AP3132" s="16"/>
      <c r="AQ3132" s="18"/>
      <c r="AR3132" s="18"/>
      <c r="AS3132" s="16"/>
      <c r="AT3132" s="16"/>
      <c r="AU3132" s="16"/>
      <c r="AV3132" s="16"/>
      <c r="AW3132" s="17"/>
      <c r="AX3132" s="16"/>
      <c r="AY3132" s="16"/>
      <c r="AZ3132" s="16"/>
      <c r="BA3132" s="16"/>
      <c r="BB3132" s="16"/>
      <c r="BC3132" s="16"/>
      <c r="BD3132" s="16"/>
      <c r="BH3132" s="6"/>
      <c r="BI3132" s="3"/>
      <c r="BK3132" s="6"/>
      <c r="BL3132" s="3"/>
      <c r="BM3132" s="3"/>
    </row>
    <row r="3133" spans="11:65" ht="12.75" customHeight="1" x14ac:dyDescent="0.15">
      <c r="K3133" s="1"/>
      <c r="AL3133" s="16"/>
      <c r="AM3133" s="16"/>
      <c r="AN3133" s="17"/>
      <c r="AO3133" s="16"/>
      <c r="AP3133" s="16"/>
      <c r="AQ3133" s="18"/>
      <c r="AR3133" s="18"/>
      <c r="AS3133" s="16"/>
      <c r="AT3133" s="16"/>
      <c r="AU3133" s="16"/>
      <c r="AV3133" s="16"/>
      <c r="AW3133" s="17"/>
      <c r="AX3133" s="16"/>
      <c r="AY3133" s="16"/>
      <c r="AZ3133" s="16"/>
      <c r="BA3133" s="16"/>
      <c r="BB3133" s="16"/>
      <c r="BC3133" s="16"/>
      <c r="BD3133" s="16"/>
      <c r="BH3133" s="6"/>
      <c r="BI3133" s="3"/>
      <c r="BK3133" s="6"/>
      <c r="BL3133" s="3"/>
      <c r="BM3133" s="3"/>
    </row>
    <row r="3134" spans="11:65" ht="12.75" customHeight="1" x14ac:dyDescent="0.15">
      <c r="K3134" s="1"/>
      <c r="AL3134" s="16"/>
      <c r="AM3134" s="16"/>
      <c r="AN3134" s="17"/>
      <c r="AO3134" s="16"/>
      <c r="AP3134" s="16"/>
      <c r="AQ3134" s="18"/>
      <c r="AR3134" s="18"/>
      <c r="AS3134" s="16"/>
      <c r="AT3134" s="16"/>
      <c r="AU3134" s="16"/>
      <c r="AV3134" s="16"/>
      <c r="AW3134" s="17"/>
      <c r="AX3134" s="16"/>
      <c r="AY3134" s="16"/>
      <c r="AZ3134" s="16"/>
      <c r="BA3134" s="16"/>
      <c r="BB3134" s="16"/>
      <c r="BC3134" s="16"/>
      <c r="BD3134" s="16"/>
      <c r="BH3134" s="6"/>
      <c r="BI3134" s="3"/>
      <c r="BK3134" s="6"/>
      <c r="BL3134" s="3"/>
      <c r="BM3134" s="3"/>
    </row>
    <row r="3135" spans="11:65" ht="12.75" customHeight="1" x14ac:dyDescent="0.15">
      <c r="K3135" s="1"/>
      <c r="AL3135" s="16"/>
      <c r="AM3135" s="16"/>
      <c r="AN3135" s="17"/>
      <c r="AO3135" s="16"/>
      <c r="AP3135" s="16"/>
      <c r="AQ3135" s="18"/>
      <c r="AR3135" s="18"/>
      <c r="AS3135" s="16"/>
      <c r="AT3135" s="16"/>
      <c r="AU3135" s="16"/>
      <c r="AV3135" s="16"/>
      <c r="AW3135" s="17"/>
      <c r="AX3135" s="16"/>
      <c r="AY3135" s="16"/>
      <c r="AZ3135" s="16"/>
      <c r="BA3135" s="16"/>
      <c r="BB3135" s="16"/>
      <c r="BC3135" s="16"/>
      <c r="BD3135" s="16"/>
      <c r="BH3135" s="6"/>
      <c r="BI3135" s="3"/>
      <c r="BK3135" s="6"/>
      <c r="BL3135" s="3"/>
      <c r="BM3135" s="3"/>
    </row>
    <row r="3136" spans="11:65" ht="12.75" customHeight="1" x14ac:dyDescent="0.15">
      <c r="K3136" s="1"/>
      <c r="AL3136" s="16"/>
      <c r="AM3136" s="16"/>
      <c r="AN3136" s="17"/>
      <c r="AO3136" s="16"/>
      <c r="AP3136" s="16"/>
      <c r="AQ3136" s="18"/>
      <c r="AR3136" s="18"/>
      <c r="AS3136" s="16"/>
      <c r="AT3136" s="16"/>
      <c r="AU3136" s="16"/>
      <c r="AV3136" s="16"/>
      <c r="AW3136" s="17"/>
      <c r="AX3136" s="16"/>
      <c r="AY3136" s="16"/>
      <c r="AZ3136" s="16"/>
      <c r="BA3136" s="16"/>
      <c r="BB3136" s="16"/>
      <c r="BC3136" s="16"/>
      <c r="BD3136" s="16"/>
      <c r="BH3136" s="6"/>
      <c r="BI3136" s="3"/>
      <c r="BK3136" s="6"/>
      <c r="BL3136" s="3"/>
      <c r="BM3136" s="3"/>
    </row>
    <row r="3137" spans="11:65" ht="12.75" customHeight="1" x14ac:dyDescent="0.15">
      <c r="K3137" s="1"/>
      <c r="AL3137" s="16"/>
      <c r="AM3137" s="16"/>
      <c r="AN3137" s="17"/>
      <c r="AO3137" s="16"/>
      <c r="AP3137" s="16"/>
      <c r="AQ3137" s="18"/>
      <c r="AR3137" s="18"/>
      <c r="AS3137" s="16"/>
      <c r="AT3137" s="16"/>
      <c r="AU3137" s="16"/>
      <c r="AV3137" s="16"/>
      <c r="AW3137" s="17"/>
      <c r="AX3137" s="16"/>
      <c r="AY3137" s="16"/>
      <c r="AZ3137" s="16"/>
      <c r="BA3137" s="16"/>
      <c r="BB3137" s="16"/>
      <c r="BC3137" s="16"/>
      <c r="BD3137" s="16"/>
      <c r="BH3137" s="6"/>
      <c r="BI3137" s="3"/>
      <c r="BK3137" s="6"/>
      <c r="BL3137" s="3"/>
      <c r="BM3137" s="3"/>
    </row>
    <row r="3138" spans="11:65" ht="12.75" customHeight="1" x14ac:dyDescent="0.15">
      <c r="K3138" s="1"/>
      <c r="AL3138" s="16"/>
      <c r="AM3138" s="16"/>
      <c r="AN3138" s="17"/>
      <c r="AO3138" s="16"/>
      <c r="AP3138" s="16"/>
      <c r="AQ3138" s="18"/>
      <c r="AR3138" s="18"/>
      <c r="AS3138" s="16"/>
      <c r="AT3138" s="16"/>
      <c r="AU3138" s="16"/>
      <c r="AV3138" s="16"/>
      <c r="AW3138" s="17"/>
      <c r="AX3138" s="16"/>
      <c r="AY3138" s="16"/>
      <c r="AZ3138" s="16"/>
      <c r="BA3138" s="16"/>
      <c r="BB3138" s="16"/>
      <c r="BC3138" s="16"/>
      <c r="BD3138" s="16"/>
      <c r="BH3138" s="6"/>
      <c r="BI3138" s="3"/>
      <c r="BK3138" s="6"/>
      <c r="BL3138" s="3"/>
      <c r="BM3138" s="3"/>
    </row>
    <row r="3139" spans="11:65" ht="12.75" customHeight="1" x14ac:dyDescent="0.15">
      <c r="K3139" s="1"/>
      <c r="AL3139" s="16"/>
      <c r="AM3139" s="16"/>
      <c r="AN3139" s="17"/>
      <c r="AO3139" s="16"/>
      <c r="AP3139" s="16"/>
      <c r="AQ3139" s="18"/>
      <c r="AR3139" s="18"/>
      <c r="AS3139" s="16"/>
      <c r="AT3139" s="16"/>
      <c r="AU3139" s="16"/>
      <c r="AV3139" s="16"/>
      <c r="AW3139" s="17"/>
      <c r="AX3139" s="16"/>
      <c r="AY3139" s="16"/>
      <c r="AZ3139" s="16"/>
      <c r="BA3139" s="16"/>
      <c r="BB3139" s="16"/>
      <c r="BC3139" s="16"/>
      <c r="BD3139" s="16"/>
      <c r="BH3139" s="6"/>
      <c r="BI3139" s="3"/>
      <c r="BK3139" s="6"/>
      <c r="BL3139" s="3"/>
      <c r="BM3139" s="3"/>
    </row>
    <row r="3140" spans="11:65" ht="12.75" customHeight="1" x14ac:dyDescent="0.15">
      <c r="K3140" s="1"/>
      <c r="AL3140" s="16"/>
      <c r="AM3140" s="16"/>
      <c r="AN3140" s="17"/>
      <c r="AO3140" s="16"/>
      <c r="AP3140" s="16"/>
      <c r="AQ3140" s="18"/>
      <c r="AR3140" s="18"/>
      <c r="AS3140" s="16"/>
      <c r="AT3140" s="16"/>
      <c r="AU3140" s="16"/>
      <c r="AV3140" s="16"/>
      <c r="AW3140" s="17"/>
      <c r="AX3140" s="16"/>
      <c r="AY3140" s="16"/>
      <c r="AZ3140" s="16"/>
      <c r="BA3140" s="16"/>
      <c r="BB3140" s="16"/>
      <c r="BC3140" s="16"/>
      <c r="BD3140" s="16"/>
      <c r="BH3140" s="6"/>
      <c r="BI3140" s="3"/>
      <c r="BK3140" s="6"/>
      <c r="BL3140" s="3"/>
      <c r="BM3140" s="3"/>
    </row>
    <row r="3141" spans="11:65" ht="12.75" customHeight="1" x14ac:dyDescent="0.15">
      <c r="K3141" s="1"/>
      <c r="AL3141" s="16"/>
      <c r="AM3141" s="16"/>
      <c r="AN3141" s="17"/>
      <c r="AO3141" s="16"/>
      <c r="AP3141" s="16"/>
      <c r="AQ3141" s="18"/>
      <c r="AR3141" s="18"/>
      <c r="AS3141" s="16"/>
      <c r="AT3141" s="16"/>
      <c r="AU3141" s="16"/>
      <c r="AV3141" s="16"/>
      <c r="AW3141" s="17"/>
      <c r="AX3141" s="16"/>
      <c r="AY3141" s="16"/>
      <c r="AZ3141" s="16"/>
      <c r="BA3141" s="16"/>
      <c r="BB3141" s="16"/>
      <c r="BC3141" s="16"/>
      <c r="BD3141" s="16"/>
      <c r="BH3141" s="6"/>
      <c r="BI3141" s="3"/>
      <c r="BK3141" s="6"/>
      <c r="BL3141" s="3"/>
      <c r="BM3141" s="3"/>
    </row>
    <row r="3142" spans="11:65" ht="12.75" customHeight="1" x14ac:dyDescent="0.15">
      <c r="K3142" s="1"/>
      <c r="AL3142" s="16"/>
      <c r="AM3142" s="16"/>
      <c r="AN3142" s="17"/>
      <c r="AO3142" s="16"/>
      <c r="AP3142" s="16"/>
      <c r="AQ3142" s="18"/>
      <c r="AR3142" s="18"/>
      <c r="AS3142" s="16"/>
      <c r="AT3142" s="16"/>
      <c r="AU3142" s="16"/>
      <c r="AV3142" s="16"/>
      <c r="AW3142" s="17"/>
      <c r="AX3142" s="16"/>
      <c r="AY3142" s="16"/>
      <c r="AZ3142" s="16"/>
      <c r="BA3142" s="16"/>
      <c r="BB3142" s="16"/>
      <c r="BC3142" s="16"/>
      <c r="BD3142" s="16"/>
      <c r="BH3142" s="6"/>
      <c r="BI3142" s="3"/>
      <c r="BK3142" s="6"/>
      <c r="BL3142" s="3"/>
      <c r="BM3142" s="3"/>
    </row>
    <row r="3143" spans="11:65" ht="12.75" customHeight="1" x14ac:dyDescent="0.15">
      <c r="K3143" s="1"/>
      <c r="AL3143" s="16"/>
      <c r="AM3143" s="16"/>
      <c r="AN3143" s="17"/>
      <c r="AO3143" s="16"/>
      <c r="AP3143" s="16"/>
      <c r="AQ3143" s="18"/>
      <c r="AR3143" s="18"/>
      <c r="AS3143" s="16"/>
      <c r="AT3143" s="16"/>
      <c r="AU3143" s="16"/>
      <c r="AV3143" s="16"/>
      <c r="AW3143" s="17"/>
      <c r="AX3143" s="16"/>
      <c r="AY3143" s="16"/>
      <c r="AZ3143" s="16"/>
      <c r="BA3143" s="16"/>
      <c r="BB3143" s="16"/>
      <c r="BC3143" s="16"/>
      <c r="BD3143" s="16"/>
      <c r="BH3143" s="6"/>
      <c r="BI3143" s="3"/>
      <c r="BK3143" s="6"/>
      <c r="BL3143" s="3"/>
      <c r="BM3143" s="3"/>
    </row>
    <row r="3144" spans="11:65" ht="12.75" customHeight="1" x14ac:dyDescent="0.15">
      <c r="K3144" s="1"/>
      <c r="AL3144" s="16"/>
      <c r="AM3144" s="16"/>
      <c r="AN3144" s="17"/>
      <c r="AO3144" s="16"/>
      <c r="AP3144" s="16"/>
      <c r="AQ3144" s="18"/>
      <c r="AR3144" s="18"/>
      <c r="AS3144" s="16"/>
      <c r="AT3144" s="16"/>
      <c r="AU3144" s="16"/>
      <c r="AV3144" s="16"/>
      <c r="AW3144" s="17"/>
      <c r="AX3144" s="16"/>
      <c r="AY3144" s="16"/>
      <c r="AZ3144" s="16"/>
      <c r="BA3144" s="16"/>
      <c r="BB3144" s="16"/>
      <c r="BC3144" s="16"/>
      <c r="BD3144" s="16"/>
      <c r="BH3144" s="6"/>
      <c r="BI3144" s="3"/>
      <c r="BK3144" s="6"/>
      <c r="BL3144" s="3"/>
      <c r="BM3144" s="3"/>
    </row>
    <row r="3145" spans="11:65" ht="12.75" customHeight="1" x14ac:dyDescent="0.15">
      <c r="K3145" s="1"/>
      <c r="AL3145" s="16"/>
      <c r="AM3145" s="16"/>
      <c r="AN3145" s="17"/>
      <c r="AO3145" s="16"/>
      <c r="AP3145" s="16"/>
      <c r="AQ3145" s="18"/>
      <c r="AR3145" s="18"/>
      <c r="AS3145" s="16"/>
      <c r="AT3145" s="16"/>
      <c r="AU3145" s="16"/>
      <c r="AV3145" s="16"/>
      <c r="AW3145" s="17"/>
      <c r="AX3145" s="16"/>
      <c r="AY3145" s="16"/>
      <c r="AZ3145" s="16"/>
      <c r="BA3145" s="16"/>
      <c r="BB3145" s="16"/>
      <c r="BC3145" s="16"/>
      <c r="BD3145" s="16"/>
      <c r="BH3145" s="6"/>
      <c r="BI3145" s="3"/>
      <c r="BK3145" s="6"/>
      <c r="BL3145" s="3"/>
      <c r="BM3145" s="3"/>
    </row>
    <row r="3146" spans="11:65" ht="12.75" customHeight="1" x14ac:dyDescent="0.15">
      <c r="K3146" s="1"/>
      <c r="AL3146" s="16"/>
      <c r="AM3146" s="16"/>
      <c r="AN3146" s="17"/>
      <c r="AO3146" s="16"/>
      <c r="AP3146" s="16"/>
      <c r="AQ3146" s="18"/>
      <c r="AR3146" s="18"/>
      <c r="AS3146" s="16"/>
      <c r="AT3146" s="16"/>
      <c r="AU3146" s="16"/>
      <c r="AV3146" s="16"/>
      <c r="AW3146" s="17"/>
      <c r="AX3146" s="16"/>
      <c r="AY3146" s="16"/>
      <c r="AZ3146" s="16"/>
      <c r="BA3146" s="16"/>
      <c r="BB3146" s="16"/>
      <c r="BC3146" s="16"/>
      <c r="BD3146" s="16"/>
      <c r="BH3146" s="6"/>
      <c r="BI3146" s="3"/>
      <c r="BK3146" s="6"/>
      <c r="BL3146" s="3"/>
      <c r="BM3146" s="3"/>
    </row>
    <row r="3147" spans="11:65" ht="12.75" customHeight="1" x14ac:dyDescent="0.15">
      <c r="K3147" s="1"/>
      <c r="AL3147" s="16"/>
      <c r="AM3147" s="16"/>
      <c r="AN3147" s="17"/>
      <c r="AO3147" s="16"/>
      <c r="AP3147" s="16"/>
      <c r="AQ3147" s="18"/>
      <c r="AR3147" s="18"/>
      <c r="AS3147" s="16"/>
      <c r="AT3147" s="16"/>
      <c r="AU3147" s="16"/>
      <c r="AV3147" s="16"/>
      <c r="AW3147" s="17"/>
      <c r="AX3147" s="16"/>
      <c r="AY3147" s="16"/>
      <c r="AZ3147" s="16"/>
      <c r="BA3147" s="16"/>
      <c r="BB3147" s="16"/>
      <c r="BC3147" s="16"/>
      <c r="BD3147" s="16"/>
      <c r="BH3147" s="6"/>
      <c r="BI3147" s="3"/>
      <c r="BK3147" s="6"/>
      <c r="BL3147" s="3"/>
      <c r="BM3147" s="3"/>
    </row>
    <row r="3148" spans="11:65" ht="12.75" customHeight="1" x14ac:dyDescent="0.15">
      <c r="K3148" s="1"/>
      <c r="AL3148" s="16"/>
      <c r="AM3148" s="16"/>
      <c r="AN3148" s="17"/>
      <c r="AO3148" s="16"/>
      <c r="AP3148" s="16"/>
      <c r="AQ3148" s="18"/>
      <c r="AR3148" s="18"/>
      <c r="AS3148" s="16"/>
      <c r="AT3148" s="16"/>
      <c r="AU3148" s="16"/>
      <c r="AV3148" s="16"/>
      <c r="AW3148" s="17"/>
      <c r="AX3148" s="16"/>
      <c r="AY3148" s="16"/>
      <c r="AZ3148" s="16"/>
      <c r="BA3148" s="16"/>
      <c r="BB3148" s="16"/>
      <c r="BC3148" s="16"/>
      <c r="BD3148" s="16"/>
      <c r="BH3148" s="6"/>
      <c r="BI3148" s="3"/>
      <c r="BK3148" s="6"/>
      <c r="BL3148" s="3"/>
      <c r="BM3148" s="3"/>
    </row>
    <row r="3149" spans="11:65" ht="12.75" customHeight="1" x14ac:dyDescent="0.15">
      <c r="K3149" s="1"/>
      <c r="AL3149" s="16"/>
      <c r="AM3149" s="16"/>
      <c r="AN3149" s="17"/>
      <c r="AO3149" s="16"/>
      <c r="AP3149" s="16"/>
      <c r="AQ3149" s="18"/>
      <c r="AR3149" s="18"/>
      <c r="AS3149" s="16"/>
      <c r="AT3149" s="16"/>
      <c r="AU3149" s="16"/>
      <c r="AV3149" s="16"/>
      <c r="AW3149" s="17"/>
      <c r="AX3149" s="16"/>
      <c r="AY3149" s="16"/>
      <c r="AZ3149" s="16"/>
      <c r="BA3149" s="16"/>
      <c r="BB3149" s="16"/>
      <c r="BC3149" s="16"/>
      <c r="BD3149" s="16"/>
      <c r="BH3149" s="6"/>
      <c r="BI3149" s="3"/>
      <c r="BK3149" s="6"/>
      <c r="BL3149" s="3"/>
      <c r="BM3149" s="3"/>
    </row>
    <row r="3150" spans="11:65" ht="12.75" customHeight="1" x14ac:dyDescent="0.15">
      <c r="K3150" s="1"/>
      <c r="AL3150" s="16"/>
      <c r="AM3150" s="16"/>
      <c r="AN3150" s="17"/>
      <c r="AO3150" s="16"/>
      <c r="AP3150" s="16"/>
      <c r="AQ3150" s="18"/>
      <c r="AR3150" s="18"/>
      <c r="AS3150" s="16"/>
      <c r="AT3150" s="16"/>
      <c r="AU3150" s="16"/>
      <c r="AV3150" s="16"/>
      <c r="AW3150" s="17"/>
      <c r="AX3150" s="16"/>
      <c r="AY3150" s="16"/>
      <c r="AZ3150" s="16"/>
      <c r="BA3150" s="16"/>
      <c r="BB3150" s="16"/>
      <c r="BC3150" s="16"/>
      <c r="BD3150" s="16"/>
      <c r="BH3150" s="6"/>
      <c r="BI3150" s="3"/>
      <c r="BK3150" s="6"/>
      <c r="BL3150" s="3"/>
      <c r="BM3150" s="3"/>
    </row>
    <row r="3151" spans="11:65" ht="12.75" customHeight="1" x14ac:dyDescent="0.15">
      <c r="K3151" s="1"/>
      <c r="AL3151" s="16"/>
      <c r="AM3151" s="16"/>
      <c r="AN3151" s="17"/>
      <c r="AO3151" s="16"/>
      <c r="AP3151" s="16"/>
      <c r="AQ3151" s="18"/>
      <c r="AR3151" s="18"/>
      <c r="AS3151" s="16"/>
      <c r="AT3151" s="16"/>
      <c r="AU3151" s="16"/>
      <c r="AV3151" s="16"/>
      <c r="AW3151" s="17"/>
      <c r="AX3151" s="16"/>
      <c r="AY3151" s="16"/>
      <c r="AZ3151" s="16"/>
      <c r="BA3151" s="16"/>
      <c r="BB3151" s="16"/>
      <c r="BC3151" s="16"/>
      <c r="BD3151" s="16"/>
      <c r="BH3151" s="6"/>
      <c r="BI3151" s="3"/>
      <c r="BK3151" s="6"/>
      <c r="BL3151" s="3"/>
      <c r="BM3151" s="3"/>
    </row>
    <row r="3152" spans="11:65" ht="12.75" customHeight="1" x14ac:dyDescent="0.15">
      <c r="K3152" s="1"/>
      <c r="AL3152" s="16"/>
      <c r="AM3152" s="16"/>
      <c r="AN3152" s="17"/>
      <c r="AO3152" s="16"/>
      <c r="AP3152" s="16"/>
      <c r="AQ3152" s="18"/>
      <c r="AR3152" s="18"/>
      <c r="AS3152" s="16"/>
      <c r="AT3152" s="16"/>
      <c r="AU3152" s="16"/>
      <c r="AV3152" s="16"/>
      <c r="AW3152" s="17"/>
      <c r="AX3152" s="16"/>
      <c r="AY3152" s="16"/>
      <c r="AZ3152" s="16"/>
      <c r="BA3152" s="16"/>
      <c r="BB3152" s="16"/>
      <c r="BC3152" s="16"/>
      <c r="BD3152" s="16"/>
      <c r="BH3152" s="6"/>
      <c r="BI3152" s="3"/>
      <c r="BK3152" s="6"/>
      <c r="BL3152" s="3"/>
      <c r="BM3152" s="3"/>
    </row>
    <row r="3153" spans="11:65" ht="12.75" customHeight="1" x14ac:dyDescent="0.15">
      <c r="K3153" s="1"/>
      <c r="AL3153" s="16"/>
      <c r="AM3153" s="16"/>
      <c r="AN3153" s="17"/>
      <c r="AO3153" s="16"/>
      <c r="AP3153" s="16"/>
      <c r="AQ3153" s="18"/>
      <c r="AR3153" s="18"/>
      <c r="AS3153" s="16"/>
      <c r="AT3153" s="16"/>
      <c r="AU3153" s="16"/>
      <c r="AV3153" s="16"/>
      <c r="AW3153" s="17"/>
      <c r="AX3153" s="16"/>
      <c r="AY3153" s="16"/>
      <c r="AZ3153" s="16"/>
      <c r="BA3153" s="16"/>
      <c r="BB3153" s="16"/>
      <c r="BC3153" s="16"/>
      <c r="BD3153" s="16"/>
      <c r="BH3153" s="6"/>
      <c r="BI3153" s="3"/>
      <c r="BK3153" s="6"/>
      <c r="BL3153" s="3"/>
      <c r="BM3153" s="3"/>
    </row>
    <row r="3154" spans="11:65" ht="12.75" customHeight="1" x14ac:dyDescent="0.15">
      <c r="K3154" s="1"/>
      <c r="AL3154" s="16"/>
      <c r="AM3154" s="16"/>
      <c r="AN3154" s="17"/>
      <c r="AO3154" s="16"/>
      <c r="AP3154" s="16"/>
      <c r="AQ3154" s="18"/>
      <c r="AR3154" s="18"/>
      <c r="AS3154" s="16"/>
      <c r="AT3154" s="16"/>
      <c r="AU3154" s="16"/>
      <c r="AV3154" s="16"/>
      <c r="AW3154" s="17"/>
      <c r="AX3154" s="16"/>
      <c r="AY3154" s="16"/>
      <c r="AZ3154" s="16"/>
      <c r="BA3154" s="16"/>
      <c r="BB3154" s="16"/>
      <c r="BC3154" s="16"/>
      <c r="BD3154" s="16"/>
      <c r="BH3154" s="6"/>
      <c r="BI3154" s="3"/>
      <c r="BK3154" s="6"/>
      <c r="BL3154" s="3"/>
      <c r="BM3154" s="3"/>
    </row>
    <row r="3155" spans="11:65" ht="12.75" customHeight="1" x14ac:dyDescent="0.15">
      <c r="K3155" s="1"/>
      <c r="AL3155" s="16"/>
      <c r="AM3155" s="16"/>
      <c r="AN3155" s="17"/>
      <c r="AO3155" s="16"/>
      <c r="AP3155" s="16"/>
      <c r="AQ3155" s="18"/>
      <c r="AR3155" s="18"/>
      <c r="AS3155" s="16"/>
      <c r="AT3155" s="16"/>
      <c r="AU3155" s="16"/>
      <c r="AV3155" s="16"/>
      <c r="AW3155" s="17"/>
      <c r="AX3155" s="16"/>
      <c r="AY3155" s="16"/>
      <c r="AZ3155" s="16"/>
      <c r="BA3155" s="16"/>
      <c r="BB3155" s="16"/>
      <c r="BC3155" s="16"/>
      <c r="BD3155" s="16"/>
      <c r="BH3155" s="6"/>
      <c r="BI3155" s="3"/>
      <c r="BK3155" s="6"/>
      <c r="BL3155" s="3"/>
      <c r="BM3155" s="3"/>
    </row>
    <row r="3156" spans="11:65" ht="12.75" customHeight="1" x14ac:dyDescent="0.15">
      <c r="K3156" s="1"/>
      <c r="AL3156" s="16"/>
      <c r="AM3156" s="16"/>
      <c r="AN3156" s="17"/>
      <c r="AO3156" s="16"/>
      <c r="AP3156" s="16"/>
      <c r="AQ3156" s="18"/>
      <c r="AR3156" s="18"/>
      <c r="AS3156" s="16"/>
      <c r="AT3156" s="16"/>
      <c r="AU3156" s="16"/>
      <c r="AV3156" s="16"/>
      <c r="AW3156" s="17"/>
      <c r="AX3156" s="16"/>
      <c r="AY3156" s="16"/>
      <c r="AZ3156" s="16"/>
      <c r="BA3156" s="16"/>
      <c r="BB3156" s="16"/>
      <c r="BC3156" s="16"/>
      <c r="BD3156" s="16"/>
      <c r="BH3156" s="6"/>
      <c r="BI3156" s="3"/>
      <c r="BK3156" s="6"/>
      <c r="BL3156" s="3"/>
      <c r="BM3156" s="3"/>
    </row>
    <row r="3157" spans="11:65" ht="12.75" customHeight="1" x14ac:dyDescent="0.15">
      <c r="K3157" s="1"/>
      <c r="AL3157" s="16"/>
      <c r="AM3157" s="16"/>
      <c r="AN3157" s="17"/>
      <c r="AO3157" s="16"/>
      <c r="AP3157" s="16"/>
      <c r="AQ3157" s="18"/>
      <c r="AR3157" s="18"/>
      <c r="AS3157" s="16"/>
      <c r="AT3157" s="16"/>
      <c r="AU3157" s="16"/>
      <c r="AV3157" s="16"/>
      <c r="AW3157" s="17"/>
      <c r="AX3157" s="16"/>
      <c r="AY3157" s="16"/>
      <c r="AZ3157" s="16"/>
      <c r="BA3157" s="16"/>
      <c r="BB3157" s="16"/>
      <c r="BC3157" s="16"/>
      <c r="BD3157" s="16"/>
      <c r="BH3157" s="6"/>
      <c r="BI3157" s="3"/>
      <c r="BK3157" s="6"/>
      <c r="BL3157" s="3"/>
      <c r="BM3157" s="3"/>
    </row>
    <row r="3158" spans="11:65" ht="12.75" customHeight="1" x14ac:dyDescent="0.15">
      <c r="K3158" s="1"/>
      <c r="AL3158" s="16"/>
      <c r="AM3158" s="16"/>
      <c r="AN3158" s="17"/>
      <c r="AO3158" s="16"/>
      <c r="AP3158" s="16"/>
      <c r="AQ3158" s="18"/>
      <c r="AR3158" s="18"/>
      <c r="AS3158" s="16"/>
      <c r="AT3158" s="16"/>
      <c r="AU3158" s="16"/>
      <c r="AV3158" s="16"/>
      <c r="AW3158" s="17"/>
      <c r="AX3158" s="16"/>
      <c r="AY3158" s="16"/>
      <c r="AZ3158" s="16"/>
      <c r="BA3158" s="16"/>
      <c r="BB3158" s="16"/>
      <c r="BC3158" s="16"/>
      <c r="BD3158" s="16"/>
      <c r="BH3158" s="6"/>
      <c r="BI3158" s="3"/>
      <c r="BK3158" s="6"/>
      <c r="BL3158" s="3"/>
      <c r="BM3158" s="3"/>
    </row>
    <row r="3159" spans="11:65" ht="12.75" customHeight="1" x14ac:dyDescent="0.15">
      <c r="K3159" s="1"/>
      <c r="AL3159" s="16"/>
      <c r="AM3159" s="16"/>
      <c r="AN3159" s="17"/>
      <c r="AO3159" s="16"/>
      <c r="AP3159" s="16"/>
      <c r="AQ3159" s="18"/>
      <c r="AR3159" s="18"/>
      <c r="AS3159" s="16"/>
      <c r="AT3159" s="16"/>
      <c r="AU3159" s="16"/>
      <c r="AV3159" s="16"/>
      <c r="AW3159" s="17"/>
      <c r="AX3159" s="16"/>
      <c r="AY3159" s="16"/>
      <c r="AZ3159" s="16"/>
      <c r="BA3159" s="16"/>
      <c r="BB3159" s="16"/>
      <c r="BC3159" s="16"/>
      <c r="BD3159" s="16"/>
      <c r="BH3159" s="6"/>
      <c r="BI3159" s="3"/>
      <c r="BK3159" s="6"/>
      <c r="BL3159" s="3"/>
      <c r="BM3159" s="3"/>
    </row>
    <row r="3160" spans="11:65" ht="12.75" customHeight="1" x14ac:dyDescent="0.15">
      <c r="K3160" s="1"/>
      <c r="AL3160" s="16"/>
      <c r="AM3160" s="16"/>
      <c r="AN3160" s="17"/>
      <c r="AO3160" s="16"/>
      <c r="AP3160" s="16"/>
      <c r="AQ3160" s="18"/>
      <c r="AR3160" s="18"/>
      <c r="AS3160" s="16"/>
      <c r="AT3160" s="16"/>
      <c r="AU3160" s="16"/>
      <c r="AV3160" s="16"/>
      <c r="AW3160" s="17"/>
      <c r="AX3160" s="16"/>
      <c r="AY3160" s="16"/>
      <c r="AZ3160" s="16"/>
      <c r="BA3160" s="16"/>
      <c r="BB3160" s="16"/>
      <c r="BC3160" s="16"/>
      <c r="BD3160" s="16"/>
      <c r="BH3160" s="6"/>
      <c r="BI3160" s="3"/>
      <c r="BK3160" s="6"/>
      <c r="BL3160" s="3"/>
      <c r="BM3160" s="3"/>
    </row>
    <row r="3161" spans="11:65" ht="12.75" customHeight="1" x14ac:dyDescent="0.15">
      <c r="K3161" s="1"/>
      <c r="AL3161" s="16"/>
      <c r="AM3161" s="16"/>
      <c r="AN3161" s="17"/>
      <c r="AO3161" s="16"/>
      <c r="AP3161" s="16"/>
      <c r="AQ3161" s="18"/>
      <c r="AR3161" s="18"/>
      <c r="AS3161" s="16"/>
      <c r="AT3161" s="16"/>
      <c r="AU3161" s="16"/>
      <c r="AV3161" s="16"/>
      <c r="AW3161" s="17"/>
      <c r="AX3161" s="16"/>
      <c r="AY3161" s="16"/>
      <c r="AZ3161" s="16"/>
      <c r="BA3161" s="16"/>
      <c r="BB3161" s="16"/>
      <c r="BC3161" s="16"/>
      <c r="BD3161" s="16"/>
      <c r="BH3161" s="6"/>
      <c r="BI3161" s="3"/>
      <c r="BK3161" s="6"/>
      <c r="BL3161" s="3"/>
      <c r="BM3161" s="3"/>
    </row>
    <row r="3162" spans="11:65" ht="12.75" customHeight="1" x14ac:dyDescent="0.15">
      <c r="K3162" s="1"/>
      <c r="AL3162" s="16"/>
      <c r="AM3162" s="16"/>
      <c r="AN3162" s="17"/>
      <c r="AO3162" s="16"/>
      <c r="AP3162" s="16"/>
      <c r="AQ3162" s="18"/>
      <c r="AR3162" s="18"/>
      <c r="AS3162" s="16"/>
      <c r="AT3162" s="16"/>
      <c r="AU3162" s="16"/>
      <c r="AV3162" s="16"/>
      <c r="AW3162" s="17"/>
      <c r="AX3162" s="16"/>
      <c r="AY3162" s="16"/>
      <c r="AZ3162" s="16"/>
      <c r="BA3162" s="16"/>
      <c r="BB3162" s="16"/>
      <c r="BC3162" s="16"/>
      <c r="BD3162" s="16"/>
      <c r="BH3162" s="6"/>
      <c r="BI3162" s="3"/>
      <c r="BK3162" s="6"/>
      <c r="BL3162" s="3"/>
      <c r="BM3162" s="3"/>
    </row>
    <row r="3163" spans="11:65" ht="12.75" customHeight="1" x14ac:dyDescent="0.15">
      <c r="K3163" s="1"/>
      <c r="AL3163" s="16"/>
      <c r="AM3163" s="16"/>
      <c r="AN3163" s="17"/>
      <c r="AO3163" s="16"/>
      <c r="AP3163" s="16"/>
      <c r="AQ3163" s="18"/>
      <c r="AR3163" s="18"/>
      <c r="AS3163" s="16"/>
      <c r="AT3163" s="16"/>
      <c r="AU3163" s="16"/>
      <c r="AV3163" s="16"/>
      <c r="AW3163" s="17"/>
      <c r="AX3163" s="16"/>
      <c r="AY3163" s="16"/>
      <c r="AZ3163" s="16"/>
      <c r="BA3163" s="16"/>
      <c r="BB3163" s="16"/>
      <c r="BC3163" s="16"/>
      <c r="BD3163" s="16"/>
      <c r="BH3163" s="6"/>
      <c r="BI3163" s="3"/>
      <c r="BK3163" s="6"/>
      <c r="BL3163" s="3"/>
      <c r="BM3163" s="3"/>
    </row>
    <row r="3164" spans="11:65" ht="12.75" customHeight="1" x14ac:dyDescent="0.15">
      <c r="K3164" s="1"/>
      <c r="AL3164" s="16"/>
      <c r="AM3164" s="16"/>
      <c r="AN3164" s="17"/>
      <c r="AO3164" s="16"/>
      <c r="AP3164" s="16"/>
      <c r="AQ3164" s="18"/>
      <c r="AR3164" s="18"/>
      <c r="AS3164" s="16"/>
      <c r="AT3164" s="16"/>
      <c r="AU3164" s="16"/>
      <c r="AV3164" s="16"/>
      <c r="AW3164" s="17"/>
      <c r="AX3164" s="16"/>
      <c r="AY3164" s="16"/>
      <c r="AZ3164" s="16"/>
      <c r="BA3164" s="16"/>
      <c r="BB3164" s="16"/>
      <c r="BC3164" s="16"/>
      <c r="BD3164" s="16"/>
      <c r="BH3164" s="6"/>
      <c r="BI3164" s="3"/>
      <c r="BK3164" s="6"/>
      <c r="BL3164" s="3"/>
      <c r="BM3164" s="3"/>
    </row>
    <row r="3165" spans="11:65" ht="12.75" customHeight="1" x14ac:dyDescent="0.15">
      <c r="K3165" s="1"/>
      <c r="AL3165" s="16"/>
      <c r="AM3165" s="16"/>
      <c r="AN3165" s="17"/>
      <c r="AO3165" s="16"/>
      <c r="AP3165" s="16"/>
      <c r="AQ3165" s="18"/>
      <c r="AR3165" s="18"/>
      <c r="AS3165" s="16"/>
      <c r="AT3165" s="16"/>
      <c r="AU3165" s="16"/>
      <c r="AV3165" s="16"/>
      <c r="AW3165" s="17"/>
      <c r="AX3165" s="16"/>
      <c r="AY3165" s="16"/>
      <c r="AZ3165" s="16"/>
      <c r="BA3165" s="16"/>
      <c r="BB3165" s="16"/>
      <c r="BC3165" s="16"/>
      <c r="BD3165" s="16"/>
      <c r="BH3165" s="6"/>
      <c r="BI3165" s="3"/>
      <c r="BK3165" s="6"/>
      <c r="BL3165" s="3"/>
      <c r="BM3165" s="3"/>
    </row>
    <row r="3166" spans="11:65" ht="12.75" customHeight="1" x14ac:dyDescent="0.15">
      <c r="K3166" s="1"/>
      <c r="AL3166" s="16"/>
      <c r="AM3166" s="16"/>
      <c r="AN3166" s="17"/>
      <c r="AO3166" s="16"/>
      <c r="AP3166" s="16"/>
      <c r="AQ3166" s="18"/>
      <c r="AR3166" s="18"/>
      <c r="AS3166" s="16"/>
      <c r="AT3166" s="16"/>
      <c r="AU3166" s="16"/>
      <c r="AV3166" s="16"/>
      <c r="AW3166" s="17"/>
      <c r="AX3166" s="16"/>
      <c r="AY3166" s="16"/>
      <c r="AZ3166" s="16"/>
      <c r="BA3166" s="16"/>
      <c r="BB3166" s="16"/>
      <c r="BC3166" s="16"/>
      <c r="BD3166" s="16"/>
      <c r="BH3166" s="6"/>
      <c r="BI3166" s="3"/>
      <c r="BK3166" s="6"/>
      <c r="BL3166" s="3"/>
      <c r="BM3166" s="3"/>
    </row>
    <row r="3167" spans="11:65" ht="12.75" customHeight="1" x14ac:dyDescent="0.15">
      <c r="K3167" s="1"/>
      <c r="AL3167" s="16"/>
      <c r="AM3167" s="16"/>
      <c r="AN3167" s="17"/>
      <c r="AO3167" s="16"/>
      <c r="AP3167" s="16"/>
      <c r="AQ3167" s="18"/>
      <c r="AR3167" s="18"/>
      <c r="AS3167" s="16"/>
      <c r="AT3167" s="16"/>
      <c r="AU3167" s="16"/>
      <c r="AV3167" s="16"/>
      <c r="AW3167" s="17"/>
      <c r="AX3167" s="16"/>
      <c r="AY3167" s="16"/>
      <c r="AZ3167" s="16"/>
      <c r="BA3167" s="16"/>
      <c r="BB3167" s="16"/>
      <c r="BC3167" s="16"/>
      <c r="BD3167" s="16"/>
      <c r="BH3167" s="6"/>
      <c r="BI3167" s="3"/>
      <c r="BK3167" s="6"/>
      <c r="BL3167" s="3"/>
      <c r="BM3167" s="3"/>
    </row>
    <row r="3168" spans="11:65" ht="12.75" customHeight="1" x14ac:dyDescent="0.15">
      <c r="K3168" s="1"/>
      <c r="AL3168" s="16"/>
      <c r="AM3168" s="16"/>
      <c r="AN3168" s="17"/>
      <c r="AO3168" s="16"/>
      <c r="AP3168" s="16"/>
      <c r="AQ3168" s="18"/>
      <c r="AR3168" s="18"/>
      <c r="AS3168" s="16"/>
      <c r="AT3168" s="16"/>
      <c r="AU3168" s="16"/>
      <c r="AV3168" s="16"/>
      <c r="AW3168" s="17"/>
      <c r="AX3168" s="16"/>
      <c r="AY3168" s="16"/>
      <c r="AZ3168" s="16"/>
      <c r="BA3168" s="16"/>
      <c r="BB3168" s="16"/>
      <c r="BC3168" s="16"/>
      <c r="BD3168" s="16"/>
      <c r="BH3168" s="6"/>
      <c r="BI3168" s="3"/>
      <c r="BK3168" s="6"/>
      <c r="BL3168" s="3"/>
      <c r="BM3168" s="3"/>
    </row>
    <row r="3169" spans="11:65" ht="12.75" customHeight="1" x14ac:dyDescent="0.15">
      <c r="K3169" s="1"/>
      <c r="AL3169" s="16"/>
      <c r="AM3169" s="16"/>
      <c r="AN3169" s="17"/>
      <c r="AO3169" s="16"/>
      <c r="AP3169" s="16"/>
      <c r="AQ3169" s="18"/>
      <c r="AR3169" s="18"/>
      <c r="AS3169" s="16"/>
      <c r="AT3169" s="16"/>
      <c r="AU3169" s="16"/>
      <c r="AV3169" s="16"/>
      <c r="AW3169" s="17"/>
      <c r="AX3169" s="16"/>
      <c r="AY3169" s="16"/>
      <c r="AZ3169" s="16"/>
      <c r="BA3169" s="16"/>
      <c r="BB3169" s="16"/>
      <c r="BC3169" s="16"/>
      <c r="BD3169" s="16"/>
      <c r="BH3169" s="6"/>
      <c r="BI3169" s="3"/>
      <c r="BK3169" s="6"/>
      <c r="BL3169" s="3"/>
      <c r="BM3169" s="3"/>
    </row>
    <row r="3170" spans="11:65" ht="12.75" customHeight="1" x14ac:dyDescent="0.15">
      <c r="K3170" s="1"/>
      <c r="AL3170" s="16"/>
      <c r="AM3170" s="16"/>
      <c r="AN3170" s="17"/>
      <c r="AO3170" s="16"/>
      <c r="AP3170" s="16"/>
      <c r="AQ3170" s="18"/>
      <c r="AR3170" s="18"/>
      <c r="AS3170" s="16"/>
      <c r="AT3170" s="16"/>
      <c r="AU3170" s="16"/>
      <c r="AV3170" s="16"/>
      <c r="AW3170" s="17"/>
      <c r="AX3170" s="16"/>
      <c r="AY3170" s="16"/>
      <c r="AZ3170" s="16"/>
      <c r="BA3170" s="16"/>
      <c r="BB3170" s="16"/>
      <c r="BC3170" s="16"/>
      <c r="BD3170" s="16"/>
      <c r="BH3170" s="6"/>
      <c r="BI3170" s="3"/>
      <c r="BK3170" s="6"/>
      <c r="BL3170" s="3"/>
      <c r="BM3170" s="3"/>
    </row>
    <row r="3171" spans="11:65" ht="12.75" customHeight="1" x14ac:dyDescent="0.15">
      <c r="K3171" s="1"/>
      <c r="AL3171" s="16"/>
      <c r="AM3171" s="16"/>
      <c r="AN3171" s="17"/>
      <c r="AO3171" s="16"/>
      <c r="AP3171" s="16"/>
      <c r="AQ3171" s="18"/>
      <c r="AR3171" s="18"/>
      <c r="AS3171" s="16"/>
      <c r="AT3171" s="16"/>
      <c r="AU3171" s="16"/>
      <c r="AV3171" s="16"/>
      <c r="AW3171" s="17"/>
      <c r="AX3171" s="16"/>
      <c r="AY3171" s="16"/>
      <c r="AZ3171" s="16"/>
      <c r="BA3171" s="16"/>
      <c r="BB3171" s="16"/>
      <c r="BC3171" s="16"/>
      <c r="BD3171" s="16"/>
      <c r="BH3171" s="6"/>
      <c r="BI3171" s="3"/>
      <c r="BK3171" s="6"/>
      <c r="BL3171" s="3"/>
      <c r="BM3171" s="3"/>
    </row>
    <row r="3172" spans="11:65" ht="12.75" customHeight="1" x14ac:dyDescent="0.15">
      <c r="K3172" s="1"/>
      <c r="AL3172" s="16"/>
      <c r="AM3172" s="16"/>
      <c r="AN3172" s="17"/>
      <c r="AO3172" s="16"/>
      <c r="AP3172" s="16"/>
      <c r="AQ3172" s="18"/>
      <c r="AR3172" s="18"/>
      <c r="AS3172" s="16"/>
      <c r="AT3172" s="16"/>
      <c r="AU3172" s="16"/>
      <c r="AV3172" s="16"/>
      <c r="AW3172" s="17"/>
      <c r="AX3172" s="16"/>
      <c r="AY3172" s="16"/>
      <c r="AZ3172" s="16"/>
      <c r="BA3172" s="16"/>
      <c r="BB3172" s="16"/>
      <c r="BC3172" s="16"/>
      <c r="BD3172" s="16"/>
      <c r="BH3172" s="6"/>
      <c r="BI3172" s="3"/>
      <c r="BK3172" s="6"/>
      <c r="BL3172" s="3"/>
      <c r="BM3172" s="3"/>
    </row>
    <row r="3173" spans="11:65" ht="12.75" customHeight="1" x14ac:dyDescent="0.15">
      <c r="K3173" s="1"/>
      <c r="AL3173" s="16"/>
      <c r="AM3173" s="16"/>
      <c r="AN3173" s="17"/>
      <c r="AO3173" s="16"/>
      <c r="AP3173" s="16"/>
      <c r="AQ3173" s="18"/>
      <c r="AR3173" s="18"/>
      <c r="AS3173" s="16"/>
      <c r="AT3173" s="16"/>
      <c r="AU3173" s="16"/>
      <c r="AV3173" s="16"/>
      <c r="AW3173" s="17"/>
      <c r="AX3173" s="16"/>
      <c r="AY3173" s="16"/>
      <c r="AZ3173" s="16"/>
      <c r="BA3173" s="16"/>
      <c r="BB3173" s="16"/>
      <c r="BC3173" s="16"/>
      <c r="BD3173" s="16"/>
      <c r="BH3173" s="6"/>
      <c r="BI3173" s="3"/>
      <c r="BK3173" s="6"/>
      <c r="BL3173" s="3"/>
      <c r="BM3173" s="3"/>
    </row>
    <row r="3174" spans="11:65" ht="12.75" customHeight="1" x14ac:dyDescent="0.15">
      <c r="K3174" s="1"/>
      <c r="AL3174" s="16"/>
      <c r="AM3174" s="16"/>
      <c r="AN3174" s="17"/>
      <c r="AO3174" s="16"/>
      <c r="AP3174" s="16"/>
      <c r="AQ3174" s="18"/>
      <c r="AR3174" s="18"/>
      <c r="AS3174" s="16"/>
      <c r="AT3174" s="16"/>
      <c r="AU3174" s="16"/>
      <c r="AV3174" s="16"/>
      <c r="AW3174" s="17"/>
      <c r="AX3174" s="16"/>
      <c r="AY3174" s="16"/>
      <c r="AZ3174" s="16"/>
      <c r="BA3174" s="16"/>
      <c r="BB3174" s="16"/>
      <c r="BC3174" s="16"/>
      <c r="BD3174" s="16"/>
      <c r="BH3174" s="6"/>
      <c r="BI3174" s="3"/>
      <c r="BK3174" s="6"/>
      <c r="BL3174" s="3"/>
      <c r="BM3174" s="3"/>
    </row>
    <row r="3175" spans="11:65" ht="12.75" customHeight="1" x14ac:dyDescent="0.15">
      <c r="K3175" s="1"/>
      <c r="AL3175" s="16"/>
      <c r="AM3175" s="16"/>
      <c r="AN3175" s="17"/>
      <c r="AO3175" s="16"/>
      <c r="AP3175" s="16"/>
      <c r="AQ3175" s="18"/>
      <c r="AR3175" s="18"/>
      <c r="AS3175" s="16"/>
      <c r="AT3175" s="16"/>
      <c r="AU3175" s="16"/>
      <c r="AV3175" s="16"/>
      <c r="AW3175" s="17"/>
      <c r="AX3175" s="16"/>
      <c r="AY3175" s="16"/>
      <c r="AZ3175" s="16"/>
      <c r="BA3175" s="16"/>
      <c r="BB3175" s="16"/>
      <c r="BC3175" s="16"/>
      <c r="BD3175" s="16"/>
      <c r="BH3175" s="6"/>
      <c r="BI3175" s="3"/>
      <c r="BK3175" s="6"/>
      <c r="BL3175" s="3"/>
      <c r="BM3175" s="3"/>
    </row>
    <row r="3176" spans="11:65" ht="12.75" customHeight="1" x14ac:dyDescent="0.15">
      <c r="K3176" s="1"/>
      <c r="AL3176" s="16"/>
      <c r="AM3176" s="16"/>
      <c r="AN3176" s="17"/>
      <c r="AO3176" s="16"/>
      <c r="AP3176" s="16"/>
      <c r="AQ3176" s="18"/>
      <c r="AR3176" s="18"/>
      <c r="AS3176" s="16"/>
      <c r="AT3176" s="16"/>
      <c r="AU3176" s="16"/>
      <c r="AV3176" s="16"/>
      <c r="AW3176" s="17"/>
      <c r="AX3176" s="16"/>
      <c r="AY3176" s="16"/>
      <c r="AZ3176" s="16"/>
      <c r="BA3176" s="16"/>
      <c r="BB3176" s="16"/>
      <c r="BC3176" s="16"/>
      <c r="BD3176" s="16"/>
      <c r="BH3176" s="6"/>
      <c r="BI3176" s="3"/>
      <c r="BK3176" s="6"/>
      <c r="BL3176" s="3"/>
      <c r="BM3176" s="3"/>
    </row>
    <row r="3177" spans="11:65" ht="12.75" customHeight="1" x14ac:dyDescent="0.15">
      <c r="K3177" s="1"/>
      <c r="AL3177" s="16"/>
      <c r="AM3177" s="16"/>
      <c r="AN3177" s="17"/>
      <c r="AO3177" s="16"/>
      <c r="AP3177" s="16"/>
      <c r="AQ3177" s="18"/>
      <c r="AR3177" s="18"/>
      <c r="AS3177" s="16"/>
      <c r="AT3177" s="16"/>
      <c r="AU3177" s="16"/>
      <c r="AV3177" s="16"/>
      <c r="AW3177" s="17"/>
      <c r="AX3177" s="16"/>
      <c r="AY3177" s="16"/>
      <c r="AZ3177" s="16"/>
      <c r="BA3177" s="16"/>
      <c r="BB3177" s="16"/>
      <c r="BC3177" s="16"/>
      <c r="BD3177" s="16"/>
      <c r="BH3177" s="6"/>
      <c r="BI3177" s="3"/>
      <c r="BK3177" s="6"/>
      <c r="BL3177" s="3"/>
      <c r="BM3177" s="3"/>
    </row>
    <row r="3178" spans="11:65" ht="12.75" customHeight="1" x14ac:dyDescent="0.15">
      <c r="K3178" s="1"/>
      <c r="AL3178" s="16"/>
      <c r="AM3178" s="16"/>
      <c r="AN3178" s="17"/>
      <c r="AO3178" s="16"/>
      <c r="AP3178" s="16"/>
      <c r="AQ3178" s="18"/>
      <c r="AR3178" s="18"/>
      <c r="AS3178" s="16"/>
      <c r="AT3178" s="16"/>
      <c r="AU3178" s="16"/>
      <c r="AV3178" s="16"/>
      <c r="AW3178" s="17"/>
      <c r="AX3178" s="16"/>
      <c r="AY3178" s="16"/>
      <c r="AZ3178" s="16"/>
      <c r="BA3178" s="16"/>
      <c r="BB3178" s="16"/>
      <c r="BC3178" s="16"/>
      <c r="BD3178" s="16"/>
      <c r="BH3178" s="6"/>
      <c r="BI3178" s="3"/>
      <c r="BK3178" s="6"/>
      <c r="BL3178" s="3"/>
      <c r="BM3178" s="3"/>
    </row>
    <row r="3179" spans="11:65" ht="12.75" customHeight="1" x14ac:dyDescent="0.15">
      <c r="K3179" s="1"/>
      <c r="AL3179" s="16"/>
      <c r="AM3179" s="16"/>
      <c r="AN3179" s="17"/>
      <c r="AO3179" s="16"/>
      <c r="AP3179" s="16"/>
      <c r="AQ3179" s="18"/>
      <c r="AR3179" s="18"/>
      <c r="AS3179" s="16"/>
      <c r="AT3179" s="16"/>
      <c r="AU3179" s="16"/>
      <c r="AV3179" s="16"/>
      <c r="AW3179" s="17"/>
      <c r="AX3179" s="16"/>
      <c r="AY3179" s="16"/>
      <c r="AZ3179" s="16"/>
      <c r="BA3179" s="16"/>
      <c r="BB3179" s="16"/>
      <c r="BC3179" s="16"/>
      <c r="BD3179" s="16"/>
      <c r="BH3179" s="6"/>
      <c r="BI3179" s="3"/>
      <c r="BK3179" s="6"/>
      <c r="BL3179" s="3"/>
      <c r="BM3179" s="3"/>
    </row>
    <row r="3180" spans="11:65" ht="12.75" customHeight="1" x14ac:dyDescent="0.15">
      <c r="K3180" s="1"/>
      <c r="AL3180" s="16"/>
      <c r="AM3180" s="16"/>
      <c r="AN3180" s="17"/>
      <c r="AO3180" s="16"/>
      <c r="AP3180" s="16"/>
      <c r="AQ3180" s="18"/>
      <c r="AR3180" s="18"/>
      <c r="AS3180" s="16"/>
      <c r="AT3180" s="16"/>
      <c r="AU3180" s="16"/>
      <c r="AV3180" s="16"/>
      <c r="AW3180" s="17"/>
      <c r="AX3180" s="16"/>
      <c r="AY3180" s="16"/>
      <c r="AZ3180" s="16"/>
      <c r="BA3180" s="16"/>
      <c r="BB3180" s="16"/>
      <c r="BC3180" s="16"/>
      <c r="BD3180" s="16"/>
      <c r="BH3180" s="6"/>
      <c r="BI3180" s="3"/>
      <c r="BK3180" s="6"/>
      <c r="BL3180" s="3"/>
      <c r="BM3180" s="3"/>
    </row>
    <row r="3181" spans="11:65" ht="12.75" customHeight="1" x14ac:dyDescent="0.15">
      <c r="K3181" s="1"/>
      <c r="AL3181" s="16"/>
      <c r="AM3181" s="16"/>
      <c r="AN3181" s="17"/>
      <c r="AO3181" s="16"/>
      <c r="AP3181" s="16"/>
      <c r="AQ3181" s="18"/>
      <c r="AR3181" s="18"/>
      <c r="AS3181" s="16"/>
      <c r="AT3181" s="16"/>
      <c r="AU3181" s="16"/>
      <c r="AV3181" s="16"/>
      <c r="AW3181" s="17"/>
      <c r="AX3181" s="16"/>
      <c r="AY3181" s="16"/>
      <c r="AZ3181" s="16"/>
      <c r="BA3181" s="16"/>
      <c r="BB3181" s="16"/>
      <c r="BC3181" s="16"/>
      <c r="BD3181" s="16"/>
      <c r="BH3181" s="6"/>
      <c r="BI3181" s="3"/>
      <c r="BK3181" s="6"/>
      <c r="BL3181" s="3"/>
      <c r="BM3181" s="3"/>
    </row>
    <row r="3182" spans="11:65" ht="12.75" customHeight="1" x14ac:dyDescent="0.15">
      <c r="K3182" s="1"/>
      <c r="AL3182" s="16"/>
      <c r="AM3182" s="16"/>
      <c r="AN3182" s="17"/>
      <c r="AO3182" s="16"/>
      <c r="AP3182" s="16"/>
      <c r="AQ3182" s="18"/>
      <c r="AR3182" s="18"/>
      <c r="AS3182" s="16"/>
      <c r="AT3182" s="16"/>
      <c r="AU3182" s="16"/>
      <c r="AV3182" s="16"/>
      <c r="AW3182" s="17"/>
      <c r="AX3182" s="16"/>
      <c r="AY3182" s="16"/>
      <c r="AZ3182" s="16"/>
      <c r="BA3182" s="16"/>
      <c r="BB3182" s="16"/>
      <c r="BC3182" s="16"/>
      <c r="BD3182" s="16"/>
      <c r="BH3182" s="6"/>
      <c r="BI3182" s="3"/>
      <c r="BK3182" s="6"/>
      <c r="BL3182" s="3"/>
      <c r="BM3182" s="3"/>
    </row>
    <row r="3183" spans="11:65" ht="12.75" customHeight="1" x14ac:dyDescent="0.15">
      <c r="K3183" s="1"/>
      <c r="AL3183" s="16"/>
      <c r="AM3183" s="16"/>
      <c r="AN3183" s="17"/>
      <c r="AO3183" s="16"/>
      <c r="AP3183" s="16"/>
      <c r="AQ3183" s="18"/>
      <c r="AR3183" s="18"/>
      <c r="AS3183" s="16"/>
      <c r="AT3183" s="16"/>
      <c r="AU3183" s="16"/>
      <c r="AV3183" s="16"/>
      <c r="AW3183" s="17"/>
      <c r="AX3183" s="16"/>
      <c r="AY3183" s="16"/>
      <c r="AZ3183" s="16"/>
      <c r="BA3183" s="16"/>
      <c r="BB3183" s="16"/>
      <c r="BC3183" s="16"/>
      <c r="BD3183" s="16"/>
      <c r="BH3183" s="6"/>
      <c r="BI3183" s="3"/>
      <c r="BK3183" s="6"/>
      <c r="BL3183" s="3"/>
      <c r="BM3183" s="3"/>
    </row>
    <row r="3184" spans="11:65" ht="12.75" customHeight="1" x14ac:dyDescent="0.15">
      <c r="K3184" s="1"/>
      <c r="AL3184" s="16"/>
      <c r="AM3184" s="16"/>
      <c r="AN3184" s="17"/>
      <c r="AO3184" s="16"/>
      <c r="AP3184" s="16"/>
      <c r="AQ3184" s="18"/>
      <c r="AR3184" s="18"/>
      <c r="AS3184" s="16"/>
      <c r="AT3184" s="16"/>
      <c r="AU3184" s="16"/>
      <c r="AV3184" s="16"/>
      <c r="AW3184" s="17"/>
      <c r="AX3184" s="16"/>
      <c r="AY3184" s="16"/>
      <c r="AZ3184" s="16"/>
      <c r="BA3184" s="16"/>
      <c r="BB3184" s="16"/>
      <c r="BC3184" s="16"/>
      <c r="BD3184" s="16"/>
      <c r="BH3184" s="6"/>
      <c r="BI3184" s="3"/>
      <c r="BK3184" s="6"/>
      <c r="BL3184" s="3"/>
      <c r="BM3184" s="3"/>
    </row>
    <row r="3185" spans="11:65" ht="12.75" customHeight="1" x14ac:dyDescent="0.15">
      <c r="K3185" s="1"/>
      <c r="AL3185" s="16"/>
      <c r="AM3185" s="16"/>
      <c r="AN3185" s="17"/>
      <c r="AO3185" s="16"/>
      <c r="AP3185" s="16"/>
      <c r="AQ3185" s="18"/>
      <c r="AR3185" s="18"/>
      <c r="AS3185" s="16"/>
      <c r="AT3185" s="16"/>
      <c r="AU3185" s="16"/>
      <c r="AV3185" s="16"/>
      <c r="AW3185" s="17"/>
      <c r="AX3185" s="16"/>
      <c r="AY3185" s="16"/>
      <c r="AZ3185" s="16"/>
      <c r="BA3185" s="16"/>
      <c r="BB3185" s="16"/>
      <c r="BC3185" s="16"/>
      <c r="BD3185" s="16"/>
      <c r="BH3185" s="6"/>
      <c r="BI3185" s="3"/>
      <c r="BK3185" s="6"/>
      <c r="BL3185" s="3"/>
      <c r="BM3185" s="3"/>
    </row>
    <row r="3186" spans="11:65" ht="12.75" customHeight="1" x14ac:dyDescent="0.15">
      <c r="K3186" s="1"/>
      <c r="AL3186" s="16"/>
      <c r="AM3186" s="16"/>
      <c r="AN3186" s="17"/>
      <c r="AO3186" s="16"/>
      <c r="AP3186" s="16"/>
      <c r="AQ3186" s="18"/>
      <c r="AR3186" s="18"/>
      <c r="AS3186" s="16"/>
      <c r="AT3186" s="16"/>
      <c r="AU3186" s="16"/>
      <c r="AV3186" s="16"/>
      <c r="AW3186" s="17"/>
      <c r="AX3186" s="16"/>
      <c r="AY3186" s="16"/>
      <c r="AZ3186" s="16"/>
      <c r="BA3186" s="16"/>
      <c r="BB3186" s="16"/>
      <c r="BC3186" s="16"/>
      <c r="BD3186" s="16"/>
      <c r="BH3186" s="6"/>
      <c r="BI3186" s="3"/>
      <c r="BK3186" s="6"/>
      <c r="BL3186" s="3"/>
      <c r="BM3186" s="3"/>
    </row>
    <row r="3187" spans="11:65" ht="12.75" customHeight="1" x14ac:dyDescent="0.15">
      <c r="K3187" s="1"/>
      <c r="AL3187" s="16"/>
      <c r="AM3187" s="16"/>
      <c r="AN3187" s="17"/>
      <c r="AO3187" s="16"/>
      <c r="AP3187" s="16"/>
      <c r="AQ3187" s="18"/>
      <c r="AR3187" s="18"/>
      <c r="AS3187" s="16"/>
      <c r="AT3187" s="16"/>
      <c r="AU3187" s="16"/>
      <c r="AV3187" s="16"/>
      <c r="AW3187" s="17"/>
      <c r="AX3187" s="16"/>
      <c r="AY3187" s="16"/>
      <c r="AZ3187" s="16"/>
      <c r="BA3187" s="16"/>
      <c r="BB3187" s="16"/>
      <c r="BC3187" s="16"/>
      <c r="BD3187" s="16"/>
      <c r="BH3187" s="6"/>
      <c r="BI3187" s="3"/>
      <c r="BK3187" s="6"/>
      <c r="BL3187" s="3"/>
      <c r="BM3187" s="3"/>
    </row>
    <row r="3188" spans="11:65" ht="12.75" customHeight="1" x14ac:dyDescent="0.15">
      <c r="K3188" s="1"/>
      <c r="AL3188" s="16"/>
      <c r="AM3188" s="16"/>
      <c r="AN3188" s="17"/>
      <c r="AO3188" s="16"/>
      <c r="AP3188" s="16"/>
      <c r="AQ3188" s="18"/>
      <c r="AR3188" s="18"/>
      <c r="AS3188" s="16"/>
      <c r="AT3188" s="16"/>
      <c r="AU3188" s="16"/>
      <c r="AV3188" s="16"/>
      <c r="AW3188" s="17"/>
      <c r="AX3188" s="16"/>
      <c r="AY3188" s="16"/>
      <c r="AZ3188" s="16"/>
      <c r="BA3188" s="16"/>
      <c r="BB3188" s="16"/>
      <c r="BC3188" s="16"/>
      <c r="BD3188" s="16"/>
      <c r="BH3188" s="6"/>
      <c r="BI3188" s="3"/>
      <c r="BK3188" s="6"/>
      <c r="BL3188" s="3"/>
      <c r="BM3188" s="3"/>
    </row>
    <row r="3189" spans="11:65" ht="12.75" customHeight="1" x14ac:dyDescent="0.15">
      <c r="K3189" s="1"/>
      <c r="AL3189" s="16"/>
      <c r="AM3189" s="16"/>
      <c r="AN3189" s="17"/>
      <c r="AO3189" s="16"/>
      <c r="AP3189" s="16"/>
      <c r="AQ3189" s="18"/>
      <c r="AR3189" s="18"/>
      <c r="AS3189" s="16"/>
      <c r="AT3189" s="16"/>
      <c r="AU3189" s="16"/>
      <c r="AV3189" s="16"/>
      <c r="AW3189" s="17"/>
      <c r="AX3189" s="16"/>
      <c r="AY3189" s="16"/>
      <c r="AZ3189" s="16"/>
      <c r="BA3189" s="16"/>
      <c r="BB3189" s="16"/>
      <c r="BC3189" s="16"/>
      <c r="BD3189" s="16"/>
      <c r="BH3189" s="6"/>
      <c r="BI3189" s="3"/>
      <c r="BK3189" s="6"/>
      <c r="BL3189" s="3"/>
      <c r="BM3189" s="3"/>
    </row>
    <row r="3190" spans="11:65" ht="12.75" customHeight="1" x14ac:dyDescent="0.15">
      <c r="K3190" s="1"/>
      <c r="AL3190" s="16"/>
      <c r="AM3190" s="16"/>
      <c r="AN3190" s="17"/>
      <c r="AO3190" s="16"/>
      <c r="AP3190" s="16"/>
      <c r="AQ3190" s="18"/>
      <c r="AR3190" s="18"/>
      <c r="AS3190" s="16"/>
      <c r="AT3190" s="16"/>
      <c r="AU3190" s="16"/>
      <c r="AV3190" s="16"/>
      <c r="AW3190" s="17"/>
      <c r="AX3190" s="16"/>
      <c r="AY3190" s="16"/>
      <c r="AZ3190" s="16"/>
      <c r="BA3190" s="16"/>
      <c r="BB3190" s="16"/>
      <c r="BC3190" s="16"/>
      <c r="BD3190" s="16"/>
      <c r="BH3190" s="6"/>
      <c r="BI3190" s="3"/>
      <c r="BK3190" s="6"/>
      <c r="BL3190" s="3"/>
      <c r="BM3190" s="3"/>
    </row>
    <row r="3191" spans="11:65" ht="12.75" customHeight="1" x14ac:dyDescent="0.15">
      <c r="K3191" s="1"/>
      <c r="AL3191" s="16"/>
      <c r="AM3191" s="16"/>
      <c r="AN3191" s="17"/>
      <c r="AO3191" s="16"/>
      <c r="AP3191" s="16"/>
      <c r="AQ3191" s="18"/>
      <c r="AR3191" s="18"/>
      <c r="AS3191" s="16"/>
      <c r="AT3191" s="16"/>
      <c r="AU3191" s="16"/>
      <c r="AV3191" s="16"/>
      <c r="AW3191" s="17"/>
      <c r="AX3191" s="16"/>
      <c r="AY3191" s="16"/>
      <c r="AZ3191" s="16"/>
      <c r="BA3191" s="16"/>
      <c r="BB3191" s="16"/>
      <c r="BC3191" s="16"/>
      <c r="BD3191" s="16"/>
      <c r="BH3191" s="6"/>
      <c r="BI3191" s="3"/>
      <c r="BK3191" s="6"/>
      <c r="BL3191" s="3"/>
      <c r="BM3191" s="3"/>
    </row>
    <row r="3192" spans="11:65" ht="12.75" customHeight="1" x14ac:dyDescent="0.15">
      <c r="K3192" s="1"/>
      <c r="AL3192" s="16"/>
      <c r="AM3192" s="16"/>
      <c r="AN3192" s="17"/>
      <c r="AO3192" s="16"/>
      <c r="AP3192" s="16"/>
      <c r="AQ3192" s="18"/>
      <c r="AR3192" s="18"/>
      <c r="AS3192" s="16"/>
      <c r="AT3192" s="16"/>
      <c r="AU3192" s="16"/>
      <c r="AV3192" s="16"/>
      <c r="AW3192" s="17"/>
      <c r="AX3192" s="16"/>
      <c r="AY3192" s="16"/>
      <c r="AZ3192" s="16"/>
      <c r="BA3192" s="16"/>
      <c r="BB3192" s="16"/>
      <c r="BC3192" s="16"/>
      <c r="BD3192" s="16"/>
      <c r="BH3192" s="6"/>
      <c r="BI3192" s="3"/>
      <c r="BK3192" s="6"/>
      <c r="BL3192" s="3"/>
      <c r="BM3192" s="3"/>
    </row>
    <row r="3193" spans="11:65" ht="12.75" customHeight="1" x14ac:dyDescent="0.15">
      <c r="K3193" s="1"/>
      <c r="AL3193" s="16"/>
      <c r="AM3193" s="16"/>
      <c r="AN3193" s="17"/>
      <c r="AO3193" s="16"/>
      <c r="AP3193" s="16"/>
      <c r="AQ3193" s="18"/>
      <c r="AR3193" s="18"/>
      <c r="AS3193" s="16"/>
      <c r="AT3193" s="16"/>
      <c r="AU3193" s="16"/>
      <c r="AV3193" s="16"/>
      <c r="AW3193" s="17"/>
      <c r="AX3193" s="16"/>
      <c r="AY3193" s="16"/>
      <c r="AZ3193" s="16"/>
      <c r="BA3193" s="16"/>
      <c r="BB3193" s="16"/>
      <c r="BC3193" s="16"/>
      <c r="BD3193" s="16"/>
      <c r="BH3193" s="6"/>
      <c r="BI3193" s="3"/>
      <c r="BK3193" s="6"/>
      <c r="BL3193" s="3"/>
      <c r="BM3193" s="3"/>
    </row>
    <row r="3194" spans="11:65" ht="12.75" customHeight="1" x14ac:dyDescent="0.15">
      <c r="K3194" s="1"/>
      <c r="AL3194" s="16"/>
      <c r="AM3194" s="16"/>
      <c r="AN3194" s="17"/>
      <c r="AO3194" s="16"/>
      <c r="AP3194" s="16"/>
      <c r="AQ3194" s="18"/>
      <c r="AR3194" s="18"/>
      <c r="AS3194" s="16"/>
      <c r="AT3194" s="16"/>
      <c r="AU3194" s="16"/>
      <c r="AV3194" s="16"/>
      <c r="AW3194" s="17"/>
      <c r="AX3194" s="16"/>
      <c r="AY3194" s="16"/>
      <c r="AZ3194" s="16"/>
      <c r="BA3194" s="16"/>
      <c r="BB3194" s="16"/>
      <c r="BC3194" s="16"/>
      <c r="BD3194" s="16"/>
      <c r="BH3194" s="6"/>
      <c r="BI3194" s="3"/>
      <c r="BK3194" s="6"/>
      <c r="BL3194" s="3"/>
      <c r="BM3194" s="3"/>
    </row>
    <row r="3195" spans="11:65" ht="12.75" customHeight="1" x14ac:dyDescent="0.15">
      <c r="K3195" s="1"/>
      <c r="AL3195" s="16"/>
      <c r="AM3195" s="16"/>
      <c r="AN3195" s="17"/>
      <c r="AO3195" s="16"/>
      <c r="AP3195" s="16"/>
      <c r="AQ3195" s="18"/>
      <c r="AR3195" s="18"/>
      <c r="AS3195" s="16"/>
      <c r="AT3195" s="16"/>
      <c r="AU3195" s="16"/>
      <c r="AV3195" s="16"/>
      <c r="AW3195" s="17"/>
      <c r="AX3195" s="16"/>
      <c r="AY3195" s="16"/>
      <c r="AZ3195" s="16"/>
      <c r="BA3195" s="16"/>
      <c r="BB3195" s="16"/>
      <c r="BC3195" s="16"/>
      <c r="BD3195" s="16"/>
      <c r="BH3195" s="6"/>
      <c r="BI3195" s="3"/>
      <c r="BK3195" s="6"/>
      <c r="BL3195" s="3"/>
      <c r="BM3195" s="3"/>
    </row>
    <row r="3196" spans="11:65" ht="12.75" customHeight="1" x14ac:dyDescent="0.15">
      <c r="K3196" s="1"/>
      <c r="AL3196" s="16"/>
      <c r="AM3196" s="16"/>
      <c r="AN3196" s="17"/>
      <c r="AO3196" s="16"/>
      <c r="AP3196" s="16"/>
      <c r="AQ3196" s="18"/>
      <c r="AR3196" s="18"/>
      <c r="AS3196" s="16"/>
      <c r="AT3196" s="16"/>
      <c r="AU3196" s="16"/>
      <c r="AV3196" s="16"/>
      <c r="AW3196" s="17"/>
      <c r="AX3196" s="16"/>
      <c r="AY3196" s="16"/>
      <c r="AZ3196" s="16"/>
      <c r="BA3196" s="16"/>
      <c r="BB3196" s="16"/>
      <c r="BC3196" s="16"/>
      <c r="BD3196" s="16"/>
      <c r="BH3196" s="6"/>
      <c r="BI3196" s="3"/>
      <c r="BK3196" s="6"/>
      <c r="BL3196" s="3"/>
      <c r="BM3196" s="3"/>
    </row>
    <row r="3197" spans="11:65" ht="12.75" customHeight="1" x14ac:dyDescent="0.15">
      <c r="K3197" s="1"/>
      <c r="AL3197" s="16"/>
      <c r="AM3197" s="16"/>
      <c r="AN3197" s="17"/>
      <c r="AO3197" s="16"/>
      <c r="AP3197" s="16"/>
      <c r="AQ3197" s="18"/>
      <c r="AR3197" s="18"/>
      <c r="AS3197" s="16"/>
      <c r="AT3197" s="16"/>
      <c r="AU3197" s="16"/>
      <c r="AV3197" s="16"/>
      <c r="AW3197" s="17"/>
      <c r="AX3197" s="16"/>
      <c r="AY3197" s="16"/>
      <c r="AZ3197" s="16"/>
      <c r="BA3197" s="16"/>
      <c r="BB3197" s="16"/>
      <c r="BC3197" s="16"/>
      <c r="BD3197" s="16"/>
      <c r="BH3197" s="6"/>
      <c r="BI3197" s="3"/>
      <c r="BK3197" s="6"/>
      <c r="BL3197" s="3"/>
      <c r="BM3197" s="3"/>
    </row>
    <row r="3198" spans="11:65" ht="12.75" customHeight="1" x14ac:dyDescent="0.15">
      <c r="K3198" s="1"/>
      <c r="AL3198" s="16"/>
      <c r="AM3198" s="16"/>
      <c r="AN3198" s="17"/>
      <c r="AO3198" s="16"/>
      <c r="AP3198" s="16"/>
      <c r="AQ3198" s="18"/>
      <c r="AR3198" s="18"/>
      <c r="AS3198" s="16"/>
      <c r="AT3198" s="16"/>
      <c r="AU3198" s="16"/>
      <c r="AV3198" s="16"/>
      <c r="AW3198" s="17"/>
      <c r="AX3198" s="16"/>
      <c r="AY3198" s="16"/>
      <c r="AZ3198" s="16"/>
      <c r="BA3198" s="16"/>
      <c r="BB3198" s="16"/>
      <c r="BC3198" s="16"/>
      <c r="BD3198" s="16"/>
      <c r="BH3198" s="6"/>
      <c r="BI3198" s="3"/>
      <c r="BK3198" s="6"/>
      <c r="BL3198" s="3"/>
      <c r="BM3198" s="3"/>
    </row>
    <row r="3199" spans="11:65" ht="12.75" customHeight="1" x14ac:dyDescent="0.15">
      <c r="K3199" s="1"/>
      <c r="AL3199" s="16"/>
      <c r="AM3199" s="16"/>
      <c r="AN3199" s="17"/>
      <c r="AO3199" s="16"/>
      <c r="AP3199" s="16"/>
      <c r="AQ3199" s="18"/>
      <c r="AR3199" s="18"/>
      <c r="AS3199" s="16"/>
      <c r="AT3199" s="16"/>
      <c r="AU3199" s="16"/>
      <c r="AV3199" s="16"/>
      <c r="AW3199" s="17"/>
      <c r="AX3199" s="16"/>
      <c r="AY3199" s="16"/>
      <c r="AZ3199" s="16"/>
      <c r="BA3199" s="16"/>
      <c r="BB3199" s="16"/>
      <c r="BC3199" s="16"/>
      <c r="BD3199" s="16"/>
      <c r="BH3199" s="6"/>
      <c r="BI3199" s="3"/>
      <c r="BK3199" s="6"/>
      <c r="BL3199" s="3"/>
      <c r="BM3199" s="3"/>
    </row>
    <row r="3200" spans="11:65" ht="12.75" customHeight="1" x14ac:dyDescent="0.15">
      <c r="K3200" s="1"/>
      <c r="AL3200" s="16"/>
      <c r="AM3200" s="16"/>
      <c r="AN3200" s="17"/>
      <c r="AO3200" s="16"/>
      <c r="AP3200" s="16"/>
      <c r="AQ3200" s="18"/>
      <c r="AR3200" s="18"/>
      <c r="AS3200" s="16"/>
      <c r="AT3200" s="16"/>
      <c r="AU3200" s="16"/>
      <c r="AV3200" s="16"/>
      <c r="AW3200" s="17"/>
      <c r="AX3200" s="16"/>
      <c r="AY3200" s="16"/>
      <c r="AZ3200" s="16"/>
      <c r="BA3200" s="16"/>
      <c r="BB3200" s="16"/>
      <c r="BC3200" s="16"/>
      <c r="BD3200" s="16"/>
      <c r="BH3200" s="6"/>
      <c r="BI3200" s="3"/>
      <c r="BK3200" s="6"/>
      <c r="BL3200" s="3"/>
      <c r="BM3200" s="3"/>
    </row>
    <row r="3201" spans="11:65" ht="12.75" customHeight="1" x14ac:dyDescent="0.15">
      <c r="K3201" s="1"/>
      <c r="AL3201" s="16"/>
      <c r="AM3201" s="16"/>
      <c r="AN3201" s="17"/>
      <c r="AO3201" s="16"/>
      <c r="AP3201" s="16"/>
      <c r="AQ3201" s="18"/>
      <c r="AR3201" s="18"/>
      <c r="AS3201" s="16"/>
      <c r="AT3201" s="16"/>
      <c r="AU3201" s="16"/>
      <c r="AV3201" s="16"/>
      <c r="AW3201" s="17"/>
      <c r="AX3201" s="16"/>
      <c r="AY3201" s="16"/>
      <c r="AZ3201" s="16"/>
      <c r="BA3201" s="16"/>
      <c r="BB3201" s="16"/>
      <c r="BC3201" s="16"/>
      <c r="BD3201" s="16"/>
      <c r="BH3201" s="6"/>
      <c r="BI3201" s="3"/>
      <c r="BK3201" s="6"/>
      <c r="BL3201" s="3"/>
      <c r="BM3201" s="3"/>
    </row>
    <row r="3202" spans="11:65" ht="12.75" customHeight="1" x14ac:dyDescent="0.15">
      <c r="K3202" s="1"/>
      <c r="AL3202" s="16"/>
      <c r="AM3202" s="16"/>
      <c r="AN3202" s="17"/>
      <c r="AO3202" s="16"/>
      <c r="AP3202" s="16"/>
      <c r="AQ3202" s="18"/>
      <c r="AR3202" s="18"/>
      <c r="AS3202" s="16"/>
      <c r="AT3202" s="16"/>
      <c r="AU3202" s="16"/>
      <c r="AV3202" s="16"/>
      <c r="AW3202" s="17"/>
      <c r="AX3202" s="16"/>
      <c r="AY3202" s="16"/>
      <c r="AZ3202" s="16"/>
      <c r="BA3202" s="16"/>
      <c r="BB3202" s="16"/>
      <c r="BC3202" s="16"/>
      <c r="BD3202" s="16"/>
      <c r="BH3202" s="6"/>
      <c r="BI3202" s="3"/>
      <c r="BK3202" s="6"/>
      <c r="BL3202" s="3"/>
      <c r="BM3202" s="3"/>
    </row>
    <row r="3203" spans="11:65" ht="12.75" customHeight="1" x14ac:dyDescent="0.15">
      <c r="K3203" s="1"/>
      <c r="AL3203" s="16"/>
      <c r="AM3203" s="16"/>
      <c r="AN3203" s="17"/>
      <c r="AO3203" s="16"/>
      <c r="AP3203" s="16"/>
      <c r="AQ3203" s="18"/>
      <c r="AR3203" s="18"/>
      <c r="AS3203" s="16"/>
      <c r="AT3203" s="16"/>
      <c r="AU3203" s="16"/>
      <c r="AV3203" s="16"/>
      <c r="AW3203" s="17"/>
      <c r="AX3203" s="16"/>
      <c r="AY3203" s="16"/>
      <c r="AZ3203" s="16"/>
      <c r="BA3203" s="16"/>
      <c r="BB3203" s="16"/>
      <c r="BC3203" s="16"/>
      <c r="BD3203" s="16"/>
      <c r="BH3203" s="6"/>
      <c r="BI3203" s="3"/>
      <c r="BK3203" s="6"/>
      <c r="BL3203" s="3"/>
      <c r="BM3203" s="3"/>
    </row>
    <row r="3204" spans="11:65" ht="12.75" customHeight="1" x14ac:dyDescent="0.15">
      <c r="K3204" s="1"/>
      <c r="AL3204" s="16"/>
      <c r="AM3204" s="16"/>
      <c r="AN3204" s="17"/>
      <c r="AO3204" s="16"/>
      <c r="AP3204" s="16"/>
      <c r="AQ3204" s="18"/>
      <c r="AR3204" s="18"/>
      <c r="AS3204" s="16"/>
      <c r="AT3204" s="16"/>
      <c r="AU3204" s="16"/>
      <c r="AV3204" s="16"/>
      <c r="AW3204" s="17"/>
      <c r="AX3204" s="16"/>
      <c r="AY3204" s="16"/>
      <c r="AZ3204" s="16"/>
      <c r="BA3204" s="16"/>
      <c r="BB3204" s="16"/>
      <c r="BC3204" s="16"/>
      <c r="BD3204" s="16"/>
      <c r="BH3204" s="6"/>
      <c r="BI3204" s="3"/>
      <c r="BK3204" s="6"/>
      <c r="BL3204" s="3"/>
      <c r="BM3204" s="3"/>
    </row>
    <row r="3205" spans="11:65" ht="12.75" customHeight="1" x14ac:dyDescent="0.15">
      <c r="K3205" s="1"/>
      <c r="AL3205" s="16"/>
      <c r="AM3205" s="16"/>
      <c r="AN3205" s="17"/>
      <c r="AO3205" s="16"/>
      <c r="AP3205" s="16"/>
      <c r="AQ3205" s="18"/>
      <c r="AR3205" s="18"/>
      <c r="AS3205" s="16"/>
      <c r="AT3205" s="16"/>
      <c r="AU3205" s="16"/>
      <c r="AV3205" s="16"/>
      <c r="AW3205" s="17"/>
      <c r="AX3205" s="16"/>
      <c r="AY3205" s="16"/>
      <c r="AZ3205" s="16"/>
      <c r="BA3205" s="16"/>
      <c r="BB3205" s="16"/>
      <c r="BC3205" s="16"/>
      <c r="BD3205" s="16"/>
      <c r="BH3205" s="6"/>
      <c r="BI3205" s="3"/>
      <c r="BK3205" s="6"/>
      <c r="BL3205" s="3"/>
      <c r="BM3205" s="3"/>
    </row>
    <row r="3206" spans="11:65" ht="12.75" customHeight="1" x14ac:dyDescent="0.15">
      <c r="K3206" s="1"/>
      <c r="AL3206" s="16"/>
      <c r="AM3206" s="16"/>
      <c r="AN3206" s="17"/>
      <c r="AO3206" s="16"/>
      <c r="AP3206" s="16"/>
      <c r="AQ3206" s="18"/>
      <c r="AR3206" s="18"/>
      <c r="AS3206" s="16"/>
      <c r="AT3206" s="16"/>
      <c r="AU3206" s="16"/>
      <c r="AV3206" s="16"/>
      <c r="AW3206" s="17"/>
      <c r="AX3206" s="16"/>
      <c r="AY3206" s="16"/>
      <c r="AZ3206" s="16"/>
      <c r="BA3206" s="16"/>
      <c r="BB3206" s="16"/>
      <c r="BC3206" s="16"/>
      <c r="BD3206" s="16"/>
      <c r="BH3206" s="6"/>
      <c r="BI3206" s="3"/>
      <c r="BK3206" s="6"/>
      <c r="BL3206" s="3"/>
      <c r="BM3206" s="3"/>
    </row>
    <row r="3207" spans="11:65" ht="12.75" customHeight="1" x14ac:dyDescent="0.15">
      <c r="K3207" s="1"/>
      <c r="AL3207" s="16"/>
      <c r="AM3207" s="16"/>
      <c r="AN3207" s="17"/>
      <c r="AO3207" s="16"/>
      <c r="AP3207" s="16"/>
      <c r="AQ3207" s="18"/>
      <c r="AR3207" s="18"/>
      <c r="AS3207" s="16"/>
      <c r="AT3207" s="16"/>
      <c r="AU3207" s="16"/>
      <c r="AV3207" s="16"/>
      <c r="AW3207" s="17"/>
      <c r="AX3207" s="16"/>
      <c r="AY3207" s="16"/>
      <c r="AZ3207" s="16"/>
      <c r="BA3207" s="16"/>
      <c r="BB3207" s="16"/>
      <c r="BC3207" s="16"/>
      <c r="BD3207" s="16"/>
      <c r="BH3207" s="6"/>
      <c r="BI3207" s="3"/>
      <c r="BK3207" s="6"/>
      <c r="BL3207" s="3"/>
      <c r="BM3207" s="3"/>
    </row>
    <row r="3208" spans="11:65" ht="12.75" customHeight="1" x14ac:dyDescent="0.15">
      <c r="K3208" s="1"/>
      <c r="AL3208" s="16"/>
      <c r="AM3208" s="16"/>
      <c r="AN3208" s="17"/>
      <c r="AO3208" s="16"/>
      <c r="AP3208" s="16"/>
      <c r="AQ3208" s="18"/>
      <c r="AR3208" s="18"/>
      <c r="AS3208" s="16"/>
      <c r="AT3208" s="16"/>
      <c r="AU3208" s="16"/>
      <c r="AV3208" s="16"/>
      <c r="AW3208" s="17"/>
      <c r="AX3208" s="16"/>
      <c r="AY3208" s="16"/>
      <c r="AZ3208" s="16"/>
      <c r="BA3208" s="16"/>
      <c r="BB3208" s="16"/>
      <c r="BC3208" s="16"/>
      <c r="BD3208" s="16"/>
      <c r="BH3208" s="6"/>
      <c r="BI3208" s="3"/>
      <c r="BK3208" s="6"/>
      <c r="BL3208" s="3"/>
      <c r="BM3208" s="3"/>
    </row>
    <row r="3209" spans="11:65" ht="12.75" customHeight="1" x14ac:dyDescent="0.15">
      <c r="K3209" s="1"/>
      <c r="AL3209" s="16"/>
      <c r="AM3209" s="16"/>
      <c r="AN3209" s="17"/>
      <c r="AO3209" s="16"/>
      <c r="AP3209" s="16"/>
      <c r="AQ3209" s="18"/>
      <c r="AR3209" s="18"/>
      <c r="AS3209" s="16"/>
      <c r="AT3209" s="16"/>
      <c r="AU3209" s="16"/>
      <c r="AV3209" s="16"/>
      <c r="AW3209" s="17"/>
      <c r="AX3209" s="16"/>
      <c r="AY3209" s="16"/>
      <c r="AZ3209" s="16"/>
      <c r="BA3209" s="16"/>
      <c r="BB3209" s="16"/>
      <c r="BC3209" s="16"/>
      <c r="BD3209" s="16"/>
      <c r="BH3209" s="6"/>
      <c r="BI3209" s="3"/>
      <c r="BK3209" s="6"/>
      <c r="BL3209" s="3"/>
      <c r="BM3209" s="3"/>
    </row>
    <row r="3210" spans="11:65" ht="12.75" customHeight="1" x14ac:dyDescent="0.15">
      <c r="K3210" s="1"/>
      <c r="AL3210" s="16"/>
      <c r="AM3210" s="16"/>
      <c r="AN3210" s="17"/>
      <c r="AO3210" s="16"/>
      <c r="AP3210" s="16"/>
      <c r="AQ3210" s="18"/>
      <c r="AR3210" s="18"/>
      <c r="AS3210" s="16"/>
      <c r="AT3210" s="16"/>
      <c r="AU3210" s="16"/>
      <c r="AV3210" s="16"/>
      <c r="AW3210" s="17"/>
      <c r="AX3210" s="16"/>
      <c r="AY3210" s="16"/>
      <c r="AZ3210" s="16"/>
      <c r="BA3210" s="16"/>
      <c r="BB3210" s="16"/>
      <c r="BC3210" s="16"/>
      <c r="BD3210" s="16"/>
      <c r="BH3210" s="6"/>
      <c r="BI3210" s="3"/>
      <c r="BK3210" s="6"/>
      <c r="BL3210" s="3"/>
      <c r="BM3210" s="3"/>
    </row>
    <row r="3211" spans="11:65" ht="12.75" customHeight="1" x14ac:dyDescent="0.15">
      <c r="K3211" s="1"/>
      <c r="AL3211" s="16"/>
      <c r="AM3211" s="16"/>
      <c r="AN3211" s="17"/>
      <c r="AO3211" s="16"/>
      <c r="AP3211" s="16"/>
      <c r="AQ3211" s="18"/>
      <c r="AR3211" s="18"/>
      <c r="AS3211" s="16"/>
      <c r="AT3211" s="16"/>
      <c r="AU3211" s="16"/>
      <c r="AV3211" s="16"/>
      <c r="AW3211" s="17"/>
      <c r="AX3211" s="16"/>
      <c r="AY3211" s="16"/>
      <c r="AZ3211" s="16"/>
      <c r="BA3211" s="16"/>
      <c r="BB3211" s="16"/>
      <c r="BC3211" s="16"/>
      <c r="BD3211" s="16"/>
      <c r="BH3211" s="6"/>
      <c r="BI3211" s="3"/>
      <c r="BK3211" s="6"/>
      <c r="BL3211" s="3"/>
      <c r="BM3211" s="3"/>
    </row>
    <row r="3212" spans="11:65" ht="12.75" customHeight="1" x14ac:dyDescent="0.15">
      <c r="K3212" s="1"/>
      <c r="AL3212" s="16"/>
      <c r="AM3212" s="16"/>
      <c r="AN3212" s="17"/>
      <c r="AO3212" s="16"/>
      <c r="AP3212" s="16"/>
      <c r="AQ3212" s="18"/>
      <c r="AR3212" s="18"/>
      <c r="AS3212" s="16"/>
      <c r="AT3212" s="16"/>
      <c r="AU3212" s="16"/>
      <c r="AV3212" s="16"/>
      <c r="AW3212" s="17"/>
      <c r="AX3212" s="16"/>
      <c r="AY3212" s="16"/>
      <c r="AZ3212" s="16"/>
      <c r="BA3212" s="16"/>
      <c r="BB3212" s="16"/>
      <c r="BC3212" s="16"/>
      <c r="BD3212" s="16"/>
      <c r="BH3212" s="6"/>
      <c r="BI3212" s="3"/>
      <c r="BK3212" s="6"/>
      <c r="BL3212" s="3"/>
      <c r="BM3212" s="3"/>
    </row>
    <row r="3213" spans="11:65" ht="12.75" customHeight="1" x14ac:dyDescent="0.15">
      <c r="K3213" s="1"/>
      <c r="AL3213" s="16"/>
      <c r="AM3213" s="16"/>
      <c r="AN3213" s="17"/>
      <c r="AO3213" s="16"/>
      <c r="AP3213" s="16"/>
      <c r="AQ3213" s="18"/>
      <c r="AR3213" s="18"/>
      <c r="AS3213" s="16"/>
      <c r="AT3213" s="16"/>
      <c r="AU3213" s="16"/>
      <c r="AV3213" s="16"/>
      <c r="AW3213" s="17"/>
      <c r="AX3213" s="16"/>
      <c r="AY3213" s="16"/>
      <c r="AZ3213" s="16"/>
      <c r="BA3213" s="16"/>
      <c r="BB3213" s="16"/>
      <c r="BC3213" s="16"/>
      <c r="BD3213" s="16"/>
      <c r="BH3213" s="6"/>
      <c r="BI3213" s="3"/>
      <c r="BK3213" s="6"/>
      <c r="BL3213" s="3"/>
      <c r="BM3213" s="3"/>
    </row>
    <row r="3214" spans="11:65" ht="12.75" customHeight="1" x14ac:dyDescent="0.15">
      <c r="K3214" s="1"/>
      <c r="AL3214" s="16"/>
      <c r="AM3214" s="16"/>
      <c r="AN3214" s="17"/>
      <c r="AO3214" s="16"/>
      <c r="AP3214" s="16"/>
      <c r="AQ3214" s="18"/>
      <c r="AR3214" s="18"/>
      <c r="AS3214" s="16"/>
      <c r="AT3214" s="16"/>
      <c r="AU3214" s="16"/>
      <c r="AV3214" s="16"/>
      <c r="AW3214" s="17"/>
      <c r="AX3214" s="16"/>
      <c r="AY3214" s="16"/>
      <c r="AZ3214" s="16"/>
      <c r="BA3214" s="16"/>
      <c r="BB3214" s="16"/>
      <c r="BC3214" s="16"/>
      <c r="BD3214" s="16"/>
      <c r="BH3214" s="6"/>
      <c r="BI3214" s="3"/>
      <c r="BK3214" s="6"/>
      <c r="BL3214" s="3"/>
      <c r="BM3214" s="3"/>
    </row>
    <row r="3215" spans="11:65" ht="12.75" customHeight="1" x14ac:dyDescent="0.15">
      <c r="K3215" s="1"/>
      <c r="AL3215" s="16"/>
      <c r="AM3215" s="16"/>
      <c r="AN3215" s="17"/>
      <c r="AO3215" s="16"/>
      <c r="AP3215" s="16"/>
      <c r="AQ3215" s="18"/>
      <c r="AR3215" s="18"/>
      <c r="AS3215" s="16"/>
      <c r="AT3215" s="16"/>
      <c r="AU3215" s="16"/>
      <c r="AV3215" s="16"/>
      <c r="AW3215" s="17"/>
      <c r="AX3215" s="16"/>
      <c r="AY3215" s="16"/>
      <c r="AZ3215" s="16"/>
      <c r="BA3215" s="16"/>
      <c r="BB3215" s="16"/>
      <c r="BC3215" s="16"/>
      <c r="BD3215" s="16"/>
      <c r="BH3215" s="6"/>
      <c r="BI3215" s="3"/>
      <c r="BK3215" s="6"/>
      <c r="BL3215" s="3"/>
      <c r="BM3215" s="3"/>
    </row>
    <row r="3216" spans="11:65" ht="12.75" customHeight="1" x14ac:dyDescent="0.15">
      <c r="K3216" s="1"/>
      <c r="AL3216" s="16"/>
      <c r="AM3216" s="16"/>
      <c r="AN3216" s="17"/>
      <c r="AO3216" s="16"/>
      <c r="AP3216" s="16"/>
      <c r="AQ3216" s="18"/>
      <c r="AR3216" s="18"/>
      <c r="AS3216" s="16"/>
      <c r="AT3216" s="16"/>
      <c r="AU3216" s="16"/>
      <c r="AV3216" s="16"/>
      <c r="AW3216" s="17"/>
      <c r="AX3216" s="16"/>
      <c r="AY3216" s="16"/>
      <c r="AZ3216" s="16"/>
      <c r="BA3216" s="16"/>
      <c r="BB3216" s="16"/>
      <c r="BC3216" s="16"/>
      <c r="BD3216" s="16"/>
      <c r="BH3216" s="6"/>
      <c r="BI3216" s="3"/>
      <c r="BK3216" s="6"/>
      <c r="BL3216" s="3"/>
      <c r="BM3216" s="3"/>
    </row>
    <row r="3217" spans="11:65" ht="12.75" customHeight="1" x14ac:dyDescent="0.15">
      <c r="K3217" s="1"/>
      <c r="AL3217" s="16"/>
      <c r="AM3217" s="16"/>
      <c r="AN3217" s="17"/>
      <c r="AO3217" s="16"/>
      <c r="AP3217" s="16"/>
      <c r="AQ3217" s="18"/>
      <c r="AR3217" s="18"/>
      <c r="AS3217" s="16"/>
      <c r="AT3217" s="16"/>
      <c r="AU3217" s="16"/>
      <c r="AV3217" s="16"/>
      <c r="AW3217" s="17"/>
      <c r="AX3217" s="16"/>
      <c r="AY3217" s="16"/>
      <c r="AZ3217" s="16"/>
      <c r="BA3217" s="16"/>
      <c r="BB3217" s="16"/>
      <c r="BC3217" s="16"/>
      <c r="BD3217" s="16"/>
      <c r="BH3217" s="6"/>
      <c r="BI3217" s="3"/>
      <c r="BK3217" s="6"/>
      <c r="BL3217" s="3"/>
      <c r="BM3217" s="3"/>
    </row>
    <row r="3218" spans="11:65" ht="12.75" customHeight="1" x14ac:dyDescent="0.15">
      <c r="K3218" s="1"/>
      <c r="AL3218" s="16"/>
      <c r="AM3218" s="16"/>
      <c r="AN3218" s="17"/>
      <c r="AO3218" s="16"/>
      <c r="AP3218" s="16"/>
      <c r="AQ3218" s="18"/>
      <c r="AR3218" s="18"/>
      <c r="AS3218" s="16"/>
      <c r="AT3218" s="16"/>
      <c r="AU3218" s="16"/>
      <c r="AV3218" s="16"/>
      <c r="AW3218" s="17"/>
      <c r="AX3218" s="16"/>
      <c r="AY3218" s="16"/>
      <c r="AZ3218" s="16"/>
      <c r="BA3218" s="16"/>
      <c r="BB3218" s="16"/>
      <c r="BC3218" s="16"/>
      <c r="BD3218" s="16"/>
      <c r="BH3218" s="6"/>
      <c r="BI3218" s="3"/>
      <c r="BK3218" s="6"/>
      <c r="BL3218" s="3"/>
      <c r="BM3218" s="3"/>
    </row>
    <row r="3219" spans="11:65" ht="12.75" customHeight="1" x14ac:dyDescent="0.15">
      <c r="K3219" s="1"/>
      <c r="AL3219" s="16"/>
      <c r="AM3219" s="16"/>
      <c r="AN3219" s="17"/>
      <c r="AO3219" s="16"/>
      <c r="AP3219" s="16"/>
      <c r="AQ3219" s="18"/>
      <c r="AR3219" s="18"/>
      <c r="AS3219" s="16"/>
      <c r="AT3219" s="16"/>
      <c r="AU3219" s="16"/>
      <c r="AV3219" s="16"/>
      <c r="AW3219" s="17"/>
      <c r="AX3219" s="16"/>
      <c r="AY3219" s="16"/>
      <c r="AZ3219" s="16"/>
      <c r="BA3219" s="16"/>
      <c r="BB3219" s="16"/>
      <c r="BC3219" s="16"/>
      <c r="BD3219" s="16"/>
      <c r="BH3219" s="6"/>
      <c r="BI3219" s="3"/>
      <c r="BK3219" s="6"/>
      <c r="BL3219" s="3"/>
      <c r="BM3219" s="3"/>
    </row>
    <row r="3220" spans="11:65" ht="12.75" customHeight="1" x14ac:dyDescent="0.15">
      <c r="K3220" s="1"/>
      <c r="AL3220" s="16"/>
      <c r="AM3220" s="16"/>
      <c r="AN3220" s="17"/>
      <c r="AO3220" s="16"/>
      <c r="AP3220" s="16"/>
      <c r="AQ3220" s="18"/>
      <c r="AR3220" s="18"/>
      <c r="AS3220" s="16"/>
      <c r="AT3220" s="16"/>
      <c r="AU3220" s="16"/>
      <c r="AV3220" s="16"/>
      <c r="AW3220" s="17"/>
      <c r="AX3220" s="16"/>
      <c r="AY3220" s="16"/>
      <c r="AZ3220" s="16"/>
      <c r="BA3220" s="16"/>
      <c r="BB3220" s="16"/>
      <c r="BC3220" s="16"/>
      <c r="BD3220" s="16"/>
      <c r="BH3220" s="6"/>
      <c r="BI3220" s="3"/>
      <c r="BK3220" s="6"/>
      <c r="BL3220" s="3"/>
      <c r="BM3220" s="3"/>
    </row>
    <row r="3221" spans="11:65" ht="12.75" customHeight="1" x14ac:dyDescent="0.15">
      <c r="K3221" s="1"/>
      <c r="AL3221" s="16"/>
      <c r="AM3221" s="16"/>
      <c r="AN3221" s="17"/>
      <c r="AO3221" s="16"/>
      <c r="AP3221" s="16"/>
      <c r="AQ3221" s="18"/>
      <c r="AR3221" s="18"/>
      <c r="AS3221" s="16"/>
      <c r="AT3221" s="16"/>
      <c r="AU3221" s="16"/>
      <c r="AV3221" s="16"/>
      <c r="AW3221" s="17"/>
      <c r="AX3221" s="16"/>
      <c r="AY3221" s="16"/>
      <c r="AZ3221" s="16"/>
      <c r="BA3221" s="16"/>
      <c r="BB3221" s="16"/>
      <c r="BC3221" s="16"/>
      <c r="BD3221" s="16"/>
      <c r="BH3221" s="6"/>
      <c r="BI3221" s="3"/>
      <c r="BK3221" s="6"/>
      <c r="BL3221" s="3"/>
      <c r="BM3221" s="3"/>
    </row>
    <row r="3222" spans="11:65" ht="12.75" customHeight="1" x14ac:dyDescent="0.15">
      <c r="K3222" s="1"/>
      <c r="AL3222" s="16"/>
      <c r="AM3222" s="16"/>
      <c r="AN3222" s="17"/>
      <c r="AO3222" s="16"/>
      <c r="AP3222" s="16"/>
      <c r="AQ3222" s="18"/>
      <c r="AR3222" s="18"/>
      <c r="AS3222" s="16"/>
      <c r="AT3222" s="16"/>
      <c r="AU3222" s="16"/>
      <c r="AV3222" s="16"/>
      <c r="AW3222" s="17"/>
      <c r="AX3222" s="16"/>
      <c r="AY3222" s="16"/>
      <c r="AZ3222" s="16"/>
      <c r="BA3222" s="16"/>
      <c r="BB3222" s="16"/>
      <c r="BC3222" s="16"/>
      <c r="BD3222" s="16"/>
      <c r="BH3222" s="6"/>
      <c r="BI3222" s="3"/>
      <c r="BK3222" s="6"/>
      <c r="BL3222" s="3"/>
      <c r="BM3222" s="3"/>
    </row>
    <row r="3223" spans="11:65" ht="12.75" customHeight="1" x14ac:dyDescent="0.15">
      <c r="K3223" s="1"/>
      <c r="AL3223" s="16"/>
      <c r="AM3223" s="16"/>
      <c r="AN3223" s="17"/>
      <c r="AO3223" s="16"/>
      <c r="AP3223" s="16"/>
      <c r="AQ3223" s="18"/>
      <c r="AR3223" s="18"/>
      <c r="AS3223" s="16"/>
      <c r="AT3223" s="16"/>
      <c r="AU3223" s="16"/>
      <c r="AV3223" s="16"/>
      <c r="AW3223" s="17"/>
      <c r="AX3223" s="16"/>
      <c r="AY3223" s="16"/>
      <c r="AZ3223" s="16"/>
      <c r="BA3223" s="16"/>
      <c r="BB3223" s="16"/>
      <c r="BC3223" s="16"/>
      <c r="BD3223" s="16"/>
      <c r="BH3223" s="6"/>
      <c r="BI3223" s="3"/>
      <c r="BK3223" s="6"/>
      <c r="BL3223" s="3"/>
      <c r="BM3223" s="3"/>
    </row>
    <row r="3224" spans="11:65" ht="12.75" customHeight="1" x14ac:dyDescent="0.15">
      <c r="K3224" s="1"/>
      <c r="AL3224" s="16"/>
      <c r="AM3224" s="16"/>
      <c r="AN3224" s="17"/>
      <c r="AO3224" s="16"/>
      <c r="AP3224" s="16"/>
      <c r="AQ3224" s="18"/>
      <c r="AR3224" s="18"/>
      <c r="AS3224" s="16"/>
      <c r="AT3224" s="16"/>
      <c r="AU3224" s="16"/>
      <c r="AV3224" s="16"/>
      <c r="AW3224" s="17"/>
      <c r="AX3224" s="16"/>
      <c r="AY3224" s="16"/>
      <c r="AZ3224" s="16"/>
      <c r="BA3224" s="16"/>
      <c r="BB3224" s="16"/>
      <c r="BC3224" s="16"/>
      <c r="BD3224" s="16"/>
      <c r="BH3224" s="6"/>
      <c r="BI3224" s="3"/>
      <c r="BK3224" s="6"/>
      <c r="BL3224" s="3"/>
      <c r="BM3224" s="3"/>
    </row>
    <row r="3225" spans="11:65" ht="12.75" customHeight="1" x14ac:dyDescent="0.15">
      <c r="K3225" s="1"/>
      <c r="AL3225" s="16"/>
      <c r="AM3225" s="16"/>
      <c r="AN3225" s="17"/>
      <c r="AO3225" s="16"/>
      <c r="AP3225" s="16"/>
      <c r="AQ3225" s="18"/>
      <c r="AR3225" s="18"/>
      <c r="AS3225" s="16"/>
      <c r="AT3225" s="16"/>
      <c r="AU3225" s="16"/>
      <c r="AV3225" s="16"/>
      <c r="AW3225" s="17"/>
      <c r="AX3225" s="16"/>
      <c r="AY3225" s="16"/>
      <c r="AZ3225" s="16"/>
      <c r="BA3225" s="16"/>
      <c r="BB3225" s="16"/>
      <c r="BC3225" s="16"/>
      <c r="BD3225" s="16"/>
      <c r="BH3225" s="6"/>
      <c r="BI3225" s="3"/>
      <c r="BK3225" s="6"/>
      <c r="BL3225" s="3"/>
      <c r="BM3225" s="3"/>
    </row>
    <row r="3226" spans="11:65" ht="12.75" customHeight="1" x14ac:dyDescent="0.15">
      <c r="K3226" s="1"/>
      <c r="AL3226" s="16"/>
      <c r="AM3226" s="16"/>
      <c r="AN3226" s="17"/>
      <c r="AO3226" s="16"/>
      <c r="AP3226" s="16"/>
      <c r="AQ3226" s="18"/>
      <c r="AR3226" s="18"/>
      <c r="AS3226" s="16"/>
      <c r="AT3226" s="16"/>
      <c r="AU3226" s="16"/>
      <c r="AV3226" s="16"/>
      <c r="AW3226" s="17"/>
      <c r="AX3226" s="16"/>
      <c r="AY3226" s="16"/>
      <c r="AZ3226" s="16"/>
      <c r="BA3226" s="16"/>
      <c r="BB3226" s="16"/>
      <c r="BC3226" s="16"/>
      <c r="BD3226" s="16"/>
      <c r="BH3226" s="6"/>
      <c r="BI3226" s="3"/>
      <c r="BK3226" s="6"/>
      <c r="BL3226" s="3"/>
      <c r="BM3226" s="3"/>
    </row>
    <row r="3227" spans="11:65" ht="12.75" customHeight="1" x14ac:dyDescent="0.15">
      <c r="K3227" s="1"/>
      <c r="AL3227" s="16"/>
      <c r="AM3227" s="16"/>
      <c r="AN3227" s="17"/>
      <c r="AO3227" s="16"/>
      <c r="AP3227" s="16"/>
      <c r="AQ3227" s="18"/>
      <c r="AR3227" s="18"/>
      <c r="AS3227" s="16"/>
      <c r="AT3227" s="16"/>
      <c r="AU3227" s="16"/>
      <c r="AV3227" s="16"/>
      <c r="AW3227" s="17"/>
      <c r="AX3227" s="16"/>
      <c r="AY3227" s="16"/>
      <c r="AZ3227" s="16"/>
      <c r="BA3227" s="16"/>
      <c r="BB3227" s="16"/>
      <c r="BC3227" s="16"/>
      <c r="BD3227" s="16"/>
      <c r="BH3227" s="6"/>
      <c r="BI3227" s="3"/>
      <c r="BK3227" s="6"/>
      <c r="BL3227" s="3"/>
      <c r="BM3227" s="3"/>
    </row>
    <row r="3228" spans="11:65" ht="12.75" customHeight="1" x14ac:dyDescent="0.15">
      <c r="K3228" s="1"/>
      <c r="AL3228" s="16"/>
      <c r="AM3228" s="16"/>
      <c r="AN3228" s="17"/>
      <c r="AO3228" s="16"/>
      <c r="AP3228" s="16"/>
      <c r="AQ3228" s="18"/>
      <c r="AR3228" s="18"/>
      <c r="AS3228" s="16"/>
      <c r="AT3228" s="16"/>
      <c r="AU3228" s="16"/>
      <c r="AV3228" s="16"/>
      <c r="AW3228" s="17"/>
      <c r="AX3228" s="16"/>
      <c r="AY3228" s="16"/>
      <c r="AZ3228" s="16"/>
      <c r="BA3228" s="16"/>
      <c r="BB3228" s="16"/>
      <c r="BC3228" s="16"/>
      <c r="BD3228" s="16"/>
      <c r="BH3228" s="6"/>
      <c r="BI3228" s="3"/>
      <c r="BK3228" s="6"/>
      <c r="BL3228" s="3"/>
      <c r="BM3228" s="3"/>
    </row>
    <row r="3229" spans="11:65" ht="12.75" customHeight="1" x14ac:dyDescent="0.15">
      <c r="K3229" s="1"/>
      <c r="AL3229" s="16"/>
      <c r="AM3229" s="16"/>
      <c r="AN3229" s="17"/>
      <c r="AO3229" s="16"/>
      <c r="AP3229" s="16"/>
      <c r="AQ3229" s="18"/>
      <c r="AR3229" s="18"/>
      <c r="AS3229" s="16"/>
      <c r="AT3229" s="16"/>
      <c r="AU3229" s="16"/>
      <c r="AV3229" s="16"/>
      <c r="AW3229" s="17"/>
      <c r="AX3229" s="16"/>
      <c r="AY3229" s="16"/>
      <c r="AZ3229" s="16"/>
      <c r="BA3229" s="16"/>
      <c r="BB3229" s="16"/>
      <c r="BC3229" s="16"/>
      <c r="BD3229" s="16"/>
      <c r="BH3229" s="6"/>
      <c r="BI3229" s="3"/>
      <c r="BK3229" s="6"/>
      <c r="BL3229" s="3"/>
      <c r="BM3229" s="3"/>
    </row>
    <row r="3230" spans="11:65" ht="12.75" customHeight="1" x14ac:dyDescent="0.15">
      <c r="K3230" s="1"/>
      <c r="AL3230" s="16"/>
      <c r="AM3230" s="16"/>
      <c r="AN3230" s="17"/>
      <c r="AO3230" s="16"/>
      <c r="AP3230" s="16"/>
      <c r="AQ3230" s="18"/>
      <c r="AR3230" s="18"/>
      <c r="AS3230" s="16"/>
      <c r="AT3230" s="16"/>
      <c r="AU3230" s="16"/>
      <c r="AV3230" s="16"/>
      <c r="AW3230" s="17"/>
      <c r="AX3230" s="16"/>
      <c r="AY3230" s="16"/>
      <c r="AZ3230" s="16"/>
      <c r="BA3230" s="16"/>
      <c r="BB3230" s="16"/>
      <c r="BC3230" s="16"/>
      <c r="BD3230" s="16"/>
      <c r="BH3230" s="6"/>
      <c r="BI3230" s="3"/>
      <c r="BK3230" s="6"/>
      <c r="BL3230" s="3"/>
      <c r="BM3230" s="3"/>
    </row>
    <row r="3231" spans="11:65" ht="12.75" customHeight="1" x14ac:dyDescent="0.15">
      <c r="K3231" s="1"/>
      <c r="AL3231" s="16"/>
      <c r="AM3231" s="16"/>
      <c r="AN3231" s="17"/>
      <c r="AO3231" s="16"/>
      <c r="AP3231" s="16"/>
      <c r="AQ3231" s="18"/>
      <c r="AR3231" s="18"/>
      <c r="AS3231" s="16"/>
      <c r="AT3231" s="16"/>
      <c r="AU3231" s="16"/>
      <c r="AV3231" s="16"/>
      <c r="AW3231" s="17"/>
      <c r="AX3231" s="16"/>
      <c r="AY3231" s="16"/>
      <c r="AZ3231" s="16"/>
      <c r="BA3231" s="16"/>
      <c r="BB3231" s="16"/>
      <c r="BC3231" s="16"/>
      <c r="BD3231" s="16"/>
      <c r="BH3231" s="6"/>
      <c r="BI3231" s="3"/>
      <c r="BK3231" s="6"/>
      <c r="BL3231" s="3"/>
      <c r="BM3231" s="3"/>
    </row>
    <row r="3232" spans="11:65" ht="12.75" customHeight="1" x14ac:dyDescent="0.15">
      <c r="K3232" s="1"/>
      <c r="AL3232" s="16"/>
      <c r="AM3232" s="16"/>
      <c r="AN3232" s="17"/>
      <c r="AO3232" s="16"/>
      <c r="AP3232" s="16"/>
      <c r="AQ3232" s="18"/>
      <c r="AR3232" s="18"/>
      <c r="AS3232" s="16"/>
      <c r="AT3232" s="16"/>
      <c r="AU3232" s="16"/>
      <c r="AV3232" s="16"/>
      <c r="AW3232" s="17"/>
      <c r="AX3232" s="16"/>
      <c r="AY3232" s="16"/>
      <c r="AZ3232" s="16"/>
      <c r="BA3232" s="16"/>
      <c r="BB3232" s="16"/>
      <c r="BC3232" s="16"/>
      <c r="BD3232" s="16"/>
      <c r="BH3232" s="6"/>
      <c r="BI3232" s="3"/>
      <c r="BK3232" s="6"/>
      <c r="BL3232" s="3"/>
      <c r="BM3232" s="3"/>
    </row>
    <row r="3233" spans="11:65" ht="12.75" customHeight="1" x14ac:dyDescent="0.15">
      <c r="K3233" s="1"/>
      <c r="AL3233" s="16"/>
      <c r="AM3233" s="16"/>
      <c r="AN3233" s="17"/>
      <c r="AO3233" s="16"/>
      <c r="AP3233" s="16"/>
      <c r="AQ3233" s="18"/>
      <c r="AR3233" s="18"/>
      <c r="AS3233" s="16"/>
      <c r="AT3233" s="16"/>
      <c r="AU3233" s="16"/>
      <c r="AV3233" s="16"/>
      <c r="AW3233" s="17"/>
      <c r="AX3233" s="16"/>
      <c r="AY3233" s="16"/>
      <c r="AZ3233" s="16"/>
      <c r="BA3233" s="16"/>
      <c r="BB3233" s="16"/>
      <c r="BC3233" s="16"/>
      <c r="BD3233" s="16"/>
      <c r="BH3233" s="6"/>
      <c r="BI3233" s="3"/>
      <c r="BK3233" s="6"/>
      <c r="BL3233" s="3"/>
      <c r="BM3233" s="3"/>
    </row>
    <row r="3234" spans="11:65" ht="12.75" customHeight="1" x14ac:dyDescent="0.15">
      <c r="K3234" s="1"/>
      <c r="AL3234" s="16"/>
      <c r="AM3234" s="16"/>
      <c r="AN3234" s="17"/>
      <c r="AO3234" s="16"/>
      <c r="AP3234" s="16"/>
      <c r="AQ3234" s="18"/>
      <c r="AR3234" s="18"/>
      <c r="AS3234" s="16"/>
      <c r="AT3234" s="16"/>
      <c r="AU3234" s="16"/>
      <c r="AV3234" s="16"/>
      <c r="AW3234" s="17"/>
      <c r="AX3234" s="16"/>
      <c r="AY3234" s="16"/>
      <c r="AZ3234" s="16"/>
      <c r="BA3234" s="16"/>
      <c r="BB3234" s="16"/>
      <c r="BC3234" s="16"/>
      <c r="BD3234" s="16"/>
      <c r="BH3234" s="6"/>
      <c r="BI3234" s="3"/>
      <c r="BK3234" s="6"/>
      <c r="BL3234" s="3"/>
      <c r="BM3234" s="3"/>
    </row>
    <row r="3235" spans="11:65" ht="12.75" customHeight="1" x14ac:dyDescent="0.15">
      <c r="K3235" s="1"/>
      <c r="AL3235" s="16"/>
      <c r="AM3235" s="16"/>
      <c r="AN3235" s="17"/>
      <c r="AO3235" s="16"/>
      <c r="AP3235" s="16"/>
      <c r="AQ3235" s="18"/>
      <c r="AR3235" s="18"/>
      <c r="AS3235" s="16"/>
      <c r="AT3235" s="16"/>
      <c r="AU3235" s="16"/>
      <c r="AV3235" s="16"/>
      <c r="AW3235" s="17"/>
      <c r="AX3235" s="16"/>
      <c r="AY3235" s="16"/>
      <c r="AZ3235" s="16"/>
      <c r="BA3235" s="16"/>
      <c r="BB3235" s="16"/>
      <c r="BC3235" s="16"/>
      <c r="BD3235" s="16"/>
      <c r="BH3235" s="6"/>
      <c r="BI3235" s="3"/>
      <c r="BK3235" s="6"/>
      <c r="BL3235" s="3"/>
      <c r="BM3235" s="3"/>
    </row>
    <row r="3236" spans="11:65" ht="12.75" customHeight="1" x14ac:dyDescent="0.15">
      <c r="K3236" s="1"/>
      <c r="AL3236" s="16"/>
      <c r="AM3236" s="16"/>
      <c r="AN3236" s="17"/>
      <c r="AO3236" s="16"/>
      <c r="AP3236" s="16"/>
      <c r="AQ3236" s="18"/>
      <c r="AR3236" s="18"/>
      <c r="AS3236" s="16"/>
      <c r="AT3236" s="16"/>
      <c r="AU3236" s="16"/>
      <c r="AV3236" s="16"/>
      <c r="AW3236" s="17"/>
      <c r="AX3236" s="16"/>
      <c r="AY3236" s="16"/>
      <c r="AZ3236" s="16"/>
      <c r="BA3236" s="16"/>
      <c r="BB3236" s="16"/>
      <c r="BC3236" s="16"/>
      <c r="BD3236" s="16"/>
      <c r="BH3236" s="6"/>
      <c r="BI3236" s="3"/>
      <c r="BK3236" s="6"/>
      <c r="BL3236" s="3"/>
      <c r="BM3236" s="3"/>
    </row>
    <row r="3237" spans="11:65" ht="12.75" customHeight="1" x14ac:dyDescent="0.15">
      <c r="K3237" s="1"/>
      <c r="AL3237" s="16"/>
      <c r="AM3237" s="16"/>
      <c r="AN3237" s="17"/>
      <c r="AO3237" s="16"/>
      <c r="AP3237" s="16"/>
      <c r="AQ3237" s="18"/>
      <c r="AR3237" s="18"/>
      <c r="AS3237" s="16"/>
      <c r="AT3237" s="16"/>
      <c r="AU3237" s="16"/>
      <c r="AV3237" s="16"/>
      <c r="AW3237" s="17"/>
      <c r="AX3237" s="16"/>
      <c r="AY3237" s="16"/>
      <c r="AZ3237" s="16"/>
      <c r="BA3237" s="16"/>
      <c r="BB3237" s="16"/>
      <c r="BC3237" s="16"/>
      <c r="BD3237" s="16"/>
      <c r="BH3237" s="6"/>
      <c r="BI3237" s="3"/>
      <c r="BK3237" s="6"/>
      <c r="BL3237" s="3"/>
      <c r="BM3237" s="3"/>
    </row>
    <row r="3238" spans="11:65" ht="12.75" customHeight="1" x14ac:dyDescent="0.15">
      <c r="K3238" s="1"/>
      <c r="AL3238" s="16"/>
      <c r="AM3238" s="16"/>
      <c r="AN3238" s="17"/>
      <c r="AO3238" s="16"/>
      <c r="AP3238" s="16"/>
      <c r="AQ3238" s="18"/>
      <c r="AR3238" s="18"/>
      <c r="AS3238" s="16"/>
      <c r="AT3238" s="16"/>
      <c r="AU3238" s="16"/>
      <c r="AV3238" s="16"/>
      <c r="AW3238" s="17"/>
      <c r="AX3238" s="16"/>
      <c r="AY3238" s="16"/>
      <c r="AZ3238" s="16"/>
      <c r="BA3238" s="16"/>
      <c r="BB3238" s="16"/>
      <c r="BC3238" s="16"/>
      <c r="BD3238" s="16"/>
      <c r="BH3238" s="6"/>
      <c r="BI3238" s="3"/>
      <c r="BK3238" s="6"/>
      <c r="BL3238" s="3"/>
      <c r="BM3238" s="3"/>
    </row>
    <row r="3239" spans="11:65" ht="12.75" customHeight="1" x14ac:dyDescent="0.15">
      <c r="K3239" s="1"/>
      <c r="AL3239" s="16"/>
      <c r="AM3239" s="16"/>
      <c r="AN3239" s="17"/>
      <c r="AO3239" s="16"/>
      <c r="AP3239" s="16"/>
      <c r="AQ3239" s="18"/>
      <c r="AR3239" s="18"/>
      <c r="AS3239" s="16"/>
      <c r="AT3239" s="16"/>
      <c r="AU3239" s="16"/>
      <c r="AV3239" s="16"/>
      <c r="AW3239" s="17"/>
      <c r="AX3239" s="16"/>
      <c r="AY3239" s="16"/>
      <c r="AZ3239" s="16"/>
      <c r="BA3239" s="16"/>
      <c r="BB3239" s="16"/>
      <c r="BC3239" s="16"/>
      <c r="BD3239" s="16"/>
      <c r="BH3239" s="6"/>
      <c r="BI3239" s="3"/>
      <c r="BK3239" s="6"/>
      <c r="BL3239" s="3"/>
      <c r="BM3239" s="3"/>
    </row>
    <row r="3240" spans="11:65" ht="12.75" customHeight="1" x14ac:dyDescent="0.15">
      <c r="K3240" s="1"/>
      <c r="AL3240" s="16"/>
      <c r="AM3240" s="16"/>
      <c r="AN3240" s="17"/>
      <c r="AO3240" s="16"/>
      <c r="AP3240" s="16"/>
      <c r="AQ3240" s="18"/>
      <c r="AR3240" s="18"/>
      <c r="AS3240" s="16"/>
      <c r="AT3240" s="16"/>
      <c r="AU3240" s="16"/>
      <c r="AV3240" s="16"/>
      <c r="AW3240" s="17"/>
      <c r="AX3240" s="16"/>
      <c r="AY3240" s="16"/>
      <c r="AZ3240" s="16"/>
      <c r="BA3240" s="16"/>
      <c r="BB3240" s="16"/>
      <c r="BC3240" s="16"/>
      <c r="BD3240" s="16"/>
      <c r="BH3240" s="6"/>
      <c r="BI3240" s="3"/>
      <c r="BK3240" s="6"/>
      <c r="BL3240" s="3"/>
      <c r="BM3240" s="3"/>
    </row>
    <row r="3241" spans="11:65" ht="12.75" customHeight="1" x14ac:dyDescent="0.15">
      <c r="K3241" s="1"/>
      <c r="AL3241" s="16"/>
      <c r="AM3241" s="16"/>
      <c r="AN3241" s="17"/>
      <c r="AO3241" s="16"/>
      <c r="AP3241" s="16"/>
      <c r="AQ3241" s="18"/>
      <c r="AR3241" s="18"/>
      <c r="AS3241" s="16"/>
      <c r="AT3241" s="16"/>
      <c r="AU3241" s="16"/>
      <c r="AV3241" s="16"/>
      <c r="AW3241" s="17"/>
      <c r="AX3241" s="16"/>
      <c r="AY3241" s="16"/>
      <c r="AZ3241" s="16"/>
      <c r="BA3241" s="16"/>
      <c r="BB3241" s="16"/>
      <c r="BC3241" s="16"/>
      <c r="BD3241" s="16"/>
      <c r="BH3241" s="6"/>
      <c r="BI3241" s="3"/>
      <c r="BK3241" s="6"/>
      <c r="BL3241" s="3"/>
      <c r="BM3241" s="3"/>
    </row>
    <row r="3242" spans="11:65" ht="12.75" customHeight="1" x14ac:dyDescent="0.15">
      <c r="K3242" s="1"/>
      <c r="AL3242" s="16"/>
      <c r="AM3242" s="16"/>
      <c r="AN3242" s="17"/>
      <c r="AO3242" s="16"/>
      <c r="AP3242" s="16"/>
      <c r="AQ3242" s="18"/>
      <c r="AR3242" s="18"/>
      <c r="AS3242" s="16"/>
      <c r="AT3242" s="16"/>
      <c r="AU3242" s="16"/>
      <c r="AV3242" s="16"/>
      <c r="AW3242" s="17"/>
      <c r="AX3242" s="16"/>
      <c r="AY3242" s="16"/>
      <c r="AZ3242" s="16"/>
      <c r="BA3242" s="16"/>
      <c r="BB3242" s="16"/>
      <c r="BC3242" s="16"/>
      <c r="BD3242" s="16"/>
      <c r="BH3242" s="6"/>
      <c r="BI3242" s="3"/>
      <c r="BK3242" s="6"/>
      <c r="BL3242" s="3"/>
      <c r="BM3242" s="3"/>
    </row>
    <row r="3243" spans="11:65" ht="12.75" customHeight="1" x14ac:dyDescent="0.15">
      <c r="K3243" s="1"/>
      <c r="AL3243" s="16"/>
      <c r="AM3243" s="16"/>
      <c r="AN3243" s="17"/>
      <c r="AO3243" s="16"/>
      <c r="AP3243" s="16"/>
      <c r="AQ3243" s="18"/>
      <c r="AR3243" s="18"/>
      <c r="AS3243" s="16"/>
      <c r="AT3243" s="16"/>
      <c r="AU3243" s="16"/>
      <c r="AV3243" s="16"/>
      <c r="AW3243" s="17"/>
      <c r="AX3243" s="16"/>
      <c r="AY3243" s="16"/>
      <c r="AZ3243" s="16"/>
      <c r="BA3243" s="16"/>
      <c r="BB3243" s="16"/>
      <c r="BC3243" s="16"/>
      <c r="BD3243" s="16"/>
      <c r="BH3243" s="6"/>
      <c r="BI3243" s="3"/>
      <c r="BK3243" s="6"/>
      <c r="BL3243" s="3"/>
      <c r="BM3243" s="3"/>
    </row>
    <row r="3244" spans="11:65" ht="12.75" customHeight="1" x14ac:dyDescent="0.15">
      <c r="K3244" s="1"/>
      <c r="AL3244" s="16"/>
      <c r="AM3244" s="16"/>
      <c r="AN3244" s="17"/>
      <c r="AO3244" s="16"/>
      <c r="AP3244" s="16"/>
      <c r="AQ3244" s="18"/>
      <c r="AR3244" s="18"/>
      <c r="AS3244" s="16"/>
      <c r="AT3244" s="16"/>
      <c r="AU3244" s="16"/>
      <c r="AV3244" s="16"/>
      <c r="AW3244" s="17"/>
      <c r="AX3244" s="16"/>
      <c r="AY3244" s="16"/>
      <c r="AZ3244" s="16"/>
      <c r="BA3244" s="16"/>
      <c r="BB3244" s="16"/>
      <c r="BC3244" s="16"/>
      <c r="BD3244" s="16"/>
      <c r="BH3244" s="6"/>
      <c r="BI3244" s="3"/>
      <c r="BK3244" s="6"/>
      <c r="BL3244" s="3"/>
      <c r="BM3244" s="3"/>
    </row>
    <row r="3245" spans="11:65" ht="12.75" customHeight="1" x14ac:dyDescent="0.15">
      <c r="K3245" s="1"/>
      <c r="AL3245" s="16"/>
      <c r="AM3245" s="16"/>
      <c r="AN3245" s="17"/>
      <c r="AO3245" s="16"/>
      <c r="AP3245" s="16"/>
      <c r="AQ3245" s="18"/>
      <c r="AR3245" s="18"/>
      <c r="AS3245" s="16"/>
      <c r="AT3245" s="16"/>
      <c r="AU3245" s="16"/>
      <c r="AV3245" s="16"/>
      <c r="AW3245" s="17"/>
      <c r="AX3245" s="16"/>
      <c r="AY3245" s="16"/>
      <c r="AZ3245" s="16"/>
      <c r="BA3245" s="16"/>
      <c r="BB3245" s="16"/>
      <c r="BC3245" s="16"/>
      <c r="BD3245" s="16"/>
      <c r="BH3245" s="6"/>
      <c r="BI3245" s="3"/>
      <c r="BK3245" s="6"/>
      <c r="BL3245" s="3"/>
      <c r="BM3245" s="3"/>
    </row>
    <row r="3246" spans="11:65" ht="12.75" customHeight="1" x14ac:dyDescent="0.15">
      <c r="K3246" s="1"/>
      <c r="AL3246" s="16"/>
      <c r="AM3246" s="16"/>
      <c r="AN3246" s="17"/>
      <c r="AO3246" s="16"/>
      <c r="AP3246" s="16"/>
      <c r="AQ3246" s="18"/>
      <c r="AR3246" s="18"/>
      <c r="AS3246" s="16"/>
      <c r="AT3246" s="16"/>
      <c r="AU3246" s="16"/>
      <c r="AV3246" s="16"/>
      <c r="AW3246" s="17"/>
      <c r="AX3246" s="16"/>
      <c r="AY3246" s="16"/>
      <c r="AZ3246" s="16"/>
      <c r="BA3246" s="16"/>
      <c r="BB3246" s="16"/>
      <c r="BC3246" s="16"/>
      <c r="BD3246" s="16"/>
      <c r="BH3246" s="6"/>
      <c r="BI3246" s="3"/>
      <c r="BK3246" s="6"/>
      <c r="BL3246" s="3"/>
      <c r="BM3246" s="3"/>
    </row>
    <row r="3247" spans="11:65" ht="12.75" customHeight="1" x14ac:dyDescent="0.15">
      <c r="K3247" s="1"/>
      <c r="AL3247" s="16"/>
      <c r="AM3247" s="16"/>
      <c r="AN3247" s="17"/>
      <c r="AO3247" s="16"/>
      <c r="AP3247" s="16"/>
      <c r="AQ3247" s="18"/>
      <c r="AR3247" s="18"/>
      <c r="AS3247" s="16"/>
      <c r="AT3247" s="16"/>
      <c r="AU3247" s="16"/>
      <c r="AV3247" s="16"/>
      <c r="AW3247" s="17"/>
      <c r="AX3247" s="16"/>
      <c r="AY3247" s="16"/>
      <c r="AZ3247" s="16"/>
      <c r="BA3247" s="16"/>
      <c r="BB3247" s="16"/>
      <c r="BC3247" s="16"/>
      <c r="BD3247" s="16"/>
      <c r="BH3247" s="6"/>
      <c r="BI3247" s="3"/>
      <c r="BK3247" s="6"/>
      <c r="BL3247" s="3"/>
      <c r="BM3247" s="3"/>
    </row>
    <row r="3248" spans="11:65" ht="12.75" customHeight="1" x14ac:dyDescent="0.15">
      <c r="K3248" s="1"/>
      <c r="AL3248" s="16"/>
      <c r="AM3248" s="16"/>
      <c r="AN3248" s="17"/>
      <c r="AO3248" s="16"/>
      <c r="AP3248" s="16"/>
      <c r="AQ3248" s="18"/>
      <c r="AR3248" s="18"/>
      <c r="AS3248" s="16"/>
      <c r="AT3248" s="16"/>
      <c r="AU3248" s="16"/>
      <c r="AV3248" s="16"/>
      <c r="AW3248" s="17"/>
      <c r="AX3248" s="16"/>
      <c r="AY3248" s="16"/>
      <c r="AZ3248" s="16"/>
      <c r="BA3248" s="16"/>
      <c r="BB3248" s="16"/>
      <c r="BC3248" s="16"/>
      <c r="BD3248" s="16"/>
      <c r="BH3248" s="6"/>
      <c r="BI3248" s="3"/>
      <c r="BK3248" s="6"/>
      <c r="BL3248" s="3"/>
      <c r="BM3248" s="3"/>
    </row>
    <row r="3249" spans="11:65" ht="12.75" customHeight="1" x14ac:dyDescent="0.15">
      <c r="K3249" s="1"/>
      <c r="AL3249" s="16"/>
      <c r="AM3249" s="16"/>
      <c r="AN3249" s="17"/>
      <c r="AO3249" s="16"/>
      <c r="AP3249" s="16"/>
      <c r="AQ3249" s="18"/>
      <c r="AR3249" s="18"/>
      <c r="AS3249" s="16"/>
      <c r="AT3249" s="16"/>
      <c r="AU3249" s="16"/>
      <c r="AV3249" s="16"/>
      <c r="AW3249" s="17"/>
      <c r="AX3249" s="16"/>
      <c r="AY3249" s="16"/>
      <c r="AZ3249" s="16"/>
      <c r="BA3249" s="16"/>
      <c r="BB3249" s="16"/>
      <c r="BC3249" s="16"/>
      <c r="BD3249" s="16"/>
      <c r="BH3249" s="6"/>
      <c r="BI3249" s="3"/>
      <c r="BK3249" s="6"/>
      <c r="BL3249" s="3"/>
      <c r="BM3249" s="3"/>
    </row>
    <row r="3250" spans="11:65" ht="12.75" customHeight="1" x14ac:dyDescent="0.15">
      <c r="K3250" s="1"/>
      <c r="AL3250" s="16"/>
      <c r="AM3250" s="16"/>
      <c r="AN3250" s="17"/>
      <c r="AO3250" s="16"/>
      <c r="AP3250" s="16"/>
      <c r="AQ3250" s="18"/>
      <c r="AR3250" s="18"/>
      <c r="AS3250" s="16"/>
      <c r="AT3250" s="16"/>
      <c r="AU3250" s="16"/>
      <c r="AV3250" s="16"/>
      <c r="AW3250" s="17"/>
      <c r="AX3250" s="16"/>
      <c r="AY3250" s="16"/>
      <c r="AZ3250" s="16"/>
      <c r="BA3250" s="16"/>
      <c r="BB3250" s="16"/>
      <c r="BC3250" s="16"/>
      <c r="BD3250" s="16"/>
      <c r="BH3250" s="6"/>
      <c r="BI3250" s="3"/>
      <c r="BK3250" s="6"/>
      <c r="BL3250" s="3"/>
      <c r="BM3250" s="3"/>
    </row>
    <row r="3251" spans="11:65" ht="12.75" customHeight="1" x14ac:dyDescent="0.15">
      <c r="K3251" s="1"/>
      <c r="AL3251" s="16"/>
      <c r="AM3251" s="16"/>
      <c r="AN3251" s="17"/>
      <c r="AO3251" s="16"/>
      <c r="AP3251" s="16"/>
      <c r="AQ3251" s="18"/>
      <c r="AR3251" s="18"/>
      <c r="AS3251" s="16"/>
      <c r="AT3251" s="16"/>
      <c r="AU3251" s="16"/>
      <c r="AV3251" s="16"/>
      <c r="AW3251" s="17"/>
      <c r="AX3251" s="16"/>
      <c r="AY3251" s="16"/>
      <c r="AZ3251" s="16"/>
      <c r="BA3251" s="16"/>
      <c r="BB3251" s="16"/>
      <c r="BC3251" s="16"/>
      <c r="BD3251" s="16"/>
      <c r="BH3251" s="6"/>
      <c r="BI3251" s="3"/>
      <c r="BK3251" s="6"/>
      <c r="BL3251" s="3"/>
      <c r="BM3251" s="3"/>
    </row>
    <row r="3252" spans="11:65" ht="12.75" customHeight="1" x14ac:dyDescent="0.15">
      <c r="K3252" s="1"/>
      <c r="AL3252" s="16"/>
      <c r="AM3252" s="16"/>
      <c r="AN3252" s="17"/>
      <c r="AO3252" s="16"/>
      <c r="AP3252" s="16"/>
      <c r="AQ3252" s="18"/>
      <c r="AR3252" s="18"/>
      <c r="AS3252" s="16"/>
      <c r="AT3252" s="16"/>
      <c r="AU3252" s="16"/>
      <c r="AV3252" s="16"/>
      <c r="AW3252" s="17"/>
      <c r="AX3252" s="16"/>
      <c r="AY3252" s="16"/>
      <c r="AZ3252" s="16"/>
      <c r="BA3252" s="16"/>
      <c r="BB3252" s="16"/>
      <c r="BC3252" s="16"/>
      <c r="BD3252" s="16"/>
      <c r="BH3252" s="6"/>
      <c r="BI3252" s="3"/>
      <c r="BK3252" s="6"/>
      <c r="BL3252" s="3"/>
      <c r="BM3252" s="3"/>
    </row>
    <row r="3253" spans="11:65" ht="12.75" customHeight="1" x14ac:dyDescent="0.15">
      <c r="K3253" s="1"/>
      <c r="AL3253" s="16"/>
      <c r="AM3253" s="16"/>
      <c r="AN3253" s="17"/>
      <c r="AO3253" s="16"/>
      <c r="AP3253" s="16"/>
      <c r="AQ3253" s="18"/>
      <c r="AR3253" s="18"/>
      <c r="AS3253" s="16"/>
      <c r="AT3253" s="16"/>
      <c r="AU3253" s="16"/>
      <c r="AV3253" s="16"/>
      <c r="AW3253" s="17"/>
      <c r="AX3253" s="16"/>
      <c r="AY3253" s="16"/>
      <c r="AZ3253" s="16"/>
      <c r="BA3253" s="16"/>
      <c r="BB3253" s="16"/>
      <c r="BC3253" s="16"/>
      <c r="BD3253" s="16"/>
      <c r="BH3253" s="6"/>
      <c r="BI3253" s="3"/>
      <c r="BK3253" s="6"/>
      <c r="BL3253" s="3"/>
      <c r="BM3253" s="3"/>
    </row>
    <row r="3254" spans="11:65" ht="12.75" customHeight="1" x14ac:dyDescent="0.15">
      <c r="K3254" s="1"/>
      <c r="AL3254" s="16"/>
      <c r="AM3254" s="16"/>
      <c r="AN3254" s="17"/>
      <c r="AO3254" s="16"/>
      <c r="AP3254" s="16"/>
      <c r="AQ3254" s="18"/>
      <c r="AR3254" s="18"/>
      <c r="AS3254" s="16"/>
      <c r="AT3254" s="16"/>
      <c r="AU3254" s="16"/>
      <c r="AV3254" s="16"/>
      <c r="AW3254" s="17"/>
      <c r="AX3254" s="16"/>
      <c r="AY3254" s="16"/>
      <c r="AZ3254" s="16"/>
      <c r="BA3254" s="16"/>
      <c r="BB3254" s="16"/>
      <c r="BC3254" s="16"/>
      <c r="BD3254" s="16"/>
      <c r="BH3254" s="6"/>
      <c r="BI3254" s="3"/>
      <c r="BK3254" s="6"/>
      <c r="BL3254" s="3"/>
      <c r="BM3254" s="3"/>
    </row>
    <row r="3255" spans="11:65" ht="12.75" customHeight="1" x14ac:dyDescent="0.15">
      <c r="K3255" s="1"/>
      <c r="AL3255" s="16"/>
      <c r="AM3255" s="16"/>
      <c r="AN3255" s="17"/>
      <c r="AO3255" s="16"/>
      <c r="AP3255" s="16"/>
      <c r="AQ3255" s="18"/>
      <c r="AR3255" s="18"/>
      <c r="AS3255" s="16"/>
      <c r="AT3255" s="16"/>
      <c r="AU3255" s="16"/>
      <c r="AV3255" s="16"/>
      <c r="AW3255" s="17"/>
      <c r="AX3255" s="16"/>
      <c r="AY3255" s="16"/>
      <c r="AZ3255" s="16"/>
      <c r="BA3255" s="16"/>
      <c r="BB3255" s="16"/>
      <c r="BC3255" s="16"/>
      <c r="BD3255" s="16"/>
      <c r="BH3255" s="6"/>
      <c r="BI3255" s="3"/>
      <c r="BK3255" s="6"/>
      <c r="BL3255" s="3"/>
      <c r="BM3255" s="3"/>
    </row>
    <row r="3256" spans="11:65" ht="12.75" customHeight="1" x14ac:dyDescent="0.15">
      <c r="K3256" s="1"/>
      <c r="AL3256" s="16"/>
      <c r="AM3256" s="16"/>
      <c r="AN3256" s="17"/>
      <c r="AO3256" s="16"/>
      <c r="AP3256" s="16"/>
      <c r="AQ3256" s="18"/>
      <c r="AR3256" s="18"/>
      <c r="AS3256" s="16"/>
      <c r="AT3256" s="16"/>
      <c r="AU3256" s="16"/>
      <c r="AV3256" s="16"/>
      <c r="AW3256" s="17"/>
      <c r="AX3256" s="16"/>
      <c r="AY3256" s="16"/>
      <c r="AZ3256" s="16"/>
      <c r="BA3256" s="16"/>
      <c r="BB3256" s="16"/>
      <c r="BC3256" s="16"/>
      <c r="BD3256" s="16"/>
      <c r="BH3256" s="6"/>
      <c r="BI3256" s="3"/>
      <c r="BK3256" s="6"/>
      <c r="BL3256" s="3"/>
      <c r="BM3256" s="3"/>
    </row>
    <row r="3257" spans="11:65" ht="12.75" customHeight="1" x14ac:dyDescent="0.15">
      <c r="K3257" s="1"/>
      <c r="AL3257" s="16"/>
      <c r="AM3257" s="16"/>
      <c r="AN3257" s="17"/>
      <c r="AO3257" s="16"/>
      <c r="AP3257" s="16"/>
      <c r="AQ3257" s="18"/>
      <c r="AR3257" s="18"/>
      <c r="AS3257" s="16"/>
      <c r="AT3257" s="16"/>
      <c r="AU3257" s="16"/>
      <c r="AV3257" s="16"/>
      <c r="AW3257" s="17"/>
      <c r="AX3257" s="16"/>
      <c r="AY3257" s="16"/>
      <c r="AZ3257" s="16"/>
      <c r="BA3257" s="16"/>
      <c r="BB3257" s="16"/>
      <c r="BC3257" s="16"/>
      <c r="BD3257" s="16"/>
      <c r="BH3257" s="6"/>
      <c r="BI3257" s="3"/>
      <c r="BK3257" s="6"/>
      <c r="BL3257" s="3"/>
      <c r="BM3257" s="3"/>
    </row>
    <row r="3258" spans="11:65" ht="12.75" customHeight="1" x14ac:dyDescent="0.15">
      <c r="K3258" s="1"/>
      <c r="AL3258" s="16"/>
      <c r="AM3258" s="16"/>
      <c r="AN3258" s="17"/>
      <c r="AO3258" s="16"/>
      <c r="AP3258" s="16"/>
      <c r="AQ3258" s="18"/>
      <c r="AR3258" s="18"/>
      <c r="AS3258" s="16"/>
      <c r="AT3258" s="16"/>
      <c r="AU3258" s="16"/>
      <c r="AV3258" s="16"/>
      <c r="AW3258" s="17"/>
      <c r="AX3258" s="16"/>
      <c r="AY3258" s="16"/>
      <c r="AZ3258" s="16"/>
      <c r="BA3258" s="16"/>
      <c r="BB3258" s="16"/>
      <c r="BC3258" s="16"/>
      <c r="BD3258" s="16"/>
      <c r="BH3258" s="6"/>
      <c r="BI3258" s="3"/>
      <c r="BK3258" s="6"/>
      <c r="BL3258" s="3"/>
      <c r="BM3258" s="3"/>
    </row>
    <row r="3259" spans="11:65" ht="12.75" customHeight="1" x14ac:dyDescent="0.15">
      <c r="K3259" s="1"/>
      <c r="AL3259" s="16"/>
      <c r="AM3259" s="16"/>
      <c r="AN3259" s="17"/>
      <c r="AO3259" s="16"/>
      <c r="AP3259" s="16"/>
      <c r="AQ3259" s="18"/>
      <c r="AR3259" s="18"/>
      <c r="AS3259" s="16"/>
      <c r="AT3259" s="16"/>
      <c r="AU3259" s="16"/>
      <c r="AV3259" s="16"/>
      <c r="AW3259" s="17"/>
      <c r="AX3259" s="16"/>
      <c r="AY3259" s="16"/>
      <c r="AZ3259" s="16"/>
      <c r="BA3259" s="16"/>
      <c r="BB3259" s="16"/>
      <c r="BC3259" s="16"/>
      <c r="BD3259" s="16"/>
      <c r="BH3259" s="6"/>
      <c r="BI3259" s="3"/>
      <c r="BK3259" s="6"/>
      <c r="BL3259" s="3"/>
      <c r="BM3259" s="3"/>
    </row>
    <row r="3260" spans="11:65" ht="12.75" customHeight="1" x14ac:dyDescent="0.15">
      <c r="K3260" s="1"/>
      <c r="AL3260" s="16"/>
      <c r="AM3260" s="16"/>
      <c r="AN3260" s="17"/>
      <c r="AO3260" s="16"/>
      <c r="AP3260" s="16"/>
      <c r="AQ3260" s="18"/>
      <c r="AR3260" s="18"/>
      <c r="AS3260" s="16"/>
      <c r="AT3260" s="16"/>
      <c r="AU3260" s="16"/>
      <c r="AV3260" s="16"/>
      <c r="AW3260" s="17"/>
      <c r="AX3260" s="16"/>
      <c r="AY3260" s="16"/>
      <c r="AZ3260" s="16"/>
      <c r="BA3260" s="16"/>
      <c r="BB3260" s="16"/>
      <c r="BC3260" s="16"/>
      <c r="BD3260" s="16"/>
      <c r="BH3260" s="6"/>
      <c r="BI3260" s="3"/>
      <c r="BK3260" s="6"/>
      <c r="BL3260" s="3"/>
      <c r="BM3260" s="3"/>
    </row>
    <row r="3261" spans="11:65" ht="12.75" customHeight="1" x14ac:dyDescent="0.15">
      <c r="K3261" s="1"/>
      <c r="AL3261" s="16"/>
      <c r="AM3261" s="16"/>
      <c r="AN3261" s="17"/>
      <c r="AO3261" s="16"/>
      <c r="AP3261" s="16"/>
      <c r="AQ3261" s="18"/>
      <c r="AR3261" s="18"/>
      <c r="AS3261" s="16"/>
      <c r="AT3261" s="16"/>
      <c r="AU3261" s="16"/>
      <c r="AV3261" s="16"/>
      <c r="AW3261" s="17"/>
      <c r="AX3261" s="16"/>
      <c r="AY3261" s="16"/>
      <c r="AZ3261" s="16"/>
      <c r="BA3261" s="16"/>
      <c r="BB3261" s="16"/>
      <c r="BC3261" s="16"/>
      <c r="BD3261" s="16"/>
      <c r="BH3261" s="6"/>
      <c r="BI3261" s="3"/>
      <c r="BK3261" s="6"/>
      <c r="BL3261" s="3"/>
      <c r="BM3261" s="3"/>
    </row>
    <row r="3262" spans="11:65" ht="12.75" customHeight="1" x14ac:dyDescent="0.15">
      <c r="K3262" s="1"/>
      <c r="AL3262" s="16"/>
      <c r="AM3262" s="16"/>
      <c r="AN3262" s="17"/>
      <c r="AO3262" s="16"/>
      <c r="AP3262" s="16"/>
      <c r="AQ3262" s="18"/>
      <c r="AR3262" s="18"/>
      <c r="AS3262" s="16"/>
      <c r="AT3262" s="16"/>
      <c r="AU3262" s="16"/>
      <c r="AV3262" s="16"/>
      <c r="AW3262" s="17"/>
      <c r="AX3262" s="16"/>
      <c r="AY3262" s="16"/>
      <c r="AZ3262" s="16"/>
      <c r="BA3262" s="16"/>
      <c r="BB3262" s="16"/>
      <c r="BC3262" s="16"/>
      <c r="BD3262" s="16"/>
      <c r="BH3262" s="6"/>
      <c r="BI3262" s="3"/>
      <c r="BK3262" s="6"/>
      <c r="BL3262" s="3"/>
      <c r="BM3262" s="3"/>
    </row>
    <row r="3263" spans="11:65" ht="12.75" customHeight="1" x14ac:dyDescent="0.15">
      <c r="K3263" s="1"/>
      <c r="AL3263" s="16"/>
      <c r="AM3263" s="16"/>
      <c r="AN3263" s="17"/>
      <c r="AO3263" s="16"/>
      <c r="AP3263" s="16"/>
      <c r="AQ3263" s="18"/>
      <c r="AR3263" s="18"/>
      <c r="AS3263" s="16"/>
      <c r="AT3263" s="16"/>
      <c r="AU3263" s="16"/>
      <c r="AV3263" s="16"/>
      <c r="AW3263" s="17"/>
      <c r="AX3263" s="16"/>
      <c r="AY3263" s="16"/>
      <c r="AZ3263" s="16"/>
      <c r="BA3263" s="16"/>
      <c r="BB3263" s="16"/>
      <c r="BC3263" s="16"/>
      <c r="BD3263" s="16"/>
      <c r="BH3263" s="6"/>
      <c r="BI3263" s="3"/>
      <c r="BK3263" s="6"/>
      <c r="BL3263" s="3"/>
      <c r="BM3263" s="3"/>
    </row>
    <row r="3264" spans="11:65" ht="12.75" customHeight="1" x14ac:dyDescent="0.15">
      <c r="K3264" s="1"/>
      <c r="AL3264" s="16"/>
      <c r="AM3264" s="16"/>
      <c r="AN3264" s="17"/>
      <c r="AO3264" s="16"/>
      <c r="AP3264" s="16"/>
      <c r="AQ3264" s="18"/>
      <c r="AR3264" s="18"/>
      <c r="AS3264" s="16"/>
      <c r="AT3264" s="16"/>
      <c r="AU3264" s="16"/>
      <c r="AV3264" s="16"/>
      <c r="AW3264" s="17"/>
      <c r="AX3264" s="16"/>
      <c r="AY3264" s="16"/>
      <c r="AZ3264" s="16"/>
      <c r="BA3264" s="16"/>
      <c r="BB3264" s="16"/>
      <c r="BC3264" s="16"/>
      <c r="BD3264" s="16"/>
      <c r="BH3264" s="6"/>
      <c r="BI3264" s="3"/>
      <c r="BK3264" s="6"/>
      <c r="BL3264" s="3"/>
      <c r="BM3264" s="3"/>
    </row>
    <row r="3265" spans="11:65" ht="12.75" customHeight="1" x14ac:dyDescent="0.15">
      <c r="K3265" s="1"/>
      <c r="AL3265" s="16"/>
      <c r="AM3265" s="16"/>
      <c r="AN3265" s="17"/>
      <c r="AO3265" s="16"/>
      <c r="AP3265" s="16"/>
      <c r="AQ3265" s="18"/>
      <c r="AR3265" s="18"/>
      <c r="AS3265" s="16"/>
      <c r="AT3265" s="16"/>
      <c r="AU3265" s="16"/>
      <c r="AV3265" s="16"/>
      <c r="AW3265" s="17"/>
      <c r="AX3265" s="16"/>
      <c r="AY3265" s="16"/>
      <c r="AZ3265" s="16"/>
      <c r="BA3265" s="16"/>
      <c r="BB3265" s="16"/>
      <c r="BC3265" s="16"/>
      <c r="BD3265" s="16"/>
      <c r="BH3265" s="6"/>
      <c r="BI3265" s="3"/>
      <c r="BK3265" s="6"/>
      <c r="BL3265" s="3"/>
      <c r="BM3265" s="3"/>
    </row>
    <row r="3266" spans="11:65" ht="12.75" customHeight="1" x14ac:dyDescent="0.15">
      <c r="K3266" s="1"/>
      <c r="AL3266" s="16"/>
      <c r="AM3266" s="16"/>
      <c r="AN3266" s="17"/>
      <c r="AO3266" s="16"/>
      <c r="AP3266" s="16"/>
      <c r="AQ3266" s="18"/>
      <c r="AR3266" s="18"/>
      <c r="AS3266" s="16"/>
      <c r="AT3266" s="16"/>
      <c r="AU3266" s="16"/>
      <c r="AV3266" s="16"/>
      <c r="AW3266" s="17"/>
      <c r="AX3266" s="16"/>
      <c r="AY3266" s="16"/>
      <c r="AZ3266" s="16"/>
      <c r="BA3266" s="16"/>
      <c r="BB3266" s="16"/>
      <c r="BC3266" s="16"/>
      <c r="BD3266" s="16"/>
      <c r="BH3266" s="6"/>
      <c r="BI3266" s="3"/>
      <c r="BK3266" s="6"/>
      <c r="BL3266" s="3"/>
      <c r="BM3266" s="3"/>
    </row>
    <row r="3267" spans="11:65" ht="12.75" customHeight="1" x14ac:dyDescent="0.15">
      <c r="K3267" s="1"/>
      <c r="AL3267" s="16"/>
      <c r="AM3267" s="16"/>
      <c r="AN3267" s="17"/>
      <c r="AO3267" s="16"/>
      <c r="AP3267" s="16"/>
      <c r="AQ3267" s="18"/>
      <c r="AR3267" s="18"/>
      <c r="AS3267" s="16"/>
      <c r="AT3267" s="16"/>
      <c r="AU3267" s="16"/>
      <c r="AV3267" s="16"/>
      <c r="AW3267" s="17"/>
      <c r="AX3267" s="16"/>
      <c r="AY3267" s="16"/>
      <c r="AZ3267" s="16"/>
      <c r="BA3267" s="16"/>
      <c r="BB3267" s="16"/>
      <c r="BC3267" s="16"/>
      <c r="BD3267" s="16"/>
      <c r="BH3267" s="6"/>
      <c r="BI3267" s="3"/>
      <c r="BK3267" s="6"/>
      <c r="BL3267" s="3"/>
      <c r="BM3267" s="3"/>
    </row>
    <row r="3268" spans="11:65" ht="12.75" customHeight="1" x14ac:dyDescent="0.15">
      <c r="K3268" s="1"/>
      <c r="AL3268" s="16"/>
      <c r="AM3268" s="16"/>
      <c r="AN3268" s="17"/>
      <c r="AO3268" s="16"/>
      <c r="AP3268" s="16"/>
      <c r="AQ3268" s="18"/>
      <c r="AR3268" s="18"/>
      <c r="AS3268" s="16"/>
      <c r="AT3268" s="16"/>
      <c r="AU3268" s="16"/>
      <c r="AV3268" s="16"/>
      <c r="AW3268" s="17"/>
      <c r="AX3268" s="16"/>
      <c r="AY3268" s="16"/>
      <c r="AZ3268" s="16"/>
      <c r="BA3268" s="16"/>
      <c r="BB3268" s="16"/>
      <c r="BC3268" s="16"/>
      <c r="BD3268" s="16"/>
      <c r="BH3268" s="6"/>
      <c r="BI3268" s="3"/>
      <c r="BK3268" s="6"/>
      <c r="BL3268" s="3"/>
      <c r="BM3268" s="3"/>
    </row>
    <row r="3269" spans="11:65" ht="12.75" customHeight="1" x14ac:dyDescent="0.15">
      <c r="K3269" s="1"/>
      <c r="AL3269" s="16"/>
      <c r="AM3269" s="16"/>
      <c r="AN3269" s="17"/>
      <c r="AO3269" s="16"/>
      <c r="AP3269" s="16"/>
      <c r="AQ3269" s="18"/>
      <c r="AR3269" s="18"/>
      <c r="AS3269" s="16"/>
      <c r="AT3269" s="16"/>
      <c r="AU3269" s="16"/>
      <c r="AV3269" s="16"/>
      <c r="AW3269" s="17"/>
      <c r="AX3269" s="16"/>
      <c r="AY3269" s="16"/>
      <c r="AZ3269" s="16"/>
      <c r="BA3269" s="16"/>
      <c r="BB3269" s="16"/>
      <c r="BC3269" s="16"/>
      <c r="BD3269" s="16"/>
      <c r="BH3269" s="6"/>
      <c r="BI3269" s="3"/>
      <c r="BK3269" s="6"/>
      <c r="BL3269" s="3"/>
      <c r="BM3269" s="3"/>
    </row>
    <row r="3270" spans="11:65" ht="12.75" customHeight="1" x14ac:dyDescent="0.15">
      <c r="K3270" s="1"/>
      <c r="AL3270" s="16"/>
      <c r="AM3270" s="16"/>
      <c r="AN3270" s="17"/>
      <c r="AO3270" s="16"/>
      <c r="AP3270" s="16"/>
      <c r="AQ3270" s="18"/>
      <c r="AR3270" s="18"/>
      <c r="AS3270" s="16"/>
      <c r="AT3270" s="16"/>
      <c r="AU3270" s="16"/>
      <c r="AV3270" s="16"/>
      <c r="AW3270" s="17"/>
      <c r="AX3270" s="16"/>
      <c r="AY3270" s="16"/>
      <c r="AZ3270" s="16"/>
      <c r="BA3270" s="16"/>
      <c r="BB3270" s="16"/>
      <c r="BC3270" s="16"/>
      <c r="BD3270" s="16"/>
      <c r="BH3270" s="6"/>
      <c r="BI3270" s="3"/>
      <c r="BK3270" s="6"/>
      <c r="BL3270" s="3"/>
      <c r="BM3270" s="3"/>
    </row>
    <row r="3271" spans="11:65" ht="12.75" customHeight="1" x14ac:dyDescent="0.15">
      <c r="K3271" s="1"/>
      <c r="AL3271" s="16"/>
      <c r="AM3271" s="16"/>
      <c r="AN3271" s="17"/>
      <c r="AO3271" s="16"/>
      <c r="AP3271" s="16"/>
      <c r="AQ3271" s="18"/>
      <c r="AR3271" s="18"/>
      <c r="AS3271" s="16"/>
      <c r="AT3271" s="16"/>
      <c r="AU3271" s="16"/>
      <c r="AV3271" s="16"/>
      <c r="AW3271" s="17"/>
      <c r="AX3271" s="16"/>
      <c r="AY3271" s="16"/>
      <c r="AZ3271" s="16"/>
      <c r="BA3271" s="16"/>
      <c r="BB3271" s="16"/>
      <c r="BC3271" s="16"/>
      <c r="BD3271" s="16"/>
      <c r="BH3271" s="6"/>
      <c r="BI3271" s="3"/>
      <c r="BK3271" s="6"/>
      <c r="BL3271" s="3"/>
      <c r="BM3271" s="3"/>
    </row>
    <row r="3272" spans="11:65" ht="12.75" customHeight="1" x14ac:dyDescent="0.15">
      <c r="K3272" s="1"/>
      <c r="AL3272" s="16"/>
      <c r="AM3272" s="16"/>
      <c r="AN3272" s="17"/>
      <c r="AO3272" s="16"/>
      <c r="AP3272" s="16"/>
      <c r="AQ3272" s="18"/>
      <c r="AR3272" s="18"/>
      <c r="AS3272" s="16"/>
      <c r="AT3272" s="16"/>
      <c r="AU3272" s="16"/>
      <c r="AV3272" s="16"/>
      <c r="AW3272" s="17"/>
      <c r="AX3272" s="16"/>
      <c r="AY3272" s="16"/>
      <c r="AZ3272" s="16"/>
      <c r="BA3272" s="16"/>
      <c r="BB3272" s="16"/>
      <c r="BC3272" s="16"/>
      <c r="BD3272" s="16"/>
      <c r="BH3272" s="6"/>
      <c r="BI3272" s="3"/>
      <c r="BK3272" s="6"/>
      <c r="BL3272" s="3"/>
      <c r="BM3272" s="3"/>
    </row>
    <row r="3273" spans="11:65" ht="12.75" customHeight="1" x14ac:dyDescent="0.15">
      <c r="K3273" s="1"/>
      <c r="AL3273" s="16"/>
      <c r="AM3273" s="16"/>
      <c r="AN3273" s="17"/>
      <c r="AO3273" s="16"/>
      <c r="AP3273" s="16"/>
      <c r="AQ3273" s="18"/>
      <c r="AR3273" s="18"/>
      <c r="AS3273" s="16"/>
      <c r="AT3273" s="16"/>
      <c r="AU3273" s="16"/>
      <c r="AV3273" s="16"/>
      <c r="AW3273" s="17"/>
      <c r="AX3273" s="16"/>
      <c r="AY3273" s="16"/>
      <c r="AZ3273" s="16"/>
      <c r="BA3273" s="16"/>
      <c r="BB3273" s="16"/>
      <c r="BC3273" s="16"/>
      <c r="BD3273" s="16"/>
      <c r="BH3273" s="6"/>
      <c r="BI3273" s="3"/>
      <c r="BK3273" s="6"/>
      <c r="BL3273" s="3"/>
      <c r="BM3273" s="3"/>
    </row>
    <row r="3274" spans="11:65" ht="12.75" customHeight="1" x14ac:dyDescent="0.15">
      <c r="K3274" s="1"/>
      <c r="AL3274" s="16"/>
      <c r="AM3274" s="16"/>
      <c r="AN3274" s="17"/>
      <c r="AO3274" s="16"/>
      <c r="AP3274" s="16"/>
      <c r="AQ3274" s="18"/>
      <c r="AR3274" s="18"/>
      <c r="AS3274" s="16"/>
      <c r="AT3274" s="16"/>
      <c r="AU3274" s="16"/>
      <c r="AV3274" s="16"/>
      <c r="AW3274" s="17"/>
      <c r="AX3274" s="16"/>
      <c r="AY3274" s="16"/>
      <c r="AZ3274" s="16"/>
      <c r="BA3274" s="16"/>
      <c r="BB3274" s="16"/>
      <c r="BC3274" s="16"/>
      <c r="BD3274" s="16"/>
      <c r="BH3274" s="6"/>
      <c r="BI3274" s="3"/>
      <c r="BK3274" s="6"/>
      <c r="BL3274" s="3"/>
      <c r="BM3274" s="3"/>
    </row>
    <row r="3275" spans="11:65" ht="12.75" customHeight="1" x14ac:dyDescent="0.15">
      <c r="K3275" s="1"/>
      <c r="AL3275" s="16"/>
      <c r="AM3275" s="16"/>
      <c r="AN3275" s="17"/>
      <c r="AO3275" s="16"/>
      <c r="AP3275" s="16"/>
      <c r="AQ3275" s="18"/>
      <c r="AR3275" s="18"/>
      <c r="AS3275" s="16"/>
      <c r="AT3275" s="16"/>
      <c r="AU3275" s="16"/>
      <c r="AV3275" s="16"/>
      <c r="AW3275" s="17"/>
      <c r="AX3275" s="16"/>
      <c r="AY3275" s="16"/>
      <c r="AZ3275" s="16"/>
      <c r="BA3275" s="16"/>
      <c r="BB3275" s="16"/>
      <c r="BC3275" s="16"/>
      <c r="BD3275" s="16"/>
      <c r="BH3275" s="6"/>
      <c r="BI3275" s="3"/>
      <c r="BK3275" s="6"/>
      <c r="BL3275" s="3"/>
      <c r="BM3275" s="3"/>
    </row>
    <row r="3276" spans="11:65" ht="12.75" customHeight="1" x14ac:dyDescent="0.15">
      <c r="K3276" s="1"/>
      <c r="AL3276" s="16"/>
      <c r="AM3276" s="16"/>
      <c r="AN3276" s="17"/>
      <c r="AO3276" s="16"/>
      <c r="AP3276" s="16"/>
      <c r="AQ3276" s="18"/>
      <c r="AR3276" s="18"/>
      <c r="AS3276" s="16"/>
      <c r="AT3276" s="16"/>
      <c r="AU3276" s="16"/>
      <c r="AV3276" s="16"/>
      <c r="AW3276" s="17"/>
      <c r="AX3276" s="16"/>
      <c r="AY3276" s="16"/>
      <c r="AZ3276" s="16"/>
      <c r="BA3276" s="16"/>
      <c r="BB3276" s="16"/>
      <c r="BC3276" s="16"/>
      <c r="BD3276" s="16"/>
      <c r="BH3276" s="6"/>
      <c r="BI3276" s="3"/>
      <c r="BK3276" s="6"/>
      <c r="BL3276" s="3"/>
      <c r="BM3276" s="3"/>
    </row>
    <row r="3277" spans="11:65" ht="12.75" customHeight="1" x14ac:dyDescent="0.15">
      <c r="K3277" s="1"/>
      <c r="AL3277" s="16"/>
      <c r="AM3277" s="16"/>
      <c r="AN3277" s="17"/>
      <c r="AO3277" s="16"/>
      <c r="AP3277" s="16"/>
      <c r="AQ3277" s="18"/>
      <c r="AR3277" s="18"/>
      <c r="AS3277" s="16"/>
      <c r="AT3277" s="16"/>
      <c r="AU3277" s="16"/>
      <c r="AV3277" s="16"/>
      <c r="AW3277" s="17"/>
      <c r="AX3277" s="16"/>
      <c r="AY3277" s="16"/>
      <c r="AZ3277" s="16"/>
      <c r="BA3277" s="16"/>
      <c r="BB3277" s="16"/>
      <c r="BC3277" s="16"/>
      <c r="BD3277" s="16"/>
      <c r="BH3277" s="6"/>
      <c r="BI3277" s="3"/>
      <c r="BK3277" s="6"/>
      <c r="BL3277" s="3"/>
      <c r="BM3277" s="3"/>
    </row>
    <row r="3278" spans="11:65" ht="12.75" customHeight="1" x14ac:dyDescent="0.15">
      <c r="K3278" s="1"/>
      <c r="AL3278" s="16"/>
      <c r="AM3278" s="16"/>
      <c r="AN3278" s="17"/>
      <c r="AO3278" s="16"/>
      <c r="AP3278" s="16"/>
      <c r="AQ3278" s="18"/>
      <c r="AR3278" s="18"/>
      <c r="AS3278" s="16"/>
      <c r="AT3278" s="16"/>
      <c r="AU3278" s="16"/>
      <c r="AV3278" s="16"/>
      <c r="AW3278" s="17"/>
      <c r="AX3278" s="16"/>
      <c r="AY3278" s="16"/>
      <c r="AZ3278" s="16"/>
      <c r="BA3278" s="16"/>
      <c r="BB3278" s="16"/>
      <c r="BC3278" s="16"/>
      <c r="BD3278" s="16"/>
      <c r="BH3278" s="6"/>
      <c r="BI3278" s="3"/>
      <c r="BK3278" s="6"/>
      <c r="BL3278" s="3"/>
      <c r="BM3278" s="3"/>
    </row>
    <row r="3279" spans="11:65" ht="12.75" customHeight="1" x14ac:dyDescent="0.15">
      <c r="K3279" s="1"/>
      <c r="AL3279" s="16"/>
      <c r="AM3279" s="16"/>
      <c r="AN3279" s="17"/>
      <c r="AO3279" s="16"/>
      <c r="AP3279" s="16"/>
      <c r="AQ3279" s="18"/>
      <c r="AR3279" s="18"/>
      <c r="AS3279" s="16"/>
      <c r="AT3279" s="16"/>
      <c r="AU3279" s="16"/>
      <c r="AV3279" s="16"/>
      <c r="AW3279" s="17"/>
      <c r="AX3279" s="16"/>
      <c r="AY3279" s="16"/>
      <c r="AZ3279" s="16"/>
      <c r="BA3279" s="16"/>
      <c r="BB3279" s="16"/>
      <c r="BC3279" s="16"/>
      <c r="BD3279" s="16"/>
      <c r="BH3279" s="6"/>
      <c r="BI3279" s="3"/>
      <c r="BK3279" s="6"/>
      <c r="BL3279" s="3"/>
      <c r="BM3279" s="3"/>
    </row>
    <row r="3280" spans="11:65" ht="12.75" customHeight="1" x14ac:dyDescent="0.15">
      <c r="K3280" s="1"/>
      <c r="AL3280" s="16"/>
      <c r="AM3280" s="16"/>
      <c r="AN3280" s="17"/>
      <c r="AO3280" s="16"/>
      <c r="AP3280" s="16"/>
      <c r="AQ3280" s="18"/>
      <c r="AR3280" s="18"/>
      <c r="AS3280" s="16"/>
      <c r="AT3280" s="16"/>
      <c r="AU3280" s="16"/>
      <c r="AV3280" s="16"/>
      <c r="AW3280" s="17"/>
      <c r="AX3280" s="16"/>
      <c r="AY3280" s="16"/>
      <c r="AZ3280" s="16"/>
      <c r="BA3280" s="16"/>
      <c r="BB3280" s="16"/>
      <c r="BC3280" s="16"/>
      <c r="BD3280" s="16"/>
      <c r="BH3280" s="6"/>
      <c r="BI3280" s="3"/>
      <c r="BK3280" s="6"/>
      <c r="BL3280" s="3"/>
      <c r="BM3280" s="3"/>
    </row>
    <row r="3281" spans="11:65" ht="12.75" customHeight="1" x14ac:dyDescent="0.15">
      <c r="K3281" s="1"/>
      <c r="AL3281" s="16"/>
      <c r="AM3281" s="16"/>
      <c r="AN3281" s="17"/>
      <c r="AO3281" s="16"/>
      <c r="AP3281" s="16"/>
      <c r="AQ3281" s="18"/>
      <c r="AR3281" s="18"/>
      <c r="AS3281" s="16"/>
      <c r="AT3281" s="16"/>
      <c r="AU3281" s="16"/>
      <c r="AV3281" s="16"/>
      <c r="AW3281" s="17"/>
      <c r="AX3281" s="16"/>
      <c r="AY3281" s="16"/>
      <c r="AZ3281" s="16"/>
      <c r="BA3281" s="16"/>
      <c r="BB3281" s="16"/>
      <c r="BC3281" s="16"/>
      <c r="BD3281" s="16"/>
      <c r="BH3281" s="6"/>
      <c r="BI3281" s="3"/>
      <c r="BK3281" s="6"/>
      <c r="BL3281" s="3"/>
      <c r="BM3281" s="3"/>
    </row>
    <row r="3282" spans="11:65" ht="12.75" customHeight="1" x14ac:dyDescent="0.15">
      <c r="K3282" s="1"/>
      <c r="AL3282" s="16"/>
      <c r="AM3282" s="16"/>
      <c r="AN3282" s="17"/>
      <c r="AO3282" s="16"/>
      <c r="AP3282" s="16"/>
      <c r="AQ3282" s="18"/>
      <c r="AR3282" s="18"/>
      <c r="AS3282" s="16"/>
      <c r="AT3282" s="16"/>
      <c r="AU3282" s="16"/>
      <c r="AV3282" s="16"/>
      <c r="AW3282" s="17"/>
      <c r="AX3282" s="16"/>
      <c r="AY3282" s="16"/>
      <c r="AZ3282" s="16"/>
      <c r="BA3282" s="16"/>
      <c r="BB3282" s="16"/>
      <c r="BC3282" s="16"/>
      <c r="BD3282" s="16"/>
      <c r="BH3282" s="6"/>
      <c r="BI3282" s="3"/>
      <c r="BK3282" s="6"/>
      <c r="BL3282" s="3"/>
      <c r="BM3282" s="3"/>
    </row>
    <row r="3283" spans="11:65" ht="12.75" customHeight="1" x14ac:dyDescent="0.15">
      <c r="K3283" s="1"/>
      <c r="AL3283" s="16"/>
      <c r="AM3283" s="16"/>
      <c r="AN3283" s="17"/>
      <c r="AO3283" s="16"/>
      <c r="AP3283" s="16"/>
      <c r="AQ3283" s="18"/>
      <c r="AR3283" s="18"/>
      <c r="AS3283" s="16"/>
      <c r="AT3283" s="16"/>
      <c r="AU3283" s="16"/>
      <c r="AV3283" s="16"/>
      <c r="AW3283" s="17"/>
      <c r="AX3283" s="16"/>
      <c r="AY3283" s="16"/>
      <c r="AZ3283" s="16"/>
      <c r="BA3283" s="16"/>
      <c r="BB3283" s="16"/>
      <c r="BC3283" s="16"/>
      <c r="BD3283" s="16"/>
      <c r="BH3283" s="6"/>
      <c r="BI3283" s="3"/>
      <c r="BK3283" s="6"/>
      <c r="BL3283" s="3"/>
      <c r="BM3283" s="3"/>
    </row>
    <row r="3284" spans="11:65" ht="12.75" customHeight="1" x14ac:dyDescent="0.15">
      <c r="K3284" s="1"/>
      <c r="AL3284" s="16"/>
      <c r="AM3284" s="16"/>
      <c r="AN3284" s="17"/>
      <c r="AO3284" s="16"/>
      <c r="AP3284" s="16"/>
      <c r="AQ3284" s="18"/>
      <c r="AR3284" s="18"/>
      <c r="AS3284" s="16"/>
      <c r="AT3284" s="16"/>
      <c r="AU3284" s="16"/>
      <c r="AV3284" s="16"/>
      <c r="AW3284" s="17"/>
      <c r="AX3284" s="16"/>
      <c r="AY3284" s="16"/>
      <c r="AZ3284" s="16"/>
      <c r="BA3284" s="16"/>
      <c r="BB3284" s="16"/>
      <c r="BC3284" s="16"/>
      <c r="BD3284" s="16"/>
      <c r="BH3284" s="6"/>
      <c r="BI3284" s="3"/>
      <c r="BK3284" s="6"/>
      <c r="BL3284" s="3"/>
      <c r="BM3284" s="3"/>
    </row>
    <row r="3285" spans="11:65" ht="12.75" customHeight="1" x14ac:dyDescent="0.15">
      <c r="K3285" s="1"/>
      <c r="AL3285" s="16"/>
      <c r="AM3285" s="16"/>
      <c r="AN3285" s="17"/>
      <c r="AO3285" s="16"/>
      <c r="AP3285" s="16"/>
      <c r="AQ3285" s="18"/>
      <c r="AR3285" s="18"/>
      <c r="AS3285" s="16"/>
      <c r="AT3285" s="16"/>
      <c r="AU3285" s="16"/>
      <c r="AV3285" s="16"/>
      <c r="AW3285" s="17"/>
      <c r="AX3285" s="16"/>
      <c r="AY3285" s="16"/>
      <c r="AZ3285" s="16"/>
      <c r="BA3285" s="16"/>
      <c r="BB3285" s="16"/>
      <c r="BC3285" s="16"/>
      <c r="BD3285" s="16"/>
      <c r="BH3285" s="6"/>
      <c r="BI3285" s="3"/>
      <c r="BK3285" s="6"/>
      <c r="BL3285" s="3"/>
      <c r="BM3285" s="3"/>
    </row>
    <row r="3286" spans="11:65" ht="12.75" customHeight="1" x14ac:dyDescent="0.15">
      <c r="K3286" s="1"/>
      <c r="AL3286" s="16"/>
      <c r="AM3286" s="16"/>
      <c r="AN3286" s="17"/>
      <c r="AO3286" s="16"/>
      <c r="AP3286" s="16"/>
      <c r="AQ3286" s="18"/>
      <c r="AR3286" s="18"/>
      <c r="AS3286" s="16"/>
      <c r="AT3286" s="16"/>
      <c r="AU3286" s="16"/>
      <c r="AV3286" s="16"/>
      <c r="AW3286" s="17"/>
      <c r="AX3286" s="16"/>
      <c r="AY3286" s="16"/>
      <c r="AZ3286" s="16"/>
      <c r="BA3286" s="16"/>
      <c r="BB3286" s="16"/>
      <c r="BC3286" s="16"/>
      <c r="BD3286" s="16"/>
      <c r="BH3286" s="6"/>
      <c r="BI3286" s="3"/>
      <c r="BK3286" s="6"/>
      <c r="BL3286" s="3"/>
      <c r="BM3286" s="3"/>
    </row>
    <row r="3287" spans="11:65" ht="12.75" customHeight="1" x14ac:dyDescent="0.15">
      <c r="K3287" s="1"/>
      <c r="AL3287" s="16"/>
      <c r="AM3287" s="16"/>
      <c r="AN3287" s="17"/>
      <c r="AO3287" s="16"/>
      <c r="AP3287" s="16"/>
      <c r="AQ3287" s="18"/>
      <c r="AR3287" s="18"/>
      <c r="AS3287" s="16"/>
      <c r="AT3287" s="16"/>
      <c r="AU3287" s="16"/>
      <c r="AV3287" s="16"/>
      <c r="AW3287" s="17"/>
      <c r="AX3287" s="16"/>
      <c r="AY3287" s="16"/>
      <c r="AZ3287" s="16"/>
      <c r="BA3287" s="16"/>
      <c r="BB3287" s="16"/>
      <c r="BC3287" s="16"/>
      <c r="BD3287" s="16"/>
      <c r="BH3287" s="6"/>
      <c r="BI3287" s="3"/>
      <c r="BK3287" s="6"/>
      <c r="BL3287" s="3"/>
      <c r="BM3287" s="3"/>
    </row>
    <row r="3288" spans="11:65" ht="12.75" customHeight="1" x14ac:dyDescent="0.15">
      <c r="K3288" s="1"/>
      <c r="AL3288" s="16"/>
      <c r="AM3288" s="16"/>
      <c r="AN3288" s="17"/>
      <c r="AO3288" s="16"/>
      <c r="AP3288" s="16"/>
      <c r="AQ3288" s="18"/>
      <c r="AR3288" s="18"/>
      <c r="AS3288" s="16"/>
      <c r="AT3288" s="16"/>
      <c r="AU3288" s="16"/>
      <c r="AV3288" s="16"/>
      <c r="AW3288" s="17"/>
      <c r="AX3288" s="16"/>
      <c r="AY3288" s="16"/>
      <c r="AZ3288" s="16"/>
      <c r="BA3288" s="16"/>
      <c r="BB3288" s="16"/>
      <c r="BC3288" s="16"/>
      <c r="BD3288" s="16"/>
      <c r="BH3288" s="6"/>
      <c r="BI3288" s="3"/>
      <c r="BK3288" s="6"/>
      <c r="BL3288" s="3"/>
      <c r="BM3288" s="3"/>
    </row>
    <row r="3289" spans="11:65" ht="12.75" customHeight="1" x14ac:dyDescent="0.15">
      <c r="K3289" s="1"/>
      <c r="AL3289" s="16"/>
      <c r="AM3289" s="16"/>
      <c r="AN3289" s="17"/>
      <c r="AO3289" s="16"/>
      <c r="AP3289" s="16"/>
      <c r="AQ3289" s="18"/>
      <c r="AR3289" s="18"/>
      <c r="AS3289" s="16"/>
      <c r="AT3289" s="16"/>
      <c r="AU3289" s="16"/>
      <c r="AV3289" s="16"/>
      <c r="AW3289" s="17"/>
      <c r="AX3289" s="16"/>
      <c r="AY3289" s="16"/>
      <c r="AZ3289" s="16"/>
      <c r="BA3289" s="16"/>
      <c r="BB3289" s="16"/>
      <c r="BC3289" s="16"/>
      <c r="BD3289" s="16"/>
      <c r="BH3289" s="6"/>
      <c r="BI3289" s="3"/>
      <c r="BK3289" s="6"/>
      <c r="BL3289" s="3"/>
      <c r="BM3289" s="3"/>
    </row>
    <row r="3290" spans="11:65" ht="12.75" customHeight="1" x14ac:dyDescent="0.15">
      <c r="K3290" s="1"/>
      <c r="AL3290" s="16"/>
      <c r="AM3290" s="16"/>
      <c r="AN3290" s="17"/>
      <c r="AO3290" s="16"/>
      <c r="AP3290" s="16"/>
      <c r="AQ3290" s="18"/>
      <c r="AR3290" s="18"/>
      <c r="AS3290" s="16"/>
      <c r="AT3290" s="16"/>
      <c r="AU3290" s="16"/>
      <c r="AV3290" s="16"/>
      <c r="AW3290" s="17"/>
      <c r="AX3290" s="16"/>
      <c r="AY3290" s="16"/>
      <c r="AZ3290" s="16"/>
      <c r="BA3290" s="16"/>
      <c r="BB3290" s="16"/>
      <c r="BC3290" s="16"/>
      <c r="BD3290" s="16"/>
      <c r="BH3290" s="6"/>
      <c r="BI3290" s="3"/>
      <c r="BK3290" s="6"/>
      <c r="BL3290" s="3"/>
      <c r="BM3290" s="3"/>
    </row>
    <row r="3291" spans="11:65" ht="12.75" customHeight="1" x14ac:dyDescent="0.15">
      <c r="K3291" s="1"/>
      <c r="AL3291" s="16"/>
      <c r="AM3291" s="16"/>
      <c r="AN3291" s="17"/>
      <c r="AO3291" s="16"/>
      <c r="AP3291" s="16"/>
      <c r="AQ3291" s="18"/>
      <c r="AR3291" s="18"/>
      <c r="AS3291" s="16"/>
      <c r="AT3291" s="16"/>
      <c r="AU3291" s="16"/>
      <c r="AV3291" s="16"/>
      <c r="AW3291" s="17"/>
      <c r="AX3291" s="16"/>
      <c r="AY3291" s="16"/>
      <c r="AZ3291" s="16"/>
      <c r="BA3291" s="16"/>
      <c r="BB3291" s="16"/>
      <c r="BC3291" s="16"/>
      <c r="BD3291" s="16"/>
      <c r="BH3291" s="6"/>
      <c r="BI3291" s="3"/>
      <c r="BK3291" s="6"/>
      <c r="BL3291" s="3"/>
      <c r="BM3291" s="3"/>
    </row>
    <row r="3292" spans="11:65" ht="12.75" customHeight="1" x14ac:dyDescent="0.15">
      <c r="K3292" s="1"/>
      <c r="AL3292" s="16"/>
      <c r="AM3292" s="16"/>
      <c r="AN3292" s="17"/>
      <c r="AO3292" s="16"/>
      <c r="AP3292" s="16"/>
      <c r="AQ3292" s="18"/>
      <c r="AR3292" s="18"/>
      <c r="AS3292" s="16"/>
      <c r="AT3292" s="16"/>
      <c r="AU3292" s="16"/>
      <c r="AV3292" s="16"/>
      <c r="AW3292" s="17"/>
      <c r="AX3292" s="16"/>
      <c r="AY3292" s="16"/>
      <c r="AZ3292" s="16"/>
      <c r="BA3292" s="16"/>
      <c r="BB3292" s="16"/>
      <c r="BC3292" s="16"/>
      <c r="BD3292" s="16"/>
      <c r="BH3292" s="6"/>
      <c r="BI3292" s="3"/>
      <c r="BK3292" s="6"/>
      <c r="BL3292" s="3"/>
      <c r="BM3292" s="3"/>
    </row>
    <row r="3293" spans="11:65" ht="12.75" customHeight="1" x14ac:dyDescent="0.15">
      <c r="K3293" s="1"/>
      <c r="AL3293" s="16"/>
      <c r="AM3293" s="16"/>
      <c r="AN3293" s="17"/>
      <c r="AO3293" s="16"/>
      <c r="AP3293" s="16"/>
      <c r="AQ3293" s="18"/>
      <c r="AR3293" s="18"/>
      <c r="AS3293" s="16"/>
      <c r="AT3293" s="16"/>
      <c r="AU3293" s="16"/>
      <c r="AV3293" s="16"/>
      <c r="AW3293" s="17"/>
      <c r="AX3293" s="16"/>
      <c r="AY3293" s="16"/>
      <c r="AZ3293" s="16"/>
      <c r="BA3293" s="16"/>
      <c r="BB3293" s="16"/>
      <c r="BC3293" s="16"/>
      <c r="BD3293" s="16"/>
      <c r="BH3293" s="6"/>
      <c r="BI3293" s="3"/>
      <c r="BK3293" s="6"/>
      <c r="BL3293" s="3"/>
      <c r="BM3293" s="3"/>
    </row>
    <row r="3294" spans="11:65" ht="12.75" customHeight="1" x14ac:dyDescent="0.15">
      <c r="K3294" s="1"/>
      <c r="AL3294" s="16"/>
      <c r="AM3294" s="16"/>
      <c r="AN3294" s="17"/>
      <c r="AO3294" s="16"/>
      <c r="AP3294" s="16"/>
      <c r="AQ3294" s="18"/>
      <c r="AR3294" s="18"/>
      <c r="AS3294" s="16"/>
      <c r="AT3294" s="16"/>
      <c r="AU3294" s="16"/>
      <c r="AV3294" s="16"/>
      <c r="AW3294" s="17"/>
      <c r="AX3294" s="16"/>
      <c r="AY3294" s="16"/>
      <c r="AZ3294" s="16"/>
      <c r="BA3294" s="16"/>
      <c r="BB3294" s="16"/>
      <c r="BC3294" s="16"/>
      <c r="BD3294" s="16"/>
      <c r="BH3294" s="6"/>
      <c r="BI3294" s="3"/>
      <c r="BK3294" s="6"/>
      <c r="BL3294" s="3"/>
      <c r="BM3294" s="3"/>
    </row>
    <row r="3295" spans="11:65" ht="12.75" customHeight="1" x14ac:dyDescent="0.15">
      <c r="K3295" s="1"/>
      <c r="AL3295" s="16"/>
      <c r="AM3295" s="16"/>
      <c r="AN3295" s="17"/>
      <c r="AO3295" s="16"/>
      <c r="AP3295" s="16"/>
      <c r="AQ3295" s="18"/>
      <c r="AR3295" s="18"/>
      <c r="AS3295" s="16"/>
      <c r="AT3295" s="16"/>
      <c r="AU3295" s="16"/>
      <c r="AV3295" s="16"/>
      <c r="AW3295" s="17"/>
      <c r="AX3295" s="16"/>
      <c r="AY3295" s="16"/>
      <c r="AZ3295" s="16"/>
      <c r="BA3295" s="16"/>
      <c r="BB3295" s="16"/>
      <c r="BC3295" s="16"/>
      <c r="BD3295" s="16"/>
      <c r="BH3295" s="6"/>
      <c r="BI3295" s="3"/>
      <c r="BK3295" s="6"/>
      <c r="BL3295" s="3"/>
      <c r="BM3295" s="3"/>
    </row>
    <row r="3296" spans="11:65" ht="12.75" customHeight="1" x14ac:dyDescent="0.15">
      <c r="K3296" s="1"/>
      <c r="AL3296" s="16"/>
      <c r="AM3296" s="16"/>
      <c r="AN3296" s="17"/>
      <c r="AO3296" s="16"/>
      <c r="AP3296" s="16"/>
      <c r="AQ3296" s="18"/>
      <c r="AR3296" s="18"/>
      <c r="AS3296" s="16"/>
      <c r="AT3296" s="16"/>
      <c r="AU3296" s="16"/>
      <c r="AV3296" s="16"/>
      <c r="AW3296" s="17"/>
      <c r="AX3296" s="16"/>
      <c r="AY3296" s="16"/>
      <c r="AZ3296" s="16"/>
      <c r="BA3296" s="16"/>
      <c r="BB3296" s="16"/>
      <c r="BC3296" s="16"/>
      <c r="BD3296" s="16"/>
      <c r="BH3296" s="6"/>
      <c r="BI3296" s="3"/>
      <c r="BK3296" s="6"/>
      <c r="BL3296" s="3"/>
      <c r="BM3296" s="3"/>
    </row>
    <row r="3297" spans="11:65" ht="12.75" customHeight="1" x14ac:dyDescent="0.15">
      <c r="K3297" s="1"/>
      <c r="AL3297" s="16"/>
      <c r="AM3297" s="16"/>
      <c r="AN3297" s="17"/>
      <c r="AO3297" s="16"/>
      <c r="AP3297" s="16"/>
      <c r="AQ3297" s="18"/>
      <c r="AR3297" s="18"/>
      <c r="AS3297" s="16"/>
      <c r="AT3297" s="16"/>
      <c r="AU3297" s="16"/>
      <c r="AV3297" s="16"/>
      <c r="AW3297" s="17"/>
      <c r="AX3297" s="16"/>
      <c r="AY3297" s="16"/>
      <c r="AZ3297" s="16"/>
      <c r="BA3297" s="16"/>
      <c r="BB3297" s="16"/>
      <c r="BC3297" s="16"/>
      <c r="BD3297" s="16"/>
      <c r="BH3297" s="6"/>
      <c r="BI3297" s="3"/>
      <c r="BK3297" s="6"/>
      <c r="BL3297" s="3"/>
      <c r="BM3297" s="3"/>
    </row>
    <row r="3298" spans="11:65" ht="12.75" customHeight="1" x14ac:dyDescent="0.15">
      <c r="K3298" s="1"/>
      <c r="AL3298" s="16"/>
      <c r="AM3298" s="16"/>
      <c r="AN3298" s="17"/>
      <c r="AO3298" s="16"/>
      <c r="AP3298" s="16"/>
      <c r="AQ3298" s="18"/>
      <c r="AR3298" s="18"/>
      <c r="AS3298" s="16"/>
      <c r="AT3298" s="16"/>
      <c r="AU3298" s="16"/>
      <c r="AV3298" s="16"/>
      <c r="AW3298" s="17"/>
      <c r="AX3298" s="16"/>
      <c r="AY3298" s="16"/>
      <c r="AZ3298" s="16"/>
      <c r="BA3298" s="16"/>
      <c r="BB3298" s="16"/>
      <c r="BC3298" s="16"/>
      <c r="BD3298" s="16"/>
      <c r="BH3298" s="6"/>
      <c r="BI3298" s="3"/>
      <c r="BK3298" s="6"/>
      <c r="BL3298" s="3"/>
      <c r="BM3298" s="3"/>
    </row>
    <row r="3299" spans="11:65" ht="12.75" customHeight="1" x14ac:dyDescent="0.15">
      <c r="K3299" s="1"/>
      <c r="AL3299" s="16"/>
      <c r="AM3299" s="16"/>
      <c r="AN3299" s="17"/>
      <c r="AO3299" s="16"/>
      <c r="AP3299" s="16"/>
      <c r="AQ3299" s="18"/>
      <c r="AR3299" s="18"/>
      <c r="AS3299" s="16"/>
      <c r="AT3299" s="16"/>
      <c r="AU3299" s="16"/>
      <c r="AV3299" s="16"/>
      <c r="AW3299" s="17"/>
      <c r="AX3299" s="16"/>
      <c r="AY3299" s="16"/>
      <c r="AZ3299" s="16"/>
      <c r="BA3299" s="16"/>
      <c r="BB3299" s="16"/>
      <c r="BC3299" s="16"/>
      <c r="BD3299" s="16"/>
      <c r="BH3299" s="6"/>
      <c r="BI3299" s="3"/>
      <c r="BK3299" s="6"/>
      <c r="BL3299" s="3"/>
      <c r="BM3299" s="3"/>
    </row>
    <row r="3300" spans="11:65" ht="12.75" customHeight="1" x14ac:dyDescent="0.15">
      <c r="K3300" s="1"/>
      <c r="AL3300" s="16"/>
      <c r="AM3300" s="16"/>
      <c r="AN3300" s="17"/>
      <c r="AO3300" s="16"/>
      <c r="AP3300" s="16"/>
      <c r="AQ3300" s="18"/>
      <c r="AR3300" s="18"/>
      <c r="AS3300" s="16"/>
      <c r="AT3300" s="16"/>
      <c r="AU3300" s="16"/>
      <c r="AV3300" s="16"/>
      <c r="AW3300" s="17"/>
      <c r="AX3300" s="16"/>
      <c r="AY3300" s="16"/>
      <c r="AZ3300" s="16"/>
      <c r="BA3300" s="16"/>
      <c r="BB3300" s="16"/>
      <c r="BC3300" s="16"/>
      <c r="BD3300" s="16"/>
      <c r="BH3300" s="6"/>
      <c r="BI3300" s="3"/>
      <c r="BK3300" s="6"/>
      <c r="BL3300" s="3"/>
      <c r="BM3300" s="3"/>
    </row>
    <row r="3301" spans="11:65" ht="12.75" customHeight="1" x14ac:dyDescent="0.15">
      <c r="K3301" s="1"/>
      <c r="AL3301" s="16"/>
      <c r="AM3301" s="16"/>
      <c r="AN3301" s="17"/>
      <c r="AO3301" s="16"/>
      <c r="AP3301" s="16"/>
      <c r="AQ3301" s="18"/>
      <c r="AR3301" s="18"/>
      <c r="AS3301" s="16"/>
      <c r="AT3301" s="16"/>
      <c r="AU3301" s="16"/>
      <c r="AV3301" s="16"/>
      <c r="AW3301" s="17"/>
      <c r="AX3301" s="16"/>
      <c r="AY3301" s="16"/>
      <c r="AZ3301" s="16"/>
      <c r="BA3301" s="16"/>
      <c r="BB3301" s="16"/>
      <c r="BC3301" s="16"/>
      <c r="BD3301" s="16"/>
      <c r="BH3301" s="6"/>
      <c r="BI3301" s="3"/>
      <c r="BK3301" s="6"/>
      <c r="BL3301" s="3"/>
      <c r="BM3301" s="3"/>
    </row>
    <row r="3302" spans="11:65" ht="12.75" customHeight="1" x14ac:dyDescent="0.15">
      <c r="K3302" s="1"/>
      <c r="AL3302" s="16"/>
      <c r="AM3302" s="16"/>
      <c r="AN3302" s="17"/>
      <c r="AO3302" s="16"/>
      <c r="AP3302" s="16"/>
      <c r="AQ3302" s="18"/>
      <c r="AR3302" s="18"/>
      <c r="AS3302" s="16"/>
      <c r="AT3302" s="16"/>
      <c r="AU3302" s="16"/>
      <c r="AV3302" s="16"/>
      <c r="AW3302" s="17"/>
      <c r="AX3302" s="16"/>
      <c r="AY3302" s="16"/>
      <c r="AZ3302" s="16"/>
      <c r="BA3302" s="16"/>
      <c r="BB3302" s="16"/>
      <c r="BC3302" s="16"/>
      <c r="BD3302" s="16"/>
      <c r="BH3302" s="6"/>
      <c r="BI3302" s="3"/>
      <c r="BK3302" s="6"/>
      <c r="BL3302" s="3"/>
      <c r="BM3302" s="3"/>
    </row>
    <row r="3303" spans="11:65" ht="12.75" customHeight="1" x14ac:dyDescent="0.15">
      <c r="K3303" s="1"/>
      <c r="AL3303" s="16"/>
      <c r="AM3303" s="16"/>
      <c r="AN3303" s="17"/>
      <c r="AO3303" s="16"/>
      <c r="AP3303" s="16"/>
      <c r="AQ3303" s="18"/>
      <c r="AR3303" s="18"/>
      <c r="AS3303" s="16"/>
      <c r="AT3303" s="16"/>
      <c r="AU3303" s="16"/>
      <c r="AV3303" s="16"/>
      <c r="AW3303" s="17"/>
      <c r="AX3303" s="16"/>
      <c r="AY3303" s="16"/>
      <c r="AZ3303" s="16"/>
      <c r="BA3303" s="16"/>
      <c r="BB3303" s="16"/>
      <c r="BC3303" s="16"/>
      <c r="BD3303" s="16"/>
      <c r="BH3303" s="6"/>
      <c r="BI3303" s="3"/>
      <c r="BK3303" s="6"/>
      <c r="BL3303" s="3"/>
      <c r="BM3303" s="3"/>
    </row>
    <row r="3304" spans="11:65" ht="12.75" customHeight="1" x14ac:dyDescent="0.15">
      <c r="K3304" s="1"/>
      <c r="AL3304" s="16"/>
      <c r="AM3304" s="16"/>
      <c r="AN3304" s="17"/>
      <c r="AO3304" s="16"/>
      <c r="AP3304" s="16"/>
      <c r="AQ3304" s="18"/>
      <c r="AR3304" s="18"/>
      <c r="AS3304" s="16"/>
      <c r="AT3304" s="16"/>
      <c r="AU3304" s="16"/>
      <c r="AV3304" s="16"/>
      <c r="AW3304" s="17"/>
      <c r="AX3304" s="16"/>
      <c r="AY3304" s="16"/>
      <c r="AZ3304" s="16"/>
      <c r="BA3304" s="16"/>
      <c r="BB3304" s="16"/>
      <c r="BC3304" s="16"/>
      <c r="BD3304" s="16"/>
      <c r="BH3304" s="6"/>
      <c r="BI3304" s="3"/>
      <c r="BK3304" s="6"/>
      <c r="BL3304" s="3"/>
      <c r="BM3304" s="3"/>
    </row>
    <row r="3305" spans="11:65" ht="12.75" customHeight="1" x14ac:dyDescent="0.15">
      <c r="K3305" s="1"/>
      <c r="AL3305" s="16"/>
      <c r="AM3305" s="16"/>
      <c r="AN3305" s="17"/>
      <c r="AO3305" s="16"/>
      <c r="AP3305" s="16"/>
      <c r="AQ3305" s="18"/>
      <c r="AR3305" s="18"/>
      <c r="AS3305" s="16"/>
      <c r="AT3305" s="16"/>
      <c r="AU3305" s="16"/>
      <c r="AV3305" s="16"/>
      <c r="AW3305" s="17"/>
      <c r="AX3305" s="16"/>
      <c r="AY3305" s="16"/>
      <c r="AZ3305" s="16"/>
      <c r="BA3305" s="16"/>
      <c r="BB3305" s="16"/>
      <c r="BC3305" s="16"/>
      <c r="BD3305" s="16"/>
      <c r="BH3305" s="6"/>
      <c r="BI3305" s="3"/>
      <c r="BK3305" s="6"/>
      <c r="BL3305" s="3"/>
      <c r="BM3305" s="3"/>
    </row>
    <row r="3306" spans="11:65" ht="12.75" customHeight="1" x14ac:dyDescent="0.15">
      <c r="K3306" s="1"/>
      <c r="AL3306" s="16"/>
      <c r="AM3306" s="16"/>
      <c r="AN3306" s="17"/>
      <c r="AO3306" s="16"/>
      <c r="AP3306" s="16"/>
      <c r="AQ3306" s="18"/>
      <c r="AR3306" s="18"/>
      <c r="AS3306" s="16"/>
      <c r="AT3306" s="16"/>
      <c r="AU3306" s="16"/>
      <c r="AV3306" s="16"/>
      <c r="AW3306" s="17"/>
      <c r="AX3306" s="16"/>
      <c r="AY3306" s="16"/>
      <c r="AZ3306" s="16"/>
      <c r="BA3306" s="16"/>
      <c r="BB3306" s="16"/>
      <c r="BC3306" s="16"/>
      <c r="BD3306" s="16"/>
      <c r="BH3306" s="6"/>
      <c r="BI3306" s="3"/>
      <c r="BK3306" s="6"/>
      <c r="BL3306" s="3"/>
      <c r="BM3306" s="3"/>
    </row>
    <row r="3307" spans="11:65" ht="12.75" customHeight="1" x14ac:dyDescent="0.15">
      <c r="K3307" s="1"/>
      <c r="AL3307" s="16"/>
      <c r="AM3307" s="16"/>
      <c r="AN3307" s="17"/>
      <c r="AO3307" s="16"/>
      <c r="AP3307" s="16"/>
      <c r="AQ3307" s="18"/>
      <c r="AR3307" s="18"/>
      <c r="AS3307" s="16"/>
      <c r="AT3307" s="16"/>
      <c r="AU3307" s="16"/>
      <c r="AV3307" s="16"/>
      <c r="AW3307" s="17"/>
      <c r="AX3307" s="16"/>
      <c r="AY3307" s="16"/>
      <c r="AZ3307" s="16"/>
      <c r="BA3307" s="16"/>
      <c r="BB3307" s="16"/>
      <c r="BC3307" s="16"/>
      <c r="BD3307" s="16"/>
      <c r="BH3307" s="6"/>
      <c r="BI3307" s="3"/>
      <c r="BK3307" s="6"/>
      <c r="BL3307" s="3"/>
      <c r="BM3307" s="3"/>
    </row>
    <row r="3308" spans="11:65" ht="12.75" customHeight="1" x14ac:dyDescent="0.15">
      <c r="K3308" s="1"/>
      <c r="AL3308" s="16"/>
      <c r="AM3308" s="16"/>
      <c r="AN3308" s="17"/>
      <c r="AO3308" s="16"/>
      <c r="AP3308" s="16"/>
      <c r="AQ3308" s="18"/>
      <c r="AR3308" s="18"/>
      <c r="AS3308" s="16"/>
      <c r="AT3308" s="16"/>
      <c r="AU3308" s="16"/>
      <c r="AV3308" s="16"/>
      <c r="AW3308" s="17"/>
      <c r="AX3308" s="16"/>
      <c r="AY3308" s="16"/>
      <c r="AZ3308" s="16"/>
      <c r="BA3308" s="16"/>
      <c r="BB3308" s="16"/>
      <c r="BC3308" s="16"/>
      <c r="BD3308" s="16"/>
      <c r="BH3308" s="6"/>
      <c r="BI3308" s="3"/>
      <c r="BK3308" s="6"/>
      <c r="BL3308" s="3"/>
      <c r="BM3308" s="3"/>
    </row>
    <row r="3309" spans="11:65" ht="12.75" customHeight="1" x14ac:dyDescent="0.15">
      <c r="K3309" s="1"/>
      <c r="AL3309" s="16"/>
      <c r="AM3309" s="16"/>
      <c r="AN3309" s="17"/>
      <c r="AO3309" s="16"/>
      <c r="AP3309" s="16"/>
      <c r="AQ3309" s="18"/>
      <c r="AR3309" s="18"/>
      <c r="AS3309" s="16"/>
      <c r="AT3309" s="16"/>
      <c r="AU3309" s="16"/>
      <c r="AV3309" s="16"/>
      <c r="AW3309" s="17"/>
      <c r="AX3309" s="16"/>
      <c r="AY3309" s="16"/>
      <c r="AZ3309" s="16"/>
      <c r="BA3309" s="16"/>
      <c r="BB3309" s="16"/>
      <c r="BC3309" s="16"/>
      <c r="BD3309" s="16"/>
      <c r="BH3309" s="6"/>
      <c r="BI3309" s="3"/>
      <c r="BK3309" s="6"/>
      <c r="BL3309" s="3"/>
      <c r="BM3309" s="3"/>
    </row>
    <row r="3310" spans="11:65" ht="12.75" customHeight="1" x14ac:dyDescent="0.15">
      <c r="K3310" s="1"/>
      <c r="AL3310" s="16"/>
      <c r="AM3310" s="16"/>
      <c r="AN3310" s="17"/>
      <c r="AO3310" s="16"/>
      <c r="AP3310" s="16"/>
      <c r="AQ3310" s="18"/>
      <c r="AR3310" s="18"/>
      <c r="AS3310" s="16"/>
      <c r="AT3310" s="16"/>
      <c r="AU3310" s="16"/>
      <c r="AV3310" s="16"/>
      <c r="AW3310" s="17"/>
      <c r="AX3310" s="16"/>
      <c r="AY3310" s="16"/>
      <c r="AZ3310" s="16"/>
      <c r="BA3310" s="16"/>
      <c r="BB3310" s="16"/>
      <c r="BC3310" s="16"/>
      <c r="BD3310" s="16"/>
      <c r="BH3310" s="6"/>
      <c r="BI3310" s="3"/>
      <c r="BK3310" s="6"/>
      <c r="BL3310" s="3"/>
      <c r="BM3310" s="3"/>
    </row>
    <row r="3311" spans="11:65" ht="12.75" customHeight="1" x14ac:dyDescent="0.15">
      <c r="K3311" s="1"/>
      <c r="AL3311" s="16"/>
      <c r="AM3311" s="16"/>
      <c r="AN3311" s="17"/>
      <c r="AO3311" s="16"/>
      <c r="AP3311" s="16"/>
      <c r="AQ3311" s="18"/>
      <c r="AR3311" s="18"/>
      <c r="AS3311" s="16"/>
      <c r="AT3311" s="16"/>
      <c r="AU3311" s="16"/>
      <c r="AV3311" s="16"/>
      <c r="AW3311" s="17"/>
      <c r="AX3311" s="16"/>
      <c r="AY3311" s="16"/>
      <c r="AZ3311" s="16"/>
      <c r="BA3311" s="16"/>
      <c r="BB3311" s="16"/>
      <c r="BC3311" s="16"/>
      <c r="BD3311" s="16"/>
      <c r="BH3311" s="6"/>
      <c r="BI3311" s="3"/>
      <c r="BK3311" s="6"/>
      <c r="BL3311" s="3"/>
      <c r="BM3311" s="3"/>
    </row>
    <row r="3312" spans="11:65" ht="12.75" customHeight="1" x14ac:dyDescent="0.15">
      <c r="K3312" s="1"/>
      <c r="AL3312" s="16"/>
      <c r="AM3312" s="16"/>
      <c r="AN3312" s="17"/>
      <c r="AO3312" s="16"/>
      <c r="AP3312" s="16"/>
      <c r="AQ3312" s="18"/>
      <c r="AR3312" s="18"/>
      <c r="AS3312" s="16"/>
      <c r="AT3312" s="16"/>
      <c r="AU3312" s="16"/>
      <c r="AV3312" s="16"/>
      <c r="AW3312" s="17"/>
      <c r="AX3312" s="16"/>
      <c r="AY3312" s="16"/>
      <c r="AZ3312" s="16"/>
      <c r="BA3312" s="16"/>
      <c r="BB3312" s="16"/>
      <c r="BC3312" s="16"/>
      <c r="BD3312" s="16"/>
      <c r="BH3312" s="6"/>
      <c r="BI3312" s="3"/>
      <c r="BK3312" s="6"/>
      <c r="BL3312" s="3"/>
      <c r="BM3312" s="3"/>
    </row>
    <row r="3313" spans="11:65" ht="12.75" customHeight="1" x14ac:dyDescent="0.15">
      <c r="K3313" s="1"/>
      <c r="AL3313" s="16"/>
      <c r="AM3313" s="16"/>
      <c r="AN3313" s="17"/>
      <c r="AO3313" s="16"/>
      <c r="AP3313" s="16"/>
      <c r="AQ3313" s="18"/>
      <c r="AR3313" s="18"/>
      <c r="AS3313" s="16"/>
      <c r="AT3313" s="16"/>
      <c r="AU3313" s="16"/>
      <c r="AV3313" s="16"/>
      <c r="AW3313" s="17"/>
      <c r="AX3313" s="16"/>
      <c r="AY3313" s="16"/>
      <c r="AZ3313" s="16"/>
      <c r="BA3313" s="16"/>
      <c r="BB3313" s="16"/>
      <c r="BC3313" s="16"/>
      <c r="BD3313" s="16"/>
      <c r="BH3313" s="6"/>
      <c r="BI3313" s="3"/>
      <c r="BK3313" s="6"/>
      <c r="BL3313" s="3"/>
      <c r="BM3313" s="3"/>
    </row>
    <row r="3314" spans="11:65" ht="12.75" customHeight="1" x14ac:dyDescent="0.15">
      <c r="K3314" s="1"/>
      <c r="AL3314" s="16"/>
      <c r="AM3314" s="16"/>
      <c r="AN3314" s="17"/>
      <c r="AO3314" s="16"/>
      <c r="AP3314" s="16"/>
      <c r="AQ3314" s="18"/>
      <c r="AR3314" s="18"/>
      <c r="AS3314" s="16"/>
      <c r="AT3314" s="16"/>
      <c r="AU3314" s="16"/>
      <c r="AV3314" s="16"/>
      <c r="AW3314" s="17"/>
      <c r="AX3314" s="16"/>
      <c r="AY3314" s="16"/>
      <c r="AZ3314" s="16"/>
      <c r="BA3314" s="16"/>
      <c r="BB3314" s="16"/>
      <c r="BC3314" s="16"/>
      <c r="BD3314" s="16"/>
      <c r="BH3314" s="6"/>
      <c r="BI3314" s="3"/>
      <c r="BK3314" s="6"/>
      <c r="BL3314" s="3"/>
      <c r="BM3314" s="3"/>
    </row>
    <row r="3315" spans="11:65" ht="12.75" customHeight="1" x14ac:dyDescent="0.15">
      <c r="K3315" s="1"/>
      <c r="AL3315" s="16"/>
      <c r="AM3315" s="16"/>
      <c r="AN3315" s="17"/>
      <c r="AO3315" s="16"/>
      <c r="AP3315" s="16"/>
      <c r="AQ3315" s="18"/>
      <c r="AR3315" s="18"/>
      <c r="AS3315" s="16"/>
      <c r="AT3315" s="16"/>
      <c r="AU3315" s="16"/>
      <c r="AV3315" s="16"/>
      <c r="AW3315" s="17"/>
      <c r="AX3315" s="16"/>
      <c r="AY3315" s="16"/>
      <c r="AZ3315" s="16"/>
      <c r="BA3315" s="16"/>
      <c r="BB3315" s="16"/>
      <c r="BC3315" s="16"/>
      <c r="BD3315" s="16"/>
      <c r="BH3315" s="6"/>
      <c r="BI3315" s="3"/>
      <c r="BK3315" s="6"/>
      <c r="BL3315" s="3"/>
      <c r="BM3315" s="3"/>
    </row>
    <row r="3316" spans="11:65" ht="12.75" customHeight="1" x14ac:dyDescent="0.15">
      <c r="K3316" s="1"/>
      <c r="AL3316" s="16"/>
      <c r="AM3316" s="16"/>
      <c r="AN3316" s="17"/>
      <c r="AO3316" s="16"/>
      <c r="AP3316" s="16"/>
      <c r="AQ3316" s="18"/>
      <c r="AR3316" s="18"/>
      <c r="AS3316" s="16"/>
      <c r="AT3316" s="16"/>
      <c r="AU3316" s="16"/>
      <c r="AV3316" s="16"/>
      <c r="AW3316" s="17"/>
      <c r="AX3316" s="16"/>
      <c r="AY3316" s="16"/>
      <c r="AZ3316" s="16"/>
      <c r="BA3316" s="16"/>
      <c r="BB3316" s="16"/>
      <c r="BC3316" s="16"/>
      <c r="BD3316" s="16"/>
      <c r="BH3316" s="6"/>
      <c r="BI3316" s="3"/>
      <c r="BK3316" s="6"/>
      <c r="BL3316" s="3"/>
      <c r="BM3316" s="3"/>
    </row>
    <row r="3317" spans="11:65" ht="12.75" customHeight="1" x14ac:dyDescent="0.15">
      <c r="K3317" s="1"/>
      <c r="AL3317" s="16"/>
      <c r="AM3317" s="16"/>
      <c r="AN3317" s="17"/>
      <c r="AO3317" s="16"/>
      <c r="AP3317" s="16"/>
      <c r="AQ3317" s="18"/>
      <c r="AR3317" s="18"/>
      <c r="AS3317" s="16"/>
      <c r="AT3317" s="16"/>
      <c r="AU3317" s="16"/>
      <c r="AV3317" s="16"/>
      <c r="AW3317" s="17"/>
      <c r="AX3317" s="16"/>
      <c r="AY3317" s="16"/>
      <c r="AZ3317" s="16"/>
      <c r="BA3317" s="16"/>
      <c r="BB3317" s="16"/>
      <c r="BC3317" s="16"/>
      <c r="BD3317" s="16"/>
      <c r="BH3317" s="6"/>
      <c r="BI3317" s="3"/>
      <c r="BK3317" s="6"/>
      <c r="BL3317" s="3"/>
      <c r="BM3317" s="3"/>
    </row>
    <row r="3318" spans="11:65" ht="12.75" customHeight="1" x14ac:dyDescent="0.15">
      <c r="K3318" s="1"/>
      <c r="AL3318" s="16"/>
      <c r="AM3318" s="16"/>
      <c r="AN3318" s="17"/>
      <c r="AO3318" s="16"/>
      <c r="AP3318" s="16"/>
      <c r="AQ3318" s="18"/>
      <c r="AR3318" s="18"/>
      <c r="AS3318" s="16"/>
      <c r="AT3318" s="16"/>
      <c r="AU3318" s="16"/>
      <c r="AV3318" s="16"/>
      <c r="AW3318" s="17"/>
      <c r="AX3318" s="16"/>
      <c r="AY3318" s="16"/>
      <c r="AZ3318" s="16"/>
      <c r="BA3318" s="16"/>
      <c r="BB3318" s="16"/>
      <c r="BC3318" s="16"/>
      <c r="BD3318" s="16"/>
      <c r="BH3318" s="6"/>
      <c r="BI3318" s="3"/>
      <c r="BK3318" s="6"/>
      <c r="BL3318" s="3"/>
      <c r="BM3318" s="3"/>
    </row>
    <row r="3319" spans="11:65" ht="12.75" customHeight="1" x14ac:dyDescent="0.15">
      <c r="K3319" s="1"/>
      <c r="AL3319" s="16"/>
      <c r="AM3319" s="16"/>
      <c r="AN3319" s="17"/>
      <c r="AO3319" s="16"/>
      <c r="AP3319" s="16"/>
      <c r="AQ3319" s="18"/>
      <c r="AR3319" s="18"/>
      <c r="AS3319" s="16"/>
      <c r="AT3319" s="16"/>
      <c r="AU3319" s="16"/>
      <c r="AV3319" s="16"/>
      <c r="AW3319" s="17"/>
      <c r="AX3319" s="16"/>
      <c r="AY3319" s="16"/>
      <c r="AZ3319" s="16"/>
      <c r="BA3319" s="16"/>
      <c r="BB3319" s="16"/>
      <c r="BC3319" s="16"/>
      <c r="BD3319" s="16"/>
      <c r="BH3319" s="6"/>
      <c r="BI3319" s="3"/>
      <c r="BK3319" s="6"/>
      <c r="BL3319" s="3"/>
      <c r="BM3319" s="3"/>
    </row>
    <row r="3320" spans="11:65" ht="12.75" customHeight="1" x14ac:dyDescent="0.15">
      <c r="K3320" s="1"/>
      <c r="AL3320" s="16"/>
      <c r="AM3320" s="16"/>
      <c r="AN3320" s="17"/>
      <c r="AO3320" s="16"/>
      <c r="AP3320" s="16"/>
      <c r="AQ3320" s="18"/>
      <c r="AR3320" s="18"/>
      <c r="AS3320" s="16"/>
      <c r="AT3320" s="16"/>
      <c r="AU3320" s="16"/>
      <c r="AV3320" s="16"/>
      <c r="AW3320" s="17"/>
      <c r="AX3320" s="16"/>
      <c r="AY3320" s="16"/>
      <c r="AZ3320" s="16"/>
      <c r="BA3320" s="16"/>
      <c r="BB3320" s="16"/>
      <c r="BC3320" s="16"/>
      <c r="BD3320" s="16"/>
      <c r="BH3320" s="6"/>
      <c r="BI3320" s="3"/>
      <c r="BK3320" s="6"/>
      <c r="BL3320" s="3"/>
      <c r="BM3320" s="3"/>
    </row>
    <row r="3321" spans="11:65" ht="12.75" customHeight="1" x14ac:dyDescent="0.15">
      <c r="K3321" s="1"/>
      <c r="AL3321" s="16"/>
      <c r="AM3321" s="16"/>
      <c r="AN3321" s="17"/>
      <c r="AO3321" s="16"/>
      <c r="AP3321" s="16"/>
      <c r="AQ3321" s="18"/>
      <c r="AR3321" s="18"/>
      <c r="AS3321" s="16"/>
      <c r="AT3321" s="16"/>
      <c r="AU3321" s="16"/>
      <c r="AV3321" s="16"/>
      <c r="AW3321" s="17"/>
      <c r="AX3321" s="16"/>
      <c r="AY3321" s="16"/>
      <c r="AZ3321" s="16"/>
      <c r="BA3321" s="16"/>
      <c r="BB3321" s="16"/>
      <c r="BC3321" s="16"/>
      <c r="BD3321" s="16"/>
      <c r="BH3321" s="6"/>
      <c r="BI3321" s="3"/>
      <c r="BK3321" s="6"/>
      <c r="BL3321" s="3"/>
      <c r="BM3321" s="3"/>
    </row>
    <row r="3322" spans="11:65" ht="12.75" customHeight="1" x14ac:dyDescent="0.15">
      <c r="K3322" s="1"/>
      <c r="AL3322" s="16"/>
      <c r="AM3322" s="16"/>
      <c r="AN3322" s="17"/>
      <c r="AO3322" s="16"/>
      <c r="AP3322" s="16"/>
      <c r="AQ3322" s="18"/>
      <c r="AR3322" s="18"/>
      <c r="AS3322" s="16"/>
      <c r="AT3322" s="16"/>
      <c r="AU3322" s="16"/>
      <c r="AV3322" s="16"/>
      <c r="AW3322" s="17"/>
      <c r="AX3322" s="16"/>
      <c r="AY3322" s="16"/>
      <c r="AZ3322" s="16"/>
      <c r="BA3322" s="16"/>
      <c r="BB3322" s="16"/>
      <c r="BC3322" s="16"/>
      <c r="BD3322" s="16"/>
      <c r="BH3322" s="6"/>
      <c r="BI3322" s="3"/>
      <c r="BK3322" s="6"/>
      <c r="BL3322" s="3"/>
      <c r="BM3322" s="3"/>
    </row>
    <row r="3323" spans="11:65" ht="12.75" customHeight="1" x14ac:dyDescent="0.15">
      <c r="K3323" s="1"/>
      <c r="AL3323" s="16"/>
      <c r="AM3323" s="16"/>
      <c r="AN3323" s="17"/>
      <c r="AO3323" s="16"/>
      <c r="AP3323" s="16"/>
      <c r="AQ3323" s="18"/>
      <c r="AR3323" s="18"/>
      <c r="AS3323" s="16"/>
      <c r="AT3323" s="16"/>
      <c r="AU3323" s="16"/>
      <c r="AV3323" s="16"/>
      <c r="AW3323" s="17"/>
      <c r="AX3323" s="16"/>
      <c r="AY3323" s="16"/>
      <c r="AZ3323" s="16"/>
      <c r="BA3323" s="16"/>
      <c r="BB3323" s="16"/>
      <c r="BC3323" s="16"/>
      <c r="BD3323" s="16"/>
      <c r="BH3323" s="6"/>
      <c r="BI3323" s="3"/>
      <c r="BK3323" s="6"/>
      <c r="BL3323" s="3"/>
      <c r="BM3323" s="3"/>
    </row>
    <row r="3324" spans="11:65" ht="12.75" customHeight="1" x14ac:dyDescent="0.15">
      <c r="K3324" s="1"/>
      <c r="AL3324" s="16"/>
      <c r="AM3324" s="16"/>
      <c r="AN3324" s="17"/>
      <c r="AO3324" s="16"/>
      <c r="AP3324" s="16"/>
      <c r="AQ3324" s="18"/>
      <c r="AR3324" s="18"/>
      <c r="AS3324" s="16"/>
      <c r="AT3324" s="16"/>
      <c r="AU3324" s="16"/>
      <c r="AV3324" s="16"/>
      <c r="AW3324" s="17"/>
      <c r="AX3324" s="16"/>
      <c r="AY3324" s="16"/>
      <c r="AZ3324" s="16"/>
      <c r="BA3324" s="16"/>
      <c r="BB3324" s="16"/>
      <c r="BC3324" s="16"/>
      <c r="BD3324" s="16"/>
      <c r="BH3324" s="6"/>
      <c r="BI3324" s="3"/>
      <c r="BK3324" s="6"/>
      <c r="BL3324" s="3"/>
      <c r="BM3324" s="3"/>
    </row>
    <row r="3325" spans="11:65" ht="12.75" customHeight="1" x14ac:dyDescent="0.15">
      <c r="K3325" s="1"/>
      <c r="AL3325" s="16"/>
      <c r="AM3325" s="16"/>
      <c r="AN3325" s="17"/>
      <c r="AO3325" s="16"/>
      <c r="AP3325" s="16"/>
      <c r="AQ3325" s="18"/>
      <c r="AR3325" s="18"/>
      <c r="AS3325" s="16"/>
      <c r="AT3325" s="16"/>
      <c r="AU3325" s="16"/>
      <c r="AV3325" s="16"/>
      <c r="AW3325" s="17"/>
      <c r="AX3325" s="16"/>
      <c r="AY3325" s="16"/>
      <c r="AZ3325" s="16"/>
      <c r="BA3325" s="16"/>
      <c r="BB3325" s="16"/>
      <c r="BC3325" s="16"/>
      <c r="BD3325" s="16"/>
      <c r="BH3325" s="6"/>
      <c r="BI3325" s="3"/>
      <c r="BK3325" s="6"/>
      <c r="BL3325" s="3"/>
      <c r="BM3325" s="3"/>
    </row>
    <row r="3326" spans="11:65" ht="12.75" customHeight="1" x14ac:dyDescent="0.15">
      <c r="K3326" s="1"/>
      <c r="AL3326" s="16"/>
      <c r="AM3326" s="16"/>
      <c r="AN3326" s="17"/>
      <c r="AO3326" s="16"/>
      <c r="AP3326" s="16"/>
      <c r="AQ3326" s="18"/>
      <c r="AR3326" s="18"/>
      <c r="AS3326" s="16"/>
      <c r="AT3326" s="16"/>
      <c r="AU3326" s="16"/>
      <c r="AV3326" s="16"/>
      <c r="AW3326" s="17"/>
      <c r="AX3326" s="16"/>
      <c r="AY3326" s="16"/>
      <c r="AZ3326" s="16"/>
      <c r="BA3326" s="16"/>
      <c r="BB3326" s="16"/>
      <c r="BC3326" s="16"/>
      <c r="BD3326" s="16"/>
      <c r="BH3326" s="6"/>
      <c r="BI3326" s="3"/>
      <c r="BK3326" s="6"/>
      <c r="BL3326" s="3"/>
      <c r="BM3326" s="3"/>
    </row>
    <row r="3327" spans="11:65" ht="12.75" customHeight="1" x14ac:dyDescent="0.15">
      <c r="K3327" s="1"/>
      <c r="AL3327" s="16"/>
      <c r="AM3327" s="16"/>
      <c r="AN3327" s="17"/>
      <c r="AO3327" s="16"/>
      <c r="AP3327" s="16"/>
      <c r="AQ3327" s="18"/>
      <c r="AR3327" s="18"/>
      <c r="AS3327" s="16"/>
      <c r="AT3327" s="16"/>
      <c r="AU3327" s="16"/>
      <c r="AV3327" s="16"/>
      <c r="AW3327" s="17"/>
      <c r="AX3327" s="16"/>
      <c r="AY3327" s="16"/>
      <c r="AZ3327" s="16"/>
      <c r="BA3327" s="16"/>
      <c r="BB3327" s="16"/>
      <c r="BC3327" s="16"/>
      <c r="BD3327" s="16"/>
      <c r="BH3327" s="6"/>
      <c r="BI3327" s="3"/>
      <c r="BK3327" s="6"/>
      <c r="BL3327" s="3"/>
      <c r="BM3327" s="3"/>
    </row>
    <row r="3328" spans="11:65" ht="12.75" customHeight="1" x14ac:dyDescent="0.15">
      <c r="K3328" s="1"/>
      <c r="AL3328" s="16"/>
      <c r="AM3328" s="16"/>
      <c r="AN3328" s="17"/>
      <c r="AO3328" s="16"/>
      <c r="AP3328" s="16"/>
      <c r="AQ3328" s="18"/>
      <c r="AR3328" s="18"/>
      <c r="AS3328" s="16"/>
      <c r="AT3328" s="16"/>
      <c r="AU3328" s="16"/>
      <c r="AV3328" s="16"/>
      <c r="AW3328" s="17"/>
      <c r="AX3328" s="16"/>
      <c r="AY3328" s="16"/>
      <c r="AZ3328" s="16"/>
      <c r="BA3328" s="16"/>
      <c r="BB3328" s="16"/>
      <c r="BC3328" s="16"/>
      <c r="BD3328" s="16"/>
      <c r="BH3328" s="6"/>
      <c r="BI3328" s="3"/>
      <c r="BK3328" s="6"/>
      <c r="BL3328" s="3"/>
      <c r="BM3328" s="3"/>
    </row>
    <row r="3329" spans="11:65" ht="12.75" customHeight="1" x14ac:dyDescent="0.15">
      <c r="K3329" s="1"/>
      <c r="AL3329" s="16"/>
      <c r="AM3329" s="16"/>
      <c r="AN3329" s="17"/>
      <c r="AO3329" s="16"/>
      <c r="AP3329" s="16"/>
      <c r="AQ3329" s="18"/>
      <c r="AR3329" s="18"/>
      <c r="AS3329" s="16"/>
      <c r="AT3329" s="16"/>
      <c r="AU3329" s="16"/>
      <c r="AV3329" s="16"/>
      <c r="AW3329" s="17"/>
      <c r="AX3329" s="16"/>
      <c r="AY3329" s="16"/>
      <c r="AZ3329" s="16"/>
      <c r="BA3329" s="16"/>
      <c r="BB3329" s="16"/>
      <c r="BC3329" s="16"/>
      <c r="BD3329" s="16"/>
      <c r="BH3329" s="6"/>
      <c r="BI3329" s="3"/>
      <c r="BK3329" s="6"/>
      <c r="BL3329" s="3"/>
      <c r="BM3329" s="3"/>
    </row>
    <row r="3330" spans="11:65" ht="12.75" customHeight="1" x14ac:dyDescent="0.15">
      <c r="K3330" s="1"/>
      <c r="AL3330" s="16"/>
      <c r="AM3330" s="16"/>
      <c r="AN3330" s="17"/>
      <c r="AO3330" s="16"/>
      <c r="AP3330" s="16"/>
      <c r="AQ3330" s="18"/>
      <c r="AR3330" s="18"/>
      <c r="AS3330" s="16"/>
      <c r="AT3330" s="16"/>
      <c r="AU3330" s="16"/>
      <c r="AV3330" s="16"/>
      <c r="AW3330" s="17"/>
      <c r="AX3330" s="16"/>
      <c r="AY3330" s="16"/>
      <c r="AZ3330" s="16"/>
      <c r="BA3330" s="16"/>
      <c r="BB3330" s="16"/>
      <c r="BC3330" s="16"/>
      <c r="BD3330" s="16"/>
      <c r="BH3330" s="6"/>
      <c r="BI3330" s="3"/>
      <c r="BK3330" s="6"/>
      <c r="BL3330" s="3"/>
      <c r="BM3330" s="3"/>
    </row>
    <row r="3331" spans="11:65" ht="12.75" customHeight="1" x14ac:dyDescent="0.15">
      <c r="K3331" s="1"/>
      <c r="AL3331" s="16"/>
      <c r="AM3331" s="16"/>
      <c r="AN3331" s="17"/>
      <c r="AO3331" s="16"/>
      <c r="AP3331" s="16"/>
      <c r="AQ3331" s="18"/>
      <c r="AR3331" s="18"/>
      <c r="AS3331" s="16"/>
      <c r="AT3331" s="16"/>
      <c r="AU3331" s="16"/>
      <c r="AV3331" s="16"/>
      <c r="AW3331" s="17"/>
      <c r="AX3331" s="16"/>
      <c r="AY3331" s="16"/>
      <c r="AZ3331" s="16"/>
      <c r="BA3331" s="16"/>
      <c r="BB3331" s="16"/>
      <c r="BC3331" s="16"/>
      <c r="BD3331" s="16"/>
      <c r="BH3331" s="6"/>
      <c r="BI3331" s="3"/>
      <c r="BK3331" s="6"/>
      <c r="BL3331" s="3"/>
      <c r="BM3331" s="3"/>
    </row>
    <row r="3332" spans="11:65" ht="12.75" customHeight="1" x14ac:dyDescent="0.15">
      <c r="K3332" s="1"/>
      <c r="AL3332" s="16"/>
      <c r="AM3332" s="16"/>
      <c r="AN3332" s="17"/>
      <c r="AO3332" s="16"/>
      <c r="AP3332" s="16"/>
      <c r="AQ3332" s="18"/>
      <c r="AR3332" s="18"/>
      <c r="AS3332" s="16"/>
      <c r="AT3332" s="16"/>
      <c r="AU3332" s="16"/>
      <c r="AV3332" s="16"/>
      <c r="AW3332" s="17"/>
      <c r="AX3332" s="16"/>
      <c r="AY3332" s="16"/>
      <c r="AZ3332" s="16"/>
      <c r="BA3332" s="16"/>
      <c r="BB3332" s="16"/>
      <c r="BC3332" s="16"/>
      <c r="BD3332" s="16"/>
      <c r="BH3332" s="6"/>
      <c r="BI3332" s="3"/>
      <c r="BK3332" s="6"/>
      <c r="BL3332" s="3"/>
      <c r="BM3332" s="3"/>
    </row>
    <row r="3333" spans="11:65" ht="12.75" customHeight="1" x14ac:dyDescent="0.15">
      <c r="K3333" s="1"/>
      <c r="AL3333" s="16"/>
      <c r="AM3333" s="16"/>
      <c r="AN3333" s="17"/>
      <c r="AO3333" s="16"/>
      <c r="AP3333" s="16"/>
      <c r="AQ3333" s="18"/>
      <c r="AR3333" s="18"/>
      <c r="AS3333" s="16"/>
      <c r="AT3333" s="16"/>
      <c r="AU3333" s="16"/>
      <c r="AV3333" s="16"/>
      <c r="AW3333" s="17"/>
      <c r="AX3333" s="16"/>
      <c r="AY3333" s="16"/>
      <c r="AZ3333" s="16"/>
      <c r="BA3333" s="16"/>
      <c r="BB3333" s="16"/>
      <c r="BC3333" s="16"/>
      <c r="BD3333" s="16"/>
      <c r="BH3333" s="6"/>
      <c r="BI3333" s="3"/>
      <c r="BK3333" s="6"/>
      <c r="BL3333" s="3"/>
      <c r="BM3333" s="3"/>
    </row>
    <row r="3334" spans="11:65" ht="12.75" customHeight="1" x14ac:dyDescent="0.15">
      <c r="K3334" s="1"/>
      <c r="AL3334" s="16"/>
      <c r="AM3334" s="16"/>
      <c r="AN3334" s="17"/>
      <c r="AO3334" s="16"/>
      <c r="AP3334" s="16"/>
      <c r="AQ3334" s="18"/>
      <c r="AR3334" s="18"/>
      <c r="AS3334" s="16"/>
      <c r="AT3334" s="16"/>
      <c r="AU3334" s="16"/>
      <c r="AV3334" s="16"/>
      <c r="AW3334" s="17"/>
      <c r="AX3334" s="16"/>
      <c r="AY3334" s="16"/>
      <c r="AZ3334" s="16"/>
      <c r="BA3334" s="16"/>
      <c r="BB3334" s="16"/>
      <c r="BC3334" s="16"/>
      <c r="BD3334" s="16"/>
      <c r="BH3334" s="6"/>
      <c r="BI3334" s="3"/>
      <c r="BK3334" s="6"/>
      <c r="BL3334" s="3"/>
      <c r="BM3334" s="3"/>
    </row>
    <row r="3335" spans="11:65" ht="12.75" customHeight="1" x14ac:dyDescent="0.15">
      <c r="K3335" s="1"/>
      <c r="AL3335" s="16"/>
      <c r="AM3335" s="16"/>
      <c r="AN3335" s="17"/>
      <c r="AO3335" s="16"/>
      <c r="AP3335" s="16"/>
      <c r="AQ3335" s="18"/>
      <c r="AR3335" s="18"/>
      <c r="AS3335" s="16"/>
      <c r="AT3335" s="16"/>
      <c r="AU3335" s="16"/>
      <c r="AV3335" s="16"/>
      <c r="AW3335" s="17"/>
      <c r="AX3335" s="16"/>
      <c r="AY3335" s="16"/>
      <c r="AZ3335" s="16"/>
      <c r="BA3335" s="16"/>
      <c r="BB3335" s="16"/>
      <c r="BC3335" s="16"/>
      <c r="BD3335" s="16"/>
      <c r="BH3335" s="6"/>
      <c r="BI3335" s="3"/>
      <c r="BK3335" s="6"/>
      <c r="BL3335" s="3"/>
      <c r="BM3335" s="3"/>
    </row>
    <row r="3336" spans="11:65" ht="12.75" customHeight="1" x14ac:dyDescent="0.15">
      <c r="K3336" s="1"/>
      <c r="AL3336" s="16"/>
      <c r="AM3336" s="16"/>
      <c r="AN3336" s="17"/>
      <c r="AO3336" s="16"/>
      <c r="AP3336" s="16"/>
      <c r="AQ3336" s="18"/>
      <c r="AR3336" s="18"/>
      <c r="AS3336" s="16"/>
      <c r="AT3336" s="16"/>
      <c r="AU3336" s="16"/>
      <c r="AV3336" s="16"/>
      <c r="AW3336" s="17"/>
      <c r="AX3336" s="16"/>
      <c r="AY3336" s="16"/>
      <c r="AZ3336" s="16"/>
      <c r="BA3336" s="16"/>
      <c r="BB3336" s="16"/>
      <c r="BC3336" s="16"/>
      <c r="BD3336" s="16"/>
      <c r="BH3336" s="6"/>
      <c r="BI3336" s="3"/>
      <c r="BK3336" s="6"/>
      <c r="BL3336" s="3"/>
      <c r="BM3336" s="3"/>
    </row>
    <row r="3337" spans="11:65" ht="12.75" customHeight="1" x14ac:dyDescent="0.15">
      <c r="K3337" s="1"/>
      <c r="AL3337" s="16"/>
      <c r="AM3337" s="16"/>
      <c r="AN3337" s="17"/>
      <c r="AO3337" s="16"/>
      <c r="AP3337" s="16"/>
      <c r="AQ3337" s="18"/>
      <c r="AR3337" s="18"/>
      <c r="AS3337" s="16"/>
      <c r="AT3337" s="16"/>
      <c r="AU3337" s="16"/>
      <c r="AV3337" s="16"/>
      <c r="AW3337" s="17"/>
      <c r="AX3337" s="16"/>
      <c r="AY3337" s="16"/>
      <c r="AZ3337" s="16"/>
      <c r="BA3337" s="16"/>
      <c r="BB3337" s="16"/>
      <c r="BC3337" s="16"/>
      <c r="BD3337" s="16"/>
      <c r="BH3337" s="6"/>
      <c r="BI3337" s="3"/>
      <c r="BK3337" s="6"/>
      <c r="BL3337" s="3"/>
      <c r="BM3337" s="3"/>
    </row>
    <row r="3338" spans="11:65" ht="12.75" customHeight="1" x14ac:dyDescent="0.15">
      <c r="K3338" s="1"/>
      <c r="AL3338" s="16"/>
      <c r="AM3338" s="16"/>
      <c r="AN3338" s="17"/>
      <c r="AO3338" s="16"/>
      <c r="AP3338" s="16"/>
      <c r="AQ3338" s="18"/>
      <c r="AR3338" s="18"/>
      <c r="AS3338" s="16"/>
      <c r="AT3338" s="16"/>
      <c r="AU3338" s="16"/>
      <c r="AV3338" s="16"/>
      <c r="AW3338" s="17"/>
      <c r="AX3338" s="16"/>
      <c r="AY3338" s="16"/>
      <c r="AZ3338" s="16"/>
      <c r="BA3338" s="16"/>
      <c r="BB3338" s="16"/>
      <c r="BC3338" s="16"/>
      <c r="BD3338" s="16"/>
      <c r="BH3338" s="6"/>
      <c r="BI3338" s="3"/>
      <c r="BK3338" s="6"/>
      <c r="BL3338" s="3"/>
      <c r="BM3338" s="3"/>
    </row>
    <row r="3339" spans="11:65" ht="12.75" customHeight="1" x14ac:dyDescent="0.15">
      <c r="K3339" s="1"/>
      <c r="AL3339" s="16"/>
      <c r="AM3339" s="16"/>
      <c r="AN3339" s="17"/>
      <c r="AO3339" s="16"/>
      <c r="AP3339" s="16"/>
      <c r="AQ3339" s="18"/>
      <c r="AR3339" s="18"/>
      <c r="AS3339" s="16"/>
      <c r="AT3339" s="16"/>
      <c r="AU3339" s="16"/>
      <c r="AV3339" s="16"/>
      <c r="AW3339" s="17"/>
      <c r="AX3339" s="16"/>
      <c r="AY3339" s="16"/>
      <c r="AZ3339" s="16"/>
      <c r="BA3339" s="16"/>
      <c r="BB3339" s="16"/>
      <c r="BC3339" s="16"/>
      <c r="BD3339" s="16"/>
      <c r="BH3339" s="6"/>
      <c r="BI3339" s="3"/>
      <c r="BK3339" s="6"/>
      <c r="BL3339" s="3"/>
      <c r="BM3339" s="3"/>
    </row>
    <row r="3340" spans="11:65" ht="12.75" customHeight="1" x14ac:dyDescent="0.15">
      <c r="K3340" s="1"/>
      <c r="AL3340" s="16"/>
      <c r="AM3340" s="16"/>
      <c r="AN3340" s="17"/>
      <c r="AO3340" s="16"/>
      <c r="AP3340" s="16"/>
      <c r="AQ3340" s="18"/>
      <c r="AR3340" s="18"/>
      <c r="AS3340" s="16"/>
      <c r="AT3340" s="16"/>
      <c r="AU3340" s="16"/>
      <c r="AV3340" s="16"/>
      <c r="AW3340" s="17"/>
      <c r="AX3340" s="16"/>
      <c r="AY3340" s="16"/>
      <c r="AZ3340" s="16"/>
      <c r="BA3340" s="16"/>
      <c r="BB3340" s="16"/>
      <c r="BC3340" s="16"/>
      <c r="BD3340" s="16"/>
      <c r="BH3340" s="6"/>
      <c r="BI3340" s="3"/>
      <c r="BK3340" s="6"/>
      <c r="BL3340" s="3"/>
      <c r="BM3340" s="3"/>
    </row>
    <row r="3341" spans="11:65" ht="12.75" customHeight="1" x14ac:dyDescent="0.15">
      <c r="K3341" s="1"/>
      <c r="AL3341" s="16"/>
      <c r="AM3341" s="16"/>
      <c r="AN3341" s="17"/>
      <c r="AO3341" s="16"/>
      <c r="AP3341" s="16"/>
      <c r="AQ3341" s="18"/>
      <c r="AR3341" s="18"/>
      <c r="AS3341" s="16"/>
      <c r="AT3341" s="16"/>
      <c r="AU3341" s="16"/>
      <c r="AV3341" s="16"/>
      <c r="AW3341" s="17"/>
      <c r="AX3341" s="16"/>
      <c r="AY3341" s="16"/>
      <c r="AZ3341" s="16"/>
      <c r="BA3341" s="16"/>
      <c r="BB3341" s="16"/>
      <c r="BC3341" s="16"/>
      <c r="BD3341" s="16"/>
      <c r="BH3341" s="6"/>
      <c r="BI3341" s="3"/>
      <c r="BK3341" s="6"/>
      <c r="BL3341" s="3"/>
      <c r="BM3341" s="3"/>
    </row>
    <row r="3342" spans="11:65" ht="12.75" customHeight="1" x14ac:dyDescent="0.15">
      <c r="K3342" s="1"/>
      <c r="AL3342" s="16"/>
      <c r="AM3342" s="16"/>
      <c r="AN3342" s="17"/>
      <c r="AO3342" s="16"/>
      <c r="AP3342" s="16"/>
      <c r="AQ3342" s="18"/>
      <c r="AR3342" s="18"/>
      <c r="AS3342" s="16"/>
      <c r="AT3342" s="16"/>
      <c r="AU3342" s="16"/>
      <c r="AV3342" s="16"/>
      <c r="AW3342" s="17"/>
      <c r="AX3342" s="16"/>
      <c r="AY3342" s="16"/>
      <c r="AZ3342" s="16"/>
      <c r="BA3342" s="16"/>
      <c r="BB3342" s="16"/>
      <c r="BC3342" s="16"/>
      <c r="BD3342" s="16"/>
      <c r="BH3342" s="6"/>
      <c r="BI3342" s="3"/>
      <c r="BK3342" s="6"/>
      <c r="BL3342" s="3"/>
      <c r="BM3342" s="3"/>
    </row>
    <row r="3343" spans="11:65" ht="12.75" customHeight="1" x14ac:dyDescent="0.15">
      <c r="K3343" s="1"/>
      <c r="AL3343" s="16"/>
      <c r="AM3343" s="16"/>
      <c r="AN3343" s="17"/>
      <c r="AO3343" s="16"/>
      <c r="AP3343" s="16"/>
      <c r="AQ3343" s="18"/>
      <c r="AR3343" s="18"/>
      <c r="AS3343" s="16"/>
      <c r="AT3343" s="16"/>
      <c r="AU3343" s="16"/>
      <c r="AV3343" s="16"/>
      <c r="AW3343" s="17"/>
      <c r="AX3343" s="16"/>
      <c r="AY3343" s="16"/>
      <c r="AZ3343" s="16"/>
      <c r="BA3343" s="16"/>
      <c r="BB3343" s="16"/>
      <c r="BC3343" s="16"/>
      <c r="BD3343" s="16"/>
      <c r="BH3343" s="6"/>
      <c r="BI3343" s="3"/>
      <c r="BK3343" s="6"/>
      <c r="BL3343" s="3"/>
      <c r="BM3343" s="3"/>
    </row>
    <row r="3344" spans="11:65" ht="12.75" customHeight="1" x14ac:dyDescent="0.15">
      <c r="K3344" s="1"/>
      <c r="AL3344" s="16"/>
      <c r="AM3344" s="16"/>
      <c r="AN3344" s="17"/>
      <c r="AO3344" s="16"/>
      <c r="AP3344" s="16"/>
      <c r="AQ3344" s="18"/>
      <c r="AR3344" s="18"/>
      <c r="AS3344" s="16"/>
      <c r="AT3344" s="16"/>
      <c r="AU3344" s="16"/>
      <c r="AV3344" s="16"/>
      <c r="AW3344" s="17"/>
      <c r="AX3344" s="16"/>
      <c r="AY3344" s="16"/>
      <c r="AZ3344" s="16"/>
      <c r="BA3344" s="16"/>
      <c r="BB3344" s="16"/>
      <c r="BC3344" s="16"/>
      <c r="BD3344" s="16"/>
      <c r="BH3344" s="6"/>
      <c r="BI3344" s="3"/>
      <c r="BK3344" s="6"/>
      <c r="BL3344" s="3"/>
      <c r="BM3344" s="3"/>
    </row>
    <row r="3345" spans="11:65" ht="12.75" customHeight="1" x14ac:dyDescent="0.15">
      <c r="K3345" s="1"/>
      <c r="AL3345" s="16"/>
      <c r="AM3345" s="16"/>
      <c r="AN3345" s="17"/>
      <c r="AO3345" s="16"/>
      <c r="AP3345" s="16"/>
      <c r="AQ3345" s="18"/>
      <c r="AR3345" s="18"/>
      <c r="AS3345" s="16"/>
      <c r="AT3345" s="16"/>
      <c r="AU3345" s="16"/>
      <c r="AV3345" s="16"/>
      <c r="AW3345" s="17"/>
      <c r="AX3345" s="16"/>
      <c r="AY3345" s="16"/>
      <c r="AZ3345" s="16"/>
      <c r="BA3345" s="16"/>
      <c r="BB3345" s="16"/>
      <c r="BC3345" s="16"/>
      <c r="BD3345" s="16"/>
      <c r="BH3345" s="6"/>
      <c r="BI3345" s="3"/>
      <c r="BK3345" s="6"/>
      <c r="BL3345" s="3"/>
      <c r="BM3345" s="3"/>
    </row>
    <row r="3346" spans="11:65" ht="12.75" customHeight="1" x14ac:dyDescent="0.15">
      <c r="K3346" s="1"/>
      <c r="AL3346" s="16"/>
      <c r="AM3346" s="16"/>
      <c r="AN3346" s="17"/>
      <c r="AO3346" s="16"/>
      <c r="AP3346" s="16"/>
      <c r="AQ3346" s="18"/>
      <c r="AR3346" s="18"/>
      <c r="AS3346" s="16"/>
      <c r="AT3346" s="16"/>
      <c r="AU3346" s="16"/>
      <c r="AV3346" s="16"/>
      <c r="AW3346" s="17"/>
      <c r="AX3346" s="16"/>
      <c r="AY3346" s="16"/>
      <c r="AZ3346" s="16"/>
      <c r="BA3346" s="16"/>
      <c r="BB3346" s="16"/>
      <c r="BC3346" s="16"/>
      <c r="BD3346" s="16"/>
      <c r="BH3346" s="6"/>
      <c r="BI3346" s="3"/>
      <c r="BK3346" s="6"/>
      <c r="BL3346" s="3"/>
      <c r="BM3346" s="3"/>
    </row>
    <row r="3347" spans="11:65" ht="12.75" customHeight="1" x14ac:dyDescent="0.15">
      <c r="K3347" s="1"/>
      <c r="AL3347" s="16"/>
      <c r="AM3347" s="16"/>
      <c r="AN3347" s="17"/>
      <c r="AO3347" s="16"/>
      <c r="AP3347" s="16"/>
      <c r="AQ3347" s="18"/>
      <c r="AR3347" s="18"/>
      <c r="AS3347" s="16"/>
      <c r="AT3347" s="16"/>
      <c r="AU3347" s="16"/>
      <c r="AV3347" s="16"/>
      <c r="AW3347" s="17"/>
      <c r="AX3347" s="16"/>
      <c r="AY3347" s="16"/>
      <c r="AZ3347" s="16"/>
      <c r="BA3347" s="16"/>
      <c r="BB3347" s="16"/>
      <c r="BC3347" s="16"/>
      <c r="BD3347" s="16"/>
      <c r="BH3347" s="6"/>
      <c r="BI3347" s="3"/>
      <c r="BK3347" s="6"/>
      <c r="BL3347" s="3"/>
      <c r="BM3347" s="3"/>
    </row>
    <row r="3348" spans="11:65" ht="12.75" customHeight="1" x14ac:dyDescent="0.15">
      <c r="K3348" s="1"/>
      <c r="AL3348" s="16"/>
      <c r="AM3348" s="16"/>
      <c r="AN3348" s="17"/>
      <c r="AO3348" s="16"/>
      <c r="AP3348" s="16"/>
      <c r="AQ3348" s="18"/>
      <c r="AR3348" s="18"/>
      <c r="AS3348" s="16"/>
      <c r="AT3348" s="16"/>
      <c r="AU3348" s="16"/>
      <c r="AV3348" s="16"/>
      <c r="AW3348" s="17"/>
      <c r="AX3348" s="16"/>
      <c r="AY3348" s="16"/>
      <c r="AZ3348" s="16"/>
      <c r="BA3348" s="16"/>
      <c r="BB3348" s="16"/>
      <c r="BC3348" s="16"/>
      <c r="BD3348" s="16"/>
      <c r="BH3348" s="6"/>
      <c r="BI3348" s="3"/>
      <c r="BK3348" s="6"/>
      <c r="BL3348" s="3"/>
      <c r="BM3348" s="3"/>
    </row>
    <row r="3349" spans="11:65" ht="12.75" customHeight="1" x14ac:dyDescent="0.15">
      <c r="K3349" s="1"/>
      <c r="AL3349" s="16"/>
      <c r="AM3349" s="16"/>
      <c r="AN3349" s="17"/>
      <c r="AO3349" s="16"/>
      <c r="AP3349" s="16"/>
      <c r="AQ3349" s="18"/>
      <c r="AR3349" s="18"/>
      <c r="AS3349" s="16"/>
      <c r="AT3349" s="16"/>
      <c r="AU3349" s="16"/>
      <c r="AV3349" s="16"/>
      <c r="AW3349" s="17"/>
      <c r="AX3349" s="16"/>
      <c r="AY3349" s="16"/>
      <c r="AZ3349" s="16"/>
      <c r="BA3349" s="16"/>
      <c r="BB3349" s="16"/>
      <c r="BC3349" s="16"/>
      <c r="BD3349" s="16"/>
      <c r="BH3349" s="6"/>
      <c r="BI3349" s="3"/>
      <c r="BK3349" s="6"/>
      <c r="BL3349" s="3"/>
      <c r="BM3349" s="3"/>
    </row>
    <row r="3350" spans="11:65" ht="12.75" customHeight="1" x14ac:dyDescent="0.15">
      <c r="K3350" s="1"/>
      <c r="AL3350" s="16"/>
      <c r="AM3350" s="16"/>
      <c r="AN3350" s="17"/>
      <c r="AO3350" s="16"/>
      <c r="AP3350" s="16"/>
      <c r="AQ3350" s="18"/>
      <c r="AR3350" s="18"/>
      <c r="AS3350" s="16"/>
      <c r="AT3350" s="16"/>
      <c r="AU3350" s="16"/>
      <c r="AV3350" s="16"/>
      <c r="AW3350" s="17"/>
      <c r="AX3350" s="16"/>
      <c r="AY3350" s="16"/>
      <c r="AZ3350" s="16"/>
      <c r="BA3350" s="16"/>
      <c r="BB3350" s="16"/>
      <c r="BC3350" s="16"/>
      <c r="BD3350" s="16"/>
      <c r="BH3350" s="6"/>
      <c r="BI3350" s="3"/>
      <c r="BK3350" s="6"/>
      <c r="BL3350" s="3"/>
      <c r="BM3350" s="3"/>
    </row>
    <row r="3351" spans="11:65" ht="12.75" customHeight="1" x14ac:dyDescent="0.15">
      <c r="K3351" s="1"/>
      <c r="AL3351" s="16"/>
      <c r="AM3351" s="16"/>
      <c r="AN3351" s="17"/>
      <c r="AO3351" s="16"/>
      <c r="AP3351" s="16"/>
      <c r="AQ3351" s="18"/>
      <c r="AR3351" s="18"/>
      <c r="AS3351" s="16"/>
      <c r="AT3351" s="16"/>
      <c r="AU3351" s="16"/>
      <c r="AV3351" s="16"/>
      <c r="AW3351" s="17"/>
      <c r="AX3351" s="16"/>
      <c r="AY3351" s="16"/>
      <c r="AZ3351" s="16"/>
      <c r="BA3351" s="16"/>
      <c r="BB3351" s="16"/>
      <c r="BC3351" s="16"/>
      <c r="BD3351" s="16"/>
      <c r="BH3351" s="6"/>
      <c r="BI3351" s="3"/>
      <c r="BK3351" s="6"/>
      <c r="BL3351" s="3"/>
      <c r="BM3351" s="3"/>
    </row>
    <row r="3352" spans="11:65" ht="12.75" customHeight="1" x14ac:dyDescent="0.15">
      <c r="K3352" s="1"/>
      <c r="AL3352" s="16"/>
      <c r="AM3352" s="16"/>
      <c r="AN3352" s="17"/>
      <c r="AO3352" s="16"/>
      <c r="AP3352" s="16"/>
      <c r="AQ3352" s="18"/>
      <c r="AR3352" s="18"/>
      <c r="AS3352" s="16"/>
      <c r="AT3352" s="16"/>
      <c r="AU3352" s="16"/>
      <c r="AV3352" s="16"/>
      <c r="AW3352" s="17"/>
      <c r="AX3352" s="16"/>
      <c r="AY3352" s="16"/>
      <c r="AZ3352" s="16"/>
      <c r="BA3352" s="16"/>
      <c r="BB3352" s="16"/>
      <c r="BC3352" s="16"/>
      <c r="BD3352" s="16"/>
      <c r="BH3352" s="6"/>
      <c r="BI3352" s="3"/>
      <c r="BK3352" s="6"/>
      <c r="BL3352" s="3"/>
      <c r="BM3352" s="3"/>
    </row>
    <row r="3353" spans="11:65" ht="12.75" customHeight="1" x14ac:dyDescent="0.15">
      <c r="K3353" s="1"/>
      <c r="AL3353" s="16"/>
      <c r="AM3353" s="16"/>
      <c r="AN3353" s="17"/>
      <c r="AO3353" s="16"/>
      <c r="AP3353" s="16"/>
      <c r="AQ3353" s="18"/>
      <c r="AR3353" s="18"/>
      <c r="AS3353" s="16"/>
      <c r="AT3353" s="16"/>
      <c r="AU3353" s="16"/>
      <c r="AV3353" s="16"/>
      <c r="AW3353" s="17"/>
      <c r="AX3353" s="16"/>
      <c r="AY3353" s="16"/>
      <c r="AZ3353" s="16"/>
      <c r="BA3353" s="16"/>
      <c r="BB3353" s="16"/>
      <c r="BC3353" s="16"/>
      <c r="BD3353" s="16"/>
      <c r="BH3353" s="6"/>
      <c r="BI3353" s="3"/>
      <c r="BK3353" s="6"/>
      <c r="BL3353" s="3"/>
      <c r="BM3353" s="3"/>
    </row>
    <row r="3354" spans="11:65" ht="12.75" customHeight="1" x14ac:dyDescent="0.15">
      <c r="K3354" s="1"/>
      <c r="AL3354" s="16"/>
      <c r="AM3354" s="16"/>
      <c r="AN3354" s="17"/>
      <c r="AO3354" s="16"/>
      <c r="AP3354" s="16"/>
      <c r="AQ3354" s="18"/>
      <c r="AR3354" s="18"/>
      <c r="AS3354" s="16"/>
      <c r="AT3354" s="16"/>
      <c r="AU3354" s="16"/>
      <c r="AV3354" s="16"/>
      <c r="AW3354" s="17"/>
      <c r="AX3354" s="16"/>
      <c r="AY3354" s="16"/>
      <c r="AZ3354" s="16"/>
      <c r="BA3354" s="16"/>
      <c r="BB3354" s="16"/>
      <c r="BC3354" s="16"/>
      <c r="BD3354" s="16"/>
      <c r="BH3354" s="6"/>
      <c r="BI3354" s="3"/>
      <c r="BK3354" s="6"/>
      <c r="BL3354" s="3"/>
      <c r="BM3354" s="3"/>
    </row>
    <row r="3355" spans="11:65" ht="12.75" customHeight="1" x14ac:dyDescent="0.15">
      <c r="K3355" s="1"/>
      <c r="AL3355" s="16"/>
      <c r="AM3355" s="16"/>
      <c r="AN3355" s="17"/>
      <c r="AO3355" s="16"/>
      <c r="AP3355" s="16"/>
      <c r="AQ3355" s="18"/>
      <c r="AR3355" s="18"/>
      <c r="AS3355" s="16"/>
      <c r="AT3355" s="16"/>
      <c r="AU3355" s="16"/>
      <c r="AV3355" s="16"/>
      <c r="AW3355" s="17"/>
      <c r="AX3355" s="16"/>
      <c r="AY3355" s="16"/>
      <c r="AZ3355" s="16"/>
      <c r="BA3355" s="16"/>
      <c r="BB3355" s="16"/>
      <c r="BC3355" s="16"/>
      <c r="BD3355" s="16"/>
      <c r="BH3355" s="6"/>
      <c r="BI3355" s="3"/>
      <c r="BK3355" s="6"/>
      <c r="BL3355" s="3"/>
      <c r="BM3355" s="3"/>
    </row>
    <row r="3356" spans="11:65" ht="12.75" customHeight="1" x14ac:dyDescent="0.15">
      <c r="K3356" s="1"/>
      <c r="AL3356" s="16"/>
      <c r="AM3356" s="16"/>
      <c r="AN3356" s="17"/>
      <c r="AO3356" s="16"/>
      <c r="AP3356" s="16"/>
      <c r="AQ3356" s="18"/>
      <c r="AR3356" s="18"/>
      <c r="AS3356" s="16"/>
      <c r="AT3356" s="16"/>
      <c r="AU3356" s="16"/>
      <c r="AV3356" s="16"/>
      <c r="AW3356" s="17"/>
      <c r="AX3356" s="16"/>
      <c r="AY3356" s="16"/>
      <c r="AZ3356" s="16"/>
      <c r="BA3356" s="16"/>
      <c r="BB3356" s="16"/>
      <c r="BC3356" s="16"/>
      <c r="BD3356" s="16"/>
      <c r="BH3356" s="6"/>
      <c r="BI3356" s="3"/>
      <c r="BK3356" s="6"/>
      <c r="BL3356" s="3"/>
      <c r="BM3356" s="3"/>
    </row>
    <row r="3357" spans="11:65" ht="12.75" customHeight="1" x14ac:dyDescent="0.15">
      <c r="K3357" s="1"/>
      <c r="AL3357" s="16"/>
      <c r="AM3357" s="16"/>
      <c r="AN3357" s="17"/>
      <c r="AO3357" s="16"/>
      <c r="AP3357" s="16"/>
      <c r="AQ3357" s="18"/>
      <c r="AR3357" s="18"/>
      <c r="AS3357" s="16"/>
      <c r="AT3357" s="16"/>
      <c r="AU3357" s="16"/>
      <c r="AV3357" s="16"/>
      <c r="AW3357" s="17"/>
      <c r="AX3357" s="16"/>
      <c r="AY3357" s="16"/>
      <c r="AZ3357" s="16"/>
      <c r="BA3357" s="16"/>
      <c r="BB3357" s="16"/>
      <c r="BC3357" s="16"/>
      <c r="BD3357" s="16"/>
      <c r="BH3357" s="6"/>
      <c r="BI3357" s="3"/>
      <c r="BK3357" s="6"/>
      <c r="BL3357" s="3"/>
      <c r="BM3357" s="3"/>
    </row>
    <row r="3358" spans="11:65" ht="12.75" customHeight="1" x14ac:dyDescent="0.15">
      <c r="K3358" s="1"/>
      <c r="AL3358" s="16"/>
      <c r="AM3358" s="16"/>
      <c r="AN3358" s="17"/>
      <c r="AO3358" s="16"/>
      <c r="AP3358" s="16"/>
      <c r="AQ3358" s="18"/>
      <c r="AR3358" s="18"/>
      <c r="AS3358" s="16"/>
      <c r="AT3358" s="16"/>
      <c r="AU3358" s="16"/>
      <c r="AV3358" s="16"/>
      <c r="AW3358" s="17"/>
      <c r="AX3358" s="16"/>
      <c r="AY3358" s="16"/>
      <c r="AZ3358" s="16"/>
      <c r="BA3358" s="16"/>
      <c r="BB3358" s="16"/>
      <c r="BC3358" s="16"/>
      <c r="BD3358" s="16"/>
      <c r="BH3358" s="6"/>
      <c r="BI3358" s="3"/>
      <c r="BK3358" s="6"/>
      <c r="BL3358" s="3"/>
      <c r="BM3358" s="3"/>
    </row>
    <row r="3359" spans="11:65" ht="12.75" customHeight="1" x14ac:dyDescent="0.15">
      <c r="K3359" s="1"/>
      <c r="AL3359" s="16"/>
      <c r="AM3359" s="16"/>
      <c r="AN3359" s="17"/>
      <c r="AO3359" s="16"/>
      <c r="AP3359" s="16"/>
      <c r="AQ3359" s="18"/>
      <c r="AR3359" s="18"/>
      <c r="AS3359" s="16"/>
      <c r="AT3359" s="16"/>
      <c r="AU3359" s="16"/>
      <c r="AV3359" s="16"/>
      <c r="AW3359" s="17"/>
      <c r="AX3359" s="16"/>
      <c r="AY3359" s="16"/>
      <c r="AZ3359" s="16"/>
      <c r="BA3359" s="16"/>
      <c r="BB3359" s="16"/>
      <c r="BC3359" s="16"/>
      <c r="BD3359" s="16"/>
      <c r="BH3359" s="6"/>
      <c r="BI3359" s="3"/>
      <c r="BK3359" s="6"/>
      <c r="BL3359" s="3"/>
      <c r="BM3359" s="3"/>
    </row>
    <row r="3360" spans="11:65" ht="12.75" customHeight="1" x14ac:dyDescent="0.15">
      <c r="K3360" s="1"/>
      <c r="AL3360" s="16"/>
      <c r="AM3360" s="16"/>
      <c r="AN3360" s="17"/>
      <c r="AO3360" s="16"/>
      <c r="AP3360" s="16"/>
      <c r="AQ3360" s="18"/>
      <c r="AR3360" s="18"/>
      <c r="AS3360" s="16"/>
      <c r="AT3360" s="16"/>
      <c r="AU3360" s="16"/>
      <c r="AV3360" s="16"/>
      <c r="AW3360" s="17"/>
      <c r="AX3360" s="16"/>
      <c r="AY3360" s="16"/>
      <c r="AZ3360" s="16"/>
      <c r="BA3360" s="16"/>
      <c r="BB3360" s="16"/>
      <c r="BC3360" s="16"/>
      <c r="BD3360" s="16"/>
      <c r="BH3360" s="6"/>
      <c r="BI3360" s="3"/>
      <c r="BK3360" s="6"/>
      <c r="BL3360" s="3"/>
      <c r="BM3360" s="3"/>
    </row>
    <row r="3361" spans="11:65" ht="12.75" customHeight="1" x14ac:dyDescent="0.15">
      <c r="K3361" s="1"/>
      <c r="AL3361" s="16"/>
      <c r="AM3361" s="16"/>
      <c r="AN3361" s="17"/>
      <c r="AO3361" s="16"/>
      <c r="AP3361" s="16"/>
      <c r="AQ3361" s="18"/>
      <c r="AR3361" s="18"/>
      <c r="AS3361" s="16"/>
      <c r="AT3361" s="16"/>
      <c r="AU3361" s="16"/>
      <c r="AV3361" s="16"/>
      <c r="AW3361" s="17"/>
      <c r="AX3361" s="16"/>
      <c r="AY3361" s="16"/>
      <c r="AZ3361" s="16"/>
      <c r="BA3361" s="16"/>
      <c r="BB3361" s="16"/>
      <c r="BC3361" s="16"/>
      <c r="BD3361" s="16"/>
      <c r="BH3361" s="6"/>
      <c r="BI3361" s="3"/>
      <c r="BK3361" s="6"/>
      <c r="BL3361" s="3"/>
      <c r="BM3361" s="3"/>
    </row>
    <row r="3362" spans="11:65" ht="12.75" customHeight="1" x14ac:dyDescent="0.15">
      <c r="K3362" s="1"/>
      <c r="AL3362" s="16"/>
      <c r="AM3362" s="16"/>
      <c r="AN3362" s="17"/>
      <c r="AO3362" s="16"/>
      <c r="AP3362" s="16"/>
      <c r="AQ3362" s="18"/>
      <c r="AR3362" s="18"/>
      <c r="AS3362" s="16"/>
      <c r="AT3362" s="16"/>
      <c r="AU3362" s="16"/>
      <c r="AV3362" s="16"/>
      <c r="AW3362" s="17"/>
      <c r="AX3362" s="16"/>
      <c r="AY3362" s="16"/>
      <c r="AZ3362" s="16"/>
      <c r="BA3362" s="16"/>
      <c r="BB3362" s="16"/>
      <c r="BC3362" s="16"/>
      <c r="BD3362" s="16"/>
      <c r="BH3362" s="6"/>
      <c r="BI3362" s="3"/>
      <c r="BK3362" s="6"/>
      <c r="BL3362" s="3"/>
      <c r="BM3362" s="3"/>
    </row>
    <row r="3363" spans="11:65" ht="12.75" customHeight="1" x14ac:dyDescent="0.15">
      <c r="K3363" s="1"/>
      <c r="AL3363" s="16"/>
      <c r="AM3363" s="16"/>
      <c r="AN3363" s="17"/>
      <c r="AO3363" s="16"/>
      <c r="AP3363" s="16"/>
      <c r="AQ3363" s="18"/>
      <c r="AR3363" s="18"/>
      <c r="AS3363" s="16"/>
      <c r="AT3363" s="16"/>
      <c r="AU3363" s="16"/>
      <c r="AV3363" s="16"/>
      <c r="AW3363" s="17"/>
      <c r="AX3363" s="16"/>
      <c r="AY3363" s="16"/>
      <c r="AZ3363" s="16"/>
      <c r="BA3363" s="16"/>
      <c r="BB3363" s="16"/>
      <c r="BC3363" s="16"/>
      <c r="BD3363" s="16"/>
      <c r="BH3363" s="6"/>
      <c r="BI3363" s="3"/>
      <c r="BK3363" s="6"/>
      <c r="BL3363" s="3"/>
      <c r="BM3363" s="3"/>
    </row>
    <row r="3364" spans="11:65" ht="12.75" customHeight="1" x14ac:dyDescent="0.15">
      <c r="K3364" s="1"/>
      <c r="AL3364" s="16"/>
      <c r="AM3364" s="16"/>
      <c r="AN3364" s="17"/>
      <c r="AO3364" s="16"/>
      <c r="AP3364" s="16"/>
      <c r="AQ3364" s="18"/>
      <c r="AR3364" s="18"/>
      <c r="AS3364" s="16"/>
      <c r="AT3364" s="16"/>
      <c r="AU3364" s="16"/>
      <c r="AV3364" s="16"/>
      <c r="AW3364" s="17"/>
      <c r="AX3364" s="16"/>
      <c r="AY3364" s="16"/>
      <c r="AZ3364" s="16"/>
      <c r="BA3364" s="16"/>
      <c r="BB3364" s="16"/>
      <c r="BC3364" s="16"/>
      <c r="BD3364" s="16"/>
      <c r="BH3364" s="6"/>
      <c r="BI3364" s="3"/>
      <c r="BK3364" s="6"/>
      <c r="BL3364" s="3"/>
      <c r="BM3364" s="3"/>
    </row>
    <row r="3365" spans="11:65" ht="12.75" customHeight="1" x14ac:dyDescent="0.15">
      <c r="K3365" s="1"/>
      <c r="AL3365" s="16"/>
      <c r="AM3365" s="16"/>
      <c r="AN3365" s="17"/>
      <c r="AO3365" s="16"/>
      <c r="AP3365" s="16"/>
      <c r="AQ3365" s="18"/>
      <c r="AR3365" s="18"/>
      <c r="AS3365" s="16"/>
      <c r="AT3365" s="16"/>
      <c r="AU3365" s="16"/>
      <c r="AV3365" s="16"/>
      <c r="AW3365" s="17"/>
      <c r="AX3365" s="16"/>
      <c r="AY3365" s="16"/>
      <c r="AZ3365" s="16"/>
      <c r="BA3365" s="16"/>
      <c r="BB3365" s="16"/>
      <c r="BC3365" s="16"/>
      <c r="BD3365" s="16"/>
      <c r="BH3365" s="6"/>
      <c r="BI3365" s="3"/>
      <c r="BK3365" s="6"/>
      <c r="BL3365" s="3"/>
      <c r="BM3365" s="3"/>
    </row>
    <row r="3366" spans="11:65" ht="12.75" customHeight="1" x14ac:dyDescent="0.15">
      <c r="K3366" s="1"/>
      <c r="AL3366" s="16"/>
      <c r="AM3366" s="16"/>
      <c r="AN3366" s="17"/>
      <c r="AO3366" s="16"/>
      <c r="AP3366" s="16"/>
      <c r="AQ3366" s="18"/>
      <c r="AR3366" s="18"/>
      <c r="AS3366" s="16"/>
      <c r="AT3366" s="16"/>
      <c r="AU3366" s="16"/>
      <c r="AV3366" s="16"/>
      <c r="AW3366" s="17"/>
      <c r="AX3366" s="16"/>
      <c r="AY3366" s="16"/>
      <c r="AZ3366" s="16"/>
      <c r="BA3366" s="16"/>
      <c r="BB3366" s="16"/>
      <c r="BC3366" s="16"/>
      <c r="BD3366" s="16"/>
      <c r="BH3366" s="6"/>
      <c r="BI3366" s="3"/>
      <c r="BK3366" s="6"/>
      <c r="BL3366" s="3"/>
      <c r="BM3366" s="3"/>
    </row>
    <row r="3367" spans="11:65" ht="12.75" customHeight="1" x14ac:dyDescent="0.15">
      <c r="K3367" s="1"/>
      <c r="AL3367" s="16"/>
      <c r="AM3367" s="16"/>
      <c r="AN3367" s="17"/>
      <c r="AO3367" s="16"/>
      <c r="AP3367" s="16"/>
      <c r="AQ3367" s="18"/>
      <c r="AR3367" s="18"/>
      <c r="AS3367" s="16"/>
      <c r="AT3367" s="16"/>
      <c r="AU3367" s="16"/>
      <c r="AV3367" s="16"/>
      <c r="AW3367" s="17"/>
      <c r="AX3367" s="16"/>
      <c r="AY3367" s="16"/>
      <c r="AZ3367" s="16"/>
      <c r="BA3367" s="16"/>
      <c r="BB3367" s="16"/>
      <c r="BC3367" s="16"/>
      <c r="BD3367" s="16"/>
      <c r="BH3367" s="6"/>
      <c r="BI3367" s="3"/>
      <c r="BK3367" s="6"/>
      <c r="BL3367" s="3"/>
      <c r="BM3367" s="3"/>
    </row>
    <row r="3368" spans="11:65" ht="12.75" customHeight="1" x14ac:dyDescent="0.15">
      <c r="K3368" s="1"/>
      <c r="AL3368" s="16"/>
      <c r="AM3368" s="16"/>
      <c r="AN3368" s="17"/>
      <c r="AO3368" s="16"/>
      <c r="AP3368" s="16"/>
      <c r="AQ3368" s="18"/>
      <c r="AR3368" s="18"/>
      <c r="AS3368" s="16"/>
      <c r="AT3368" s="16"/>
      <c r="AU3368" s="16"/>
      <c r="AV3368" s="16"/>
      <c r="AW3368" s="17"/>
      <c r="AX3368" s="16"/>
      <c r="AY3368" s="16"/>
      <c r="AZ3368" s="16"/>
      <c r="BA3368" s="16"/>
      <c r="BB3368" s="16"/>
      <c r="BC3368" s="16"/>
      <c r="BD3368" s="16"/>
      <c r="BH3368" s="6"/>
      <c r="BI3368" s="3"/>
      <c r="BK3368" s="6"/>
      <c r="BL3368" s="3"/>
      <c r="BM3368" s="3"/>
    </row>
    <row r="3369" spans="11:65" ht="12.75" customHeight="1" x14ac:dyDescent="0.15">
      <c r="K3369" s="1"/>
      <c r="AL3369" s="16"/>
      <c r="AM3369" s="16"/>
      <c r="AN3369" s="17"/>
      <c r="AO3369" s="16"/>
      <c r="AP3369" s="16"/>
      <c r="AQ3369" s="18"/>
      <c r="AR3369" s="18"/>
      <c r="AS3369" s="16"/>
      <c r="AT3369" s="16"/>
      <c r="AU3369" s="16"/>
      <c r="AV3369" s="16"/>
      <c r="AW3369" s="17"/>
      <c r="AX3369" s="16"/>
      <c r="AY3369" s="16"/>
      <c r="AZ3369" s="16"/>
      <c r="BA3369" s="16"/>
      <c r="BB3369" s="16"/>
      <c r="BC3369" s="16"/>
      <c r="BD3369" s="16"/>
      <c r="BH3369" s="6"/>
      <c r="BI3369" s="3"/>
      <c r="BK3369" s="6"/>
      <c r="BL3369" s="3"/>
      <c r="BM3369" s="3"/>
    </row>
    <row r="3370" spans="11:65" ht="12.75" customHeight="1" x14ac:dyDescent="0.15">
      <c r="K3370" s="1"/>
      <c r="AL3370" s="16"/>
      <c r="AM3370" s="16"/>
      <c r="AN3370" s="17"/>
      <c r="AO3370" s="16"/>
      <c r="AP3370" s="16"/>
      <c r="AQ3370" s="18"/>
      <c r="AR3370" s="18"/>
      <c r="AS3370" s="16"/>
      <c r="AT3370" s="16"/>
      <c r="AU3370" s="16"/>
      <c r="AV3370" s="16"/>
      <c r="AW3370" s="17"/>
      <c r="AX3370" s="16"/>
      <c r="AY3370" s="16"/>
      <c r="AZ3370" s="16"/>
      <c r="BA3370" s="16"/>
      <c r="BB3370" s="16"/>
      <c r="BC3370" s="16"/>
      <c r="BD3370" s="16"/>
      <c r="BH3370" s="6"/>
      <c r="BI3370" s="3"/>
      <c r="BK3370" s="6"/>
      <c r="BL3370" s="3"/>
      <c r="BM3370" s="3"/>
    </row>
    <row r="3371" spans="11:65" ht="12.75" customHeight="1" x14ac:dyDescent="0.15">
      <c r="K3371" s="1"/>
      <c r="AL3371" s="16"/>
      <c r="AM3371" s="16"/>
      <c r="AN3371" s="17"/>
      <c r="AO3371" s="16"/>
      <c r="AP3371" s="16"/>
      <c r="AQ3371" s="18"/>
      <c r="AR3371" s="18"/>
      <c r="AS3371" s="16"/>
      <c r="AT3371" s="16"/>
      <c r="AU3371" s="16"/>
      <c r="AV3371" s="16"/>
      <c r="AW3371" s="17"/>
      <c r="AX3371" s="16"/>
      <c r="AY3371" s="16"/>
      <c r="AZ3371" s="16"/>
      <c r="BA3371" s="16"/>
      <c r="BB3371" s="16"/>
      <c r="BC3371" s="16"/>
      <c r="BD3371" s="16"/>
      <c r="BH3371" s="6"/>
      <c r="BI3371" s="3"/>
      <c r="BK3371" s="6"/>
      <c r="BL3371" s="3"/>
      <c r="BM3371" s="3"/>
    </row>
    <row r="3372" spans="11:65" ht="12.75" customHeight="1" x14ac:dyDescent="0.15">
      <c r="K3372" s="1"/>
      <c r="AL3372" s="16"/>
      <c r="AM3372" s="16"/>
      <c r="AN3372" s="17"/>
      <c r="AO3372" s="16"/>
      <c r="AP3372" s="16"/>
      <c r="AQ3372" s="18"/>
      <c r="AR3372" s="18"/>
      <c r="AS3372" s="16"/>
      <c r="AT3372" s="16"/>
      <c r="AU3372" s="16"/>
      <c r="AV3372" s="16"/>
      <c r="AW3372" s="17"/>
      <c r="AX3372" s="16"/>
      <c r="AY3372" s="16"/>
      <c r="AZ3372" s="16"/>
      <c r="BA3372" s="16"/>
      <c r="BB3372" s="16"/>
      <c r="BC3372" s="16"/>
      <c r="BD3372" s="16"/>
      <c r="BH3372" s="6"/>
      <c r="BI3372" s="3"/>
      <c r="BK3372" s="6"/>
      <c r="BL3372" s="3"/>
      <c r="BM3372" s="3"/>
    </row>
    <row r="3373" spans="11:65" ht="12.75" customHeight="1" x14ac:dyDescent="0.15">
      <c r="K3373" s="1"/>
      <c r="AL3373" s="16"/>
      <c r="AM3373" s="16"/>
      <c r="AN3373" s="17"/>
      <c r="AO3373" s="16"/>
      <c r="AP3373" s="16"/>
      <c r="AQ3373" s="18"/>
      <c r="AR3373" s="18"/>
      <c r="AS3373" s="16"/>
      <c r="AT3373" s="16"/>
      <c r="AU3373" s="16"/>
      <c r="AV3373" s="16"/>
      <c r="AW3373" s="17"/>
      <c r="AX3373" s="16"/>
      <c r="AY3373" s="16"/>
      <c r="AZ3373" s="16"/>
      <c r="BA3373" s="16"/>
      <c r="BB3373" s="16"/>
      <c r="BC3373" s="16"/>
      <c r="BD3373" s="16"/>
      <c r="BH3373" s="6"/>
      <c r="BI3373" s="3"/>
      <c r="BK3373" s="6"/>
      <c r="BL3373" s="3"/>
      <c r="BM3373" s="3"/>
    </row>
    <row r="3374" spans="11:65" ht="12.75" customHeight="1" x14ac:dyDescent="0.15">
      <c r="K3374" s="1"/>
      <c r="AL3374" s="16"/>
      <c r="AM3374" s="16"/>
      <c r="AN3374" s="17"/>
      <c r="AO3374" s="16"/>
      <c r="AP3374" s="16"/>
      <c r="AQ3374" s="18"/>
      <c r="AR3374" s="18"/>
      <c r="AS3374" s="16"/>
      <c r="AT3374" s="16"/>
      <c r="AU3374" s="16"/>
      <c r="AV3374" s="16"/>
      <c r="AW3374" s="17"/>
      <c r="AX3374" s="16"/>
      <c r="AY3374" s="16"/>
      <c r="AZ3374" s="16"/>
      <c r="BA3374" s="16"/>
      <c r="BB3374" s="16"/>
      <c r="BC3374" s="16"/>
      <c r="BD3374" s="16"/>
      <c r="BH3374" s="6"/>
      <c r="BI3374" s="3"/>
      <c r="BK3374" s="6"/>
      <c r="BL3374" s="3"/>
      <c r="BM3374" s="3"/>
    </row>
    <row r="3375" spans="11:65" ht="12.75" customHeight="1" x14ac:dyDescent="0.15">
      <c r="K3375" s="1"/>
      <c r="AL3375" s="16"/>
      <c r="AM3375" s="16"/>
      <c r="AN3375" s="17"/>
      <c r="AO3375" s="16"/>
      <c r="AP3375" s="16"/>
      <c r="AQ3375" s="18"/>
      <c r="AR3375" s="18"/>
      <c r="AS3375" s="16"/>
      <c r="AT3375" s="16"/>
      <c r="AU3375" s="16"/>
      <c r="AV3375" s="16"/>
      <c r="AW3375" s="17"/>
      <c r="AX3375" s="16"/>
      <c r="AY3375" s="16"/>
      <c r="AZ3375" s="16"/>
      <c r="BA3375" s="16"/>
      <c r="BB3375" s="16"/>
      <c r="BC3375" s="16"/>
      <c r="BD3375" s="16"/>
      <c r="BH3375" s="6"/>
      <c r="BI3375" s="3"/>
      <c r="BK3375" s="6"/>
      <c r="BL3375" s="3"/>
      <c r="BM3375" s="3"/>
    </row>
    <row r="3376" spans="11:65" ht="12.75" customHeight="1" x14ac:dyDescent="0.15">
      <c r="K3376" s="1"/>
      <c r="AL3376" s="16"/>
      <c r="AM3376" s="16"/>
      <c r="AN3376" s="17"/>
      <c r="AO3376" s="16"/>
      <c r="AP3376" s="16"/>
      <c r="AQ3376" s="18"/>
      <c r="AR3376" s="18"/>
      <c r="AS3376" s="16"/>
      <c r="AT3376" s="16"/>
      <c r="AU3376" s="16"/>
      <c r="AV3376" s="16"/>
      <c r="AW3376" s="17"/>
      <c r="AX3376" s="16"/>
      <c r="AY3376" s="16"/>
      <c r="AZ3376" s="16"/>
      <c r="BA3376" s="16"/>
      <c r="BB3376" s="16"/>
      <c r="BC3376" s="16"/>
      <c r="BD3376" s="16"/>
      <c r="BH3376" s="6"/>
      <c r="BI3376" s="3"/>
      <c r="BK3376" s="6"/>
      <c r="BL3376" s="3"/>
      <c r="BM3376" s="3"/>
    </row>
    <row r="3377" spans="11:65" ht="12.75" customHeight="1" x14ac:dyDescent="0.15">
      <c r="K3377" s="1"/>
      <c r="AL3377" s="16"/>
      <c r="AM3377" s="16"/>
      <c r="AN3377" s="17"/>
      <c r="AO3377" s="16"/>
      <c r="AP3377" s="16"/>
      <c r="AQ3377" s="18"/>
      <c r="AR3377" s="18"/>
      <c r="AS3377" s="16"/>
      <c r="AT3377" s="16"/>
      <c r="AU3377" s="16"/>
      <c r="AV3377" s="16"/>
      <c r="AW3377" s="17"/>
      <c r="AX3377" s="16"/>
      <c r="AY3377" s="16"/>
      <c r="AZ3377" s="16"/>
      <c r="BA3377" s="16"/>
      <c r="BB3377" s="16"/>
      <c r="BC3377" s="16"/>
      <c r="BD3377" s="16"/>
      <c r="BH3377" s="6"/>
      <c r="BI3377" s="3"/>
      <c r="BK3377" s="6"/>
      <c r="BL3377" s="3"/>
      <c r="BM3377" s="3"/>
    </row>
    <row r="3378" spans="11:65" ht="12.75" customHeight="1" x14ac:dyDescent="0.15">
      <c r="K3378" s="1"/>
      <c r="AL3378" s="16"/>
      <c r="AM3378" s="16"/>
      <c r="AN3378" s="17"/>
      <c r="AO3378" s="16"/>
      <c r="AP3378" s="16"/>
      <c r="AQ3378" s="18"/>
      <c r="AR3378" s="18"/>
      <c r="AS3378" s="16"/>
      <c r="AT3378" s="16"/>
      <c r="AU3378" s="16"/>
      <c r="AV3378" s="16"/>
      <c r="AW3378" s="17"/>
      <c r="AX3378" s="16"/>
      <c r="AY3378" s="16"/>
      <c r="AZ3378" s="16"/>
      <c r="BA3378" s="16"/>
      <c r="BB3378" s="16"/>
      <c r="BC3378" s="16"/>
      <c r="BD3378" s="16"/>
      <c r="BH3378" s="6"/>
      <c r="BI3378" s="3"/>
      <c r="BK3378" s="6"/>
      <c r="BL3378" s="3"/>
      <c r="BM3378" s="3"/>
    </row>
    <row r="3379" spans="11:65" ht="12.75" customHeight="1" x14ac:dyDescent="0.15">
      <c r="K3379" s="1"/>
      <c r="AL3379" s="16"/>
      <c r="AM3379" s="16"/>
      <c r="AN3379" s="17"/>
      <c r="AO3379" s="16"/>
      <c r="AP3379" s="16"/>
      <c r="AQ3379" s="18"/>
      <c r="AR3379" s="18"/>
      <c r="AS3379" s="16"/>
      <c r="AT3379" s="16"/>
      <c r="AU3379" s="16"/>
      <c r="AV3379" s="16"/>
      <c r="AW3379" s="17"/>
      <c r="AX3379" s="16"/>
      <c r="AY3379" s="16"/>
      <c r="AZ3379" s="16"/>
      <c r="BA3379" s="16"/>
      <c r="BB3379" s="16"/>
      <c r="BC3379" s="16"/>
      <c r="BD3379" s="16"/>
      <c r="BH3379" s="6"/>
      <c r="BI3379" s="3"/>
      <c r="BK3379" s="6"/>
      <c r="BL3379" s="3"/>
      <c r="BM3379" s="3"/>
    </row>
    <row r="3380" spans="11:65" ht="12.75" customHeight="1" x14ac:dyDescent="0.15">
      <c r="K3380" s="1"/>
      <c r="AL3380" s="16"/>
      <c r="AM3380" s="16"/>
      <c r="AN3380" s="17"/>
      <c r="AO3380" s="16"/>
      <c r="AP3380" s="16"/>
      <c r="AQ3380" s="18"/>
      <c r="AR3380" s="18"/>
      <c r="AS3380" s="16"/>
      <c r="AT3380" s="16"/>
      <c r="AU3380" s="16"/>
      <c r="AV3380" s="16"/>
      <c r="AW3380" s="17"/>
      <c r="AX3380" s="16"/>
      <c r="AY3380" s="16"/>
      <c r="AZ3380" s="16"/>
      <c r="BA3380" s="16"/>
      <c r="BB3380" s="16"/>
      <c r="BC3380" s="16"/>
      <c r="BD3380" s="16"/>
      <c r="BH3380" s="6"/>
      <c r="BI3380" s="3"/>
      <c r="BK3380" s="6"/>
      <c r="BL3380" s="3"/>
      <c r="BM3380" s="3"/>
    </row>
    <row r="3381" spans="11:65" ht="12.75" customHeight="1" x14ac:dyDescent="0.15">
      <c r="K3381" s="1"/>
      <c r="AL3381" s="16"/>
      <c r="AM3381" s="16"/>
      <c r="AN3381" s="17"/>
      <c r="AO3381" s="16"/>
      <c r="AP3381" s="16"/>
      <c r="AQ3381" s="18"/>
      <c r="AR3381" s="18"/>
      <c r="AS3381" s="16"/>
      <c r="AT3381" s="16"/>
      <c r="AU3381" s="16"/>
      <c r="AV3381" s="16"/>
      <c r="AW3381" s="17"/>
      <c r="AX3381" s="16"/>
      <c r="AY3381" s="16"/>
      <c r="AZ3381" s="16"/>
      <c r="BA3381" s="16"/>
      <c r="BB3381" s="16"/>
      <c r="BC3381" s="16"/>
      <c r="BD3381" s="16"/>
      <c r="BH3381" s="6"/>
      <c r="BI3381" s="3"/>
      <c r="BK3381" s="6"/>
      <c r="BL3381" s="3"/>
      <c r="BM3381" s="3"/>
    </row>
    <row r="3382" spans="11:65" ht="12.75" customHeight="1" x14ac:dyDescent="0.15">
      <c r="K3382" s="1"/>
      <c r="AL3382" s="16"/>
      <c r="AM3382" s="16"/>
      <c r="AN3382" s="17"/>
      <c r="AO3382" s="16"/>
      <c r="AP3382" s="16"/>
      <c r="AQ3382" s="18"/>
      <c r="AR3382" s="18"/>
      <c r="AS3382" s="16"/>
      <c r="AT3382" s="16"/>
      <c r="AU3382" s="16"/>
      <c r="AV3382" s="16"/>
      <c r="AW3382" s="17"/>
      <c r="AX3382" s="16"/>
      <c r="AY3382" s="16"/>
      <c r="AZ3382" s="16"/>
      <c r="BA3382" s="16"/>
      <c r="BB3382" s="16"/>
      <c r="BC3382" s="16"/>
      <c r="BD3382" s="16"/>
      <c r="BH3382" s="6"/>
      <c r="BI3382" s="3"/>
      <c r="BK3382" s="6"/>
      <c r="BL3382" s="3"/>
      <c r="BM3382" s="3"/>
    </row>
    <row r="3383" spans="11:65" ht="12.75" customHeight="1" x14ac:dyDescent="0.15">
      <c r="K3383" s="1"/>
      <c r="AL3383" s="16"/>
      <c r="AM3383" s="16"/>
      <c r="AN3383" s="17"/>
      <c r="AO3383" s="16"/>
      <c r="AP3383" s="16"/>
      <c r="AQ3383" s="18"/>
      <c r="AR3383" s="18"/>
      <c r="AS3383" s="16"/>
      <c r="AT3383" s="16"/>
      <c r="AU3383" s="16"/>
      <c r="AV3383" s="16"/>
      <c r="AW3383" s="17"/>
      <c r="AX3383" s="16"/>
      <c r="AY3383" s="16"/>
      <c r="AZ3383" s="16"/>
      <c r="BA3383" s="16"/>
      <c r="BB3383" s="16"/>
      <c r="BC3383" s="16"/>
      <c r="BD3383" s="16"/>
      <c r="BH3383" s="6"/>
      <c r="BI3383" s="3"/>
      <c r="BK3383" s="6"/>
      <c r="BL3383" s="3"/>
      <c r="BM3383" s="3"/>
    </row>
    <row r="3384" spans="11:65" ht="12.75" customHeight="1" x14ac:dyDescent="0.15">
      <c r="K3384" s="1"/>
      <c r="AL3384" s="16"/>
      <c r="AM3384" s="16"/>
      <c r="AN3384" s="17"/>
      <c r="AO3384" s="16"/>
      <c r="AP3384" s="16"/>
      <c r="AQ3384" s="18"/>
      <c r="AR3384" s="18"/>
      <c r="AS3384" s="16"/>
      <c r="AT3384" s="16"/>
      <c r="AU3384" s="16"/>
      <c r="AV3384" s="16"/>
      <c r="AW3384" s="17"/>
      <c r="AX3384" s="16"/>
      <c r="AY3384" s="16"/>
      <c r="AZ3384" s="16"/>
      <c r="BA3384" s="16"/>
      <c r="BB3384" s="16"/>
      <c r="BC3384" s="16"/>
      <c r="BD3384" s="16"/>
      <c r="BH3384" s="6"/>
      <c r="BI3384" s="3"/>
      <c r="BK3384" s="6"/>
      <c r="BL3384" s="3"/>
      <c r="BM3384" s="3"/>
    </row>
    <row r="3385" spans="11:65" ht="12.75" customHeight="1" x14ac:dyDescent="0.15">
      <c r="K3385" s="1"/>
      <c r="AL3385" s="16"/>
      <c r="AM3385" s="16"/>
      <c r="AN3385" s="17"/>
      <c r="AO3385" s="16"/>
      <c r="AP3385" s="16"/>
      <c r="AQ3385" s="18"/>
      <c r="AR3385" s="18"/>
      <c r="AS3385" s="16"/>
      <c r="AT3385" s="16"/>
      <c r="AU3385" s="16"/>
      <c r="AV3385" s="16"/>
      <c r="AW3385" s="17"/>
      <c r="AX3385" s="16"/>
      <c r="AY3385" s="16"/>
      <c r="AZ3385" s="16"/>
      <c r="BA3385" s="16"/>
      <c r="BB3385" s="16"/>
      <c r="BC3385" s="16"/>
      <c r="BD3385" s="16"/>
      <c r="BH3385" s="6"/>
      <c r="BI3385" s="3"/>
      <c r="BK3385" s="6"/>
      <c r="BL3385" s="3"/>
      <c r="BM3385" s="3"/>
    </row>
    <row r="3386" spans="11:65" ht="12.75" customHeight="1" x14ac:dyDescent="0.15">
      <c r="K3386" s="1"/>
      <c r="AL3386" s="16"/>
      <c r="AM3386" s="16"/>
      <c r="AN3386" s="17"/>
      <c r="AO3386" s="16"/>
      <c r="AP3386" s="16"/>
      <c r="AQ3386" s="18"/>
      <c r="AR3386" s="18"/>
      <c r="AS3386" s="16"/>
      <c r="AT3386" s="16"/>
      <c r="AU3386" s="16"/>
      <c r="AV3386" s="16"/>
      <c r="AW3386" s="17"/>
      <c r="AX3386" s="16"/>
      <c r="AY3386" s="16"/>
      <c r="AZ3386" s="16"/>
      <c r="BA3386" s="16"/>
      <c r="BB3386" s="16"/>
      <c r="BC3386" s="16"/>
      <c r="BD3386" s="16"/>
      <c r="BH3386" s="6"/>
      <c r="BI3386" s="3"/>
      <c r="BK3386" s="6"/>
      <c r="BL3386" s="3"/>
      <c r="BM3386" s="3"/>
    </row>
    <row r="3387" spans="11:65" ht="12.75" customHeight="1" x14ac:dyDescent="0.15">
      <c r="K3387" s="1"/>
      <c r="AL3387" s="16"/>
      <c r="AM3387" s="16"/>
      <c r="AN3387" s="17"/>
      <c r="AO3387" s="16"/>
      <c r="AP3387" s="16"/>
      <c r="AQ3387" s="18"/>
      <c r="AR3387" s="18"/>
      <c r="AS3387" s="16"/>
      <c r="AT3387" s="16"/>
      <c r="AU3387" s="16"/>
      <c r="AV3387" s="16"/>
      <c r="AW3387" s="17"/>
      <c r="AX3387" s="16"/>
      <c r="AY3387" s="16"/>
      <c r="AZ3387" s="16"/>
      <c r="BA3387" s="16"/>
      <c r="BB3387" s="16"/>
      <c r="BC3387" s="16"/>
      <c r="BD3387" s="16"/>
      <c r="BH3387" s="6"/>
      <c r="BI3387" s="3"/>
      <c r="BK3387" s="6"/>
      <c r="BL3387" s="3"/>
      <c r="BM3387" s="3"/>
    </row>
    <row r="3388" spans="11:65" ht="12.75" customHeight="1" x14ac:dyDescent="0.15">
      <c r="K3388" s="1"/>
      <c r="AL3388" s="16"/>
      <c r="AM3388" s="16"/>
      <c r="AN3388" s="17"/>
      <c r="AO3388" s="16"/>
      <c r="AP3388" s="16"/>
      <c r="AQ3388" s="18"/>
      <c r="AR3388" s="18"/>
      <c r="AS3388" s="16"/>
      <c r="AT3388" s="16"/>
      <c r="AU3388" s="16"/>
      <c r="AV3388" s="16"/>
      <c r="AW3388" s="17"/>
      <c r="AX3388" s="16"/>
      <c r="AY3388" s="16"/>
      <c r="AZ3388" s="16"/>
      <c r="BA3388" s="16"/>
      <c r="BB3388" s="16"/>
      <c r="BC3388" s="16"/>
      <c r="BD3388" s="16"/>
      <c r="BH3388" s="6"/>
      <c r="BI3388" s="3"/>
      <c r="BK3388" s="6"/>
      <c r="BL3388" s="3"/>
      <c r="BM3388" s="3"/>
    </row>
    <row r="3389" spans="11:65" ht="12.75" customHeight="1" x14ac:dyDescent="0.15">
      <c r="K3389" s="1"/>
      <c r="AL3389" s="16"/>
      <c r="AM3389" s="16"/>
      <c r="AN3389" s="17"/>
      <c r="AO3389" s="16"/>
      <c r="AP3389" s="16"/>
      <c r="AQ3389" s="18"/>
      <c r="AR3389" s="18"/>
      <c r="AS3389" s="16"/>
      <c r="AT3389" s="16"/>
      <c r="AU3389" s="16"/>
      <c r="AV3389" s="16"/>
      <c r="AW3389" s="17"/>
      <c r="AX3389" s="16"/>
      <c r="AY3389" s="16"/>
      <c r="AZ3389" s="16"/>
      <c r="BA3389" s="16"/>
      <c r="BB3389" s="16"/>
      <c r="BC3389" s="16"/>
      <c r="BD3389" s="16"/>
      <c r="BH3389" s="6"/>
      <c r="BI3389" s="3"/>
      <c r="BK3389" s="6"/>
      <c r="BL3389" s="3"/>
      <c r="BM3389" s="3"/>
    </row>
    <row r="3390" spans="11:65" ht="12.75" customHeight="1" x14ac:dyDescent="0.15">
      <c r="K3390" s="1"/>
      <c r="AL3390" s="16"/>
      <c r="AM3390" s="16"/>
      <c r="AN3390" s="17"/>
      <c r="AO3390" s="16"/>
      <c r="AP3390" s="16"/>
      <c r="AQ3390" s="18"/>
      <c r="AR3390" s="18"/>
      <c r="AS3390" s="16"/>
      <c r="AT3390" s="16"/>
      <c r="AU3390" s="16"/>
      <c r="AV3390" s="16"/>
      <c r="AW3390" s="17"/>
      <c r="AX3390" s="16"/>
      <c r="AY3390" s="16"/>
      <c r="AZ3390" s="16"/>
      <c r="BA3390" s="16"/>
      <c r="BB3390" s="16"/>
      <c r="BC3390" s="16"/>
      <c r="BD3390" s="16"/>
      <c r="BH3390" s="6"/>
      <c r="BI3390" s="3"/>
      <c r="BK3390" s="6"/>
      <c r="BL3390" s="3"/>
      <c r="BM3390" s="3"/>
    </row>
    <row r="3391" spans="11:65" ht="12.75" customHeight="1" x14ac:dyDescent="0.15">
      <c r="K3391" s="1"/>
      <c r="AL3391" s="16"/>
      <c r="AM3391" s="16"/>
      <c r="AN3391" s="17"/>
      <c r="AO3391" s="16"/>
      <c r="AP3391" s="16"/>
      <c r="AQ3391" s="18"/>
      <c r="AR3391" s="18"/>
      <c r="AS3391" s="16"/>
      <c r="AT3391" s="16"/>
      <c r="AU3391" s="16"/>
      <c r="AV3391" s="16"/>
      <c r="AW3391" s="17"/>
      <c r="AX3391" s="16"/>
      <c r="AY3391" s="16"/>
      <c r="AZ3391" s="16"/>
      <c r="BA3391" s="16"/>
      <c r="BB3391" s="16"/>
      <c r="BC3391" s="16"/>
      <c r="BD3391" s="16"/>
      <c r="BH3391" s="6"/>
      <c r="BI3391" s="3"/>
      <c r="BK3391" s="6"/>
      <c r="BL3391" s="3"/>
      <c r="BM3391" s="3"/>
    </row>
    <row r="3392" spans="11:65" ht="12.75" customHeight="1" x14ac:dyDescent="0.15">
      <c r="K3392" s="1"/>
      <c r="AL3392" s="16"/>
      <c r="AM3392" s="16"/>
      <c r="AN3392" s="17"/>
      <c r="AO3392" s="16"/>
      <c r="AP3392" s="16"/>
      <c r="AQ3392" s="18"/>
      <c r="AR3392" s="18"/>
      <c r="AS3392" s="16"/>
      <c r="AT3392" s="16"/>
      <c r="AU3392" s="16"/>
      <c r="AV3392" s="16"/>
      <c r="AW3392" s="17"/>
      <c r="AX3392" s="16"/>
      <c r="AY3392" s="16"/>
      <c r="AZ3392" s="16"/>
      <c r="BA3392" s="16"/>
      <c r="BB3392" s="16"/>
      <c r="BC3392" s="16"/>
      <c r="BD3392" s="16"/>
      <c r="BH3392" s="6"/>
      <c r="BI3392" s="3"/>
      <c r="BK3392" s="6"/>
      <c r="BL3392" s="3"/>
      <c r="BM3392" s="3"/>
    </row>
    <row r="3393" spans="11:65" ht="12.75" customHeight="1" x14ac:dyDescent="0.15">
      <c r="K3393" s="1"/>
      <c r="AL3393" s="16"/>
      <c r="AM3393" s="16"/>
      <c r="AN3393" s="17"/>
      <c r="AO3393" s="16"/>
      <c r="AP3393" s="16"/>
      <c r="AQ3393" s="18"/>
      <c r="AR3393" s="18"/>
      <c r="AS3393" s="16"/>
      <c r="AT3393" s="16"/>
      <c r="AU3393" s="16"/>
      <c r="AV3393" s="16"/>
      <c r="AW3393" s="17"/>
      <c r="AX3393" s="16"/>
      <c r="AY3393" s="16"/>
      <c r="AZ3393" s="16"/>
      <c r="BA3393" s="16"/>
      <c r="BB3393" s="16"/>
      <c r="BC3393" s="16"/>
      <c r="BD3393" s="16"/>
      <c r="BH3393" s="6"/>
      <c r="BI3393" s="3"/>
      <c r="BK3393" s="6"/>
      <c r="BL3393" s="3"/>
      <c r="BM3393" s="3"/>
    </row>
    <row r="3394" spans="11:65" ht="12.75" customHeight="1" x14ac:dyDescent="0.15">
      <c r="K3394" s="1"/>
      <c r="AL3394" s="16"/>
      <c r="AM3394" s="16"/>
      <c r="AN3394" s="17"/>
      <c r="AO3394" s="16"/>
      <c r="AP3394" s="16"/>
      <c r="AQ3394" s="18"/>
      <c r="AR3394" s="18"/>
      <c r="AS3394" s="16"/>
      <c r="AT3394" s="16"/>
      <c r="AU3394" s="16"/>
      <c r="AV3394" s="16"/>
      <c r="AW3394" s="17"/>
      <c r="AX3394" s="16"/>
      <c r="AY3394" s="16"/>
      <c r="AZ3394" s="16"/>
      <c r="BA3394" s="16"/>
      <c r="BB3394" s="16"/>
      <c r="BC3394" s="16"/>
      <c r="BD3394" s="16"/>
      <c r="BH3394" s="6"/>
      <c r="BI3394" s="3"/>
      <c r="BK3394" s="6"/>
      <c r="BL3394" s="3"/>
      <c r="BM3394" s="3"/>
    </row>
    <row r="3395" spans="11:65" ht="12.75" customHeight="1" x14ac:dyDescent="0.15">
      <c r="K3395" s="1"/>
      <c r="AL3395" s="16"/>
      <c r="AM3395" s="16"/>
      <c r="AN3395" s="17"/>
      <c r="AO3395" s="16"/>
      <c r="AP3395" s="16"/>
      <c r="AQ3395" s="18"/>
      <c r="AR3395" s="18"/>
      <c r="AS3395" s="16"/>
      <c r="AT3395" s="16"/>
      <c r="AU3395" s="16"/>
      <c r="AV3395" s="16"/>
      <c r="AW3395" s="17"/>
      <c r="AX3395" s="16"/>
      <c r="AY3395" s="16"/>
      <c r="AZ3395" s="16"/>
      <c r="BA3395" s="16"/>
      <c r="BB3395" s="16"/>
      <c r="BC3395" s="16"/>
      <c r="BD3395" s="16"/>
      <c r="BH3395" s="6"/>
      <c r="BI3395" s="3"/>
      <c r="BK3395" s="6"/>
      <c r="BL3395" s="3"/>
      <c r="BM3395" s="3"/>
    </row>
    <row r="3396" spans="11:65" ht="12.75" customHeight="1" x14ac:dyDescent="0.15">
      <c r="K3396" s="1"/>
      <c r="AL3396" s="16"/>
      <c r="AM3396" s="16"/>
      <c r="AN3396" s="17"/>
      <c r="AO3396" s="16"/>
      <c r="AP3396" s="16"/>
      <c r="AQ3396" s="18"/>
      <c r="AR3396" s="18"/>
      <c r="AS3396" s="16"/>
      <c r="AT3396" s="16"/>
      <c r="AU3396" s="16"/>
      <c r="AV3396" s="16"/>
      <c r="AW3396" s="17"/>
      <c r="AX3396" s="16"/>
      <c r="AY3396" s="16"/>
      <c r="AZ3396" s="16"/>
      <c r="BA3396" s="16"/>
      <c r="BB3396" s="16"/>
      <c r="BC3396" s="16"/>
      <c r="BD3396" s="16"/>
      <c r="BH3396" s="6"/>
      <c r="BI3396" s="3"/>
      <c r="BK3396" s="6"/>
      <c r="BL3396" s="3"/>
      <c r="BM3396" s="3"/>
    </row>
    <row r="3397" spans="11:65" ht="12.75" customHeight="1" x14ac:dyDescent="0.15">
      <c r="K3397" s="1"/>
      <c r="AL3397" s="16"/>
      <c r="AM3397" s="16"/>
      <c r="AN3397" s="17"/>
      <c r="AO3397" s="16"/>
      <c r="AP3397" s="16"/>
      <c r="AQ3397" s="18"/>
      <c r="AR3397" s="18"/>
      <c r="AS3397" s="16"/>
      <c r="AT3397" s="16"/>
      <c r="AU3397" s="16"/>
      <c r="AV3397" s="16"/>
      <c r="AW3397" s="17"/>
      <c r="AX3397" s="16"/>
      <c r="AY3397" s="16"/>
      <c r="AZ3397" s="16"/>
      <c r="BA3397" s="16"/>
      <c r="BB3397" s="16"/>
      <c r="BC3397" s="16"/>
      <c r="BD3397" s="16"/>
      <c r="BH3397" s="6"/>
      <c r="BI3397" s="3"/>
      <c r="BK3397" s="6"/>
      <c r="BL3397" s="3"/>
      <c r="BM3397" s="3"/>
    </row>
    <row r="3398" spans="11:65" ht="12.75" customHeight="1" x14ac:dyDescent="0.15">
      <c r="K3398" s="1"/>
      <c r="AL3398" s="16"/>
      <c r="AM3398" s="16"/>
      <c r="AN3398" s="17"/>
      <c r="AO3398" s="16"/>
      <c r="AP3398" s="16"/>
      <c r="AQ3398" s="18"/>
      <c r="AR3398" s="18"/>
      <c r="AS3398" s="16"/>
      <c r="AT3398" s="16"/>
      <c r="AU3398" s="16"/>
      <c r="AV3398" s="16"/>
      <c r="AW3398" s="17"/>
      <c r="AX3398" s="16"/>
      <c r="AY3398" s="16"/>
      <c r="AZ3398" s="16"/>
      <c r="BA3398" s="16"/>
      <c r="BB3398" s="16"/>
      <c r="BC3398" s="16"/>
      <c r="BD3398" s="16"/>
      <c r="BH3398" s="6"/>
      <c r="BI3398" s="3"/>
      <c r="BK3398" s="6"/>
      <c r="BL3398" s="3"/>
      <c r="BM3398" s="3"/>
    </row>
    <row r="3399" spans="11:65" ht="12.75" customHeight="1" x14ac:dyDescent="0.15">
      <c r="K3399" s="1"/>
      <c r="AL3399" s="16"/>
      <c r="AM3399" s="16"/>
      <c r="AN3399" s="17"/>
      <c r="AO3399" s="16"/>
      <c r="AP3399" s="16"/>
      <c r="AQ3399" s="18"/>
      <c r="AR3399" s="18"/>
      <c r="AS3399" s="16"/>
      <c r="AT3399" s="16"/>
      <c r="AU3399" s="16"/>
      <c r="AV3399" s="16"/>
      <c r="AW3399" s="17"/>
      <c r="AX3399" s="16"/>
      <c r="AY3399" s="16"/>
      <c r="AZ3399" s="16"/>
      <c r="BA3399" s="16"/>
      <c r="BB3399" s="16"/>
      <c r="BC3399" s="16"/>
      <c r="BD3399" s="16"/>
      <c r="BH3399" s="6"/>
      <c r="BI3399" s="3"/>
      <c r="BK3399" s="6"/>
      <c r="BL3399" s="3"/>
      <c r="BM3399" s="3"/>
    </row>
    <row r="3400" spans="11:65" ht="12.75" customHeight="1" x14ac:dyDescent="0.15">
      <c r="K3400" s="1"/>
      <c r="AL3400" s="16"/>
      <c r="AM3400" s="16"/>
      <c r="AN3400" s="17"/>
      <c r="AO3400" s="16"/>
      <c r="AP3400" s="16"/>
      <c r="AQ3400" s="18"/>
      <c r="AR3400" s="18"/>
      <c r="AS3400" s="16"/>
      <c r="AT3400" s="16"/>
      <c r="AU3400" s="16"/>
      <c r="AV3400" s="16"/>
      <c r="AW3400" s="17"/>
      <c r="AX3400" s="16"/>
      <c r="AY3400" s="16"/>
      <c r="AZ3400" s="16"/>
      <c r="BA3400" s="16"/>
      <c r="BB3400" s="16"/>
      <c r="BC3400" s="16"/>
      <c r="BD3400" s="16"/>
      <c r="BH3400" s="6"/>
      <c r="BI3400" s="3"/>
      <c r="BK3400" s="6"/>
      <c r="BL3400" s="3"/>
      <c r="BM3400" s="3"/>
    </row>
    <row r="3401" spans="11:65" ht="12.75" customHeight="1" x14ac:dyDescent="0.15">
      <c r="K3401" s="1"/>
      <c r="AL3401" s="16"/>
      <c r="AM3401" s="16"/>
      <c r="AN3401" s="17"/>
      <c r="AO3401" s="16"/>
      <c r="AP3401" s="16"/>
      <c r="AQ3401" s="18"/>
      <c r="AR3401" s="18"/>
      <c r="AS3401" s="16"/>
      <c r="AT3401" s="16"/>
      <c r="AU3401" s="16"/>
      <c r="AV3401" s="16"/>
      <c r="AW3401" s="17"/>
      <c r="AX3401" s="16"/>
      <c r="AY3401" s="16"/>
      <c r="AZ3401" s="16"/>
      <c r="BA3401" s="16"/>
      <c r="BB3401" s="16"/>
      <c r="BC3401" s="16"/>
      <c r="BD3401" s="16"/>
      <c r="BH3401" s="6"/>
      <c r="BI3401" s="3"/>
      <c r="BK3401" s="6"/>
      <c r="BL3401" s="3"/>
      <c r="BM3401" s="3"/>
    </row>
    <row r="3402" spans="11:65" ht="12.75" customHeight="1" x14ac:dyDescent="0.15">
      <c r="K3402" s="1"/>
      <c r="AL3402" s="16"/>
      <c r="AM3402" s="16"/>
      <c r="AN3402" s="17"/>
      <c r="AO3402" s="16"/>
      <c r="AP3402" s="16"/>
      <c r="AQ3402" s="18"/>
      <c r="AR3402" s="18"/>
      <c r="AS3402" s="16"/>
      <c r="AT3402" s="16"/>
      <c r="AU3402" s="16"/>
      <c r="AV3402" s="16"/>
      <c r="AW3402" s="17"/>
      <c r="AX3402" s="16"/>
      <c r="AY3402" s="16"/>
      <c r="AZ3402" s="16"/>
      <c r="BA3402" s="16"/>
      <c r="BB3402" s="16"/>
      <c r="BC3402" s="16"/>
      <c r="BD3402" s="16"/>
      <c r="BH3402" s="6"/>
      <c r="BI3402" s="3"/>
      <c r="BK3402" s="6"/>
      <c r="BL3402" s="3"/>
      <c r="BM3402" s="3"/>
    </row>
    <row r="3403" spans="11:65" ht="12.75" customHeight="1" x14ac:dyDescent="0.15">
      <c r="K3403" s="1"/>
      <c r="AL3403" s="16"/>
      <c r="AM3403" s="16"/>
      <c r="AN3403" s="17"/>
      <c r="AO3403" s="16"/>
      <c r="AP3403" s="16"/>
      <c r="AQ3403" s="18"/>
      <c r="AR3403" s="18"/>
      <c r="AS3403" s="16"/>
      <c r="AT3403" s="16"/>
      <c r="AU3403" s="16"/>
      <c r="AV3403" s="16"/>
      <c r="AW3403" s="17"/>
      <c r="AX3403" s="16"/>
      <c r="AY3403" s="16"/>
      <c r="AZ3403" s="16"/>
      <c r="BA3403" s="16"/>
      <c r="BB3403" s="16"/>
      <c r="BC3403" s="16"/>
      <c r="BD3403" s="16"/>
      <c r="BH3403" s="6"/>
      <c r="BI3403" s="3"/>
      <c r="BK3403" s="6"/>
      <c r="BL3403" s="3"/>
      <c r="BM3403" s="3"/>
    </row>
    <row r="3404" spans="11:65" ht="12.75" customHeight="1" x14ac:dyDescent="0.15">
      <c r="K3404" s="1"/>
      <c r="AL3404" s="16"/>
      <c r="AM3404" s="16"/>
      <c r="AN3404" s="17"/>
      <c r="AO3404" s="16"/>
      <c r="AP3404" s="16"/>
      <c r="AQ3404" s="18"/>
      <c r="AR3404" s="18"/>
      <c r="AS3404" s="16"/>
      <c r="AT3404" s="16"/>
      <c r="AU3404" s="16"/>
      <c r="AV3404" s="16"/>
      <c r="AW3404" s="17"/>
      <c r="AX3404" s="16"/>
      <c r="AY3404" s="16"/>
      <c r="AZ3404" s="16"/>
      <c r="BA3404" s="16"/>
      <c r="BB3404" s="16"/>
      <c r="BC3404" s="16"/>
      <c r="BD3404" s="16"/>
      <c r="BH3404" s="6"/>
      <c r="BI3404" s="3"/>
      <c r="BK3404" s="6"/>
      <c r="BL3404" s="3"/>
      <c r="BM3404" s="3"/>
    </row>
    <row r="3405" spans="11:65" ht="12.75" customHeight="1" x14ac:dyDescent="0.15">
      <c r="K3405" s="1"/>
      <c r="AL3405" s="16"/>
      <c r="AM3405" s="16"/>
      <c r="AN3405" s="17"/>
      <c r="AO3405" s="16"/>
      <c r="AP3405" s="16"/>
      <c r="AQ3405" s="18"/>
      <c r="AR3405" s="18"/>
      <c r="AS3405" s="16"/>
      <c r="AT3405" s="16"/>
      <c r="AU3405" s="16"/>
      <c r="AV3405" s="16"/>
      <c r="AW3405" s="17"/>
      <c r="AX3405" s="16"/>
      <c r="AY3405" s="16"/>
      <c r="AZ3405" s="16"/>
      <c r="BA3405" s="16"/>
      <c r="BB3405" s="16"/>
      <c r="BC3405" s="16"/>
      <c r="BD3405" s="16"/>
      <c r="BH3405" s="6"/>
      <c r="BI3405" s="3"/>
      <c r="BK3405" s="6"/>
      <c r="BL3405" s="3"/>
      <c r="BM3405" s="3"/>
    </row>
    <row r="3406" spans="11:65" ht="12.75" customHeight="1" x14ac:dyDescent="0.15">
      <c r="K3406" s="1"/>
      <c r="AL3406" s="16"/>
      <c r="AM3406" s="16"/>
      <c r="AN3406" s="17"/>
      <c r="AO3406" s="16"/>
      <c r="AP3406" s="16"/>
      <c r="AQ3406" s="18"/>
      <c r="AR3406" s="18"/>
      <c r="AS3406" s="16"/>
      <c r="AT3406" s="16"/>
      <c r="AU3406" s="16"/>
      <c r="AV3406" s="16"/>
      <c r="AW3406" s="17"/>
      <c r="AX3406" s="16"/>
      <c r="AY3406" s="16"/>
      <c r="AZ3406" s="16"/>
      <c r="BA3406" s="16"/>
      <c r="BB3406" s="16"/>
      <c r="BC3406" s="16"/>
      <c r="BD3406" s="16"/>
      <c r="BH3406" s="6"/>
      <c r="BI3406" s="3"/>
      <c r="BK3406" s="6"/>
      <c r="BL3406" s="3"/>
      <c r="BM3406" s="3"/>
    </row>
    <row r="3407" spans="11:65" ht="12.75" customHeight="1" x14ac:dyDescent="0.15">
      <c r="K3407" s="1"/>
      <c r="AL3407" s="16"/>
      <c r="AM3407" s="16"/>
      <c r="AN3407" s="17"/>
      <c r="AO3407" s="16"/>
      <c r="AP3407" s="16"/>
      <c r="AQ3407" s="18"/>
      <c r="AR3407" s="18"/>
      <c r="AS3407" s="16"/>
      <c r="AT3407" s="16"/>
      <c r="AU3407" s="16"/>
      <c r="AV3407" s="16"/>
      <c r="AW3407" s="17"/>
      <c r="AX3407" s="16"/>
      <c r="AY3407" s="16"/>
      <c r="AZ3407" s="16"/>
      <c r="BA3407" s="16"/>
      <c r="BB3407" s="16"/>
      <c r="BC3407" s="16"/>
      <c r="BD3407" s="16"/>
      <c r="BH3407" s="6"/>
      <c r="BI3407" s="3"/>
      <c r="BK3407" s="6"/>
      <c r="BL3407" s="3"/>
      <c r="BM3407" s="3"/>
    </row>
    <row r="3408" spans="11:65" ht="12.75" customHeight="1" x14ac:dyDescent="0.15">
      <c r="K3408" s="1"/>
      <c r="AL3408" s="16"/>
      <c r="AM3408" s="16"/>
      <c r="AN3408" s="17"/>
      <c r="AO3408" s="16"/>
      <c r="AP3408" s="16"/>
      <c r="AQ3408" s="18"/>
      <c r="AR3408" s="18"/>
      <c r="AS3408" s="16"/>
      <c r="AT3408" s="16"/>
      <c r="AU3408" s="16"/>
      <c r="AV3408" s="16"/>
      <c r="AW3408" s="17"/>
      <c r="AX3408" s="16"/>
      <c r="AY3408" s="16"/>
      <c r="AZ3408" s="16"/>
      <c r="BA3408" s="16"/>
      <c r="BB3408" s="16"/>
      <c r="BC3408" s="16"/>
      <c r="BD3408" s="16"/>
      <c r="BH3408" s="6"/>
      <c r="BI3408" s="3"/>
      <c r="BK3408" s="6"/>
      <c r="BL3408" s="3"/>
      <c r="BM3408" s="3"/>
    </row>
    <row r="3409" spans="11:65" ht="12.75" customHeight="1" x14ac:dyDescent="0.15">
      <c r="K3409" s="1"/>
      <c r="AL3409" s="16"/>
      <c r="AM3409" s="16"/>
      <c r="AN3409" s="17"/>
      <c r="AO3409" s="16"/>
      <c r="AP3409" s="16"/>
      <c r="AQ3409" s="18"/>
      <c r="AR3409" s="18"/>
      <c r="AS3409" s="16"/>
      <c r="AT3409" s="16"/>
      <c r="AU3409" s="16"/>
      <c r="AV3409" s="16"/>
      <c r="AW3409" s="17"/>
      <c r="AX3409" s="16"/>
      <c r="AY3409" s="16"/>
      <c r="AZ3409" s="16"/>
      <c r="BA3409" s="16"/>
      <c r="BB3409" s="16"/>
      <c r="BC3409" s="16"/>
      <c r="BD3409" s="16"/>
      <c r="BH3409" s="6"/>
      <c r="BI3409" s="3"/>
      <c r="BK3409" s="6"/>
      <c r="BL3409" s="3"/>
      <c r="BM3409" s="3"/>
    </row>
    <row r="3410" spans="11:65" ht="12.75" customHeight="1" x14ac:dyDescent="0.15">
      <c r="K3410" s="1"/>
      <c r="AL3410" s="16"/>
      <c r="AM3410" s="16"/>
      <c r="AN3410" s="17"/>
      <c r="AO3410" s="16"/>
      <c r="AP3410" s="16"/>
      <c r="AQ3410" s="18"/>
      <c r="AR3410" s="18"/>
      <c r="AS3410" s="16"/>
      <c r="AT3410" s="16"/>
      <c r="AU3410" s="16"/>
      <c r="AV3410" s="16"/>
      <c r="AW3410" s="17"/>
      <c r="AX3410" s="16"/>
      <c r="AY3410" s="16"/>
      <c r="AZ3410" s="16"/>
      <c r="BA3410" s="16"/>
      <c r="BB3410" s="16"/>
      <c r="BC3410" s="16"/>
      <c r="BD3410" s="16"/>
      <c r="BH3410" s="6"/>
      <c r="BI3410" s="3"/>
      <c r="BK3410" s="6"/>
      <c r="BL3410" s="3"/>
      <c r="BM3410" s="3"/>
    </row>
    <row r="3411" spans="11:65" ht="12.75" customHeight="1" x14ac:dyDescent="0.15">
      <c r="K3411" s="1"/>
      <c r="AL3411" s="16"/>
      <c r="AM3411" s="16"/>
      <c r="AN3411" s="17"/>
      <c r="AO3411" s="16"/>
      <c r="AP3411" s="16"/>
      <c r="AQ3411" s="18"/>
      <c r="AR3411" s="18"/>
      <c r="AS3411" s="16"/>
      <c r="AT3411" s="16"/>
      <c r="AU3411" s="16"/>
      <c r="AV3411" s="16"/>
      <c r="AW3411" s="17"/>
      <c r="AX3411" s="16"/>
      <c r="AY3411" s="16"/>
      <c r="AZ3411" s="16"/>
      <c r="BA3411" s="16"/>
      <c r="BB3411" s="16"/>
      <c r="BC3411" s="16"/>
      <c r="BD3411" s="16"/>
      <c r="BH3411" s="6"/>
      <c r="BI3411" s="3"/>
      <c r="BK3411" s="6"/>
      <c r="BL3411" s="3"/>
      <c r="BM3411" s="3"/>
    </row>
    <row r="3412" spans="11:65" ht="12.75" customHeight="1" x14ac:dyDescent="0.15">
      <c r="K3412" s="1"/>
      <c r="AL3412" s="16"/>
      <c r="AM3412" s="16"/>
      <c r="AN3412" s="17"/>
      <c r="AO3412" s="16"/>
      <c r="AP3412" s="16"/>
      <c r="AQ3412" s="18"/>
      <c r="AR3412" s="18"/>
      <c r="AS3412" s="16"/>
      <c r="AT3412" s="16"/>
      <c r="AU3412" s="16"/>
      <c r="AV3412" s="16"/>
      <c r="AW3412" s="17"/>
      <c r="AX3412" s="16"/>
      <c r="AY3412" s="16"/>
      <c r="AZ3412" s="16"/>
      <c r="BA3412" s="16"/>
      <c r="BB3412" s="16"/>
      <c r="BC3412" s="16"/>
      <c r="BD3412" s="16"/>
      <c r="BH3412" s="6"/>
      <c r="BI3412" s="3"/>
      <c r="BK3412" s="6"/>
      <c r="BL3412" s="3"/>
      <c r="BM3412" s="3"/>
    </row>
    <row r="3413" spans="11:65" ht="12.75" customHeight="1" x14ac:dyDescent="0.15">
      <c r="K3413" s="1"/>
      <c r="AL3413" s="16"/>
      <c r="AM3413" s="16"/>
      <c r="AN3413" s="17"/>
      <c r="AO3413" s="16"/>
      <c r="AP3413" s="16"/>
      <c r="AQ3413" s="18"/>
      <c r="AR3413" s="18"/>
      <c r="AS3413" s="16"/>
      <c r="AT3413" s="16"/>
      <c r="AU3413" s="16"/>
      <c r="AV3413" s="16"/>
      <c r="AW3413" s="17"/>
      <c r="AX3413" s="16"/>
      <c r="AY3413" s="16"/>
      <c r="AZ3413" s="16"/>
      <c r="BA3413" s="16"/>
      <c r="BB3413" s="16"/>
      <c r="BC3413" s="16"/>
      <c r="BD3413" s="16"/>
      <c r="BH3413" s="6"/>
      <c r="BI3413" s="3"/>
      <c r="BK3413" s="6"/>
      <c r="BL3413" s="3"/>
      <c r="BM3413" s="3"/>
    </row>
    <row r="3414" spans="11:65" ht="12.75" customHeight="1" x14ac:dyDescent="0.15">
      <c r="K3414" s="1"/>
      <c r="AL3414" s="16"/>
      <c r="AM3414" s="16"/>
      <c r="AN3414" s="17"/>
      <c r="AO3414" s="16"/>
      <c r="AP3414" s="16"/>
      <c r="AQ3414" s="18"/>
      <c r="AR3414" s="18"/>
      <c r="AS3414" s="16"/>
      <c r="AT3414" s="16"/>
      <c r="AU3414" s="16"/>
      <c r="AV3414" s="16"/>
      <c r="AW3414" s="17"/>
      <c r="AX3414" s="16"/>
      <c r="AY3414" s="16"/>
      <c r="AZ3414" s="16"/>
      <c r="BA3414" s="16"/>
      <c r="BB3414" s="16"/>
      <c r="BC3414" s="16"/>
      <c r="BD3414" s="16"/>
      <c r="BH3414" s="6"/>
      <c r="BI3414" s="3"/>
      <c r="BK3414" s="6"/>
      <c r="BL3414" s="3"/>
      <c r="BM3414" s="3"/>
    </row>
    <row r="3415" spans="11:65" ht="12.75" customHeight="1" x14ac:dyDescent="0.15">
      <c r="K3415" s="1"/>
      <c r="AL3415" s="16"/>
      <c r="AM3415" s="16"/>
      <c r="AN3415" s="17"/>
      <c r="AO3415" s="16"/>
      <c r="AP3415" s="16"/>
      <c r="AQ3415" s="18"/>
      <c r="AR3415" s="18"/>
      <c r="AS3415" s="16"/>
      <c r="AT3415" s="16"/>
      <c r="AU3415" s="16"/>
      <c r="AV3415" s="16"/>
      <c r="AW3415" s="17"/>
      <c r="AX3415" s="16"/>
      <c r="AY3415" s="16"/>
      <c r="AZ3415" s="16"/>
      <c r="BA3415" s="16"/>
      <c r="BB3415" s="16"/>
      <c r="BC3415" s="16"/>
      <c r="BD3415" s="16"/>
      <c r="BH3415" s="6"/>
      <c r="BI3415" s="3"/>
      <c r="BK3415" s="6"/>
      <c r="BL3415" s="3"/>
      <c r="BM3415" s="3"/>
    </row>
    <row r="3416" spans="11:65" ht="12.75" customHeight="1" x14ac:dyDescent="0.15">
      <c r="K3416" s="1"/>
      <c r="AL3416" s="16"/>
      <c r="AM3416" s="16"/>
      <c r="AN3416" s="17"/>
      <c r="AO3416" s="16"/>
      <c r="AP3416" s="16"/>
      <c r="AQ3416" s="18"/>
      <c r="AR3416" s="18"/>
      <c r="AS3416" s="16"/>
      <c r="AT3416" s="16"/>
      <c r="AU3416" s="16"/>
      <c r="AV3416" s="16"/>
      <c r="AW3416" s="17"/>
      <c r="AX3416" s="16"/>
      <c r="AY3416" s="16"/>
      <c r="AZ3416" s="16"/>
      <c r="BA3416" s="16"/>
      <c r="BB3416" s="16"/>
      <c r="BC3416" s="16"/>
      <c r="BD3416" s="16"/>
      <c r="BH3416" s="6"/>
      <c r="BI3416" s="3"/>
      <c r="BK3416" s="6"/>
      <c r="BL3416" s="3"/>
      <c r="BM3416" s="3"/>
    </row>
    <row r="3417" spans="11:65" ht="12.75" customHeight="1" x14ac:dyDescent="0.15">
      <c r="K3417" s="1"/>
      <c r="AL3417" s="16"/>
      <c r="AM3417" s="16"/>
      <c r="AN3417" s="17"/>
      <c r="AO3417" s="16"/>
      <c r="AP3417" s="16"/>
      <c r="AQ3417" s="18"/>
      <c r="AR3417" s="18"/>
      <c r="AS3417" s="16"/>
      <c r="AT3417" s="16"/>
      <c r="AU3417" s="16"/>
      <c r="AV3417" s="16"/>
      <c r="AW3417" s="17"/>
      <c r="AX3417" s="16"/>
      <c r="AY3417" s="16"/>
      <c r="AZ3417" s="16"/>
      <c r="BA3417" s="16"/>
      <c r="BB3417" s="16"/>
      <c r="BC3417" s="16"/>
      <c r="BD3417" s="16"/>
      <c r="BH3417" s="6"/>
      <c r="BI3417" s="3"/>
      <c r="BK3417" s="6"/>
      <c r="BL3417" s="3"/>
      <c r="BM3417" s="3"/>
    </row>
    <row r="3418" spans="11:65" ht="12.75" customHeight="1" x14ac:dyDescent="0.15">
      <c r="K3418" s="1"/>
      <c r="AL3418" s="16"/>
      <c r="AM3418" s="16"/>
      <c r="AN3418" s="17"/>
      <c r="AO3418" s="16"/>
      <c r="AP3418" s="16"/>
      <c r="AQ3418" s="18"/>
      <c r="AR3418" s="18"/>
      <c r="AS3418" s="16"/>
      <c r="AT3418" s="16"/>
      <c r="AU3418" s="16"/>
      <c r="AV3418" s="16"/>
      <c r="AW3418" s="17"/>
      <c r="AX3418" s="16"/>
      <c r="AY3418" s="16"/>
      <c r="AZ3418" s="16"/>
      <c r="BA3418" s="16"/>
      <c r="BB3418" s="16"/>
      <c r="BC3418" s="16"/>
      <c r="BD3418" s="16"/>
      <c r="BH3418" s="6"/>
      <c r="BI3418" s="3"/>
      <c r="BK3418" s="6"/>
      <c r="BL3418" s="3"/>
      <c r="BM3418" s="3"/>
    </row>
    <row r="3419" spans="11:65" ht="12.75" customHeight="1" x14ac:dyDescent="0.15">
      <c r="K3419" s="1"/>
      <c r="AL3419" s="16"/>
      <c r="AM3419" s="16"/>
      <c r="AN3419" s="17"/>
      <c r="AO3419" s="16"/>
      <c r="AP3419" s="16"/>
      <c r="AQ3419" s="18"/>
      <c r="AR3419" s="18"/>
      <c r="AS3419" s="16"/>
      <c r="AT3419" s="16"/>
      <c r="AU3419" s="16"/>
      <c r="AV3419" s="16"/>
      <c r="AW3419" s="17"/>
      <c r="AX3419" s="16"/>
      <c r="AY3419" s="16"/>
      <c r="AZ3419" s="16"/>
      <c r="BA3419" s="16"/>
      <c r="BB3419" s="16"/>
      <c r="BC3419" s="16"/>
      <c r="BD3419" s="16"/>
      <c r="BH3419" s="6"/>
      <c r="BI3419" s="3"/>
      <c r="BK3419" s="6"/>
      <c r="BL3419" s="3"/>
      <c r="BM3419" s="3"/>
    </row>
    <row r="3420" spans="11:65" ht="12.75" customHeight="1" x14ac:dyDescent="0.15">
      <c r="K3420" s="1"/>
      <c r="AL3420" s="16"/>
      <c r="AM3420" s="16"/>
      <c r="AN3420" s="17"/>
      <c r="AO3420" s="16"/>
      <c r="AP3420" s="16"/>
      <c r="AQ3420" s="18"/>
      <c r="AR3420" s="18"/>
      <c r="AS3420" s="16"/>
      <c r="AT3420" s="16"/>
      <c r="AU3420" s="16"/>
      <c r="AV3420" s="16"/>
      <c r="AW3420" s="17"/>
      <c r="AX3420" s="16"/>
      <c r="AY3420" s="16"/>
      <c r="AZ3420" s="16"/>
      <c r="BA3420" s="16"/>
      <c r="BB3420" s="16"/>
      <c r="BC3420" s="16"/>
      <c r="BD3420" s="16"/>
      <c r="BH3420" s="6"/>
      <c r="BI3420" s="3"/>
      <c r="BK3420" s="6"/>
      <c r="BL3420" s="3"/>
      <c r="BM3420" s="3"/>
    </row>
    <row r="3421" spans="11:65" ht="12.75" customHeight="1" x14ac:dyDescent="0.15">
      <c r="K3421" s="1"/>
      <c r="AL3421" s="16"/>
      <c r="AM3421" s="16"/>
      <c r="AN3421" s="17"/>
      <c r="AO3421" s="16"/>
      <c r="AP3421" s="16"/>
      <c r="AQ3421" s="18"/>
      <c r="AR3421" s="18"/>
      <c r="AS3421" s="16"/>
      <c r="AT3421" s="16"/>
      <c r="AU3421" s="16"/>
      <c r="AV3421" s="16"/>
      <c r="AW3421" s="17"/>
      <c r="AX3421" s="16"/>
      <c r="AY3421" s="16"/>
      <c r="AZ3421" s="16"/>
      <c r="BA3421" s="16"/>
      <c r="BB3421" s="16"/>
      <c r="BC3421" s="16"/>
      <c r="BD3421" s="16"/>
      <c r="BH3421" s="6"/>
      <c r="BI3421" s="3"/>
      <c r="BK3421" s="6"/>
      <c r="BL3421" s="3"/>
      <c r="BM3421" s="3"/>
    </row>
    <row r="3422" spans="11:65" ht="12.75" customHeight="1" x14ac:dyDescent="0.15">
      <c r="K3422" s="1"/>
      <c r="AL3422" s="16"/>
      <c r="AM3422" s="16"/>
      <c r="AN3422" s="17"/>
      <c r="AO3422" s="16"/>
      <c r="AP3422" s="16"/>
      <c r="AQ3422" s="18"/>
      <c r="AR3422" s="18"/>
      <c r="AS3422" s="16"/>
      <c r="AT3422" s="16"/>
      <c r="AU3422" s="16"/>
      <c r="AV3422" s="16"/>
      <c r="AW3422" s="17"/>
      <c r="AX3422" s="16"/>
      <c r="AY3422" s="16"/>
      <c r="AZ3422" s="16"/>
      <c r="BA3422" s="16"/>
      <c r="BB3422" s="16"/>
      <c r="BC3422" s="16"/>
      <c r="BD3422" s="16"/>
      <c r="BH3422" s="6"/>
      <c r="BI3422" s="3"/>
      <c r="BK3422" s="6"/>
      <c r="BL3422" s="3"/>
      <c r="BM3422" s="3"/>
    </row>
    <row r="3423" spans="11:65" ht="12.75" customHeight="1" x14ac:dyDescent="0.15">
      <c r="K3423" s="1"/>
      <c r="AL3423" s="16"/>
      <c r="AM3423" s="16"/>
      <c r="AN3423" s="17"/>
      <c r="AO3423" s="16"/>
      <c r="AP3423" s="16"/>
      <c r="AQ3423" s="18"/>
      <c r="AR3423" s="18"/>
      <c r="AS3423" s="16"/>
      <c r="AT3423" s="16"/>
      <c r="AU3423" s="16"/>
      <c r="AV3423" s="16"/>
      <c r="AW3423" s="17"/>
      <c r="AX3423" s="16"/>
      <c r="AY3423" s="16"/>
      <c r="AZ3423" s="16"/>
      <c r="BA3423" s="16"/>
      <c r="BB3423" s="16"/>
      <c r="BC3423" s="16"/>
      <c r="BD3423" s="16"/>
      <c r="BH3423" s="6"/>
      <c r="BI3423" s="3"/>
      <c r="BK3423" s="6"/>
      <c r="BL3423" s="3"/>
      <c r="BM3423" s="3"/>
    </row>
    <row r="3424" spans="11:65" ht="12.75" customHeight="1" x14ac:dyDescent="0.15">
      <c r="K3424" s="1"/>
      <c r="AL3424" s="16"/>
      <c r="AM3424" s="16"/>
      <c r="AN3424" s="17"/>
      <c r="AO3424" s="16"/>
      <c r="AP3424" s="16"/>
      <c r="AQ3424" s="18"/>
      <c r="AR3424" s="18"/>
      <c r="AS3424" s="16"/>
      <c r="AT3424" s="16"/>
      <c r="AU3424" s="16"/>
      <c r="AV3424" s="16"/>
      <c r="AW3424" s="17"/>
      <c r="AX3424" s="16"/>
      <c r="AY3424" s="16"/>
      <c r="AZ3424" s="16"/>
      <c r="BA3424" s="16"/>
      <c r="BB3424" s="16"/>
      <c r="BC3424" s="16"/>
      <c r="BD3424" s="16"/>
      <c r="BH3424" s="6"/>
      <c r="BI3424" s="3"/>
      <c r="BK3424" s="6"/>
      <c r="BL3424" s="3"/>
      <c r="BM3424" s="3"/>
    </row>
    <row r="3425" spans="11:65" ht="12.75" customHeight="1" x14ac:dyDescent="0.15">
      <c r="K3425" s="1"/>
      <c r="AL3425" s="16"/>
      <c r="AM3425" s="16"/>
      <c r="AN3425" s="17"/>
      <c r="AO3425" s="16"/>
      <c r="AP3425" s="16"/>
      <c r="AQ3425" s="18"/>
      <c r="AR3425" s="18"/>
      <c r="AS3425" s="16"/>
      <c r="AT3425" s="16"/>
      <c r="AU3425" s="16"/>
      <c r="AV3425" s="16"/>
      <c r="AW3425" s="17"/>
      <c r="AX3425" s="16"/>
      <c r="AY3425" s="16"/>
      <c r="AZ3425" s="16"/>
      <c r="BA3425" s="16"/>
      <c r="BB3425" s="16"/>
      <c r="BC3425" s="16"/>
      <c r="BD3425" s="16"/>
      <c r="BH3425" s="6"/>
      <c r="BI3425" s="3"/>
      <c r="BK3425" s="6"/>
      <c r="BL3425" s="3"/>
      <c r="BM3425" s="3"/>
    </row>
    <row r="3426" spans="11:65" ht="12.75" customHeight="1" x14ac:dyDescent="0.15">
      <c r="K3426" s="1"/>
      <c r="AL3426" s="16"/>
      <c r="AM3426" s="16"/>
      <c r="AN3426" s="17"/>
      <c r="AO3426" s="16"/>
      <c r="AP3426" s="16"/>
      <c r="AQ3426" s="18"/>
      <c r="AR3426" s="18"/>
      <c r="AS3426" s="16"/>
      <c r="AT3426" s="16"/>
      <c r="AU3426" s="16"/>
      <c r="AV3426" s="16"/>
      <c r="AW3426" s="17"/>
      <c r="AX3426" s="16"/>
      <c r="AY3426" s="16"/>
      <c r="AZ3426" s="16"/>
      <c r="BA3426" s="16"/>
      <c r="BB3426" s="16"/>
      <c r="BC3426" s="16"/>
      <c r="BD3426" s="16"/>
      <c r="BH3426" s="6"/>
      <c r="BI3426" s="3"/>
      <c r="BK3426" s="6"/>
      <c r="BL3426" s="3"/>
      <c r="BM3426" s="3"/>
    </row>
    <row r="3427" spans="11:65" ht="12.75" customHeight="1" x14ac:dyDescent="0.15">
      <c r="K3427" s="1"/>
      <c r="AL3427" s="16"/>
      <c r="AM3427" s="16"/>
      <c r="AN3427" s="17"/>
      <c r="AO3427" s="16"/>
      <c r="AP3427" s="16"/>
      <c r="AQ3427" s="18"/>
      <c r="AR3427" s="18"/>
      <c r="AS3427" s="16"/>
      <c r="AT3427" s="16"/>
      <c r="AU3427" s="16"/>
      <c r="AV3427" s="16"/>
      <c r="AW3427" s="17"/>
      <c r="AX3427" s="16"/>
      <c r="AY3427" s="16"/>
      <c r="AZ3427" s="16"/>
      <c r="BA3427" s="16"/>
      <c r="BB3427" s="16"/>
      <c r="BC3427" s="16"/>
      <c r="BD3427" s="16"/>
      <c r="BH3427" s="6"/>
      <c r="BI3427" s="3"/>
      <c r="BK3427" s="6"/>
      <c r="BL3427" s="3"/>
      <c r="BM3427" s="3"/>
    </row>
    <row r="3428" spans="11:65" ht="12.75" customHeight="1" x14ac:dyDescent="0.15">
      <c r="K3428" s="1"/>
      <c r="AL3428" s="16"/>
      <c r="AM3428" s="16"/>
      <c r="AN3428" s="17"/>
      <c r="AO3428" s="16"/>
      <c r="AP3428" s="16"/>
      <c r="AQ3428" s="18"/>
      <c r="AR3428" s="18"/>
      <c r="AS3428" s="16"/>
      <c r="AT3428" s="16"/>
      <c r="AU3428" s="16"/>
      <c r="AV3428" s="16"/>
      <c r="AW3428" s="17"/>
      <c r="AX3428" s="16"/>
      <c r="AY3428" s="16"/>
      <c r="AZ3428" s="16"/>
      <c r="BA3428" s="16"/>
      <c r="BB3428" s="16"/>
      <c r="BC3428" s="16"/>
      <c r="BD3428" s="16"/>
      <c r="BH3428" s="6"/>
      <c r="BI3428" s="3"/>
      <c r="BK3428" s="6"/>
      <c r="BL3428" s="3"/>
      <c r="BM3428" s="3"/>
    </row>
    <row r="3429" spans="11:65" ht="12.75" customHeight="1" x14ac:dyDescent="0.15">
      <c r="K3429" s="1"/>
      <c r="AL3429" s="16"/>
      <c r="AM3429" s="16"/>
      <c r="AN3429" s="17"/>
      <c r="AO3429" s="16"/>
      <c r="AP3429" s="16"/>
      <c r="AQ3429" s="18"/>
      <c r="AR3429" s="18"/>
      <c r="AS3429" s="16"/>
      <c r="AT3429" s="16"/>
      <c r="AU3429" s="16"/>
      <c r="AV3429" s="16"/>
      <c r="AW3429" s="17"/>
      <c r="AX3429" s="16"/>
      <c r="AY3429" s="16"/>
      <c r="AZ3429" s="16"/>
      <c r="BA3429" s="16"/>
      <c r="BB3429" s="16"/>
      <c r="BC3429" s="16"/>
      <c r="BD3429" s="16"/>
      <c r="BH3429" s="6"/>
      <c r="BI3429" s="3"/>
      <c r="BK3429" s="6"/>
      <c r="BL3429" s="3"/>
      <c r="BM3429" s="3"/>
    </row>
    <row r="3430" spans="11:65" ht="12.75" customHeight="1" x14ac:dyDescent="0.15">
      <c r="K3430" s="1"/>
      <c r="AL3430" s="16"/>
      <c r="AM3430" s="16"/>
      <c r="AN3430" s="17"/>
      <c r="AO3430" s="16"/>
      <c r="AP3430" s="16"/>
      <c r="AQ3430" s="18"/>
      <c r="AR3430" s="18"/>
      <c r="AS3430" s="16"/>
      <c r="AT3430" s="16"/>
      <c r="AU3430" s="16"/>
      <c r="AV3430" s="16"/>
      <c r="AW3430" s="17"/>
      <c r="AX3430" s="16"/>
      <c r="AY3430" s="16"/>
      <c r="AZ3430" s="16"/>
      <c r="BA3430" s="16"/>
      <c r="BB3430" s="16"/>
      <c r="BC3430" s="16"/>
      <c r="BD3430" s="16"/>
      <c r="BH3430" s="6"/>
      <c r="BI3430" s="3"/>
      <c r="BK3430" s="6"/>
      <c r="BL3430" s="3"/>
      <c r="BM3430" s="3"/>
    </row>
    <row r="3431" spans="11:65" ht="12.75" customHeight="1" x14ac:dyDescent="0.15">
      <c r="K3431" s="1"/>
      <c r="AL3431" s="16"/>
      <c r="AM3431" s="16"/>
      <c r="AN3431" s="17"/>
      <c r="AO3431" s="16"/>
      <c r="AP3431" s="16"/>
      <c r="AQ3431" s="18"/>
      <c r="AR3431" s="18"/>
      <c r="AS3431" s="16"/>
      <c r="AT3431" s="16"/>
      <c r="AU3431" s="16"/>
      <c r="AV3431" s="16"/>
      <c r="AW3431" s="17"/>
      <c r="AX3431" s="16"/>
      <c r="AY3431" s="16"/>
      <c r="AZ3431" s="16"/>
      <c r="BA3431" s="16"/>
      <c r="BB3431" s="16"/>
      <c r="BC3431" s="16"/>
      <c r="BD3431" s="16"/>
      <c r="BH3431" s="6"/>
      <c r="BI3431" s="3"/>
      <c r="BK3431" s="6"/>
      <c r="BL3431" s="3"/>
      <c r="BM3431" s="3"/>
    </row>
    <row r="3432" spans="11:65" ht="12.75" customHeight="1" x14ac:dyDescent="0.15">
      <c r="K3432" s="1"/>
      <c r="AL3432" s="16"/>
      <c r="AM3432" s="16"/>
      <c r="AN3432" s="17"/>
      <c r="AO3432" s="16"/>
      <c r="AP3432" s="16"/>
      <c r="AQ3432" s="18"/>
      <c r="AR3432" s="18"/>
      <c r="AS3432" s="16"/>
      <c r="AT3432" s="16"/>
      <c r="AU3432" s="16"/>
      <c r="AV3432" s="16"/>
      <c r="AW3432" s="17"/>
      <c r="AX3432" s="16"/>
      <c r="AY3432" s="16"/>
      <c r="AZ3432" s="16"/>
      <c r="BA3432" s="16"/>
      <c r="BB3432" s="16"/>
      <c r="BC3432" s="16"/>
      <c r="BD3432" s="16"/>
      <c r="BH3432" s="6"/>
      <c r="BI3432" s="3"/>
      <c r="BK3432" s="6"/>
      <c r="BL3432" s="3"/>
      <c r="BM3432" s="3"/>
    </row>
    <row r="3433" spans="11:65" ht="12.75" customHeight="1" x14ac:dyDescent="0.15">
      <c r="K3433" s="1"/>
      <c r="AL3433" s="16"/>
      <c r="AM3433" s="16"/>
      <c r="AN3433" s="17"/>
      <c r="AO3433" s="16"/>
      <c r="AP3433" s="16"/>
      <c r="AQ3433" s="18"/>
      <c r="AR3433" s="18"/>
      <c r="AS3433" s="16"/>
      <c r="AT3433" s="16"/>
      <c r="AU3433" s="16"/>
      <c r="AV3433" s="16"/>
      <c r="AW3433" s="17"/>
      <c r="AX3433" s="16"/>
      <c r="AY3433" s="16"/>
      <c r="AZ3433" s="16"/>
      <c r="BA3433" s="16"/>
      <c r="BB3433" s="16"/>
      <c r="BC3433" s="16"/>
      <c r="BD3433" s="16"/>
      <c r="BH3433" s="6"/>
      <c r="BI3433" s="3"/>
      <c r="BK3433" s="6"/>
      <c r="BL3433" s="3"/>
      <c r="BM3433" s="3"/>
    </row>
    <row r="3434" spans="11:65" ht="12.75" customHeight="1" x14ac:dyDescent="0.15">
      <c r="K3434" s="1"/>
      <c r="AL3434" s="16"/>
      <c r="AM3434" s="16"/>
      <c r="AN3434" s="17"/>
      <c r="AO3434" s="16"/>
      <c r="AP3434" s="16"/>
      <c r="AQ3434" s="18"/>
      <c r="AR3434" s="18"/>
      <c r="AS3434" s="16"/>
      <c r="AT3434" s="16"/>
      <c r="AU3434" s="16"/>
      <c r="AV3434" s="16"/>
      <c r="AW3434" s="17"/>
      <c r="AX3434" s="16"/>
      <c r="AY3434" s="16"/>
      <c r="AZ3434" s="16"/>
      <c r="BA3434" s="16"/>
      <c r="BB3434" s="16"/>
      <c r="BC3434" s="16"/>
      <c r="BD3434" s="16"/>
      <c r="BH3434" s="6"/>
      <c r="BI3434" s="3"/>
      <c r="BK3434" s="6"/>
      <c r="BL3434" s="3"/>
      <c r="BM3434" s="3"/>
    </row>
    <row r="3435" spans="11:65" ht="12.75" customHeight="1" x14ac:dyDescent="0.15">
      <c r="K3435" s="1"/>
      <c r="AL3435" s="16"/>
      <c r="AM3435" s="16"/>
      <c r="AN3435" s="17"/>
      <c r="AO3435" s="16"/>
      <c r="AP3435" s="16"/>
      <c r="AQ3435" s="18"/>
      <c r="AR3435" s="18"/>
      <c r="AS3435" s="16"/>
      <c r="AT3435" s="16"/>
      <c r="AU3435" s="16"/>
      <c r="AV3435" s="16"/>
      <c r="AW3435" s="17"/>
      <c r="AX3435" s="16"/>
      <c r="AY3435" s="16"/>
      <c r="AZ3435" s="16"/>
      <c r="BA3435" s="16"/>
      <c r="BB3435" s="16"/>
      <c r="BC3435" s="16"/>
      <c r="BD3435" s="16"/>
      <c r="BH3435" s="6"/>
      <c r="BI3435" s="3"/>
      <c r="BK3435" s="6"/>
      <c r="BL3435" s="3"/>
      <c r="BM3435" s="3"/>
    </row>
    <row r="3436" spans="11:65" ht="12.75" customHeight="1" x14ac:dyDescent="0.15">
      <c r="K3436" s="1"/>
      <c r="AL3436" s="16"/>
      <c r="AM3436" s="16"/>
      <c r="AN3436" s="17"/>
      <c r="AO3436" s="16"/>
      <c r="AP3436" s="16"/>
      <c r="AQ3436" s="18"/>
      <c r="AR3436" s="18"/>
      <c r="AS3436" s="16"/>
      <c r="AT3436" s="16"/>
      <c r="AU3436" s="16"/>
      <c r="AV3436" s="16"/>
      <c r="AW3436" s="17"/>
      <c r="AX3436" s="16"/>
      <c r="AY3436" s="16"/>
      <c r="AZ3436" s="16"/>
      <c r="BA3436" s="16"/>
      <c r="BB3436" s="16"/>
      <c r="BC3436" s="16"/>
      <c r="BD3436" s="16"/>
      <c r="BH3436" s="6"/>
      <c r="BI3436" s="3"/>
      <c r="BK3436" s="6"/>
      <c r="BL3436" s="3"/>
      <c r="BM3436" s="3"/>
    </row>
    <row r="3437" spans="11:65" ht="12.75" customHeight="1" x14ac:dyDescent="0.15">
      <c r="K3437" s="1"/>
      <c r="AL3437" s="16"/>
      <c r="AM3437" s="16"/>
      <c r="AN3437" s="17"/>
      <c r="AO3437" s="16"/>
      <c r="AP3437" s="16"/>
      <c r="AQ3437" s="18"/>
      <c r="AR3437" s="18"/>
      <c r="AS3437" s="16"/>
      <c r="AT3437" s="16"/>
      <c r="AU3437" s="16"/>
      <c r="AV3437" s="16"/>
      <c r="AW3437" s="17"/>
      <c r="AX3437" s="16"/>
      <c r="AY3437" s="16"/>
      <c r="AZ3437" s="16"/>
      <c r="BA3437" s="16"/>
      <c r="BB3437" s="16"/>
      <c r="BC3437" s="16"/>
      <c r="BD3437" s="16"/>
      <c r="BH3437" s="6"/>
      <c r="BI3437" s="3"/>
      <c r="BK3437" s="6"/>
      <c r="BL3437" s="3"/>
      <c r="BM3437" s="3"/>
    </row>
    <row r="3438" spans="11:65" ht="12.75" customHeight="1" x14ac:dyDescent="0.15">
      <c r="K3438" s="1"/>
      <c r="AL3438" s="16"/>
      <c r="AM3438" s="16"/>
      <c r="AN3438" s="17"/>
      <c r="AO3438" s="16"/>
      <c r="AP3438" s="16"/>
      <c r="AQ3438" s="18"/>
      <c r="AR3438" s="18"/>
      <c r="AS3438" s="16"/>
      <c r="AT3438" s="16"/>
      <c r="AU3438" s="16"/>
      <c r="AV3438" s="16"/>
      <c r="AW3438" s="17"/>
      <c r="AX3438" s="16"/>
      <c r="AY3438" s="16"/>
      <c r="AZ3438" s="16"/>
      <c r="BA3438" s="16"/>
      <c r="BB3438" s="16"/>
      <c r="BC3438" s="16"/>
      <c r="BD3438" s="16"/>
      <c r="BH3438" s="6"/>
      <c r="BI3438" s="3"/>
      <c r="BK3438" s="6"/>
      <c r="BL3438" s="3"/>
      <c r="BM3438" s="3"/>
    </row>
    <row r="3439" spans="11:65" ht="12.75" customHeight="1" x14ac:dyDescent="0.15">
      <c r="K3439" s="1"/>
      <c r="AL3439" s="16"/>
      <c r="AM3439" s="16"/>
      <c r="AN3439" s="17"/>
      <c r="AO3439" s="16"/>
      <c r="AP3439" s="16"/>
      <c r="AQ3439" s="18"/>
      <c r="AR3439" s="18"/>
      <c r="AS3439" s="16"/>
      <c r="AT3439" s="16"/>
      <c r="AU3439" s="16"/>
      <c r="AV3439" s="16"/>
      <c r="AW3439" s="17"/>
      <c r="AX3439" s="16"/>
      <c r="AY3439" s="16"/>
      <c r="AZ3439" s="16"/>
      <c r="BA3439" s="16"/>
      <c r="BB3439" s="16"/>
      <c r="BC3439" s="16"/>
      <c r="BD3439" s="16"/>
      <c r="BH3439" s="6"/>
      <c r="BI3439" s="3"/>
      <c r="BK3439" s="6"/>
      <c r="BL3439" s="3"/>
      <c r="BM3439" s="3"/>
    </row>
    <row r="3440" spans="11:65" ht="12.75" customHeight="1" x14ac:dyDescent="0.15">
      <c r="K3440" s="1"/>
      <c r="AL3440" s="16"/>
      <c r="AM3440" s="16"/>
      <c r="AN3440" s="17"/>
      <c r="AO3440" s="16"/>
      <c r="AP3440" s="16"/>
      <c r="AQ3440" s="18"/>
      <c r="AR3440" s="18"/>
      <c r="AS3440" s="16"/>
      <c r="AT3440" s="16"/>
      <c r="AU3440" s="16"/>
      <c r="AV3440" s="16"/>
      <c r="AW3440" s="17"/>
      <c r="AX3440" s="16"/>
      <c r="AY3440" s="16"/>
      <c r="AZ3440" s="16"/>
      <c r="BA3440" s="16"/>
      <c r="BB3440" s="16"/>
      <c r="BC3440" s="16"/>
      <c r="BD3440" s="16"/>
      <c r="BH3440" s="6"/>
      <c r="BI3440" s="3"/>
      <c r="BK3440" s="6"/>
      <c r="BL3440" s="3"/>
      <c r="BM3440" s="3"/>
    </row>
    <row r="3441" spans="11:65" ht="12.75" customHeight="1" x14ac:dyDescent="0.15">
      <c r="K3441" s="1"/>
      <c r="AL3441" s="16"/>
      <c r="AM3441" s="16"/>
      <c r="AN3441" s="17"/>
      <c r="AO3441" s="16"/>
      <c r="AP3441" s="16"/>
      <c r="AQ3441" s="18"/>
      <c r="AR3441" s="18"/>
      <c r="AS3441" s="16"/>
      <c r="AT3441" s="16"/>
      <c r="AU3441" s="16"/>
      <c r="AV3441" s="16"/>
      <c r="AW3441" s="17"/>
      <c r="AX3441" s="16"/>
      <c r="AY3441" s="16"/>
      <c r="AZ3441" s="16"/>
      <c r="BA3441" s="16"/>
      <c r="BB3441" s="16"/>
      <c r="BC3441" s="16"/>
      <c r="BD3441" s="16"/>
      <c r="BH3441" s="6"/>
      <c r="BI3441" s="3"/>
      <c r="BK3441" s="6"/>
      <c r="BL3441" s="3"/>
      <c r="BM3441" s="3"/>
    </row>
    <row r="3442" spans="11:65" ht="12.75" customHeight="1" x14ac:dyDescent="0.15">
      <c r="K3442" s="1"/>
      <c r="AL3442" s="16"/>
      <c r="AM3442" s="16"/>
      <c r="AN3442" s="17"/>
      <c r="AO3442" s="16"/>
      <c r="AP3442" s="16"/>
      <c r="AQ3442" s="18"/>
      <c r="AR3442" s="18"/>
      <c r="AS3442" s="16"/>
      <c r="AT3442" s="16"/>
      <c r="AU3442" s="16"/>
      <c r="AV3442" s="16"/>
      <c r="AW3442" s="17"/>
      <c r="AX3442" s="16"/>
      <c r="AY3442" s="16"/>
      <c r="AZ3442" s="16"/>
      <c r="BA3442" s="16"/>
      <c r="BB3442" s="16"/>
      <c r="BC3442" s="16"/>
      <c r="BD3442" s="16"/>
      <c r="BH3442" s="6"/>
      <c r="BI3442" s="3"/>
      <c r="BK3442" s="6"/>
      <c r="BL3442" s="3"/>
      <c r="BM3442" s="3"/>
    </row>
    <row r="3443" spans="11:65" ht="12.75" customHeight="1" x14ac:dyDescent="0.15">
      <c r="K3443" s="1"/>
      <c r="AL3443" s="16"/>
      <c r="AM3443" s="16"/>
      <c r="AN3443" s="17"/>
      <c r="AO3443" s="16"/>
      <c r="AP3443" s="16"/>
      <c r="AQ3443" s="18"/>
      <c r="AR3443" s="18"/>
      <c r="AS3443" s="16"/>
      <c r="AT3443" s="16"/>
      <c r="AU3443" s="16"/>
      <c r="AV3443" s="16"/>
      <c r="AW3443" s="17"/>
      <c r="AX3443" s="16"/>
      <c r="AY3443" s="16"/>
      <c r="AZ3443" s="16"/>
      <c r="BA3443" s="16"/>
      <c r="BB3443" s="16"/>
      <c r="BC3443" s="16"/>
      <c r="BD3443" s="16"/>
      <c r="BH3443" s="6"/>
      <c r="BI3443" s="3"/>
      <c r="BK3443" s="6"/>
      <c r="BL3443" s="3"/>
      <c r="BM3443" s="3"/>
    </row>
    <row r="3444" spans="11:65" ht="12.75" customHeight="1" x14ac:dyDescent="0.15">
      <c r="K3444" s="1"/>
      <c r="AL3444" s="16"/>
      <c r="AM3444" s="16"/>
      <c r="AN3444" s="17"/>
      <c r="AO3444" s="16"/>
      <c r="AP3444" s="16"/>
      <c r="AQ3444" s="18"/>
      <c r="AR3444" s="18"/>
      <c r="AS3444" s="16"/>
      <c r="AT3444" s="16"/>
      <c r="AU3444" s="16"/>
      <c r="AV3444" s="16"/>
      <c r="AW3444" s="17"/>
      <c r="AX3444" s="16"/>
      <c r="AY3444" s="16"/>
      <c r="AZ3444" s="16"/>
      <c r="BA3444" s="16"/>
      <c r="BB3444" s="16"/>
      <c r="BC3444" s="16"/>
      <c r="BD3444" s="16"/>
      <c r="BH3444" s="6"/>
      <c r="BI3444" s="3"/>
      <c r="BK3444" s="6"/>
      <c r="BL3444" s="3"/>
      <c r="BM3444" s="3"/>
    </row>
    <row r="3445" spans="11:65" ht="12.75" customHeight="1" x14ac:dyDescent="0.15">
      <c r="K3445" s="1"/>
      <c r="AL3445" s="16"/>
      <c r="AM3445" s="16"/>
      <c r="AN3445" s="17"/>
      <c r="AO3445" s="16"/>
      <c r="AP3445" s="16"/>
      <c r="AQ3445" s="18"/>
      <c r="AR3445" s="18"/>
      <c r="AS3445" s="16"/>
      <c r="AT3445" s="16"/>
      <c r="AU3445" s="16"/>
      <c r="AV3445" s="16"/>
      <c r="AW3445" s="17"/>
      <c r="AX3445" s="16"/>
      <c r="AY3445" s="16"/>
      <c r="AZ3445" s="16"/>
      <c r="BA3445" s="16"/>
      <c r="BB3445" s="16"/>
      <c r="BC3445" s="16"/>
      <c r="BD3445" s="16"/>
      <c r="BH3445" s="6"/>
      <c r="BI3445" s="3"/>
      <c r="BK3445" s="6"/>
      <c r="BL3445" s="3"/>
      <c r="BM3445" s="3"/>
    </row>
    <row r="3446" spans="11:65" ht="12.75" customHeight="1" x14ac:dyDescent="0.15">
      <c r="K3446" s="1"/>
      <c r="AL3446" s="16"/>
      <c r="AM3446" s="16"/>
      <c r="AN3446" s="17"/>
      <c r="AO3446" s="16"/>
      <c r="AP3446" s="16"/>
      <c r="AQ3446" s="18"/>
      <c r="AR3446" s="18"/>
      <c r="AS3446" s="16"/>
      <c r="AT3446" s="16"/>
      <c r="AU3446" s="16"/>
      <c r="AV3446" s="16"/>
      <c r="AW3446" s="17"/>
      <c r="AX3446" s="16"/>
      <c r="AY3446" s="16"/>
      <c r="AZ3446" s="16"/>
      <c r="BA3446" s="16"/>
      <c r="BB3446" s="16"/>
      <c r="BC3446" s="16"/>
      <c r="BD3446" s="16"/>
      <c r="BH3446" s="6"/>
      <c r="BI3446" s="3"/>
      <c r="BK3446" s="6"/>
      <c r="BL3446" s="3"/>
      <c r="BM3446" s="3"/>
    </row>
    <row r="3447" spans="11:65" ht="12.75" customHeight="1" x14ac:dyDescent="0.15">
      <c r="K3447" s="1"/>
      <c r="AL3447" s="16"/>
      <c r="AM3447" s="16"/>
      <c r="AN3447" s="17"/>
      <c r="AO3447" s="16"/>
      <c r="AP3447" s="16"/>
      <c r="AQ3447" s="18"/>
      <c r="AR3447" s="18"/>
      <c r="AS3447" s="16"/>
      <c r="AT3447" s="16"/>
      <c r="AU3447" s="16"/>
      <c r="AV3447" s="16"/>
      <c r="AW3447" s="17"/>
      <c r="AX3447" s="16"/>
      <c r="AY3447" s="16"/>
      <c r="AZ3447" s="16"/>
      <c r="BA3447" s="16"/>
      <c r="BB3447" s="16"/>
      <c r="BC3447" s="16"/>
      <c r="BD3447" s="16"/>
      <c r="BH3447" s="6"/>
      <c r="BI3447" s="3"/>
      <c r="BK3447" s="6"/>
      <c r="BL3447" s="3"/>
      <c r="BM3447" s="3"/>
    </row>
    <row r="3448" spans="11:65" ht="12.75" customHeight="1" x14ac:dyDescent="0.15">
      <c r="K3448" s="1"/>
      <c r="AL3448" s="16"/>
      <c r="AM3448" s="16"/>
      <c r="AN3448" s="17"/>
      <c r="AO3448" s="16"/>
      <c r="AP3448" s="16"/>
      <c r="AQ3448" s="18"/>
      <c r="AR3448" s="18"/>
      <c r="AS3448" s="16"/>
      <c r="AT3448" s="16"/>
      <c r="AU3448" s="16"/>
      <c r="AV3448" s="16"/>
      <c r="AW3448" s="17"/>
      <c r="AX3448" s="16"/>
      <c r="AY3448" s="16"/>
      <c r="AZ3448" s="16"/>
      <c r="BA3448" s="16"/>
      <c r="BB3448" s="16"/>
      <c r="BC3448" s="16"/>
      <c r="BD3448" s="16"/>
      <c r="BH3448" s="6"/>
      <c r="BI3448" s="3"/>
      <c r="BK3448" s="6"/>
      <c r="BL3448" s="3"/>
      <c r="BM3448" s="3"/>
    </row>
    <row r="3449" spans="11:65" ht="12.75" customHeight="1" x14ac:dyDescent="0.15">
      <c r="K3449" s="1"/>
      <c r="AL3449" s="16"/>
      <c r="AM3449" s="16"/>
      <c r="AN3449" s="17"/>
      <c r="AO3449" s="16"/>
      <c r="AP3449" s="16"/>
      <c r="AQ3449" s="18"/>
      <c r="AR3449" s="18"/>
      <c r="AS3449" s="16"/>
      <c r="AT3449" s="16"/>
      <c r="AU3449" s="16"/>
      <c r="AV3449" s="16"/>
      <c r="AW3449" s="17"/>
      <c r="AX3449" s="16"/>
      <c r="AY3449" s="16"/>
      <c r="AZ3449" s="16"/>
      <c r="BA3449" s="16"/>
      <c r="BB3449" s="16"/>
      <c r="BC3449" s="16"/>
      <c r="BD3449" s="16"/>
      <c r="BH3449" s="6"/>
      <c r="BI3449" s="3"/>
      <c r="BK3449" s="6"/>
      <c r="BL3449" s="3"/>
      <c r="BM3449" s="3"/>
    </row>
    <row r="3450" spans="11:65" ht="12.75" customHeight="1" x14ac:dyDescent="0.15">
      <c r="K3450" s="1"/>
      <c r="AL3450" s="16"/>
      <c r="AM3450" s="16"/>
      <c r="AN3450" s="17"/>
      <c r="AO3450" s="16"/>
      <c r="AP3450" s="16"/>
      <c r="AQ3450" s="18"/>
      <c r="AR3450" s="18"/>
      <c r="AS3450" s="16"/>
      <c r="AT3450" s="16"/>
      <c r="AU3450" s="16"/>
      <c r="AV3450" s="16"/>
      <c r="AW3450" s="17"/>
      <c r="AX3450" s="16"/>
      <c r="AY3450" s="16"/>
      <c r="AZ3450" s="16"/>
      <c r="BA3450" s="16"/>
      <c r="BB3450" s="16"/>
      <c r="BC3450" s="16"/>
      <c r="BD3450" s="16"/>
      <c r="BH3450" s="6"/>
      <c r="BI3450" s="3"/>
      <c r="BK3450" s="6"/>
      <c r="BL3450" s="3"/>
      <c r="BM3450" s="3"/>
    </row>
    <row r="3451" spans="11:65" ht="12.75" customHeight="1" x14ac:dyDescent="0.15">
      <c r="K3451" s="1"/>
      <c r="AL3451" s="16"/>
      <c r="AM3451" s="16"/>
      <c r="AN3451" s="17"/>
      <c r="AO3451" s="16"/>
      <c r="AP3451" s="16"/>
      <c r="AQ3451" s="18"/>
      <c r="AR3451" s="18"/>
      <c r="AS3451" s="16"/>
      <c r="AT3451" s="16"/>
      <c r="AU3451" s="16"/>
      <c r="AV3451" s="16"/>
      <c r="AW3451" s="17"/>
      <c r="AX3451" s="16"/>
      <c r="AY3451" s="16"/>
      <c r="AZ3451" s="16"/>
      <c r="BA3451" s="16"/>
      <c r="BB3451" s="16"/>
      <c r="BC3451" s="16"/>
      <c r="BD3451" s="16"/>
      <c r="BH3451" s="6"/>
      <c r="BI3451" s="3"/>
      <c r="BK3451" s="6"/>
      <c r="BL3451" s="3"/>
      <c r="BM3451" s="3"/>
    </row>
    <row r="3452" spans="11:65" ht="12.75" customHeight="1" x14ac:dyDescent="0.15">
      <c r="K3452" s="1"/>
      <c r="AL3452" s="16"/>
      <c r="AM3452" s="16"/>
      <c r="AN3452" s="17"/>
      <c r="AO3452" s="16"/>
      <c r="AP3452" s="16"/>
      <c r="AQ3452" s="18"/>
      <c r="AR3452" s="18"/>
      <c r="AS3452" s="16"/>
      <c r="AT3452" s="16"/>
      <c r="AU3452" s="16"/>
      <c r="AV3452" s="16"/>
      <c r="AW3452" s="17"/>
      <c r="AX3452" s="16"/>
      <c r="AY3452" s="16"/>
      <c r="AZ3452" s="16"/>
      <c r="BA3452" s="16"/>
      <c r="BB3452" s="16"/>
      <c r="BC3452" s="16"/>
      <c r="BD3452" s="16"/>
      <c r="BH3452" s="6"/>
      <c r="BI3452" s="3"/>
      <c r="BK3452" s="6"/>
      <c r="BL3452" s="3"/>
      <c r="BM3452" s="3"/>
    </row>
    <row r="3453" spans="11:65" ht="12.75" customHeight="1" x14ac:dyDescent="0.15">
      <c r="K3453" s="1"/>
      <c r="AL3453" s="16"/>
      <c r="AM3453" s="16"/>
      <c r="AN3453" s="17"/>
      <c r="AO3453" s="16"/>
      <c r="AP3453" s="16"/>
      <c r="AQ3453" s="18"/>
      <c r="AR3453" s="18"/>
      <c r="AS3453" s="16"/>
      <c r="AT3453" s="16"/>
      <c r="AU3453" s="16"/>
      <c r="AV3453" s="16"/>
      <c r="AW3453" s="17"/>
      <c r="AX3453" s="16"/>
      <c r="AY3453" s="16"/>
      <c r="AZ3453" s="16"/>
      <c r="BA3453" s="16"/>
      <c r="BB3453" s="16"/>
      <c r="BC3453" s="16"/>
      <c r="BD3453" s="16"/>
      <c r="BH3453" s="6"/>
      <c r="BI3453" s="3"/>
      <c r="BK3453" s="6"/>
      <c r="BL3453" s="3"/>
      <c r="BM3453" s="3"/>
    </row>
    <row r="3454" spans="11:65" ht="12.75" customHeight="1" x14ac:dyDescent="0.15">
      <c r="K3454" s="1"/>
      <c r="AL3454" s="16"/>
      <c r="AM3454" s="16"/>
      <c r="AN3454" s="17"/>
      <c r="AO3454" s="16"/>
      <c r="AP3454" s="16"/>
      <c r="AQ3454" s="18"/>
      <c r="AR3454" s="18"/>
      <c r="AS3454" s="16"/>
      <c r="AT3454" s="16"/>
      <c r="AU3454" s="16"/>
      <c r="AV3454" s="16"/>
      <c r="AW3454" s="17"/>
      <c r="AX3454" s="16"/>
      <c r="AY3454" s="16"/>
      <c r="AZ3454" s="16"/>
      <c r="BA3454" s="16"/>
      <c r="BB3454" s="16"/>
      <c r="BC3454" s="16"/>
      <c r="BD3454" s="16"/>
      <c r="BH3454" s="6"/>
      <c r="BI3454" s="3"/>
      <c r="BK3454" s="6"/>
      <c r="BL3454" s="3"/>
      <c r="BM3454" s="3"/>
    </row>
    <row r="3455" spans="11:65" ht="12.75" customHeight="1" x14ac:dyDescent="0.15">
      <c r="K3455" s="1"/>
      <c r="AL3455" s="16"/>
      <c r="AM3455" s="16"/>
      <c r="AN3455" s="17"/>
      <c r="AO3455" s="16"/>
      <c r="AP3455" s="16"/>
      <c r="AQ3455" s="18"/>
      <c r="AR3455" s="18"/>
      <c r="AS3455" s="16"/>
      <c r="AT3455" s="16"/>
      <c r="AU3455" s="16"/>
      <c r="AV3455" s="16"/>
      <c r="AW3455" s="17"/>
      <c r="AX3455" s="16"/>
      <c r="AY3455" s="16"/>
      <c r="AZ3455" s="16"/>
      <c r="BA3455" s="16"/>
      <c r="BB3455" s="16"/>
      <c r="BC3455" s="16"/>
      <c r="BD3455" s="16"/>
      <c r="BH3455" s="6"/>
      <c r="BI3455" s="3"/>
      <c r="BK3455" s="6"/>
      <c r="BL3455" s="3"/>
      <c r="BM3455" s="3"/>
    </row>
    <row r="3456" spans="11:65" ht="12.75" customHeight="1" x14ac:dyDescent="0.15">
      <c r="K3456" s="1"/>
      <c r="AL3456" s="16"/>
      <c r="AM3456" s="16"/>
      <c r="AN3456" s="17"/>
      <c r="AO3456" s="16"/>
      <c r="AP3456" s="16"/>
      <c r="AQ3456" s="18"/>
      <c r="AR3456" s="18"/>
      <c r="AS3456" s="16"/>
      <c r="AT3456" s="16"/>
      <c r="AU3456" s="16"/>
      <c r="AV3456" s="16"/>
      <c r="AW3456" s="17"/>
      <c r="AX3456" s="16"/>
      <c r="AY3456" s="16"/>
      <c r="AZ3456" s="16"/>
      <c r="BA3456" s="16"/>
      <c r="BB3456" s="16"/>
      <c r="BC3456" s="16"/>
      <c r="BD3456" s="16"/>
      <c r="BH3456" s="6"/>
      <c r="BI3456" s="3"/>
      <c r="BK3456" s="6"/>
      <c r="BL3456" s="3"/>
      <c r="BM3456" s="3"/>
    </row>
    <row r="3457" spans="11:65" ht="12.75" customHeight="1" x14ac:dyDescent="0.15">
      <c r="K3457" s="1"/>
      <c r="AL3457" s="16"/>
      <c r="AM3457" s="16"/>
      <c r="AN3457" s="17"/>
      <c r="AO3457" s="16"/>
      <c r="AP3457" s="16"/>
      <c r="AQ3457" s="18"/>
      <c r="AR3457" s="18"/>
      <c r="AS3457" s="16"/>
      <c r="AT3457" s="16"/>
      <c r="AU3457" s="16"/>
      <c r="AV3457" s="16"/>
      <c r="AW3457" s="17"/>
      <c r="AX3457" s="16"/>
      <c r="AY3457" s="16"/>
      <c r="AZ3457" s="16"/>
      <c r="BA3457" s="16"/>
      <c r="BB3457" s="16"/>
      <c r="BC3457" s="16"/>
      <c r="BD3457" s="16"/>
      <c r="BH3457" s="6"/>
      <c r="BI3457" s="3"/>
      <c r="BK3457" s="6"/>
      <c r="BL3457" s="3"/>
      <c r="BM3457" s="3"/>
    </row>
    <row r="3458" spans="11:65" ht="12.75" customHeight="1" x14ac:dyDescent="0.15">
      <c r="K3458" s="1"/>
      <c r="AL3458" s="16"/>
      <c r="AM3458" s="16"/>
      <c r="AN3458" s="17"/>
      <c r="AO3458" s="16"/>
      <c r="AP3458" s="16"/>
      <c r="AQ3458" s="18"/>
      <c r="AR3458" s="18"/>
      <c r="AS3458" s="16"/>
      <c r="AT3458" s="16"/>
      <c r="AU3458" s="16"/>
      <c r="AV3458" s="16"/>
      <c r="AW3458" s="17"/>
      <c r="AX3458" s="16"/>
      <c r="AY3458" s="16"/>
      <c r="AZ3458" s="16"/>
      <c r="BA3458" s="16"/>
      <c r="BB3458" s="16"/>
      <c r="BC3458" s="16"/>
      <c r="BD3458" s="16"/>
      <c r="BH3458" s="6"/>
      <c r="BI3458" s="3"/>
      <c r="BK3458" s="6"/>
      <c r="BL3458" s="3"/>
      <c r="BM3458" s="3"/>
    </row>
    <row r="3459" spans="11:65" ht="12.75" customHeight="1" x14ac:dyDescent="0.15">
      <c r="K3459" s="1"/>
      <c r="AL3459" s="16"/>
      <c r="AM3459" s="16"/>
      <c r="AN3459" s="17"/>
      <c r="AO3459" s="16"/>
      <c r="AP3459" s="16"/>
      <c r="AQ3459" s="18"/>
      <c r="AR3459" s="18"/>
      <c r="AS3459" s="16"/>
      <c r="AT3459" s="16"/>
      <c r="AU3459" s="16"/>
      <c r="AV3459" s="16"/>
      <c r="AW3459" s="17"/>
      <c r="AX3459" s="16"/>
      <c r="AY3459" s="16"/>
      <c r="AZ3459" s="16"/>
      <c r="BA3459" s="16"/>
      <c r="BB3459" s="16"/>
      <c r="BC3459" s="16"/>
      <c r="BD3459" s="16"/>
      <c r="BH3459" s="6"/>
      <c r="BI3459" s="3"/>
      <c r="BK3459" s="6"/>
      <c r="BL3459" s="3"/>
      <c r="BM3459" s="3"/>
    </row>
    <row r="3460" spans="11:65" ht="12.75" customHeight="1" x14ac:dyDescent="0.15">
      <c r="K3460" s="1"/>
      <c r="AL3460" s="16"/>
      <c r="AM3460" s="16"/>
      <c r="AN3460" s="17"/>
      <c r="AO3460" s="16"/>
      <c r="AP3460" s="16"/>
      <c r="AQ3460" s="18"/>
      <c r="AR3460" s="18"/>
      <c r="AS3460" s="16"/>
      <c r="AT3460" s="16"/>
      <c r="AU3460" s="16"/>
      <c r="AV3460" s="16"/>
      <c r="AW3460" s="17"/>
      <c r="AX3460" s="16"/>
      <c r="AY3460" s="16"/>
      <c r="AZ3460" s="16"/>
      <c r="BA3460" s="16"/>
      <c r="BB3460" s="16"/>
      <c r="BC3460" s="16"/>
      <c r="BD3460" s="16"/>
      <c r="BH3460" s="6"/>
      <c r="BI3460" s="3"/>
      <c r="BK3460" s="6"/>
      <c r="BL3460" s="3"/>
      <c r="BM3460" s="3"/>
    </row>
    <row r="3461" spans="11:65" ht="12.75" customHeight="1" x14ac:dyDescent="0.15">
      <c r="K3461" s="1"/>
      <c r="AL3461" s="16"/>
      <c r="AM3461" s="16"/>
      <c r="AN3461" s="17"/>
      <c r="AO3461" s="16"/>
      <c r="AP3461" s="16"/>
      <c r="AQ3461" s="18"/>
      <c r="AR3461" s="18"/>
      <c r="AS3461" s="16"/>
      <c r="AT3461" s="16"/>
      <c r="AU3461" s="16"/>
      <c r="AV3461" s="16"/>
      <c r="AW3461" s="17"/>
      <c r="AX3461" s="16"/>
      <c r="AY3461" s="16"/>
      <c r="AZ3461" s="16"/>
      <c r="BA3461" s="16"/>
      <c r="BB3461" s="16"/>
      <c r="BC3461" s="16"/>
      <c r="BD3461" s="16"/>
      <c r="BH3461" s="6"/>
      <c r="BI3461" s="3"/>
      <c r="BK3461" s="6"/>
      <c r="BL3461" s="3"/>
      <c r="BM3461" s="3"/>
    </row>
    <row r="3462" spans="11:65" ht="12.75" customHeight="1" x14ac:dyDescent="0.15">
      <c r="K3462" s="1"/>
      <c r="AL3462" s="16"/>
      <c r="AM3462" s="16"/>
      <c r="AN3462" s="17"/>
      <c r="AO3462" s="16"/>
      <c r="AP3462" s="16"/>
      <c r="AQ3462" s="18"/>
      <c r="AR3462" s="18"/>
      <c r="AS3462" s="16"/>
      <c r="AT3462" s="16"/>
      <c r="AU3462" s="16"/>
      <c r="AV3462" s="16"/>
      <c r="AW3462" s="17"/>
      <c r="AX3462" s="16"/>
      <c r="AY3462" s="16"/>
      <c r="AZ3462" s="16"/>
      <c r="BA3462" s="16"/>
      <c r="BB3462" s="16"/>
      <c r="BC3462" s="16"/>
      <c r="BD3462" s="16"/>
      <c r="BH3462" s="6"/>
      <c r="BI3462" s="3"/>
      <c r="BK3462" s="6"/>
      <c r="BL3462" s="3"/>
      <c r="BM3462" s="3"/>
    </row>
    <row r="3463" spans="11:65" ht="12.75" customHeight="1" x14ac:dyDescent="0.15">
      <c r="K3463" s="1"/>
      <c r="AL3463" s="16"/>
      <c r="AM3463" s="16"/>
      <c r="AN3463" s="17"/>
      <c r="AO3463" s="16"/>
      <c r="AP3463" s="16"/>
      <c r="AQ3463" s="18"/>
      <c r="AR3463" s="18"/>
      <c r="AS3463" s="16"/>
      <c r="AT3463" s="16"/>
      <c r="AU3463" s="16"/>
      <c r="AV3463" s="16"/>
      <c r="AW3463" s="17"/>
      <c r="AX3463" s="16"/>
      <c r="AY3463" s="16"/>
      <c r="AZ3463" s="16"/>
      <c r="BA3463" s="16"/>
      <c r="BB3463" s="16"/>
      <c r="BC3463" s="16"/>
      <c r="BD3463" s="16"/>
      <c r="BH3463" s="6"/>
      <c r="BI3463" s="3"/>
      <c r="BK3463" s="6"/>
      <c r="BL3463" s="3"/>
      <c r="BM3463" s="3"/>
    </row>
    <row r="3464" spans="11:65" ht="12.75" customHeight="1" x14ac:dyDescent="0.15">
      <c r="K3464" s="1"/>
      <c r="AL3464" s="16"/>
      <c r="AM3464" s="16"/>
      <c r="AN3464" s="17"/>
      <c r="AO3464" s="16"/>
      <c r="AP3464" s="16"/>
      <c r="AQ3464" s="18"/>
      <c r="AR3464" s="18"/>
      <c r="AS3464" s="16"/>
      <c r="AT3464" s="16"/>
      <c r="AU3464" s="16"/>
      <c r="AV3464" s="16"/>
      <c r="AW3464" s="17"/>
      <c r="AX3464" s="16"/>
      <c r="AY3464" s="16"/>
      <c r="AZ3464" s="16"/>
      <c r="BA3464" s="16"/>
      <c r="BB3464" s="16"/>
      <c r="BC3464" s="16"/>
      <c r="BD3464" s="16"/>
      <c r="BH3464" s="6"/>
      <c r="BI3464" s="3"/>
      <c r="BK3464" s="6"/>
      <c r="BL3464" s="3"/>
      <c r="BM3464" s="3"/>
    </row>
    <row r="3465" spans="11:65" ht="12.75" customHeight="1" x14ac:dyDescent="0.15">
      <c r="K3465" s="1"/>
      <c r="AL3465" s="16"/>
      <c r="AM3465" s="16"/>
      <c r="AN3465" s="17"/>
      <c r="AO3465" s="16"/>
      <c r="AP3465" s="16"/>
      <c r="AQ3465" s="18"/>
      <c r="AR3465" s="18"/>
      <c r="AS3465" s="16"/>
      <c r="AT3465" s="16"/>
      <c r="AU3465" s="16"/>
      <c r="AV3465" s="16"/>
      <c r="AW3465" s="17"/>
      <c r="AX3465" s="16"/>
      <c r="AY3465" s="16"/>
      <c r="AZ3465" s="16"/>
      <c r="BA3465" s="16"/>
      <c r="BB3465" s="16"/>
      <c r="BC3465" s="16"/>
      <c r="BD3465" s="16"/>
      <c r="BH3465" s="6"/>
      <c r="BI3465" s="3"/>
      <c r="BK3465" s="6"/>
      <c r="BL3465" s="3"/>
      <c r="BM3465" s="3"/>
    </row>
    <row r="3466" spans="11:65" ht="12.75" customHeight="1" x14ac:dyDescent="0.15">
      <c r="K3466" s="1"/>
      <c r="AL3466" s="16"/>
      <c r="AM3466" s="16"/>
      <c r="AN3466" s="17"/>
      <c r="AO3466" s="16"/>
      <c r="AP3466" s="16"/>
      <c r="AQ3466" s="18"/>
      <c r="AR3466" s="18"/>
      <c r="AS3466" s="16"/>
      <c r="AT3466" s="16"/>
      <c r="AU3466" s="16"/>
      <c r="AV3466" s="16"/>
      <c r="AW3466" s="17"/>
      <c r="AX3466" s="16"/>
      <c r="AY3466" s="16"/>
      <c r="AZ3466" s="16"/>
      <c r="BA3466" s="16"/>
      <c r="BB3466" s="16"/>
      <c r="BC3466" s="16"/>
      <c r="BD3466" s="16"/>
      <c r="BH3466" s="6"/>
      <c r="BI3466" s="3"/>
      <c r="BK3466" s="6"/>
      <c r="BL3466" s="3"/>
      <c r="BM3466" s="3"/>
    </row>
    <row r="3467" spans="11:65" ht="12.75" customHeight="1" x14ac:dyDescent="0.15">
      <c r="K3467" s="1"/>
      <c r="AL3467" s="16"/>
      <c r="AM3467" s="16"/>
      <c r="AN3467" s="17"/>
      <c r="AO3467" s="16"/>
      <c r="AP3467" s="16"/>
      <c r="AQ3467" s="18"/>
      <c r="AR3467" s="18"/>
      <c r="AS3467" s="16"/>
      <c r="AT3467" s="16"/>
      <c r="AU3467" s="16"/>
      <c r="AV3467" s="16"/>
      <c r="AW3467" s="17"/>
      <c r="AX3467" s="16"/>
      <c r="AY3467" s="16"/>
      <c r="AZ3467" s="16"/>
      <c r="BA3467" s="16"/>
      <c r="BB3467" s="16"/>
      <c r="BC3467" s="16"/>
      <c r="BD3467" s="16"/>
      <c r="BH3467" s="6"/>
      <c r="BI3467" s="3"/>
      <c r="BK3467" s="6"/>
      <c r="BL3467" s="3"/>
      <c r="BM3467" s="3"/>
    </row>
    <row r="3468" spans="11:65" ht="12.75" customHeight="1" x14ac:dyDescent="0.15">
      <c r="K3468" s="1"/>
      <c r="AL3468" s="16"/>
      <c r="AM3468" s="16"/>
      <c r="AN3468" s="17"/>
      <c r="AO3468" s="16"/>
      <c r="AP3468" s="16"/>
      <c r="AQ3468" s="18"/>
      <c r="AR3468" s="18"/>
      <c r="AS3468" s="16"/>
      <c r="AT3468" s="16"/>
      <c r="AU3468" s="16"/>
      <c r="AV3468" s="16"/>
      <c r="AW3468" s="17"/>
      <c r="AX3468" s="16"/>
      <c r="AY3468" s="16"/>
      <c r="AZ3468" s="16"/>
      <c r="BA3468" s="16"/>
      <c r="BB3468" s="16"/>
      <c r="BC3468" s="16"/>
      <c r="BD3468" s="16"/>
      <c r="BH3468" s="6"/>
      <c r="BI3468" s="3"/>
      <c r="BK3468" s="6"/>
      <c r="BL3468" s="3"/>
      <c r="BM3468" s="3"/>
    </row>
    <row r="3469" spans="11:65" ht="12.75" customHeight="1" x14ac:dyDescent="0.15">
      <c r="K3469" s="1"/>
      <c r="AL3469" s="16"/>
      <c r="AM3469" s="16"/>
      <c r="AN3469" s="17"/>
      <c r="AO3469" s="16"/>
      <c r="AP3469" s="16"/>
      <c r="AQ3469" s="18"/>
      <c r="AR3469" s="18"/>
      <c r="AS3469" s="16"/>
      <c r="AT3469" s="16"/>
      <c r="AU3469" s="16"/>
      <c r="AV3469" s="16"/>
      <c r="AW3469" s="17"/>
      <c r="AX3469" s="16"/>
      <c r="AY3469" s="16"/>
      <c r="AZ3469" s="16"/>
      <c r="BA3469" s="16"/>
      <c r="BB3469" s="16"/>
      <c r="BC3469" s="16"/>
      <c r="BD3469" s="16"/>
      <c r="BH3469" s="6"/>
      <c r="BI3469" s="3"/>
      <c r="BK3469" s="6"/>
      <c r="BL3469" s="3"/>
      <c r="BM3469" s="3"/>
    </row>
    <row r="3470" spans="11:65" ht="12.75" customHeight="1" x14ac:dyDescent="0.15">
      <c r="K3470" s="1"/>
      <c r="AL3470" s="16"/>
      <c r="AM3470" s="16"/>
      <c r="AN3470" s="17"/>
      <c r="AO3470" s="16"/>
      <c r="AP3470" s="16"/>
      <c r="AQ3470" s="18"/>
      <c r="AR3470" s="18"/>
      <c r="AS3470" s="16"/>
      <c r="AT3470" s="16"/>
      <c r="AU3470" s="16"/>
      <c r="AV3470" s="16"/>
      <c r="AW3470" s="17"/>
      <c r="AX3470" s="16"/>
      <c r="AY3470" s="16"/>
      <c r="AZ3470" s="16"/>
      <c r="BA3470" s="16"/>
      <c r="BB3470" s="16"/>
      <c r="BC3470" s="16"/>
      <c r="BD3470" s="16"/>
      <c r="BH3470" s="6"/>
      <c r="BI3470" s="3"/>
      <c r="BK3470" s="6"/>
      <c r="BL3470" s="3"/>
      <c r="BM3470" s="3"/>
    </row>
    <row r="3471" spans="11:65" ht="12.75" customHeight="1" x14ac:dyDescent="0.15">
      <c r="K3471" s="1"/>
      <c r="AL3471" s="16"/>
      <c r="AM3471" s="16"/>
      <c r="AN3471" s="17"/>
      <c r="AO3471" s="16"/>
      <c r="AP3471" s="16"/>
      <c r="AQ3471" s="18"/>
      <c r="AR3471" s="18"/>
      <c r="AS3471" s="16"/>
      <c r="AT3471" s="16"/>
      <c r="AU3471" s="16"/>
      <c r="AV3471" s="16"/>
      <c r="AW3471" s="17"/>
      <c r="AX3471" s="16"/>
      <c r="AY3471" s="16"/>
      <c r="AZ3471" s="16"/>
      <c r="BA3471" s="16"/>
      <c r="BB3471" s="16"/>
      <c r="BC3471" s="16"/>
      <c r="BD3471" s="16"/>
      <c r="BH3471" s="6"/>
      <c r="BI3471" s="3"/>
      <c r="BK3471" s="6"/>
      <c r="BL3471" s="3"/>
      <c r="BM3471" s="3"/>
    </row>
    <row r="3472" spans="11:65" ht="12.75" customHeight="1" x14ac:dyDescent="0.15">
      <c r="K3472" s="1"/>
      <c r="AL3472" s="16"/>
      <c r="AM3472" s="16"/>
      <c r="AN3472" s="17"/>
      <c r="AO3472" s="16"/>
      <c r="AP3472" s="16"/>
      <c r="AQ3472" s="18"/>
      <c r="AR3472" s="18"/>
      <c r="AS3472" s="16"/>
      <c r="AT3472" s="16"/>
      <c r="AU3472" s="16"/>
      <c r="AV3472" s="16"/>
      <c r="AW3472" s="17"/>
      <c r="AX3472" s="16"/>
      <c r="AY3472" s="16"/>
      <c r="AZ3472" s="16"/>
      <c r="BA3472" s="16"/>
      <c r="BB3472" s="16"/>
      <c r="BC3472" s="16"/>
      <c r="BD3472" s="16"/>
      <c r="BH3472" s="6"/>
      <c r="BI3472" s="3"/>
      <c r="BK3472" s="6"/>
      <c r="BL3472" s="3"/>
      <c r="BM3472" s="3"/>
    </row>
    <row r="3473" spans="11:65" ht="12.75" customHeight="1" x14ac:dyDescent="0.15">
      <c r="K3473" s="1"/>
      <c r="AL3473" s="16"/>
      <c r="AM3473" s="16"/>
      <c r="AN3473" s="17"/>
      <c r="AO3473" s="16"/>
      <c r="AP3473" s="16"/>
      <c r="AQ3473" s="18"/>
      <c r="AR3473" s="18"/>
      <c r="AS3473" s="16"/>
      <c r="AT3473" s="16"/>
      <c r="AU3473" s="16"/>
      <c r="AV3473" s="16"/>
      <c r="AW3473" s="17"/>
      <c r="AX3473" s="16"/>
      <c r="AY3473" s="16"/>
      <c r="AZ3473" s="16"/>
      <c r="BA3473" s="16"/>
      <c r="BB3473" s="16"/>
      <c r="BC3473" s="16"/>
      <c r="BD3473" s="16"/>
      <c r="BH3473" s="6"/>
      <c r="BI3473" s="3"/>
      <c r="BK3473" s="6"/>
      <c r="BL3473" s="3"/>
      <c r="BM3473" s="3"/>
    </row>
    <row r="3474" spans="11:65" ht="12.75" customHeight="1" x14ac:dyDescent="0.15">
      <c r="K3474" s="1"/>
      <c r="AL3474" s="16"/>
      <c r="AM3474" s="16"/>
      <c r="AN3474" s="17"/>
      <c r="AO3474" s="16"/>
      <c r="AP3474" s="16"/>
      <c r="AQ3474" s="18"/>
      <c r="AR3474" s="18"/>
      <c r="AS3474" s="16"/>
      <c r="AT3474" s="16"/>
      <c r="AU3474" s="16"/>
      <c r="AV3474" s="16"/>
      <c r="AW3474" s="17"/>
      <c r="AX3474" s="16"/>
      <c r="AY3474" s="16"/>
      <c r="AZ3474" s="16"/>
      <c r="BA3474" s="16"/>
      <c r="BB3474" s="16"/>
      <c r="BC3474" s="16"/>
      <c r="BD3474" s="16"/>
      <c r="BH3474" s="6"/>
      <c r="BI3474" s="3"/>
      <c r="BK3474" s="6"/>
      <c r="BL3474" s="3"/>
      <c r="BM3474" s="3"/>
    </row>
    <row r="3475" spans="11:65" ht="12.75" customHeight="1" x14ac:dyDescent="0.15">
      <c r="K3475" s="1"/>
      <c r="AL3475" s="16"/>
      <c r="AM3475" s="16"/>
      <c r="AN3475" s="17"/>
      <c r="AO3475" s="16"/>
      <c r="AP3475" s="16"/>
      <c r="AQ3475" s="18"/>
      <c r="AR3475" s="18"/>
      <c r="AS3475" s="16"/>
      <c r="AT3475" s="16"/>
      <c r="AU3475" s="16"/>
      <c r="AV3475" s="16"/>
      <c r="AW3475" s="17"/>
      <c r="AX3475" s="16"/>
      <c r="AY3475" s="16"/>
      <c r="AZ3475" s="16"/>
      <c r="BA3475" s="16"/>
      <c r="BB3475" s="16"/>
      <c r="BC3475" s="16"/>
      <c r="BD3475" s="16"/>
      <c r="BH3475" s="6"/>
      <c r="BI3475" s="3"/>
      <c r="BK3475" s="6"/>
      <c r="BL3475" s="3"/>
      <c r="BM3475" s="3"/>
    </row>
    <row r="3476" spans="11:65" ht="12.75" customHeight="1" x14ac:dyDescent="0.15">
      <c r="K3476" s="1"/>
      <c r="AL3476" s="16"/>
      <c r="AM3476" s="16"/>
      <c r="AN3476" s="17"/>
      <c r="AO3476" s="16"/>
      <c r="AP3476" s="16"/>
      <c r="AQ3476" s="18"/>
      <c r="AR3476" s="18"/>
      <c r="AS3476" s="16"/>
      <c r="AT3476" s="16"/>
      <c r="AU3476" s="16"/>
      <c r="AV3476" s="16"/>
      <c r="AW3476" s="17"/>
      <c r="AX3476" s="16"/>
      <c r="AY3476" s="16"/>
      <c r="AZ3476" s="16"/>
      <c r="BA3476" s="16"/>
      <c r="BB3476" s="16"/>
      <c r="BC3476" s="16"/>
      <c r="BD3476" s="16"/>
      <c r="BH3476" s="6"/>
      <c r="BI3476" s="3"/>
      <c r="BK3476" s="6"/>
      <c r="BL3476" s="3"/>
      <c r="BM3476" s="3"/>
    </row>
    <row r="3477" spans="11:65" ht="12.75" customHeight="1" x14ac:dyDescent="0.15">
      <c r="K3477" s="1"/>
      <c r="AL3477" s="16"/>
      <c r="AM3477" s="16"/>
      <c r="AN3477" s="17"/>
      <c r="AO3477" s="16"/>
      <c r="AP3477" s="16"/>
      <c r="AQ3477" s="18"/>
      <c r="AR3477" s="18"/>
      <c r="AS3477" s="16"/>
      <c r="AT3477" s="16"/>
      <c r="AU3477" s="16"/>
      <c r="AV3477" s="16"/>
      <c r="AW3477" s="17"/>
      <c r="AX3477" s="16"/>
      <c r="AY3477" s="16"/>
      <c r="AZ3477" s="16"/>
      <c r="BA3477" s="16"/>
      <c r="BB3477" s="16"/>
      <c r="BC3477" s="16"/>
      <c r="BD3477" s="16"/>
      <c r="BH3477" s="6"/>
      <c r="BI3477" s="3"/>
      <c r="BK3477" s="6"/>
      <c r="BL3477" s="3"/>
      <c r="BM3477" s="3"/>
    </row>
    <row r="3478" spans="11:65" ht="12.75" customHeight="1" x14ac:dyDescent="0.15">
      <c r="K3478" s="1"/>
      <c r="AL3478" s="16"/>
      <c r="AM3478" s="16"/>
      <c r="AN3478" s="17"/>
      <c r="AO3478" s="16"/>
      <c r="AP3478" s="16"/>
      <c r="AQ3478" s="18"/>
      <c r="AR3478" s="18"/>
      <c r="AS3478" s="16"/>
      <c r="AT3478" s="16"/>
      <c r="AU3478" s="16"/>
      <c r="AV3478" s="16"/>
      <c r="AW3478" s="17"/>
      <c r="AX3478" s="16"/>
      <c r="AY3478" s="16"/>
      <c r="AZ3478" s="16"/>
      <c r="BA3478" s="16"/>
      <c r="BB3478" s="16"/>
      <c r="BC3478" s="16"/>
      <c r="BD3478" s="16"/>
      <c r="BH3478" s="6"/>
      <c r="BI3478" s="3"/>
      <c r="BK3478" s="6"/>
      <c r="BL3478" s="3"/>
      <c r="BM3478" s="3"/>
    </row>
    <row r="3479" spans="11:65" ht="12.75" customHeight="1" x14ac:dyDescent="0.15">
      <c r="K3479" s="1"/>
      <c r="AL3479" s="16"/>
      <c r="AM3479" s="16"/>
      <c r="AN3479" s="17"/>
      <c r="AO3479" s="16"/>
      <c r="AP3479" s="16"/>
      <c r="AQ3479" s="18"/>
      <c r="AR3479" s="18"/>
      <c r="AS3479" s="16"/>
      <c r="AT3479" s="16"/>
      <c r="AU3479" s="16"/>
      <c r="AV3479" s="16"/>
      <c r="AW3479" s="17"/>
      <c r="AX3479" s="16"/>
      <c r="AY3479" s="16"/>
      <c r="AZ3479" s="16"/>
      <c r="BA3479" s="16"/>
      <c r="BB3479" s="16"/>
      <c r="BC3479" s="16"/>
      <c r="BD3479" s="16"/>
      <c r="BH3479" s="6"/>
      <c r="BI3479" s="3"/>
      <c r="BK3479" s="6"/>
      <c r="BL3479" s="3"/>
      <c r="BM3479" s="3"/>
    </row>
    <row r="3480" spans="11:65" ht="12.75" customHeight="1" x14ac:dyDescent="0.15">
      <c r="K3480" s="1"/>
      <c r="AL3480" s="16"/>
      <c r="AM3480" s="16"/>
      <c r="AN3480" s="17"/>
      <c r="AO3480" s="16"/>
      <c r="AP3480" s="16"/>
      <c r="AQ3480" s="18"/>
      <c r="AR3480" s="18"/>
      <c r="AS3480" s="16"/>
      <c r="AT3480" s="16"/>
      <c r="AU3480" s="16"/>
      <c r="AV3480" s="16"/>
      <c r="AW3480" s="17"/>
      <c r="AX3480" s="16"/>
      <c r="AY3480" s="16"/>
      <c r="AZ3480" s="16"/>
      <c r="BA3480" s="16"/>
      <c r="BB3480" s="16"/>
      <c r="BC3480" s="16"/>
      <c r="BD3480" s="16"/>
      <c r="BH3480" s="6"/>
      <c r="BI3480" s="3"/>
      <c r="BK3480" s="6"/>
      <c r="BL3480" s="3"/>
      <c r="BM3480" s="3"/>
    </row>
    <row r="3481" spans="11:65" ht="12.75" customHeight="1" x14ac:dyDescent="0.15">
      <c r="K3481" s="1"/>
      <c r="AL3481" s="16"/>
      <c r="AM3481" s="16"/>
      <c r="AN3481" s="17"/>
      <c r="AO3481" s="16"/>
      <c r="AP3481" s="16"/>
      <c r="AQ3481" s="18"/>
      <c r="AR3481" s="18"/>
      <c r="AS3481" s="16"/>
      <c r="AT3481" s="16"/>
      <c r="AU3481" s="16"/>
      <c r="AV3481" s="16"/>
      <c r="AW3481" s="17"/>
      <c r="AX3481" s="16"/>
      <c r="AY3481" s="16"/>
      <c r="AZ3481" s="16"/>
      <c r="BA3481" s="16"/>
      <c r="BB3481" s="16"/>
      <c r="BC3481" s="16"/>
      <c r="BD3481" s="16"/>
      <c r="BH3481" s="6"/>
      <c r="BI3481" s="3"/>
      <c r="BK3481" s="6"/>
      <c r="BL3481" s="3"/>
      <c r="BM3481" s="3"/>
    </row>
    <row r="3482" spans="11:65" ht="12.75" customHeight="1" x14ac:dyDescent="0.15">
      <c r="K3482" s="1"/>
      <c r="AL3482" s="16"/>
      <c r="AM3482" s="16"/>
      <c r="AN3482" s="17"/>
      <c r="AO3482" s="16"/>
      <c r="AP3482" s="16"/>
      <c r="AQ3482" s="18"/>
      <c r="AR3482" s="18"/>
      <c r="AS3482" s="16"/>
      <c r="AT3482" s="16"/>
      <c r="AU3482" s="16"/>
      <c r="AV3482" s="16"/>
      <c r="AW3482" s="17"/>
      <c r="AX3482" s="16"/>
      <c r="AY3482" s="16"/>
      <c r="AZ3482" s="16"/>
      <c r="BA3482" s="16"/>
      <c r="BB3482" s="16"/>
      <c r="BC3482" s="16"/>
      <c r="BD3482" s="16"/>
      <c r="BH3482" s="6"/>
      <c r="BI3482" s="3"/>
      <c r="BK3482" s="6"/>
      <c r="BL3482" s="3"/>
      <c r="BM3482" s="3"/>
    </row>
    <row r="3483" spans="11:65" ht="12.75" customHeight="1" x14ac:dyDescent="0.15">
      <c r="K3483" s="1"/>
      <c r="AL3483" s="16"/>
      <c r="AM3483" s="16"/>
      <c r="AN3483" s="17"/>
      <c r="AO3483" s="16"/>
      <c r="AP3483" s="16"/>
      <c r="AQ3483" s="18"/>
      <c r="AR3483" s="18"/>
      <c r="AS3483" s="16"/>
      <c r="AT3483" s="16"/>
      <c r="AU3483" s="16"/>
      <c r="AV3483" s="16"/>
      <c r="AW3483" s="17"/>
      <c r="AX3483" s="16"/>
      <c r="AY3483" s="16"/>
      <c r="AZ3483" s="16"/>
      <c r="BA3483" s="16"/>
      <c r="BB3483" s="16"/>
      <c r="BC3483" s="16"/>
      <c r="BD3483" s="16"/>
      <c r="BH3483" s="6"/>
      <c r="BI3483" s="3"/>
      <c r="BK3483" s="6"/>
      <c r="BL3483" s="3"/>
      <c r="BM3483" s="3"/>
    </row>
    <row r="3484" spans="11:65" ht="12.75" customHeight="1" x14ac:dyDescent="0.15">
      <c r="K3484" s="1"/>
      <c r="AL3484" s="16"/>
      <c r="AM3484" s="16"/>
      <c r="AN3484" s="17"/>
      <c r="AO3484" s="16"/>
      <c r="AP3484" s="16"/>
      <c r="AQ3484" s="18"/>
      <c r="AR3484" s="18"/>
      <c r="AS3484" s="16"/>
      <c r="AT3484" s="16"/>
      <c r="AU3484" s="16"/>
      <c r="AV3484" s="16"/>
      <c r="AW3484" s="17"/>
      <c r="AX3484" s="16"/>
      <c r="AY3484" s="16"/>
      <c r="AZ3484" s="16"/>
      <c r="BA3484" s="16"/>
      <c r="BB3484" s="16"/>
      <c r="BC3484" s="16"/>
      <c r="BD3484" s="16"/>
      <c r="BH3484" s="6"/>
      <c r="BI3484" s="3"/>
      <c r="BK3484" s="6"/>
      <c r="BL3484" s="3"/>
      <c r="BM3484" s="3"/>
    </row>
    <row r="3485" spans="11:65" ht="12.75" customHeight="1" x14ac:dyDescent="0.15">
      <c r="K3485" s="1"/>
      <c r="AL3485" s="16"/>
      <c r="AM3485" s="16"/>
      <c r="AN3485" s="17"/>
      <c r="AO3485" s="16"/>
      <c r="AP3485" s="16"/>
      <c r="AQ3485" s="18"/>
      <c r="AR3485" s="18"/>
      <c r="AS3485" s="16"/>
      <c r="AT3485" s="16"/>
      <c r="AU3485" s="16"/>
      <c r="AV3485" s="16"/>
      <c r="AW3485" s="17"/>
      <c r="AX3485" s="16"/>
      <c r="AY3485" s="16"/>
      <c r="AZ3485" s="16"/>
      <c r="BA3485" s="16"/>
      <c r="BB3485" s="16"/>
      <c r="BC3485" s="16"/>
      <c r="BD3485" s="16"/>
      <c r="BH3485" s="6"/>
      <c r="BI3485" s="3"/>
      <c r="BK3485" s="6"/>
      <c r="BL3485" s="3"/>
      <c r="BM3485" s="3"/>
    </row>
    <row r="3486" spans="11:65" ht="12.75" customHeight="1" x14ac:dyDescent="0.15">
      <c r="K3486" s="1"/>
      <c r="AL3486" s="16"/>
      <c r="AM3486" s="16"/>
      <c r="AN3486" s="17"/>
      <c r="AO3486" s="16"/>
      <c r="AP3486" s="16"/>
      <c r="AQ3486" s="18"/>
      <c r="AR3486" s="18"/>
      <c r="AS3486" s="16"/>
      <c r="AT3486" s="16"/>
      <c r="AU3486" s="16"/>
      <c r="AV3486" s="16"/>
      <c r="AW3486" s="17"/>
      <c r="AX3486" s="16"/>
      <c r="AY3486" s="16"/>
      <c r="AZ3486" s="16"/>
      <c r="BA3486" s="16"/>
      <c r="BB3486" s="16"/>
      <c r="BC3486" s="16"/>
      <c r="BD3486" s="16"/>
      <c r="BH3486" s="6"/>
      <c r="BI3486" s="3"/>
      <c r="BK3486" s="6"/>
      <c r="BL3486" s="3"/>
      <c r="BM3486" s="3"/>
    </row>
    <row r="3487" spans="11:65" ht="12.75" customHeight="1" x14ac:dyDescent="0.15">
      <c r="K3487" s="1"/>
      <c r="AL3487" s="16"/>
      <c r="AM3487" s="16"/>
      <c r="AN3487" s="17"/>
      <c r="AO3487" s="16"/>
      <c r="AP3487" s="16"/>
      <c r="AQ3487" s="18"/>
      <c r="AR3487" s="18"/>
      <c r="AS3487" s="16"/>
      <c r="AT3487" s="16"/>
      <c r="AU3487" s="16"/>
      <c r="AV3487" s="16"/>
      <c r="AW3487" s="17"/>
      <c r="AX3487" s="16"/>
      <c r="AY3487" s="16"/>
      <c r="AZ3487" s="16"/>
      <c r="BA3487" s="16"/>
      <c r="BB3487" s="16"/>
      <c r="BC3487" s="16"/>
      <c r="BD3487" s="16"/>
      <c r="BH3487" s="6"/>
      <c r="BI3487" s="3"/>
      <c r="BK3487" s="6"/>
      <c r="BL3487" s="3"/>
      <c r="BM3487" s="3"/>
    </row>
    <row r="3488" spans="11:65" ht="12.75" customHeight="1" x14ac:dyDescent="0.15">
      <c r="K3488" s="1"/>
      <c r="AL3488" s="16"/>
      <c r="AM3488" s="16"/>
      <c r="AN3488" s="17"/>
      <c r="AO3488" s="16"/>
      <c r="AP3488" s="16"/>
      <c r="AQ3488" s="18"/>
      <c r="AR3488" s="18"/>
      <c r="AS3488" s="16"/>
      <c r="AT3488" s="16"/>
      <c r="AU3488" s="16"/>
      <c r="AV3488" s="16"/>
      <c r="AW3488" s="17"/>
      <c r="AX3488" s="16"/>
      <c r="AY3488" s="16"/>
      <c r="AZ3488" s="16"/>
      <c r="BA3488" s="16"/>
      <c r="BB3488" s="16"/>
      <c r="BC3488" s="16"/>
      <c r="BD3488" s="16"/>
      <c r="BH3488" s="6"/>
      <c r="BI3488" s="3"/>
      <c r="BK3488" s="6"/>
      <c r="BL3488" s="3"/>
      <c r="BM3488" s="3"/>
    </row>
    <row r="3489" spans="11:65" ht="12.75" customHeight="1" x14ac:dyDescent="0.15">
      <c r="K3489" s="1"/>
      <c r="AL3489" s="16"/>
      <c r="AM3489" s="16"/>
      <c r="AN3489" s="17"/>
      <c r="AO3489" s="16"/>
      <c r="AP3489" s="16"/>
      <c r="AQ3489" s="18"/>
      <c r="AR3489" s="18"/>
      <c r="AS3489" s="16"/>
      <c r="AT3489" s="16"/>
      <c r="AU3489" s="16"/>
      <c r="AV3489" s="16"/>
      <c r="AW3489" s="17"/>
      <c r="AX3489" s="16"/>
      <c r="AY3489" s="16"/>
      <c r="AZ3489" s="16"/>
      <c r="BA3489" s="16"/>
      <c r="BB3489" s="16"/>
      <c r="BC3489" s="16"/>
      <c r="BD3489" s="16"/>
      <c r="BH3489" s="6"/>
      <c r="BI3489" s="3"/>
      <c r="BK3489" s="6"/>
      <c r="BL3489" s="3"/>
      <c r="BM3489" s="3"/>
    </row>
    <row r="3490" spans="11:65" ht="12.75" customHeight="1" x14ac:dyDescent="0.15">
      <c r="K3490" s="1"/>
      <c r="AL3490" s="16"/>
      <c r="AM3490" s="16"/>
      <c r="AN3490" s="17"/>
      <c r="AO3490" s="16"/>
      <c r="AP3490" s="16"/>
      <c r="AQ3490" s="18"/>
      <c r="AR3490" s="18"/>
      <c r="AS3490" s="16"/>
      <c r="AT3490" s="16"/>
      <c r="AU3490" s="16"/>
      <c r="AV3490" s="16"/>
      <c r="AW3490" s="17"/>
      <c r="AX3490" s="16"/>
      <c r="AY3490" s="16"/>
      <c r="AZ3490" s="16"/>
      <c r="BA3490" s="16"/>
      <c r="BB3490" s="16"/>
      <c r="BC3490" s="16"/>
      <c r="BD3490" s="16"/>
      <c r="BH3490" s="6"/>
      <c r="BI3490" s="3"/>
      <c r="BK3490" s="6"/>
      <c r="BL3490" s="3"/>
      <c r="BM3490" s="3"/>
    </row>
    <row r="3491" spans="11:65" ht="12.75" customHeight="1" x14ac:dyDescent="0.15">
      <c r="K3491" s="1"/>
      <c r="AL3491" s="16"/>
      <c r="AM3491" s="16"/>
      <c r="AN3491" s="17"/>
      <c r="AO3491" s="16"/>
      <c r="AP3491" s="16"/>
      <c r="AQ3491" s="18"/>
      <c r="AR3491" s="18"/>
      <c r="AS3491" s="16"/>
      <c r="AT3491" s="16"/>
      <c r="AU3491" s="16"/>
      <c r="AV3491" s="16"/>
      <c r="AW3491" s="17"/>
      <c r="AX3491" s="16"/>
      <c r="AY3491" s="16"/>
      <c r="AZ3491" s="16"/>
      <c r="BA3491" s="16"/>
      <c r="BB3491" s="16"/>
      <c r="BC3491" s="16"/>
      <c r="BD3491" s="16"/>
      <c r="BH3491" s="6"/>
      <c r="BI3491" s="3"/>
      <c r="BK3491" s="6"/>
      <c r="BL3491" s="3"/>
      <c r="BM3491" s="3"/>
    </row>
    <row r="3492" spans="11:65" ht="12.75" customHeight="1" x14ac:dyDescent="0.15">
      <c r="K3492" s="1"/>
      <c r="AL3492" s="16"/>
      <c r="AM3492" s="16"/>
      <c r="AN3492" s="17"/>
      <c r="AO3492" s="16"/>
      <c r="AP3492" s="16"/>
      <c r="AQ3492" s="18"/>
      <c r="AR3492" s="18"/>
      <c r="AS3492" s="16"/>
      <c r="AT3492" s="16"/>
      <c r="AU3492" s="16"/>
      <c r="AV3492" s="16"/>
      <c r="AW3492" s="17"/>
      <c r="AX3492" s="16"/>
      <c r="AY3492" s="16"/>
      <c r="AZ3492" s="16"/>
      <c r="BA3492" s="16"/>
      <c r="BB3492" s="16"/>
      <c r="BC3492" s="16"/>
      <c r="BD3492" s="16"/>
      <c r="BH3492" s="6"/>
      <c r="BI3492" s="3"/>
      <c r="BK3492" s="6"/>
      <c r="BL3492" s="3"/>
      <c r="BM3492" s="3"/>
    </row>
    <row r="3493" spans="11:65" ht="12.75" customHeight="1" x14ac:dyDescent="0.15">
      <c r="K3493" s="1"/>
      <c r="AL3493" s="16"/>
      <c r="AM3493" s="16"/>
      <c r="AN3493" s="17"/>
      <c r="AO3493" s="16"/>
      <c r="AP3493" s="16"/>
      <c r="AQ3493" s="18"/>
      <c r="AR3493" s="18"/>
      <c r="AS3493" s="16"/>
      <c r="AT3493" s="16"/>
      <c r="AU3493" s="16"/>
      <c r="AV3493" s="16"/>
      <c r="AW3493" s="17"/>
      <c r="AX3493" s="16"/>
      <c r="AY3493" s="16"/>
      <c r="AZ3493" s="16"/>
      <c r="BA3493" s="16"/>
      <c r="BB3493" s="16"/>
      <c r="BC3493" s="16"/>
      <c r="BD3493" s="16"/>
      <c r="BH3493" s="6"/>
      <c r="BI3493" s="3"/>
      <c r="BK3493" s="6"/>
      <c r="BL3493" s="3"/>
      <c r="BM3493" s="3"/>
    </row>
    <row r="3494" spans="11:65" ht="12.75" customHeight="1" x14ac:dyDescent="0.15">
      <c r="K3494" s="1"/>
      <c r="AL3494" s="16"/>
      <c r="AM3494" s="16"/>
      <c r="AN3494" s="17"/>
      <c r="AO3494" s="16"/>
      <c r="AP3494" s="16"/>
      <c r="AQ3494" s="18"/>
      <c r="AR3494" s="18"/>
      <c r="AS3494" s="16"/>
      <c r="AT3494" s="16"/>
      <c r="AU3494" s="16"/>
      <c r="AV3494" s="16"/>
      <c r="AW3494" s="17"/>
      <c r="AX3494" s="16"/>
      <c r="AY3494" s="16"/>
      <c r="AZ3494" s="16"/>
      <c r="BA3494" s="16"/>
      <c r="BB3494" s="16"/>
      <c r="BC3494" s="16"/>
      <c r="BD3494" s="16"/>
      <c r="BH3494" s="6"/>
      <c r="BI3494" s="3"/>
      <c r="BK3494" s="6"/>
      <c r="BL3494" s="3"/>
      <c r="BM3494" s="3"/>
    </row>
    <row r="3495" spans="11:65" ht="12.75" customHeight="1" x14ac:dyDescent="0.15">
      <c r="K3495" s="1"/>
      <c r="AL3495" s="16"/>
      <c r="AM3495" s="16"/>
      <c r="AN3495" s="17"/>
      <c r="AO3495" s="16"/>
      <c r="AP3495" s="16"/>
      <c r="AQ3495" s="18"/>
      <c r="AR3495" s="18"/>
      <c r="AS3495" s="16"/>
      <c r="AT3495" s="16"/>
      <c r="AU3495" s="16"/>
      <c r="AV3495" s="16"/>
      <c r="AW3495" s="17"/>
      <c r="AX3495" s="16"/>
      <c r="AY3495" s="16"/>
      <c r="AZ3495" s="16"/>
      <c r="BA3495" s="16"/>
      <c r="BB3495" s="16"/>
      <c r="BC3495" s="16"/>
      <c r="BD3495" s="16"/>
      <c r="BH3495" s="6"/>
      <c r="BI3495" s="3"/>
      <c r="BK3495" s="6"/>
      <c r="BL3495" s="3"/>
      <c r="BM3495" s="3"/>
    </row>
    <row r="3496" spans="11:65" ht="12.75" customHeight="1" x14ac:dyDescent="0.15">
      <c r="K3496" s="1"/>
      <c r="AL3496" s="16"/>
      <c r="AM3496" s="16"/>
      <c r="AN3496" s="17"/>
      <c r="AO3496" s="16"/>
      <c r="AP3496" s="16"/>
      <c r="AQ3496" s="18"/>
      <c r="AR3496" s="18"/>
      <c r="AS3496" s="16"/>
      <c r="AT3496" s="16"/>
      <c r="AU3496" s="16"/>
      <c r="AV3496" s="16"/>
      <c r="AW3496" s="17"/>
      <c r="AX3496" s="16"/>
      <c r="AY3496" s="16"/>
      <c r="AZ3496" s="16"/>
      <c r="BA3496" s="16"/>
      <c r="BB3496" s="16"/>
      <c r="BC3496" s="16"/>
      <c r="BD3496" s="16"/>
      <c r="BH3496" s="6"/>
      <c r="BI3496" s="3"/>
      <c r="BK3496" s="6"/>
      <c r="BL3496" s="3"/>
      <c r="BM3496" s="3"/>
    </row>
    <row r="3497" spans="11:65" ht="12.75" customHeight="1" x14ac:dyDescent="0.15">
      <c r="K3497" s="1"/>
      <c r="AL3497" s="16"/>
      <c r="AM3497" s="16"/>
      <c r="AN3497" s="17"/>
      <c r="AO3497" s="16"/>
      <c r="AP3497" s="16"/>
      <c r="AQ3497" s="18"/>
      <c r="AR3497" s="18"/>
      <c r="AS3497" s="16"/>
      <c r="AT3497" s="16"/>
      <c r="AU3497" s="16"/>
      <c r="AV3497" s="16"/>
      <c r="AW3497" s="17"/>
      <c r="AX3497" s="16"/>
      <c r="AY3497" s="16"/>
      <c r="AZ3497" s="16"/>
      <c r="BA3497" s="16"/>
      <c r="BB3497" s="16"/>
      <c r="BC3497" s="16"/>
      <c r="BD3497" s="16"/>
      <c r="BH3497" s="6"/>
      <c r="BI3497" s="3"/>
      <c r="BK3497" s="6"/>
      <c r="BL3497" s="3"/>
      <c r="BM3497" s="3"/>
    </row>
    <row r="3498" spans="11:65" ht="12.75" customHeight="1" x14ac:dyDescent="0.15">
      <c r="K3498" s="1"/>
      <c r="AL3498" s="16"/>
      <c r="AM3498" s="16"/>
      <c r="AN3498" s="17"/>
      <c r="AO3498" s="16"/>
      <c r="AP3498" s="16"/>
      <c r="AQ3498" s="18"/>
      <c r="AR3498" s="18"/>
      <c r="AS3498" s="16"/>
      <c r="AT3498" s="16"/>
      <c r="AU3498" s="16"/>
      <c r="AV3498" s="16"/>
      <c r="AW3498" s="17"/>
      <c r="AX3498" s="16"/>
      <c r="AY3498" s="16"/>
      <c r="AZ3498" s="16"/>
      <c r="BA3498" s="16"/>
      <c r="BB3498" s="16"/>
      <c r="BC3498" s="16"/>
      <c r="BD3498" s="16"/>
      <c r="BH3498" s="6"/>
      <c r="BI3498" s="3"/>
      <c r="BK3498" s="6"/>
      <c r="BL3498" s="3"/>
      <c r="BM3498" s="3"/>
    </row>
    <row r="3499" spans="11:65" ht="12.75" customHeight="1" x14ac:dyDescent="0.15">
      <c r="K3499" s="1"/>
      <c r="AL3499" s="16"/>
      <c r="AM3499" s="16"/>
      <c r="AN3499" s="17"/>
      <c r="AO3499" s="16"/>
      <c r="AP3499" s="16"/>
      <c r="AQ3499" s="18"/>
      <c r="AR3499" s="18"/>
      <c r="AS3499" s="16"/>
      <c r="AT3499" s="16"/>
      <c r="AU3499" s="16"/>
      <c r="AV3499" s="16"/>
      <c r="AW3499" s="17"/>
      <c r="AX3499" s="16"/>
      <c r="AY3499" s="16"/>
      <c r="AZ3499" s="16"/>
      <c r="BA3499" s="16"/>
      <c r="BB3499" s="16"/>
      <c r="BC3499" s="16"/>
      <c r="BD3499" s="16"/>
      <c r="BH3499" s="6"/>
      <c r="BI3499" s="3"/>
      <c r="BK3499" s="6"/>
      <c r="BL3499" s="3"/>
      <c r="BM3499" s="3"/>
    </row>
    <row r="3500" spans="11:65" ht="12.75" customHeight="1" x14ac:dyDescent="0.15">
      <c r="K3500" s="1"/>
      <c r="AL3500" s="16"/>
      <c r="AM3500" s="16"/>
      <c r="AN3500" s="17"/>
      <c r="AO3500" s="16"/>
      <c r="AP3500" s="16"/>
      <c r="AQ3500" s="18"/>
      <c r="AR3500" s="18"/>
      <c r="AS3500" s="16"/>
      <c r="AT3500" s="16"/>
      <c r="AU3500" s="16"/>
      <c r="AV3500" s="16"/>
      <c r="AW3500" s="17"/>
      <c r="AX3500" s="16"/>
      <c r="AY3500" s="16"/>
      <c r="AZ3500" s="16"/>
      <c r="BA3500" s="16"/>
      <c r="BB3500" s="16"/>
      <c r="BC3500" s="16"/>
      <c r="BD3500" s="16"/>
      <c r="BH3500" s="6"/>
      <c r="BI3500" s="3"/>
      <c r="BK3500" s="6"/>
      <c r="BL3500" s="3"/>
      <c r="BM3500" s="3"/>
    </row>
    <row r="3501" spans="11:65" ht="12.75" customHeight="1" x14ac:dyDescent="0.15">
      <c r="K3501" s="1"/>
      <c r="AL3501" s="16"/>
      <c r="AM3501" s="16"/>
      <c r="AN3501" s="17"/>
      <c r="AO3501" s="16"/>
      <c r="AP3501" s="16"/>
      <c r="AQ3501" s="18"/>
      <c r="AR3501" s="18"/>
      <c r="AS3501" s="16"/>
      <c r="AT3501" s="16"/>
      <c r="AU3501" s="16"/>
      <c r="AV3501" s="16"/>
      <c r="AW3501" s="17"/>
      <c r="AX3501" s="16"/>
      <c r="AY3501" s="16"/>
      <c r="AZ3501" s="16"/>
      <c r="BA3501" s="16"/>
      <c r="BB3501" s="16"/>
      <c r="BC3501" s="16"/>
      <c r="BD3501" s="16"/>
      <c r="BH3501" s="6"/>
      <c r="BI3501" s="3"/>
      <c r="BK3501" s="6"/>
      <c r="BL3501" s="3"/>
      <c r="BM3501" s="3"/>
    </row>
    <row r="3502" spans="11:65" ht="12.75" customHeight="1" x14ac:dyDescent="0.15">
      <c r="K3502" s="1"/>
      <c r="AL3502" s="16"/>
      <c r="AM3502" s="16"/>
      <c r="AN3502" s="17"/>
      <c r="AO3502" s="16"/>
      <c r="AP3502" s="16"/>
      <c r="AQ3502" s="18"/>
      <c r="AR3502" s="18"/>
      <c r="AS3502" s="16"/>
      <c r="AT3502" s="16"/>
      <c r="AU3502" s="16"/>
      <c r="AV3502" s="16"/>
      <c r="AW3502" s="17"/>
      <c r="AX3502" s="16"/>
      <c r="AY3502" s="16"/>
      <c r="AZ3502" s="16"/>
      <c r="BA3502" s="16"/>
      <c r="BB3502" s="16"/>
      <c r="BC3502" s="16"/>
      <c r="BD3502" s="16"/>
      <c r="BH3502" s="6"/>
      <c r="BI3502" s="3"/>
      <c r="BK3502" s="6"/>
      <c r="BL3502" s="3"/>
      <c r="BM3502" s="3"/>
    </row>
    <row r="3503" spans="11:65" ht="12.75" customHeight="1" x14ac:dyDescent="0.15">
      <c r="K3503" s="1"/>
      <c r="AL3503" s="16"/>
      <c r="AM3503" s="16"/>
      <c r="AN3503" s="17"/>
      <c r="AO3503" s="16"/>
      <c r="AP3503" s="16"/>
      <c r="AQ3503" s="18"/>
      <c r="AR3503" s="18"/>
      <c r="AS3503" s="16"/>
      <c r="AT3503" s="16"/>
      <c r="AU3503" s="16"/>
      <c r="AV3503" s="16"/>
      <c r="AW3503" s="17"/>
      <c r="AX3503" s="16"/>
      <c r="AY3503" s="16"/>
      <c r="AZ3503" s="16"/>
      <c r="BA3503" s="16"/>
      <c r="BB3503" s="16"/>
      <c r="BC3503" s="16"/>
      <c r="BD3503" s="16"/>
      <c r="BH3503" s="6"/>
      <c r="BI3503" s="3"/>
      <c r="BK3503" s="6"/>
      <c r="BL3503" s="3"/>
      <c r="BM3503" s="3"/>
    </row>
    <row r="3504" spans="11:65" ht="12.75" customHeight="1" x14ac:dyDescent="0.15">
      <c r="K3504" s="1"/>
      <c r="AL3504" s="16"/>
      <c r="AM3504" s="16"/>
      <c r="AN3504" s="17"/>
      <c r="AO3504" s="16"/>
      <c r="AP3504" s="16"/>
      <c r="AQ3504" s="18"/>
      <c r="AR3504" s="18"/>
      <c r="AS3504" s="16"/>
      <c r="AT3504" s="16"/>
      <c r="AU3504" s="16"/>
      <c r="AV3504" s="16"/>
      <c r="AW3504" s="17"/>
      <c r="AX3504" s="16"/>
      <c r="AY3504" s="16"/>
      <c r="AZ3504" s="16"/>
      <c r="BA3504" s="16"/>
      <c r="BB3504" s="16"/>
      <c r="BC3504" s="16"/>
      <c r="BD3504" s="16"/>
      <c r="BH3504" s="6"/>
      <c r="BI3504" s="3"/>
      <c r="BK3504" s="6"/>
      <c r="BL3504" s="3"/>
      <c r="BM3504" s="3"/>
    </row>
    <row r="3505" spans="11:65" ht="12.75" customHeight="1" x14ac:dyDescent="0.15">
      <c r="K3505" s="1"/>
      <c r="AL3505" s="16"/>
      <c r="AM3505" s="16"/>
      <c r="AN3505" s="17"/>
      <c r="AO3505" s="16"/>
      <c r="AP3505" s="16"/>
      <c r="AQ3505" s="18"/>
      <c r="AR3505" s="18"/>
      <c r="AS3505" s="16"/>
      <c r="AT3505" s="16"/>
      <c r="AU3505" s="16"/>
      <c r="AV3505" s="16"/>
      <c r="AW3505" s="17"/>
      <c r="AX3505" s="16"/>
      <c r="AY3505" s="16"/>
      <c r="AZ3505" s="16"/>
      <c r="BA3505" s="16"/>
      <c r="BB3505" s="16"/>
      <c r="BC3505" s="16"/>
      <c r="BD3505" s="16"/>
      <c r="BH3505" s="6"/>
      <c r="BI3505" s="3"/>
      <c r="BK3505" s="6"/>
      <c r="BL3505" s="3"/>
      <c r="BM3505" s="3"/>
    </row>
    <row r="3506" spans="11:65" ht="12.75" customHeight="1" x14ac:dyDescent="0.15">
      <c r="K3506" s="1"/>
      <c r="AL3506" s="16"/>
      <c r="AM3506" s="16"/>
      <c r="AN3506" s="17"/>
      <c r="AO3506" s="16"/>
      <c r="AP3506" s="16"/>
      <c r="AQ3506" s="18"/>
      <c r="AR3506" s="18"/>
      <c r="AS3506" s="16"/>
      <c r="AT3506" s="16"/>
      <c r="AU3506" s="16"/>
      <c r="AV3506" s="16"/>
      <c r="AW3506" s="17"/>
      <c r="AX3506" s="16"/>
      <c r="AY3506" s="16"/>
      <c r="AZ3506" s="16"/>
      <c r="BA3506" s="16"/>
      <c r="BB3506" s="16"/>
      <c r="BC3506" s="16"/>
      <c r="BD3506" s="16"/>
      <c r="BH3506" s="6"/>
      <c r="BI3506" s="3"/>
      <c r="BK3506" s="6"/>
      <c r="BL3506" s="3"/>
      <c r="BM3506" s="3"/>
    </row>
    <row r="3507" spans="11:65" ht="12.75" customHeight="1" x14ac:dyDescent="0.15">
      <c r="K3507" s="1"/>
      <c r="AL3507" s="16"/>
      <c r="AM3507" s="16"/>
      <c r="AN3507" s="17"/>
      <c r="AO3507" s="16"/>
      <c r="AP3507" s="16"/>
      <c r="AQ3507" s="18"/>
      <c r="AR3507" s="18"/>
      <c r="AS3507" s="16"/>
      <c r="AT3507" s="16"/>
      <c r="AU3507" s="16"/>
      <c r="AV3507" s="16"/>
      <c r="AW3507" s="17"/>
      <c r="AX3507" s="16"/>
      <c r="AY3507" s="16"/>
      <c r="AZ3507" s="16"/>
      <c r="BA3507" s="16"/>
      <c r="BB3507" s="16"/>
      <c r="BC3507" s="16"/>
      <c r="BD3507" s="16"/>
      <c r="BH3507" s="6"/>
      <c r="BI3507" s="3"/>
      <c r="BK3507" s="6"/>
      <c r="BL3507" s="3"/>
      <c r="BM3507" s="3"/>
    </row>
    <row r="3508" spans="11:65" ht="12.75" customHeight="1" x14ac:dyDescent="0.15">
      <c r="K3508" s="1"/>
      <c r="AL3508" s="16"/>
      <c r="AM3508" s="16"/>
      <c r="AN3508" s="17"/>
      <c r="AO3508" s="16"/>
      <c r="AP3508" s="16"/>
      <c r="AQ3508" s="18"/>
      <c r="AR3508" s="18"/>
      <c r="AS3508" s="16"/>
      <c r="AT3508" s="16"/>
      <c r="AU3508" s="16"/>
      <c r="AV3508" s="16"/>
      <c r="AW3508" s="17"/>
      <c r="AX3508" s="16"/>
      <c r="AY3508" s="16"/>
      <c r="AZ3508" s="16"/>
      <c r="BA3508" s="16"/>
      <c r="BB3508" s="16"/>
      <c r="BC3508" s="16"/>
      <c r="BD3508" s="16"/>
      <c r="BH3508" s="6"/>
      <c r="BI3508" s="3"/>
      <c r="BK3508" s="6"/>
      <c r="BL3508" s="3"/>
      <c r="BM3508" s="3"/>
    </row>
    <row r="3509" spans="11:65" ht="12.75" customHeight="1" x14ac:dyDescent="0.15">
      <c r="K3509" s="1"/>
      <c r="AL3509" s="16"/>
      <c r="AM3509" s="16"/>
      <c r="AN3509" s="17"/>
      <c r="AO3509" s="16"/>
      <c r="AP3509" s="16"/>
      <c r="AQ3509" s="18"/>
      <c r="AR3509" s="18"/>
      <c r="AS3509" s="16"/>
      <c r="AT3509" s="16"/>
      <c r="AU3509" s="16"/>
      <c r="AV3509" s="16"/>
      <c r="AW3509" s="17"/>
      <c r="AX3509" s="16"/>
      <c r="AY3509" s="16"/>
      <c r="AZ3509" s="16"/>
      <c r="BA3509" s="16"/>
      <c r="BB3509" s="16"/>
      <c r="BC3509" s="16"/>
      <c r="BD3509" s="16"/>
      <c r="BH3509" s="6"/>
      <c r="BI3509" s="3"/>
      <c r="BK3509" s="6"/>
      <c r="BL3509" s="3"/>
      <c r="BM3509" s="3"/>
    </row>
    <row r="3510" spans="11:65" ht="12.75" customHeight="1" x14ac:dyDescent="0.15">
      <c r="K3510" s="1"/>
      <c r="AL3510" s="16"/>
      <c r="AM3510" s="16"/>
      <c r="AN3510" s="17"/>
      <c r="AO3510" s="16"/>
      <c r="AP3510" s="16"/>
      <c r="AQ3510" s="18"/>
      <c r="AR3510" s="18"/>
      <c r="AS3510" s="16"/>
      <c r="AT3510" s="16"/>
      <c r="AU3510" s="16"/>
      <c r="AV3510" s="16"/>
      <c r="AW3510" s="17"/>
      <c r="AX3510" s="16"/>
      <c r="AY3510" s="16"/>
      <c r="AZ3510" s="16"/>
      <c r="BA3510" s="16"/>
      <c r="BB3510" s="16"/>
      <c r="BC3510" s="16"/>
      <c r="BD3510" s="16"/>
      <c r="BH3510" s="6"/>
      <c r="BI3510" s="3"/>
      <c r="BK3510" s="6"/>
      <c r="BL3510" s="3"/>
      <c r="BM3510" s="3"/>
    </row>
    <row r="3511" spans="11:65" ht="12.75" customHeight="1" x14ac:dyDescent="0.15">
      <c r="K3511" s="1"/>
      <c r="AL3511" s="16"/>
      <c r="AM3511" s="16"/>
      <c r="AN3511" s="17"/>
      <c r="AO3511" s="16"/>
      <c r="AP3511" s="16"/>
      <c r="AQ3511" s="18"/>
      <c r="AR3511" s="18"/>
      <c r="AS3511" s="16"/>
      <c r="AT3511" s="16"/>
      <c r="AU3511" s="16"/>
      <c r="AV3511" s="16"/>
      <c r="AW3511" s="17"/>
      <c r="AX3511" s="16"/>
      <c r="AY3511" s="16"/>
      <c r="AZ3511" s="16"/>
      <c r="BA3511" s="16"/>
      <c r="BB3511" s="16"/>
      <c r="BC3511" s="16"/>
      <c r="BD3511" s="16"/>
      <c r="BH3511" s="6"/>
      <c r="BI3511" s="3"/>
      <c r="BK3511" s="6"/>
      <c r="BL3511" s="3"/>
      <c r="BM3511" s="3"/>
    </row>
    <row r="3512" spans="11:65" ht="12.75" customHeight="1" x14ac:dyDescent="0.15">
      <c r="K3512" s="1"/>
      <c r="AL3512" s="16"/>
      <c r="AM3512" s="16"/>
      <c r="AN3512" s="17"/>
      <c r="AO3512" s="16"/>
      <c r="AP3512" s="16"/>
      <c r="AQ3512" s="18"/>
      <c r="AR3512" s="18"/>
      <c r="AS3512" s="16"/>
      <c r="AT3512" s="16"/>
      <c r="AU3512" s="16"/>
      <c r="AV3512" s="16"/>
      <c r="AW3512" s="17"/>
      <c r="AX3512" s="16"/>
      <c r="AY3512" s="16"/>
      <c r="AZ3512" s="16"/>
      <c r="BA3512" s="16"/>
      <c r="BB3512" s="16"/>
      <c r="BC3512" s="16"/>
      <c r="BD3512" s="16"/>
      <c r="BH3512" s="6"/>
      <c r="BI3512" s="3"/>
      <c r="BK3512" s="6"/>
      <c r="BL3512" s="3"/>
      <c r="BM3512" s="3"/>
    </row>
    <row r="3513" spans="11:65" ht="12.75" customHeight="1" x14ac:dyDescent="0.15">
      <c r="K3513" s="1"/>
      <c r="AL3513" s="16"/>
      <c r="AM3513" s="16"/>
      <c r="AN3513" s="17"/>
      <c r="AO3513" s="16"/>
      <c r="AP3513" s="16"/>
      <c r="AQ3513" s="18"/>
      <c r="AR3513" s="18"/>
      <c r="AS3513" s="16"/>
      <c r="AT3513" s="16"/>
      <c r="AU3513" s="16"/>
      <c r="AV3513" s="16"/>
      <c r="AW3513" s="17"/>
      <c r="AX3513" s="16"/>
      <c r="AY3513" s="16"/>
      <c r="AZ3513" s="16"/>
      <c r="BA3513" s="16"/>
      <c r="BB3513" s="16"/>
      <c r="BC3513" s="16"/>
      <c r="BD3513" s="16"/>
      <c r="BH3513" s="6"/>
      <c r="BI3513" s="3"/>
      <c r="BK3513" s="6"/>
      <c r="BL3513" s="3"/>
      <c r="BM3513" s="3"/>
    </row>
    <row r="3514" spans="11:65" ht="12.75" customHeight="1" x14ac:dyDescent="0.15">
      <c r="K3514" s="1"/>
      <c r="AL3514" s="16"/>
      <c r="AM3514" s="16"/>
      <c r="AN3514" s="17"/>
      <c r="AO3514" s="16"/>
      <c r="AP3514" s="16"/>
      <c r="AQ3514" s="18"/>
      <c r="AR3514" s="18"/>
      <c r="AS3514" s="16"/>
      <c r="AT3514" s="16"/>
      <c r="AU3514" s="16"/>
      <c r="AV3514" s="16"/>
      <c r="AW3514" s="17"/>
      <c r="AX3514" s="16"/>
      <c r="AY3514" s="16"/>
      <c r="AZ3514" s="16"/>
      <c r="BA3514" s="16"/>
      <c r="BB3514" s="16"/>
      <c r="BC3514" s="16"/>
      <c r="BD3514" s="16"/>
      <c r="BH3514" s="6"/>
      <c r="BI3514" s="3"/>
      <c r="BK3514" s="6"/>
      <c r="BL3514" s="3"/>
      <c r="BM3514" s="3"/>
    </row>
    <row r="3515" spans="11:65" ht="12.75" customHeight="1" x14ac:dyDescent="0.15">
      <c r="K3515" s="1"/>
      <c r="AL3515" s="16"/>
      <c r="AM3515" s="16"/>
      <c r="AN3515" s="17"/>
      <c r="AO3515" s="16"/>
      <c r="AP3515" s="16"/>
      <c r="AQ3515" s="18"/>
      <c r="AR3515" s="18"/>
      <c r="AS3515" s="16"/>
      <c r="AT3515" s="16"/>
      <c r="AU3515" s="16"/>
      <c r="AV3515" s="16"/>
      <c r="AW3515" s="17"/>
      <c r="AX3515" s="16"/>
      <c r="AY3515" s="16"/>
      <c r="AZ3515" s="16"/>
      <c r="BA3515" s="16"/>
      <c r="BB3515" s="16"/>
      <c r="BC3515" s="16"/>
      <c r="BD3515" s="16"/>
      <c r="BH3515" s="6"/>
      <c r="BI3515" s="3"/>
      <c r="BK3515" s="6"/>
      <c r="BL3515" s="3"/>
      <c r="BM3515" s="3"/>
    </row>
    <row r="3516" spans="11:65" ht="12.75" customHeight="1" x14ac:dyDescent="0.15">
      <c r="K3516" s="1"/>
      <c r="AL3516" s="16"/>
      <c r="AM3516" s="16"/>
      <c r="AN3516" s="17"/>
      <c r="AO3516" s="16"/>
      <c r="AP3516" s="16"/>
      <c r="AQ3516" s="18"/>
      <c r="AR3516" s="18"/>
      <c r="AS3516" s="16"/>
      <c r="AT3516" s="16"/>
      <c r="AU3516" s="16"/>
      <c r="AV3516" s="16"/>
      <c r="AW3516" s="17"/>
      <c r="AX3516" s="16"/>
      <c r="AY3516" s="16"/>
      <c r="AZ3516" s="16"/>
      <c r="BA3516" s="16"/>
      <c r="BB3516" s="16"/>
      <c r="BC3516" s="16"/>
      <c r="BD3516" s="16"/>
      <c r="BH3516" s="6"/>
      <c r="BI3516" s="3"/>
      <c r="BK3516" s="6"/>
      <c r="BL3516" s="3"/>
      <c r="BM3516" s="3"/>
    </row>
    <row r="3517" spans="11:65" ht="12.75" customHeight="1" x14ac:dyDescent="0.15">
      <c r="K3517" s="1"/>
      <c r="AL3517" s="16"/>
      <c r="AM3517" s="16"/>
      <c r="AN3517" s="17"/>
      <c r="AO3517" s="16"/>
      <c r="AP3517" s="16"/>
      <c r="AQ3517" s="18"/>
      <c r="AR3517" s="18"/>
      <c r="AS3517" s="16"/>
      <c r="AT3517" s="16"/>
      <c r="AU3517" s="16"/>
      <c r="AV3517" s="16"/>
      <c r="AW3517" s="17"/>
      <c r="AX3517" s="16"/>
      <c r="AY3517" s="16"/>
      <c r="AZ3517" s="16"/>
      <c r="BA3517" s="16"/>
      <c r="BB3517" s="16"/>
      <c r="BC3517" s="16"/>
      <c r="BD3517" s="16"/>
      <c r="BH3517" s="6"/>
      <c r="BI3517" s="3"/>
      <c r="BK3517" s="6"/>
      <c r="BL3517" s="3"/>
      <c r="BM3517" s="3"/>
    </row>
    <row r="3518" spans="11:65" ht="12.75" customHeight="1" x14ac:dyDescent="0.15">
      <c r="K3518" s="1"/>
      <c r="AL3518" s="16"/>
      <c r="AM3518" s="16"/>
      <c r="AN3518" s="17"/>
      <c r="AO3518" s="16"/>
      <c r="AP3518" s="16"/>
      <c r="AQ3518" s="18"/>
      <c r="AR3518" s="18"/>
      <c r="AS3518" s="16"/>
      <c r="AT3518" s="16"/>
      <c r="AU3518" s="16"/>
      <c r="AV3518" s="16"/>
      <c r="AW3518" s="17"/>
      <c r="AX3518" s="16"/>
      <c r="AY3518" s="16"/>
      <c r="AZ3518" s="16"/>
      <c r="BA3518" s="16"/>
      <c r="BB3518" s="16"/>
      <c r="BC3518" s="16"/>
      <c r="BD3518" s="16"/>
      <c r="BH3518" s="6"/>
      <c r="BI3518" s="3"/>
      <c r="BK3518" s="6"/>
      <c r="BL3518" s="3"/>
      <c r="BM3518" s="3"/>
    </row>
    <row r="3519" spans="11:65" ht="12.75" customHeight="1" x14ac:dyDescent="0.15">
      <c r="K3519" s="1"/>
      <c r="AL3519" s="16"/>
      <c r="AM3519" s="16"/>
      <c r="AN3519" s="17"/>
      <c r="AO3519" s="16"/>
      <c r="AP3519" s="16"/>
      <c r="AQ3519" s="18"/>
      <c r="AR3519" s="18"/>
      <c r="AS3519" s="16"/>
      <c r="AT3519" s="16"/>
      <c r="AU3519" s="16"/>
      <c r="AV3519" s="16"/>
      <c r="AW3519" s="17"/>
      <c r="AX3519" s="16"/>
      <c r="AY3519" s="16"/>
      <c r="AZ3519" s="16"/>
      <c r="BA3519" s="16"/>
      <c r="BB3519" s="16"/>
      <c r="BC3519" s="16"/>
      <c r="BD3519" s="16"/>
      <c r="BH3519" s="6"/>
      <c r="BI3519" s="3"/>
      <c r="BK3519" s="6"/>
      <c r="BL3519" s="3"/>
      <c r="BM3519" s="3"/>
    </row>
    <row r="3520" spans="11:65" ht="12.75" customHeight="1" x14ac:dyDescent="0.15">
      <c r="K3520" s="1"/>
      <c r="AL3520" s="16"/>
      <c r="AM3520" s="16"/>
      <c r="AN3520" s="17"/>
      <c r="AO3520" s="16"/>
      <c r="AP3520" s="16"/>
      <c r="AQ3520" s="18"/>
      <c r="AR3520" s="18"/>
      <c r="AS3520" s="16"/>
      <c r="AT3520" s="16"/>
      <c r="AU3520" s="16"/>
      <c r="AV3520" s="16"/>
      <c r="AW3520" s="17"/>
      <c r="AX3520" s="16"/>
      <c r="AY3520" s="16"/>
      <c r="AZ3520" s="16"/>
      <c r="BA3520" s="16"/>
      <c r="BB3520" s="16"/>
      <c r="BC3520" s="16"/>
      <c r="BD3520" s="16"/>
      <c r="BH3520" s="6"/>
      <c r="BI3520" s="3"/>
      <c r="BK3520" s="6"/>
      <c r="BL3520" s="3"/>
      <c r="BM3520" s="3"/>
    </row>
    <row r="3521" spans="11:65" ht="12.75" customHeight="1" x14ac:dyDescent="0.15">
      <c r="K3521" s="1"/>
      <c r="AL3521" s="16"/>
      <c r="AM3521" s="16"/>
      <c r="AN3521" s="17"/>
      <c r="AO3521" s="16"/>
      <c r="AP3521" s="16"/>
      <c r="AQ3521" s="18"/>
      <c r="AR3521" s="18"/>
      <c r="AS3521" s="16"/>
      <c r="AT3521" s="16"/>
      <c r="AU3521" s="16"/>
      <c r="AV3521" s="16"/>
      <c r="AW3521" s="17"/>
      <c r="AX3521" s="16"/>
      <c r="AY3521" s="16"/>
      <c r="AZ3521" s="16"/>
      <c r="BA3521" s="16"/>
      <c r="BB3521" s="16"/>
      <c r="BC3521" s="16"/>
      <c r="BD3521" s="16"/>
      <c r="BH3521" s="6"/>
      <c r="BI3521" s="3"/>
      <c r="BK3521" s="6"/>
      <c r="BL3521" s="3"/>
      <c r="BM3521" s="3"/>
    </row>
    <row r="3522" spans="11:65" ht="12.75" customHeight="1" x14ac:dyDescent="0.15">
      <c r="K3522" s="1"/>
      <c r="AL3522" s="16"/>
      <c r="AM3522" s="16"/>
      <c r="AN3522" s="17"/>
      <c r="AO3522" s="16"/>
      <c r="AP3522" s="16"/>
      <c r="AQ3522" s="18"/>
      <c r="AR3522" s="18"/>
      <c r="AS3522" s="16"/>
      <c r="AT3522" s="16"/>
      <c r="AU3522" s="16"/>
      <c r="AV3522" s="16"/>
      <c r="AW3522" s="17"/>
      <c r="AX3522" s="16"/>
      <c r="AY3522" s="16"/>
      <c r="AZ3522" s="16"/>
      <c r="BA3522" s="16"/>
      <c r="BB3522" s="16"/>
      <c r="BC3522" s="16"/>
      <c r="BD3522" s="16"/>
      <c r="BH3522" s="6"/>
      <c r="BI3522" s="3"/>
      <c r="BK3522" s="6"/>
      <c r="BL3522" s="3"/>
      <c r="BM3522" s="3"/>
    </row>
    <row r="3523" spans="11:65" ht="12.75" customHeight="1" x14ac:dyDescent="0.15">
      <c r="K3523" s="1"/>
      <c r="AL3523" s="16"/>
      <c r="AM3523" s="16"/>
      <c r="AN3523" s="17"/>
      <c r="AO3523" s="16"/>
      <c r="AP3523" s="16"/>
      <c r="AQ3523" s="18"/>
      <c r="AR3523" s="18"/>
      <c r="AS3523" s="16"/>
      <c r="AT3523" s="16"/>
      <c r="AU3523" s="16"/>
      <c r="AV3523" s="16"/>
      <c r="AW3523" s="17"/>
      <c r="AX3523" s="16"/>
      <c r="AY3523" s="16"/>
      <c r="AZ3523" s="16"/>
      <c r="BA3523" s="16"/>
      <c r="BB3523" s="16"/>
      <c r="BC3523" s="16"/>
      <c r="BD3523" s="16"/>
      <c r="BH3523" s="6"/>
      <c r="BI3523" s="3"/>
      <c r="BK3523" s="6"/>
      <c r="BL3523" s="3"/>
      <c r="BM3523" s="3"/>
    </row>
    <row r="3524" spans="11:65" ht="12.75" customHeight="1" x14ac:dyDescent="0.15">
      <c r="K3524" s="1"/>
      <c r="AL3524" s="16"/>
      <c r="AM3524" s="16"/>
      <c r="AN3524" s="17"/>
      <c r="AO3524" s="16"/>
      <c r="AP3524" s="16"/>
      <c r="AQ3524" s="18"/>
      <c r="AR3524" s="18"/>
      <c r="AS3524" s="16"/>
      <c r="AT3524" s="16"/>
      <c r="AU3524" s="16"/>
      <c r="AV3524" s="16"/>
      <c r="AW3524" s="17"/>
      <c r="AX3524" s="16"/>
      <c r="AY3524" s="16"/>
      <c r="AZ3524" s="16"/>
      <c r="BA3524" s="16"/>
      <c r="BB3524" s="16"/>
      <c r="BC3524" s="16"/>
      <c r="BD3524" s="16"/>
      <c r="BH3524" s="6"/>
      <c r="BI3524" s="3"/>
      <c r="BK3524" s="6"/>
      <c r="BL3524" s="3"/>
      <c r="BM3524" s="3"/>
    </row>
    <row r="3525" spans="11:65" ht="12.75" customHeight="1" x14ac:dyDescent="0.15">
      <c r="K3525" s="1"/>
      <c r="AL3525" s="16"/>
      <c r="AM3525" s="16"/>
      <c r="AN3525" s="17"/>
      <c r="AO3525" s="16"/>
      <c r="AP3525" s="16"/>
      <c r="AQ3525" s="18"/>
      <c r="AR3525" s="18"/>
      <c r="AS3525" s="16"/>
      <c r="AT3525" s="16"/>
      <c r="AU3525" s="16"/>
      <c r="AV3525" s="16"/>
      <c r="AW3525" s="17"/>
      <c r="AX3525" s="16"/>
      <c r="AY3525" s="16"/>
      <c r="AZ3525" s="16"/>
      <c r="BA3525" s="16"/>
      <c r="BB3525" s="16"/>
      <c r="BC3525" s="16"/>
      <c r="BD3525" s="16"/>
      <c r="BH3525" s="6"/>
      <c r="BI3525" s="3"/>
      <c r="BK3525" s="6"/>
      <c r="BL3525" s="3"/>
      <c r="BM3525" s="3"/>
    </row>
    <row r="3526" spans="11:65" ht="12.75" customHeight="1" x14ac:dyDescent="0.15">
      <c r="K3526" s="1"/>
      <c r="AL3526" s="16"/>
      <c r="AM3526" s="16"/>
      <c r="AN3526" s="17"/>
      <c r="AO3526" s="16"/>
      <c r="AP3526" s="16"/>
      <c r="AQ3526" s="18"/>
      <c r="AR3526" s="18"/>
      <c r="AS3526" s="16"/>
      <c r="AT3526" s="16"/>
      <c r="AU3526" s="16"/>
      <c r="AV3526" s="16"/>
      <c r="AW3526" s="17"/>
      <c r="AX3526" s="16"/>
      <c r="AY3526" s="16"/>
      <c r="AZ3526" s="16"/>
      <c r="BA3526" s="16"/>
      <c r="BB3526" s="16"/>
      <c r="BC3526" s="16"/>
      <c r="BD3526" s="16"/>
      <c r="BH3526" s="6"/>
      <c r="BI3526" s="3"/>
      <c r="BK3526" s="6"/>
      <c r="BL3526" s="3"/>
      <c r="BM3526" s="3"/>
    </row>
    <row r="3527" spans="11:65" ht="12.75" customHeight="1" x14ac:dyDescent="0.15">
      <c r="K3527" s="1"/>
      <c r="AL3527" s="16"/>
      <c r="AM3527" s="16"/>
      <c r="AN3527" s="17"/>
      <c r="AO3527" s="16"/>
      <c r="AP3527" s="16"/>
      <c r="AQ3527" s="18"/>
      <c r="AR3527" s="18"/>
      <c r="AS3527" s="16"/>
      <c r="AT3527" s="16"/>
      <c r="AU3527" s="16"/>
      <c r="AV3527" s="16"/>
      <c r="AW3527" s="17"/>
      <c r="AX3527" s="16"/>
      <c r="AY3527" s="16"/>
      <c r="AZ3527" s="16"/>
      <c r="BA3527" s="16"/>
      <c r="BB3527" s="16"/>
      <c r="BC3527" s="16"/>
      <c r="BD3527" s="16"/>
      <c r="BH3527" s="6"/>
      <c r="BI3527" s="3"/>
      <c r="BK3527" s="6"/>
      <c r="BL3527" s="3"/>
      <c r="BM3527" s="3"/>
    </row>
    <row r="3528" spans="11:65" ht="12.75" customHeight="1" x14ac:dyDescent="0.15">
      <c r="K3528" s="1"/>
      <c r="AL3528" s="16"/>
      <c r="AM3528" s="16"/>
      <c r="AN3528" s="17"/>
      <c r="AO3528" s="16"/>
      <c r="AP3528" s="16"/>
      <c r="AQ3528" s="18"/>
      <c r="AR3528" s="18"/>
      <c r="AS3528" s="16"/>
      <c r="AT3528" s="16"/>
      <c r="AU3528" s="16"/>
      <c r="AV3528" s="16"/>
      <c r="AW3528" s="17"/>
      <c r="AX3528" s="16"/>
      <c r="AY3528" s="16"/>
      <c r="AZ3528" s="16"/>
      <c r="BA3528" s="16"/>
      <c r="BB3528" s="16"/>
      <c r="BC3528" s="16"/>
      <c r="BD3528" s="16"/>
      <c r="BH3528" s="6"/>
      <c r="BI3528" s="3"/>
      <c r="BK3528" s="6"/>
      <c r="BL3528" s="3"/>
      <c r="BM3528" s="3"/>
    </row>
    <row r="3529" spans="11:65" ht="12.75" customHeight="1" x14ac:dyDescent="0.15">
      <c r="K3529" s="1"/>
      <c r="AL3529" s="16"/>
      <c r="AM3529" s="16"/>
      <c r="AN3529" s="17"/>
      <c r="AO3529" s="16"/>
      <c r="AP3529" s="16"/>
      <c r="AQ3529" s="18"/>
      <c r="AR3529" s="18"/>
      <c r="AS3529" s="16"/>
      <c r="AT3529" s="16"/>
      <c r="AU3529" s="16"/>
      <c r="AV3529" s="16"/>
      <c r="AW3529" s="17"/>
      <c r="AX3529" s="16"/>
      <c r="AY3529" s="16"/>
      <c r="AZ3529" s="16"/>
      <c r="BA3529" s="16"/>
      <c r="BB3529" s="16"/>
      <c r="BC3529" s="16"/>
      <c r="BD3529" s="16"/>
      <c r="BH3529" s="6"/>
      <c r="BI3529" s="3"/>
      <c r="BK3529" s="6"/>
      <c r="BL3529" s="3"/>
      <c r="BM3529" s="3"/>
    </row>
    <row r="3530" spans="11:65" ht="12.75" customHeight="1" x14ac:dyDescent="0.15">
      <c r="K3530" s="1"/>
      <c r="AL3530" s="16"/>
      <c r="AM3530" s="16"/>
      <c r="AN3530" s="17"/>
      <c r="AO3530" s="16"/>
      <c r="AP3530" s="16"/>
      <c r="AQ3530" s="18"/>
      <c r="AR3530" s="18"/>
      <c r="AS3530" s="16"/>
      <c r="AT3530" s="16"/>
      <c r="AU3530" s="16"/>
      <c r="AV3530" s="16"/>
      <c r="AW3530" s="17"/>
      <c r="AX3530" s="16"/>
      <c r="AY3530" s="16"/>
      <c r="AZ3530" s="16"/>
      <c r="BA3530" s="16"/>
      <c r="BB3530" s="16"/>
      <c r="BC3530" s="16"/>
      <c r="BD3530" s="16"/>
      <c r="BH3530" s="6"/>
      <c r="BI3530" s="3"/>
      <c r="BK3530" s="6"/>
      <c r="BL3530" s="3"/>
      <c r="BM3530" s="3"/>
    </row>
    <row r="3531" spans="11:65" ht="12.75" customHeight="1" x14ac:dyDescent="0.15">
      <c r="K3531" s="1"/>
      <c r="AL3531" s="16"/>
      <c r="AM3531" s="16"/>
      <c r="AN3531" s="17"/>
      <c r="AO3531" s="16"/>
      <c r="AP3531" s="16"/>
      <c r="AQ3531" s="18"/>
      <c r="AR3531" s="18"/>
      <c r="AS3531" s="16"/>
      <c r="AT3531" s="16"/>
      <c r="AU3531" s="16"/>
      <c r="AV3531" s="16"/>
      <c r="AW3531" s="17"/>
      <c r="AX3531" s="16"/>
      <c r="AY3531" s="16"/>
      <c r="AZ3531" s="16"/>
      <c r="BA3531" s="16"/>
      <c r="BB3531" s="16"/>
      <c r="BC3531" s="16"/>
      <c r="BD3531" s="16"/>
      <c r="BH3531" s="6"/>
      <c r="BI3531" s="3"/>
      <c r="BK3531" s="6"/>
      <c r="BL3531" s="3"/>
      <c r="BM3531" s="3"/>
    </row>
    <row r="3532" spans="11:65" ht="12.75" customHeight="1" x14ac:dyDescent="0.15">
      <c r="K3532" s="1"/>
      <c r="AL3532" s="16"/>
      <c r="AM3532" s="16"/>
      <c r="AN3532" s="17"/>
      <c r="AO3532" s="16"/>
      <c r="AP3532" s="16"/>
      <c r="AQ3532" s="18"/>
      <c r="AR3532" s="18"/>
      <c r="AS3532" s="16"/>
      <c r="AT3532" s="16"/>
      <c r="AU3532" s="16"/>
      <c r="AV3532" s="16"/>
      <c r="AW3532" s="17"/>
      <c r="AX3532" s="16"/>
      <c r="AY3532" s="16"/>
      <c r="AZ3532" s="16"/>
      <c r="BA3532" s="16"/>
      <c r="BB3532" s="16"/>
      <c r="BC3532" s="16"/>
      <c r="BD3532" s="16"/>
      <c r="BH3532" s="6"/>
      <c r="BI3532" s="3"/>
      <c r="BK3532" s="6"/>
      <c r="BL3532" s="3"/>
      <c r="BM3532" s="3"/>
    </row>
    <row r="3533" spans="11:65" ht="12.75" customHeight="1" x14ac:dyDescent="0.15">
      <c r="K3533" s="1"/>
      <c r="AL3533" s="16"/>
      <c r="AM3533" s="16"/>
      <c r="AN3533" s="17"/>
      <c r="AO3533" s="16"/>
      <c r="AP3533" s="16"/>
      <c r="AQ3533" s="18"/>
      <c r="AR3533" s="18"/>
      <c r="AS3533" s="16"/>
      <c r="AT3533" s="16"/>
      <c r="AU3533" s="16"/>
      <c r="AV3533" s="16"/>
      <c r="AW3533" s="17"/>
      <c r="AX3533" s="16"/>
      <c r="AY3533" s="16"/>
      <c r="AZ3533" s="16"/>
      <c r="BA3533" s="16"/>
      <c r="BB3533" s="16"/>
      <c r="BC3533" s="16"/>
      <c r="BD3533" s="16"/>
      <c r="BH3533" s="6"/>
      <c r="BI3533" s="3"/>
      <c r="BK3533" s="6"/>
      <c r="BL3533" s="3"/>
      <c r="BM3533" s="3"/>
    </row>
    <row r="3534" spans="11:65" ht="12.75" customHeight="1" x14ac:dyDescent="0.15">
      <c r="K3534" s="1"/>
      <c r="AL3534" s="16"/>
      <c r="AM3534" s="16"/>
      <c r="AN3534" s="17"/>
      <c r="AO3534" s="16"/>
      <c r="AP3534" s="16"/>
      <c r="AQ3534" s="18"/>
      <c r="AR3534" s="18"/>
      <c r="AS3534" s="16"/>
      <c r="AT3534" s="16"/>
      <c r="AU3534" s="16"/>
      <c r="AV3534" s="16"/>
      <c r="AW3534" s="17"/>
      <c r="AX3534" s="16"/>
      <c r="AY3534" s="16"/>
      <c r="AZ3534" s="16"/>
      <c r="BA3534" s="16"/>
      <c r="BB3534" s="16"/>
      <c r="BC3534" s="16"/>
      <c r="BD3534" s="16"/>
      <c r="BH3534" s="6"/>
      <c r="BI3534" s="3"/>
      <c r="BK3534" s="6"/>
      <c r="BL3534" s="3"/>
      <c r="BM3534" s="3"/>
    </row>
    <row r="3535" spans="11:65" ht="12.75" customHeight="1" x14ac:dyDescent="0.15">
      <c r="K3535" s="1"/>
      <c r="AL3535" s="16"/>
      <c r="AM3535" s="16"/>
      <c r="AN3535" s="17"/>
      <c r="AO3535" s="16"/>
      <c r="AP3535" s="16"/>
      <c r="AQ3535" s="18"/>
      <c r="AR3535" s="18"/>
      <c r="AS3535" s="16"/>
      <c r="AT3535" s="16"/>
      <c r="AU3535" s="16"/>
      <c r="AV3535" s="16"/>
      <c r="AW3535" s="17"/>
      <c r="AX3535" s="16"/>
      <c r="AY3535" s="16"/>
      <c r="AZ3535" s="16"/>
      <c r="BA3535" s="16"/>
      <c r="BB3535" s="16"/>
      <c r="BC3535" s="16"/>
      <c r="BD3535" s="16"/>
      <c r="BH3535" s="6"/>
      <c r="BI3535" s="3"/>
      <c r="BK3535" s="6"/>
      <c r="BL3535" s="3"/>
      <c r="BM3535" s="3"/>
    </row>
    <row r="3536" spans="11:65" ht="12.75" customHeight="1" x14ac:dyDescent="0.15">
      <c r="K3536" s="1"/>
      <c r="AL3536" s="16"/>
      <c r="AM3536" s="16"/>
      <c r="AN3536" s="17"/>
      <c r="AO3536" s="16"/>
      <c r="AP3536" s="16"/>
      <c r="AQ3536" s="18"/>
      <c r="AR3536" s="18"/>
      <c r="AS3536" s="16"/>
      <c r="AT3536" s="16"/>
      <c r="AU3536" s="16"/>
      <c r="AV3536" s="16"/>
      <c r="AW3536" s="17"/>
      <c r="AX3536" s="16"/>
      <c r="AY3536" s="16"/>
      <c r="AZ3536" s="16"/>
      <c r="BA3536" s="16"/>
      <c r="BB3536" s="16"/>
      <c r="BC3536" s="16"/>
      <c r="BD3536" s="16"/>
      <c r="BH3536" s="6"/>
      <c r="BI3536" s="3"/>
      <c r="BK3536" s="6"/>
      <c r="BL3536" s="3"/>
      <c r="BM3536" s="3"/>
    </row>
    <row r="3537" spans="11:65" ht="12.75" customHeight="1" x14ac:dyDescent="0.15">
      <c r="K3537" s="1"/>
      <c r="AL3537" s="16"/>
      <c r="AM3537" s="16"/>
      <c r="AN3537" s="17"/>
      <c r="AO3537" s="16"/>
      <c r="AP3537" s="16"/>
      <c r="AQ3537" s="18"/>
      <c r="AR3537" s="18"/>
      <c r="AS3537" s="16"/>
      <c r="AT3537" s="16"/>
      <c r="AU3537" s="16"/>
      <c r="AV3537" s="16"/>
      <c r="AW3537" s="17"/>
      <c r="AX3537" s="16"/>
      <c r="AY3537" s="16"/>
      <c r="AZ3537" s="16"/>
      <c r="BA3537" s="16"/>
      <c r="BB3537" s="16"/>
      <c r="BC3537" s="16"/>
      <c r="BD3537" s="16"/>
      <c r="BH3537" s="6"/>
      <c r="BI3537" s="3"/>
      <c r="BK3537" s="6"/>
      <c r="BL3537" s="3"/>
      <c r="BM3537" s="3"/>
    </row>
    <row r="3538" spans="11:65" ht="12.75" customHeight="1" x14ac:dyDescent="0.15">
      <c r="K3538" s="1"/>
      <c r="AL3538" s="16"/>
      <c r="AM3538" s="16"/>
      <c r="AN3538" s="17"/>
      <c r="AO3538" s="16"/>
      <c r="AP3538" s="16"/>
      <c r="AQ3538" s="18"/>
      <c r="AR3538" s="18"/>
      <c r="AS3538" s="16"/>
      <c r="AT3538" s="16"/>
      <c r="AU3538" s="16"/>
      <c r="AV3538" s="16"/>
      <c r="AW3538" s="17"/>
      <c r="AX3538" s="16"/>
      <c r="AY3538" s="16"/>
      <c r="AZ3538" s="16"/>
      <c r="BA3538" s="16"/>
      <c r="BB3538" s="16"/>
      <c r="BC3538" s="16"/>
      <c r="BD3538" s="16"/>
      <c r="BH3538" s="6"/>
      <c r="BI3538" s="3"/>
      <c r="BK3538" s="6"/>
      <c r="BL3538" s="3"/>
      <c r="BM3538" s="3"/>
    </row>
    <row r="3539" spans="11:65" ht="12.75" customHeight="1" x14ac:dyDescent="0.15">
      <c r="K3539" s="1"/>
      <c r="AL3539" s="16"/>
      <c r="AM3539" s="16"/>
      <c r="AN3539" s="17"/>
      <c r="AO3539" s="16"/>
      <c r="AP3539" s="16"/>
      <c r="AQ3539" s="18"/>
      <c r="AR3539" s="18"/>
      <c r="AS3539" s="16"/>
      <c r="AT3539" s="16"/>
      <c r="AU3539" s="16"/>
      <c r="AV3539" s="16"/>
      <c r="AW3539" s="17"/>
      <c r="AX3539" s="16"/>
      <c r="AY3539" s="16"/>
      <c r="AZ3539" s="16"/>
      <c r="BA3539" s="16"/>
      <c r="BB3539" s="16"/>
      <c r="BC3539" s="16"/>
      <c r="BD3539" s="16"/>
      <c r="BH3539" s="6"/>
      <c r="BI3539" s="3"/>
      <c r="BK3539" s="6"/>
      <c r="BL3539" s="3"/>
      <c r="BM3539" s="3"/>
    </row>
    <row r="3540" spans="11:65" ht="12.75" customHeight="1" x14ac:dyDescent="0.15">
      <c r="K3540" s="1"/>
      <c r="AL3540" s="16"/>
      <c r="AM3540" s="16"/>
      <c r="AN3540" s="17"/>
      <c r="AO3540" s="16"/>
      <c r="AP3540" s="16"/>
      <c r="AQ3540" s="18"/>
      <c r="AR3540" s="18"/>
      <c r="AS3540" s="16"/>
      <c r="AT3540" s="16"/>
      <c r="AU3540" s="16"/>
      <c r="AV3540" s="16"/>
      <c r="AW3540" s="17"/>
      <c r="AX3540" s="16"/>
      <c r="AY3540" s="16"/>
      <c r="AZ3540" s="16"/>
      <c r="BA3540" s="16"/>
      <c r="BB3540" s="16"/>
      <c r="BC3540" s="16"/>
      <c r="BD3540" s="16"/>
      <c r="BH3540" s="6"/>
      <c r="BI3540" s="3"/>
      <c r="BK3540" s="6"/>
      <c r="BL3540" s="3"/>
      <c r="BM3540" s="3"/>
    </row>
    <row r="3541" spans="11:65" ht="12.75" customHeight="1" x14ac:dyDescent="0.15">
      <c r="K3541" s="1"/>
      <c r="AL3541" s="16"/>
      <c r="AM3541" s="16"/>
      <c r="AN3541" s="17"/>
      <c r="AO3541" s="16"/>
      <c r="AP3541" s="16"/>
      <c r="AQ3541" s="18"/>
      <c r="AR3541" s="18"/>
      <c r="AS3541" s="16"/>
      <c r="AT3541" s="16"/>
      <c r="AU3541" s="16"/>
      <c r="AV3541" s="16"/>
      <c r="AW3541" s="17"/>
      <c r="AX3541" s="16"/>
      <c r="AY3541" s="16"/>
      <c r="AZ3541" s="16"/>
      <c r="BA3541" s="16"/>
      <c r="BB3541" s="16"/>
      <c r="BC3541" s="16"/>
      <c r="BD3541" s="16"/>
      <c r="BH3541" s="6"/>
      <c r="BI3541" s="3"/>
      <c r="BK3541" s="6"/>
      <c r="BL3541" s="3"/>
      <c r="BM3541" s="3"/>
    </row>
    <row r="3542" spans="11:65" ht="12.75" customHeight="1" x14ac:dyDescent="0.15">
      <c r="K3542" s="1"/>
      <c r="AL3542" s="16"/>
      <c r="AM3542" s="16"/>
      <c r="AN3542" s="17"/>
      <c r="AO3542" s="16"/>
      <c r="AP3542" s="16"/>
      <c r="AQ3542" s="18"/>
      <c r="AR3542" s="18"/>
      <c r="AS3542" s="16"/>
      <c r="AT3542" s="16"/>
      <c r="AU3542" s="16"/>
      <c r="AV3542" s="16"/>
      <c r="AW3542" s="17"/>
      <c r="AX3542" s="16"/>
      <c r="AY3542" s="16"/>
      <c r="AZ3542" s="16"/>
      <c r="BA3542" s="16"/>
      <c r="BB3542" s="16"/>
      <c r="BC3542" s="16"/>
      <c r="BD3542" s="16"/>
      <c r="BH3542" s="6"/>
      <c r="BI3542" s="3"/>
      <c r="BK3542" s="6"/>
      <c r="BL3542" s="3"/>
      <c r="BM3542" s="3"/>
    </row>
    <row r="3543" spans="11:65" ht="12.75" customHeight="1" x14ac:dyDescent="0.15">
      <c r="K3543" s="1"/>
      <c r="AL3543" s="16"/>
      <c r="AM3543" s="16"/>
      <c r="AN3543" s="17"/>
      <c r="AO3543" s="16"/>
      <c r="AP3543" s="16"/>
      <c r="AQ3543" s="18"/>
      <c r="AR3543" s="18"/>
      <c r="AS3543" s="16"/>
      <c r="AT3543" s="16"/>
      <c r="AU3543" s="16"/>
      <c r="AV3543" s="16"/>
      <c r="AW3543" s="17"/>
      <c r="AX3543" s="16"/>
      <c r="AY3543" s="16"/>
      <c r="AZ3543" s="16"/>
      <c r="BA3543" s="16"/>
      <c r="BB3543" s="16"/>
      <c r="BC3543" s="16"/>
      <c r="BD3543" s="16"/>
      <c r="BH3543" s="6"/>
      <c r="BI3543" s="3"/>
      <c r="BK3543" s="6"/>
      <c r="BL3543" s="3"/>
      <c r="BM3543" s="3"/>
    </row>
    <row r="3544" spans="11:65" ht="12.75" customHeight="1" x14ac:dyDescent="0.15">
      <c r="K3544" s="1"/>
      <c r="AL3544" s="16"/>
      <c r="AM3544" s="16"/>
      <c r="AN3544" s="17"/>
      <c r="AO3544" s="16"/>
      <c r="AP3544" s="16"/>
      <c r="AQ3544" s="18"/>
      <c r="AR3544" s="18"/>
      <c r="AS3544" s="16"/>
      <c r="AT3544" s="16"/>
      <c r="AU3544" s="16"/>
      <c r="AV3544" s="16"/>
      <c r="AW3544" s="17"/>
      <c r="AX3544" s="16"/>
      <c r="AY3544" s="16"/>
      <c r="AZ3544" s="16"/>
      <c r="BA3544" s="16"/>
      <c r="BB3544" s="16"/>
      <c r="BC3544" s="16"/>
      <c r="BD3544" s="16"/>
      <c r="BH3544" s="6"/>
      <c r="BI3544" s="3"/>
      <c r="BK3544" s="6"/>
      <c r="BL3544" s="3"/>
      <c r="BM3544" s="3"/>
    </row>
    <row r="3545" spans="11:65" ht="12.75" customHeight="1" x14ac:dyDescent="0.15">
      <c r="K3545" s="1"/>
      <c r="AL3545" s="16"/>
      <c r="AM3545" s="16"/>
      <c r="AN3545" s="17"/>
      <c r="AO3545" s="16"/>
      <c r="AP3545" s="16"/>
      <c r="AQ3545" s="18"/>
      <c r="AR3545" s="18"/>
      <c r="AS3545" s="16"/>
      <c r="AT3545" s="16"/>
      <c r="AU3545" s="16"/>
      <c r="AV3545" s="16"/>
      <c r="AW3545" s="17"/>
      <c r="AX3545" s="16"/>
      <c r="AY3545" s="16"/>
      <c r="AZ3545" s="16"/>
      <c r="BA3545" s="16"/>
      <c r="BB3545" s="16"/>
      <c r="BC3545" s="16"/>
      <c r="BD3545" s="16"/>
      <c r="BH3545" s="6"/>
      <c r="BI3545" s="3"/>
      <c r="BK3545" s="6"/>
      <c r="BL3545" s="3"/>
      <c r="BM3545" s="3"/>
    </row>
    <row r="3546" spans="11:65" ht="12.75" customHeight="1" x14ac:dyDescent="0.15">
      <c r="K3546" s="1"/>
      <c r="AL3546" s="16"/>
      <c r="AM3546" s="16"/>
      <c r="AN3546" s="17"/>
      <c r="AO3546" s="16"/>
      <c r="AP3546" s="16"/>
      <c r="AQ3546" s="18"/>
      <c r="AR3546" s="18"/>
      <c r="AS3546" s="16"/>
      <c r="AT3546" s="16"/>
      <c r="AU3546" s="16"/>
      <c r="AV3546" s="16"/>
      <c r="AW3546" s="17"/>
      <c r="AX3546" s="16"/>
      <c r="AY3546" s="16"/>
      <c r="AZ3546" s="16"/>
      <c r="BA3546" s="16"/>
      <c r="BB3546" s="16"/>
      <c r="BC3546" s="16"/>
      <c r="BD3546" s="16"/>
      <c r="BH3546" s="6"/>
      <c r="BI3546" s="3"/>
      <c r="BK3546" s="6"/>
      <c r="BL3546" s="3"/>
      <c r="BM3546" s="3"/>
    </row>
    <row r="3547" spans="11:65" ht="12.75" customHeight="1" x14ac:dyDescent="0.15">
      <c r="K3547" s="1"/>
      <c r="AL3547" s="16"/>
      <c r="AM3547" s="16"/>
      <c r="AN3547" s="17"/>
      <c r="AO3547" s="16"/>
      <c r="AP3547" s="16"/>
      <c r="AQ3547" s="18"/>
      <c r="AR3547" s="18"/>
      <c r="AS3547" s="16"/>
      <c r="AT3547" s="16"/>
      <c r="AU3547" s="16"/>
      <c r="AV3547" s="16"/>
      <c r="AW3547" s="17"/>
      <c r="AX3547" s="16"/>
      <c r="AY3547" s="16"/>
      <c r="AZ3547" s="16"/>
      <c r="BA3547" s="16"/>
      <c r="BB3547" s="16"/>
      <c r="BC3547" s="16"/>
      <c r="BD3547" s="16"/>
      <c r="BH3547" s="6"/>
      <c r="BI3547" s="3"/>
      <c r="BK3547" s="6"/>
      <c r="BL3547" s="3"/>
      <c r="BM3547" s="3"/>
    </row>
    <row r="3548" spans="11:65" ht="12.75" customHeight="1" x14ac:dyDescent="0.15">
      <c r="K3548" s="1"/>
      <c r="AL3548" s="16"/>
      <c r="AM3548" s="16"/>
      <c r="AN3548" s="17"/>
      <c r="AO3548" s="16"/>
      <c r="AP3548" s="16"/>
      <c r="AQ3548" s="18"/>
      <c r="AR3548" s="18"/>
      <c r="AS3548" s="16"/>
      <c r="AT3548" s="16"/>
      <c r="AU3548" s="16"/>
      <c r="AV3548" s="16"/>
      <c r="AW3548" s="17"/>
      <c r="AX3548" s="16"/>
      <c r="AY3548" s="16"/>
      <c r="AZ3548" s="16"/>
      <c r="BA3548" s="16"/>
      <c r="BB3548" s="16"/>
      <c r="BC3548" s="16"/>
      <c r="BD3548" s="16"/>
      <c r="BH3548" s="6"/>
      <c r="BI3548" s="3"/>
      <c r="BK3548" s="6"/>
      <c r="BL3548" s="3"/>
      <c r="BM3548" s="3"/>
    </row>
    <row r="3549" spans="11:65" ht="12.75" customHeight="1" x14ac:dyDescent="0.15">
      <c r="K3549" s="1"/>
      <c r="AL3549" s="16"/>
      <c r="AM3549" s="16"/>
      <c r="AN3549" s="17"/>
      <c r="AO3549" s="16"/>
      <c r="AP3549" s="16"/>
      <c r="AQ3549" s="18"/>
      <c r="AR3549" s="18"/>
      <c r="AS3549" s="16"/>
      <c r="AT3549" s="16"/>
      <c r="AU3549" s="16"/>
      <c r="AV3549" s="16"/>
      <c r="AW3549" s="17"/>
      <c r="AX3549" s="16"/>
      <c r="AY3549" s="16"/>
      <c r="AZ3549" s="16"/>
      <c r="BA3549" s="16"/>
      <c r="BB3549" s="16"/>
      <c r="BC3549" s="16"/>
      <c r="BD3549" s="16"/>
      <c r="BH3549" s="6"/>
      <c r="BI3549" s="3"/>
      <c r="BK3549" s="6"/>
      <c r="BL3549" s="3"/>
      <c r="BM3549" s="3"/>
    </row>
    <row r="3550" spans="11:65" ht="12.75" customHeight="1" x14ac:dyDescent="0.15">
      <c r="K3550" s="1"/>
      <c r="AL3550" s="16"/>
      <c r="AM3550" s="16"/>
      <c r="AN3550" s="17"/>
      <c r="AO3550" s="16"/>
      <c r="AP3550" s="16"/>
      <c r="AQ3550" s="18"/>
      <c r="AR3550" s="18"/>
      <c r="AS3550" s="16"/>
      <c r="AT3550" s="16"/>
      <c r="AU3550" s="16"/>
      <c r="AV3550" s="16"/>
      <c r="AW3550" s="17"/>
      <c r="AX3550" s="16"/>
      <c r="AY3550" s="16"/>
      <c r="AZ3550" s="16"/>
      <c r="BA3550" s="16"/>
      <c r="BB3550" s="16"/>
      <c r="BC3550" s="16"/>
      <c r="BD3550" s="16"/>
      <c r="BH3550" s="6"/>
      <c r="BI3550" s="3"/>
      <c r="BK3550" s="6"/>
      <c r="BL3550" s="3"/>
      <c r="BM3550" s="3"/>
    </row>
    <row r="3551" spans="11:65" ht="12.75" customHeight="1" x14ac:dyDescent="0.15">
      <c r="K3551" s="1"/>
      <c r="AL3551" s="16"/>
      <c r="AM3551" s="16"/>
      <c r="AN3551" s="17"/>
      <c r="AO3551" s="16"/>
      <c r="AP3551" s="16"/>
      <c r="AQ3551" s="18"/>
      <c r="AR3551" s="18"/>
      <c r="AS3551" s="16"/>
      <c r="AT3551" s="16"/>
      <c r="AU3551" s="16"/>
      <c r="AV3551" s="16"/>
      <c r="AW3551" s="17"/>
      <c r="AX3551" s="16"/>
      <c r="AY3551" s="16"/>
      <c r="AZ3551" s="16"/>
      <c r="BA3551" s="16"/>
      <c r="BB3551" s="16"/>
      <c r="BC3551" s="16"/>
      <c r="BD3551" s="16"/>
      <c r="BH3551" s="6"/>
      <c r="BI3551" s="3"/>
      <c r="BK3551" s="6"/>
      <c r="BL3551" s="3"/>
      <c r="BM3551" s="3"/>
    </row>
    <row r="3552" spans="11:65" ht="12.75" customHeight="1" x14ac:dyDescent="0.15">
      <c r="K3552" s="1"/>
      <c r="AL3552" s="16"/>
      <c r="AM3552" s="16"/>
      <c r="AN3552" s="17"/>
      <c r="AO3552" s="16"/>
      <c r="AP3552" s="16"/>
      <c r="AQ3552" s="18"/>
      <c r="AR3552" s="18"/>
      <c r="AS3552" s="16"/>
      <c r="AT3552" s="16"/>
      <c r="AU3552" s="16"/>
      <c r="AV3552" s="16"/>
      <c r="AW3552" s="17"/>
      <c r="AX3552" s="16"/>
      <c r="AY3552" s="16"/>
      <c r="AZ3552" s="16"/>
      <c r="BA3552" s="16"/>
      <c r="BB3552" s="16"/>
      <c r="BC3552" s="16"/>
      <c r="BD3552" s="16"/>
      <c r="BH3552" s="6"/>
      <c r="BI3552" s="3"/>
      <c r="BK3552" s="6"/>
      <c r="BL3552" s="3"/>
      <c r="BM3552" s="3"/>
    </row>
    <row r="3553" spans="11:65" ht="12.75" customHeight="1" x14ac:dyDescent="0.15">
      <c r="K3553" s="1"/>
      <c r="AL3553" s="16"/>
      <c r="AM3553" s="16"/>
      <c r="AN3553" s="17"/>
      <c r="AO3553" s="16"/>
      <c r="AP3553" s="16"/>
      <c r="AQ3553" s="18"/>
      <c r="AR3553" s="18"/>
      <c r="AS3553" s="16"/>
      <c r="AT3553" s="16"/>
      <c r="AU3553" s="16"/>
      <c r="AV3553" s="16"/>
      <c r="AW3553" s="17"/>
      <c r="AX3553" s="16"/>
      <c r="AY3553" s="16"/>
      <c r="AZ3553" s="16"/>
      <c r="BA3553" s="16"/>
      <c r="BB3553" s="16"/>
      <c r="BC3553" s="16"/>
      <c r="BD3553" s="16"/>
      <c r="BH3553" s="6"/>
      <c r="BI3553" s="3"/>
      <c r="BK3553" s="6"/>
      <c r="BL3553" s="3"/>
      <c r="BM3553" s="3"/>
    </row>
    <row r="3554" spans="11:65" ht="12.75" customHeight="1" x14ac:dyDescent="0.15">
      <c r="K3554" s="1"/>
      <c r="AL3554" s="16"/>
      <c r="AM3554" s="16"/>
      <c r="AN3554" s="17"/>
      <c r="AO3554" s="16"/>
      <c r="AP3554" s="16"/>
      <c r="AQ3554" s="18"/>
      <c r="AR3554" s="18"/>
      <c r="AS3554" s="16"/>
      <c r="AT3554" s="16"/>
      <c r="AU3554" s="16"/>
      <c r="AV3554" s="16"/>
      <c r="AW3554" s="17"/>
      <c r="AX3554" s="16"/>
      <c r="AY3554" s="16"/>
      <c r="AZ3554" s="16"/>
      <c r="BA3554" s="16"/>
      <c r="BB3554" s="16"/>
      <c r="BC3554" s="16"/>
      <c r="BD3554" s="16"/>
      <c r="BH3554" s="6"/>
      <c r="BI3554" s="3"/>
      <c r="BK3554" s="6"/>
      <c r="BL3554" s="3"/>
      <c r="BM3554" s="3"/>
    </row>
    <row r="3555" spans="11:65" ht="12.75" customHeight="1" x14ac:dyDescent="0.15">
      <c r="K3555" s="1"/>
      <c r="AL3555" s="16"/>
      <c r="AM3555" s="16"/>
      <c r="AN3555" s="17"/>
      <c r="AO3555" s="16"/>
      <c r="AP3555" s="16"/>
      <c r="AQ3555" s="18"/>
      <c r="AR3555" s="18"/>
      <c r="AS3555" s="16"/>
      <c r="AT3555" s="16"/>
      <c r="AU3555" s="16"/>
      <c r="AV3555" s="16"/>
      <c r="AW3555" s="17"/>
      <c r="AX3555" s="16"/>
      <c r="AY3555" s="16"/>
      <c r="AZ3555" s="16"/>
      <c r="BA3555" s="16"/>
      <c r="BB3555" s="16"/>
      <c r="BC3555" s="16"/>
      <c r="BD3555" s="16"/>
      <c r="BH3555" s="6"/>
      <c r="BI3555" s="3"/>
      <c r="BK3555" s="6"/>
      <c r="BL3555" s="3"/>
      <c r="BM3555" s="3"/>
    </row>
    <row r="3556" spans="11:65" ht="12.75" customHeight="1" x14ac:dyDescent="0.15">
      <c r="K3556" s="1"/>
      <c r="AL3556" s="16"/>
      <c r="AM3556" s="16"/>
      <c r="AN3556" s="17"/>
      <c r="AO3556" s="16"/>
      <c r="AP3556" s="16"/>
      <c r="AQ3556" s="18"/>
      <c r="AR3556" s="18"/>
      <c r="AS3556" s="16"/>
      <c r="AT3556" s="16"/>
      <c r="AU3556" s="16"/>
      <c r="AV3556" s="16"/>
      <c r="AW3556" s="17"/>
      <c r="AX3556" s="16"/>
      <c r="AY3556" s="16"/>
      <c r="AZ3556" s="16"/>
      <c r="BA3556" s="16"/>
      <c r="BB3556" s="16"/>
      <c r="BC3556" s="16"/>
      <c r="BD3556" s="16"/>
      <c r="BH3556" s="6"/>
      <c r="BI3556" s="3"/>
      <c r="BK3556" s="6"/>
      <c r="BL3556" s="3"/>
      <c r="BM3556" s="3"/>
    </row>
    <row r="3557" spans="11:65" ht="12.75" customHeight="1" x14ac:dyDescent="0.15">
      <c r="K3557" s="1"/>
      <c r="AL3557" s="16"/>
      <c r="AM3557" s="16"/>
      <c r="AN3557" s="17"/>
      <c r="AO3557" s="16"/>
      <c r="AP3557" s="16"/>
      <c r="AQ3557" s="18"/>
      <c r="AR3557" s="18"/>
      <c r="AS3557" s="16"/>
      <c r="AT3557" s="16"/>
      <c r="AU3557" s="16"/>
      <c r="AV3557" s="16"/>
      <c r="AW3557" s="17"/>
      <c r="AX3557" s="16"/>
      <c r="AY3557" s="16"/>
      <c r="AZ3557" s="16"/>
      <c r="BA3557" s="16"/>
      <c r="BB3557" s="16"/>
      <c r="BC3557" s="16"/>
      <c r="BD3557" s="16"/>
      <c r="BH3557" s="6"/>
      <c r="BI3557" s="3"/>
      <c r="BK3557" s="6"/>
      <c r="BL3557" s="3"/>
      <c r="BM3557" s="3"/>
    </row>
    <row r="3558" spans="11:65" ht="12.75" customHeight="1" x14ac:dyDescent="0.15">
      <c r="K3558" s="1"/>
      <c r="AL3558" s="16"/>
      <c r="AM3558" s="16"/>
      <c r="AN3558" s="17"/>
      <c r="AO3558" s="16"/>
      <c r="AP3558" s="16"/>
      <c r="AQ3558" s="18"/>
      <c r="AR3558" s="18"/>
      <c r="AS3558" s="16"/>
      <c r="AT3558" s="16"/>
      <c r="AU3558" s="16"/>
      <c r="AV3558" s="16"/>
      <c r="AW3558" s="17"/>
      <c r="AX3558" s="16"/>
      <c r="AY3558" s="16"/>
      <c r="AZ3558" s="16"/>
      <c r="BA3558" s="16"/>
      <c r="BB3558" s="16"/>
      <c r="BC3558" s="16"/>
      <c r="BD3558" s="16"/>
      <c r="BH3558" s="6"/>
      <c r="BI3558" s="3"/>
      <c r="BK3558" s="6"/>
      <c r="BL3558" s="3"/>
      <c r="BM3558" s="3"/>
    </row>
    <row r="3559" spans="11:65" ht="12.75" customHeight="1" x14ac:dyDescent="0.15">
      <c r="K3559" s="1"/>
      <c r="AL3559" s="16"/>
      <c r="AM3559" s="16"/>
      <c r="AN3559" s="17"/>
      <c r="AO3559" s="16"/>
      <c r="AP3559" s="16"/>
      <c r="AQ3559" s="18"/>
      <c r="AR3559" s="18"/>
      <c r="AS3559" s="16"/>
      <c r="AT3559" s="16"/>
      <c r="AU3559" s="16"/>
      <c r="AV3559" s="16"/>
      <c r="AW3559" s="17"/>
      <c r="AX3559" s="16"/>
      <c r="AY3559" s="16"/>
      <c r="AZ3559" s="16"/>
      <c r="BA3559" s="16"/>
      <c r="BB3559" s="16"/>
      <c r="BC3559" s="16"/>
      <c r="BD3559" s="16"/>
      <c r="BH3559" s="6"/>
      <c r="BI3559" s="3"/>
      <c r="BK3559" s="6"/>
      <c r="BL3559" s="3"/>
      <c r="BM3559" s="3"/>
    </row>
    <row r="3560" spans="11:65" ht="12.75" customHeight="1" x14ac:dyDescent="0.15">
      <c r="K3560" s="1"/>
      <c r="AL3560" s="16"/>
      <c r="AM3560" s="16"/>
      <c r="AN3560" s="17"/>
      <c r="AO3560" s="16"/>
      <c r="AP3560" s="16"/>
      <c r="AQ3560" s="18"/>
      <c r="AR3560" s="18"/>
      <c r="AS3560" s="16"/>
      <c r="AT3560" s="16"/>
      <c r="AU3560" s="16"/>
      <c r="AV3560" s="16"/>
      <c r="AW3560" s="17"/>
      <c r="AX3560" s="16"/>
      <c r="AY3560" s="16"/>
      <c r="AZ3560" s="16"/>
      <c r="BA3560" s="16"/>
      <c r="BB3560" s="16"/>
      <c r="BC3560" s="16"/>
      <c r="BD3560" s="16"/>
      <c r="BH3560" s="6"/>
      <c r="BI3560" s="3"/>
      <c r="BK3560" s="6"/>
      <c r="BL3560" s="3"/>
      <c r="BM3560" s="3"/>
    </row>
    <row r="3561" spans="11:65" ht="12.75" customHeight="1" x14ac:dyDescent="0.15">
      <c r="K3561" s="1"/>
      <c r="AL3561" s="16"/>
      <c r="AM3561" s="16"/>
      <c r="AN3561" s="17"/>
      <c r="AO3561" s="16"/>
      <c r="AP3561" s="16"/>
      <c r="AQ3561" s="18"/>
      <c r="AR3561" s="18"/>
      <c r="AS3561" s="16"/>
      <c r="AT3561" s="16"/>
      <c r="AU3561" s="16"/>
      <c r="AV3561" s="16"/>
      <c r="AW3561" s="17"/>
      <c r="AX3561" s="16"/>
      <c r="AY3561" s="16"/>
      <c r="AZ3561" s="16"/>
      <c r="BA3561" s="16"/>
      <c r="BB3561" s="16"/>
      <c r="BC3561" s="16"/>
      <c r="BD3561" s="16"/>
      <c r="BH3561" s="6"/>
      <c r="BI3561" s="3"/>
      <c r="BK3561" s="6"/>
      <c r="BL3561" s="3"/>
      <c r="BM3561" s="3"/>
    </row>
    <row r="3562" spans="11:65" ht="12.75" customHeight="1" x14ac:dyDescent="0.15">
      <c r="K3562" s="1"/>
      <c r="AL3562" s="16"/>
      <c r="AM3562" s="16"/>
      <c r="AN3562" s="17"/>
      <c r="AO3562" s="16"/>
      <c r="AP3562" s="16"/>
      <c r="AQ3562" s="18"/>
      <c r="AR3562" s="18"/>
      <c r="AS3562" s="16"/>
      <c r="AT3562" s="16"/>
      <c r="AU3562" s="16"/>
      <c r="AV3562" s="16"/>
      <c r="AW3562" s="17"/>
      <c r="AX3562" s="16"/>
      <c r="AY3562" s="16"/>
      <c r="AZ3562" s="16"/>
      <c r="BA3562" s="16"/>
      <c r="BB3562" s="16"/>
      <c r="BC3562" s="16"/>
      <c r="BD3562" s="16"/>
      <c r="BH3562" s="6"/>
      <c r="BI3562" s="3"/>
      <c r="BK3562" s="6"/>
      <c r="BL3562" s="3"/>
      <c r="BM3562" s="3"/>
    </row>
    <row r="3563" spans="11:65" ht="12.75" customHeight="1" x14ac:dyDescent="0.15">
      <c r="K3563" s="1"/>
      <c r="AL3563" s="16"/>
      <c r="AM3563" s="16"/>
      <c r="AN3563" s="17"/>
      <c r="AO3563" s="16"/>
      <c r="AP3563" s="16"/>
      <c r="AQ3563" s="18"/>
      <c r="AR3563" s="18"/>
      <c r="AS3563" s="16"/>
      <c r="AT3563" s="16"/>
      <c r="AU3563" s="16"/>
      <c r="AV3563" s="16"/>
      <c r="AW3563" s="17"/>
      <c r="AX3563" s="16"/>
      <c r="AY3563" s="16"/>
      <c r="AZ3563" s="16"/>
      <c r="BA3563" s="16"/>
      <c r="BB3563" s="16"/>
      <c r="BC3563" s="16"/>
      <c r="BD3563" s="16"/>
      <c r="BH3563" s="6"/>
      <c r="BI3563" s="3"/>
      <c r="BK3563" s="6"/>
      <c r="BL3563" s="3"/>
      <c r="BM3563" s="3"/>
    </row>
    <row r="3564" spans="11:65" ht="12.75" customHeight="1" x14ac:dyDescent="0.15">
      <c r="K3564" s="1"/>
      <c r="AL3564" s="16"/>
      <c r="AM3564" s="16"/>
      <c r="AN3564" s="17"/>
      <c r="AO3564" s="16"/>
      <c r="AP3564" s="16"/>
      <c r="AQ3564" s="18"/>
      <c r="AR3564" s="18"/>
      <c r="AS3564" s="16"/>
      <c r="AT3564" s="16"/>
      <c r="AU3564" s="16"/>
      <c r="AV3564" s="16"/>
      <c r="AW3564" s="17"/>
      <c r="AX3564" s="16"/>
      <c r="AY3564" s="16"/>
      <c r="AZ3564" s="16"/>
      <c r="BA3564" s="16"/>
      <c r="BB3564" s="16"/>
      <c r="BC3564" s="16"/>
      <c r="BD3564" s="16"/>
      <c r="BH3564" s="6"/>
      <c r="BI3564" s="3"/>
      <c r="BK3564" s="6"/>
      <c r="BL3564" s="3"/>
      <c r="BM3564" s="3"/>
    </row>
    <row r="3565" spans="11:65" ht="12.75" customHeight="1" x14ac:dyDescent="0.15">
      <c r="K3565" s="1"/>
      <c r="AL3565" s="16"/>
      <c r="AM3565" s="16"/>
      <c r="AN3565" s="17"/>
      <c r="AO3565" s="16"/>
      <c r="AP3565" s="16"/>
      <c r="AQ3565" s="18"/>
      <c r="AR3565" s="18"/>
      <c r="AS3565" s="16"/>
      <c r="AT3565" s="16"/>
      <c r="AU3565" s="16"/>
      <c r="AV3565" s="16"/>
      <c r="AW3565" s="17"/>
      <c r="AX3565" s="16"/>
      <c r="AY3565" s="16"/>
      <c r="AZ3565" s="16"/>
      <c r="BA3565" s="16"/>
      <c r="BB3565" s="16"/>
      <c r="BC3565" s="16"/>
      <c r="BD3565" s="16"/>
      <c r="BH3565" s="6"/>
      <c r="BI3565" s="3"/>
      <c r="BK3565" s="6"/>
      <c r="BL3565" s="3"/>
      <c r="BM3565" s="3"/>
    </row>
    <row r="3566" spans="11:65" ht="12.75" customHeight="1" x14ac:dyDescent="0.15">
      <c r="K3566" s="1"/>
      <c r="AL3566" s="16"/>
      <c r="AM3566" s="16"/>
      <c r="AN3566" s="17"/>
      <c r="AO3566" s="16"/>
      <c r="AP3566" s="16"/>
      <c r="AQ3566" s="18"/>
      <c r="AR3566" s="18"/>
      <c r="AS3566" s="16"/>
      <c r="AT3566" s="16"/>
      <c r="AU3566" s="16"/>
      <c r="AV3566" s="16"/>
      <c r="AW3566" s="17"/>
      <c r="AX3566" s="16"/>
      <c r="AY3566" s="16"/>
      <c r="AZ3566" s="16"/>
      <c r="BA3566" s="16"/>
      <c r="BB3566" s="16"/>
      <c r="BC3566" s="16"/>
      <c r="BD3566" s="16"/>
      <c r="BH3566" s="6"/>
      <c r="BI3566" s="3"/>
      <c r="BK3566" s="6"/>
      <c r="BL3566" s="3"/>
      <c r="BM3566" s="3"/>
    </row>
    <row r="3567" spans="11:65" ht="12.75" customHeight="1" x14ac:dyDescent="0.15">
      <c r="K3567" s="1"/>
      <c r="AL3567" s="16"/>
      <c r="AM3567" s="16"/>
      <c r="AN3567" s="17"/>
      <c r="AO3567" s="16"/>
      <c r="AP3567" s="16"/>
      <c r="AQ3567" s="18"/>
      <c r="AR3567" s="18"/>
      <c r="AS3567" s="16"/>
      <c r="AT3567" s="16"/>
      <c r="AU3567" s="16"/>
      <c r="AV3567" s="16"/>
      <c r="AW3567" s="17"/>
      <c r="AX3567" s="16"/>
      <c r="AY3567" s="16"/>
      <c r="AZ3567" s="16"/>
      <c r="BA3567" s="16"/>
      <c r="BB3567" s="16"/>
      <c r="BC3567" s="16"/>
      <c r="BD3567" s="16"/>
      <c r="BH3567" s="6"/>
      <c r="BI3567" s="3"/>
      <c r="BK3567" s="6"/>
      <c r="BL3567" s="3"/>
      <c r="BM3567" s="3"/>
    </row>
    <row r="3568" spans="11:65" ht="12.75" customHeight="1" x14ac:dyDescent="0.15">
      <c r="K3568" s="1"/>
      <c r="AL3568" s="16"/>
      <c r="AM3568" s="16"/>
      <c r="AN3568" s="17"/>
      <c r="AO3568" s="16"/>
      <c r="AP3568" s="16"/>
      <c r="AQ3568" s="18"/>
      <c r="AR3568" s="18"/>
      <c r="AS3568" s="16"/>
      <c r="AT3568" s="16"/>
      <c r="AU3568" s="16"/>
      <c r="AV3568" s="16"/>
      <c r="AW3568" s="17"/>
      <c r="AX3568" s="16"/>
      <c r="AY3568" s="16"/>
      <c r="AZ3568" s="16"/>
      <c r="BA3568" s="16"/>
      <c r="BB3568" s="16"/>
      <c r="BC3568" s="16"/>
      <c r="BD3568" s="16"/>
      <c r="BH3568" s="6"/>
      <c r="BI3568" s="3"/>
      <c r="BK3568" s="6"/>
      <c r="BL3568" s="3"/>
      <c r="BM3568" s="3"/>
    </row>
    <row r="3569" spans="11:65" ht="12.75" customHeight="1" x14ac:dyDescent="0.15">
      <c r="K3569" s="1"/>
      <c r="AL3569" s="16"/>
      <c r="AM3569" s="16"/>
      <c r="AN3569" s="17"/>
      <c r="AO3569" s="16"/>
      <c r="AP3569" s="16"/>
      <c r="AQ3569" s="18"/>
      <c r="AR3569" s="18"/>
      <c r="AS3569" s="16"/>
      <c r="AT3569" s="16"/>
      <c r="AU3569" s="16"/>
      <c r="AV3569" s="16"/>
      <c r="AW3569" s="17"/>
      <c r="AX3569" s="16"/>
      <c r="AY3569" s="16"/>
      <c r="AZ3569" s="16"/>
      <c r="BA3569" s="16"/>
      <c r="BB3569" s="16"/>
      <c r="BC3569" s="16"/>
      <c r="BD3569" s="16"/>
      <c r="BH3569" s="6"/>
      <c r="BI3569" s="3"/>
      <c r="BK3569" s="6"/>
      <c r="BL3569" s="3"/>
      <c r="BM3569" s="3"/>
    </row>
    <row r="3570" spans="11:65" ht="12.75" customHeight="1" x14ac:dyDescent="0.15">
      <c r="K3570" s="1"/>
      <c r="AL3570" s="16"/>
      <c r="AM3570" s="16"/>
      <c r="AN3570" s="17"/>
      <c r="AO3570" s="16"/>
      <c r="AP3570" s="16"/>
      <c r="AQ3570" s="18"/>
      <c r="AR3570" s="18"/>
      <c r="AS3570" s="16"/>
      <c r="AT3570" s="16"/>
      <c r="AU3570" s="16"/>
      <c r="AV3570" s="16"/>
      <c r="AW3570" s="17"/>
      <c r="AX3570" s="16"/>
      <c r="AY3570" s="16"/>
      <c r="AZ3570" s="16"/>
      <c r="BA3570" s="16"/>
      <c r="BB3570" s="16"/>
      <c r="BC3570" s="16"/>
      <c r="BD3570" s="16"/>
      <c r="BH3570" s="6"/>
      <c r="BI3570" s="3"/>
      <c r="BK3570" s="6"/>
      <c r="BL3570" s="3"/>
      <c r="BM3570" s="3"/>
    </row>
    <row r="3571" spans="11:65" ht="12.75" customHeight="1" x14ac:dyDescent="0.15">
      <c r="K3571" s="1"/>
      <c r="AL3571" s="16"/>
      <c r="AM3571" s="16"/>
      <c r="AN3571" s="17"/>
      <c r="AO3571" s="16"/>
      <c r="AP3571" s="16"/>
      <c r="AQ3571" s="18"/>
      <c r="AR3571" s="18"/>
      <c r="AS3571" s="16"/>
      <c r="AT3571" s="16"/>
      <c r="AU3571" s="16"/>
      <c r="AV3571" s="16"/>
      <c r="AW3571" s="17"/>
      <c r="AX3571" s="16"/>
      <c r="AY3571" s="16"/>
      <c r="AZ3571" s="16"/>
      <c r="BA3571" s="16"/>
      <c r="BB3571" s="16"/>
      <c r="BC3571" s="16"/>
      <c r="BD3571" s="16"/>
      <c r="BH3571" s="6"/>
      <c r="BI3571" s="3"/>
      <c r="BK3571" s="6"/>
      <c r="BL3571" s="3"/>
      <c r="BM3571" s="3"/>
    </row>
    <row r="3572" spans="11:65" ht="12.75" customHeight="1" x14ac:dyDescent="0.15">
      <c r="K3572" s="1"/>
      <c r="AL3572" s="16"/>
      <c r="AM3572" s="16"/>
      <c r="AN3572" s="17"/>
      <c r="AO3572" s="16"/>
      <c r="AP3572" s="16"/>
      <c r="AQ3572" s="18"/>
      <c r="AR3572" s="18"/>
      <c r="AS3572" s="16"/>
      <c r="AT3572" s="16"/>
      <c r="AU3572" s="16"/>
      <c r="AV3572" s="16"/>
      <c r="AW3572" s="17"/>
      <c r="AX3572" s="16"/>
      <c r="AY3572" s="16"/>
      <c r="AZ3572" s="16"/>
      <c r="BA3572" s="16"/>
      <c r="BB3572" s="16"/>
      <c r="BC3572" s="16"/>
      <c r="BD3572" s="16"/>
      <c r="BH3572" s="6"/>
      <c r="BI3572" s="3"/>
      <c r="BK3572" s="6"/>
      <c r="BL3572" s="3"/>
      <c r="BM3572" s="3"/>
    </row>
    <row r="3573" spans="11:65" ht="12.75" customHeight="1" x14ac:dyDescent="0.15">
      <c r="K3573" s="1"/>
      <c r="AL3573" s="16"/>
      <c r="AM3573" s="16"/>
      <c r="AN3573" s="17"/>
      <c r="AO3573" s="16"/>
      <c r="AP3573" s="16"/>
      <c r="AQ3573" s="18"/>
      <c r="AR3573" s="18"/>
      <c r="AS3573" s="16"/>
      <c r="AT3573" s="16"/>
      <c r="AU3573" s="16"/>
      <c r="AV3573" s="16"/>
      <c r="AW3573" s="17"/>
      <c r="AX3573" s="16"/>
      <c r="AY3573" s="16"/>
      <c r="AZ3573" s="16"/>
      <c r="BA3573" s="16"/>
      <c r="BB3573" s="16"/>
      <c r="BC3573" s="16"/>
      <c r="BD3573" s="16"/>
      <c r="BH3573" s="6"/>
      <c r="BI3573" s="3"/>
      <c r="BK3573" s="6"/>
      <c r="BL3573" s="3"/>
      <c r="BM3573" s="3"/>
    </row>
    <row r="3574" spans="11:65" ht="12.75" customHeight="1" x14ac:dyDescent="0.15">
      <c r="K3574" s="1"/>
      <c r="AL3574" s="16"/>
      <c r="AM3574" s="16"/>
      <c r="AN3574" s="17"/>
      <c r="AO3574" s="16"/>
      <c r="AP3574" s="16"/>
      <c r="AQ3574" s="18"/>
      <c r="AR3574" s="18"/>
      <c r="AS3574" s="16"/>
      <c r="AT3574" s="16"/>
      <c r="AU3574" s="16"/>
      <c r="AV3574" s="16"/>
      <c r="AW3574" s="17"/>
      <c r="AX3574" s="16"/>
      <c r="AY3574" s="16"/>
      <c r="AZ3574" s="16"/>
      <c r="BA3574" s="16"/>
      <c r="BB3574" s="16"/>
      <c r="BC3574" s="16"/>
      <c r="BD3574" s="16"/>
      <c r="BH3574" s="6"/>
      <c r="BI3574" s="3"/>
      <c r="BK3574" s="6"/>
      <c r="BL3574" s="3"/>
      <c r="BM3574" s="3"/>
    </row>
    <row r="3575" spans="11:65" ht="12.75" customHeight="1" x14ac:dyDescent="0.15">
      <c r="K3575" s="1"/>
      <c r="AL3575" s="16"/>
      <c r="AM3575" s="16"/>
      <c r="AN3575" s="17"/>
      <c r="AO3575" s="16"/>
      <c r="AP3575" s="16"/>
      <c r="AQ3575" s="18"/>
      <c r="AR3575" s="18"/>
      <c r="AS3575" s="16"/>
      <c r="AT3575" s="16"/>
      <c r="AU3575" s="16"/>
      <c r="AV3575" s="16"/>
      <c r="AW3575" s="17"/>
      <c r="AX3575" s="16"/>
      <c r="AY3575" s="16"/>
      <c r="AZ3575" s="16"/>
      <c r="BA3575" s="16"/>
      <c r="BB3575" s="16"/>
      <c r="BC3575" s="16"/>
      <c r="BD3575" s="16"/>
      <c r="BH3575" s="6"/>
      <c r="BI3575" s="3"/>
      <c r="BK3575" s="6"/>
      <c r="BL3575" s="3"/>
      <c r="BM3575" s="3"/>
    </row>
    <row r="3576" spans="11:65" ht="12.75" customHeight="1" x14ac:dyDescent="0.15">
      <c r="K3576" s="1"/>
      <c r="AL3576" s="16"/>
      <c r="AM3576" s="16"/>
      <c r="AN3576" s="17"/>
      <c r="AO3576" s="16"/>
      <c r="AP3576" s="16"/>
      <c r="AQ3576" s="18"/>
      <c r="AR3576" s="18"/>
      <c r="AS3576" s="16"/>
      <c r="AT3576" s="16"/>
      <c r="AU3576" s="16"/>
      <c r="AV3576" s="16"/>
      <c r="AW3576" s="17"/>
      <c r="AX3576" s="16"/>
      <c r="AY3576" s="16"/>
      <c r="AZ3576" s="16"/>
      <c r="BA3576" s="16"/>
      <c r="BB3576" s="16"/>
      <c r="BC3576" s="16"/>
      <c r="BD3576" s="16"/>
      <c r="BH3576" s="6"/>
      <c r="BI3576" s="3"/>
      <c r="BK3576" s="6"/>
      <c r="BL3576" s="3"/>
      <c r="BM3576" s="3"/>
    </row>
    <row r="3577" spans="11:65" ht="12.75" customHeight="1" x14ac:dyDescent="0.15">
      <c r="K3577" s="1"/>
      <c r="AL3577" s="16"/>
      <c r="AM3577" s="16"/>
      <c r="AN3577" s="17"/>
      <c r="AO3577" s="16"/>
      <c r="AP3577" s="16"/>
      <c r="AQ3577" s="18"/>
      <c r="AR3577" s="18"/>
      <c r="AS3577" s="16"/>
      <c r="AT3577" s="16"/>
      <c r="AU3577" s="16"/>
      <c r="AV3577" s="16"/>
      <c r="AW3577" s="17"/>
      <c r="AX3577" s="16"/>
      <c r="AY3577" s="16"/>
      <c r="AZ3577" s="16"/>
      <c r="BA3577" s="16"/>
      <c r="BB3577" s="16"/>
      <c r="BC3577" s="16"/>
      <c r="BD3577" s="16"/>
      <c r="BH3577" s="6"/>
      <c r="BI3577" s="3"/>
      <c r="BK3577" s="6"/>
      <c r="BL3577" s="3"/>
      <c r="BM3577" s="3"/>
    </row>
    <row r="3578" spans="11:65" ht="12.75" customHeight="1" x14ac:dyDescent="0.15">
      <c r="K3578" s="1"/>
      <c r="AL3578" s="16"/>
      <c r="AM3578" s="16"/>
      <c r="AN3578" s="17"/>
      <c r="AO3578" s="16"/>
      <c r="AP3578" s="16"/>
      <c r="AQ3578" s="18"/>
      <c r="AR3578" s="18"/>
      <c r="AS3578" s="16"/>
      <c r="AT3578" s="16"/>
      <c r="AU3578" s="16"/>
      <c r="AV3578" s="16"/>
      <c r="AW3578" s="17"/>
      <c r="AX3578" s="16"/>
      <c r="AY3578" s="16"/>
      <c r="AZ3578" s="16"/>
      <c r="BA3578" s="16"/>
      <c r="BB3578" s="16"/>
      <c r="BC3578" s="16"/>
      <c r="BD3578" s="16"/>
      <c r="BH3578" s="6"/>
      <c r="BI3578" s="3"/>
      <c r="BK3578" s="6"/>
      <c r="BL3578" s="3"/>
      <c r="BM3578" s="3"/>
    </row>
    <row r="3579" spans="11:65" ht="12.75" customHeight="1" x14ac:dyDescent="0.15">
      <c r="K3579" s="1"/>
      <c r="AL3579" s="16"/>
      <c r="AM3579" s="16"/>
      <c r="AN3579" s="17"/>
      <c r="AO3579" s="16"/>
      <c r="AP3579" s="16"/>
      <c r="AQ3579" s="18"/>
      <c r="AR3579" s="18"/>
      <c r="AS3579" s="16"/>
      <c r="AT3579" s="16"/>
      <c r="AU3579" s="16"/>
      <c r="AV3579" s="16"/>
      <c r="AW3579" s="17"/>
      <c r="AX3579" s="16"/>
      <c r="AY3579" s="16"/>
      <c r="AZ3579" s="16"/>
      <c r="BA3579" s="16"/>
      <c r="BB3579" s="16"/>
      <c r="BC3579" s="16"/>
      <c r="BD3579" s="16"/>
      <c r="BH3579" s="6"/>
      <c r="BI3579" s="3"/>
      <c r="BK3579" s="6"/>
      <c r="BL3579" s="3"/>
      <c r="BM3579" s="3"/>
    </row>
    <row r="3580" spans="11:65" ht="12.75" customHeight="1" x14ac:dyDescent="0.15">
      <c r="K3580" s="1"/>
      <c r="AL3580" s="16"/>
      <c r="AM3580" s="16"/>
      <c r="AN3580" s="17"/>
      <c r="AO3580" s="16"/>
      <c r="AP3580" s="16"/>
      <c r="AQ3580" s="18"/>
      <c r="AR3580" s="18"/>
      <c r="AS3580" s="16"/>
      <c r="AT3580" s="16"/>
      <c r="AU3580" s="16"/>
      <c r="AV3580" s="16"/>
      <c r="AW3580" s="17"/>
      <c r="AX3580" s="16"/>
      <c r="AY3580" s="16"/>
      <c r="AZ3580" s="16"/>
      <c r="BA3580" s="16"/>
      <c r="BB3580" s="16"/>
      <c r="BC3580" s="16"/>
      <c r="BD3580" s="16"/>
      <c r="BH3580" s="6"/>
      <c r="BI3580" s="3"/>
      <c r="BK3580" s="6"/>
      <c r="BL3580" s="3"/>
      <c r="BM3580" s="3"/>
    </row>
    <row r="3581" spans="11:65" ht="12.75" customHeight="1" x14ac:dyDescent="0.15">
      <c r="K3581" s="1"/>
      <c r="AL3581" s="16"/>
      <c r="AM3581" s="16"/>
      <c r="AN3581" s="17"/>
      <c r="AO3581" s="16"/>
      <c r="AP3581" s="16"/>
      <c r="AQ3581" s="18"/>
      <c r="AR3581" s="18"/>
      <c r="AS3581" s="16"/>
      <c r="AT3581" s="16"/>
      <c r="AU3581" s="16"/>
      <c r="AV3581" s="16"/>
      <c r="AW3581" s="17"/>
      <c r="AX3581" s="16"/>
      <c r="AY3581" s="16"/>
      <c r="AZ3581" s="16"/>
      <c r="BA3581" s="16"/>
      <c r="BB3581" s="16"/>
      <c r="BC3581" s="16"/>
      <c r="BD3581" s="16"/>
      <c r="BH3581" s="6"/>
      <c r="BI3581" s="3"/>
      <c r="BK3581" s="6"/>
      <c r="BL3581" s="3"/>
      <c r="BM3581" s="3"/>
    </row>
    <row r="3582" spans="11:65" ht="12.75" customHeight="1" x14ac:dyDescent="0.15">
      <c r="K3582" s="1"/>
      <c r="AL3582" s="16"/>
      <c r="AM3582" s="16"/>
      <c r="AN3582" s="17"/>
      <c r="AO3582" s="16"/>
      <c r="AP3582" s="16"/>
      <c r="AQ3582" s="18"/>
      <c r="AR3582" s="18"/>
      <c r="AS3582" s="16"/>
      <c r="AT3582" s="16"/>
      <c r="AU3582" s="16"/>
      <c r="AV3582" s="16"/>
      <c r="AW3582" s="17"/>
      <c r="AX3582" s="16"/>
      <c r="AY3582" s="16"/>
      <c r="AZ3582" s="16"/>
      <c r="BA3582" s="16"/>
      <c r="BB3582" s="16"/>
      <c r="BC3582" s="16"/>
      <c r="BD3582" s="16"/>
      <c r="BH3582" s="6"/>
      <c r="BI3582" s="3"/>
      <c r="BK3582" s="6"/>
      <c r="BL3582" s="3"/>
      <c r="BM3582" s="3"/>
    </row>
    <row r="3583" spans="11:65" ht="12.75" customHeight="1" x14ac:dyDescent="0.15">
      <c r="K3583" s="1"/>
      <c r="AL3583" s="16"/>
      <c r="AM3583" s="16"/>
      <c r="AN3583" s="17"/>
      <c r="AO3583" s="16"/>
      <c r="AP3583" s="16"/>
      <c r="AQ3583" s="18"/>
      <c r="AR3583" s="18"/>
      <c r="AS3583" s="16"/>
      <c r="AT3583" s="16"/>
      <c r="AU3583" s="16"/>
      <c r="AV3583" s="16"/>
      <c r="AW3583" s="17"/>
      <c r="AX3583" s="16"/>
      <c r="AY3583" s="16"/>
      <c r="AZ3583" s="16"/>
      <c r="BA3583" s="16"/>
      <c r="BB3583" s="16"/>
      <c r="BC3583" s="16"/>
      <c r="BD3583" s="16"/>
      <c r="BH3583" s="6"/>
      <c r="BI3583" s="3"/>
      <c r="BK3583" s="6"/>
      <c r="BL3583" s="3"/>
      <c r="BM3583" s="3"/>
    </row>
    <row r="3584" spans="11:65" ht="12.75" customHeight="1" x14ac:dyDescent="0.15">
      <c r="K3584" s="1"/>
      <c r="AL3584" s="16"/>
      <c r="AM3584" s="16"/>
      <c r="AN3584" s="17"/>
      <c r="AO3584" s="16"/>
      <c r="AP3584" s="16"/>
      <c r="AQ3584" s="18"/>
      <c r="AR3584" s="18"/>
      <c r="AS3584" s="16"/>
      <c r="AT3584" s="16"/>
      <c r="AU3584" s="16"/>
      <c r="AV3584" s="16"/>
      <c r="AW3584" s="17"/>
      <c r="AX3584" s="16"/>
      <c r="AY3584" s="16"/>
      <c r="AZ3584" s="16"/>
      <c r="BA3584" s="16"/>
      <c r="BB3584" s="16"/>
      <c r="BC3584" s="16"/>
      <c r="BD3584" s="16"/>
      <c r="BH3584" s="6"/>
      <c r="BI3584" s="3"/>
      <c r="BK3584" s="6"/>
      <c r="BL3584" s="3"/>
      <c r="BM3584" s="3"/>
    </row>
    <row r="3585" spans="11:65" ht="12.75" customHeight="1" x14ac:dyDescent="0.15">
      <c r="K3585" s="1"/>
      <c r="AL3585" s="16"/>
      <c r="AM3585" s="16"/>
      <c r="AN3585" s="17"/>
      <c r="AO3585" s="16"/>
      <c r="AP3585" s="16"/>
      <c r="AQ3585" s="18"/>
      <c r="AR3585" s="18"/>
      <c r="AS3585" s="16"/>
      <c r="AT3585" s="16"/>
      <c r="AU3585" s="16"/>
      <c r="AV3585" s="16"/>
      <c r="AW3585" s="17"/>
      <c r="AX3585" s="16"/>
      <c r="AY3585" s="16"/>
      <c r="AZ3585" s="16"/>
      <c r="BA3585" s="16"/>
      <c r="BB3585" s="16"/>
      <c r="BC3585" s="16"/>
      <c r="BD3585" s="16"/>
      <c r="BH3585" s="6"/>
      <c r="BI3585" s="3"/>
      <c r="BK3585" s="6"/>
      <c r="BL3585" s="3"/>
      <c r="BM3585" s="3"/>
    </row>
    <row r="3586" spans="11:65" ht="12.75" customHeight="1" x14ac:dyDescent="0.15">
      <c r="K3586" s="1"/>
      <c r="AL3586" s="16"/>
      <c r="AM3586" s="16"/>
      <c r="AN3586" s="17"/>
      <c r="AO3586" s="16"/>
      <c r="AP3586" s="16"/>
      <c r="AQ3586" s="18"/>
      <c r="AR3586" s="18"/>
      <c r="AS3586" s="16"/>
      <c r="AT3586" s="16"/>
      <c r="AU3586" s="16"/>
      <c r="AV3586" s="16"/>
      <c r="AW3586" s="17"/>
      <c r="AX3586" s="16"/>
      <c r="AY3586" s="16"/>
      <c r="AZ3586" s="16"/>
      <c r="BA3586" s="16"/>
      <c r="BB3586" s="16"/>
      <c r="BC3586" s="16"/>
      <c r="BD3586" s="16"/>
      <c r="BH3586" s="6"/>
      <c r="BI3586" s="3"/>
      <c r="BK3586" s="6"/>
      <c r="BL3586" s="3"/>
      <c r="BM3586" s="3"/>
    </row>
    <row r="3587" spans="11:65" ht="12.75" customHeight="1" x14ac:dyDescent="0.15">
      <c r="K3587" s="1"/>
      <c r="AL3587" s="16"/>
      <c r="AM3587" s="16"/>
      <c r="AN3587" s="17"/>
      <c r="AO3587" s="16"/>
      <c r="AP3587" s="16"/>
      <c r="AQ3587" s="18"/>
      <c r="AR3587" s="18"/>
      <c r="AS3587" s="16"/>
      <c r="AT3587" s="16"/>
      <c r="AU3587" s="16"/>
      <c r="AV3587" s="16"/>
      <c r="AW3587" s="17"/>
      <c r="AX3587" s="16"/>
      <c r="AY3587" s="16"/>
      <c r="AZ3587" s="16"/>
      <c r="BA3587" s="16"/>
      <c r="BB3587" s="16"/>
      <c r="BC3587" s="16"/>
      <c r="BD3587" s="16"/>
      <c r="BH3587" s="6"/>
      <c r="BI3587" s="3"/>
      <c r="BK3587" s="6"/>
      <c r="BL3587" s="3"/>
      <c r="BM3587" s="3"/>
    </row>
    <row r="3588" spans="11:65" ht="12.75" customHeight="1" x14ac:dyDescent="0.15">
      <c r="K3588" s="1"/>
      <c r="AL3588" s="16"/>
      <c r="AM3588" s="16"/>
      <c r="AN3588" s="17"/>
      <c r="AO3588" s="16"/>
      <c r="AP3588" s="16"/>
      <c r="AQ3588" s="18"/>
      <c r="AR3588" s="18"/>
      <c r="AS3588" s="16"/>
      <c r="AT3588" s="16"/>
      <c r="AU3588" s="16"/>
      <c r="AV3588" s="16"/>
      <c r="AW3588" s="17"/>
      <c r="AX3588" s="16"/>
      <c r="AY3588" s="16"/>
      <c r="AZ3588" s="16"/>
      <c r="BA3588" s="16"/>
      <c r="BB3588" s="16"/>
      <c r="BC3588" s="16"/>
      <c r="BD3588" s="16"/>
      <c r="BH3588" s="6"/>
      <c r="BI3588" s="3"/>
      <c r="BK3588" s="6"/>
      <c r="BL3588" s="3"/>
      <c r="BM3588" s="3"/>
    </row>
    <row r="3589" spans="11:65" ht="12.75" customHeight="1" x14ac:dyDescent="0.15">
      <c r="K3589" s="1"/>
      <c r="AL3589" s="16"/>
      <c r="AM3589" s="16"/>
      <c r="AN3589" s="17"/>
      <c r="AO3589" s="16"/>
      <c r="AP3589" s="16"/>
      <c r="AQ3589" s="18"/>
      <c r="AR3589" s="18"/>
      <c r="AS3589" s="16"/>
      <c r="AT3589" s="16"/>
      <c r="AU3589" s="16"/>
      <c r="AV3589" s="16"/>
      <c r="AW3589" s="17"/>
      <c r="AX3589" s="16"/>
      <c r="AY3589" s="16"/>
      <c r="AZ3589" s="16"/>
      <c r="BA3589" s="16"/>
      <c r="BB3589" s="16"/>
      <c r="BC3589" s="16"/>
      <c r="BD3589" s="16"/>
      <c r="BH3589" s="6"/>
      <c r="BI3589" s="3"/>
      <c r="BK3589" s="6"/>
      <c r="BL3589" s="3"/>
      <c r="BM3589" s="3"/>
    </row>
    <row r="3590" spans="11:65" ht="12.75" customHeight="1" x14ac:dyDescent="0.15">
      <c r="K3590" s="1"/>
      <c r="AL3590" s="16"/>
      <c r="AM3590" s="16"/>
      <c r="AN3590" s="17"/>
      <c r="AO3590" s="16"/>
      <c r="AP3590" s="16"/>
      <c r="AQ3590" s="18"/>
      <c r="AR3590" s="18"/>
      <c r="AS3590" s="16"/>
      <c r="AT3590" s="16"/>
      <c r="AU3590" s="16"/>
      <c r="AV3590" s="16"/>
      <c r="AW3590" s="17"/>
      <c r="AX3590" s="16"/>
      <c r="AY3590" s="16"/>
      <c r="AZ3590" s="16"/>
      <c r="BA3590" s="16"/>
      <c r="BB3590" s="16"/>
      <c r="BC3590" s="16"/>
      <c r="BD3590" s="16"/>
      <c r="BH3590" s="6"/>
      <c r="BI3590" s="3"/>
      <c r="BK3590" s="6"/>
      <c r="BL3590" s="3"/>
      <c r="BM3590" s="3"/>
    </row>
    <row r="3591" spans="11:65" ht="12.75" customHeight="1" x14ac:dyDescent="0.15">
      <c r="K3591" s="1"/>
      <c r="AL3591" s="16"/>
      <c r="AM3591" s="16"/>
      <c r="AN3591" s="17"/>
      <c r="AO3591" s="16"/>
      <c r="AP3591" s="16"/>
      <c r="AQ3591" s="18"/>
      <c r="AR3591" s="18"/>
      <c r="AS3591" s="16"/>
      <c r="AT3591" s="16"/>
      <c r="AU3591" s="16"/>
      <c r="AV3591" s="16"/>
      <c r="AW3591" s="17"/>
      <c r="AX3591" s="16"/>
      <c r="AY3591" s="16"/>
      <c r="AZ3591" s="16"/>
      <c r="BA3591" s="16"/>
      <c r="BB3591" s="16"/>
      <c r="BC3591" s="16"/>
      <c r="BD3591" s="16"/>
      <c r="BH3591" s="6"/>
      <c r="BI3591" s="3"/>
      <c r="BK3591" s="6"/>
      <c r="BL3591" s="3"/>
      <c r="BM3591" s="3"/>
    </row>
    <row r="3592" spans="11:65" ht="12.75" customHeight="1" x14ac:dyDescent="0.15">
      <c r="K3592" s="1"/>
      <c r="AL3592" s="16"/>
      <c r="AM3592" s="16"/>
      <c r="AN3592" s="17"/>
      <c r="AO3592" s="16"/>
      <c r="AP3592" s="16"/>
      <c r="AQ3592" s="18"/>
      <c r="AR3592" s="18"/>
      <c r="AS3592" s="16"/>
      <c r="AT3592" s="16"/>
      <c r="AU3592" s="16"/>
      <c r="AV3592" s="16"/>
      <c r="AW3592" s="17"/>
      <c r="AX3592" s="16"/>
      <c r="AY3592" s="16"/>
      <c r="AZ3592" s="16"/>
      <c r="BA3592" s="16"/>
      <c r="BB3592" s="16"/>
      <c r="BC3592" s="16"/>
      <c r="BD3592" s="16"/>
      <c r="BH3592" s="6"/>
      <c r="BI3592" s="3"/>
      <c r="BK3592" s="6"/>
      <c r="BL3592" s="3"/>
      <c r="BM3592" s="3"/>
    </row>
    <row r="3593" spans="11:65" ht="12.75" customHeight="1" x14ac:dyDescent="0.15">
      <c r="K3593" s="1"/>
      <c r="AL3593" s="16"/>
      <c r="AM3593" s="16"/>
      <c r="AN3593" s="17"/>
      <c r="AO3593" s="16"/>
      <c r="AP3593" s="16"/>
      <c r="AQ3593" s="18"/>
      <c r="AR3593" s="18"/>
      <c r="AS3593" s="16"/>
      <c r="AT3593" s="16"/>
      <c r="AU3593" s="16"/>
      <c r="AV3593" s="16"/>
      <c r="AW3593" s="17"/>
      <c r="AX3593" s="16"/>
      <c r="AY3593" s="16"/>
      <c r="AZ3593" s="16"/>
      <c r="BA3593" s="16"/>
      <c r="BB3593" s="16"/>
      <c r="BC3593" s="16"/>
      <c r="BD3593" s="16"/>
      <c r="BH3593" s="6"/>
      <c r="BI3593" s="3"/>
      <c r="BK3593" s="6"/>
      <c r="BL3593" s="3"/>
      <c r="BM3593" s="3"/>
    </row>
    <row r="3594" spans="11:65" ht="12.75" customHeight="1" x14ac:dyDescent="0.15">
      <c r="K3594" s="1"/>
      <c r="AL3594" s="16"/>
      <c r="AM3594" s="16"/>
      <c r="AN3594" s="17"/>
      <c r="AO3594" s="16"/>
      <c r="AP3594" s="16"/>
      <c r="AQ3594" s="18"/>
      <c r="AR3594" s="18"/>
      <c r="AS3594" s="16"/>
      <c r="AT3594" s="16"/>
      <c r="AU3594" s="16"/>
      <c r="AV3594" s="16"/>
      <c r="AW3594" s="17"/>
      <c r="AX3594" s="16"/>
      <c r="AY3594" s="16"/>
      <c r="AZ3594" s="16"/>
      <c r="BA3594" s="16"/>
      <c r="BB3594" s="16"/>
      <c r="BC3594" s="16"/>
      <c r="BD3594" s="16"/>
      <c r="BH3594" s="6"/>
      <c r="BI3594" s="3"/>
      <c r="BK3594" s="6"/>
      <c r="BL3594" s="3"/>
      <c r="BM3594" s="3"/>
    </row>
    <row r="3595" spans="11:65" ht="12.75" customHeight="1" x14ac:dyDescent="0.15">
      <c r="K3595" s="1"/>
      <c r="AL3595" s="16"/>
      <c r="AM3595" s="16"/>
      <c r="AN3595" s="17"/>
      <c r="AO3595" s="16"/>
      <c r="AP3595" s="16"/>
      <c r="AQ3595" s="18"/>
      <c r="AR3595" s="18"/>
      <c r="AS3595" s="16"/>
      <c r="AT3595" s="16"/>
      <c r="AU3595" s="16"/>
      <c r="AV3595" s="16"/>
      <c r="AW3595" s="17"/>
      <c r="AX3595" s="16"/>
      <c r="AY3595" s="16"/>
      <c r="AZ3595" s="16"/>
      <c r="BA3595" s="16"/>
      <c r="BB3595" s="16"/>
      <c r="BC3595" s="16"/>
      <c r="BD3595" s="16"/>
      <c r="BH3595" s="6"/>
      <c r="BI3595" s="3"/>
      <c r="BK3595" s="6"/>
      <c r="BL3595" s="3"/>
      <c r="BM3595" s="3"/>
    </row>
    <row r="3596" spans="11:65" ht="12.75" customHeight="1" x14ac:dyDescent="0.15">
      <c r="K3596" s="1"/>
      <c r="AL3596" s="16"/>
      <c r="AM3596" s="16"/>
      <c r="AN3596" s="17"/>
      <c r="AO3596" s="16"/>
      <c r="AP3596" s="16"/>
      <c r="AQ3596" s="18"/>
      <c r="AR3596" s="18"/>
      <c r="AS3596" s="16"/>
      <c r="AT3596" s="16"/>
      <c r="AU3596" s="16"/>
      <c r="AV3596" s="16"/>
      <c r="AW3596" s="17"/>
      <c r="AX3596" s="16"/>
      <c r="AY3596" s="16"/>
      <c r="AZ3596" s="16"/>
      <c r="BA3596" s="16"/>
      <c r="BB3596" s="16"/>
      <c r="BC3596" s="16"/>
      <c r="BD3596" s="16"/>
      <c r="BH3596" s="6"/>
      <c r="BI3596" s="3"/>
      <c r="BK3596" s="6"/>
      <c r="BL3596" s="3"/>
      <c r="BM3596" s="3"/>
    </row>
    <row r="3597" spans="11:65" ht="12.75" customHeight="1" x14ac:dyDescent="0.15">
      <c r="K3597" s="1"/>
      <c r="AL3597" s="16"/>
      <c r="AM3597" s="16"/>
      <c r="AN3597" s="17"/>
      <c r="AO3597" s="16"/>
      <c r="AP3597" s="16"/>
      <c r="AQ3597" s="18"/>
      <c r="AR3597" s="18"/>
      <c r="AS3597" s="16"/>
      <c r="AT3597" s="16"/>
      <c r="AU3597" s="16"/>
      <c r="AV3597" s="16"/>
      <c r="AW3597" s="17"/>
      <c r="AX3597" s="16"/>
      <c r="AY3597" s="16"/>
      <c r="AZ3597" s="16"/>
      <c r="BA3597" s="16"/>
      <c r="BB3597" s="16"/>
      <c r="BC3597" s="16"/>
      <c r="BD3597" s="16"/>
      <c r="BH3597" s="6"/>
      <c r="BI3597" s="3"/>
      <c r="BK3597" s="6"/>
      <c r="BL3597" s="3"/>
      <c r="BM3597" s="3"/>
    </row>
    <row r="3598" spans="11:65" ht="12.75" customHeight="1" x14ac:dyDescent="0.15">
      <c r="K3598" s="1"/>
      <c r="AL3598" s="16"/>
      <c r="AM3598" s="16"/>
      <c r="AN3598" s="17"/>
      <c r="AO3598" s="16"/>
      <c r="AP3598" s="16"/>
      <c r="AQ3598" s="18"/>
      <c r="AR3598" s="18"/>
      <c r="AS3598" s="16"/>
      <c r="AT3598" s="16"/>
      <c r="AU3598" s="16"/>
      <c r="AV3598" s="16"/>
      <c r="AW3598" s="17"/>
      <c r="AX3598" s="16"/>
      <c r="AY3598" s="16"/>
      <c r="AZ3598" s="16"/>
      <c r="BA3598" s="16"/>
      <c r="BB3598" s="16"/>
      <c r="BC3598" s="16"/>
      <c r="BD3598" s="16"/>
      <c r="BH3598" s="6"/>
      <c r="BI3598" s="3"/>
      <c r="BK3598" s="6"/>
      <c r="BL3598" s="3"/>
      <c r="BM3598" s="3"/>
    </row>
    <row r="3599" spans="11:65" ht="12.75" customHeight="1" x14ac:dyDescent="0.15">
      <c r="K3599" s="1"/>
      <c r="AL3599" s="16"/>
      <c r="AM3599" s="16"/>
      <c r="AN3599" s="17"/>
      <c r="AO3599" s="16"/>
      <c r="AP3599" s="16"/>
      <c r="AQ3599" s="18"/>
      <c r="AR3599" s="18"/>
      <c r="AS3599" s="16"/>
      <c r="AT3599" s="16"/>
      <c r="AU3599" s="16"/>
      <c r="AV3599" s="16"/>
      <c r="AW3599" s="17"/>
      <c r="AX3599" s="16"/>
      <c r="AY3599" s="16"/>
      <c r="AZ3599" s="16"/>
      <c r="BA3599" s="16"/>
      <c r="BB3599" s="16"/>
      <c r="BC3599" s="16"/>
      <c r="BD3599" s="16"/>
      <c r="BH3599" s="6"/>
      <c r="BI3599" s="3"/>
      <c r="BK3599" s="6"/>
      <c r="BL3599" s="3"/>
      <c r="BM3599" s="3"/>
    </row>
    <row r="3600" spans="11:65" ht="12.75" customHeight="1" x14ac:dyDescent="0.15">
      <c r="K3600" s="1"/>
      <c r="AL3600" s="16"/>
      <c r="AM3600" s="16"/>
      <c r="AN3600" s="17"/>
      <c r="AO3600" s="16"/>
      <c r="AP3600" s="16"/>
      <c r="AQ3600" s="18"/>
      <c r="AR3600" s="18"/>
      <c r="AS3600" s="16"/>
      <c r="AT3600" s="16"/>
      <c r="AU3600" s="16"/>
      <c r="AV3600" s="16"/>
      <c r="AW3600" s="17"/>
      <c r="AX3600" s="16"/>
      <c r="AY3600" s="16"/>
      <c r="AZ3600" s="16"/>
      <c r="BA3600" s="16"/>
      <c r="BB3600" s="16"/>
      <c r="BC3600" s="16"/>
      <c r="BD3600" s="16"/>
      <c r="BH3600" s="6"/>
      <c r="BI3600" s="3"/>
      <c r="BK3600" s="6"/>
      <c r="BL3600" s="3"/>
      <c r="BM3600" s="3"/>
    </row>
    <row r="3601" spans="11:65" ht="12.75" customHeight="1" x14ac:dyDescent="0.15">
      <c r="K3601" s="1"/>
      <c r="AL3601" s="16"/>
      <c r="AM3601" s="16"/>
      <c r="AN3601" s="17"/>
      <c r="AO3601" s="16"/>
      <c r="AP3601" s="16"/>
      <c r="AQ3601" s="18"/>
      <c r="AR3601" s="18"/>
      <c r="AS3601" s="16"/>
      <c r="AT3601" s="16"/>
      <c r="AU3601" s="16"/>
      <c r="AV3601" s="16"/>
      <c r="AW3601" s="17"/>
      <c r="AX3601" s="16"/>
      <c r="AY3601" s="16"/>
      <c r="AZ3601" s="16"/>
      <c r="BA3601" s="16"/>
      <c r="BB3601" s="16"/>
      <c r="BC3601" s="16"/>
      <c r="BD3601" s="16"/>
      <c r="BH3601" s="6"/>
      <c r="BI3601" s="3"/>
      <c r="BK3601" s="6"/>
      <c r="BL3601" s="3"/>
      <c r="BM3601" s="3"/>
    </row>
    <row r="3602" spans="11:65" ht="12.75" customHeight="1" x14ac:dyDescent="0.15">
      <c r="K3602" s="1"/>
      <c r="AL3602" s="16"/>
      <c r="AM3602" s="16"/>
      <c r="AN3602" s="17"/>
      <c r="AO3602" s="16"/>
      <c r="AP3602" s="16"/>
      <c r="AQ3602" s="18"/>
      <c r="AR3602" s="18"/>
      <c r="AS3602" s="16"/>
      <c r="AT3602" s="16"/>
      <c r="AU3602" s="16"/>
      <c r="AV3602" s="16"/>
      <c r="AW3602" s="17"/>
      <c r="AX3602" s="16"/>
      <c r="AY3602" s="16"/>
      <c r="AZ3602" s="16"/>
      <c r="BA3602" s="16"/>
      <c r="BB3602" s="16"/>
      <c r="BC3602" s="16"/>
      <c r="BD3602" s="16"/>
      <c r="BH3602" s="6"/>
      <c r="BI3602" s="3"/>
      <c r="BK3602" s="6"/>
      <c r="BL3602" s="3"/>
      <c r="BM3602" s="3"/>
    </row>
    <row r="3603" spans="11:65" ht="12.75" customHeight="1" x14ac:dyDescent="0.15">
      <c r="K3603" s="1"/>
      <c r="AL3603" s="16"/>
      <c r="AM3603" s="16"/>
      <c r="AN3603" s="17"/>
      <c r="AO3603" s="16"/>
      <c r="AP3603" s="16"/>
      <c r="AQ3603" s="18"/>
      <c r="AR3603" s="18"/>
      <c r="AS3603" s="16"/>
      <c r="AT3603" s="16"/>
      <c r="AU3603" s="16"/>
      <c r="AV3603" s="16"/>
      <c r="AW3603" s="17"/>
      <c r="AX3603" s="16"/>
      <c r="AY3603" s="16"/>
      <c r="AZ3603" s="16"/>
      <c r="BA3603" s="16"/>
      <c r="BB3603" s="16"/>
      <c r="BC3603" s="16"/>
      <c r="BD3603" s="16"/>
      <c r="BH3603" s="6"/>
      <c r="BI3603" s="3"/>
      <c r="BK3603" s="6"/>
      <c r="BL3603" s="3"/>
      <c r="BM3603" s="3"/>
    </row>
    <row r="3604" spans="11:65" ht="12.75" customHeight="1" x14ac:dyDescent="0.15">
      <c r="K3604" s="1"/>
      <c r="AL3604" s="16"/>
      <c r="AM3604" s="16"/>
      <c r="AN3604" s="17"/>
      <c r="AO3604" s="16"/>
      <c r="AP3604" s="16"/>
      <c r="AQ3604" s="18"/>
      <c r="AR3604" s="18"/>
      <c r="AS3604" s="16"/>
      <c r="AT3604" s="16"/>
      <c r="AU3604" s="16"/>
      <c r="AV3604" s="16"/>
      <c r="AW3604" s="17"/>
      <c r="AX3604" s="16"/>
      <c r="AY3604" s="16"/>
      <c r="AZ3604" s="16"/>
      <c r="BA3604" s="16"/>
      <c r="BB3604" s="16"/>
      <c r="BC3604" s="16"/>
      <c r="BD3604" s="16"/>
      <c r="BH3604" s="6"/>
      <c r="BI3604" s="3"/>
      <c r="BK3604" s="6"/>
      <c r="BL3604" s="3"/>
      <c r="BM3604" s="3"/>
    </row>
    <row r="3605" spans="11:65" ht="12.75" customHeight="1" x14ac:dyDescent="0.15">
      <c r="K3605" s="1"/>
      <c r="AL3605" s="16"/>
      <c r="AM3605" s="16"/>
      <c r="AN3605" s="17"/>
      <c r="AO3605" s="16"/>
      <c r="AP3605" s="16"/>
      <c r="AQ3605" s="18"/>
      <c r="AR3605" s="18"/>
      <c r="AS3605" s="16"/>
      <c r="AT3605" s="16"/>
      <c r="AU3605" s="16"/>
      <c r="AV3605" s="16"/>
      <c r="AW3605" s="17"/>
      <c r="AX3605" s="16"/>
      <c r="AY3605" s="16"/>
      <c r="AZ3605" s="16"/>
      <c r="BA3605" s="16"/>
      <c r="BB3605" s="16"/>
      <c r="BC3605" s="16"/>
      <c r="BD3605" s="16"/>
      <c r="BH3605" s="6"/>
      <c r="BI3605" s="3"/>
      <c r="BK3605" s="6"/>
      <c r="BL3605" s="3"/>
      <c r="BM3605" s="3"/>
    </row>
    <row r="3606" spans="11:65" ht="12.75" customHeight="1" x14ac:dyDescent="0.15">
      <c r="K3606" s="1"/>
      <c r="AL3606" s="16"/>
      <c r="AM3606" s="16"/>
      <c r="AN3606" s="17"/>
      <c r="AO3606" s="16"/>
      <c r="AP3606" s="16"/>
      <c r="AQ3606" s="18"/>
      <c r="AR3606" s="18"/>
      <c r="AS3606" s="16"/>
      <c r="AT3606" s="16"/>
      <c r="AU3606" s="16"/>
      <c r="AV3606" s="16"/>
      <c r="AW3606" s="17"/>
      <c r="AX3606" s="16"/>
      <c r="AY3606" s="16"/>
      <c r="AZ3606" s="16"/>
      <c r="BA3606" s="16"/>
      <c r="BB3606" s="16"/>
      <c r="BC3606" s="16"/>
      <c r="BD3606" s="16"/>
      <c r="BH3606" s="6"/>
      <c r="BI3606" s="3"/>
      <c r="BK3606" s="6"/>
      <c r="BL3606" s="3"/>
      <c r="BM3606" s="3"/>
    </row>
    <row r="3607" spans="11:65" ht="12.75" customHeight="1" x14ac:dyDescent="0.15">
      <c r="K3607" s="1"/>
      <c r="AL3607" s="16"/>
      <c r="AM3607" s="16"/>
      <c r="AN3607" s="17"/>
      <c r="AO3607" s="16"/>
      <c r="AP3607" s="16"/>
      <c r="AQ3607" s="18"/>
      <c r="AR3607" s="18"/>
      <c r="AS3607" s="16"/>
      <c r="AT3607" s="16"/>
      <c r="AU3607" s="16"/>
      <c r="AV3607" s="16"/>
      <c r="AW3607" s="17"/>
      <c r="AX3607" s="16"/>
      <c r="AY3607" s="16"/>
      <c r="AZ3607" s="16"/>
      <c r="BA3607" s="16"/>
      <c r="BB3607" s="16"/>
      <c r="BC3607" s="16"/>
      <c r="BD3607" s="16"/>
      <c r="BH3607" s="6"/>
      <c r="BI3607" s="3"/>
      <c r="BK3607" s="6"/>
      <c r="BL3607" s="3"/>
      <c r="BM3607" s="3"/>
    </row>
    <row r="3608" spans="11:65" ht="12.75" customHeight="1" x14ac:dyDescent="0.15">
      <c r="K3608" s="1"/>
      <c r="AL3608" s="16"/>
      <c r="AM3608" s="16"/>
      <c r="AN3608" s="17"/>
      <c r="AO3608" s="16"/>
      <c r="AP3608" s="16"/>
      <c r="AQ3608" s="18"/>
      <c r="AR3608" s="18"/>
      <c r="AS3608" s="16"/>
      <c r="AT3608" s="16"/>
      <c r="AU3608" s="16"/>
      <c r="AV3608" s="16"/>
      <c r="AW3608" s="17"/>
      <c r="AX3608" s="16"/>
      <c r="AY3608" s="16"/>
      <c r="AZ3608" s="16"/>
      <c r="BA3608" s="16"/>
      <c r="BB3608" s="16"/>
      <c r="BC3608" s="16"/>
      <c r="BD3608" s="16"/>
      <c r="BH3608" s="6"/>
      <c r="BI3608" s="3"/>
      <c r="BK3608" s="6"/>
      <c r="BL3608" s="3"/>
      <c r="BM3608" s="3"/>
    </row>
    <row r="3609" spans="11:65" ht="12.75" customHeight="1" x14ac:dyDescent="0.15">
      <c r="K3609" s="1"/>
      <c r="AL3609" s="16"/>
      <c r="AM3609" s="16"/>
      <c r="AN3609" s="17"/>
      <c r="AO3609" s="16"/>
      <c r="AP3609" s="16"/>
      <c r="AQ3609" s="18"/>
      <c r="AR3609" s="18"/>
      <c r="AS3609" s="16"/>
      <c r="AT3609" s="16"/>
      <c r="AU3609" s="16"/>
      <c r="AV3609" s="16"/>
      <c r="AW3609" s="17"/>
      <c r="AX3609" s="16"/>
      <c r="AY3609" s="16"/>
      <c r="AZ3609" s="16"/>
      <c r="BA3609" s="16"/>
      <c r="BB3609" s="16"/>
      <c r="BC3609" s="16"/>
      <c r="BD3609" s="16"/>
      <c r="BH3609" s="6"/>
      <c r="BI3609" s="3"/>
      <c r="BK3609" s="6"/>
      <c r="BL3609" s="3"/>
      <c r="BM3609" s="3"/>
    </row>
    <row r="3610" spans="11:65" ht="12.75" customHeight="1" x14ac:dyDescent="0.15">
      <c r="K3610" s="1"/>
      <c r="AL3610" s="16"/>
      <c r="AM3610" s="16"/>
      <c r="AN3610" s="17"/>
      <c r="AO3610" s="16"/>
      <c r="AP3610" s="16"/>
      <c r="AQ3610" s="18"/>
      <c r="AR3610" s="18"/>
      <c r="AS3610" s="16"/>
      <c r="AT3610" s="16"/>
      <c r="AU3610" s="16"/>
      <c r="AV3610" s="16"/>
      <c r="AW3610" s="17"/>
      <c r="AX3610" s="16"/>
      <c r="AY3610" s="16"/>
      <c r="AZ3610" s="16"/>
      <c r="BA3610" s="16"/>
      <c r="BB3610" s="16"/>
      <c r="BC3610" s="16"/>
      <c r="BD3610" s="16"/>
      <c r="BH3610" s="6"/>
      <c r="BI3610" s="3"/>
      <c r="BK3610" s="6"/>
      <c r="BL3610" s="3"/>
      <c r="BM3610" s="3"/>
    </row>
    <row r="3611" spans="11:65" ht="12.75" customHeight="1" x14ac:dyDescent="0.15">
      <c r="K3611" s="1"/>
      <c r="AL3611" s="16"/>
      <c r="AM3611" s="16"/>
      <c r="AN3611" s="17"/>
      <c r="AO3611" s="16"/>
      <c r="AP3611" s="16"/>
      <c r="AQ3611" s="18"/>
      <c r="AR3611" s="18"/>
      <c r="AS3611" s="16"/>
      <c r="AT3611" s="16"/>
      <c r="AU3611" s="16"/>
      <c r="AV3611" s="16"/>
      <c r="AW3611" s="17"/>
      <c r="AX3611" s="16"/>
      <c r="AY3611" s="16"/>
      <c r="AZ3611" s="16"/>
      <c r="BA3611" s="16"/>
      <c r="BB3611" s="16"/>
      <c r="BC3611" s="16"/>
      <c r="BD3611" s="16"/>
      <c r="BH3611" s="6"/>
      <c r="BI3611" s="3"/>
      <c r="BK3611" s="6"/>
      <c r="BL3611" s="3"/>
      <c r="BM3611" s="3"/>
    </row>
    <row r="3612" spans="11:65" ht="12.75" customHeight="1" x14ac:dyDescent="0.15">
      <c r="K3612" s="1"/>
      <c r="AL3612" s="16"/>
      <c r="AM3612" s="16"/>
      <c r="AN3612" s="17"/>
      <c r="AO3612" s="16"/>
      <c r="AP3612" s="16"/>
      <c r="AQ3612" s="18"/>
      <c r="AR3612" s="18"/>
      <c r="AS3612" s="16"/>
      <c r="AT3612" s="16"/>
      <c r="AU3612" s="16"/>
      <c r="AV3612" s="16"/>
      <c r="AW3612" s="17"/>
      <c r="AX3612" s="16"/>
      <c r="AY3612" s="16"/>
      <c r="AZ3612" s="16"/>
      <c r="BA3612" s="16"/>
      <c r="BB3612" s="16"/>
      <c r="BC3612" s="16"/>
      <c r="BD3612" s="16"/>
      <c r="BH3612" s="6"/>
      <c r="BI3612" s="3"/>
      <c r="BK3612" s="6"/>
      <c r="BL3612" s="3"/>
      <c r="BM3612" s="3"/>
    </row>
    <row r="3613" spans="11:65" ht="12.75" customHeight="1" x14ac:dyDescent="0.15">
      <c r="K3613" s="1"/>
      <c r="AL3613" s="16"/>
      <c r="AM3613" s="16"/>
      <c r="AN3613" s="17"/>
      <c r="AO3613" s="16"/>
      <c r="AP3613" s="16"/>
      <c r="AQ3613" s="18"/>
      <c r="AR3613" s="18"/>
      <c r="AS3613" s="16"/>
      <c r="AT3613" s="16"/>
      <c r="AU3613" s="16"/>
      <c r="AV3613" s="16"/>
      <c r="AW3613" s="17"/>
      <c r="AX3613" s="16"/>
      <c r="AY3613" s="16"/>
      <c r="AZ3613" s="16"/>
      <c r="BA3613" s="16"/>
      <c r="BB3613" s="16"/>
      <c r="BC3613" s="16"/>
      <c r="BD3613" s="16"/>
      <c r="BH3613" s="6"/>
      <c r="BI3613" s="3"/>
      <c r="BK3613" s="6"/>
      <c r="BL3613" s="3"/>
      <c r="BM3613" s="3"/>
    </row>
    <row r="3614" spans="11:65" ht="12.75" customHeight="1" x14ac:dyDescent="0.15">
      <c r="K3614" s="1"/>
      <c r="AL3614" s="16"/>
      <c r="AM3614" s="16"/>
      <c r="AN3614" s="17"/>
      <c r="AO3614" s="16"/>
      <c r="AP3614" s="16"/>
      <c r="AQ3614" s="18"/>
      <c r="AR3614" s="18"/>
      <c r="AS3614" s="16"/>
      <c r="AT3614" s="16"/>
      <c r="AU3614" s="16"/>
      <c r="AV3614" s="16"/>
      <c r="AW3614" s="17"/>
      <c r="AX3614" s="16"/>
      <c r="AY3614" s="16"/>
      <c r="AZ3614" s="16"/>
      <c r="BA3614" s="16"/>
      <c r="BB3614" s="16"/>
      <c r="BC3614" s="16"/>
      <c r="BD3614" s="16"/>
      <c r="BH3614" s="6"/>
      <c r="BI3614" s="3"/>
      <c r="BK3614" s="6"/>
      <c r="BL3614" s="3"/>
      <c r="BM3614" s="3"/>
    </row>
    <row r="3615" spans="11:65" ht="12.75" customHeight="1" x14ac:dyDescent="0.15">
      <c r="K3615" s="1"/>
      <c r="AL3615" s="16"/>
      <c r="AM3615" s="16"/>
      <c r="AN3615" s="17"/>
      <c r="AO3615" s="16"/>
      <c r="AP3615" s="16"/>
      <c r="AQ3615" s="18"/>
      <c r="AR3615" s="18"/>
      <c r="AS3615" s="16"/>
      <c r="AT3615" s="16"/>
      <c r="AU3615" s="16"/>
      <c r="AV3615" s="16"/>
      <c r="AW3615" s="17"/>
      <c r="AX3615" s="16"/>
      <c r="AY3615" s="16"/>
      <c r="AZ3615" s="16"/>
      <c r="BA3615" s="16"/>
      <c r="BB3615" s="16"/>
      <c r="BC3615" s="16"/>
      <c r="BD3615" s="16"/>
      <c r="BH3615" s="6"/>
      <c r="BI3615" s="3"/>
      <c r="BK3615" s="6"/>
      <c r="BL3615" s="3"/>
      <c r="BM3615" s="3"/>
    </row>
    <row r="3616" spans="11:65" ht="12.75" customHeight="1" x14ac:dyDescent="0.15">
      <c r="K3616" s="1"/>
      <c r="AL3616" s="16"/>
      <c r="AM3616" s="16"/>
      <c r="AN3616" s="17"/>
      <c r="AO3616" s="16"/>
      <c r="AP3616" s="16"/>
      <c r="AQ3616" s="18"/>
      <c r="AR3616" s="18"/>
      <c r="AS3616" s="16"/>
      <c r="AT3616" s="16"/>
      <c r="AU3616" s="16"/>
      <c r="AV3616" s="16"/>
      <c r="AW3616" s="17"/>
      <c r="AX3616" s="16"/>
      <c r="AY3616" s="16"/>
      <c r="AZ3616" s="16"/>
      <c r="BA3616" s="16"/>
      <c r="BB3616" s="16"/>
      <c r="BC3616" s="16"/>
      <c r="BD3616" s="16"/>
      <c r="BH3616" s="6"/>
      <c r="BI3616" s="3"/>
      <c r="BK3616" s="6"/>
      <c r="BL3616" s="3"/>
      <c r="BM3616" s="3"/>
    </row>
    <row r="3617" spans="11:65" ht="12.75" customHeight="1" x14ac:dyDescent="0.15">
      <c r="K3617" s="1"/>
      <c r="AL3617" s="16"/>
      <c r="AM3617" s="16"/>
      <c r="AN3617" s="17"/>
      <c r="AO3617" s="16"/>
      <c r="AP3617" s="16"/>
      <c r="AQ3617" s="18"/>
      <c r="AR3617" s="18"/>
      <c r="AS3617" s="16"/>
      <c r="AT3617" s="16"/>
      <c r="AU3617" s="16"/>
      <c r="AV3617" s="16"/>
      <c r="AW3617" s="17"/>
      <c r="AX3617" s="16"/>
      <c r="AY3617" s="16"/>
      <c r="AZ3617" s="16"/>
      <c r="BA3617" s="16"/>
      <c r="BB3617" s="16"/>
      <c r="BC3617" s="16"/>
      <c r="BD3617" s="16"/>
      <c r="BH3617" s="6"/>
      <c r="BI3617" s="3"/>
      <c r="BK3617" s="6"/>
      <c r="BL3617" s="3"/>
      <c r="BM3617" s="3"/>
    </row>
    <row r="3618" spans="11:65" ht="12.75" customHeight="1" x14ac:dyDescent="0.15">
      <c r="K3618" s="1"/>
      <c r="AL3618" s="16"/>
      <c r="AM3618" s="16"/>
      <c r="AN3618" s="17"/>
      <c r="AO3618" s="16"/>
      <c r="AP3618" s="16"/>
      <c r="AQ3618" s="18"/>
      <c r="AR3618" s="18"/>
      <c r="AS3618" s="16"/>
      <c r="AT3618" s="16"/>
      <c r="AU3618" s="16"/>
      <c r="AV3618" s="16"/>
      <c r="AW3618" s="17"/>
      <c r="AX3618" s="16"/>
      <c r="AY3618" s="16"/>
      <c r="AZ3618" s="16"/>
      <c r="BA3618" s="16"/>
      <c r="BB3618" s="16"/>
      <c r="BC3618" s="16"/>
      <c r="BD3618" s="16"/>
      <c r="BH3618" s="6"/>
      <c r="BI3618" s="3"/>
      <c r="BK3618" s="6"/>
      <c r="BL3618" s="3"/>
      <c r="BM3618" s="3"/>
    </row>
    <row r="3619" spans="11:65" ht="12.75" customHeight="1" x14ac:dyDescent="0.15">
      <c r="K3619" s="1"/>
      <c r="AL3619" s="16"/>
      <c r="AM3619" s="16"/>
      <c r="AN3619" s="17"/>
      <c r="AO3619" s="16"/>
      <c r="AP3619" s="16"/>
      <c r="AQ3619" s="18"/>
      <c r="AR3619" s="18"/>
      <c r="AS3619" s="16"/>
      <c r="AT3619" s="16"/>
      <c r="AU3619" s="16"/>
      <c r="AV3619" s="16"/>
      <c r="AW3619" s="17"/>
      <c r="AX3619" s="16"/>
      <c r="AY3619" s="16"/>
      <c r="AZ3619" s="16"/>
      <c r="BA3619" s="16"/>
      <c r="BB3619" s="16"/>
      <c r="BC3619" s="16"/>
      <c r="BD3619" s="16"/>
      <c r="BH3619" s="6"/>
      <c r="BI3619" s="3"/>
      <c r="BK3619" s="6"/>
      <c r="BL3619" s="3"/>
      <c r="BM3619" s="3"/>
    </row>
    <row r="3620" spans="11:65" ht="12.75" customHeight="1" x14ac:dyDescent="0.15">
      <c r="K3620" s="1"/>
      <c r="AL3620" s="16"/>
      <c r="AM3620" s="16"/>
      <c r="AN3620" s="17"/>
      <c r="AO3620" s="16"/>
      <c r="AP3620" s="16"/>
      <c r="AQ3620" s="18"/>
      <c r="AR3620" s="18"/>
      <c r="AS3620" s="16"/>
      <c r="AT3620" s="16"/>
      <c r="AU3620" s="16"/>
      <c r="AV3620" s="16"/>
      <c r="AW3620" s="17"/>
      <c r="AX3620" s="16"/>
      <c r="AY3620" s="16"/>
      <c r="AZ3620" s="16"/>
      <c r="BA3620" s="16"/>
      <c r="BB3620" s="16"/>
      <c r="BC3620" s="16"/>
      <c r="BD3620" s="16"/>
      <c r="BH3620" s="6"/>
      <c r="BI3620" s="3"/>
      <c r="BK3620" s="6"/>
      <c r="BL3620" s="3"/>
      <c r="BM3620" s="3"/>
    </row>
    <row r="3621" spans="11:65" ht="12.75" customHeight="1" x14ac:dyDescent="0.15">
      <c r="K3621" s="1"/>
      <c r="AL3621" s="16"/>
      <c r="AM3621" s="16"/>
      <c r="AN3621" s="17"/>
      <c r="AO3621" s="16"/>
      <c r="AP3621" s="16"/>
      <c r="AQ3621" s="18"/>
      <c r="AR3621" s="18"/>
      <c r="AS3621" s="16"/>
      <c r="AT3621" s="16"/>
      <c r="AU3621" s="16"/>
      <c r="AV3621" s="16"/>
      <c r="AW3621" s="17"/>
      <c r="AX3621" s="16"/>
      <c r="AY3621" s="16"/>
      <c r="AZ3621" s="16"/>
      <c r="BA3621" s="16"/>
      <c r="BB3621" s="16"/>
      <c r="BC3621" s="16"/>
      <c r="BD3621" s="16"/>
      <c r="BH3621" s="6"/>
      <c r="BI3621" s="3"/>
      <c r="BK3621" s="6"/>
      <c r="BL3621" s="3"/>
      <c r="BM3621" s="3"/>
    </row>
    <row r="3622" spans="11:65" ht="12.75" customHeight="1" x14ac:dyDescent="0.15">
      <c r="K3622" s="1"/>
      <c r="AL3622" s="16"/>
      <c r="AM3622" s="16"/>
      <c r="AN3622" s="17"/>
      <c r="AO3622" s="16"/>
      <c r="AP3622" s="16"/>
      <c r="AQ3622" s="18"/>
      <c r="AR3622" s="18"/>
      <c r="AS3622" s="16"/>
      <c r="AT3622" s="16"/>
      <c r="AU3622" s="16"/>
      <c r="AV3622" s="16"/>
      <c r="AW3622" s="17"/>
      <c r="AX3622" s="16"/>
      <c r="AY3622" s="16"/>
      <c r="AZ3622" s="16"/>
      <c r="BA3622" s="16"/>
      <c r="BB3622" s="16"/>
      <c r="BC3622" s="16"/>
      <c r="BD3622" s="16"/>
      <c r="BH3622" s="6"/>
      <c r="BI3622" s="3"/>
      <c r="BK3622" s="6"/>
      <c r="BL3622" s="3"/>
      <c r="BM3622" s="3"/>
    </row>
    <row r="3623" spans="11:65" ht="12.75" customHeight="1" x14ac:dyDescent="0.15">
      <c r="K3623" s="1"/>
      <c r="AL3623" s="16"/>
      <c r="AM3623" s="16"/>
      <c r="AN3623" s="17"/>
      <c r="AO3623" s="16"/>
      <c r="AP3623" s="16"/>
      <c r="AQ3623" s="18"/>
      <c r="AR3623" s="18"/>
      <c r="AS3623" s="16"/>
      <c r="AT3623" s="16"/>
      <c r="AU3623" s="16"/>
      <c r="AV3623" s="16"/>
      <c r="AW3623" s="17"/>
      <c r="AX3623" s="16"/>
      <c r="AY3623" s="16"/>
      <c r="AZ3623" s="16"/>
      <c r="BA3623" s="16"/>
      <c r="BB3623" s="16"/>
      <c r="BC3623" s="16"/>
      <c r="BD3623" s="16"/>
      <c r="BH3623" s="6"/>
      <c r="BI3623" s="3"/>
      <c r="BK3623" s="6"/>
      <c r="BL3623" s="3"/>
      <c r="BM3623" s="3"/>
    </row>
    <row r="3624" spans="11:65" ht="12.75" customHeight="1" x14ac:dyDescent="0.15">
      <c r="K3624" s="1"/>
      <c r="AL3624" s="16"/>
      <c r="AM3624" s="16"/>
      <c r="AN3624" s="17"/>
      <c r="AO3624" s="16"/>
      <c r="AP3624" s="16"/>
      <c r="AQ3624" s="18"/>
      <c r="AR3624" s="18"/>
      <c r="AS3624" s="16"/>
      <c r="AT3624" s="16"/>
      <c r="AU3624" s="16"/>
      <c r="AV3624" s="16"/>
      <c r="AW3624" s="17"/>
      <c r="AX3624" s="16"/>
      <c r="AY3624" s="16"/>
      <c r="AZ3624" s="16"/>
      <c r="BA3624" s="16"/>
      <c r="BB3624" s="16"/>
      <c r="BC3624" s="16"/>
      <c r="BD3624" s="16"/>
      <c r="BH3624" s="6"/>
      <c r="BI3624" s="3"/>
      <c r="BK3624" s="6"/>
      <c r="BL3624" s="3"/>
      <c r="BM3624" s="3"/>
    </row>
    <row r="3625" spans="11:65" ht="12.75" customHeight="1" x14ac:dyDescent="0.15">
      <c r="K3625" s="1"/>
      <c r="AL3625" s="16"/>
      <c r="AM3625" s="16"/>
      <c r="AN3625" s="17"/>
      <c r="AO3625" s="16"/>
      <c r="AP3625" s="16"/>
      <c r="AQ3625" s="18"/>
      <c r="AR3625" s="18"/>
      <c r="AS3625" s="16"/>
      <c r="AT3625" s="16"/>
      <c r="AU3625" s="16"/>
      <c r="AV3625" s="16"/>
      <c r="AW3625" s="17"/>
      <c r="AX3625" s="16"/>
      <c r="AY3625" s="16"/>
      <c r="AZ3625" s="16"/>
      <c r="BA3625" s="16"/>
      <c r="BB3625" s="16"/>
      <c r="BC3625" s="16"/>
      <c r="BD3625" s="16"/>
      <c r="BH3625" s="6"/>
      <c r="BI3625" s="3"/>
      <c r="BK3625" s="6"/>
      <c r="BL3625" s="3"/>
      <c r="BM3625" s="3"/>
    </row>
    <row r="3626" spans="11:65" ht="12.75" customHeight="1" x14ac:dyDescent="0.15">
      <c r="K3626" s="1"/>
      <c r="AL3626" s="16"/>
      <c r="AM3626" s="16"/>
      <c r="AN3626" s="17"/>
      <c r="AO3626" s="16"/>
      <c r="AP3626" s="16"/>
      <c r="AQ3626" s="18"/>
      <c r="AR3626" s="18"/>
      <c r="AS3626" s="16"/>
      <c r="AT3626" s="16"/>
      <c r="AU3626" s="16"/>
      <c r="AV3626" s="16"/>
      <c r="AW3626" s="17"/>
      <c r="AX3626" s="16"/>
      <c r="AY3626" s="16"/>
      <c r="AZ3626" s="16"/>
      <c r="BA3626" s="16"/>
      <c r="BB3626" s="16"/>
      <c r="BC3626" s="16"/>
      <c r="BD3626" s="16"/>
      <c r="BH3626" s="6"/>
      <c r="BI3626" s="3"/>
      <c r="BK3626" s="6"/>
      <c r="BL3626" s="3"/>
      <c r="BM3626" s="3"/>
    </row>
    <row r="3627" spans="11:65" ht="12.75" customHeight="1" x14ac:dyDescent="0.15">
      <c r="K3627" s="1"/>
      <c r="AL3627" s="16"/>
      <c r="AM3627" s="16"/>
      <c r="AN3627" s="17"/>
      <c r="AO3627" s="16"/>
      <c r="AP3627" s="16"/>
      <c r="AQ3627" s="18"/>
      <c r="AR3627" s="18"/>
      <c r="AS3627" s="16"/>
      <c r="AT3627" s="16"/>
      <c r="AU3627" s="16"/>
      <c r="AV3627" s="16"/>
      <c r="AW3627" s="17"/>
      <c r="AX3627" s="16"/>
      <c r="AY3627" s="16"/>
      <c r="AZ3627" s="16"/>
      <c r="BA3627" s="16"/>
      <c r="BB3627" s="16"/>
      <c r="BC3627" s="16"/>
      <c r="BD3627" s="16"/>
      <c r="BH3627" s="6"/>
      <c r="BI3627" s="3"/>
      <c r="BK3627" s="6"/>
      <c r="BL3627" s="3"/>
      <c r="BM3627" s="3"/>
    </row>
    <row r="3628" spans="11:65" ht="12.75" customHeight="1" x14ac:dyDescent="0.15">
      <c r="K3628" s="1"/>
      <c r="AL3628" s="16"/>
      <c r="AM3628" s="16"/>
      <c r="AN3628" s="17"/>
      <c r="AO3628" s="16"/>
      <c r="AP3628" s="16"/>
      <c r="AQ3628" s="18"/>
      <c r="AR3628" s="18"/>
      <c r="AS3628" s="16"/>
      <c r="AT3628" s="16"/>
      <c r="AU3628" s="16"/>
      <c r="AV3628" s="16"/>
      <c r="AW3628" s="17"/>
      <c r="AX3628" s="16"/>
      <c r="AY3628" s="16"/>
      <c r="AZ3628" s="16"/>
      <c r="BA3628" s="16"/>
      <c r="BB3628" s="16"/>
      <c r="BC3628" s="16"/>
      <c r="BD3628" s="16"/>
      <c r="BH3628" s="6"/>
      <c r="BI3628" s="3"/>
      <c r="BK3628" s="6"/>
      <c r="BL3628" s="3"/>
      <c r="BM3628" s="3"/>
    </row>
    <row r="3629" spans="11:65" ht="12.75" customHeight="1" x14ac:dyDescent="0.15">
      <c r="K3629" s="1"/>
      <c r="AL3629" s="16"/>
      <c r="AM3629" s="16"/>
      <c r="AN3629" s="17"/>
      <c r="AO3629" s="16"/>
      <c r="AP3629" s="16"/>
      <c r="AQ3629" s="18"/>
      <c r="AR3629" s="18"/>
      <c r="AS3629" s="16"/>
      <c r="AT3629" s="16"/>
      <c r="AU3629" s="16"/>
      <c r="AV3629" s="16"/>
      <c r="AW3629" s="17"/>
      <c r="AX3629" s="16"/>
      <c r="AY3629" s="16"/>
      <c r="AZ3629" s="16"/>
      <c r="BA3629" s="16"/>
      <c r="BB3629" s="16"/>
      <c r="BC3629" s="16"/>
      <c r="BD3629" s="16"/>
      <c r="BH3629" s="6"/>
      <c r="BI3629" s="3"/>
      <c r="BK3629" s="6"/>
      <c r="BL3629" s="3"/>
      <c r="BM3629" s="3"/>
    </row>
    <row r="3630" spans="11:65" ht="12.75" customHeight="1" x14ac:dyDescent="0.15">
      <c r="K3630" s="1"/>
      <c r="AL3630" s="16"/>
      <c r="AM3630" s="16"/>
      <c r="AN3630" s="17"/>
      <c r="AO3630" s="16"/>
      <c r="AP3630" s="16"/>
      <c r="AQ3630" s="18"/>
      <c r="AR3630" s="18"/>
      <c r="AS3630" s="16"/>
      <c r="AT3630" s="16"/>
      <c r="AU3630" s="16"/>
      <c r="AV3630" s="16"/>
      <c r="AW3630" s="17"/>
      <c r="AX3630" s="16"/>
      <c r="AY3630" s="16"/>
      <c r="AZ3630" s="16"/>
      <c r="BA3630" s="16"/>
      <c r="BB3630" s="16"/>
      <c r="BC3630" s="16"/>
      <c r="BD3630" s="16"/>
      <c r="BH3630" s="6"/>
      <c r="BI3630" s="3"/>
      <c r="BK3630" s="6"/>
      <c r="BL3630" s="3"/>
      <c r="BM3630" s="3"/>
    </row>
    <row r="3631" spans="11:65" ht="12.75" customHeight="1" x14ac:dyDescent="0.15">
      <c r="K3631" s="1"/>
      <c r="AL3631" s="16"/>
      <c r="AM3631" s="16"/>
      <c r="AN3631" s="17"/>
      <c r="AO3631" s="16"/>
      <c r="AP3631" s="16"/>
      <c r="AQ3631" s="18"/>
      <c r="AR3631" s="18"/>
      <c r="AS3631" s="16"/>
      <c r="AT3631" s="16"/>
      <c r="AU3631" s="16"/>
      <c r="AV3631" s="16"/>
      <c r="AW3631" s="17"/>
      <c r="AX3631" s="16"/>
      <c r="AY3631" s="16"/>
      <c r="AZ3631" s="16"/>
      <c r="BA3631" s="16"/>
      <c r="BB3631" s="16"/>
      <c r="BC3631" s="16"/>
      <c r="BD3631" s="16"/>
      <c r="BH3631" s="6"/>
      <c r="BI3631" s="3"/>
      <c r="BK3631" s="6"/>
      <c r="BL3631" s="3"/>
      <c r="BM3631" s="3"/>
    </row>
    <row r="3632" spans="11:65" ht="12.75" customHeight="1" x14ac:dyDescent="0.15">
      <c r="K3632" s="1"/>
      <c r="AL3632" s="16"/>
      <c r="AM3632" s="16"/>
      <c r="AN3632" s="17"/>
      <c r="AO3632" s="16"/>
      <c r="AP3632" s="16"/>
      <c r="AQ3632" s="18"/>
      <c r="AR3632" s="18"/>
      <c r="AS3632" s="16"/>
      <c r="AT3632" s="16"/>
      <c r="AU3632" s="16"/>
      <c r="AV3632" s="16"/>
      <c r="AW3632" s="17"/>
      <c r="AX3632" s="16"/>
      <c r="AY3632" s="16"/>
      <c r="AZ3632" s="16"/>
      <c r="BA3632" s="16"/>
      <c r="BB3632" s="16"/>
      <c r="BC3632" s="16"/>
      <c r="BD3632" s="16"/>
      <c r="BH3632" s="6"/>
      <c r="BI3632" s="3"/>
      <c r="BK3632" s="6"/>
      <c r="BL3632" s="3"/>
      <c r="BM3632" s="3"/>
    </row>
    <row r="3633" spans="11:65" ht="12.75" customHeight="1" x14ac:dyDescent="0.15">
      <c r="K3633" s="1"/>
      <c r="AL3633" s="16"/>
      <c r="AM3633" s="16"/>
      <c r="AN3633" s="17"/>
      <c r="AO3633" s="16"/>
      <c r="AP3633" s="16"/>
      <c r="AQ3633" s="18"/>
      <c r="AR3633" s="18"/>
      <c r="AS3633" s="16"/>
      <c r="AT3633" s="16"/>
      <c r="AU3633" s="16"/>
      <c r="AV3633" s="16"/>
      <c r="AW3633" s="17"/>
      <c r="AX3633" s="16"/>
      <c r="AY3633" s="16"/>
      <c r="AZ3633" s="16"/>
      <c r="BA3633" s="16"/>
      <c r="BB3633" s="16"/>
      <c r="BC3633" s="16"/>
      <c r="BD3633" s="16"/>
      <c r="BH3633" s="6"/>
      <c r="BI3633" s="3"/>
      <c r="BK3633" s="6"/>
      <c r="BL3633" s="3"/>
      <c r="BM3633" s="3"/>
    </row>
    <row r="3634" spans="11:65" ht="12.75" customHeight="1" x14ac:dyDescent="0.15">
      <c r="K3634" s="1"/>
      <c r="AL3634" s="16"/>
      <c r="AM3634" s="16"/>
      <c r="AN3634" s="17"/>
      <c r="AO3634" s="16"/>
      <c r="AP3634" s="16"/>
      <c r="AQ3634" s="18"/>
      <c r="AR3634" s="18"/>
      <c r="AS3634" s="16"/>
      <c r="AT3634" s="16"/>
      <c r="AU3634" s="16"/>
      <c r="AV3634" s="16"/>
      <c r="AW3634" s="17"/>
      <c r="AX3634" s="16"/>
      <c r="AY3634" s="16"/>
      <c r="AZ3634" s="16"/>
      <c r="BA3634" s="16"/>
      <c r="BB3634" s="16"/>
      <c r="BC3634" s="16"/>
      <c r="BD3634" s="16"/>
      <c r="BH3634" s="6"/>
      <c r="BI3634" s="3"/>
      <c r="BK3634" s="6"/>
      <c r="BL3634" s="3"/>
      <c r="BM3634" s="3"/>
    </row>
    <row r="3635" spans="11:65" ht="12.75" customHeight="1" x14ac:dyDescent="0.15">
      <c r="K3635" s="1"/>
      <c r="AL3635" s="16"/>
      <c r="AM3635" s="16"/>
      <c r="AN3635" s="17"/>
      <c r="AO3635" s="16"/>
      <c r="AP3635" s="16"/>
      <c r="AQ3635" s="18"/>
      <c r="AR3635" s="18"/>
      <c r="AS3635" s="16"/>
      <c r="AT3635" s="16"/>
      <c r="AU3635" s="16"/>
      <c r="AV3635" s="16"/>
      <c r="AW3635" s="17"/>
      <c r="AX3635" s="16"/>
      <c r="AY3635" s="16"/>
      <c r="AZ3635" s="16"/>
      <c r="BA3635" s="16"/>
      <c r="BB3635" s="16"/>
      <c r="BC3635" s="16"/>
      <c r="BD3635" s="16"/>
      <c r="BH3635" s="6"/>
      <c r="BI3635" s="3"/>
      <c r="BK3635" s="6"/>
      <c r="BL3635" s="3"/>
      <c r="BM3635" s="3"/>
    </row>
    <row r="3636" spans="11:65" ht="12.75" customHeight="1" x14ac:dyDescent="0.15">
      <c r="K3636" s="1"/>
      <c r="AL3636" s="16"/>
      <c r="AM3636" s="16"/>
      <c r="AN3636" s="17"/>
      <c r="AO3636" s="16"/>
      <c r="AP3636" s="16"/>
      <c r="AQ3636" s="18"/>
      <c r="AR3636" s="18"/>
      <c r="AS3636" s="16"/>
      <c r="AT3636" s="16"/>
      <c r="AU3636" s="16"/>
      <c r="AV3636" s="16"/>
      <c r="AW3636" s="17"/>
      <c r="AX3636" s="16"/>
      <c r="AY3636" s="16"/>
      <c r="AZ3636" s="16"/>
      <c r="BA3636" s="16"/>
      <c r="BB3636" s="16"/>
      <c r="BC3636" s="16"/>
      <c r="BD3636" s="16"/>
      <c r="BH3636" s="6"/>
      <c r="BI3636" s="3"/>
      <c r="BK3636" s="6"/>
      <c r="BL3636" s="3"/>
      <c r="BM3636" s="3"/>
    </row>
    <row r="3637" spans="11:65" ht="12.75" customHeight="1" x14ac:dyDescent="0.15">
      <c r="K3637" s="1"/>
      <c r="AL3637" s="16"/>
      <c r="AM3637" s="16"/>
      <c r="AN3637" s="17"/>
      <c r="AO3637" s="16"/>
      <c r="AP3637" s="16"/>
      <c r="AQ3637" s="18"/>
      <c r="AR3637" s="18"/>
      <c r="AS3637" s="16"/>
      <c r="AT3637" s="16"/>
      <c r="AU3637" s="16"/>
      <c r="AV3637" s="16"/>
      <c r="AW3637" s="17"/>
      <c r="AX3637" s="16"/>
      <c r="AY3637" s="16"/>
      <c r="AZ3637" s="16"/>
      <c r="BA3637" s="16"/>
      <c r="BB3637" s="16"/>
      <c r="BC3637" s="16"/>
      <c r="BD3637" s="16"/>
      <c r="BH3637" s="6"/>
      <c r="BI3637" s="3"/>
      <c r="BK3637" s="6"/>
      <c r="BL3637" s="3"/>
      <c r="BM3637" s="3"/>
    </row>
    <row r="3638" spans="11:65" ht="12.75" customHeight="1" x14ac:dyDescent="0.15">
      <c r="K3638" s="1"/>
      <c r="AL3638" s="16"/>
      <c r="AM3638" s="16"/>
      <c r="AN3638" s="17"/>
      <c r="AO3638" s="16"/>
      <c r="AP3638" s="16"/>
      <c r="AQ3638" s="18"/>
      <c r="AR3638" s="18"/>
      <c r="AS3638" s="16"/>
      <c r="AT3638" s="16"/>
      <c r="AU3638" s="16"/>
      <c r="AV3638" s="16"/>
      <c r="AW3638" s="17"/>
      <c r="AX3638" s="16"/>
      <c r="AY3638" s="16"/>
      <c r="AZ3638" s="16"/>
      <c r="BA3638" s="16"/>
      <c r="BB3638" s="16"/>
      <c r="BC3638" s="16"/>
      <c r="BD3638" s="16"/>
      <c r="BH3638" s="6"/>
      <c r="BI3638" s="3"/>
      <c r="BK3638" s="6"/>
      <c r="BL3638" s="3"/>
      <c r="BM3638" s="3"/>
    </row>
    <row r="3639" spans="11:65" ht="12.75" customHeight="1" x14ac:dyDescent="0.15">
      <c r="K3639" s="1"/>
      <c r="AL3639" s="16"/>
      <c r="AM3639" s="16"/>
      <c r="AN3639" s="17"/>
      <c r="AO3639" s="16"/>
      <c r="AP3639" s="16"/>
      <c r="AQ3639" s="18"/>
      <c r="AR3639" s="18"/>
      <c r="AS3639" s="16"/>
      <c r="AT3639" s="16"/>
      <c r="AU3639" s="16"/>
      <c r="AV3639" s="16"/>
      <c r="AW3639" s="17"/>
      <c r="AX3639" s="16"/>
      <c r="AY3639" s="16"/>
      <c r="AZ3639" s="16"/>
      <c r="BA3639" s="16"/>
      <c r="BB3639" s="16"/>
      <c r="BC3639" s="16"/>
      <c r="BD3639" s="16"/>
      <c r="BH3639" s="6"/>
      <c r="BI3639" s="3"/>
      <c r="BK3639" s="6"/>
      <c r="BL3639" s="3"/>
      <c r="BM3639" s="3"/>
    </row>
    <row r="3640" spans="11:65" ht="12.75" customHeight="1" x14ac:dyDescent="0.15">
      <c r="K3640" s="1"/>
      <c r="AL3640" s="16"/>
      <c r="AM3640" s="16"/>
      <c r="AN3640" s="17"/>
      <c r="AO3640" s="16"/>
      <c r="AP3640" s="16"/>
      <c r="AQ3640" s="18"/>
      <c r="AR3640" s="18"/>
      <c r="AS3640" s="16"/>
      <c r="AT3640" s="16"/>
      <c r="AU3640" s="16"/>
      <c r="AV3640" s="16"/>
      <c r="AW3640" s="17"/>
      <c r="AX3640" s="16"/>
      <c r="AY3640" s="16"/>
      <c r="AZ3640" s="16"/>
      <c r="BA3640" s="16"/>
      <c r="BB3640" s="16"/>
      <c r="BC3640" s="16"/>
      <c r="BD3640" s="16"/>
      <c r="BH3640" s="6"/>
      <c r="BI3640" s="3"/>
      <c r="BK3640" s="6"/>
      <c r="BL3640" s="3"/>
      <c r="BM3640" s="3"/>
    </row>
    <row r="3641" spans="11:65" ht="12.75" customHeight="1" x14ac:dyDescent="0.15">
      <c r="K3641" s="1"/>
      <c r="AL3641" s="16"/>
      <c r="AM3641" s="16"/>
      <c r="AN3641" s="17"/>
      <c r="AO3641" s="16"/>
      <c r="AP3641" s="16"/>
      <c r="AQ3641" s="18"/>
      <c r="AR3641" s="18"/>
      <c r="AS3641" s="16"/>
      <c r="AT3641" s="16"/>
      <c r="AU3641" s="16"/>
      <c r="AV3641" s="16"/>
      <c r="AW3641" s="17"/>
      <c r="AX3641" s="16"/>
      <c r="AY3641" s="16"/>
      <c r="AZ3641" s="16"/>
      <c r="BA3641" s="16"/>
      <c r="BB3641" s="16"/>
      <c r="BC3641" s="16"/>
      <c r="BD3641" s="16"/>
      <c r="BH3641" s="6"/>
      <c r="BI3641" s="3"/>
      <c r="BK3641" s="6"/>
      <c r="BL3641" s="3"/>
      <c r="BM3641" s="3"/>
    </row>
    <row r="3642" spans="11:65" ht="12.75" customHeight="1" x14ac:dyDescent="0.15">
      <c r="K3642" s="1"/>
      <c r="AL3642" s="16"/>
      <c r="AM3642" s="16"/>
      <c r="AN3642" s="17"/>
      <c r="AO3642" s="16"/>
      <c r="AP3642" s="16"/>
      <c r="AQ3642" s="18"/>
      <c r="AR3642" s="18"/>
      <c r="AS3642" s="16"/>
      <c r="AT3642" s="16"/>
      <c r="AU3642" s="16"/>
      <c r="AV3642" s="16"/>
      <c r="AW3642" s="17"/>
      <c r="AX3642" s="16"/>
      <c r="AY3642" s="16"/>
      <c r="AZ3642" s="16"/>
      <c r="BA3642" s="16"/>
      <c r="BB3642" s="16"/>
      <c r="BC3642" s="16"/>
      <c r="BD3642" s="16"/>
      <c r="BH3642" s="6"/>
      <c r="BI3642" s="3"/>
      <c r="BK3642" s="6"/>
      <c r="BL3642" s="3"/>
      <c r="BM3642" s="3"/>
    </row>
    <row r="3643" spans="11:65" ht="12.75" customHeight="1" x14ac:dyDescent="0.15">
      <c r="K3643" s="1"/>
      <c r="AL3643" s="16"/>
      <c r="AM3643" s="16"/>
      <c r="AN3643" s="17"/>
      <c r="AO3643" s="16"/>
      <c r="AP3643" s="16"/>
      <c r="AQ3643" s="18"/>
      <c r="AR3643" s="18"/>
      <c r="AS3643" s="16"/>
      <c r="AT3643" s="16"/>
      <c r="AU3643" s="16"/>
      <c r="AV3643" s="16"/>
      <c r="AW3643" s="17"/>
      <c r="AX3643" s="16"/>
      <c r="AY3643" s="16"/>
      <c r="AZ3643" s="16"/>
      <c r="BA3643" s="16"/>
      <c r="BB3643" s="16"/>
      <c r="BC3643" s="16"/>
      <c r="BD3643" s="16"/>
      <c r="BH3643" s="6"/>
      <c r="BI3643" s="3"/>
      <c r="BK3643" s="6"/>
      <c r="BL3643" s="3"/>
      <c r="BM3643" s="3"/>
    </row>
    <row r="3644" spans="11:65" ht="12.75" customHeight="1" x14ac:dyDescent="0.15">
      <c r="K3644" s="1"/>
      <c r="AL3644" s="16"/>
      <c r="AM3644" s="16"/>
      <c r="AN3644" s="17"/>
      <c r="AO3644" s="16"/>
      <c r="AP3644" s="16"/>
      <c r="AQ3644" s="18"/>
      <c r="AR3644" s="18"/>
      <c r="AS3644" s="16"/>
      <c r="AT3644" s="16"/>
      <c r="AU3644" s="16"/>
      <c r="AV3644" s="16"/>
      <c r="AW3644" s="17"/>
      <c r="AX3644" s="16"/>
      <c r="AY3644" s="16"/>
      <c r="AZ3644" s="16"/>
      <c r="BA3644" s="16"/>
      <c r="BB3644" s="16"/>
      <c r="BC3644" s="16"/>
      <c r="BD3644" s="16"/>
      <c r="BH3644" s="6"/>
      <c r="BI3644" s="3"/>
      <c r="BK3644" s="6"/>
      <c r="BL3644" s="3"/>
      <c r="BM3644" s="3"/>
    </row>
    <row r="3645" spans="11:65" ht="12.75" customHeight="1" x14ac:dyDescent="0.15">
      <c r="K3645" s="1"/>
      <c r="AL3645" s="16"/>
      <c r="AM3645" s="16"/>
      <c r="AN3645" s="17"/>
      <c r="AO3645" s="16"/>
      <c r="AP3645" s="16"/>
      <c r="AQ3645" s="18"/>
      <c r="AR3645" s="18"/>
      <c r="AS3645" s="16"/>
      <c r="AT3645" s="16"/>
      <c r="AU3645" s="16"/>
      <c r="AV3645" s="16"/>
      <c r="AW3645" s="17"/>
      <c r="AX3645" s="16"/>
      <c r="AY3645" s="16"/>
      <c r="AZ3645" s="16"/>
      <c r="BA3645" s="16"/>
      <c r="BB3645" s="16"/>
      <c r="BC3645" s="16"/>
      <c r="BD3645" s="16"/>
      <c r="BH3645" s="6"/>
      <c r="BI3645" s="3"/>
      <c r="BK3645" s="6"/>
      <c r="BL3645" s="3"/>
      <c r="BM3645" s="3"/>
    </row>
    <row r="3646" spans="11:65" ht="12.75" customHeight="1" x14ac:dyDescent="0.15">
      <c r="K3646" s="1"/>
      <c r="AL3646" s="16"/>
      <c r="AM3646" s="16"/>
      <c r="AN3646" s="17"/>
      <c r="AO3646" s="16"/>
      <c r="AP3646" s="16"/>
      <c r="AQ3646" s="18"/>
      <c r="AR3646" s="18"/>
      <c r="AS3646" s="16"/>
      <c r="AT3646" s="16"/>
      <c r="AU3646" s="16"/>
      <c r="AV3646" s="16"/>
      <c r="AW3646" s="17"/>
      <c r="AX3646" s="16"/>
      <c r="AY3646" s="16"/>
      <c r="AZ3646" s="16"/>
      <c r="BA3646" s="16"/>
      <c r="BB3646" s="16"/>
      <c r="BC3646" s="16"/>
      <c r="BD3646" s="16"/>
      <c r="BH3646" s="6"/>
      <c r="BI3646" s="3"/>
      <c r="BK3646" s="6"/>
      <c r="BL3646" s="3"/>
      <c r="BM3646" s="3"/>
    </row>
    <row r="3647" spans="11:65" ht="12.75" customHeight="1" x14ac:dyDescent="0.15">
      <c r="K3647" s="1"/>
      <c r="AL3647" s="16"/>
      <c r="AM3647" s="16"/>
      <c r="AN3647" s="17"/>
      <c r="AO3647" s="16"/>
      <c r="AP3647" s="16"/>
      <c r="AQ3647" s="18"/>
      <c r="AR3647" s="18"/>
      <c r="AS3647" s="16"/>
      <c r="AT3647" s="16"/>
      <c r="AU3647" s="16"/>
      <c r="AV3647" s="16"/>
      <c r="AW3647" s="17"/>
      <c r="AX3647" s="16"/>
      <c r="AY3647" s="16"/>
      <c r="AZ3647" s="16"/>
      <c r="BA3647" s="16"/>
      <c r="BB3647" s="16"/>
      <c r="BC3647" s="16"/>
      <c r="BD3647" s="16"/>
      <c r="BH3647" s="6"/>
      <c r="BI3647" s="3"/>
      <c r="BK3647" s="6"/>
      <c r="BL3647" s="3"/>
      <c r="BM3647" s="3"/>
    </row>
    <row r="3648" spans="11:65" ht="12.75" customHeight="1" x14ac:dyDescent="0.15">
      <c r="K3648" s="1"/>
      <c r="AL3648" s="16"/>
      <c r="AM3648" s="16"/>
      <c r="AN3648" s="17"/>
      <c r="AO3648" s="16"/>
      <c r="AP3648" s="16"/>
      <c r="AQ3648" s="18"/>
      <c r="AR3648" s="18"/>
      <c r="AS3648" s="16"/>
      <c r="AT3648" s="16"/>
      <c r="AU3648" s="16"/>
      <c r="AV3648" s="16"/>
      <c r="AW3648" s="17"/>
      <c r="AX3648" s="16"/>
      <c r="AY3648" s="16"/>
      <c r="AZ3648" s="16"/>
      <c r="BA3648" s="16"/>
      <c r="BB3648" s="16"/>
      <c r="BC3648" s="16"/>
      <c r="BD3648" s="16"/>
      <c r="BH3648" s="6"/>
      <c r="BI3648" s="3"/>
      <c r="BK3648" s="6"/>
      <c r="BL3648" s="3"/>
      <c r="BM3648" s="3"/>
    </row>
    <row r="3649" spans="11:65" ht="12.75" customHeight="1" x14ac:dyDescent="0.15">
      <c r="K3649" s="1"/>
      <c r="AL3649" s="16"/>
      <c r="AM3649" s="16"/>
      <c r="AN3649" s="17"/>
      <c r="AO3649" s="16"/>
      <c r="AP3649" s="16"/>
      <c r="AQ3649" s="18"/>
      <c r="AR3649" s="18"/>
      <c r="AS3649" s="16"/>
      <c r="AT3649" s="16"/>
      <c r="AU3649" s="16"/>
      <c r="AV3649" s="16"/>
      <c r="AW3649" s="17"/>
      <c r="AX3649" s="16"/>
      <c r="AY3649" s="16"/>
      <c r="AZ3649" s="16"/>
      <c r="BA3649" s="16"/>
      <c r="BB3649" s="16"/>
      <c r="BC3649" s="16"/>
      <c r="BD3649" s="16"/>
      <c r="BH3649" s="6"/>
      <c r="BI3649" s="3"/>
      <c r="BK3649" s="6"/>
      <c r="BL3649" s="3"/>
      <c r="BM3649" s="3"/>
    </row>
    <row r="3650" spans="11:65" ht="12.75" customHeight="1" x14ac:dyDescent="0.15">
      <c r="K3650" s="1"/>
      <c r="AL3650" s="16"/>
      <c r="AM3650" s="16"/>
      <c r="AN3650" s="17"/>
      <c r="AO3650" s="16"/>
      <c r="AP3650" s="16"/>
      <c r="AQ3650" s="18"/>
      <c r="AR3650" s="18"/>
      <c r="AS3650" s="16"/>
      <c r="AT3650" s="16"/>
      <c r="AU3650" s="16"/>
      <c r="AV3650" s="16"/>
      <c r="AW3650" s="17"/>
      <c r="AX3650" s="16"/>
      <c r="AY3650" s="16"/>
      <c r="AZ3650" s="16"/>
      <c r="BA3650" s="16"/>
      <c r="BB3650" s="16"/>
      <c r="BC3650" s="16"/>
      <c r="BD3650" s="16"/>
      <c r="BH3650" s="6"/>
      <c r="BI3650" s="3"/>
      <c r="BK3650" s="6"/>
      <c r="BL3650" s="3"/>
      <c r="BM3650" s="3"/>
    </row>
    <row r="3651" spans="11:65" ht="12.75" customHeight="1" x14ac:dyDescent="0.15">
      <c r="K3651" s="1"/>
      <c r="AL3651" s="16"/>
      <c r="AM3651" s="16"/>
      <c r="AN3651" s="17"/>
      <c r="AO3651" s="16"/>
      <c r="AP3651" s="16"/>
      <c r="AQ3651" s="18"/>
      <c r="AR3651" s="18"/>
      <c r="AS3651" s="16"/>
      <c r="AT3651" s="16"/>
      <c r="AU3651" s="16"/>
      <c r="AV3651" s="16"/>
      <c r="AW3651" s="17"/>
      <c r="AX3651" s="16"/>
      <c r="AY3651" s="16"/>
      <c r="AZ3651" s="16"/>
      <c r="BA3651" s="16"/>
      <c r="BB3651" s="16"/>
      <c r="BC3651" s="16"/>
      <c r="BD3651" s="16"/>
      <c r="BH3651" s="6"/>
      <c r="BI3651" s="3"/>
      <c r="BK3651" s="6"/>
      <c r="BL3651" s="3"/>
      <c r="BM3651" s="3"/>
    </row>
    <row r="3652" spans="11:65" ht="12.75" customHeight="1" x14ac:dyDescent="0.15">
      <c r="K3652" s="1"/>
      <c r="AL3652" s="16"/>
      <c r="AM3652" s="16"/>
      <c r="AN3652" s="17"/>
      <c r="AO3652" s="16"/>
      <c r="AP3652" s="16"/>
      <c r="AQ3652" s="18"/>
      <c r="AR3652" s="18"/>
      <c r="AS3652" s="16"/>
      <c r="AT3652" s="16"/>
      <c r="AU3652" s="16"/>
      <c r="AV3652" s="16"/>
      <c r="AW3652" s="17"/>
      <c r="AX3652" s="16"/>
      <c r="AY3652" s="16"/>
      <c r="AZ3652" s="16"/>
      <c r="BA3652" s="16"/>
      <c r="BB3652" s="16"/>
      <c r="BC3652" s="16"/>
      <c r="BD3652" s="16"/>
      <c r="BH3652" s="6"/>
      <c r="BI3652" s="3"/>
      <c r="BK3652" s="6"/>
      <c r="BL3652" s="3"/>
      <c r="BM3652" s="3"/>
    </row>
    <row r="3653" spans="11:65" ht="12.75" customHeight="1" x14ac:dyDescent="0.15">
      <c r="K3653" s="1"/>
      <c r="AL3653" s="16"/>
      <c r="AM3653" s="16"/>
      <c r="AN3653" s="17"/>
      <c r="AO3653" s="16"/>
      <c r="AP3653" s="16"/>
      <c r="AQ3653" s="18"/>
      <c r="AR3653" s="18"/>
      <c r="AS3653" s="16"/>
      <c r="AT3653" s="16"/>
      <c r="AU3653" s="16"/>
      <c r="AV3653" s="16"/>
      <c r="AW3653" s="17"/>
      <c r="AX3653" s="16"/>
      <c r="AY3653" s="16"/>
      <c r="AZ3653" s="16"/>
      <c r="BA3653" s="16"/>
      <c r="BB3653" s="16"/>
      <c r="BC3653" s="16"/>
      <c r="BD3653" s="16"/>
      <c r="BH3653" s="6"/>
      <c r="BI3653" s="3"/>
      <c r="BK3653" s="6"/>
      <c r="BL3653" s="3"/>
      <c r="BM3653" s="3"/>
    </row>
    <row r="3654" spans="11:65" ht="12.75" customHeight="1" x14ac:dyDescent="0.15">
      <c r="K3654" s="1"/>
      <c r="AL3654" s="16"/>
      <c r="AM3654" s="16"/>
      <c r="AN3654" s="17"/>
      <c r="AO3654" s="16"/>
      <c r="AP3654" s="16"/>
      <c r="AQ3654" s="18"/>
      <c r="AR3654" s="18"/>
      <c r="AS3654" s="16"/>
      <c r="AT3654" s="16"/>
      <c r="AU3654" s="16"/>
      <c r="AV3654" s="16"/>
      <c r="AW3654" s="17"/>
      <c r="AX3654" s="16"/>
      <c r="AY3654" s="16"/>
      <c r="AZ3654" s="16"/>
      <c r="BA3654" s="16"/>
      <c r="BB3654" s="16"/>
      <c r="BC3654" s="16"/>
      <c r="BD3654" s="16"/>
      <c r="BH3654" s="6"/>
      <c r="BI3654" s="3"/>
      <c r="BK3654" s="6"/>
      <c r="BL3654" s="3"/>
      <c r="BM3654" s="3"/>
    </row>
    <row r="3655" spans="11:65" ht="12.75" customHeight="1" x14ac:dyDescent="0.15">
      <c r="K3655" s="1"/>
      <c r="AL3655" s="16"/>
      <c r="AM3655" s="16"/>
      <c r="AN3655" s="17"/>
      <c r="AO3655" s="16"/>
      <c r="AP3655" s="16"/>
      <c r="AQ3655" s="18"/>
      <c r="AR3655" s="18"/>
      <c r="AS3655" s="16"/>
      <c r="AT3655" s="16"/>
      <c r="AU3655" s="16"/>
      <c r="AV3655" s="16"/>
      <c r="AW3655" s="17"/>
      <c r="AX3655" s="16"/>
      <c r="AY3655" s="16"/>
      <c r="AZ3655" s="16"/>
      <c r="BA3655" s="16"/>
      <c r="BB3655" s="16"/>
      <c r="BC3655" s="16"/>
      <c r="BD3655" s="16"/>
      <c r="BH3655" s="6"/>
      <c r="BI3655" s="3"/>
      <c r="BK3655" s="6"/>
      <c r="BL3655" s="3"/>
      <c r="BM3655" s="3"/>
    </row>
    <row r="3656" spans="11:65" ht="12.75" customHeight="1" x14ac:dyDescent="0.15">
      <c r="K3656" s="1"/>
      <c r="AL3656" s="16"/>
      <c r="AM3656" s="16"/>
      <c r="AN3656" s="17"/>
      <c r="AO3656" s="16"/>
      <c r="AP3656" s="16"/>
      <c r="AQ3656" s="18"/>
      <c r="AR3656" s="18"/>
      <c r="AS3656" s="16"/>
      <c r="AT3656" s="16"/>
      <c r="AU3656" s="16"/>
      <c r="AV3656" s="16"/>
      <c r="AW3656" s="17"/>
      <c r="AX3656" s="16"/>
      <c r="AY3656" s="16"/>
      <c r="AZ3656" s="16"/>
      <c r="BA3656" s="16"/>
      <c r="BB3656" s="16"/>
      <c r="BC3656" s="16"/>
      <c r="BD3656" s="16"/>
      <c r="BH3656" s="6"/>
      <c r="BI3656" s="3"/>
      <c r="BK3656" s="6"/>
      <c r="BL3656" s="3"/>
      <c r="BM3656" s="3"/>
    </row>
    <row r="3657" spans="11:65" ht="12.75" customHeight="1" x14ac:dyDescent="0.15">
      <c r="K3657" s="1"/>
      <c r="AL3657" s="16"/>
      <c r="AM3657" s="16"/>
      <c r="AN3657" s="17"/>
      <c r="AO3657" s="16"/>
      <c r="AP3657" s="16"/>
      <c r="AQ3657" s="18"/>
      <c r="AR3657" s="18"/>
      <c r="AS3657" s="16"/>
      <c r="AT3657" s="16"/>
      <c r="AU3657" s="16"/>
      <c r="AV3657" s="16"/>
      <c r="AW3657" s="17"/>
      <c r="AX3657" s="16"/>
      <c r="AY3657" s="16"/>
      <c r="AZ3657" s="16"/>
      <c r="BA3657" s="16"/>
      <c r="BB3657" s="16"/>
      <c r="BC3657" s="16"/>
      <c r="BD3657" s="16"/>
      <c r="BH3657" s="6"/>
      <c r="BI3657" s="3"/>
      <c r="BK3657" s="6"/>
      <c r="BL3657" s="3"/>
      <c r="BM3657" s="3"/>
    </row>
    <row r="3658" spans="11:65" ht="12.75" customHeight="1" x14ac:dyDescent="0.15">
      <c r="K3658" s="1"/>
      <c r="AL3658" s="16"/>
      <c r="AM3658" s="16"/>
      <c r="AN3658" s="17"/>
      <c r="AO3658" s="16"/>
      <c r="AP3658" s="16"/>
      <c r="AQ3658" s="18"/>
      <c r="AR3658" s="18"/>
      <c r="AS3658" s="16"/>
      <c r="AT3658" s="16"/>
      <c r="AU3658" s="16"/>
      <c r="AV3658" s="16"/>
      <c r="AW3658" s="17"/>
      <c r="AX3658" s="16"/>
      <c r="AY3658" s="16"/>
      <c r="AZ3658" s="16"/>
      <c r="BA3658" s="16"/>
      <c r="BB3658" s="16"/>
      <c r="BC3658" s="16"/>
      <c r="BD3658" s="16"/>
      <c r="BH3658" s="6"/>
      <c r="BI3658" s="3"/>
      <c r="BK3658" s="6"/>
      <c r="BL3658" s="3"/>
      <c r="BM3658" s="3"/>
    </row>
    <row r="3659" spans="11:65" ht="12.75" customHeight="1" x14ac:dyDescent="0.15">
      <c r="K3659" s="1"/>
      <c r="AL3659" s="16"/>
      <c r="AM3659" s="16"/>
      <c r="AN3659" s="17"/>
      <c r="AO3659" s="16"/>
      <c r="AP3659" s="16"/>
      <c r="AQ3659" s="18"/>
      <c r="AR3659" s="18"/>
      <c r="AS3659" s="16"/>
      <c r="AT3659" s="16"/>
      <c r="AU3659" s="16"/>
      <c r="AV3659" s="16"/>
      <c r="AW3659" s="17"/>
      <c r="AX3659" s="16"/>
      <c r="AY3659" s="16"/>
      <c r="AZ3659" s="16"/>
      <c r="BA3659" s="16"/>
      <c r="BB3659" s="16"/>
      <c r="BC3659" s="16"/>
      <c r="BD3659" s="16"/>
      <c r="BH3659" s="6"/>
      <c r="BI3659" s="3"/>
      <c r="BK3659" s="6"/>
      <c r="BL3659" s="3"/>
      <c r="BM3659" s="3"/>
    </row>
    <row r="3660" spans="11:65" ht="12.75" customHeight="1" x14ac:dyDescent="0.15">
      <c r="K3660" s="1"/>
      <c r="AL3660" s="16"/>
      <c r="AM3660" s="16"/>
      <c r="AN3660" s="17"/>
      <c r="AO3660" s="16"/>
      <c r="AP3660" s="16"/>
      <c r="AQ3660" s="18"/>
      <c r="AR3660" s="18"/>
      <c r="AS3660" s="16"/>
      <c r="AT3660" s="16"/>
      <c r="AU3660" s="16"/>
      <c r="AV3660" s="16"/>
      <c r="AW3660" s="17"/>
      <c r="AX3660" s="16"/>
      <c r="AY3660" s="16"/>
      <c r="AZ3660" s="16"/>
      <c r="BA3660" s="16"/>
      <c r="BB3660" s="16"/>
      <c r="BC3660" s="16"/>
      <c r="BD3660" s="16"/>
      <c r="BH3660" s="6"/>
      <c r="BI3660" s="3"/>
      <c r="BK3660" s="6"/>
      <c r="BL3660" s="3"/>
      <c r="BM3660" s="3"/>
    </row>
    <row r="3661" spans="11:65" ht="12.75" customHeight="1" x14ac:dyDescent="0.15">
      <c r="K3661" s="1"/>
      <c r="AL3661" s="16"/>
      <c r="AM3661" s="16"/>
      <c r="AN3661" s="17"/>
      <c r="AO3661" s="16"/>
      <c r="AP3661" s="16"/>
      <c r="AQ3661" s="18"/>
      <c r="AR3661" s="18"/>
      <c r="AS3661" s="16"/>
      <c r="AT3661" s="16"/>
      <c r="AU3661" s="16"/>
      <c r="AV3661" s="16"/>
      <c r="AW3661" s="17"/>
      <c r="AX3661" s="16"/>
      <c r="AY3661" s="16"/>
      <c r="AZ3661" s="16"/>
      <c r="BA3661" s="16"/>
      <c r="BB3661" s="16"/>
      <c r="BC3661" s="16"/>
      <c r="BD3661" s="16"/>
      <c r="BH3661" s="6"/>
      <c r="BI3661" s="3"/>
      <c r="BK3661" s="6"/>
      <c r="BL3661" s="3"/>
      <c r="BM3661" s="3"/>
    </row>
    <row r="3662" spans="11:65" ht="12.75" customHeight="1" x14ac:dyDescent="0.15">
      <c r="K3662" s="1"/>
      <c r="AL3662" s="16"/>
      <c r="AM3662" s="16"/>
      <c r="AN3662" s="17"/>
      <c r="AO3662" s="16"/>
      <c r="AP3662" s="16"/>
      <c r="AQ3662" s="18"/>
      <c r="AR3662" s="18"/>
      <c r="AS3662" s="16"/>
      <c r="AT3662" s="16"/>
      <c r="AU3662" s="16"/>
      <c r="AV3662" s="16"/>
      <c r="AW3662" s="17"/>
      <c r="AX3662" s="16"/>
      <c r="AY3662" s="16"/>
      <c r="AZ3662" s="16"/>
      <c r="BA3662" s="16"/>
      <c r="BB3662" s="16"/>
      <c r="BC3662" s="16"/>
      <c r="BD3662" s="16"/>
      <c r="BH3662" s="6"/>
      <c r="BI3662" s="3"/>
      <c r="BK3662" s="6"/>
      <c r="BL3662" s="3"/>
      <c r="BM3662" s="3"/>
    </row>
    <row r="3663" spans="11:65" ht="12.75" customHeight="1" x14ac:dyDescent="0.15">
      <c r="K3663" s="1"/>
      <c r="AL3663" s="16"/>
      <c r="AM3663" s="16"/>
      <c r="AN3663" s="17"/>
      <c r="AO3663" s="16"/>
      <c r="AP3663" s="16"/>
      <c r="AQ3663" s="18"/>
      <c r="AR3663" s="18"/>
      <c r="AS3663" s="16"/>
      <c r="AT3663" s="16"/>
      <c r="AU3663" s="16"/>
      <c r="AV3663" s="16"/>
      <c r="AW3663" s="17"/>
      <c r="AX3663" s="16"/>
      <c r="AY3663" s="16"/>
      <c r="AZ3663" s="16"/>
      <c r="BA3663" s="16"/>
      <c r="BB3663" s="16"/>
      <c r="BC3663" s="16"/>
      <c r="BD3663" s="16"/>
      <c r="BH3663" s="6"/>
      <c r="BI3663" s="3"/>
      <c r="BK3663" s="6"/>
      <c r="BL3663" s="3"/>
      <c r="BM3663" s="3"/>
    </row>
    <row r="3664" spans="11:65" ht="12.75" customHeight="1" x14ac:dyDescent="0.15">
      <c r="K3664" s="1"/>
      <c r="AL3664" s="16"/>
      <c r="AM3664" s="16"/>
      <c r="AN3664" s="17"/>
      <c r="AO3664" s="16"/>
      <c r="AP3664" s="16"/>
      <c r="AQ3664" s="18"/>
      <c r="AR3664" s="18"/>
      <c r="AS3664" s="16"/>
      <c r="AT3664" s="16"/>
      <c r="AU3664" s="16"/>
      <c r="AV3664" s="16"/>
      <c r="AW3664" s="17"/>
      <c r="AX3664" s="16"/>
      <c r="AY3664" s="16"/>
      <c r="AZ3664" s="16"/>
      <c r="BA3664" s="16"/>
      <c r="BB3664" s="16"/>
      <c r="BC3664" s="16"/>
      <c r="BD3664" s="16"/>
      <c r="BH3664" s="6"/>
      <c r="BI3664" s="3"/>
      <c r="BK3664" s="6"/>
      <c r="BL3664" s="3"/>
      <c r="BM3664" s="3"/>
    </row>
    <row r="3665" spans="11:65" ht="12.75" customHeight="1" x14ac:dyDescent="0.15">
      <c r="K3665" s="1"/>
      <c r="AL3665" s="16"/>
      <c r="AM3665" s="16"/>
      <c r="AN3665" s="17"/>
      <c r="AO3665" s="16"/>
      <c r="AP3665" s="16"/>
      <c r="AQ3665" s="18"/>
      <c r="AR3665" s="18"/>
      <c r="AS3665" s="16"/>
      <c r="AT3665" s="16"/>
      <c r="AU3665" s="16"/>
      <c r="AV3665" s="16"/>
      <c r="AW3665" s="17"/>
      <c r="AX3665" s="16"/>
      <c r="AY3665" s="16"/>
      <c r="AZ3665" s="16"/>
      <c r="BA3665" s="16"/>
      <c r="BB3665" s="16"/>
      <c r="BC3665" s="16"/>
      <c r="BD3665" s="16"/>
      <c r="BH3665" s="6"/>
      <c r="BI3665" s="3"/>
      <c r="BK3665" s="6"/>
      <c r="BL3665" s="3"/>
      <c r="BM3665" s="3"/>
    </row>
    <row r="3666" spans="11:65" ht="12.75" customHeight="1" x14ac:dyDescent="0.15">
      <c r="K3666" s="1"/>
      <c r="AL3666" s="16"/>
      <c r="AM3666" s="16"/>
      <c r="AN3666" s="17"/>
      <c r="AO3666" s="16"/>
      <c r="AP3666" s="16"/>
      <c r="AQ3666" s="18"/>
      <c r="AR3666" s="18"/>
      <c r="AS3666" s="16"/>
      <c r="AT3666" s="16"/>
      <c r="AU3666" s="16"/>
      <c r="AV3666" s="16"/>
      <c r="AW3666" s="17"/>
      <c r="AX3666" s="16"/>
      <c r="AY3666" s="16"/>
      <c r="AZ3666" s="16"/>
      <c r="BA3666" s="16"/>
      <c r="BB3666" s="16"/>
      <c r="BC3666" s="16"/>
      <c r="BD3666" s="16"/>
      <c r="BH3666" s="6"/>
      <c r="BI3666" s="3"/>
      <c r="BK3666" s="6"/>
      <c r="BL3666" s="3"/>
      <c r="BM3666" s="3"/>
    </row>
    <row r="3667" spans="11:65" ht="12.75" customHeight="1" x14ac:dyDescent="0.15">
      <c r="K3667" s="1"/>
      <c r="AL3667" s="16"/>
      <c r="AM3667" s="16"/>
      <c r="AN3667" s="17"/>
      <c r="AO3667" s="16"/>
      <c r="AP3667" s="16"/>
      <c r="AQ3667" s="18"/>
      <c r="AR3667" s="18"/>
      <c r="AS3667" s="16"/>
      <c r="AT3667" s="16"/>
      <c r="AU3667" s="16"/>
      <c r="AV3667" s="16"/>
      <c r="AW3667" s="17"/>
      <c r="AX3667" s="16"/>
      <c r="AY3667" s="16"/>
      <c r="AZ3667" s="16"/>
      <c r="BA3667" s="16"/>
      <c r="BB3667" s="16"/>
      <c r="BC3667" s="16"/>
      <c r="BD3667" s="16"/>
      <c r="BH3667" s="6"/>
      <c r="BI3667" s="3"/>
      <c r="BK3667" s="6"/>
      <c r="BL3667" s="3"/>
      <c r="BM3667" s="3"/>
    </row>
    <row r="3668" spans="11:65" ht="12.75" customHeight="1" x14ac:dyDescent="0.15">
      <c r="K3668" s="1"/>
      <c r="AL3668" s="16"/>
      <c r="AM3668" s="16"/>
      <c r="AN3668" s="17"/>
      <c r="AO3668" s="16"/>
      <c r="AP3668" s="16"/>
      <c r="AQ3668" s="18"/>
      <c r="AR3668" s="18"/>
      <c r="AS3668" s="16"/>
      <c r="AT3668" s="16"/>
      <c r="AU3668" s="16"/>
      <c r="AV3668" s="16"/>
      <c r="AW3668" s="17"/>
      <c r="AX3668" s="16"/>
      <c r="AY3668" s="16"/>
      <c r="AZ3668" s="16"/>
      <c r="BA3668" s="16"/>
      <c r="BB3668" s="16"/>
      <c r="BC3668" s="16"/>
      <c r="BD3668" s="16"/>
      <c r="BH3668" s="6"/>
      <c r="BI3668" s="3"/>
      <c r="BK3668" s="6"/>
      <c r="BL3668" s="3"/>
      <c r="BM3668" s="3"/>
    </row>
    <row r="3669" spans="11:65" ht="12.75" customHeight="1" x14ac:dyDescent="0.15">
      <c r="K3669" s="1"/>
      <c r="AL3669" s="16"/>
      <c r="AM3669" s="16"/>
      <c r="AN3669" s="17"/>
      <c r="AO3669" s="16"/>
      <c r="AP3669" s="16"/>
      <c r="AQ3669" s="18"/>
      <c r="AR3669" s="18"/>
      <c r="AS3669" s="16"/>
      <c r="AT3669" s="16"/>
      <c r="AU3669" s="16"/>
      <c r="AV3669" s="16"/>
      <c r="AW3669" s="17"/>
      <c r="AX3669" s="16"/>
      <c r="AY3669" s="16"/>
      <c r="AZ3669" s="16"/>
      <c r="BA3669" s="16"/>
      <c r="BB3669" s="16"/>
      <c r="BC3669" s="16"/>
      <c r="BD3669" s="16"/>
      <c r="BH3669" s="6"/>
      <c r="BI3669" s="3"/>
      <c r="BK3669" s="6"/>
      <c r="BL3669" s="3"/>
      <c r="BM3669" s="3"/>
    </row>
    <row r="3670" spans="11:65" ht="12.75" customHeight="1" x14ac:dyDescent="0.15">
      <c r="K3670" s="1"/>
      <c r="AL3670" s="16"/>
      <c r="AM3670" s="16"/>
      <c r="AN3670" s="17"/>
      <c r="AO3670" s="16"/>
      <c r="AP3670" s="16"/>
      <c r="AQ3670" s="18"/>
      <c r="AR3670" s="18"/>
      <c r="AS3670" s="16"/>
      <c r="AT3670" s="16"/>
      <c r="AU3670" s="16"/>
      <c r="AV3670" s="16"/>
      <c r="AW3670" s="17"/>
      <c r="AX3670" s="16"/>
      <c r="AY3670" s="16"/>
      <c r="AZ3670" s="16"/>
      <c r="BA3670" s="16"/>
      <c r="BB3670" s="16"/>
      <c r="BC3670" s="16"/>
      <c r="BD3670" s="16"/>
      <c r="BH3670" s="6"/>
      <c r="BI3670" s="3"/>
      <c r="BK3670" s="6"/>
      <c r="BL3670" s="3"/>
      <c r="BM3670" s="3"/>
    </row>
    <row r="3671" spans="11:65" ht="12.75" customHeight="1" x14ac:dyDescent="0.15">
      <c r="K3671" s="1"/>
      <c r="AL3671" s="16"/>
      <c r="AM3671" s="16"/>
      <c r="AN3671" s="17"/>
      <c r="AO3671" s="16"/>
      <c r="AP3671" s="16"/>
      <c r="AQ3671" s="18"/>
      <c r="AR3671" s="18"/>
      <c r="AS3671" s="16"/>
      <c r="AT3671" s="16"/>
      <c r="AU3671" s="16"/>
      <c r="AV3671" s="16"/>
      <c r="AW3671" s="17"/>
      <c r="AX3671" s="16"/>
      <c r="AY3671" s="16"/>
      <c r="AZ3671" s="16"/>
      <c r="BA3671" s="16"/>
      <c r="BB3671" s="16"/>
      <c r="BC3671" s="16"/>
      <c r="BD3671" s="16"/>
      <c r="BH3671" s="6"/>
      <c r="BI3671" s="3"/>
      <c r="BK3671" s="6"/>
      <c r="BL3671" s="3"/>
      <c r="BM3671" s="3"/>
    </row>
    <row r="3672" spans="11:65" ht="12.75" customHeight="1" x14ac:dyDescent="0.15">
      <c r="K3672" s="1"/>
      <c r="AL3672" s="16"/>
      <c r="AM3672" s="16"/>
      <c r="AN3672" s="17"/>
      <c r="AO3672" s="16"/>
      <c r="AP3672" s="16"/>
      <c r="AQ3672" s="18"/>
      <c r="AR3672" s="18"/>
      <c r="AS3672" s="16"/>
      <c r="AT3672" s="16"/>
      <c r="AU3672" s="16"/>
      <c r="AV3672" s="16"/>
      <c r="AW3672" s="17"/>
      <c r="AX3672" s="16"/>
      <c r="AY3672" s="16"/>
      <c r="AZ3672" s="16"/>
      <c r="BA3672" s="16"/>
      <c r="BB3672" s="16"/>
      <c r="BC3672" s="16"/>
      <c r="BD3672" s="16"/>
      <c r="BH3672" s="6"/>
      <c r="BI3672" s="3"/>
      <c r="BK3672" s="6"/>
      <c r="BL3672" s="3"/>
      <c r="BM3672" s="3"/>
    </row>
    <row r="3673" spans="11:65" ht="12.75" customHeight="1" x14ac:dyDescent="0.15">
      <c r="K3673" s="1"/>
      <c r="AL3673" s="16"/>
      <c r="AM3673" s="16"/>
      <c r="AN3673" s="17"/>
      <c r="AO3673" s="16"/>
      <c r="AP3673" s="16"/>
      <c r="AQ3673" s="18"/>
      <c r="AR3673" s="18"/>
      <c r="AS3673" s="16"/>
      <c r="AT3673" s="16"/>
      <c r="AU3673" s="16"/>
      <c r="AV3673" s="16"/>
      <c r="AW3673" s="17"/>
      <c r="AX3673" s="16"/>
      <c r="AY3673" s="16"/>
      <c r="AZ3673" s="16"/>
      <c r="BA3673" s="16"/>
      <c r="BB3673" s="16"/>
      <c r="BC3673" s="16"/>
      <c r="BD3673" s="16"/>
      <c r="BH3673" s="6"/>
      <c r="BI3673" s="3"/>
      <c r="BK3673" s="6"/>
      <c r="BL3673" s="3"/>
      <c r="BM3673" s="3"/>
    </row>
    <row r="3674" spans="11:65" ht="12.75" customHeight="1" x14ac:dyDescent="0.15">
      <c r="K3674" s="1"/>
      <c r="AL3674" s="16"/>
      <c r="AM3674" s="16"/>
      <c r="AN3674" s="17"/>
      <c r="AO3674" s="16"/>
      <c r="AP3674" s="16"/>
      <c r="AQ3674" s="18"/>
      <c r="AR3674" s="18"/>
      <c r="AS3674" s="16"/>
      <c r="AT3674" s="16"/>
      <c r="AU3674" s="16"/>
      <c r="AV3674" s="16"/>
      <c r="AW3674" s="17"/>
      <c r="AX3674" s="16"/>
      <c r="AY3674" s="16"/>
      <c r="AZ3674" s="16"/>
      <c r="BA3674" s="16"/>
      <c r="BB3674" s="16"/>
      <c r="BC3674" s="16"/>
      <c r="BD3674" s="16"/>
      <c r="BH3674" s="6"/>
      <c r="BI3674" s="3"/>
      <c r="BK3674" s="6"/>
      <c r="BL3674" s="3"/>
      <c r="BM3674" s="3"/>
    </row>
    <row r="3675" spans="11:65" ht="12.75" customHeight="1" x14ac:dyDescent="0.15">
      <c r="K3675" s="1"/>
      <c r="AL3675" s="16"/>
      <c r="AM3675" s="16"/>
      <c r="AN3675" s="17"/>
      <c r="AO3675" s="16"/>
      <c r="AP3675" s="16"/>
      <c r="AQ3675" s="18"/>
      <c r="AR3675" s="18"/>
      <c r="AS3675" s="16"/>
      <c r="AT3675" s="16"/>
      <c r="AU3675" s="16"/>
      <c r="AV3675" s="16"/>
      <c r="AW3675" s="17"/>
      <c r="AX3675" s="16"/>
      <c r="AY3675" s="16"/>
      <c r="AZ3675" s="16"/>
      <c r="BA3675" s="16"/>
      <c r="BB3675" s="16"/>
      <c r="BC3675" s="16"/>
      <c r="BD3675" s="16"/>
      <c r="BH3675" s="6"/>
      <c r="BI3675" s="3"/>
      <c r="BK3675" s="6"/>
      <c r="BL3675" s="3"/>
      <c r="BM3675" s="3"/>
    </row>
    <row r="3676" spans="11:65" ht="12.75" customHeight="1" x14ac:dyDescent="0.15">
      <c r="K3676" s="1"/>
      <c r="AL3676" s="16"/>
      <c r="AM3676" s="16"/>
      <c r="AN3676" s="17"/>
      <c r="AO3676" s="16"/>
      <c r="AP3676" s="16"/>
      <c r="AQ3676" s="18"/>
      <c r="AR3676" s="18"/>
      <c r="AS3676" s="16"/>
      <c r="AT3676" s="16"/>
      <c r="AU3676" s="16"/>
      <c r="AV3676" s="16"/>
      <c r="AW3676" s="17"/>
      <c r="AX3676" s="16"/>
      <c r="AY3676" s="16"/>
      <c r="AZ3676" s="16"/>
      <c r="BA3676" s="16"/>
      <c r="BB3676" s="16"/>
      <c r="BC3676" s="16"/>
      <c r="BD3676" s="16"/>
      <c r="BH3676" s="6"/>
      <c r="BI3676" s="3"/>
      <c r="BK3676" s="6"/>
      <c r="BL3676" s="3"/>
      <c r="BM3676" s="3"/>
    </row>
    <row r="3677" spans="11:65" ht="12.75" customHeight="1" x14ac:dyDescent="0.15">
      <c r="K3677" s="1"/>
      <c r="AL3677" s="16"/>
      <c r="AM3677" s="16"/>
      <c r="AN3677" s="17"/>
      <c r="AO3677" s="16"/>
      <c r="AP3677" s="16"/>
      <c r="AQ3677" s="18"/>
      <c r="AR3677" s="18"/>
      <c r="AS3677" s="16"/>
      <c r="AT3677" s="16"/>
      <c r="AU3677" s="16"/>
      <c r="AV3677" s="16"/>
      <c r="AW3677" s="17"/>
      <c r="AX3677" s="16"/>
      <c r="AY3677" s="16"/>
      <c r="AZ3677" s="16"/>
      <c r="BA3677" s="16"/>
      <c r="BB3677" s="16"/>
      <c r="BC3677" s="16"/>
      <c r="BD3677" s="16"/>
      <c r="BH3677" s="6"/>
      <c r="BI3677" s="3"/>
      <c r="BK3677" s="6"/>
      <c r="BL3677" s="3"/>
      <c r="BM3677" s="3"/>
    </row>
    <row r="3678" spans="11:65" ht="12.75" customHeight="1" x14ac:dyDescent="0.15">
      <c r="K3678" s="1"/>
      <c r="AL3678" s="16"/>
      <c r="AM3678" s="16"/>
      <c r="AN3678" s="17"/>
      <c r="AO3678" s="16"/>
      <c r="AP3678" s="16"/>
      <c r="AQ3678" s="18"/>
      <c r="AR3678" s="18"/>
      <c r="AS3678" s="16"/>
      <c r="AT3678" s="16"/>
      <c r="AU3678" s="16"/>
      <c r="AV3678" s="16"/>
      <c r="AW3678" s="17"/>
      <c r="AX3678" s="16"/>
      <c r="AY3678" s="16"/>
      <c r="AZ3678" s="16"/>
      <c r="BA3678" s="16"/>
      <c r="BB3678" s="16"/>
      <c r="BC3678" s="16"/>
      <c r="BD3678" s="16"/>
      <c r="BH3678" s="6"/>
      <c r="BI3678" s="3"/>
      <c r="BK3678" s="6"/>
      <c r="BL3678" s="3"/>
      <c r="BM3678" s="3"/>
    </row>
    <row r="3679" spans="11:65" ht="12.75" customHeight="1" x14ac:dyDescent="0.15">
      <c r="K3679" s="1"/>
      <c r="AL3679" s="16"/>
      <c r="AM3679" s="16"/>
      <c r="AN3679" s="17"/>
      <c r="AO3679" s="16"/>
      <c r="AP3679" s="16"/>
      <c r="AQ3679" s="18"/>
      <c r="AR3679" s="18"/>
      <c r="AS3679" s="16"/>
      <c r="AT3679" s="16"/>
      <c r="AU3679" s="16"/>
      <c r="AV3679" s="16"/>
      <c r="AW3679" s="17"/>
      <c r="AX3679" s="16"/>
      <c r="AY3679" s="16"/>
      <c r="AZ3679" s="16"/>
      <c r="BA3679" s="16"/>
      <c r="BB3679" s="16"/>
      <c r="BC3679" s="16"/>
      <c r="BD3679" s="16"/>
      <c r="BH3679" s="6"/>
      <c r="BI3679" s="3"/>
      <c r="BK3679" s="6"/>
      <c r="BL3679" s="3"/>
      <c r="BM3679" s="3"/>
    </row>
    <row r="3680" spans="11:65" ht="12.75" customHeight="1" x14ac:dyDescent="0.15">
      <c r="K3680" s="1"/>
      <c r="AL3680" s="16"/>
      <c r="AM3680" s="16"/>
      <c r="AN3680" s="17"/>
      <c r="AO3680" s="16"/>
      <c r="AP3680" s="16"/>
      <c r="AQ3680" s="18"/>
      <c r="AR3680" s="18"/>
      <c r="AS3680" s="16"/>
      <c r="AT3680" s="16"/>
      <c r="AU3680" s="16"/>
      <c r="AV3680" s="16"/>
      <c r="AW3680" s="17"/>
      <c r="AX3680" s="16"/>
      <c r="AY3680" s="16"/>
      <c r="AZ3680" s="16"/>
      <c r="BA3680" s="16"/>
      <c r="BB3680" s="16"/>
      <c r="BC3680" s="16"/>
      <c r="BD3680" s="16"/>
      <c r="BH3680" s="6"/>
      <c r="BI3680" s="3"/>
      <c r="BK3680" s="6"/>
      <c r="BL3680" s="3"/>
      <c r="BM3680" s="3"/>
    </row>
    <row r="3681" spans="11:65" ht="12.75" customHeight="1" x14ac:dyDescent="0.15">
      <c r="K3681" s="1"/>
      <c r="AL3681" s="16"/>
      <c r="AM3681" s="16"/>
      <c r="AN3681" s="17"/>
      <c r="AO3681" s="16"/>
      <c r="AP3681" s="16"/>
      <c r="AQ3681" s="18"/>
      <c r="AR3681" s="18"/>
      <c r="AS3681" s="16"/>
      <c r="AT3681" s="16"/>
      <c r="AU3681" s="16"/>
      <c r="AV3681" s="16"/>
      <c r="AW3681" s="17"/>
      <c r="AX3681" s="16"/>
      <c r="AY3681" s="16"/>
      <c r="AZ3681" s="16"/>
      <c r="BA3681" s="16"/>
      <c r="BB3681" s="16"/>
      <c r="BC3681" s="16"/>
      <c r="BD3681" s="16"/>
      <c r="BH3681" s="6"/>
      <c r="BI3681" s="3"/>
      <c r="BK3681" s="6"/>
      <c r="BL3681" s="3"/>
      <c r="BM3681" s="3"/>
    </row>
    <row r="3682" spans="11:65" ht="12.75" customHeight="1" x14ac:dyDescent="0.15">
      <c r="K3682" s="1"/>
      <c r="AL3682" s="16"/>
      <c r="AM3682" s="16"/>
      <c r="AN3682" s="17"/>
      <c r="AO3682" s="16"/>
      <c r="AP3682" s="16"/>
      <c r="AQ3682" s="18"/>
      <c r="AR3682" s="18"/>
      <c r="AS3682" s="16"/>
      <c r="AT3682" s="16"/>
      <c r="AU3682" s="16"/>
      <c r="AV3682" s="16"/>
      <c r="AW3682" s="17"/>
      <c r="AX3682" s="16"/>
      <c r="AY3682" s="16"/>
      <c r="AZ3682" s="16"/>
      <c r="BA3682" s="16"/>
      <c r="BB3682" s="16"/>
      <c r="BC3682" s="16"/>
      <c r="BD3682" s="16"/>
      <c r="BH3682" s="6"/>
      <c r="BI3682" s="3"/>
      <c r="BK3682" s="6"/>
      <c r="BL3682" s="3"/>
      <c r="BM3682" s="3"/>
    </row>
    <row r="3683" spans="11:65" ht="12.75" customHeight="1" x14ac:dyDescent="0.15">
      <c r="K3683" s="1"/>
      <c r="AL3683" s="16"/>
      <c r="AM3683" s="16"/>
      <c r="AN3683" s="17"/>
      <c r="AO3683" s="16"/>
      <c r="AP3683" s="16"/>
      <c r="AQ3683" s="18"/>
      <c r="AR3683" s="18"/>
      <c r="AS3683" s="16"/>
      <c r="AT3683" s="16"/>
      <c r="AU3683" s="16"/>
      <c r="AV3683" s="16"/>
      <c r="AW3683" s="17"/>
      <c r="AX3683" s="16"/>
      <c r="AY3683" s="16"/>
      <c r="AZ3683" s="16"/>
      <c r="BA3683" s="16"/>
      <c r="BB3683" s="16"/>
      <c r="BC3683" s="16"/>
      <c r="BD3683" s="16"/>
      <c r="BH3683" s="6"/>
      <c r="BI3683" s="3"/>
      <c r="BK3683" s="6"/>
      <c r="BL3683" s="3"/>
      <c r="BM3683" s="3"/>
    </row>
    <row r="3684" spans="11:65" ht="12.75" customHeight="1" x14ac:dyDescent="0.15">
      <c r="K3684" s="1"/>
      <c r="AL3684" s="16"/>
      <c r="AM3684" s="16"/>
      <c r="AN3684" s="17"/>
      <c r="AO3684" s="16"/>
      <c r="AP3684" s="16"/>
      <c r="AQ3684" s="18"/>
      <c r="AR3684" s="18"/>
      <c r="AS3684" s="16"/>
      <c r="AT3684" s="16"/>
      <c r="AU3684" s="16"/>
      <c r="AV3684" s="16"/>
      <c r="AW3684" s="17"/>
      <c r="AX3684" s="16"/>
      <c r="AY3684" s="16"/>
      <c r="AZ3684" s="16"/>
      <c r="BA3684" s="16"/>
      <c r="BB3684" s="16"/>
      <c r="BC3684" s="16"/>
      <c r="BD3684" s="16"/>
      <c r="BH3684" s="6"/>
      <c r="BI3684" s="3"/>
      <c r="BK3684" s="6"/>
      <c r="BL3684" s="3"/>
      <c r="BM3684" s="3"/>
    </row>
    <row r="3685" spans="11:65" ht="12.75" customHeight="1" x14ac:dyDescent="0.15">
      <c r="K3685" s="1"/>
      <c r="AL3685" s="16"/>
      <c r="AM3685" s="16"/>
      <c r="AN3685" s="17"/>
      <c r="AO3685" s="16"/>
      <c r="AP3685" s="16"/>
      <c r="AQ3685" s="18"/>
      <c r="AR3685" s="18"/>
      <c r="AS3685" s="16"/>
      <c r="AT3685" s="16"/>
      <c r="AU3685" s="16"/>
      <c r="AV3685" s="16"/>
      <c r="AW3685" s="17"/>
      <c r="AX3685" s="16"/>
      <c r="AY3685" s="16"/>
      <c r="AZ3685" s="16"/>
      <c r="BA3685" s="16"/>
      <c r="BB3685" s="16"/>
      <c r="BC3685" s="16"/>
      <c r="BD3685" s="16"/>
      <c r="BH3685" s="6"/>
      <c r="BI3685" s="3"/>
      <c r="BK3685" s="6"/>
      <c r="BL3685" s="3"/>
      <c r="BM3685" s="3"/>
    </row>
    <row r="3686" spans="11:65" ht="12.75" customHeight="1" x14ac:dyDescent="0.15">
      <c r="K3686" s="1"/>
      <c r="AL3686" s="16"/>
      <c r="AM3686" s="16"/>
      <c r="AN3686" s="17"/>
      <c r="AO3686" s="16"/>
      <c r="AP3686" s="16"/>
      <c r="AQ3686" s="18"/>
      <c r="AR3686" s="18"/>
      <c r="AS3686" s="16"/>
      <c r="AT3686" s="16"/>
      <c r="AU3686" s="16"/>
      <c r="AV3686" s="16"/>
      <c r="AW3686" s="17"/>
      <c r="AX3686" s="16"/>
      <c r="AY3686" s="16"/>
      <c r="AZ3686" s="16"/>
      <c r="BA3686" s="16"/>
      <c r="BB3686" s="16"/>
      <c r="BC3686" s="16"/>
      <c r="BD3686" s="16"/>
      <c r="BH3686" s="6"/>
      <c r="BI3686" s="3"/>
      <c r="BK3686" s="6"/>
      <c r="BL3686" s="3"/>
      <c r="BM3686" s="3"/>
    </row>
    <row r="3687" spans="11:65" ht="12.75" customHeight="1" x14ac:dyDescent="0.15">
      <c r="K3687" s="1"/>
      <c r="AL3687" s="16"/>
      <c r="AM3687" s="16"/>
      <c r="AN3687" s="17"/>
      <c r="AO3687" s="16"/>
      <c r="AP3687" s="16"/>
      <c r="AQ3687" s="18"/>
      <c r="AR3687" s="18"/>
      <c r="AS3687" s="16"/>
      <c r="AT3687" s="16"/>
      <c r="AU3687" s="16"/>
      <c r="AV3687" s="16"/>
      <c r="AW3687" s="17"/>
      <c r="AX3687" s="16"/>
      <c r="AY3687" s="16"/>
      <c r="AZ3687" s="16"/>
      <c r="BA3687" s="16"/>
      <c r="BB3687" s="16"/>
      <c r="BC3687" s="16"/>
      <c r="BD3687" s="16"/>
      <c r="BH3687" s="6"/>
      <c r="BI3687" s="3"/>
      <c r="BK3687" s="6"/>
      <c r="BL3687" s="3"/>
      <c r="BM3687" s="3"/>
    </row>
    <row r="3688" spans="11:65" ht="12.75" customHeight="1" x14ac:dyDescent="0.15">
      <c r="K3688" s="1"/>
      <c r="AL3688" s="16"/>
      <c r="AM3688" s="16"/>
      <c r="AN3688" s="17"/>
      <c r="AO3688" s="16"/>
      <c r="AP3688" s="16"/>
      <c r="AQ3688" s="18"/>
      <c r="AR3688" s="18"/>
      <c r="AS3688" s="16"/>
      <c r="AT3688" s="16"/>
      <c r="AU3688" s="16"/>
      <c r="AV3688" s="16"/>
      <c r="AW3688" s="17"/>
      <c r="AX3688" s="16"/>
      <c r="AY3688" s="16"/>
      <c r="AZ3688" s="16"/>
      <c r="BA3688" s="16"/>
      <c r="BB3688" s="16"/>
      <c r="BC3688" s="16"/>
      <c r="BD3688" s="16"/>
      <c r="BH3688" s="6"/>
      <c r="BI3688" s="3"/>
      <c r="BK3688" s="6"/>
      <c r="BL3688" s="3"/>
      <c r="BM3688" s="3"/>
    </row>
    <row r="3689" spans="11:65" ht="12.75" customHeight="1" x14ac:dyDescent="0.15">
      <c r="K3689" s="1"/>
      <c r="AL3689" s="16"/>
      <c r="AM3689" s="16"/>
      <c r="AN3689" s="17"/>
      <c r="AO3689" s="16"/>
      <c r="AP3689" s="16"/>
      <c r="AQ3689" s="18"/>
      <c r="AR3689" s="18"/>
      <c r="AS3689" s="16"/>
      <c r="AT3689" s="16"/>
      <c r="AU3689" s="16"/>
      <c r="AV3689" s="16"/>
      <c r="AW3689" s="17"/>
      <c r="AX3689" s="16"/>
      <c r="AY3689" s="16"/>
      <c r="AZ3689" s="16"/>
      <c r="BA3689" s="16"/>
      <c r="BB3689" s="16"/>
      <c r="BC3689" s="16"/>
      <c r="BD3689" s="16"/>
      <c r="BH3689" s="6"/>
      <c r="BI3689" s="3"/>
      <c r="BK3689" s="6"/>
      <c r="BL3689" s="3"/>
      <c r="BM3689" s="3"/>
    </row>
    <row r="3690" spans="11:65" ht="12.75" customHeight="1" x14ac:dyDescent="0.15">
      <c r="K3690" s="1"/>
      <c r="AL3690" s="16"/>
      <c r="AM3690" s="16"/>
      <c r="AN3690" s="17"/>
      <c r="AO3690" s="16"/>
      <c r="AP3690" s="16"/>
      <c r="AQ3690" s="18"/>
      <c r="AR3690" s="18"/>
      <c r="AS3690" s="16"/>
      <c r="AT3690" s="16"/>
      <c r="AU3690" s="16"/>
      <c r="AV3690" s="16"/>
      <c r="AW3690" s="17"/>
      <c r="AX3690" s="16"/>
      <c r="AY3690" s="16"/>
      <c r="AZ3690" s="16"/>
      <c r="BA3690" s="16"/>
      <c r="BB3690" s="16"/>
      <c r="BC3690" s="16"/>
      <c r="BD3690" s="16"/>
      <c r="BH3690" s="6"/>
      <c r="BI3690" s="3"/>
      <c r="BK3690" s="6"/>
      <c r="BL3690" s="3"/>
      <c r="BM3690" s="3"/>
    </row>
    <row r="3691" spans="11:65" ht="12.75" customHeight="1" x14ac:dyDescent="0.15">
      <c r="K3691" s="1"/>
      <c r="AL3691" s="16"/>
      <c r="AM3691" s="16"/>
      <c r="AN3691" s="17"/>
      <c r="AO3691" s="16"/>
      <c r="AP3691" s="16"/>
      <c r="AQ3691" s="18"/>
      <c r="AR3691" s="18"/>
      <c r="AS3691" s="16"/>
      <c r="AT3691" s="16"/>
      <c r="AU3691" s="16"/>
      <c r="AV3691" s="16"/>
      <c r="AW3691" s="17"/>
      <c r="AX3691" s="16"/>
      <c r="AY3691" s="16"/>
      <c r="AZ3691" s="16"/>
      <c r="BA3691" s="16"/>
      <c r="BB3691" s="16"/>
      <c r="BC3691" s="16"/>
      <c r="BD3691" s="16"/>
      <c r="BH3691" s="6"/>
      <c r="BI3691" s="3"/>
      <c r="BK3691" s="6"/>
      <c r="BL3691" s="3"/>
      <c r="BM3691" s="3"/>
    </row>
    <row r="3692" spans="11:65" ht="12.75" customHeight="1" x14ac:dyDescent="0.15">
      <c r="K3692" s="1"/>
      <c r="AL3692" s="16"/>
      <c r="AM3692" s="16"/>
      <c r="AN3692" s="17"/>
      <c r="AO3692" s="16"/>
      <c r="AP3692" s="16"/>
      <c r="AQ3692" s="18"/>
      <c r="AR3692" s="18"/>
      <c r="AS3692" s="16"/>
      <c r="AT3692" s="16"/>
      <c r="AU3692" s="16"/>
      <c r="AV3692" s="16"/>
      <c r="AW3692" s="17"/>
      <c r="AX3692" s="16"/>
      <c r="AY3692" s="16"/>
      <c r="AZ3692" s="16"/>
      <c r="BA3692" s="16"/>
      <c r="BB3692" s="16"/>
      <c r="BC3692" s="16"/>
      <c r="BD3692" s="16"/>
      <c r="BH3692" s="6"/>
      <c r="BI3692" s="3"/>
      <c r="BK3692" s="6"/>
      <c r="BL3692" s="3"/>
      <c r="BM3692" s="3"/>
    </row>
    <row r="3693" spans="11:65" ht="12.75" customHeight="1" x14ac:dyDescent="0.15">
      <c r="K3693" s="1"/>
      <c r="AL3693" s="16"/>
      <c r="AM3693" s="16"/>
      <c r="AN3693" s="17"/>
      <c r="AO3693" s="16"/>
      <c r="AP3693" s="16"/>
      <c r="AQ3693" s="18"/>
      <c r="AR3693" s="18"/>
      <c r="AS3693" s="16"/>
      <c r="AT3693" s="16"/>
      <c r="AU3693" s="16"/>
      <c r="AV3693" s="16"/>
      <c r="AW3693" s="17"/>
      <c r="AX3693" s="16"/>
      <c r="AY3693" s="16"/>
      <c r="AZ3693" s="16"/>
      <c r="BA3693" s="16"/>
      <c r="BB3693" s="16"/>
      <c r="BC3693" s="16"/>
      <c r="BD3693" s="16"/>
      <c r="BH3693" s="6"/>
      <c r="BI3693" s="3"/>
      <c r="BK3693" s="6"/>
      <c r="BL3693" s="3"/>
      <c r="BM3693" s="3"/>
    </row>
    <row r="3694" spans="11:65" ht="12.75" customHeight="1" x14ac:dyDescent="0.15">
      <c r="K3694" s="1"/>
      <c r="AL3694" s="16"/>
      <c r="AM3694" s="16"/>
      <c r="AN3694" s="17"/>
      <c r="AO3694" s="16"/>
      <c r="AP3694" s="16"/>
      <c r="AQ3694" s="18"/>
      <c r="AR3694" s="18"/>
      <c r="AS3694" s="16"/>
      <c r="AT3694" s="16"/>
      <c r="AU3694" s="16"/>
      <c r="AV3694" s="16"/>
      <c r="AW3694" s="17"/>
      <c r="AX3694" s="16"/>
      <c r="AY3694" s="16"/>
      <c r="AZ3694" s="16"/>
      <c r="BA3694" s="16"/>
      <c r="BB3694" s="16"/>
      <c r="BC3694" s="16"/>
      <c r="BD3694" s="16"/>
      <c r="BH3694" s="6"/>
      <c r="BI3694" s="3"/>
      <c r="BK3694" s="6"/>
      <c r="BL3694" s="3"/>
      <c r="BM3694" s="3"/>
    </row>
    <row r="3695" spans="11:65" ht="12.75" customHeight="1" x14ac:dyDescent="0.15">
      <c r="K3695" s="1"/>
      <c r="AL3695" s="16"/>
      <c r="AM3695" s="16"/>
      <c r="AN3695" s="17"/>
      <c r="AO3695" s="16"/>
      <c r="AP3695" s="16"/>
      <c r="AQ3695" s="18"/>
      <c r="AR3695" s="18"/>
      <c r="AS3695" s="16"/>
      <c r="AT3695" s="16"/>
      <c r="AU3695" s="16"/>
      <c r="AV3695" s="16"/>
      <c r="AW3695" s="17"/>
      <c r="AX3695" s="16"/>
      <c r="AY3695" s="16"/>
      <c r="AZ3695" s="16"/>
      <c r="BA3695" s="16"/>
      <c r="BB3695" s="16"/>
      <c r="BC3695" s="16"/>
      <c r="BD3695" s="16"/>
      <c r="BH3695" s="6"/>
      <c r="BI3695" s="3"/>
      <c r="BK3695" s="6"/>
      <c r="BL3695" s="3"/>
      <c r="BM3695" s="3"/>
    </row>
    <row r="3696" spans="11:65" ht="12.75" customHeight="1" x14ac:dyDescent="0.15">
      <c r="K3696" s="1"/>
      <c r="AL3696" s="16"/>
      <c r="AM3696" s="16"/>
      <c r="AN3696" s="17"/>
      <c r="AO3696" s="16"/>
      <c r="AP3696" s="16"/>
      <c r="AQ3696" s="18"/>
      <c r="AR3696" s="18"/>
      <c r="AS3696" s="16"/>
      <c r="AT3696" s="16"/>
      <c r="AU3696" s="16"/>
      <c r="AV3696" s="16"/>
      <c r="AW3696" s="17"/>
      <c r="AX3696" s="16"/>
      <c r="AY3696" s="16"/>
      <c r="AZ3696" s="16"/>
      <c r="BA3696" s="16"/>
      <c r="BB3696" s="16"/>
      <c r="BC3696" s="16"/>
      <c r="BD3696" s="16"/>
      <c r="BH3696" s="6"/>
      <c r="BI3696" s="3"/>
      <c r="BK3696" s="6"/>
      <c r="BL3696" s="3"/>
      <c r="BM3696" s="3"/>
    </row>
    <row r="3697" spans="11:65" ht="12.75" customHeight="1" x14ac:dyDescent="0.15">
      <c r="K3697" s="1"/>
      <c r="AL3697" s="16"/>
      <c r="AM3697" s="16"/>
      <c r="AN3697" s="17"/>
      <c r="AO3697" s="16"/>
      <c r="AP3697" s="16"/>
      <c r="AQ3697" s="18"/>
      <c r="AR3697" s="18"/>
      <c r="AS3697" s="16"/>
      <c r="AT3697" s="16"/>
      <c r="AU3697" s="16"/>
      <c r="AV3697" s="16"/>
      <c r="AW3697" s="17"/>
      <c r="AX3697" s="16"/>
      <c r="AY3697" s="16"/>
      <c r="AZ3697" s="16"/>
      <c r="BA3697" s="16"/>
      <c r="BB3697" s="16"/>
      <c r="BC3697" s="16"/>
      <c r="BD3697" s="16"/>
      <c r="BH3697" s="6"/>
      <c r="BI3697" s="3"/>
      <c r="BK3697" s="6"/>
      <c r="BL3697" s="3"/>
      <c r="BM3697" s="3"/>
    </row>
    <row r="3698" spans="11:65" ht="12.75" customHeight="1" x14ac:dyDescent="0.15">
      <c r="K3698" s="1"/>
      <c r="AL3698" s="16"/>
      <c r="AM3698" s="16"/>
      <c r="AN3698" s="17"/>
      <c r="AO3698" s="16"/>
      <c r="AP3698" s="16"/>
      <c r="AQ3698" s="18"/>
      <c r="AR3698" s="18"/>
      <c r="AS3698" s="16"/>
      <c r="AT3698" s="16"/>
      <c r="AU3698" s="16"/>
      <c r="AV3698" s="16"/>
      <c r="AW3698" s="17"/>
      <c r="AX3698" s="16"/>
      <c r="AY3698" s="16"/>
      <c r="AZ3698" s="16"/>
      <c r="BA3698" s="16"/>
      <c r="BB3698" s="16"/>
      <c r="BC3698" s="16"/>
      <c r="BD3698" s="16"/>
      <c r="BH3698" s="6"/>
      <c r="BI3698" s="3"/>
      <c r="BK3698" s="6"/>
      <c r="BL3698" s="3"/>
      <c r="BM3698" s="3"/>
    </row>
    <row r="3699" spans="11:65" ht="12.75" customHeight="1" x14ac:dyDescent="0.15">
      <c r="K3699" s="1"/>
      <c r="AL3699" s="16"/>
      <c r="AM3699" s="16"/>
      <c r="AN3699" s="17"/>
      <c r="AO3699" s="16"/>
      <c r="AP3699" s="16"/>
      <c r="AQ3699" s="18"/>
      <c r="AR3699" s="18"/>
      <c r="AS3699" s="16"/>
      <c r="AT3699" s="16"/>
      <c r="AU3699" s="16"/>
      <c r="AV3699" s="16"/>
      <c r="AW3699" s="17"/>
      <c r="AX3699" s="16"/>
      <c r="AY3699" s="16"/>
      <c r="AZ3699" s="16"/>
      <c r="BA3699" s="16"/>
      <c r="BB3699" s="16"/>
      <c r="BC3699" s="16"/>
      <c r="BD3699" s="16"/>
      <c r="BH3699" s="6"/>
      <c r="BI3699" s="3"/>
      <c r="BK3699" s="6"/>
      <c r="BL3699" s="3"/>
      <c r="BM3699" s="3"/>
    </row>
    <row r="3700" spans="11:65" ht="12.75" customHeight="1" x14ac:dyDescent="0.15">
      <c r="K3700" s="1"/>
      <c r="AL3700" s="16"/>
      <c r="AM3700" s="16"/>
      <c r="AN3700" s="17"/>
      <c r="AO3700" s="16"/>
      <c r="AP3700" s="16"/>
      <c r="AQ3700" s="18"/>
      <c r="AR3700" s="18"/>
      <c r="AS3700" s="16"/>
      <c r="AT3700" s="16"/>
      <c r="AU3700" s="16"/>
      <c r="AV3700" s="16"/>
      <c r="AW3700" s="17"/>
      <c r="AX3700" s="16"/>
      <c r="AY3700" s="16"/>
      <c r="AZ3700" s="16"/>
      <c r="BA3700" s="16"/>
      <c r="BB3700" s="16"/>
      <c r="BC3700" s="16"/>
      <c r="BD3700" s="16"/>
      <c r="BH3700" s="6"/>
      <c r="BI3700" s="3"/>
      <c r="BK3700" s="6"/>
      <c r="BL3700" s="3"/>
      <c r="BM3700" s="3"/>
    </row>
    <row r="3701" spans="11:65" ht="12.75" customHeight="1" x14ac:dyDescent="0.15">
      <c r="K3701" s="1"/>
      <c r="AL3701" s="16"/>
      <c r="AM3701" s="16"/>
      <c r="AN3701" s="17"/>
      <c r="AO3701" s="16"/>
      <c r="AP3701" s="16"/>
      <c r="AQ3701" s="18"/>
      <c r="AR3701" s="18"/>
      <c r="AS3701" s="16"/>
      <c r="AT3701" s="16"/>
      <c r="AU3701" s="16"/>
      <c r="AV3701" s="16"/>
      <c r="AW3701" s="17"/>
      <c r="AX3701" s="16"/>
      <c r="AY3701" s="16"/>
      <c r="AZ3701" s="16"/>
      <c r="BA3701" s="16"/>
      <c r="BB3701" s="16"/>
      <c r="BC3701" s="16"/>
      <c r="BD3701" s="16"/>
      <c r="BH3701" s="6"/>
      <c r="BI3701" s="3"/>
      <c r="BK3701" s="6"/>
      <c r="BL3701" s="3"/>
      <c r="BM3701" s="3"/>
    </row>
    <row r="3702" spans="11:65" ht="12.75" customHeight="1" x14ac:dyDescent="0.15">
      <c r="K3702" s="1"/>
      <c r="AL3702" s="16"/>
      <c r="AM3702" s="16"/>
      <c r="AN3702" s="17"/>
      <c r="AO3702" s="16"/>
      <c r="AP3702" s="16"/>
      <c r="AQ3702" s="18"/>
      <c r="AR3702" s="18"/>
      <c r="AS3702" s="16"/>
      <c r="AT3702" s="16"/>
      <c r="AU3702" s="16"/>
      <c r="AV3702" s="16"/>
      <c r="AW3702" s="17"/>
      <c r="AX3702" s="16"/>
      <c r="AY3702" s="16"/>
      <c r="AZ3702" s="16"/>
      <c r="BA3702" s="16"/>
      <c r="BB3702" s="16"/>
      <c r="BC3702" s="16"/>
      <c r="BD3702" s="16"/>
      <c r="BH3702" s="6"/>
      <c r="BI3702" s="3"/>
      <c r="BK3702" s="6"/>
      <c r="BL3702" s="3"/>
      <c r="BM3702" s="3"/>
    </row>
    <row r="3703" spans="11:65" ht="12.75" customHeight="1" x14ac:dyDescent="0.15">
      <c r="K3703" s="1"/>
      <c r="AL3703" s="16"/>
      <c r="AM3703" s="16"/>
      <c r="AN3703" s="17"/>
      <c r="AO3703" s="16"/>
      <c r="AP3703" s="16"/>
      <c r="AQ3703" s="18"/>
      <c r="AR3703" s="18"/>
      <c r="AS3703" s="16"/>
      <c r="AT3703" s="16"/>
      <c r="AU3703" s="16"/>
      <c r="AV3703" s="16"/>
      <c r="AW3703" s="17"/>
      <c r="AX3703" s="16"/>
      <c r="AY3703" s="16"/>
      <c r="AZ3703" s="16"/>
      <c r="BA3703" s="16"/>
      <c r="BB3703" s="16"/>
      <c r="BC3703" s="16"/>
      <c r="BD3703" s="16"/>
      <c r="BH3703" s="6"/>
      <c r="BI3703" s="3"/>
      <c r="BK3703" s="6"/>
      <c r="BL3703" s="3"/>
      <c r="BM3703" s="3"/>
    </row>
    <row r="3704" spans="11:65" ht="12.75" customHeight="1" x14ac:dyDescent="0.15">
      <c r="K3704" s="1"/>
      <c r="AL3704" s="16"/>
      <c r="AM3704" s="16"/>
      <c r="AN3704" s="17"/>
      <c r="AO3704" s="16"/>
      <c r="AP3704" s="16"/>
      <c r="AQ3704" s="18"/>
      <c r="AR3704" s="18"/>
      <c r="AS3704" s="16"/>
      <c r="AT3704" s="16"/>
      <c r="AU3704" s="16"/>
      <c r="AV3704" s="16"/>
      <c r="AW3704" s="17"/>
      <c r="AX3704" s="16"/>
      <c r="AY3704" s="16"/>
      <c r="AZ3704" s="16"/>
      <c r="BA3704" s="16"/>
      <c r="BB3704" s="16"/>
      <c r="BC3704" s="16"/>
      <c r="BD3704" s="16"/>
      <c r="BH3704" s="6"/>
      <c r="BI3704" s="3"/>
      <c r="BK3704" s="6"/>
      <c r="BL3704" s="3"/>
      <c r="BM3704" s="3"/>
    </row>
    <row r="3705" spans="11:65" ht="12.75" customHeight="1" x14ac:dyDescent="0.15">
      <c r="K3705" s="1"/>
      <c r="AL3705" s="16"/>
      <c r="AM3705" s="16"/>
      <c r="AN3705" s="17"/>
      <c r="AO3705" s="16"/>
      <c r="AP3705" s="16"/>
      <c r="AQ3705" s="18"/>
      <c r="AR3705" s="18"/>
      <c r="AS3705" s="16"/>
      <c r="AT3705" s="16"/>
      <c r="AU3705" s="16"/>
      <c r="AV3705" s="16"/>
      <c r="AW3705" s="17"/>
      <c r="AX3705" s="16"/>
      <c r="AY3705" s="16"/>
      <c r="AZ3705" s="16"/>
      <c r="BA3705" s="16"/>
      <c r="BB3705" s="16"/>
      <c r="BC3705" s="16"/>
      <c r="BD3705" s="16"/>
      <c r="BH3705" s="6"/>
      <c r="BI3705" s="3"/>
      <c r="BK3705" s="6"/>
      <c r="BL3705" s="3"/>
      <c r="BM3705" s="3"/>
    </row>
    <row r="3706" spans="11:65" ht="12.75" customHeight="1" x14ac:dyDescent="0.15">
      <c r="K3706" s="1"/>
      <c r="AL3706" s="16"/>
      <c r="AM3706" s="16"/>
      <c r="AN3706" s="17"/>
      <c r="AO3706" s="16"/>
      <c r="AP3706" s="16"/>
      <c r="AQ3706" s="18"/>
      <c r="AR3706" s="18"/>
      <c r="AS3706" s="16"/>
      <c r="AT3706" s="16"/>
      <c r="AU3706" s="16"/>
      <c r="AV3706" s="16"/>
      <c r="AW3706" s="17"/>
      <c r="AX3706" s="16"/>
      <c r="AY3706" s="16"/>
      <c r="AZ3706" s="16"/>
      <c r="BA3706" s="16"/>
      <c r="BB3706" s="16"/>
      <c r="BC3706" s="16"/>
      <c r="BD3706" s="16"/>
      <c r="BH3706" s="6"/>
      <c r="BI3706" s="3"/>
      <c r="BK3706" s="6"/>
      <c r="BL3706" s="3"/>
      <c r="BM3706" s="3"/>
    </row>
    <row r="3707" spans="11:65" ht="12.75" customHeight="1" x14ac:dyDescent="0.15">
      <c r="K3707" s="1"/>
      <c r="AL3707" s="16"/>
      <c r="AM3707" s="16"/>
      <c r="AN3707" s="17"/>
      <c r="AO3707" s="16"/>
      <c r="AP3707" s="16"/>
      <c r="AQ3707" s="18"/>
      <c r="AR3707" s="18"/>
      <c r="AS3707" s="16"/>
      <c r="AT3707" s="16"/>
      <c r="AU3707" s="16"/>
      <c r="AV3707" s="16"/>
      <c r="AW3707" s="17"/>
      <c r="AX3707" s="16"/>
      <c r="AY3707" s="16"/>
      <c r="AZ3707" s="16"/>
      <c r="BA3707" s="16"/>
      <c r="BB3707" s="16"/>
      <c r="BC3707" s="16"/>
      <c r="BD3707" s="16"/>
      <c r="BH3707" s="6"/>
      <c r="BI3707" s="3"/>
      <c r="BK3707" s="6"/>
      <c r="BL3707" s="3"/>
      <c r="BM3707" s="3"/>
    </row>
    <row r="3708" spans="11:65" ht="12.75" customHeight="1" x14ac:dyDescent="0.15">
      <c r="K3708" s="1"/>
      <c r="AL3708" s="16"/>
      <c r="AM3708" s="16"/>
      <c r="AN3708" s="17"/>
      <c r="AO3708" s="16"/>
      <c r="AP3708" s="16"/>
      <c r="AQ3708" s="18"/>
      <c r="AR3708" s="18"/>
      <c r="AS3708" s="16"/>
      <c r="AT3708" s="16"/>
      <c r="AU3708" s="16"/>
      <c r="AV3708" s="16"/>
      <c r="AW3708" s="17"/>
      <c r="AX3708" s="16"/>
      <c r="AY3708" s="16"/>
      <c r="AZ3708" s="16"/>
      <c r="BA3708" s="16"/>
      <c r="BB3708" s="16"/>
      <c r="BC3708" s="16"/>
      <c r="BD3708" s="16"/>
      <c r="BH3708" s="6"/>
      <c r="BI3708" s="3"/>
      <c r="BK3708" s="6"/>
      <c r="BL3708" s="3"/>
      <c r="BM3708" s="3"/>
    </row>
    <row r="3709" spans="11:65" ht="12.75" customHeight="1" x14ac:dyDescent="0.15">
      <c r="K3709" s="1"/>
      <c r="AL3709" s="16"/>
      <c r="AM3709" s="16"/>
      <c r="AN3709" s="17"/>
      <c r="AO3709" s="16"/>
      <c r="AP3709" s="16"/>
      <c r="AQ3709" s="18"/>
      <c r="AR3709" s="18"/>
      <c r="AS3709" s="16"/>
      <c r="AT3709" s="16"/>
      <c r="AU3709" s="16"/>
      <c r="AV3709" s="16"/>
      <c r="AW3709" s="17"/>
      <c r="AX3709" s="16"/>
      <c r="AY3709" s="16"/>
      <c r="AZ3709" s="16"/>
      <c r="BA3709" s="16"/>
      <c r="BB3709" s="16"/>
      <c r="BC3709" s="16"/>
      <c r="BD3709" s="16"/>
      <c r="BH3709" s="6"/>
      <c r="BI3709" s="3"/>
      <c r="BK3709" s="6"/>
      <c r="BL3709" s="3"/>
      <c r="BM3709" s="3"/>
    </row>
    <row r="3710" spans="11:65" ht="12.75" customHeight="1" x14ac:dyDescent="0.15">
      <c r="K3710" s="1"/>
      <c r="AL3710" s="16"/>
      <c r="AM3710" s="16"/>
      <c r="AN3710" s="17"/>
      <c r="AO3710" s="16"/>
      <c r="AP3710" s="16"/>
      <c r="AQ3710" s="18"/>
      <c r="AR3710" s="18"/>
      <c r="AS3710" s="16"/>
      <c r="AT3710" s="16"/>
      <c r="AU3710" s="16"/>
      <c r="AV3710" s="16"/>
      <c r="AW3710" s="17"/>
      <c r="AX3710" s="16"/>
      <c r="AY3710" s="16"/>
      <c r="AZ3710" s="16"/>
      <c r="BA3710" s="16"/>
      <c r="BB3710" s="16"/>
      <c r="BC3710" s="16"/>
      <c r="BD3710" s="16"/>
      <c r="BH3710" s="6"/>
      <c r="BI3710" s="3"/>
      <c r="BK3710" s="6"/>
      <c r="BL3710" s="3"/>
      <c r="BM3710" s="3"/>
    </row>
    <row r="3711" spans="11:65" ht="12.75" customHeight="1" x14ac:dyDescent="0.15">
      <c r="K3711" s="1"/>
      <c r="AL3711" s="16"/>
      <c r="AM3711" s="16"/>
      <c r="AN3711" s="17"/>
      <c r="AO3711" s="16"/>
      <c r="AP3711" s="16"/>
      <c r="AQ3711" s="18"/>
      <c r="AR3711" s="18"/>
      <c r="AS3711" s="16"/>
      <c r="AT3711" s="16"/>
      <c r="AU3711" s="16"/>
      <c r="AV3711" s="16"/>
      <c r="AW3711" s="17"/>
      <c r="AX3711" s="16"/>
      <c r="AY3711" s="16"/>
      <c r="AZ3711" s="16"/>
      <c r="BA3711" s="16"/>
      <c r="BB3711" s="16"/>
      <c r="BC3711" s="16"/>
      <c r="BD3711" s="16"/>
      <c r="BH3711" s="6"/>
      <c r="BI3711" s="3"/>
      <c r="BK3711" s="6"/>
      <c r="BL3711" s="3"/>
      <c r="BM3711" s="3"/>
    </row>
    <row r="3712" spans="11:65" ht="12.75" customHeight="1" x14ac:dyDescent="0.15">
      <c r="K3712" s="1"/>
      <c r="AL3712" s="16"/>
      <c r="AM3712" s="16"/>
      <c r="AN3712" s="17"/>
      <c r="AO3712" s="16"/>
      <c r="AP3712" s="16"/>
      <c r="AQ3712" s="18"/>
      <c r="AR3712" s="18"/>
      <c r="AS3712" s="16"/>
      <c r="AT3712" s="16"/>
      <c r="AU3712" s="16"/>
      <c r="AV3712" s="16"/>
      <c r="AW3712" s="17"/>
      <c r="AX3712" s="16"/>
      <c r="AY3712" s="16"/>
      <c r="AZ3712" s="16"/>
      <c r="BA3712" s="16"/>
      <c r="BB3712" s="16"/>
      <c r="BC3712" s="16"/>
      <c r="BD3712" s="16"/>
      <c r="BH3712" s="6"/>
      <c r="BI3712" s="3"/>
      <c r="BK3712" s="6"/>
      <c r="BL3712" s="3"/>
      <c r="BM3712" s="3"/>
    </row>
    <row r="3713" spans="11:65" ht="12.75" customHeight="1" x14ac:dyDescent="0.15">
      <c r="K3713" s="1"/>
      <c r="AL3713" s="16"/>
      <c r="AM3713" s="16"/>
      <c r="AN3713" s="17"/>
      <c r="AO3713" s="16"/>
      <c r="AP3713" s="16"/>
      <c r="AQ3713" s="18"/>
      <c r="AR3713" s="18"/>
      <c r="AS3713" s="16"/>
      <c r="AT3713" s="16"/>
      <c r="AU3713" s="16"/>
      <c r="AV3713" s="16"/>
      <c r="AW3713" s="17"/>
      <c r="AX3713" s="16"/>
      <c r="AY3713" s="16"/>
      <c r="AZ3713" s="16"/>
      <c r="BA3713" s="16"/>
      <c r="BB3713" s="16"/>
      <c r="BC3713" s="16"/>
      <c r="BD3713" s="16"/>
      <c r="BH3713" s="6"/>
      <c r="BI3713" s="3"/>
      <c r="BK3713" s="6"/>
      <c r="BL3713" s="3"/>
      <c r="BM3713" s="3"/>
    </row>
    <row r="3714" spans="11:65" ht="12.75" customHeight="1" x14ac:dyDescent="0.15">
      <c r="K3714" s="1"/>
      <c r="AL3714" s="16"/>
      <c r="AM3714" s="16"/>
      <c r="AN3714" s="17"/>
      <c r="AO3714" s="16"/>
      <c r="AP3714" s="16"/>
      <c r="AQ3714" s="18"/>
      <c r="AR3714" s="18"/>
      <c r="AS3714" s="16"/>
      <c r="AT3714" s="16"/>
      <c r="AU3714" s="16"/>
      <c r="AV3714" s="16"/>
      <c r="AW3714" s="17"/>
      <c r="AX3714" s="16"/>
      <c r="AY3714" s="16"/>
      <c r="AZ3714" s="16"/>
      <c r="BA3714" s="16"/>
      <c r="BB3714" s="16"/>
      <c r="BC3714" s="16"/>
      <c r="BD3714" s="16"/>
      <c r="BH3714" s="6"/>
      <c r="BI3714" s="3"/>
      <c r="BK3714" s="6"/>
      <c r="BL3714" s="3"/>
      <c r="BM3714" s="3"/>
    </row>
    <row r="3715" spans="11:65" ht="12.75" customHeight="1" x14ac:dyDescent="0.15">
      <c r="K3715" s="1"/>
      <c r="AL3715" s="16"/>
      <c r="AM3715" s="16"/>
      <c r="AN3715" s="17"/>
      <c r="AO3715" s="16"/>
      <c r="AP3715" s="16"/>
      <c r="AQ3715" s="18"/>
      <c r="AR3715" s="18"/>
      <c r="AS3715" s="16"/>
      <c r="AT3715" s="16"/>
      <c r="AU3715" s="16"/>
      <c r="AV3715" s="16"/>
      <c r="AW3715" s="17"/>
      <c r="AX3715" s="16"/>
      <c r="AY3715" s="16"/>
      <c r="AZ3715" s="16"/>
      <c r="BA3715" s="16"/>
      <c r="BB3715" s="16"/>
      <c r="BC3715" s="16"/>
      <c r="BD3715" s="16"/>
      <c r="BH3715" s="6"/>
      <c r="BI3715" s="3"/>
      <c r="BK3715" s="6"/>
      <c r="BL3715" s="3"/>
      <c r="BM3715" s="3"/>
    </row>
    <row r="3716" spans="11:65" ht="12.75" customHeight="1" x14ac:dyDescent="0.15">
      <c r="K3716" s="1"/>
      <c r="AL3716" s="16"/>
      <c r="AM3716" s="16"/>
      <c r="AN3716" s="17"/>
      <c r="AO3716" s="16"/>
      <c r="AP3716" s="16"/>
      <c r="AQ3716" s="18"/>
      <c r="AR3716" s="18"/>
      <c r="AS3716" s="16"/>
      <c r="AT3716" s="16"/>
      <c r="AU3716" s="16"/>
      <c r="AV3716" s="16"/>
      <c r="AW3716" s="17"/>
      <c r="AX3716" s="16"/>
      <c r="AY3716" s="16"/>
      <c r="AZ3716" s="16"/>
      <c r="BA3716" s="16"/>
      <c r="BB3716" s="16"/>
      <c r="BC3716" s="16"/>
      <c r="BD3716" s="16"/>
      <c r="BH3716" s="6"/>
      <c r="BI3716" s="3"/>
      <c r="BK3716" s="6"/>
      <c r="BL3716" s="3"/>
      <c r="BM3716" s="3"/>
    </row>
    <row r="3717" spans="11:65" ht="12.75" customHeight="1" x14ac:dyDescent="0.15">
      <c r="K3717" s="1"/>
      <c r="AL3717" s="16"/>
      <c r="AM3717" s="16"/>
      <c r="AN3717" s="17"/>
      <c r="AO3717" s="16"/>
      <c r="AP3717" s="16"/>
      <c r="AQ3717" s="18"/>
      <c r="AR3717" s="18"/>
      <c r="AS3717" s="16"/>
      <c r="AT3717" s="16"/>
      <c r="AU3717" s="16"/>
      <c r="AV3717" s="16"/>
      <c r="AW3717" s="17"/>
      <c r="AX3717" s="16"/>
      <c r="AY3717" s="16"/>
      <c r="AZ3717" s="16"/>
      <c r="BA3717" s="16"/>
      <c r="BB3717" s="16"/>
      <c r="BC3717" s="16"/>
      <c r="BD3717" s="16"/>
      <c r="BH3717" s="6"/>
      <c r="BI3717" s="3"/>
      <c r="BK3717" s="6"/>
      <c r="BL3717" s="3"/>
      <c r="BM3717" s="3"/>
    </row>
    <row r="3718" spans="11:65" ht="12.75" customHeight="1" x14ac:dyDescent="0.15">
      <c r="K3718" s="1"/>
      <c r="AL3718" s="16"/>
      <c r="AM3718" s="16"/>
      <c r="AN3718" s="17"/>
      <c r="AO3718" s="16"/>
      <c r="AP3718" s="16"/>
      <c r="AQ3718" s="18"/>
      <c r="AR3718" s="18"/>
      <c r="AS3718" s="16"/>
      <c r="AT3718" s="16"/>
      <c r="AU3718" s="16"/>
      <c r="AV3718" s="16"/>
      <c r="AW3718" s="17"/>
      <c r="AX3718" s="16"/>
      <c r="AY3718" s="16"/>
      <c r="AZ3718" s="16"/>
      <c r="BA3718" s="16"/>
      <c r="BB3718" s="16"/>
      <c r="BC3718" s="16"/>
      <c r="BD3718" s="16"/>
      <c r="BH3718" s="6"/>
      <c r="BI3718" s="3"/>
      <c r="BK3718" s="6"/>
      <c r="BL3718" s="3"/>
      <c r="BM3718" s="3"/>
    </row>
    <row r="3719" spans="11:65" ht="12.75" customHeight="1" x14ac:dyDescent="0.15">
      <c r="K3719" s="1"/>
      <c r="AL3719" s="16"/>
      <c r="AM3719" s="16"/>
      <c r="AN3719" s="17"/>
      <c r="AO3719" s="16"/>
      <c r="AP3719" s="16"/>
      <c r="AQ3719" s="18"/>
      <c r="AR3719" s="18"/>
      <c r="AS3719" s="16"/>
      <c r="AT3719" s="16"/>
      <c r="AU3719" s="16"/>
      <c r="AV3719" s="16"/>
      <c r="AW3719" s="17"/>
      <c r="AX3719" s="16"/>
      <c r="AY3719" s="16"/>
      <c r="AZ3719" s="16"/>
      <c r="BA3719" s="16"/>
      <c r="BB3719" s="16"/>
      <c r="BC3719" s="16"/>
      <c r="BD3719" s="16"/>
      <c r="BH3719" s="6"/>
      <c r="BI3719" s="3"/>
      <c r="BK3719" s="6"/>
      <c r="BL3719" s="3"/>
      <c r="BM3719" s="3"/>
    </row>
    <row r="3720" spans="11:65" ht="12.75" customHeight="1" x14ac:dyDescent="0.15">
      <c r="K3720" s="1"/>
      <c r="AL3720" s="16"/>
      <c r="AM3720" s="16"/>
      <c r="AN3720" s="17"/>
      <c r="AO3720" s="16"/>
      <c r="AP3720" s="16"/>
      <c r="AQ3720" s="18"/>
      <c r="AR3720" s="18"/>
      <c r="AS3720" s="16"/>
      <c r="AT3720" s="16"/>
      <c r="AU3720" s="16"/>
      <c r="AV3720" s="16"/>
      <c r="AW3720" s="17"/>
      <c r="AX3720" s="16"/>
      <c r="AY3720" s="16"/>
      <c r="AZ3720" s="16"/>
      <c r="BA3720" s="16"/>
      <c r="BB3720" s="16"/>
      <c r="BC3720" s="16"/>
      <c r="BD3720" s="16"/>
      <c r="BH3720" s="6"/>
      <c r="BI3720" s="3"/>
      <c r="BK3720" s="6"/>
      <c r="BL3720" s="3"/>
      <c r="BM3720" s="3"/>
    </row>
    <row r="3721" spans="11:65" ht="12.75" customHeight="1" x14ac:dyDescent="0.15">
      <c r="K3721" s="1"/>
      <c r="AL3721" s="16"/>
      <c r="AM3721" s="16"/>
      <c r="AN3721" s="17"/>
      <c r="AO3721" s="16"/>
      <c r="AP3721" s="16"/>
      <c r="AQ3721" s="18"/>
      <c r="AR3721" s="18"/>
      <c r="AS3721" s="16"/>
      <c r="AT3721" s="16"/>
      <c r="AU3721" s="16"/>
      <c r="AV3721" s="16"/>
      <c r="AW3721" s="17"/>
      <c r="AX3721" s="16"/>
      <c r="AY3721" s="16"/>
      <c r="AZ3721" s="16"/>
      <c r="BA3721" s="16"/>
      <c r="BB3721" s="16"/>
      <c r="BC3721" s="16"/>
      <c r="BD3721" s="16"/>
      <c r="BH3721" s="6"/>
      <c r="BI3721" s="3"/>
      <c r="BK3721" s="6"/>
      <c r="BL3721" s="3"/>
      <c r="BM3721" s="3"/>
    </row>
    <row r="3722" spans="11:65" ht="12.75" customHeight="1" x14ac:dyDescent="0.15">
      <c r="K3722" s="1"/>
      <c r="AL3722" s="16"/>
      <c r="AM3722" s="16"/>
      <c r="AN3722" s="17"/>
      <c r="AO3722" s="16"/>
      <c r="AP3722" s="16"/>
      <c r="AQ3722" s="18"/>
      <c r="AR3722" s="18"/>
      <c r="AS3722" s="16"/>
      <c r="AT3722" s="16"/>
      <c r="AU3722" s="16"/>
      <c r="AV3722" s="16"/>
      <c r="AW3722" s="17"/>
      <c r="AX3722" s="16"/>
      <c r="AY3722" s="16"/>
      <c r="AZ3722" s="16"/>
      <c r="BA3722" s="16"/>
      <c r="BB3722" s="16"/>
      <c r="BC3722" s="16"/>
      <c r="BD3722" s="16"/>
      <c r="BH3722" s="6"/>
      <c r="BI3722" s="3"/>
      <c r="BK3722" s="6"/>
      <c r="BL3722" s="3"/>
      <c r="BM3722" s="3"/>
    </row>
    <row r="3723" spans="11:65" ht="12.75" customHeight="1" x14ac:dyDescent="0.15">
      <c r="K3723" s="1"/>
      <c r="AL3723" s="16"/>
      <c r="AM3723" s="16"/>
      <c r="AN3723" s="17"/>
      <c r="AO3723" s="16"/>
      <c r="AP3723" s="16"/>
      <c r="AQ3723" s="18"/>
      <c r="AR3723" s="18"/>
      <c r="AS3723" s="16"/>
      <c r="AT3723" s="16"/>
      <c r="AU3723" s="16"/>
      <c r="AV3723" s="16"/>
      <c r="AW3723" s="17"/>
      <c r="AX3723" s="16"/>
      <c r="AY3723" s="16"/>
      <c r="AZ3723" s="16"/>
      <c r="BA3723" s="16"/>
      <c r="BB3723" s="16"/>
      <c r="BC3723" s="16"/>
      <c r="BD3723" s="16"/>
      <c r="BH3723" s="6"/>
      <c r="BI3723" s="3"/>
      <c r="BK3723" s="6"/>
      <c r="BL3723" s="3"/>
      <c r="BM3723" s="3"/>
    </row>
    <row r="3724" spans="11:65" ht="12.75" customHeight="1" x14ac:dyDescent="0.15">
      <c r="K3724" s="1"/>
      <c r="AL3724" s="16"/>
      <c r="AM3724" s="16"/>
      <c r="AN3724" s="17"/>
      <c r="AO3724" s="16"/>
      <c r="AP3724" s="16"/>
      <c r="AQ3724" s="18"/>
      <c r="AR3724" s="18"/>
      <c r="AS3724" s="16"/>
      <c r="AT3724" s="16"/>
      <c r="AU3724" s="16"/>
      <c r="AV3724" s="16"/>
      <c r="AW3724" s="17"/>
      <c r="AX3724" s="16"/>
      <c r="AY3724" s="16"/>
      <c r="AZ3724" s="16"/>
      <c r="BA3724" s="16"/>
      <c r="BB3724" s="16"/>
      <c r="BC3724" s="16"/>
      <c r="BD3724" s="16"/>
      <c r="BH3724" s="6"/>
      <c r="BI3724" s="3"/>
      <c r="BK3724" s="6"/>
      <c r="BL3724" s="3"/>
      <c r="BM3724" s="3"/>
    </row>
    <row r="3725" spans="11:65" ht="12.75" customHeight="1" x14ac:dyDescent="0.15">
      <c r="K3725" s="1"/>
      <c r="AL3725" s="16"/>
      <c r="AM3725" s="16"/>
      <c r="AN3725" s="17"/>
      <c r="AO3725" s="16"/>
      <c r="AP3725" s="16"/>
      <c r="AQ3725" s="18"/>
      <c r="AR3725" s="18"/>
      <c r="AS3725" s="16"/>
      <c r="AT3725" s="16"/>
      <c r="AU3725" s="16"/>
      <c r="AV3725" s="16"/>
      <c r="AW3725" s="17"/>
      <c r="AX3725" s="16"/>
      <c r="AY3725" s="16"/>
      <c r="AZ3725" s="16"/>
      <c r="BA3725" s="16"/>
      <c r="BB3725" s="16"/>
      <c r="BC3725" s="16"/>
      <c r="BD3725" s="16"/>
      <c r="BH3725" s="6"/>
      <c r="BI3725" s="3"/>
      <c r="BK3725" s="6"/>
      <c r="BL3725" s="3"/>
      <c r="BM3725" s="3"/>
    </row>
    <row r="3726" spans="11:65" ht="12.75" customHeight="1" x14ac:dyDescent="0.15">
      <c r="K3726" s="1"/>
      <c r="AL3726" s="16"/>
      <c r="AM3726" s="16"/>
      <c r="AN3726" s="17"/>
      <c r="AO3726" s="16"/>
      <c r="AP3726" s="16"/>
      <c r="AQ3726" s="18"/>
      <c r="AR3726" s="18"/>
      <c r="AS3726" s="16"/>
      <c r="AT3726" s="16"/>
      <c r="AU3726" s="16"/>
      <c r="AV3726" s="16"/>
      <c r="AW3726" s="17"/>
      <c r="AX3726" s="16"/>
      <c r="AY3726" s="16"/>
      <c r="AZ3726" s="16"/>
      <c r="BA3726" s="16"/>
      <c r="BB3726" s="16"/>
      <c r="BC3726" s="16"/>
      <c r="BD3726" s="16"/>
      <c r="BH3726" s="6"/>
      <c r="BI3726" s="3"/>
      <c r="BK3726" s="6"/>
      <c r="BL3726" s="3"/>
      <c r="BM3726" s="3"/>
    </row>
    <row r="3727" spans="11:65" ht="12.75" customHeight="1" x14ac:dyDescent="0.15">
      <c r="K3727" s="1"/>
      <c r="AL3727" s="16"/>
      <c r="AM3727" s="16"/>
      <c r="AN3727" s="17"/>
      <c r="AO3727" s="16"/>
      <c r="AP3727" s="16"/>
      <c r="AQ3727" s="18"/>
      <c r="AR3727" s="18"/>
      <c r="AS3727" s="16"/>
      <c r="AT3727" s="16"/>
      <c r="AU3727" s="16"/>
      <c r="AV3727" s="16"/>
      <c r="AW3727" s="17"/>
      <c r="AX3727" s="16"/>
      <c r="AY3727" s="16"/>
      <c r="AZ3727" s="16"/>
      <c r="BA3727" s="16"/>
      <c r="BB3727" s="16"/>
      <c r="BC3727" s="16"/>
      <c r="BD3727" s="16"/>
      <c r="BH3727" s="6"/>
      <c r="BI3727" s="3"/>
      <c r="BK3727" s="6"/>
      <c r="BL3727" s="3"/>
      <c r="BM3727" s="3"/>
    </row>
    <row r="3728" spans="11:65" ht="12.75" customHeight="1" x14ac:dyDescent="0.15">
      <c r="K3728" s="1"/>
      <c r="AL3728" s="16"/>
      <c r="AM3728" s="16"/>
      <c r="AN3728" s="17"/>
      <c r="AO3728" s="16"/>
      <c r="AP3728" s="16"/>
      <c r="AQ3728" s="18"/>
      <c r="AR3728" s="18"/>
      <c r="AS3728" s="16"/>
      <c r="AT3728" s="16"/>
      <c r="AU3728" s="16"/>
      <c r="AV3728" s="16"/>
      <c r="AW3728" s="17"/>
      <c r="AX3728" s="16"/>
      <c r="AY3728" s="16"/>
      <c r="AZ3728" s="16"/>
      <c r="BA3728" s="16"/>
      <c r="BB3728" s="16"/>
      <c r="BC3728" s="16"/>
      <c r="BD3728" s="16"/>
      <c r="BH3728" s="6"/>
      <c r="BI3728" s="3"/>
      <c r="BK3728" s="6"/>
      <c r="BL3728" s="3"/>
      <c r="BM3728" s="3"/>
    </row>
    <row r="3729" spans="11:65" ht="12.75" customHeight="1" x14ac:dyDescent="0.15">
      <c r="K3729" s="1"/>
      <c r="AL3729" s="16"/>
      <c r="AM3729" s="16"/>
      <c r="AN3729" s="17"/>
      <c r="AO3729" s="16"/>
      <c r="AP3729" s="16"/>
      <c r="AQ3729" s="18"/>
      <c r="AR3729" s="18"/>
      <c r="AS3729" s="16"/>
      <c r="AT3729" s="16"/>
      <c r="AU3729" s="16"/>
      <c r="AV3729" s="16"/>
      <c r="AW3729" s="17"/>
      <c r="AX3729" s="16"/>
      <c r="AY3729" s="16"/>
      <c r="AZ3729" s="16"/>
      <c r="BA3729" s="16"/>
      <c r="BB3729" s="16"/>
      <c r="BC3729" s="16"/>
      <c r="BD3729" s="16"/>
      <c r="BH3729" s="6"/>
      <c r="BI3729" s="3"/>
      <c r="BK3729" s="6"/>
      <c r="BL3729" s="3"/>
      <c r="BM3729" s="3"/>
    </row>
    <row r="3730" spans="11:65" ht="12.75" customHeight="1" x14ac:dyDescent="0.15">
      <c r="K3730" s="1"/>
      <c r="AL3730" s="16"/>
      <c r="AM3730" s="16"/>
      <c r="AN3730" s="17"/>
      <c r="AO3730" s="16"/>
      <c r="AP3730" s="16"/>
      <c r="AQ3730" s="18"/>
      <c r="AR3730" s="18"/>
      <c r="AS3730" s="16"/>
      <c r="AT3730" s="16"/>
      <c r="AU3730" s="16"/>
      <c r="AV3730" s="16"/>
      <c r="AW3730" s="17"/>
      <c r="AX3730" s="16"/>
      <c r="AY3730" s="16"/>
      <c r="AZ3730" s="16"/>
      <c r="BA3730" s="16"/>
      <c r="BB3730" s="16"/>
      <c r="BC3730" s="16"/>
      <c r="BD3730" s="16"/>
      <c r="BH3730" s="6"/>
      <c r="BI3730" s="3"/>
      <c r="BK3730" s="6"/>
      <c r="BL3730" s="3"/>
      <c r="BM3730" s="3"/>
    </row>
    <row r="3731" spans="11:65" ht="12.75" customHeight="1" x14ac:dyDescent="0.15">
      <c r="K3731" s="1"/>
      <c r="AL3731" s="16"/>
      <c r="AM3731" s="16"/>
      <c r="AN3731" s="17"/>
      <c r="AO3731" s="16"/>
      <c r="AP3731" s="16"/>
      <c r="AQ3731" s="18"/>
      <c r="AR3731" s="18"/>
      <c r="AS3731" s="16"/>
      <c r="AT3731" s="16"/>
      <c r="AU3731" s="16"/>
      <c r="AV3731" s="16"/>
      <c r="AW3731" s="17"/>
      <c r="AX3731" s="16"/>
      <c r="AY3731" s="16"/>
      <c r="AZ3731" s="16"/>
      <c r="BA3731" s="16"/>
      <c r="BB3731" s="16"/>
      <c r="BC3731" s="16"/>
      <c r="BD3731" s="16"/>
      <c r="BH3731" s="6"/>
      <c r="BI3731" s="3"/>
      <c r="BK3731" s="6"/>
      <c r="BL3731" s="3"/>
      <c r="BM3731" s="3"/>
    </row>
    <row r="3732" spans="11:65" ht="12.75" customHeight="1" x14ac:dyDescent="0.15">
      <c r="K3732" s="1"/>
      <c r="AL3732" s="16"/>
      <c r="AM3732" s="16"/>
      <c r="AN3732" s="17"/>
      <c r="AO3732" s="16"/>
      <c r="AP3732" s="16"/>
      <c r="AQ3732" s="18"/>
      <c r="AR3732" s="18"/>
      <c r="AS3732" s="16"/>
      <c r="AT3732" s="16"/>
      <c r="AU3732" s="16"/>
      <c r="AV3732" s="16"/>
      <c r="AW3732" s="17"/>
      <c r="AX3732" s="16"/>
      <c r="AY3732" s="16"/>
      <c r="AZ3732" s="16"/>
      <c r="BA3732" s="16"/>
      <c r="BB3732" s="16"/>
      <c r="BC3732" s="16"/>
      <c r="BD3732" s="16"/>
      <c r="BH3732" s="6"/>
      <c r="BI3732" s="3"/>
      <c r="BK3732" s="6"/>
      <c r="BL3732" s="3"/>
      <c r="BM3732" s="3"/>
    </row>
    <row r="3733" spans="11:65" ht="12.75" customHeight="1" x14ac:dyDescent="0.15">
      <c r="K3733" s="1"/>
      <c r="AL3733" s="16"/>
      <c r="AM3733" s="16"/>
      <c r="AN3733" s="17"/>
      <c r="AO3733" s="16"/>
      <c r="AP3733" s="16"/>
      <c r="AQ3733" s="18"/>
      <c r="AR3733" s="18"/>
      <c r="AS3733" s="16"/>
      <c r="AT3733" s="16"/>
      <c r="AU3733" s="16"/>
      <c r="AV3733" s="16"/>
      <c r="AW3733" s="17"/>
      <c r="AX3733" s="16"/>
      <c r="AY3733" s="16"/>
      <c r="AZ3733" s="16"/>
      <c r="BA3733" s="16"/>
      <c r="BB3733" s="16"/>
      <c r="BC3733" s="16"/>
      <c r="BD3733" s="16"/>
      <c r="BH3733" s="6"/>
      <c r="BI3733" s="3"/>
      <c r="BK3733" s="6"/>
      <c r="BL3733" s="3"/>
      <c r="BM3733" s="3"/>
    </row>
    <row r="3734" spans="11:65" ht="12.75" customHeight="1" x14ac:dyDescent="0.15">
      <c r="K3734" s="1"/>
      <c r="AL3734" s="16"/>
      <c r="AM3734" s="16"/>
      <c r="AN3734" s="17"/>
      <c r="AO3734" s="16"/>
      <c r="AP3734" s="16"/>
      <c r="AQ3734" s="18"/>
      <c r="AR3734" s="18"/>
      <c r="AS3734" s="16"/>
      <c r="AT3734" s="16"/>
      <c r="AU3734" s="16"/>
      <c r="AV3734" s="16"/>
      <c r="AW3734" s="17"/>
      <c r="AX3734" s="16"/>
      <c r="AY3734" s="16"/>
      <c r="AZ3734" s="16"/>
      <c r="BA3734" s="16"/>
      <c r="BB3734" s="16"/>
      <c r="BC3734" s="16"/>
      <c r="BD3734" s="16"/>
      <c r="BH3734" s="6"/>
      <c r="BI3734" s="3"/>
      <c r="BK3734" s="6"/>
      <c r="BL3734" s="3"/>
      <c r="BM3734" s="3"/>
    </row>
    <row r="3735" spans="11:65" ht="12.75" customHeight="1" x14ac:dyDescent="0.15">
      <c r="K3735" s="1"/>
      <c r="AL3735" s="16"/>
      <c r="AM3735" s="16"/>
      <c r="AN3735" s="17"/>
      <c r="AO3735" s="16"/>
      <c r="AP3735" s="16"/>
      <c r="AQ3735" s="18"/>
      <c r="AR3735" s="18"/>
      <c r="AS3735" s="16"/>
      <c r="AT3735" s="16"/>
      <c r="AU3735" s="16"/>
      <c r="AV3735" s="16"/>
      <c r="AW3735" s="17"/>
      <c r="AX3735" s="16"/>
      <c r="AY3735" s="16"/>
      <c r="AZ3735" s="16"/>
      <c r="BA3735" s="16"/>
      <c r="BB3735" s="16"/>
      <c r="BC3735" s="16"/>
      <c r="BD3735" s="16"/>
      <c r="BH3735" s="6"/>
      <c r="BI3735" s="3"/>
      <c r="BK3735" s="6"/>
      <c r="BL3735" s="3"/>
      <c r="BM3735" s="3"/>
    </row>
    <row r="3736" spans="11:65" ht="12.75" customHeight="1" x14ac:dyDescent="0.15">
      <c r="K3736" s="1"/>
      <c r="AL3736" s="16"/>
      <c r="AM3736" s="16"/>
      <c r="AN3736" s="17"/>
      <c r="AO3736" s="16"/>
      <c r="AP3736" s="16"/>
      <c r="AQ3736" s="18"/>
      <c r="AR3736" s="18"/>
      <c r="AS3736" s="16"/>
      <c r="AT3736" s="16"/>
      <c r="AU3736" s="16"/>
      <c r="AV3736" s="16"/>
      <c r="AW3736" s="17"/>
      <c r="AX3736" s="16"/>
      <c r="AY3736" s="16"/>
      <c r="AZ3736" s="16"/>
      <c r="BA3736" s="16"/>
      <c r="BB3736" s="16"/>
      <c r="BC3736" s="16"/>
      <c r="BD3736" s="16"/>
      <c r="BH3736" s="6"/>
      <c r="BI3736" s="3"/>
      <c r="BK3736" s="6"/>
      <c r="BL3736" s="3"/>
      <c r="BM3736" s="3"/>
    </row>
    <row r="3737" spans="11:65" ht="12.75" customHeight="1" x14ac:dyDescent="0.15">
      <c r="K3737" s="1"/>
      <c r="AL3737" s="16"/>
      <c r="AM3737" s="16"/>
      <c r="AN3737" s="17"/>
      <c r="AO3737" s="16"/>
      <c r="AP3737" s="16"/>
      <c r="AQ3737" s="18"/>
      <c r="AR3737" s="18"/>
      <c r="AS3737" s="16"/>
      <c r="AT3737" s="16"/>
      <c r="AU3737" s="16"/>
      <c r="AV3737" s="16"/>
      <c r="AW3737" s="17"/>
      <c r="AX3737" s="16"/>
      <c r="AY3737" s="16"/>
      <c r="AZ3737" s="16"/>
      <c r="BA3737" s="16"/>
      <c r="BB3737" s="16"/>
      <c r="BC3737" s="16"/>
      <c r="BD3737" s="16"/>
      <c r="BH3737" s="6"/>
      <c r="BI3737" s="3"/>
      <c r="BK3737" s="6"/>
      <c r="BL3737" s="3"/>
      <c r="BM3737" s="3"/>
    </row>
    <row r="3738" spans="11:65" ht="12.75" customHeight="1" x14ac:dyDescent="0.15">
      <c r="K3738" s="1"/>
      <c r="AL3738" s="16"/>
      <c r="AM3738" s="16"/>
      <c r="AN3738" s="17"/>
      <c r="AO3738" s="16"/>
      <c r="AP3738" s="16"/>
      <c r="AQ3738" s="18"/>
      <c r="AR3738" s="18"/>
      <c r="AS3738" s="16"/>
      <c r="AT3738" s="16"/>
      <c r="AU3738" s="16"/>
      <c r="AV3738" s="16"/>
      <c r="AW3738" s="17"/>
      <c r="AX3738" s="16"/>
      <c r="AY3738" s="16"/>
      <c r="AZ3738" s="16"/>
      <c r="BA3738" s="16"/>
      <c r="BB3738" s="16"/>
      <c r="BC3738" s="16"/>
      <c r="BD3738" s="16"/>
      <c r="BH3738" s="6"/>
      <c r="BI3738" s="3"/>
      <c r="BK3738" s="6"/>
      <c r="BL3738" s="3"/>
      <c r="BM3738" s="3"/>
    </row>
    <row r="3739" spans="11:65" ht="12.75" customHeight="1" x14ac:dyDescent="0.15">
      <c r="K3739" s="1"/>
      <c r="AL3739" s="16"/>
      <c r="AM3739" s="16"/>
      <c r="AN3739" s="17"/>
      <c r="AO3739" s="16"/>
      <c r="AP3739" s="16"/>
      <c r="AQ3739" s="18"/>
      <c r="AR3739" s="18"/>
      <c r="AS3739" s="16"/>
      <c r="AT3739" s="16"/>
      <c r="AU3739" s="16"/>
      <c r="AV3739" s="16"/>
      <c r="AW3739" s="17"/>
      <c r="AX3739" s="16"/>
      <c r="AY3739" s="16"/>
      <c r="AZ3739" s="16"/>
      <c r="BA3739" s="16"/>
      <c r="BB3739" s="16"/>
      <c r="BC3739" s="16"/>
      <c r="BD3739" s="16"/>
      <c r="BH3739" s="6"/>
      <c r="BI3739" s="3"/>
      <c r="BK3739" s="6"/>
      <c r="BL3739" s="3"/>
      <c r="BM3739" s="3"/>
    </row>
    <row r="3740" spans="11:65" ht="12.75" customHeight="1" x14ac:dyDescent="0.15">
      <c r="K3740" s="1"/>
      <c r="AL3740" s="16"/>
      <c r="AM3740" s="16"/>
      <c r="AN3740" s="17"/>
      <c r="AO3740" s="16"/>
      <c r="AP3740" s="16"/>
      <c r="AQ3740" s="18"/>
      <c r="AR3740" s="18"/>
      <c r="AS3740" s="16"/>
      <c r="AT3740" s="16"/>
      <c r="AU3740" s="16"/>
      <c r="AV3740" s="16"/>
      <c r="AW3740" s="17"/>
      <c r="AX3740" s="16"/>
      <c r="AY3740" s="16"/>
      <c r="AZ3740" s="16"/>
      <c r="BA3740" s="16"/>
      <c r="BB3740" s="16"/>
      <c r="BC3740" s="16"/>
      <c r="BD3740" s="16"/>
      <c r="BH3740" s="6"/>
      <c r="BI3740" s="3"/>
      <c r="BK3740" s="6"/>
      <c r="BL3740" s="3"/>
      <c r="BM3740" s="3"/>
    </row>
    <row r="3741" spans="11:65" ht="12.75" customHeight="1" x14ac:dyDescent="0.15">
      <c r="K3741" s="1"/>
      <c r="AL3741" s="16"/>
      <c r="AM3741" s="16"/>
      <c r="AN3741" s="17"/>
      <c r="AO3741" s="16"/>
      <c r="AP3741" s="16"/>
      <c r="AQ3741" s="18"/>
      <c r="AR3741" s="18"/>
      <c r="AS3741" s="16"/>
      <c r="AT3741" s="16"/>
      <c r="AU3741" s="16"/>
      <c r="AV3741" s="16"/>
      <c r="AW3741" s="17"/>
      <c r="AX3741" s="16"/>
      <c r="AY3741" s="16"/>
      <c r="AZ3741" s="16"/>
      <c r="BA3741" s="16"/>
      <c r="BB3741" s="16"/>
      <c r="BC3741" s="16"/>
      <c r="BD3741" s="16"/>
      <c r="BH3741" s="6"/>
      <c r="BI3741" s="3"/>
      <c r="BK3741" s="6"/>
      <c r="BL3741" s="3"/>
      <c r="BM3741" s="3"/>
    </row>
    <row r="3742" spans="11:65" ht="12.75" customHeight="1" x14ac:dyDescent="0.15">
      <c r="K3742" s="1"/>
      <c r="AL3742" s="16"/>
      <c r="AM3742" s="16"/>
      <c r="AN3742" s="17"/>
      <c r="AO3742" s="16"/>
      <c r="AP3742" s="16"/>
      <c r="AQ3742" s="18"/>
      <c r="AR3742" s="18"/>
      <c r="AS3742" s="16"/>
      <c r="AT3742" s="16"/>
      <c r="AU3742" s="16"/>
      <c r="AV3742" s="16"/>
      <c r="AW3742" s="17"/>
      <c r="AX3742" s="16"/>
      <c r="AY3742" s="16"/>
      <c r="AZ3742" s="16"/>
      <c r="BA3742" s="16"/>
      <c r="BB3742" s="16"/>
      <c r="BC3742" s="16"/>
      <c r="BD3742" s="16"/>
      <c r="BH3742" s="6"/>
      <c r="BI3742" s="3"/>
      <c r="BK3742" s="6"/>
      <c r="BL3742" s="3"/>
      <c r="BM3742" s="3"/>
    </row>
    <row r="3743" spans="11:65" ht="12.75" customHeight="1" x14ac:dyDescent="0.15">
      <c r="K3743" s="1"/>
      <c r="AL3743" s="16"/>
      <c r="AM3743" s="16"/>
      <c r="AN3743" s="17"/>
      <c r="AO3743" s="16"/>
      <c r="AP3743" s="16"/>
      <c r="AQ3743" s="18"/>
      <c r="AR3743" s="18"/>
      <c r="AS3743" s="16"/>
      <c r="AT3743" s="16"/>
      <c r="AU3743" s="16"/>
      <c r="AV3743" s="16"/>
      <c r="AW3743" s="17"/>
      <c r="AX3743" s="16"/>
      <c r="AY3743" s="16"/>
      <c r="AZ3743" s="16"/>
      <c r="BA3743" s="16"/>
      <c r="BB3743" s="16"/>
      <c r="BC3743" s="16"/>
      <c r="BD3743" s="16"/>
      <c r="BH3743" s="6"/>
      <c r="BI3743" s="3"/>
      <c r="BK3743" s="6"/>
      <c r="BL3743" s="3"/>
      <c r="BM3743" s="3"/>
    </row>
    <row r="3744" spans="11:65" ht="12.75" customHeight="1" x14ac:dyDescent="0.15">
      <c r="K3744" s="1"/>
      <c r="AL3744" s="16"/>
      <c r="AM3744" s="16"/>
      <c r="AN3744" s="17"/>
      <c r="AO3744" s="16"/>
      <c r="AP3744" s="16"/>
      <c r="AQ3744" s="18"/>
      <c r="AR3744" s="18"/>
      <c r="AS3744" s="16"/>
      <c r="AT3744" s="16"/>
      <c r="AU3744" s="16"/>
      <c r="AV3744" s="16"/>
      <c r="AW3744" s="17"/>
      <c r="AX3744" s="16"/>
      <c r="AY3744" s="16"/>
      <c r="AZ3744" s="16"/>
      <c r="BA3744" s="16"/>
      <c r="BB3744" s="16"/>
      <c r="BC3744" s="16"/>
      <c r="BD3744" s="16"/>
      <c r="BH3744" s="6"/>
      <c r="BI3744" s="3"/>
      <c r="BK3744" s="6"/>
      <c r="BL3744" s="3"/>
      <c r="BM3744" s="3"/>
    </row>
    <row r="3745" spans="11:65" ht="12.75" customHeight="1" x14ac:dyDescent="0.15">
      <c r="K3745" s="1"/>
      <c r="AL3745" s="16"/>
      <c r="AM3745" s="16"/>
      <c r="AN3745" s="17"/>
      <c r="AO3745" s="16"/>
      <c r="AP3745" s="16"/>
      <c r="AQ3745" s="18"/>
      <c r="AR3745" s="18"/>
      <c r="AS3745" s="16"/>
      <c r="AT3745" s="16"/>
      <c r="AU3745" s="16"/>
      <c r="AV3745" s="16"/>
      <c r="AW3745" s="17"/>
      <c r="AX3745" s="16"/>
      <c r="AY3745" s="16"/>
      <c r="AZ3745" s="16"/>
      <c r="BA3745" s="16"/>
      <c r="BB3745" s="16"/>
      <c r="BC3745" s="16"/>
      <c r="BD3745" s="16"/>
      <c r="BH3745" s="6"/>
      <c r="BI3745" s="3"/>
      <c r="BK3745" s="6"/>
      <c r="BL3745" s="3"/>
      <c r="BM3745" s="3"/>
    </row>
    <row r="3746" spans="11:65" ht="12.75" customHeight="1" x14ac:dyDescent="0.15">
      <c r="K3746" s="1"/>
      <c r="AL3746" s="16"/>
      <c r="AM3746" s="16"/>
      <c r="AN3746" s="17"/>
      <c r="AO3746" s="16"/>
      <c r="AP3746" s="16"/>
      <c r="AQ3746" s="18"/>
      <c r="AR3746" s="18"/>
      <c r="AS3746" s="16"/>
      <c r="AT3746" s="16"/>
      <c r="AU3746" s="16"/>
      <c r="AV3746" s="16"/>
      <c r="AW3746" s="17"/>
      <c r="AX3746" s="16"/>
      <c r="AY3746" s="16"/>
      <c r="AZ3746" s="16"/>
      <c r="BA3746" s="16"/>
      <c r="BB3746" s="16"/>
      <c r="BC3746" s="16"/>
      <c r="BD3746" s="16"/>
      <c r="BH3746" s="6"/>
      <c r="BI3746" s="3"/>
      <c r="BK3746" s="6"/>
      <c r="BL3746" s="3"/>
      <c r="BM3746" s="3"/>
    </row>
    <row r="3747" spans="11:65" ht="12.75" customHeight="1" x14ac:dyDescent="0.15">
      <c r="K3747" s="1"/>
      <c r="AL3747" s="16"/>
      <c r="AM3747" s="16"/>
      <c r="AN3747" s="17"/>
      <c r="AO3747" s="16"/>
      <c r="AP3747" s="16"/>
      <c r="AQ3747" s="18"/>
      <c r="AR3747" s="18"/>
      <c r="AS3747" s="16"/>
      <c r="AT3747" s="16"/>
      <c r="AU3747" s="16"/>
      <c r="AV3747" s="16"/>
      <c r="AW3747" s="17"/>
      <c r="AX3747" s="16"/>
      <c r="AY3747" s="16"/>
      <c r="AZ3747" s="16"/>
      <c r="BA3747" s="16"/>
      <c r="BB3747" s="16"/>
      <c r="BC3747" s="16"/>
      <c r="BD3747" s="16"/>
      <c r="BH3747" s="6"/>
      <c r="BI3747" s="3"/>
      <c r="BK3747" s="6"/>
      <c r="BL3747" s="3"/>
      <c r="BM3747" s="3"/>
    </row>
    <row r="3748" spans="11:65" ht="12.75" customHeight="1" x14ac:dyDescent="0.15">
      <c r="K3748" s="1"/>
      <c r="AL3748" s="16"/>
      <c r="AM3748" s="16"/>
      <c r="AN3748" s="17"/>
      <c r="AO3748" s="16"/>
      <c r="AP3748" s="16"/>
      <c r="AQ3748" s="18"/>
      <c r="AR3748" s="18"/>
      <c r="AS3748" s="16"/>
      <c r="AT3748" s="16"/>
      <c r="AU3748" s="16"/>
      <c r="AV3748" s="16"/>
      <c r="AW3748" s="17"/>
      <c r="AX3748" s="16"/>
      <c r="AY3748" s="16"/>
      <c r="AZ3748" s="16"/>
      <c r="BA3748" s="16"/>
      <c r="BB3748" s="16"/>
      <c r="BC3748" s="16"/>
      <c r="BD3748" s="16"/>
      <c r="BH3748" s="6"/>
      <c r="BI3748" s="3"/>
      <c r="BK3748" s="6"/>
      <c r="BL3748" s="3"/>
      <c r="BM3748" s="3"/>
    </row>
    <row r="3749" spans="11:65" ht="12.75" customHeight="1" x14ac:dyDescent="0.15">
      <c r="K3749" s="1"/>
      <c r="AL3749" s="16"/>
      <c r="AM3749" s="16"/>
      <c r="AN3749" s="17"/>
      <c r="AO3749" s="16"/>
      <c r="AP3749" s="16"/>
      <c r="AQ3749" s="18"/>
      <c r="AR3749" s="18"/>
      <c r="AS3749" s="16"/>
      <c r="AT3749" s="16"/>
      <c r="AU3749" s="16"/>
      <c r="AV3749" s="16"/>
      <c r="AW3749" s="17"/>
      <c r="AX3749" s="16"/>
      <c r="AY3749" s="16"/>
      <c r="AZ3749" s="16"/>
      <c r="BA3749" s="16"/>
      <c r="BB3749" s="16"/>
      <c r="BC3749" s="16"/>
      <c r="BD3749" s="16"/>
      <c r="BH3749" s="6"/>
      <c r="BI3749" s="3"/>
      <c r="BK3749" s="6"/>
      <c r="BL3749" s="3"/>
      <c r="BM3749" s="3"/>
    </row>
    <row r="3750" spans="11:65" ht="12.75" customHeight="1" x14ac:dyDescent="0.15">
      <c r="K3750" s="1"/>
      <c r="AL3750" s="16"/>
      <c r="AM3750" s="16"/>
      <c r="AN3750" s="17"/>
      <c r="AO3750" s="16"/>
      <c r="AP3750" s="16"/>
      <c r="AQ3750" s="18"/>
      <c r="AR3750" s="18"/>
      <c r="AS3750" s="16"/>
      <c r="AT3750" s="16"/>
      <c r="AU3750" s="16"/>
      <c r="AV3750" s="16"/>
      <c r="AW3750" s="17"/>
      <c r="AX3750" s="16"/>
      <c r="AY3750" s="16"/>
      <c r="AZ3750" s="16"/>
      <c r="BA3750" s="16"/>
      <c r="BB3750" s="16"/>
      <c r="BC3750" s="16"/>
      <c r="BD3750" s="16"/>
      <c r="BH3750" s="6"/>
      <c r="BI3750" s="3"/>
      <c r="BK3750" s="6"/>
      <c r="BL3750" s="3"/>
      <c r="BM3750" s="3"/>
    </row>
    <row r="3751" spans="11:65" ht="12.75" customHeight="1" x14ac:dyDescent="0.15">
      <c r="K3751" s="1"/>
      <c r="AL3751" s="16"/>
      <c r="AM3751" s="16"/>
      <c r="AN3751" s="17"/>
      <c r="AO3751" s="16"/>
      <c r="AP3751" s="16"/>
      <c r="AQ3751" s="18"/>
      <c r="AR3751" s="18"/>
      <c r="AS3751" s="16"/>
      <c r="AT3751" s="16"/>
      <c r="AU3751" s="16"/>
      <c r="AV3751" s="16"/>
      <c r="AW3751" s="17"/>
      <c r="AX3751" s="16"/>
      <c r="AY3751" s="16"/>
      <c r="AZ3751" s="16"/>
      <c r="BA3751" s="16"/>
      <c r="BB3751" s="16"/>
      <c r="BC3751" s="16"/>
      <c r="BD3751" s="16"/>
      <c r="BH3751" s="6"/>
      <c r="BI3751" s="3"/>
      <c r="BK3751" s="6"/>
      <c r="BL3751" s="3"/>
      <c r="BM3751" s="3"/>
    </row>
    <row r="3752" spans="11:65" ht="12.75" customHeight="1" x14ac:dyDescent="0.15">
      <c r="K3752" s="1"/>
      <c r="AL3752" s="16"/>
      <c r="AM3752" s="16"/>
      <c r="AN3752" s="17"/>
      <c r="AO3752" s="16"/>
      <c r="AP3752" s="16"/>
      <c r="AQ3752" s="18"/>
      <c r="AR3752" s="18"/>
      <c r="AS3752" s="16"/>
      <c r="AT3752" s="16"/>
      <c r="AU3752" s="16"/>
      <c r="AV3752" s="16"/>
      <c r="AW3752" s="17"/>
      <c r="AX3752" s="16"/>
      <c r="AY3752" s="16"/>
      <c r="AZ3752" s="16"/>
      <c r="BA3752" s="16"/>
      <c r="BB3752" s="16"/>
      <c r="BC3752" s="16"/>
      <c r="BD3752" s="16"/>
      <c r="BH3752" s="6"/>
      <c r="BI3752" s="3"/>
      <c r="BK3752" s="6"/>
      <c r="BL3752" s="3"/>
      <c r="BM3752" s="3"/>
    </row>
    <row r="3753" spans="11:65" ht="12.75" customHeight="1" x14ac:dyDescent="0.15">
      <c r="K3753" s="1"/>
      <c r="AL3753" s="16"/>
      <c r="AM3753" s="16"/>
      <c r="AN3753" s="17"/>
      <c r="AO3753" s="16"/>
      <c r="AP3753" s="16"/>
      <c r="AQ3753" s="18"/>
      <c r="AR3753" s="18"/>
      <c r="AS3753" s="16"/>
      <c r="AT3753" s="16"/>
      <c r="AU3753" s="16"/>
      <c r="AV3753" s="16"/>
      <c r="AW3753" s="17"/>
      <c r="AX3753" s="16"/>
      <c r="AY3753" s="16"/>
      <c r="AZ3753" s="16"/>
      <c r="BA3753" s="16"/>
      <c r="BB3753" s="16"/>
      <c r="BC3753" s="16"/>
      <c r="BD3753" s="16"/>
      <c r="BH3753" s="6"/>
      <c r="BI3753" s="3"/>
      <c r="BK3753" s="6"/>
      <c r="BL3753" s="3"/>
      <c r="BM3753" s="3"/>
    </row>
    <row r="3754" spans="11:65" ht="12.75" customHeight="1" x14ac:dyDescent="0.15">
      <c r="K3754" s="1"/>
      <c r="AL3754" s="16"/>
      <c r="AM3754" s="16"/>
      <c r="AN3754" s="17"/>
      <c r="AO3754" s="16"/>
      <c r="AP3754" s="16"/>
      <c r="AQ3754" s="18"/>
      <c r="AR3754" s="18"/>
      <c r="AS3754" s="16"/>
      <c r="AT3754" s="16"/>
      <c r="AU3754" s="16"/>
      <c r="AV3754" s="16"/>
      <c r="AW3754" s="17"/>
      <c r="AX3754" s="16"/>
      <c r="AY3754" s="16"/>
      <c r="AZ3754" s="16"/>
      <c r="BA3754" s="16"/>
      <c r="BB3754" s="16"/>
      <c r="BC3754" s="16"/>
      <c r="BD3754" s="16"/>
      <c r="BH3754" s="6"/>
      <c r="BI3754" s="3"/>
      <c r="BK3754" s="6"/>
      <c r="BL3754" s="3"/>
      <c r="BM3754" s="3"/>
    </row>
    <row r="3755" spans="11:65" ht="12.75" customHeight="1" x14ac:dyDescent="0.15">
      <c r="K3755" s="1"/>
      <c r="AL3755" s="16"/>
      <c r="AM3755" s="16"/>
      <c r="AN3755" s="17"/>
      <c r="AO3755" s="16"/>
      <c r="AP3755" s="16"/>
      <c r="AQ3755" s="18"/>
      <c r="AR3755" s="18"/>
      <c r="AS3755" s="16"/>
      <c r="AT3755" s="16"/>
      <c r="AU3755" s="16"/>
      <c r="AV3755" s="16"/>
      <c r="AW3755" s="17"/>
      <c r="AX3755" s="16"/>
      <c r="AY3755" s="16"/>
      <c r="AZ3755" s="16"/>
      <c r="BA3755" s="16"/>
      <c r="BB3755" s="16"/>
      <c r="BC3755" s="16"/>
      <c r="BD3755" s="16"/>
      <c r="BH3755" s="6"/>
      <c r="BI3755" s="3"/>
      <c r="BK3755" s="6"/>
      <c r="BL3755" s="3"/>
      <c r="BM3755" s="3"/>
    </row>
    <row r="3756" spans="11:65" ht="12.75" customHeight="1" x14ac:dyDescent="0.15">
      <c r="K3756" s="1"/>
      <c r="AL3756" s="16"/>
      <c r="AM3756" s="16"/>
      <c r="AN3756" s="17"/>
      <c r="AO3756" s="16"/>
      <c r="AP3756" s="16"/>
      <c r="AQ3756" s="18"/>
      <c r="AR3756" s="18"/>
      <c r="AS3756" s="16"/>
      <c r="AT3756" s="16"/>
      <c r="AU3756" s="16"/>
      <c r="AV3756" s="16"/>
      <c r="AW3756" s="17"/>
      <c r="AX3756" s="16"/>
      <c r="AY3756" s="16"/>
      <c r="AZ3756" s="16"/>
      <c r="BA3756" s="16"/>
      <c r="BB3756" s="16"/>
      <c r="BC3756" s="16"/>
      <c r="BD3756" s="16"/>
      <c r="BH3756" s="6"/>
      <c r="BI3756" s="3"/>
      <c r="BK3756" s="6"/>
      <c r="BL3756" s="3"/>
      <c r="BM3756" s="3"/>
    </row>
    <row r="3757" spans="11:65" ht="12.75" customHeight="1" x14ac:dyDescent="0.15">
      <c r="K3757" s="1"/>
      <c r="AL3757" s="16"/>
      <c r="AM3757" s="16"/>
      <c r="AN3757" s="17"/>
      <c r="AO3757" s="16"/>
      <c r="AP3757" s="16"/>
      <c r="AQ3757" s="18"/>
      <c r="AR3757" s="18"/>
      <c r="AS3757" s="16"/>
      <c r="AT3757" s="16"/>
      <c r="AU3757" s="16"/>
      <c r="AV3757" s="16"/>
      <c r="AW3757" s="17"/>
      <c r="AX3757" s="16"/>
      <c r="AY3757" s="16"/>
      <c r="AZ3757" s="16"/>
      <c r="BA3757" s="16"/>
      <c r="BB3757" s="16"/>
      <c r="BC3757" s="16"/>
      <c r="BD3757" s="16"/>
      <c r="BH3757" s="6"/>
      <c r="BI3757" s="3"/>
      <c r="BK3757" s="6"/>
      <c r="BL3757" s="3"/>
      <c r="BM3757" s="3"/>
    </row>
    <row r="3758" spans="11:65" ht="12.75" customHeight="1" x14ac:dyDescent="0.15">
      <c r="K3758" s="1"/>
      <c r="AL3758" s="16"/>
      <c r="AM3758" s="16"/>
      <c r="AN3758" s="17"/>
      <c r="AO3758" s="16"/>
      <c r="AP3758" s="16"/>
      <c r="AQ3758" s="18"/>
      <c r="AR3758" s="18"/>
      <c r="AS3758" s="16"/>
      <c r="AT3758" s="16"/>
      <c r="AU3758" s="16"/>
      <c r="AV3758" s="16"/>
      <c r="AW3758" s="17"/>
      <c r="AX3758" s="16"/>
      <c r="AY3758" s="16"/>
      <c r="AZ3758" s="16"/>
      <c r="BA3758" s="16"/>
      <c r="BB3758" s="16"/>
      <c r="BC3758" s="16"/>
      <c r="BD3758" s="16"/>
      <c r="BH3758" s="6"/>
      <c r="BI3758" s="3"/>
      <c r="BK3758" s="6"/>
      <c r="BL3758" s="3"/>
      <c r="BM3758" s="3"/>
    </row>
    <row r="3759" spans="11:65" ht="12.75" customHeight="1" x14ac:dyDescent="0.15">
      <c r="K3759" s="1"/>
      <c r="AL3759" s="16"/>
      <c r="AM3759" s="16"/>
      <c r="AN3759" s="17"/>
      <c r="AO3759" s="16"/>
      <c r="AP3759" s="16"/>
      <c r="AQ3759" s="18"/>
      <c r="AR3759" s="18"/>
      <c r="AS3759" s="16"/>
      <c r="AT3759" s="16"/>
      <c r="AU3759" s="16"/>
      <c r="AV3759" s="16"/>
      <c r="AW3759" s="17"/>
      <c r="AX3759" s="16"/>
      <c r="AY3759" s="16"/>
      <c r="AZ3759" s="16"/>
      <c r="BA3759" s="16"/>
      <c r="BB3759" s="16"/>
      <c r="BC3759" s="16"/>
      <c r="BD3759" s="16"/>
      <c r="BH3759" s="6"/>
      <c r="BI3759" s="3"/>
      <c r="BK3759" s="6"/>
      <c r="BL3759" s="3"/>
      <c r="BM3759" s="3"/>
    </row>
    <row r="3760" spans="11:65" ht="12.75" customHeight="1" x14ac:dyDescent="0.15">
      <c r="K3760" s="1"/>
      <c r="AL3760" s="16"/>
      <c r="AM3760" s="16"/>
      <c r="AN3760" s="17"/>
      <c r="AO3760" s="16"/>
      <c r="AP3760" s="16"/>
      <c r="AQ3760" s="18"/>
      <c r="AR3760" s="18"/>
      <c r="AS3760" s="16"/>
      <c r="AT3760" s="16"/>
      <c r="AU3760" s="16"/>
      <c r="AV3760" s="16"/>
      <c r="AW3760" s="17"/>
      <c r="AX3760" s="16"/>
      <c r="AY3760" s="16"/>
      <c r="AZ3760" s="16"/>
      <c r="BA3760" s="16"/>
      <c r="BB3760" s="16"/>
      <c r="BC3760" s="16"/>
      <c r="BD3760" s="16"/>
      <c r="BH3760" s="6"/>
      <c r="BI3760" s="3"/>
      <c r="BK3760" s="6"/>
      <c r="BL3760" s="3"/>
      <c r="BM3760" s="3"/>
    </row>
    <row r="3761" spans="11:65" ht="12.75" customHeight="1" x14ac:dyDescent="0.15">
      <c r="K3761" s="1"/>
      <c r="AL3761" s="16"/>
      <c r="AM3761" s="16"/>
      <c r="AN3761" s="17"/>
      <c r="AO3761" s="16"/>
      <c r="AP3761" s="16"/>
      <c r="AQ3761" s="18"/>
      <c r="AR3761" s="18"/>
      <c r="AS3761" s="16"/>
      <c r="AT3761" s="16"/>
      <c r="AU3761" s="16"/>
      <c r="AV3761" s="16"/>
      <c r="AW3761" s="17"/>
      <c r="AX3761" s="16"/>
      <c r="AY3761" s="16"/>
      <c r="AZ3761" s="16"/>
      <c r="BA3761" s="16"/>
      <c r="BB3761" s="16"/>
      <c r="BC3761" s="16"/>
      <c r="BD3761" s="16"/>
      <c r="BH3761" s="6"/>
      <c r="BI3761" s="3"/>
      <c r="BK3761" s="6"/>
      <c r="BL3761" s="3"/>
      <c r="BM3761" s="3"/>
    </row>
    <row r="3762" spans="11:65" ht="12.75" customHeight="1" x14ac:dyDescent="0.15">
      <c r="K3762" s="1"/>
      <c r="AL3762" s="16"/>
      <c r="AM3762" s="16"/>
      <c r="AN3762" s="17"/>
      <c r="AO3762" s="16"/>
      <c r="AP3762" s="16"/>
      <c r="AQ3762" s="18"/>
      <c r="AR3762" s="18"/>
      <c r="AS3762" s="16"/>
      <c r="AT3762" s="16"/>
      <c r="AU3762" s="16"/>
      <c r="AV3762" s="16"/>
      <c r="AW3762" s="17"/>
      <c r="AX3762" s="16"/>
      <c r="AY3762" s="16"/>
      <c r="AZ3762" s="16"/>
      <c r="BA3762" s="16"/>
      <c r="BB3762" s="16"/>
      <c r="BC3762" s="16"/>
      <c r="BD3762" s="16"/>
      <c r="BH3762" s="6"/>
      <c r="BI3762" s="3"/>
      <c r="BK3762" s="6"/>
      <c r="BL3762" s="3"/>
      <c r="BM3762" s="3"/>
    </row>
    <row r="3763" spans="11:65" ht="12.75" customHeight="1" x14ac:dyDescent="0.15">
      <c r="K3763" s="1"/>
      <c r="AL3763" s="16"/>
      <c r="AM3763" s="16"/>
      <c r="AN3763" s="17"/>
      <c r="AO3763" s="16"/>
      <c r="AP3763" s="16"/>
      <c r="AQ3763" s="18"/>
      <c r="AR3763" s="18"/>
      <c r="AS3763" s="16"/>
      <c r="AT3763" s="16"/>
      <c r="AU3763" s="16"/>
      <c r="AV3763" s="16"/>
      <c r="AW3763" s="17"/>
      <c r="AX3763" s="16"/>
      <c r="AY3763" s="16"/>
      <c r="AZ3763" s="16"/>
      <c r="BA3763" s="16"/>
      <c r="BB3763" s="16"/>
      <c r="BC3763" s="16"/>
      <c r="BD3763" s="16"/>
      <c r="BH3763" s="6"/>
      <c r="BI3763" s="3"/>
      <c r="BK3763" s="6"/>
      <c r="BL3763" s="3"/>
      <c r="BM3763" s="3"/>
    </row>
    <row r="3764" spans="11:65" ht="12.75" customHeight="1" x14ac:dyDescent="0.15">
      <c r="K3764" s="1"/>
      <c r="AL3764" s="16"/>
      <c r="AM3764" s="16"/>
      <c r="AN3764" s="17"/>
      <c r="AO3764" s="16"/>
      <c r="AP3764" s="16"/>
      <c r="AQ3764" s="18"/>
      <c r="AR3764" s="18"/>
      <c r="AS3764" s="16"/>
      <c r="AT3764" s="16"/>
      <c r="AU3764" s="16"/>
      <c r="AV3764" s="16"/>
      <c r="AW3764" s="17"/>
      <c r="AX3764" s="16"/>
      <c r="AY3764" s="16"/>
      <c r="AZ3764" s="16"/>
      <c r="BA3764" s="16"/>
      <c r="BB3764" s="16"/>
      <c r="BC3764" s="16"/>
      <c r="BD3764" s="16"/>
      <c r="BH3764" s="6"/>
      <c r="BI3764" s="3"/>
      <c r="BK3764" s="6"/>
      <c r="BL3764" s="3"/>
      <c r="BM3764" s="3"/>
    </row>
    <row r="3765" spans="11:65" ht="12.75" customHeight="1" x14ac:dyDescent="0.15">
      <c r="K3765" s="1"/>
      <c r="AL3765" s="16"/>
      <c r="AM3765" s="16"/>
      <c r="AN3765" s="17"/>
      <c r="AO3765" s="16"/>
      <c r="AP3765" s="16"/>
      <c r="AQ3765" s="18"/>
      <c r="AR3765" s="18"/>
      <c r="AS3765" s="16"/>
      <c r="AT3765" s="16"/>
      <c r="AU3765" s="16"/>
      <c r="AV3765" s="16"/>
      <c r="AW3765" s="17"/>
      <c r="AX3765" s="16"/>
      <c r="AY3765" s="16"/>
      <c r="AZ3765" s="16"/>
      <c r="BA3765" s="16"/>
      <c r="BB3765" s="16"/>
      <c r="BC3765" s="16"/>
      <c r="BD3765" s="16"/>
      <c r="BH3765" s="6"/>
      <c r="BI3765" s="3"/>
      <c r="BK3765" s="6"/>
      <c r="BL3765" s="3"/>
      <c r="BM3765" s="3"/>
    </row>
    <row r="3766" spans="11:65" ht="12.75" customHeight="1" x14ac:dyDescent="0.15">
      <c r="K3766" s="1"/>
      <c r="AL3766" s="16"/>
      <c r="AM3766" s="16"/>
      <c r="AN3766" s="17"/>
      <c r="AO3766" s="16"/>
      <c r="AP3766" s="16"/>
      <c r="AQ3766" s="18"/>
      <c r="AR3766" s="18"/>
      <c r="AS3766" s="16"/>
      <c r="AT3766" s="16"/>
      <c r="AU3766" s="16"/>
      <c r="AV3766" s="16"/>
      <c r="AW3766" s="17"/>
      <c r="AX3766" s="16"/>
      <c r="AY3766" s="16"/>
      <c r="AZ3766" s="16"/>
      <c r="BA3766" s="16"/>
      <c r="BB3766" s="16"/>
      <c r="BC3766" s="16"/>
      <c r="BD3766" s="16"/>
      <c r="BH3766" s="6"/>
      <c r="BI3766" s="3"/>
      <c r="BK3766" s="6"/>
      <c r="BL3766" s="3"/>
      <c r="BM3766" s="3"/>
    </row>
    <row r="3767" spans="11:65" ht="12.75" customHeight="1" x14ac:dyDescent="0.15">
      <c r="K3767" s="1"/>
      <c r="AL3767" s="16"/>
      <c r="AM3767" s="16"/>
      <c r="AN3767" s="17"/>
      <c r="AO3767" s="16"/>
      <c r="AP3767" s="16"/>
      <c r="AQ3767" s="18"/>
      <c r="AR3767" s="18"/>
      <c r="AS3767" s="16"/>
      <c r="AT3767" s="16"/>
      <c r="AU3767" s="16"/>
      <c r="AV3767" s="16"/>
      <c r="AW3767" s="17"/>
      <c r="AX3767" s="16"/>
      <c r="AY3767" s="16"/>
      <c r="AZ3767" s="16"/>
      <c r="BA3767" s="16"/>
      <c r="BB3767" s="16"/>
      <c r="BC3767" s="16"/>
      <c r="BD3767" s="16"/>
      <c r="BH3767" s="6"/>
      <c r="BI3767" s="3"/>
      <c r="BK3767" s="6"/>
      <c r="BL3767" s="3"/>
      <c r="BM3767" s="3"/>
    </row>
    <row r="3768" spans="11:65" ht="12.75" customHeight="1" x14ac:dyDescent="0.15">
      <c r="K3768" s="1"/>
      <c r="AL3768" s="16"/>
      <c r="AM3768" s="16"/>
      <c r="AN3768" s="17"/>
      <c r="AO3768" s="16"/>
      <c r="AP3768" s="16"/>
      <c r="AQ3768" s="18"/>
      <c r="AR3768" s="18"/>
      <c r="AS3768" s="16"/>
      <c r="AT3768" s="16"/>
      <c r="AU3768" s="16"/>
      <c r="AV3768" s="16"/>
      <c r="AW3768" s="17"/>
      <c r="AX3768" s="16"/>
      <c r="AY3768" s="16"/>
      <c r="AZ3768" s="16"/>
      <c r="BA3768" s="16"/>
      <c r="BB3768" s="16"/>
      <c r="BC3768" s="16"/>
      <c r="BD3768" s="16"/>
      <c r="BH3768" s="6"/>
      <c r="BI3768" s="3"/>
      <c r="BK3768" s="6"/>
      <c r="BL3768" s="3"/>
      <c r="BM3768" s="3"/>
    </row>
    <row r="3769" spans="11:65" ht="12.75" customHeight="1" x14ac:dyDescent="0.15">
      <c r="K3769" s="1"/>
      <c r="AL3769" s="16"/>
      <c r="AM3769" s="16"/>
      <c r="AN3769" s="17"/>
      <c r="AO3769" s="16"/>
      <c r="AP3769" s="16"/>
      <c r="AQ3769" s="18"/>
      <c r="AR3769" s="18"/>
      <c r="AS3769" s="16"/>
      <c r="AT3769" s="16"/>
      <c r="AU3769" s="16"/>
      <c r="AV3769" s="16"/>
      <c r="AW3769" s="17"/>
      <c r="AX3769" s="16"/>
      <c r="AY3769" s="16"/>
      <c r="AZ3769" s="16"/>
      <c r="BA3769" s="16"/>
      <c r="BB3769" s="16"/>
      <c r="BC3769" s="16"/>
      <c r="BD3769" s="16"/>
      <c r="BH3769" s="6"/>
      <c r="BI3769" s="3"/>
      <c r="BK3769" s="6"/>
      <c r="BL3769" s="3"/>
      <c r="BM3769" s="3"/>
    </row>
    <row r="3770" spans="11:65" ht="12.75" customHeight="1" x14ac:dyDescent="0.15">
      <c r="K3770" s="1"/>
      <c r="AL3770" s="16"/>
      <c r="AM3770" s="16"/>
      <c r="AN3770" s="17"/>
      <c r="AO3770" s="16"/>
      <c r="AP3770" s="16"/>
      <c r="AQ3770" s="18"/>
      <c r="AR3770" s="18"/>
      <c r="AS3770" s="16"/>
      <c r="AT3770" s="16"/>
      <c r="AU3770" s="16"/>
      <c r="AV3770" s="16"/>
      <c r="AW3770" s="17"/>
      <c r="AX3770" s="16"/>
      <c r="AY3770" s="16"/>
      <c r="AZ3770" s="16"/>
      <c r="BA3770" s="16"/>
      <c r="BB3770" s="16"/>
      <c r="BC3770" s="16"/>
      <c r="BD3770" s="16"/>
      <c r="BH3770" s="6"/>
      <c r="BI3770" s="3"/>
      <c r="BK3770" s="6"/>
      <c r="BL3770" s="3"/>
      <c r="BM3770" s="3"/>
    </row>
    <row r="3771" spans="11:65" ht="12.75" customHeight="1" x14ac:dyDescent="0.15">
      <c r="K3771" s="1"/>
      <c r="AL3771" s="16"/>
      <c r="AM3771" s="16"/>
      <c r="AN3771" s="17"/>
      <c r="AO3771" s="16"/>
      <c r="AP3771" s="16"/>
      <c r="AQ3771" s="18"/>
      <c r="AR3771" s="18"/>
      <c r="AS3771" s="16"/>
      <c r="AT3771" s="16"/>
      <c r="AU3771" s="16"/>
      <c r="AV3771" s="16"/>
      <c r="AW3771" s="17"/>
      <c r="AX3771" s="16"/>
      <c r="AY3771" s="16"/>
      <c r="AZ3771" s="16"/>
      <c r="BA3771" s="16"/>
      <c r="BB3771" s="16"/>
      <c r="BC3771" s="16"/>
      <c r="BD3771" s="16"/>
      <c r="BH3771" s="6"/>
      <c r="BI3771" s="3"/>
      <c r="BK3771" s="6"/>
      <c r="BL3771" s="3"/>
      <c r="BM3771" s="3"/>
    </row>
    <row r="3772" spans="11:65" ht="12.75" customHeight="1" x14ac:dyDescent="0.15">
      <c r="K3772" s="1"/>
      <c r="AL3772" s="16"/>
      <c r="AM3772" s="16"/>
      <c r="AN3772" s="17"/>
      <c r="AO3772" s="16"/>
      <c r="AP3772" s="16"/>
      <c r="AQ3772" s="18"/>
      <c r="AR3772" s="18"/>
      <c r="AS3772" s="16"/>
      <c r="AT3772" s="16"/>
      <c r="AU3772" s="16"/>
      <c r="AV3772" s="16"/>
      <c r="AW3772" s="17"/>
      <c r="AX3772" s="16"/>
      <c r="AY3772" s="16"/>
      <c r="AZ3772" s="16"/>
      <c r="BA3772" s="16"/>
      <c r="BB3772" s="16"/>
      <c r="BC3772" s="16"/>
      <c r="BD3772" s="16"/>
      <c r="BH3772" s="6"/>
      <c r="BI3772" s="3"/>
      <c r="BK3772" s="6"/>
      <c r="BL3772" s="3"/>
      <c r="BM3772" s="3"/>
    </row>
    <row r="3773" spans="11:65" ht="12.75" customHeight="1" x14ac:dyDescent="0.15">
      <c r="K3773" s="1"/>
      <c r="AL3773" s="16"/>
      <c r="AM3773" s="16"/>
      <c r="AN3773" s="17"/>
      <c r="AO3773" s="16"/>
      <c r="AP3773" s="16"/>
      <c r="AQ3773" s="18"/>
      <c r="AR3773" s="18"/>
      <c r="AS3773" s="16"/>
      <c r="AT3773" s="16"/>
      <c r="AU3773" s="16"/>
      <c r="AV3773" s="16"/>
      <c r="AW3773" s="17"/>
      <c r="AX3773" s="16"/>
      <c r="AY3773" s="16"/>
      <c r="AZ3773" s="16"/>
      <c r="BA3773" s="16"/>
      <c r="BB3773" s="16"/>
      <c r="BC3773" s="16"/>
      <c r="BD3773" s="16"/>
      <c r="BH3773" s="6"/>
      <c r="BI3773" s="3"/>
      <c r="BK3773" s="6"/>
      <c r="BL3773" s="3"/>
      <c r="BM3773" s="3"/>
    </row>
    <row r="3774" spans="11:65" ht="12.75" customHeight="1" x14ac:dyDescent="0.15">
      <c r="K3774" s="1"/>
      <c r="AL3774" s="16"/>
      <c r="AM3774" s="16"/>
      <c r="AN3774" s="17"/>
      <c r="AO3774" s="16"/>
      <c r="AP3774" s="16"/>
      <c r="AQ3774" s="18"/>
      <c r="AR3774" s="18"/>
      <c r="AS3774" s="16"/>
      <c r="AT3774" s="16"/>
      <c r="AU3774" s="16"/>
      <c r="AV3774" s="16"/>
      <c r="AW3774" s="17"/>
      <c r="AX3774" s="16"/>
      <c r="AY3774" s="16"/>
      <c r="AZ3774" s="16"/>
      <c r="BA3774" s="16"/>
      <c r="BB3774" s="16"/>
      <c r="BC3774" s="16"/>
      <c r="BD3774" s="16"/>
      <c r="BH3774" s="6"/>
      <c r="BI3774" s="3"/>
      <c r="BK3774" s="6"/>
      <c r="BL3774" s="3"/>
      <c r="BM3774" s="3"/>
    </row>
    <row r="3775" spans="11:65" ht="12.75" customHeight="1" x14ac:dyDescent="0.15">
      <c r="K3775" s="1"/>
      <c r="AL3775" s="16"/>
      <c r="AM3775" s="16"/>
      <c r="AN3775" s="17"/>
      <c r="AO3775" s="16"/>
      <c r="AP3775" s="16"/>
      <c r="AQ3775" s="18"/>
      <c r="AR3775" s="18"/>
      <c r="AS3775" s="16"/>
      <c r="AT3775" s="16"/>
      <c r="AU3775" s="16"/>
      <c r="AV3775" s="16"/>
      <c r="AW3775" s="17"/>
      <c r="AX3775" s="16"/>
      <c r="AY3775" s="16"/>
      <c r="AZ3775" s="16"/>
      <c r="BA3775" s="16"/>
      <c r="BB3775" s="16"/>
      <c r="BC3775" s="16"/>
      <c r="BD3775" s="16"/>
      <c r="BH3775" s="6"/>
      <c r="BI3775" s="3"/>
      <c r="BK3775" s="6"/>
      <c r="BL3775" s="3"/>
      <c r="BM3775" s="3"/>
    </row>
    <row r="3776" spans="11:65" ht="12.75" customHeight="1" x14ac:dyDescent="0.15">
      <c r="K3776" s="1"/>
      <c r="AL3776" s="16"/>
      <c r="AM3776" s="16"/>
      <c r="AN3776" s="17"/>
      <c r="AO3776" s="16"/>
      <c r="AP3776" s="16"/>
      <c r="AQ3776" s="18"/>
      <c r="AR3776" s="18"/>
      <c r="AS3776" s="16"/>
      <c r="AT3776" s="16"/>
      <c r="AU3776" s="16"/>
      <c r="AV3776" s="16"/>
      <c r="AW3776" s="17"/>
      <c r="AX3776" s="16"/>
      <c r="AY3776" s="16"/>
      <c r="AZ3776" s="16"/>
      <c r="BA3776" s="16"/>
      <c r="BB3776" s="16"/>
      <c r="BC3776" s="16"/>
      <c r="BD3776" s="16"/>
      <c r="BH3776" s="6"/>
      <c r="BI3776" s="3"/>
      <c r="BK3776" s="6"/>
      <c r="BL3776" s="3"/>
      <c r="BM3776" s="3"/>
    </row>
    <row r="3777" spans="11:65" ht="12.75" customHeight="1" x14ac:dyDescent="0.15">
      <c r="K3777" s="1"/>
      <c r="AL3777" s="16"/>
      <c r="AM3777" s="16"/>
      <c r="AN3777" s="17"/>
      <c r="AO3777" s="16"/>
      <c r="AP3777" s="16"/>
      <c r="AQ3777" s="18"/>
      <c r="AR3777" s="18"/>
      <c r="AS3777" s="16"/>
      <c r="AT3777" s="16"/>
      <c r="AU3777" s="16"/>
      <c r="AV3777" s="16"/>
      <c r="AW3777" s="17"/>
      <c r="AX3777" s="16"/>
      <c r="AY3777" s="16"/>
      <c r="AZ3777" s="16"/>
      <c r="BA3777" s="16"/>
      <c r="BB3777" s="16"/>
      <c r="BC3777" s="16"/>
      <c r="BD3777" s="16"/>
      <c r="BH3777" s="6"/>
      <c r="BI3777" s="3"/>
      <c r="BK3777" s="6"/>
      <c r="BL3777" s="3"/>
      <c r="BM3777" s="3"/>
    </row>
    <row r="3778" spans="11:65" ht="12.75" customHeight="1" x14ac:dyDescent="0.15">
      <c r="K3778" s="1"/>
      <c r="AL3778" s="16"/>
      <c r="AM3778" s="16"/>
      <c r="AN3778" s="17"/>
      <c r="AO3778" s="16"/>
      <c r="AP3778" s="16"/>
      <c r="AQ3778" s="18"/>
      <c r="AR3778" s="18"/>
      <c r="AS3778" s="16"/>
      <c r="AT3778" s="16"/>
      <c r="AU3778" s="16"/>
      <c r="AV3778" s="16"/>
      <c r="AW3778" s="17"/>
      <c r="AX3778" s="16"/>
      <c r="AY3778" s="16"/>
      <c r="AZ3778" s="16"/>
      <c r="BA3778" s="16"/>
      <c r="BB3778" s="16"/>
      <c r="BC3778" s="16"/>
      <c r="BD3778" s="16"/>
      <c r="BH3778" s="6"/>
      <c r="BI3778" s="3"/>
      <c r="BK3778" s="6"/>
      <c r="BL3778" s="3"/>
      <c r="BM3778" s="3"/>
    </row>
    <row r="3779" spans="11:65" ht="12.75" customHeight="1" x14ac:dyDescent="0.15">
      <c r="K3779" s="1"/>
      <c r="AL3779" s="16"/>
      <c r="AM3779" s="16"/>
      <c r="AN3779" s="17"/>
      <c r="AO3779" s="16"/>
      <c r="AP3779" s="16"/>
      <c r="AQ3779" s="18"/>
      <c r="AR3779" s="18"/>
      <c r="AS3779" s="16"/>
      <c r="AT3779" s="16"/>
      <c r="AU3779" s="16"/>
      <c r="AV3779" s="16"/>
      <c r="AW3779" s="17"/>
      <c r="AX3779" s="16"/>
      <c r="AY3779" s="16"/>
      <c r="AZ3779" s="16"/>
      <c r="BA3779" s="16"/>
      <c r="BB3779" s="16"/>
      <c r="BC3779" s="16"/>
      <c r="BD3779" s="16"/>
      <c r="BH3779" s="6"/>
      <c r="BI3779" s="3"/>
      <c r="BK3779" s="6"/>
      <c r="BL3779" s="3"/>
      <c r="BM3779" s="3"/>
    </row>
    <row r="3780" spans="11:65" ht="12.75" customHeight="1" x14ac:dyDescent="0.15">
      <c r="K3780" s="1"/>
      <c r="AL3780" s="16"/>
      <c r="AM3780" s="16"/>
      <c r="AN3780" s="17"/>
      <c r="AO3780" s="16"/>
      <c r="AP3780" s="16"/>
      <c r="AQ3780" s="18"/>
      <c r="AR3780" s="18"/>
      <c r="AS3780" s="16"/>
      <c r="AT3780" s="16"/>
      <c r="AU3780" s="16"/>
      <c r="AV3780" s="16"/>
      <c r="AW3780" s="17"/>
      <c r="AX3780" s="16"/>
      <c r="AY3780" s="16"/>
      <c r="AZ3780" s="16"/>
      <c r="BA3780" s="16"/>
      <c r="BB3780" s="16"/>
      <c r="BC3780" s="16"/>
      <c r="BD3780" s="16"/>
      <c r="BH3780" s="6"/>
      <c r="BI3780" s="3"/>
      <c r="BK3780" s="6"/>
      <c r="BL3780" s="3"/>
      <c r="BM3780" s="3"/>
    </row>
    <row r="3781" spans="11:65" ht="12.75" customHeight="1" x14ac:dyDescent="0.15">
      <c r="K3781" s="1"/>
      <c r="AL3781" s="16"/>
      <c r="AM3781" s="16"/>
      <c r="AN3781" s="17"/>
      <c r="AO3781" s="16"/>
      <c r="AP3781" s="16"/>
      <c r="AQ3781" s="18"/>
      <c r="AR3781" s="18"/>
      <c r="AS3781" s="16"/>
      <c r="AT3781" s="16"/>
      <c r="AU3781" s="16"/>
      <c r="AV3781" s="16"/>
      <c r="AW3781" s="17"/>
      <c r="AX3781" s="16"/>
      <c r="AY3781" s="16"/>
      <c r="AZ3781" s="16"/>
      <c r="BA3781" s="16"/>
      <c r="BB3781" s="16"/>
      <c r="BC3781" s="16"/>
      <c r="BD3781" s="16"/>
      <c r="BH3781" s="6"/>
      <c r="BI3781" s="3"/>
      <c r="BK3781" s="6"/>
      <c r="BL3781" s="3"/>
      <c r="BM3781" s="3"/>
    </row>
    <row r="3782" spans="11:65" ht="12.75" customHeight="1" x14ac:dyDescent="0.15">
      <c r="K3782" s="1"/>
      <c r="AL3782" s="16"/>
      <c r="AM3782" s="16"/>
      <c r="AN3782" s="17"/>
      <c r="AO3782" s="16"/>
      <c r="AP3782" s="16"/>
      <c r="AQ3782" s="18"/>
      <c r="AR3782" s="18"/>
      <c r="AS3782" s="16"/>
      <c r="AT3782" s="16"/>
      <c r="AU3782" s="16"/>
      <c r="AV3782" s="16"/>
      <c r="AW3782" s="17"/>
      <c r="AX3782" s="16"/>
      <c r="AY3782" s="16"/>
      <c r="AZ3782" s="16"/>
      <c r="BA3782" s="16"/>
      <c r="BB3782" s="16"/>
      <c r="BC3782" s="16"/>
      <c r="BD3782" s="16"/>
      <c r="BH3782" s="6"/>
      <c r="BI3782" s="3"/>
      <c r="BK3782" s="6"/>
      <c r="BL3782" s="3"/>
      <c r="BM3782" s="3"/>
    </row>
    <row r="3783" spans="11:65" ht="12.75" customHeight="1" x14ac:dyDescent="0.15">
      <c r="K3783" s="1"/>
      <c r="AL3783" s="16"/>
      <c r="AM3783" s="16"/>
      <c r="AN3783" s="17"/>
      <c r="AO3783" s="16"/>
      <c r="AP3783" s="16"/>
      <c r="AQ3783" s="18"/>
      <c r="AR3783" s="18"/>
      <c r="AS3783" s="16"/>
      <c r="AT3783" s="16"/>
      <c r="AU3783" s="16"/>
      <c r="AV3783" s="16"/>
      <c r="AW3783" s="17"/>
      <c r="AX3783" s="16"/>
      <c r="AY3783" s="16"/>
      <c r="AZ3783" s="16"/>
      <c r="BA3783" s="16"/>
      <c r="BB3783" s="16"/>
      <c r="BC3783" s="16"/>
      <c r="BD3783" s="16"/>
      <c r="BH3783" s="6"/>
      <c r="BI3783" s="3"/>
      <c r="BK3783" s="6"/>
      <c r="BL3783" s="3"/>
      <c r="BM3783" s="3"/>
    </row>
    <row r="3784" spans="11:65" ht="12.75" customHeight="1" x14ac:dyDescent="0.15">
      <c r="K3784" s="1"/>
      <c r="AL3784" s="16"/>
      <c r="AM3784" s="16"/>
      <c r="AN3784" s="17"/>
      <c r="AO3784" s="16"/>
      <c r="AP3784" s="16"/>
      <c r="AQ3784" s="18"/>
      <c r="AR3784" s="18"/>
      <c r="AS3784" s="16"/>
      <c r="AT3784" s="16"/>
      <c r="AU3784" s="16"/>
      <c r="AV3784" s="16"/>
      <c r="AW3784" s="17"/>
      <c r="AX3784" s="16"/>
      <c r="AY3784" s="16"/>
      <c r="AZ3784" s="16"/>
      <c r="BA3784" s="16"/>
      <c r="BB3784" s="16"/>
      <c r="BC3784" s="16"/>
      <c r="BD3784" s="16"/>
      <c r="BH3784" s="6"/>
      <c r="BI3784" s="3"/>
      <c r="BK3784" s="6"/>
      <c r="BL3784" s="3"/>
      <c r="BM3784" s="3"/>
    </row>
    <row r="3785" spans="11:65" ht="12.75" customHeight="1" x14ac:dyDescent="0.15">
      <c r="K3785" s="1"/>
      <c r="AL3785" s="16"/>
      <c r="AM3785" s="16"/>
      <c r="AN3785" s="17"/>
      <c r="AO3785" s="16"/>
      <c r="AP3785" s="16"/>
      <c r="AQ3785" s="18"/>
      <c r="AR3785" s="18"/>
      <c r="AS3785" s="16"/>
      <c r="AT3785" s="16"/>
      <c r="AU3785" s="16"/>
      <c r="AV3785" s="16"/>
      <c r="AW3785" s="17"/>
      <c r="AX3785" s="16"/>
      <c r="AY3785" s="16"/>
      <c r="AZ3785" s="16"/>
      <c r="BA3785" s="16"/>
      <c r="BB3785" s="16"/>
      <c r="BC3785" s="16"/>
      <c r="BD3785" s="16"/>
      <c r="BH3785" s="6"/>
      <c r="BI3785" s="3"/>
      <c r="BK3785" s="6"/>
      <c r="BL3785" s="3"/>
      <c r="BM3785" s="3"/>
    </row>
    <row r="3786" spans="11:65" ht="12.75" customHeight="1" x14ac:dyDescent="0.15">
      <c r="K3786" s="1"/>
      <c r="AL3786" s="16"/>
      <c r="AM3786" s="16"/>
      <c r="AN3786" s="17"/>
      <c r="AO3786" s="16"/>
      <c r="AP3786" s="16"/>
      <c r="AQ3786" s="18"/>
      <c r="AR3786" s="18"/>
      <c r="AS3786" s="16"/>
      <c r="AT3786" s="16"/>
      <c r="AU3786" s="16"/>
      <c r="AV3786" s="16"/>
      <c r="AW3786" s="17"/>
      <c r="AX3786" s="16"/>
      <c r="AY3786" s="16"/>
      <c r="AZ3786" s="16"/>
      <c r="BA3786" s="16"/>
      <c r="BB3786" s="16"/>
      <c r="BC3786" s="16"/>
      <c r="BD3786" s="16"/>
      <c r="BH3786" s="6"/>
      <c r="BI3786" s="3"/>
      <c r="BK3786" s="6"/>
      <c r="BL3786" s="3"/>
      <c r="BM3786" s="3"/>
    </row>
    <row r="3787" spans="11:65" ht="12.75" customHeight="1" x14ac:dyDescent="0.15">
      <c r="K3787" s="1"/>
      <c r="AL3787" s="16"/>
      <c r="AM3787" s="16"/>
      <c r="AN3787" s="17"/>
      <c r="AO3787" s="16"/>
      <c r="AP3787" s="16"/>
      <c r="AQ3787" s="18"/>
      <c r="AR3787" s="18"/>
      <c r="AS3787" s="16"/>
      <c r="AT3787" s="16"/>
      <c r="AU3787" s="16"/>
      <c r="AV3787" s="16"/>
      <c r="AW3787" s="17"/>
      <c r="AX3787" s="16"/>
      <c r="AY3787" s="16"/>
      <c r="AZ3787" s="16"/>
      <c r="BA3787" s="16"/>
      <c r="BB3787" s="16"/>
      <c r="BC3787" s="16"/>
      <c r="BD3787" s="16"/>
      <c r="BH3787" s="6"/>
      <c r="BI3787" s="3"/>
      <c r="BK3787" s="6"/>
      <c r="BL3787" s="3"/>
      <c r="BM3787" s="3"/>
    </row>
    <row r="3788" spans="11:65" ht="12.75" customHeight="1" x14ac:dyDescent="0.15">
      <c r="K3788" s="1"/>
      <c r="AL3788" s="16"/>
      <c r="AM3788" s="16"/>
      <c r="AN3788" s="17"/>
      <c r="AO3788" s="16"/>
      <c r="AP3788" s="16"/>
      <c r="AQ3788" s="18"/>
      <c r="AR3788" s="18"/>
      <c r="AS3788" s="16"/>
      <c r="AT3788" s="16"/>
      <c r="AU3788" s="16"/>
      <c r="AV3788" s="16"/>
      <c r="AW3788" s="17"/>
      <c r="AX3788" s="16"/>
      <c r="AY3788" s="16"/>
      <c r="AZ3788" s="16"/>
      <c r="BA3788" s="16"/>
      <c r="BB3788" s="16"/>
      <c r="BC3788" s="16"/>
      <c r="BD3788" s="16"/>
      <c r="BH3788" s="6"/>
      <c r="BI3788" s="3"/>
      <c r="BK3788" s="6"/>
      <c r="BL3788" s="3"/>
      <c r="BM3788" s="3"/>
    </row>
    <row r="3789" spans="11:65" ht="12.75" customHeight="1" x14ac:dyDescent="0.15">
      <c r="K3789" s="1"/>
      <c r="AL3789" s="16"/>
      <c r="AM3789" s="16"/>
      <c r="AN3789" s="17"/>
      <c r="AO3789" s="16"/>
      <c r="AP3789" s="16"/>
      <c r="AQ3789" s="18"/>
      <c r="AR3789" s="18"/>
      <c r="AS3789" s="16"/>
      <c r="AT3789" s="16"/>
      <c r="AU3789" s="16"/>
      <c r="AV3789" s="16"/>
      <c r="AW3789" s="17"/>
      <c r="AX3789" s="16"/>
      <c r="AY3789" s="16"/>
      <c r="AZ3789" s="16"/>
      <c r="BA3789" s="16"/>
      <c r="BB3789" s="16"/>
      <c r="BC3789" s="16"/>
      <c r="BD3789" s="16"/>
      <c r="BH3789" s="6"/>
      <c r="BI3789" s="3"/>
      <c r="BK3789" s="6"/>
      <c r="BL3789" s="3"/>
      <c r="BM3789" s="3"/>
    </row>
    <row r="3790" spans="11:65" ht="12.75" customHeight="1" x14ac:dyDescent="0.15">
      <c r="K3790" s="1"/>
      <c r="AL3790" s="16"/>
      <c r="AM3790" s="16"/>
      <c r="AN3790" s="17"/>
      <c r="AO3790" s="16"/>
      <c r="AP3790" s="16"/>
      <c r="AQ3790" s="18"/>
      <c r="AR3790" s="18"/>
      <c r="AS3790" s="16"/>
      <c r="AT3790" s="16"/>
      <c r="AU3790" s="16"/>
      <c r="AV3790" s="16"/>
      <c r="AW3790" s="17"/>
      <c r="AX3790" s="16"/>
      <c r="AY3790" s="16"/>
      <c r="AZ3790" s="16"/>
      <c r="BA3790" s="16"/>
      <c r="BB3790" s="16"/>
      <c r="BC3790" s="16"/>
      <c r="BD3790" s="16"/>
      <c r="BH3790" s="6"/>
      <c r="BI3790" s="3"/>
      <c r="BK3790" s="6"/>
      <c r="BL3790" s="3"/>
      <c r="BM3790" s="3"/>
    </row>
    <row r="3791" spans="11:65" ht="12.75" customHeight="1" x14ac:dyDescent="0.15">
      <c r="K3791" s="1"/>
      <c r="AL3791" s="16"/>
      <c r="AM3791" s="16"/>
      <c r="AN3791" s="17"/>
      <c r="AO3791" s="16"/>
      <c r="AP3791" s="16"/>
      <c r="AQ3791" s="18"/>
      <c r="AR3791" s="18"/>
      <c r="AS3791" s="16"/>
      <c r="AT3791" s="16"/>
      <c r="AU3791" s="16"/>
      <c r="AV3791" s="16"/>
      <c r="AW3791" s="17"/>
      <c r="AX3791" s="16"/>
      <c r="AY3791" s="16"/>
      <c r="AZ3791" s="16"/>
      <c r="BA3791" s="16"/>
      <c r="BB3791" s="16"/>
      <c r="BC3791" s="16"/>
      <c r="BD3791" s="16"/>
      <c r="BH3791" s="6"/>
      <c r="BI3791" s="3"/>
      <c r="BK3791" s="6"/>
      <c r="BL3791" s="3"/>
      <c r="BM3791" s="3"/>
    </row>
    <row r="3792" spans="11:65" ht="12.75" customHeight="1" x14ac:dyDescent="0.15">
      <c r="K3792" s="1"/>
      <c r="AL3792" s="16"/>
      <c r="AM3792" s="16"/>
      <c r="AN3792" s="17"/>
      <c r="AO3792" s="16"/>
      <c r="AP3792" s="16"/>
      <c r="AQ3792" s="18"/>
      <c r="AR3792" s="18"/>
      <c r="AS3792" s="16"/>
      <c r="AT3792" s="16"/>
      <c r="AU3792" s="16"/>
      <c r="AV3792" s="16"/>
      <c r="AW3792" s="17"/>
      <c r="AX3792" s="16"/>
      <c r="AY3792" s="16"/>
      <c r="AZ3792" s="16"/>
      <c r="BA3792" s="16"/>
      <c r="BB3792" s="16"/>
      <c r="BC3792" s="16"/>
      <c r="BD3792" s="16"/>
      <c r="BH3792" s="6"/>
      <c r="BI3792" s="3"/>
      <c r="BK3792" s="6"/>
      <c r="BL3792" s="3"/>
      <c r="BM3792" s="3"/>
    </row>
    <row r="3793" spans="11:65" ht="12.75" customHeight="1" x14ac:dyDescent="0.15">
      <c r="K3793" s="1"/>
      <c r="AL3793" s="16"/>
      <c r="AM3793" s="16"/>
      <c r="AN3793" s="17"/>
      <c r="AO3793" s="16"/>
      <c r="AP3793" s="16"/>
      <c r="AQ3793" s="18"/>
      <c r="AR3793" s="18"/>
      <c r="AS3793" s="16"/>
      <c r="AT3793" s="16"/>
      <c r="AU3793" s="16"/>
      <c r="AV3793" s="16"/>
      <c r="AW3793" s="17"/>
      <c r="AX3793" s="16"/>
      <c r="AY3793" s="16"/>
      <c r="AZ3793" s="16"/>
      <c r="BA3793" s="16"/>
      <c r="BB3793" s="16"/>
      <c r="BC3793" s="16"/>
      <c r="BD3793" s="16"/>
      <c r="BH3793" s="6"/>
      <c r="BI3793" s="3"/>
      <c r="BK3793" s="6"/>
      <c r="BL3793" s="3"/>
      <c r="BM3793" s="3"/>
    </row>
    <row r="3794" spans="11:65" ht="12.75" customHeight="1" x14ac:dyDescent="0.15">
      <c r="K3794" s="1"/>
      <c r="AL3794" s="16"/>
      <c r="AM3794" s="16"/>
      <c r="AN3794" s="17"/>
      <c r="AO3794" s="16"/>
      <c r="AP3794" s="16"/>
      <c r="AQ3794" s="18"/>
      <c r="AR3794" s="18"/>
      <c r="AS3794" s="16"/>
      <c r="AT3794" s="16"/>
      <c r="AU3794" s="16"/>
      <c r="AV3794" s="16"/>
      <c r="AW3794" s="17"/>
      <c r="AX3794" s="16"/>
      <c r="AY3794" s="16"/>
      <c r="AZ3794" s="16"/>
      <c r="BA3794" s="16"/>
      <c r="BB3794" s="16"/>
      <c r="BC3794" s="16"/>
      <c r="BD3794" s="16"/>
      <c r="BH3794" s="6"/>
      <c r="BI3794" s="3"/>
      <c r="BK3794" s="6"/>
      <c r="BL3794" s="3"/>
      <c r="BM3794" s="3"/>
    </row>
    <row r="3795" spans="11:65" ht="12.75" customHeight="1" x14ac:dyDescent="0.15">
      <c r="K3795" s="1"/>
      <c r="AL3795" s="16"/>
      <c r="AM3795" s="16"/>
      <c r="AN3795" s="17"/>
      <c r="AO3795" s="16"/>
      <c r="AP3795" s="16"/>
      <c r="AQ3795" s="18"/>
      <c r="AR3795" s="18"/>
      <c r="AS3795" s="16"/>
      <c r="AT3795" s="16"/>
      <c r="AU3795" s="16"/>
      <c r="AV3795" s="16"/>
      <c r="AW3795" s="17"/>
      <c r="AX3795" s="16"/>
      <c r="AY3795" s="16"/>
      <c r="AZ3795" s="16"/>
      <c r="BA3795" s="16"/>
      <c r="BB3795" s="16"/>
      <c r="BC3795" s="16"/>
      <c r="BD3795" s="16"/>
      <c r="BH3795" s="6"/>
      <c r="BI3795" s="3"/>
      <c r="BK3795" s="6"/>
      <c r="BL3795" s="3"/>
      <c r="BM3795" s="3"/>
    </row>
    <row r="3796" spans="11:65" ht="12.75" customHeight="1" x14ac:dyDescent="0.15">
      <c r="K3796" s="1"/>
      <c r="AL3796" s="16"/>
      <c r="AM3796" s="16"/>
      <c r="AN3796" s="17"/>
      <c r="AO3796" s="16"/>
      <c r="AP3796" s="16"/>
      <c r="AQ3796" s="18"/>
      <c r="AR3796" s="18"/>
      <c r="AS3796" s="16"/>
      <c r="AT3796" s="16"/>
      <c r="AU3796" s="16"/>
      <c r="AV3796" s="16"/>
      <c r="AW3796" s="17"/>
      <c r="AX3796" s="16"/>
      <c r="AY3796" s="16"/>
      <c r="AZ3796" s="16"/>
      <c r="BA3796" s="16"/>
      <c r="BB3796" s="16"/>
      <c r="BC3796" s="16"/>
      <c r="BD3796" s="16"/>
      <c r="BH3796" s="6"/>
      <c r="BI3796" s="3"/>
      <c r="BK3796" s="6"/>
      <c r="BL3796" s="3"/>
      <c r="BM3796" s="3"/>
    </row>
    <row r="3797" spans="11:65" ht="12.75" customHeight="1" x14ac:dyDescent="0.15">
      <c r="K3797" s="1"/>
      <c r="AL3797" s="16"/>
      <c r="AM3797" s="16"/>
      <c r="AN3797" s="17"/>
      <c r="AO3797" s="16"/>
      <c r="AP3797" s="16"/>
      <c r="AQ3797" s="18"/>
      <c r="AR3797" s="18"/>
      <c r="AS3797" s="16"/>
      <c r="AT3797" s="16"/>
      <c r="AU3797" s="16"/>
      <c r="AV3797" s="16"/>
      <c r="AW3797" s="17"/>
      <c r="AX3797" s="16"/>
      <c r="AY3797" s="16"/>
      <c r="AZ3797" s="16"/>
      <c r="BA3797" s="16"/>
      <c r="BB3797" s="16"/>
      <c r="BC3797" s="16"/>
      <c r="BD3797" s="16"/>
      <c r="BH3797" s="6"/>
      <c r="BI3797" s="3"/>
      <c r="BK3797" s="6"/>
      <c r="BL3797" s="3"/>
      <c r="BM3797" s="3"/>
    </row>
    <row r="3798" spans="11:65" ht="12.75" customHeight="1" x14ac:dyDescent="0.15">
      <c r="K3798" s="1"/>
      <c r="AL3798" s="16"/>
      <c r="AM3798" s="16"/>
      <c r="AN3798" s="17"/>
      <c r="AO3798" s="16"/>
      <c r="AP3798" s="16"/>
      <c r="AQ3798" s="18"/>
      <c r="AR3798" s="18"/>
      <c r="AS3798" s="16"/>
      <c r="AT3798" s="16"/>
      <c r="AU3798" s="16"/>
      <c r="AV3798" s="16"/>
      <c r="AW3798" s="17"/>
      <c r="AX3798" s="16"/>
      <c r="AY3798" s="16"/>
      <c r="AZ3798" s="16"/>
      <c r="BA3798" s="16"/>
      <c r="BB3798" s="16"/>
      <c r="BC3798" s="16"/>
      <c r="BD3798" s="16"/>
      <c r="BH3798" s="6"/>
      <c r="BI3798" s="3"/>
      <c r="BK3798" s="6"/>
      <c r="BL3798" s="3"/>
      <c r="BM3798" s="3"/>
    </row>
    <row r="3799" spans="11:65" ht="12.75" customHeight="1" x14ac:dyDescent="0.15">
      <c r="K3799" s="1"/>
      <c r="AL3799" s="16"/>
      <c r="AM3799" s="16"/>
      <c r="AN3799" s="17"/>
      <c r="AO3799" s="16"/>
      <c r="AP3799" s="16"/>
      <c r="AQ3799" s="18"/>
      <c r="AR3799" s="18"/>
      <c r="AS3799" s="16"/>
      <c r="AT3799" s="16"/>
      <c r="AU3799" s="16"/>
      <c r="AV3799" s="16"/>
      <c r="AW3799" s="17"/>
      <c r="AX3799" s="16"/>
      <c r="AY3799" s="16"/>
      <c r="AZ3799" s="16"/>
      <c r="BA3799" s="16"/>
      <c r="BB3799" s="16"/>
      <c r="BC3799" s="16"/>
      <c r="BD3799" s="16"/>
      <c r="BH3799" s="6"/>
      <c r="BI3799" s="3"/>
      <c r="BK3799" s="6"/>
      <c r="BL3799" s="3"/>
      <c r="BM3799" s="3"/>
    </row>
    <row r="3800" spans="11:65" ht="12.75" customHeight="1" x14ac:dyDescent="0.15">
      <c r="K3800" s="1"/>
      <c r="AL3800" s="16"/>
      <c r="AM3800" s="16"/>
      <c r="AN3800" s="17"/>
      <c r="AO3800" s="16"/>
      <c r="AP3800" s="16"/>
      <c r="AQ3800" s="18"/>
      <c r="AR3800" s="18"/>
      <c r="AS3800" s="16"/>
      <c r="AT3800" s="16"/>
      <c r="AU3800" s="16"/>
      <c r="AV3800" s="16"/>
      <c r="AW3800" s="17"/>
      <c r="AX3800" s="16"/>
      <c r="AY3800" s="16"/>
      <c r="AZ3800" s="16"/>
      <c r="BA3800" s="16"/>
      <c r="BB3800" s="16"/>
      <c r="BC3800" s="16"/>
      <c r="BD3800" s="16"/>
      <c r="BH3800" s="6"/>
      <c r="BI3800" s="3"/>
      <c r="BK3800" s="6"/>
      <c r="BL3800" s="3"/>
      <c r="BM3800" s="3"/>
    </row>
    <row r="3801" spans="11:65" ht="12.75" customHeight="1" x14ac:dyDescent="0.15">
      <c r="K3801" s="1"/>
      <c r="AL3801" s="16"/>
      <c r="AM3801" s="16"/>
      <c r="AN3801" s="17"/>
      <c r="AO3801" s="16"/>
      <c r="AP3801" s="16"/>
      <c r="AQ3801" s="18"/>
      <c r="AR3801" s="18"/>
      <c r="AS3801" s="16"/>
      <c r="AT3801" s="16"/>
      <c r="AU3801" s="16"/>
      <c r="AV3801" s="16"/>
      <c r="AW3801" s="17"/>
      <c r="AX3801" s="16"/>
      <c r="AY3801" s="16"/>
      <c r="AZ3801" s="16"/>
      <c r="BA3801" s="16"/>
      <c r="BB3801" s="16"/>
      <c r="BC3801" s="16"/>
      <c r="BD3801" s="16"/>
      <c r="BH3801" s="6"/>
      <c r="BI3801" s="3"/>
      <c r="BK3801" s="6"/>
      <c r="BL3801" s="3"/>
      <c r="BM3801" s="3"/>
    </row>
    <row r="3802" spans="11:65" ht="12.75" customHeight="1" x14ac:dyDescent="0.15">
      <c r="K3802" s="1"/>
      <c r="AL3802" s="16"/>
      <c r="AM3802" s="16"/>
      <c r="AN3802" s="17"/>
      <c r="AO3802" s="16"/>
      <c r="AP3802" s="16"/>
      <c r="AQ3802" s="18"/>
      <c r="AR3802" s="18"/>
      <c r="AS3802" s="16"/>
      <c r="AT3802" s="16"/>
      <c r="AU3802" s="16"/>
      <c r="AV3802" s="16"/>
      <c r="AW3802" s="17"/>
      <c r="AX3802" s="16"/>
      <c r="AY3802" s="16"/>
      <c r="AZ3802" s="16"/>
      <c r="BA3802" s="16"/>
      <c r="BB3802" s="16"/>
      <c r="BC3802" s="16"/>
      <c r="BD3802" s="16"/>
      <c r="BH3802" s="6"/>
      <c r="BI3802" s="3"/>
      <c r="BK3802" s="6"/>
      <c r="BL3802" s="3"/>
      <c r="BM3802" s="3"/>
    </row>
    <row r="3803" spans="11:65" ht="12.75" customHeight="1" x14ac:dyDescent="0.15">
      <c r="K3803" s="1"/>
      <c r="AL3803" s="16"/>
      <c r="AM3803" s="16"/>
      <c r="AN3803" s="17"/>
      <c r="AO3803" s="16"/>
      <c r="AP3803" s="16"/>
      <c r="AQ3803" s="18"/>
      <c r="AR3803" s="18"/>
      <c r="AS3803" s="16"/>
      <c r="AT3803" s="16"/>
      <c r="AU3803" s="16"/>
      <c r="AV3803" s="16"/>
      <c r="AW3803" s="17"/>
      <c r="AX3803" s="16"/>
      <c r="AY3803" s="16"/>
      <c r="AZ3803" s="16"/>
      <c r="BA3803" s="16"/>
      <c r="BB3803" s="16"/>
      <c r="BC3803" s="16"/>
      <c r="BD3803" s="16"/>
      <c r="BH3803" s="6"/>
      <c r="BI3803" s="3"/>
      <c r="BK3803" s="6"/>
      <c r="BL3803" s="3"/>
      <c r="BM3803" s="3"/>
    </row>
    <row r="3804" spans="11:65" ht="12.75" customHeight="1" x14ac:dyDescent="0.15">
      <c r="K3804" s="1"/>
      <c r="AL3804" s="16"/>
      <c r="AM3804" s="16"/>
      <c r="AN3804" s="17"/>
      <c r="AO3804" s="16"/>
      <c r="AP3804" s="16"/>
      <c r="AQ3804" s="18"/>
      <c r="AR3804" s="18"/>
      <c r="AS3804" s="16"/>
      <c r="AT3804" s="16"/>
      <c r="AU3804" s="16"/>
      <c r="AV3804" s="16"/>
      <c r="AW3804" s="17"/>
      <c r="AX3804" s="16"/>
      <c r="AY3804" s="16"/>
      <c r="AZ3804" s="16"/>
      <c r="BA3804" s="16"/>
      <c r="BB3804" s="16"/>
      <c r="BC3804" s="16"/>
      <c r="BD3804" s="16"/>
      <c r="BH3804" s="6"/>
      <c r="BI3804" s="3"/>
      <c r="BK3804" s="6"/>
      <c r="BL3804" s="3"/>
      <c r="BM3804" s="3"/>
    </row>
    <row r="3805" spans="11:65" ht="12.75" customHeight="1" x14ac:dyDescent="0.15">
      <c r="K3805" s="1"/>
      <c r="AL3805" s="16"/>
      <c r="AM3805" s="16"/>
      <c r="AN3805" s="17"/>
      <c r="AO3805" s="16"/>
      <c r="AP3805" s="16"/>
      <c r="AQ3805" s="18"/>
      <c r="AR3805" s="18"/>
      <c r="AS3805" s="16"/>
      <c r="AT3805" s="16"/>
      <c r="AU3805" s="16"/>
      <c r="AV3805" s="16"/>
      <c r="AW3805" s="17"/>
      <c r="AX3805" s="16"/>
      <c r="AY3805" s="16"/>
      <c r="AZ3805" s="16"/>
      <c r="BA3805" s="16"/>
      <c r="BB3805" s="16"/>
      <c r="BC3805" s="16"/>
      <c r="BD3805" s="16"/>
      <c r="BH3805" s="6"/>
      <c r="BI3805" s="3"/>
      <c r="BK3805" s="6"/>
      <c r="BL3805" s="3"/>
      <c r="BM3805" s="3"/>
    </row>
    <row r="3806" spans="11:65" ht="12.75" customHeight="1" x14ac:dyDescent="0.15">
      <c r="K3806" s="1"/>
      <c r="AL3806" s="16"/>
      <c r="AM3806" s="16"/>
      <c r="AN3806" s="17"/>
      <c r="AO3806" s="16"/>
      <c r="AP3806" s="16"/>
      <c r="AQ3806" s="18"/>
      <c r="AR3806" s="18"/>
      <c r="AS3806" s="16"/>
      <c r="AT3806" s="16"/>
      <c r="AU3806" s="16"/>
      <c r="AV3806" s="16"/>
      <c r="AW3806" s="17"/>
      <c r="AX3806" s="16"/>
      <c r="AY3806" s="16"/>
      <c r="AZ3806" s="16"/>
      <c r="BA3806" s="16"/>
      <c r="BB3806" s="16"/>
      <c r="BC3806" s="16"/>
      <c r="BD3806" s="16"/>
      <c r="BH3806" s="6"/>
      <c r="BI3806" s="3"/>
      <c r="BK3806" s="6"/>
      <c r="BL3806" s="3"/>
      <c r="BM3806" s="3"/>
    </row>
    <row r="3807" spans="11:65" ht="12.75" customHeight="1" x14ac:dyDescent="0.15">
      <c r="K3807" s="1"/>
      <c r="AL3807" s="16"/>
      <c r="AM3807" s="16"/>
      <c r="AN3807" s="17"/>
      <c r="AO3807" s="16"/>
      <c r="AP3807" s="16"/>
      <c r="AQ3807" s="18"/>
      <c r="AR3807" s="18"/>
      <c r="AS3807" s="16"/>
      <c r="AT3807" s="16"/>
      <c r="AU3807" s="16"/>
      <c r="AV3807" s="16"/>
      <c r="AW3807" s="17"/>
      <c r="AX3807" s="16"/>
      <c r="AY3807" s="16"/>
      <c r="AZ3807" s="16"/>
      <c r="BA3807" s="16"/>
      <c r="BB3807" s="16"/>
      <c r="BC3807" s="16"/>
      <c r="BD3807" s="16"/>
      <c r="BH3807" s="6"/>
      <c r="BI3807" s="3"/>
      <c r="BK3807" s="6"/>
      <c r="BL3807" s="3"/>
      <c r="BM3807" s="3"/>
    </row>
    <row r="3808" spans="11:65" ht="12.75" customHeight="1" x14ac:dyDescent="0.15">
      <c r="K3808" s="1"/>
      <c r="AL3808" s="16"/>
      <c r="AM3808" s="16"/>
      <c r="AN3808" s="17"/>
      <c r="AO3808" s="16"/>
      <c r="AP3808" s="16"/>
      <c r="AQ3808" s="18"/>
      <c r="AR3808" s="18"/>
      <c r="AS3808" s="16"/>
      <c r="AT3808" s="16"/>
      <c r="AU3808" s="16"/>
      <c r="AV3808" s="16"/>
      <c r="AW3808" s="17"/>
      <c r="AX3808" s="16"/>
      <c r="AY3808" s="16"/>
      <c r="AZ3808" s="16"/>
      <c r="BA3808" s="16"/>
      <c r="BB3808" s="16"/>
      <c r="BC3808" s="16"/>
      <c r="BD3808" s="16"/>
      <c r="BH3808" s="6"/>
      <c r="BI3808" s="3"/>
      <c r="BK3808" s="6"/>
      <c r="BL3808" s="3"/>
      <c r="BM3808" s="3"/>
    </row>
    <row r="3809" spans="11:65" ht="12.75" customHeight="1" x14ac:dyDescent="0.15">
      <c r="K3809" s="1"/>
      <c r="AL3809" s="16"/>
      <c r="AM3809" s="16"/>
      <c r="AN3809" s="17"/>
      <c r="AO3809" s="16"/>
      <c r="AP3809" s="16"/>
      <c r="AQ3809" s="18"/>
      <c r="AR3809" s="18"/>
      <c r="AS3809" s="16"/>
      <c r="AT3809" s="16"/>
      <c r="AU3809" s="16"/>
      <c r="AV3809" s="16"/>
      <c r="AW3809" s="17"/>
      <c r="AX3809" s="16"/>
      <c r="AY3809" s="16"/>
      <c r="AZ3809" s="16"/>
      <c r="BA3809" s="16"/>
      <c r="BB3809" s="16"/>
      <c r="BC3809" s="16"/>
      <c r="BD3809" s="16"/>
      <c r="BH3809" s="6"/>
      <c r="BI3809" s="3"/>
      <c r="BK3809" s="6"/>
      <c r="BL3809" s="3"/>
      <c r="BM3809" s="3"/>
    </row>
    <row r="3810" spans="11:65" ht="12.75" customHeight="1" x14ac:dyDescent="0.15">
      <c r="K3810" s="1"/>
      <c r="AL3810" s="16"/>
      <c r="AM3810" s="16"/>
      <c r="AN3810" s="17"/>
      <c r="AO3810" s="16"/>
      <c r="AP3810" s="16"/>
      <c r="AQ3810" s="18"/>
      <c r="AR3810" s="18"/>
      <c r="AS3810" s="16"/>
      <c r="AT3810" s="16"/>
      <c r="AU3810" s="16"/>
      <c r="AV3810" s="16"/>
      <c r="AW3810" s="17"/>
      <c r="AX3810" s="16"/>
      <c r="AY3810" s="16"/>
      <c r="AZ3810" s="16"/>
      <c r="BA3810" s="16"/>
      <c r="BB3810" s="16"/>
      <c r="BC3810" s="16"/>
      <c r="BD3810" s="16"/>
      <c r="BH3810" s="6"/>
      <c r="BI3810" s="3"/>
      <c r="BK3810" s="6"/>
      <c r="BL3810" s="3"/>
      <c r="BM3810" s="3"/>
    </row>
    <row r="3811" spans="11:65" ht="12.75" customHeight="1" x14ac:dyDescent="0.15">
      <c r="K3811" s="1"/>
      <c r="AL3811" s="16"/>
      <c r="AM3811" s="16"/>
      <c r="AN3811" s="17"/>
      <c r="AO3811" s="16"/>
      <c r="AP3811" s="16"/>
      <c r="AQ3811" s="18"/>
      <c r="AR3811" s="18"/>
      <c r="AS3811" s="16"/>
      <c r="AT3811" s="16"/>
      <c r="AU3811" s="16"/>
      <c r="AV3811" s="16"/>
      <c r="AW3811" s="17"/>
      <c r="AX3811" s="16"/>
      <c r="AY3811" s="16"/>
      <c r="AZ3811" s="16"/>
      <c r="BA3811" s="16"/>
      <c r="BB3811" s="16"/>
      <c r="BC3811" s="16"/>
      <c r="BD3811" s="16"/>
      <c r="BH3811" s="6"/>
      <c r="BI3811" s="3"/>
      <c r="BK3811" s="6"/>
      <c r="BL3811" s="3"/>
      <c r="BM3811" s="3"/>
    </row>
    <row r="3812" spans="11:65" ht="12.75" customHeight="1" x14ac:dyDescent="0.15">
      <c r="K3812" s="1"/>
      <c r="AL3812" s="16"/>
      <c r="AM3812" s="16"/>
      <c r="AN3812" s="17"/>
      <c r="AO3812" s="16"/>
      <c r="AP3812" s="16"/>
      <c r="AQ3812" s="18"/>
      <c r="AR3812" s="18"/>
      <c r="AS3812" s="16"/>
      <c r="AT3812" s="16"/>
      <c r="AU3812" s="16"/>
      <c r="AV3812" s="16"/>
      <c r="AW3812" s="17"/>
      <c r="AX3812" s="16"/>
      <c r="AY3812" s="16"/>
      <c r="AZ3812" s="16"/>
      <c r="BA3812" s="16"/>
      <c r="BB3812" s="16"/>
      <c r="BC3812" s="16"/>
      <c r="BD3812" s="16"/>
      <c r="BH3812" s="6"/>
      <c r="BI3812" s="3"/>
      <c r="BK3812" s="6"/>
      <c r="BL3812" s="3"/>
      <c r="BM3812" s="3"/>
    </row>
    <row r="3813" spans="11:65" ht="12.75" customHeight="1" x14ac:dyDescent="0.15">
      <c r="K3813" s="1"/>
      <c r="AL3813" s="16"/>
      <c r="AM3813" s="16"/>
      <c r="AN3813" s="17"/>
      <c r="AO3813" s="16"/>
      <c r="AP3813" s="16"/>
      <c r="AQ3813" s="18"/>
      <c r="AR3813" s="18"/>
      <c r="AS3813" s="16"/>
      <c r="AT3813" s="16"/>
      <c r="AU3813" s="16"/>
      <c r="AV3813" s="16"/>
      <c r="AW3813" s="17"/>
      <c r="AX3813" s="16"/>
      <c r="AY3813" s="16"/>
      <c r="AZ3813" s="16"/>
      <c r="BA3813" s="16"/>
      <c r="BB3813" s="16"/>
      <c r="BC3813" s="16"/>
      <c r="BD3813" s="16"/>
      <c r="BH3813" s="6"/>
      <c r="BI3813" s="3"/>
      <c r="BK3813" s="6"/>
      <c r="BL3813" s="3"/>
      <c r="BM3813" s="3"/>
    </row>
    <row r="3814" spans="11:65" ht="12.75" customHeight="1" x14ac:dyDescent="0.15">
      <c r="K3814" s="1"/>
      <c r="AL3814" s="16"/>
      <c r="AM3814" s="16"/>
      <c r="AN3814" s="17"/>
      <c r="AO3814" s="16"/>
      <c r="AP3814" s="16"/>
      <c r="AQ3814" s="18"/>
      <c r="AR3814" s="18"/>
      <c r="AS3814" s="16"/>
      <c r="AT3814" s="16"/>
      <c r="AU3814" s="16"/>
      <c r="AV3814" s="16"/>
      <c r="AW3814" s="17"/>
      <c r="AX3814" s="16"/>
      <c r="AY3814" s="16"/>
      <c r="AZ3814" s="16"/>
      <c r="BA3814" s="16"/>
      <c r="BB3814" s="16"/>
      <c r="BC3814" s="16"/>
      <c r="BD3814" s="16"/>
      <c r="BH3814" s="6"/>
      <c r="BI3814" s="3"/>
      <c r="BK3814" s="6"/>
      <c r="BL3814" s="3"/>
      <c r="BM3814" s="3"/>
    </row>
    <row r="3815" spans="11:65" ht="12.75" customHeight="1" x14ac:dyDescent="0.15">
      <c r="K3815" s="1"/>
      <c r="AL3815" s="16"/>
      <c r="AM3815" s="16"/>
      <c r="AN3815" s="17"/>
      <c r="AO3815" s="16"/>
      <c r="AP3815" s="16"/>
      <c r="AQ3815" s="18"/>
      <c r="AR3815" s="18"/>
      <c r="AS3815" s="16"/>
      <c r="AT3815" s="16"/>
      <c r="AU3815" s="16"/>
      <c r="AV3815" s="16"/>
      <c r="AW3815" s="17"/>
      <c r="AX3815" s="16"/>
      <c r="AY3815" s="16"/>
      <c r="AZ3815" s="16"/>
      <c r="BA3815" s="16"/>
      <c r="BB3815" s="16"/>
      <c r="BC3815" s="16"/>
      <c r="BD3815" s="16"/>
      <c r="BH3815" s="6"/>
      <c r="BI3815" s="3"/>
      <c r="BK3815" s="6"/>
      <c r="BL3815" s="3"/>
      <c r="BM3815" s="3"/>
    </row>
    <row r="3816" spans="11:65" ht="12.75" customHeight="1" x14ac:dyDescent="0.15">
      <c r="K3816" s="1"/>
      <c r="AL3816" s="16"/>
      <c r="AM3816" s="16"/>
      <c r="AN3816" s="17"/>
      <c r="AO3816" s="16"/>
      <c r="AP3816" s="16"/>
      <c r="AQ3816" s="18"/>
      <c r="AR3816" s="18"/>
      <c r="AS3816" s="16"/>
      <c r="AT3816" s="16"/>
      <c r="AU3816" s="16"/>
      <c r="AV3816" s="16"/>
      <c r="AW3816" s="17"/>
      <c r="AX3816" s="16"/>
      <c r="AY3816" s="16"/>
      <c r="AZ3816" s="16"/>
      <c r="BA3816" s="16"/>
      <c r="BB3816" s="16"/>
      <c r="BC3816" s="16"/>
      <c r="BD3816" s="16"/>
      <c r="BH3816" s="6"/>
      <c r="BI3816" s="3"/>
      <c r="BK3816" s="6"/>
      <c r="BL3816" s="3"/>
      <c r="BM3816" s="3"/>
    </row>
    <row r="3817" spans="11:65" ht="12.75" customHeight="1" x14ac:dyDescent="0.15">
      <c r="K3817" s="1"/>
      <c r="AL3817" s="16"/>
      <c r="AM3817" s="16"/>
      <c r="AN3817" s="17"/>
      <c r="AO3817" s="16"/>
      <c r="AP3817" s="16"/>
      <c r="AQ3817" s="18"/>
      <c r="AR3817" s="18"/>
      <c r="AS3817" s="16"/>
      <c r="AT3817" s="16"/>
      <c r="AU3817" s="16"/>
      <c r="AV3817" s="16"/>
      <c r="AW3817" s="17"/>
      <c r="AX3817" s="16"/>
      <c r="AY3817" s="16"/>
      <c r="AZ3817" s="16"/>
      <c r="BA3817" s="16"/>
      <c r="BB3817" s="16"/>
      <c r="BC3817" s="16"/>
      <c r="BD3817" s="16"/>
      <c r="BH3817" s="6"/>
      <c r="BI3817" s="3"/>
      <c r="BK3817" s="6"/>
      <c r="BL3817" s="3"/>
      <c r="BM3817" s="3"/>
    </row>
    <row r="3818" spans="11:65" ht="12.75" customHeight="1" x14ac:dyDescent="0.15">
      <c r="K3818" s="1"/>
      <c r="AL3818" s="16"/>
      <c r="AM3818" s="16"/>
      <c r="AN3818" s="17"/>
      <c r="AO3818" s="16"/>
      <c r="AP3818" s="16"/>
      <c r="AQ3818" s="18"/>
      <c r="AR3818" s="18"/>
      <c r="AS3818" s="16"/>
      <c r="AT3818" s="16"/>
      <c r="AU3818" s="16"/>
      <c r="AV3818" s="16"/>
      <c r="AW3818" s="17"/>
      <c r="AX3818" s="16"/>
      <c r="AY3818" s="16"/>
      <c r="AZ3818" s="16"/>
      <c r="BA3818" s="16"/>
      <c r="BB3818" s="16"/>
      <c r="BC3818" s="16"/>
      <c r="BD3818" s="16"/>
      <c r="BH3818" s="6"/>
      <c r="BI3818" s="3"/>
      <c r="BK3818" s="6"/>
      <c r="BL3818" s="3"/>
      <c r="BM3818" s="3"/>
    </row>
    <row r="3819" spans="11:65" ht="12.75" customHeight="1" x14ac:dyDescent="0.15">
      <c r="K3819" s="1"/>
      <c r="AL3819" s="16"/>
      <c r="AM3819" s="16"/>
      <c r="AN3819" s="17"/>
      <c r="AO3819" s="16"/>
      <c r="AP3819" s="16"/>
      <c r="AQ3819" s="18"/>
      <c r="AR3819" s="18"/>
      <c r="AS3819" s="16"/>
      <c r="AT3819" s="16"/>
      <c r="AU3819" s="16"/>
      <c r="AV3819" s="16"/>
      <c r="AW3819" s="17"/>
      <c r="AX3819" s="16"/>
      <c r="AY3819" s="16"/>
      <c r="AZ3819" s="16"/>
      <c r="BA3819" s="16"/>
      <c r="BB3819" s="16"/>
      <c r="BC3819" s="16"/>
      <c r="BD3819" s="16"/>
      <c r="BH3819" s="6"/>
      <c r="BI3819" s="3"/>
      <c r="BK3819" s="6"/>
      <c r="BL3819" s="3"/>
      <c r="BM3819" s="3"/>
    </row>
    <row r="3820" spans="11:65" ht="12.75" customHeight="1" x14ac:dyDescent="0.15">
      <c r="K3820" s="1"/>
      <c r="AL3820" s="16"/>
      <c r="AM3820" s="16"/>
      <c r="AN3820" s="17"/>
      <c r="AO3820" s="16"/>
      <c r="AP3820" s="16"/>
      <c r="AQ3820" s="18"/>
      <c r="AR3820" s="18"/>
      <c r="AS3820" s="16"/>
      <c r="AT3820" s="16"/>
      <c r="AU3820" s="16"/>
      <c r="AV3820" s="16"/>
      <c r="AW3820" s="17"/>
      <c r="AX3820" s="16"/>
      <c r="AY3820" s="16"/>
      <c r="AZ3820" s="16"/>
      <c r="BA3820" s="16"/>
      <c r="BB3820" s="16"/>
      <c r="BC3820" s="16"/>
      <c r="BD3820" s="16"/>
      <c r="BH3820" s="6"/>
      <c r="BI3820" s="3"/>
      <c r="BK3820" s="6"/>
      <c r="BL3820" s="3"/>
      <c r="BM3820" s="3"/>
    </row>
    <row r="3821" spans="11:65" ht="12.75" customHeight="1" x14ac:dyDescent="0.15">
      <c r="K3821" s="1"/>
      <c r="AL3821" s="16"/>
      <c r="AM3821" s="16"/>
      <c r="AN3821" s="17"/>
      <c r="AO3821" s="16"/>
      <c r="AP3821" s="16"/>
      <c r="AQ3821" s="18"/>
      <c r="AR3821" s="18"/>
      <c r="AS3821" s="16"/>
      <c r="AT3821" s="16"/>
      <c r="AU3821" s="16"/>
      <c r="AV3821" s="16"/>
      <c r="AW3821" s="17"/>
      <c r="AX3821" s="16"/>
      <c r="AY3821" s="16"/>
      <c r="AZ3821" s="16"/>
      <c r="BA3821" s="16"/>
      <c r="BB3821" s="16"/>
      <c r="BC3821" s="16"/>
      <c r="BD3821" s="16"/>
      <c r="BH3821" s="6"/>
      <c r="BI3821" s="3"/>
      <c r="BK3821" s="6"/>
      <c r="BL3821" s="3"/>
      <c r="BM3821" s="3"/>
    </row>
    <row r="3822" spans="11:65" ht="12.75" customHeight="1" x14ac:dyDescent="0.15">
      <c r="K3822" s="1"/>
      <c r="AL3822" s="16"/>
      <c r="AM3822" s="16"/>
      <c r="AN3822" s="17"/>
      <c r="AO3822" s="16"/>
      <c r="AP3822" s="16"/>
      <c r="AQ3822" s="18"/>
      <c r="AR3822" s="18"/>
      <c r="AS3822" s="16"/>
      <c r="AT3822" s="16"/>
      <c r="AU3822" s="16"/>
      <c r="AV3822" s="16"/>
      <c r="AW3822" s="17"/>
      <c r="AX3822" s="16"/>
      <c r="AY3822" s="16"/>
      <c r="AZ3822" s="16"/>
      <c r="BA3822" s="16"/>
      <c r="BB3822" s="16"/>
      <c r="BC3822" s="16"/>
      <c r="BD3822" s="16"/>
      <c r="BH3822" s="6"/>
      <c r="BI3822" s="3"/>
      <c r="BK3822" s="6"/>
      <c r="BL3822" s="3"/>
      <c r="BM3822" s="3"/>
    </row>
    <row r="3823" spans="11:65" ht="12.75" customHeight="1" x14ac:dyDescent="0.15">
      <c r="K3823" s="1"/>
      <c r="AL3823" s="16"/>
      <c r="AM3823" s="16"/>
      <c r="AN3823" s="17"/>
      <c r="AO3823" s="16"/>
      <c r="AP3823" s="16"/>
      <c r="AQ3823" s="18"/>
      <c r="AR3823" s="18"/>
      <c r="AS3823" s="16"/>
      <c r="AT3823" s="16"/>
      <c r="AU3823" s="16"/>
      <c r="AV3823" s="16"/>
      <c r="AW3823" s="17"/>
      <c r="AX3823" s="16"/>
      <c r="AY3823" s="16"/>
      <c r="AZ3823" s="16"/>
      <c r="BA3823" s="16"/>
      <c r="BB3823" s="16"/>
      <c r="BC3823" s="16"/>
      <c r="BD3823" s="16"/>
      <c r="BH3823" s="6"/>
      <c r="BI3823" s="3"/>
      <c r="BK3823" s="6"/>
      <c r="BL3823" s="3"/>
      <c r="BM3823" s="3"/>
    </row>
    <row r="3824" spans="11:65" ht="12.75" customHeight="1" x14ac:dyDescent="0.15">
      <c r="K3824" s="1"/>
      <c r="AL3824" s="16"/>
      <c r="AM3824" s="16"/>
      <c r="AN3824" s="17"/>
      <c r="AO3824" s="16"/>
      <c r="AP3824" s="16"/>
      <c r="AQ3824" s="18"/>
      <c r="AR3824" s="18"/>
      <c r="AS3824" s="16"/>
      <c r="AT3824" s="16"/>
      <c r="AU3824" s="16"/>
      <c r="AV3824" s="16"/>
      <c r="AW3824" s="17"/>
      <c r="AX3824" s="16"/>
      <c r="AY3824" s="16"/>
      <c r="AZ3824" s="16"/>
      <c r="BA3824" s="16"/>
      <c r="BB3824" s="16"/>
      <c r="BC3824" s="16"/>
      <c r="BD3824" s="16"/>
      <c r="BH3824" s="6"/>
      <c r="BI3824" s="3"/>
      <c r="BK3824" s="6"/>
      <c r="BL3824" s="3"/>
      <c r="BM3824" s="3"/>
    </row>
    <row r="3825" spans="11:65" ht="12.75" customHeight="1" x14ac:dyDescent="0.15">
      <c r="K3825" s="1"/>
      <c r="AL3825" s="16"/>
      <c r="AM3825" s="16"/>
      <c r="AN3825" s="17"/>
      <c r="AO3825" s="16"/>
      <c r="AP3825" s="16"/>
      <c r="AQ3825" s="18"/>
      <c r="AR3825" s="18"/>
      <c r="AS3825" s="16"/>
      <c r="AT3825" s="16"/>
      <c r="AU3825" s="16"/>
      <c r="AV3825" s="16"/>
      <c r="AW3825" s="17"/>
      <c r="AX3825" s="16"/>
      <c r="AY3825" s="16"/>
      <c r="AZ3825" s="16"/>
      <c r="BA3825" s="16"/>
      <c r="BB3825" s="16"/>
      <c r="BC3825" s="16"/>
      <c r="BD3825" s="16"/>
      <c r="BH3825" s="6"/>
      <c r="BI3825" s="3"/>
      <c r="BK3825" s="6"/>
      <c r="BL3825" s="3"/>
      <c r="BM3825" s="3"/>
    </row>
    <row r="3826" spans="11:65" ht="12.75" customHeight="1" x14ac:dyDescent="0.15">
      <c r="K3826" s="1"/>
      <c r="AL3826" s="16"/>
      <c r="AM3826" s="16"/>
      <c r="AN3826" s="17"/>
      <c r="AO3826" s="16"/>
      <c r="AP3826" s="16"/>
      <c r="AQ3826" s="18"/>
      <c r="AR3826" s="18"/>
      <c r="AS3826" s="16"/>
      <c r="AT3826" s="16"/>
      <c r="AU3826" s="16"/>
      <c r="AV3826" s="16"/>
      <c r="AW3826" s="17"/>
      <c r="AX3826" s="16"/>
      <c r="AY3826" s="16"/>
      <c r="AZ3826" s="16"/>
      <c r="BA3826" s="16"/>
      <c r="BB3826" s="16"/>
      <c r="BC3826" s="16"/>
      <c r="BD3826" s="16"/>
      <c r="BH3826" s="6"/>
      <c r="BI3826" s="3"/>
      <c r="BK3826" s="6"/>
      <c r="BL3826" s="3"/>
      <c r="BM3826" s="3"/>
    </row>
    <row r="3827" spans="11:65" ht="12.75" customHeight="1" x14ac:dyDescent="0.15">
      <c r="K3827" s="1"/>
      <c r="AL3827" s="16"/>
      <c r="AM3827" s="16"/>
      <c r="AN3827" s="17"/>
      <c r="AO3827" s="16"/>
      <c r="AP3827" s="16"/>
      <c r="AQ3827" s="18"/>
      <c r="AR3827" s="18"/>
      <c r="AS3827" s="16"/>
      <c r="AT3827" s="16"/>
      <c r="AU3827" s="16"/>
      <c r="AV3827" s="16"/>
      <c r="AW3827" s="17"/>
      <c r="AX3827" s="16"/>
      <c r="AY3827" s="16"/>
      <c r="AZ3827" s="16"/>
      <c r="BA3827" s="16"/>
      <c r="BB3827" s="16"/>
      <c r="BC3827" s="16"/>
      <c r="BD3827" s="16"/>
      <c r="BH3827" s="6"/>
      <c r="BI3827" s="3"/>
      <c r="BK3827" s="6"/>
      <c r="BL3827" s="3"/>
      <c r="BM3827" s="3"/>
    </row>
    <row r="3828" spans="11:65" ht="12.75" customHeight="1" x14ac:dyDescent="0.15">
      <c r="K3828" s="1"/>
      <c r="AL3828" s="16"/>
      <c r="AM3828" s="16"/>
      <c r="AN3828" s="17"/>
      <c r="AO3828" s="16"/>
      <c r="AP3828" s="16"/>
      <c r="AQ3828" s="18"/>
      <c r="AR3828" s="18"/>
      <c r="AS3828" s="16"/>
      <c r="AT3828" s="16"/>
      <c r="AU3828" s="16"/>
      <c r="AV3828" s="16"/>
      <c r="AW3828" s="17"/>
      <c r="AX3828" s="16"/>
      <c r="AY3828" s="16"/>
      <c r="AZ3828" s="16"/>
      <c r="BA3828" s="16"/>
      <c r="BB3828" s="16"/>
      <c r="BC3828" s="16"/>
      <c r="BD3828" s="16"/>
      <c r="BH3828" s="6"/>
      <c r="BI3828" s="3"/>
      <c r="BK3828" s="6"/>
      <c r="BL3828" s="3"/>
      <c r="BM3828" s="3"/>
    </row>
    <row r="3829" spans="11:65" ht="12.75" customHeight="1" x14ac:dyDescent="0.15">
      <c r="K3829" s="1"/>
      <c r="AL3829" s="16"/>
      <c r="AM3829" s="16"/>
      <c r="AN3829" s="17"/>
      <c r="AO3829" s="16"/>
      <c r="AP3829" s="16"/>
      <c r="AQ3829" s="18"/>
      <c r="AR3829" s="18"/>
      <c r="AS3829" s="16"/>
      <c r="AT3829" s="16"/>
      <c r="AU3829" s="16"/>
      <c r="AV3829" s="16"/>
      <c r="AW3829" s="17"/>
      <c r="AX3829" s="16"/>
      <c r="AY3829" s="16"/>
      <c r="AZ3829" s="16"/>
      <c r="BA3829" s="16"/>
      <c r="BB3829" s="16"/>
      <c r="BC3829" s="16"/>
      <c r="BD3829" s="16"/>
      <c r="BH3829" s="6"/>
      <c r="BI3829" s="3"/>
      <c r="BK3829" s="6"/>
      <c r="BL3829" s="3"/>
      <c r="BM3829" s="3"/>
    </row>
    <row r="3830" spans="11:65" ht="12.75" customHeight="1" x14ac:dyDescent="0.15">
      <c r="K3830" s="1"/>
      <c r="AL3830" s="16"/>
      <c r="AM3830" s="16"/>
      <c r="AN3830" s="17"/>
      <c r="AO3830" s="16"/>
      <c r="AP3830" s="16"/>
      <c r="AQ3830" s="18"/>
      <c r="AR3830" s="18"/>
      <c r="AS3830" s="16"/>
      <c r="AT3830" s="16"/>
      <c r="AU3830" s="16"/>
      <c r="AV3830" s="16"/>
      <c r="AW3830" s="17"/>
      <c r="AX3830" s="16"/>
      <c r="AY3830" s="16"/>
      <c r="AZ3830" s="16"/>
      <c r="BA3830" s="16"/>
      <c r="BB3830" s="16"/>
      <c r="BC3830" s="16"/>
      <c r="BD3830" s="16"/>
      <c r="BH3830" s="6"/>
      <c r="BI3830" s="3"/>
      <c r="BK3830" s="6"/>
      <c r="BL3830" s="3"/>
      <c r="BM3830" s="3"/>
    </row>
    <row r="3831" spans="11:65" ht="12.75" customHeight="1" x14ac:dyDescent="0.15">
      <c r="K3831" s="1"/>
      <c r="AL3831" s="16"/>
      <c r="AM3831" s="16"/>
      <c r="AN3831" s="17"/>
      <c r="AO3831" s="16"/>
      <c r="AP3831" s="16"/>
      <c r="AQ3831" s="18"/>
      <c r="AR3831" s="18"/>
      <c r="AS3831" s="16"/>
      <c r="AT3831" s="16"/>
      <c r="AU3831" s="16"/>
      <c r="AV3831" s="16"/>
      <c r="AW3831" s="17"/>
      <c r="AX3831" s="16"/>
      <c r="AY3831" s="16"/>
      <c r="AZ3831" s="16"/>
      <c r="BA3831" s="16"/>
      <c r="BB3831" s="16"/>
      <c r="BC3831" s="16"/>
      <c r="BD3831" s="16"/>
      <c r="BH3831" s="6"/>
      <c r="BI3831" s="3"/>
      <c r="BK3831" s="6"/>
      <c r="BL3831" s="3"/>
      <c r="BM3831" s="3"/>
    </row>
    <row r="3832" spans="11:65" ht="12.75" customHeight="1" x14ac:dyDescent="0.15">
      <c r="K3832" s="1"/>
      <c r="AL3832" s="16"/>
      <c r="AM3832" s="16"/>
      <c r="AN3832" s="17"/>
      <c r="AO3832" s="16"/>
      <c r="AP3832" s="16"/>
      <c r="AQ3832" s="18"/>
      <c r="AR3832" s="18"/>
      <c r="AS3832" s="16"/>
      <c r="AT3832" s="16"/>
      <c r="AU3832" s="16"/>
      <c r="AV3832" s="16"/>
      <c r="AW3832" s="17"/>
      <c r="AX3832" s="16"/>
      <c r="AY3832" s="16"/>
      <c r="AZ3832" s="16"/>
      <c r="BA3832" s="16"/>
      <c r="BB3832" s="16"/>
      <c r="BC3832" s="16"/>
      <c r="BD3832" s="16"/>
      <c r="BH3832" s="6"/>
      <c r="BI3832" s="3"/>
      <c r="BK3832" s="6"/>
      <c r="BL3832" s="3"/>
      <c r="BM3832" s="3"/>
    </row>
    <row r="3833" spans="11:65" ht="12.75" customHeight="1" x14ac:dyDescent="0.15">
      <c r="K3833" s="1"/>
      <c r="AL3833" s="16"/>
      <c r="AM3833" s="16"/>
      <c r="AN3833" s="17"/>
      <c r="AO3833" s="16"/>
      <c r="AP3833" s="16"/>
      <c r="AQ3833" s="18"/>
      <c r="AR3833" s="18"/>
      <c r="AS3833" s="16"/>
      <c r="AT3833" s="16"/>
      <c r="AU3833" s="16"/>
      <c r="AV3833" s="16"/>
      <c r="AW3833" s="17"/>
      <c r="AX3833" s="16"/>
      <c r="AY3833" s="16"/>
      <c r="AZ3833" s="16"/>
      <c r="BA3833" s="16"/>
      <c r="BB3833" s="16"/>
      <c r="BC3833" s="16"/>
      <c r="BD3833" s="16"/>
      <c r="BH3833" s="6"/>
      <c r="BI3833" s="3"/>
      <c r="BK3833" s="6"/>
      <c r="BL3833" s="3"/>
      <c r="BM3833" s="3"/>
    </row>
    <row r="3834" spans="11:65" ht="12.75" customHeight="1" x14ac:dyDescent="0.15">
      <c r="K3834" s="1"/>
      <c r="AL3834" s="16"/>
      <c r="AM3834" s="16"/>
      <c r="AN3834" s="17"/>
      <c r="AO3834" s="16"/>
      <c r="AP3834" s="16"/>
      <c r="AQ3834" s="18"/>
      <c r="AR3834" s="18"/>
      <c r="AS3834" s="16"/>
      <c r="AT3834" s="16"/>
      <c r="AU3834" s="16"/>
      <c r="AV3834" s="16"/>
      <c r="AW3834" s="17"/>
      <c r="AX3834" s="16"/>
      <c r="AY3834" s="16"/>
      <c r="AZ3834" s="16"/>
      <c r="BA3834" s="16"/>
      <c r="BB3834" s="16"/>
      <c r="BC3834" s="16"/>
      <c r="BD3834" s="16"/>
      <c r="BH3834" s="6"/>
      <c r="BI3834" s="3"/>
      <c r="BK3834" s="6"/>
      <c r="BL3834" s="3"/>
      <c r="BM3834" s="3"/>
    </row>
    <row r="3835" spans="11:65" ht="12.75" customHeight="1" x14ac:dyDescent="0.15">
      <c r="K3835" s="1"/>
      <c r="AL3835" s="16"/>
      <c r="AM3835" s="16"/>
      <c r="AN3835" s="17"/>
      <c r="AO3835" s="16"/>
      <c r="AP3835" s="16"/>
      <c r="AQ3835" s="18"/>
      <c r="AR3835" s="18"/>
      <c r="AS3835" s="16"/>
      <c r="AT3835" s="16"/>
      <c r="AU3835" s="16"/>
      <c r="AV3835" s="16"/>
      <c r="AW3835" s="17"/>
      <c r="AX3835" s="16"/>
      <c r="AY3835" s="16"/>
      <c r="AZ3835" s="16"/>
      <c r="BA3835" s="16"/>
      <c r="BB3835" s="16"/>
      <c r="BC3835" s="16"/>
      <c r="BD3835" s="16"/>
      <c r="BH3835" s="6"/>
      <c r="BI3835" s="3"/>
      <c r="BK3835" s="6"/>
      <c r="BL3835" s="3"/>
      <c r="BM3835" s="3"/>
    </row>
    <row r="3836" spans="11:65" ht="12.75" customHeight="1" x14ac:dyDescent="0.15">
      <c r="K3836" s="1"/>
      <c r="AL3836" s="16"/>
      <c r="AM3836" s="16"/>
      <c r="AN3836" s="17"/>
      <c r="AO3836" s="16"/>
      <c r="AP3836" s="16"/>
      <c r="AQ3836" s="18"/>
      <c r="AR3836" s="18"/>
      <c r="AS3836" s="16"/>
      <c r="AT3836" s="16"/>
      <c r="AU3836" s="16"/>
      <c r="AV3836" s="16"/>
      <c r="AW3836" s="17"/>
      <c r="AX3836" s="16"/>
      <c r="AY3836" s="16"/>
      <c r="AZ3836" s="16"/>
      <c r="BA3836" s="16"/>
      <c r="BB3836" s="16"/>
      <c r="BC3836" s="16"/>
      <c r="BD3836" s="16"/>
      <c r="BH3836" s="6"/>
      <c r="BI3836" s="3"/>
      <c r="BK3836" s="6"/>
      <c r="BL3836" s="3"/>
      <c r="BM3836" s="3"/>
    </row>
    <row r="3837" spans="11:65" ht="12.75" customHeight="1" x14ac:dyDescent="0.15">
      <c r="K3837" s="1"/>
      <c r="AL3837" s="16"/>
      <c r="AM3837" s="16"/>
      <c r="AN3837" s="17"/>
      <c r="AO3837" s="16"/>
      <c r="AP3837" s="16"/>
      <c r="AQ3837" s="18"/>
      <c r="AR3837" s="18"/>
      <c r="AS3837" s="16"/>
      <c r="AT3837" s="16"/>
      <c r="AU3837" s="16"/>
      <c r="AV3837" s="16"/>
      <c r="AW3837" s="17"/>
      <c r="AX3837" s="16"/>
      <c r="AY3837" s="16"/>
      <c r="AZ3837" s="16"/>
      <c r="BA3837" s="16"/>
      <c r="BB3837" s="16"/>
      <c r="BC3837" s="16"/>
      <c r="BD3837" s="16"/>
      <c r="BH3837" s="6"/>
      <c r="BI3837" s="3"/>
      <c r="BK3837" s="6"/>
      <c r="BL3837" s="3"/>
      <c r="BM3837" s="3"/>
    </row>
    <row r="3838" spans="11:65" ht="12.75" customHeight="1" x14ac:dyDescent="0.15">
      <c r="K3838" s="1"/>
      <c r="AL3838" s="16"/>
      <c r="AM3838" s="16"/>
      <c r="AN3838" s="17"/>
      <c r="AO3838" s="16"/>
      <c r="AP3838" s="16"/>
      <c r="AQ3838" s="18"/>
      <c r="AR3838" s="18"/>
      <c r="AS3838" s="16"/>
      <c r="AT3838" s="16"/>
      <c r="AU3838" s="16"/>
      <c r="AV3838" s="16"/>
      <c r="AW3838" s="17"/>
      <c r="AX3838" s="16"/>
      <c r="AY3838" s="16"/>
      <c r="AZ3838" s="16"/>
      <c r="BA3838" s="16"/>
      <c r="BB3838" s="16"/>
      <c r="BC3838" s="16"/>
      <c r="BD3838" s="16"/>
      <c r="BH3838" s="6"/>
      <c r="BI3838" s="3"/>
      <c r="BK3838" s="6"/>
      <c r="BL3838" s="3"/>
      <c r="BM3838" s="3"/>
    </row>
    <row r="3839" spans="11:65" ht="12.75" customHeight="1" x14ac:dyDescent="0.15">
      <c r="K3839" s="1"/>
      <c r="AL3839" s="16"/>
      <c r="AM3839" s="16"/>
      <c r="AN3839" s="17"/>
      <c r="AO3839" s="16"/>
      <c r="AP3839" s="16"/>
      <c r="AQ3839" s="18"/>
      <c r="AR3839" s="18"/>
      <c r="AS3839" s="16"/>
      <c r="AT3839" s="16"/>
      <c r="AU3839" s="16"/>
      <c r="AV3839" s="16"/>
      <c r="AW3839" s="17"/>
      <c r="AX3839" s="16"/>
      <c r="AY3839" s="16"/>
      <c r="AZ3839" s="16"/>
      <c r="BA3839" s="16"/>
      <c r="BB3839" s="16"/>
      <c r="BC3839" s="16"/>
      <c r="BD3839" s="16"/>
      <c r="BH3839" s="6"/>
      <c r="BI3839" s="3"/>
      <c r="BK3839" s="6"/>
      <c r="BL3839" s="3"/>
      <c r="BM3839" s="3"/>
    </row>
    <row r="3840" spans="11:65" ht="12.75" customHeight="1" x14ac:dyDescent="0.15">
      <c r="K3840" s="1"/>
      <c r="AL3840" s="16"/>
      <c r="AM3840" s="16"/>
      <c r="AN3840" s="17"/>
      <c r="AO3840" s="16"/>
      <c r="AP3840" s="16"/>
      <c r="AQ3840" s="18"/>
      <c r="AR3840" s="18"/>
      <c r="AS3840" s="16"/>
      <c r="AT3840" s="16"/>
      <c r="AU3840" s="16"/>
      <c r="AV3840" s="16"/>
      <c r="AW3840" s="17"/>
      <c r="AX3840" s="16"/>
      <c r="AY3840" s="16"/>
      <c r="AZ3840" s="16"/>
      <c r="BA3840" s="16"/>
      <c r="BB3840" s="16"/>
      <c r="BC3840" s="16"/>
      <c r="BD3840" s="16"/>
      <c r="BH3840" s="6"/>
      <c r="BI3840" s="3"/>
      <c r="BK3840" s="6"/>
      <c r="BL3840" s="3"/>
      <c r="BM3840" s="3"/>
    </row>
    <row r="3841" spans="11:65" ht="12.75" customHeight="1" x14ac:dyDescent="0.15">
      <c r="K3841" s="1"/>
      <c r="AL3841" s="16"/>
      <c r="AM3841" s="16"/>
      <c r="AN3841" s="17"/>
      <c r="AO3841" s="16"/>
      <c r="AP3841" s="16"/>
      <c r="AQ3841" s="18"/>
      <c r="AR3841" s="18"/>
      <c r="AS3841" s="16"/>
      <c r="AT3841" s="16"/>
      <c r="AU3841" s="16"/>
      <c r="AV3841" s="16"/>
      <c r="AW3841" s="17"/>
      <c r="AX3841" s="16"/>
      <c r="AY3841" s="16"/>
      <c r="AZ3841" s="16"/>
      <c r="BA3841" s="16"/>
      <c r="BB3841" s="16"/>
      <c r="BC3841" s="16"/>
      <c r="BD3841" s="16"/>
      <c r="BH3841" s="6"/>
      <c r="BI3841" s="3"/>
      <c r="BK3841" s="6"/>
      <c r="BL3841" s="3"/>
      <c r="BM3841" s="3"/>
    </row>
    <row r="3842" spans="11:65" ht="12.75" customHeight="1" x14ac:dyDescent="0.15">
      <c r="K3842" s="1"/>
      <c r="AL3842" s="16"/>
      <c r="AM3842" s="16"/>
      <c r="AN3842" s="17"/>
      <c r="AO3842" s="16"/>
      <c r="AP3842" s="16"/>
      <c r="AQ3842" s="18"/>
      <c r="AR3842" s="18"/>
      <c r="AS3842" s="16"/>
      <c r="AT3842" s="16"/>
      <c r="AU3842" s="16"/>
      <c r="AV3842" s="16"/>
      <c r="AW3842" s="17"/>
      <c r="AX3842" s="16"/>
      <c r="AY3842" s="16"/>
      <c r="AZ3842" s="16"/>
      <c r="BA3842" s="16"/>
      <c r="BB3842" s="16"/>
      <c r="BC3842" s="16"/>
      <c r="BD3842" s="16"/>
      <c r="BH3842" s="6"/>
      <c r="BI3842" s="3"/>
      <c r="BK3842" s="6"/>
      <c r="BL3842" s="3"/>
      <c r="BM3842" s="3"/>
    </row>
    <row r="3843" spans="11:65" ht="12.75" customHeight="1" x14ac:dyDescent="0.15">
      <c r="K3843" s="1"/>
      <c r="AL3843" s="16"/>
      <c r="AM3843" s="16"/>
      <c r="AN3843" s="17"/>
      <c r="AO3843" s="16"/>
      <c r="AP3843" s="16"/>
      <c r="AQ3843" s="18"/>
      <c r="AR3843" s="18"/>
      <c r="AS3843" s="16"/>
      <c r="AT3843" s="16"/>
      <c r="AU3843" s="16"/>
      <c r="AV3843" s="16"/>
      <c r="AW3843" s="17"/>
      <c r="AX3843" s="16"/>
      <c r="AY3843" s="16"/>
      <c r="AZ3843" s="16"/>
      <c r="BA3843" s="16"/>
      <c r="BB3843" s="16"/>
      <c r="BC3843" s="16"/>
      <c r="BD3843" s="16"/>
      <c r="BH3843" s="6"/>
      <c r="BI3843" s="3"/>
      <c r="BK3843" s="6"/>
      <c r="BL3843" s="3"/>
      <c r="BM3843" s="3"/>
    </row>
    <row r="3844" spans="11:65" ht="12.75" customHeight="1" x14ac:dyDescent="0.15">
      <c r="K3844" s="1"/>
      <c r="AL3844" s="16"/>
      <c r="AM3844" s="16"/>
      <c r="AN3844" s="17"/>
      <c r="AO3844" s="16"/>
      <c r="AP3844" s="16"/>
      <c r="AQ3844" s="18"/>
      <c r="AR3844" s="18"/>
      <c r="AS3844" s="16"/>
      <c r="AT3844" s="16"/>
      <c r="AU3844" s="16"/>
      <c r="AV3844" s="16"/>
      <c r="AW3844" s="17"/>
      <c r="AX3844" s="16"/>
      <c r="AY3844" s="16"/>
      <c r="AZ3844" s="16"/>
      <c r="BA3844" s="16"/>
      <c r="BB3844" s="16"/>
      <c r="BC3844" s="16"/>
      <c r="BD3844" s="16"/>
      <c r="BH3844" s="6"/>
      <c r="BI3844" s="3"/>
      <c r="BK3844" s="6"/>
      <c r="BL3844" s="3"/>
      <c r="BM3844" s="3"/>
    </row>
    <row r="3845" spans="11:65" ht="12.75" customHeight="1" x14ac:dyDescent="0.15">
      <c r="K3845" s="1"/>
      <c r="AL3845" s="16"/>
      <c r="AM3845" s="16"/>
      <c r="AN3845" s="17"/>
      <c r="AO3845" s="16"/>
      <c r="AP3845" s="16"/>
      <c r="AQ3845" s="18"/>
      <c r="AR3845" s="18"/>
      <c r="AS3845" s="16"/>
      <c r="AT3845" s="16"/>
      <c r="AU3845" s="16"/>
      <c r="AV3845" s="16"/>
      <c r="AW3845" s="17"/>
      <c r="AX3845" s="16"/>
      <c r="AY3845" s="16"/>
      <c r="AZ3845" s="16"/>
      <c r="BA3845" s="16"/>
      <c r="BB3845" s="16"/>
      <c r="BC3845" s="16"/>
      <c r="BD3845" s="16"/>
      <c r="BH3845" s="6"/>
      <c r="BI3845" s="3"/>
      <c r="BK3845" s="6"/>
      <c r="BL3845" s="3"/>
      <c r="BM3845" s="3"/>
    </row>
    <row r="3846" spans="11:65" ht="12.75" customHeight="1" x14ac:dyDescent="0.15">
      <c r="K3846" s="1"/>
      <c r="AL3846" s="16"/>
      <c r="AM3846" s="16"/>
      <c r="AN3846" s="17"/>
      <c r="AO3846" s="16"/>
      <c r="AP3846" s="16"/>
      <c r="AQ3846" s="18"/>
      <c r="AR3846" s="18"/>
      <c r="AS3846" s="16"/>
      <c r="AT3846" s="16"/>
      <c r="AU3846" s="16"/>
      <c r="AV3846" s="16"/>
      <c r="AW3846" s="17"/>
      <c r="AX3846" s="16"/>
      <c r="AY3846" s="16"/>
      <c r="AZ3846" s="16"/>
      <c r="BA3846" s="16"/>
      <c r="BB3846" s="16"/>
      <c r="BC3846" s="16"/>
      <c r="BD3846" s="16"/>
      <c r="BH3846" s="6"/>
      <c r="BI3846" s="3"/>
      <c r="BK3846" s="6"/>
      <c r="BL3846" s="3"/>
      <c r="BM3846" s="3"/>
    </row>
    <row r="3847" spans="11:65" ht="12.75" customHeight="1" x14ac:dyDescent="0.15">
      <c r="K3847" s="1"/>
      <c r="AL3847" s="16"/>
      <c r="AM3847" s="16"/>
      <c r="AN3847" s="17"/>
      <c r="AO3847" s="16"/>
      <c r="AP3847" s="16"/>
      <c r="AQ3847" s="18"/>
      <c r="AR3847" s="18"/>
      <c r="AS3847" s="16"/>
      <c r="AT3847" s="16"/>
      <c r="AU3847" s="16"/>
      <c r="AV3847" s="16"/>
      <c r="AW3847" s="17"/>
      <c r="AX3847" s="16"/>
      <c r="AY3847" s="16"/>
      <c r="AZ3847" s="16"/>
      <c r="BA3847" s="16"/>
      <c r="BB3847" s="16"/>
      <c r="BC3847" s="16"/>
      <c r="BD3847" s="16"/>
      <c r="BH3847" s="6"/>
      <c r="BI3847" s="3"/>
      <c r="BK3847" s="6"/>
      <c r="BL3847" s="3"/>
      <c r="BM3847" s="3"/>
    </row>
    <row r="3848" spans="11:65" ht="12.75" customHeight="1" x14ac:dyDescent="0.15">
      <c r="K3848" s="1"/>
      <c r="AL3848" s="16"/>
      <c r="AM3848" s="16"/>
      <c r="AN3848" s="17"/>
      <c r="AO3848" s="16"/>
      <c r="AP3848" s="16"/>
      <c r="AQ3848" s="18"/>
      <c r="AR3848" s="18"/>
      <c r="AS3848" s="16"/>
      <c r="AT3848" s="16"/>
      <c r="AU3848" s="16"/>
      <c r="AV3848" s="16"/>
      <c r="AW3848" s="17"/>
      <c r="AX3848" s="16"/>
      <c r="AY3848" s="16"/>
      <c r="AZ3848" s="16"/>
      <c r="BA3848" s="16"/>
      <c r="BB3848" s="16"/>
      <c r="BC3848" s="16"/>
      <c r="BD3848" s="16"/>
      <c r="BH3848" s="6"/>
      <c r="BI3848" s="3"/>
      <c r="BK3848" s="6"/>
      <c r="BL3848" s="3"/>
      <c r="BM3848" s="3"/>
    </row>
    <row r="3849" spans="11:65" ht="12.75" customHeight="1" x14ac:dyDescent="0.15">
      <c r="K3849" s="1"/>
      <c r="AL3849" s="16"/>
      <c r="AM3849" s="16"/>
      <c r="AN3849" s="17"/>
      <c r="AO3849" s="16"/>
      <c r="AP3849" s="16"/>
      <c r="AQ3849" s="18"/>
      <c r="AR3849" s="18"/>
      <c r="AS3849" s="16"/>
      <c r="AT3849" s="16"/>
      <c r="AU3849" s="16"/>
      <c r="AV3849" s="16"/>
      <c r="AW3849" s="17"/>
      <c r="AX3849" s="16"/>
      <c r="AY3849" s="16"/>
      <c r="AZ3849" s="16"/>
      <c r="BA3849" s="16"/>
      <c r="BB3849" s="16"/>
      <c r="BC3849" s="16"/>
      <c r="BD3849" s="16"/>
      <c r="BH3849" s="6"/>
      <c r="BI3849" s="3"/>
      <c r="BK3849" s="6"/>
      <c r="BL3849" s="3"/>
      <c r="BM3849" s="3"/>
    </row>
    <row r="3850" spans="11:65" ht="12.75" customHeight="1" x14ac:dyDescent="0.15">
      <c r="K3850" s="1"/>
      <c r="AL3850" s="16"/>
      <c r="AM3850" s="16"/>
      <c r="AN3850" s="17"/>
      <c r="AO3850" s="16"/>
      <c r="AP3850" s="16"/>
      <c r="AQ3850" s="18"/>
      <c r="AR3850" s="18"/>
      <c r="AS3850" s="16"/>
      <c r="AT3850" s="16"/>
      <c r="AU3850" s="16"/>
      <c r="AV3850" s="16"/>
      <c r="AW3850" s="17"/>
      <c r="AX3850" s="16"/>
      <c r="AY3850" s="16"/>
      <c r="AZ3850" s="16"/>
      <c r="BA3850" s="16"/>
      <c r="BB3850" s="16"/>
      <c r="BC3850" s="16"/>
      <c r="BD3850" s="16"/>
      <c r="BH3850" s="6"/>
      <c r="BI3850" s="3"/>
      <c r="BK3850" s="6"/>
      <c r="BL3850" s="3"/>
      <c r="BM3850" s="3"/>
    </row>
    <row r="3851" spans="11:65" ht="12.75" customHeight="1" x14ac:dyDescent="0.15">
      <c r="K3851" s="1"/>
      <c r="AL3851" s="16"/>
      <c r="AM3851" s="16"/>
      <c r="AN3851" s="17"/>
      <c r="AO3851" s="16"/>
      <c r="AP3851" s="16"/>
      <c r="AQ3851" s="18"/>
      <c r="AR3851" s="18"/>
      <c r="AS3851" s="16"/>
      <c r="AT3851" s="16"/>
      <c r="AU3851" s="16"/>
      <c r="AV3851" s="16"/>
      <c r="AW3851" s="17"/>
      <c r="AX3851" s="16"/>
      <c r="AY3851" s="16"/>
      <c r="AZ3851" s="16"/>
      <c r="BA3851" s="16"/>
      <c r="BB3851" s="16"/>
      <c r="BC3851" s="16"/>
      <c r="BD3851" s="16"/>
      <c r="BH3851" s="6"/>
      <c r="BI3851" s="3"/>
      <c r="BK3851" s="6"/>
      <c r="BL3851" s="3"/>
      <c r="BM3851" s="3"/>
    </row>
    <row r="3852" spans="11:65" ht="12.75" customHeight="1" x14ac:dyDescent="0.15">
      <c r="K3852" s="1"/>
      <c r="AL3852" s="16"/>
      <c r="AM3852" s="16"/>
      <c r="AN3852" s="17"/>
      <c r="AO3852" s="16"/>
      <c r="AP3852" s="16"/>
      <c r="AQ3852" s="18"/>
      <c r="AR3852" s="18"/>
      <c r="AS3852" s="16"/>
      <c r="AT3852" s="16"/>
      <c r="AU3852" s="16"/>
      <c r="AV3852" s="16"/>
      <c r="AW3852" s="17"/>
      <c r="AX3852" s="16"/>
      <c r="AY3852" s="16"/>
      <c r="AZ3852" s="16"/>
      <c r="BA3852" s="16"/>
      <c r="BB3852" s="16"/>
      <c r="BC3852" s="16"/>
      <c r="BD3852" s="16"/>
      <c r="BH3852" s="6"/>
      <c r="BI3852" s="3"/>
      <c r="BK3852" s="6"/>
      <c r="BL3852" s="3"/>
      <c r="BM3852" s="3"/>
    </row>
    <row r="3853" spans="11:65" ht="12.75" customHeight="1" x14ac:dyDescent="0.15">
      <c r="K3853" s="1"/>
      <c r="AL3853" s="16"/>
      <c r="AM3853" s="16"/>
      <c r="AN3853" s="17"/>
      <c r="AO3853" s="16"/>
      <c r="AP3853" s="16"/>
      <c r="AQ3853" s="18"/>
      <c r="AR3853" s="18"/>
      <c r="AS3853" s="16"/>
      <c r="AT3853" s="16"/>
      <c r="AU3853" s="16"/>
      <c r="AV3853" s="16"/>
      <c r="AW3853" s="17"/>
      <c r="AX3853" s="16"/>
      <c r="AY3853" s="16"/>
      <c r="AZ3853" s="16"/>
      <c r="BA3853" s="16"/>
      <c r="BB3853" s="16"/>
      <c r="BC3853" s="16"/>
      <c r="BD3853" s="16"/>
      <c r="BH3853" s="6"/>
      <c r="BI3853" s="3"/>
      <c r="BK3853" s="6"/>
      <c r="BL3853" s="3"/>
      <c r="BM3853" s="3"/>
    </row>
    <row r="3854" spans="11:65" ht="12.75" customHeight="1" x14ac:dyDescent="0.15">
      <c r="K3854" s="1"/>
      <c r="AL3854" s="16"/>
      <c r="AM3854" s="16"/>
      <c r="AN3854" s="17"/>
      <c r="AO3854" s="16"/>
      <c r="AP3854" s="16"/>
      <c r="AQ3854" s="18"/>
      <c r="AR3854" s="18"/>
      <c r="AS3854" s="16"/>
      <c r="AT3854" s="16"/>
      <c r="AU3854" s="16"/>
      <c r="AV3854" s="16"/>
      <c r="AW3854" s="17"/>
      <c r="AX3854" s="16"/>
      <c r="AY3854" s="16"/>
      <c r="AZ3854" s="16"/>
      <c r="BA3854" s="16"/>
      <c r="BB3854" s="16"/>
      <c r="BC3854" s="16"/>
      <c r="BD3854" s="16"/>
      <c r="BH3854" s="6"/>
      <c r="BI3854" s="3"/>
      <c r="BK3854" s="6"/>
      <c r="BL3854" s="3"/>
      <c r="BM3854" s="3"/>
    </row>
    <row r="3855" spans="11:65" ht="12.75" customHeight="1" x14ac:dyDescent="0.15">
      <c r="K3855" s="1"/>
      <c r="AL3855" s="16"/>
      <c r="AM3855" s="16"/>
      <c r="AN3855" s="17"/>
      <c r="AO3855" s="16"/>
      <c r="AP3855" s="16"/>
      <c r="AQ3855" s="18"/>
      <c r="AR3855" s="18"/>
      <c r="AS3855" s="16"/>
      <c r="AT3855" s="16"/>
      <c r="AU3855" s="16"/>
      <c r="AV3855" s="16"/>
      <c r="AW3855" s="17"/>
      <c r="AX3855" s="16"/>
      <c r="AY3855" s="16"/>
      <c r="AZ3855" s="16"/>
      <c r="BA3855" s="16"/>
      <c r="BB3855" s="16"/>
      <c r="BC3855" s="16"/>
      <c r="BD3855" s="16"/>
      <c r="BH3855" s="6"/>
      <c r="BI3855" s="3"/>
      <c r="BK3855" s="6"/>
      <c r="BL3855" s="3"/>
      <c r="BM3855" s="3"/>
    </row>
    <row r="3856" spans="11:65" ht="12.75" customHeight="1" x14ac:dyDescent="0.15">
      <c r="K3856" s="1"/>
      <c r="AL3856" s="16"/>
      <c r="AM3856" s="16"/>
      <c r="AN3856" s="17"/>
      <c r="AO3856" s="16"/>
      <c r="AP3856" s="16"/>
      <c r="AQ3856" s="18"/>
      <c r="AR3856" s="18"/>
      <c r="AS3856" s="16"/>
      <c r="AT3856" s="16"/>
      <c r="AU3856" s="16"/>
      <c r="AV3856" s="16"/>
      <c r="AW3856" s="17"/>
      <c r="AX3856" s="16"/>
      <c r="AY3856" s="16"/>
      <c r="AZ3856" s="16"/>
      <c r="BA3856" s="16"/>
      <c r="BB3856" s="16"/>
      <c r="BC3856" s="16"/>
      <c r="BD3856" s="16"/>
      <c r="BH3856" s="6"/>
      <c r="BI3856" s="3"/>
      <c r="BK3856" s="6"/>
      <c r="BL3856" s="3"/>
      <c r="BM3856" s="3"/>
    </row>
    <row r="3857" spans="11:65" ht="12.75" customHeight="1" x14ac:dyDescent="0.15">
      <c r="K3857" s="1"/>
      <c r="AL3857" s="16"/>
      <c r="AM3857" s="16"/>
      <c r="AN3857" s="17"/>
      <c r="AO3857" s="16"/>
      <c r="AP3857" s="16"/>
      <c r="AQ3857" s="18"/>
      <c r="AR3857" s="18"/>
      <c r="AS3857" s="16"/>
      <c r="AT3857" s="16"/>
      <c r="AU3857" s="16"/>
      <c r="AV3857" s="16"/>
      <c r="AW3857" s="17"/>
      <c r="AX3857" s="16"/>
      <c r="AY3857" s="16"/>
      <c r="AZ3857" s="16"/>
      <c r="BA3857" s="16"/>
      <c r="BB3857" s="16"/>
      <c r="BC3857" s="16"/>
      <c r="BD3857" s="16"/>
      <c r="BH3857" s="6"/>
      <c r="BI3857" s="3"/>
      <c r="BK3857" s="6"/>
      <c r="BL3857" s="3"/>
      <c r="BM3857" s="3"/>
    </row>
    <row r="3858" spans="11:65" ht="12.75" customHeight="1" x14ac:dyDescent="0.15">
      <c r="K3858" s="1"/>
      <c r="AL3858" s="16"/>
      <c r="AM3858" s="16"/>
      <c r="AN3858" s="17"/>
      <c r="AO3858" s="16"/>
      <c r="AP3858" s="16"/>
      <c r="AQ3858" s="18"/>
      <c r="AR3858" s="18"/>
      <c r="AS3858" s="16"/>
      <c r="AT3858" s="16"/>
      <c r="AU3858" s="16"/>
      <c r="AV3858" s="16"/>
      <c r="AW3858" s="17"/>
      <c r="AX3858" s="16"/>
      <c r="AY3858" s="16"/>
      <c r="AZ3858" s="16"/>
      <c r="BA3858" s="16"/>
      <c r="BB3858" s="16"/>
      <c r="BC3858" s="16"/>
      <c r="BD3858" s="16"/>
      <c r="BH3858" s="6"/>
      <c r="BI3858" s="3"/>
      <c r="BK3858" s="6"/>
      <c r="BL3858" s="3"/>
      <c r="BM3858" s="3"/>
    </row>
    <row r="3859" spans="11:65" ht="12.75" customHeight="1" x14ac:dyDescent="0.15">
      <c r="K3859" s="1"/>
      <c r="AL3859" s="16"/>
      <c r="AM3859" s="16"/>
      <c r="AN3859" s="17"/>
      <c r="AO3859" s="16"/>
      <c r="AP3859" s="16"/>
      <c r="AQ3859" s="18"/>
      <c r="AR3859" s="18"/>
      <c r="AS3859" s="16"/>
      <c r="AT3859" s="16"/>
      <c r="AU3859" s="16"/>
      <c r="AV3859" s="16"/>
      <c r="AW3859" s="17"/>
      <c r="AX3859" s="16"/>
      <c r="AY3859" s="16"/>
      <c r="AZ3859" s="16"/>
      <c r="BA3859" s="16"/>
      <c r="BB3859" s="16"/>
      <c r="BC3859" s="16"/>
      <c r="BD3859" s="16"/>
      <c r="BH3859" s="6"/>
      <c r="BI3859" s="3"/>
      <c r="BK3859" s="6"/>
      <c r="BL3859" s="3"/>
      <c r="BM3859" s="3"/>
    </row>
    <row r="3860" spans="11:65" ht="12.75" customHeight="1" x14ac:dyDescent="0.15">
      <c r="K3860" s="1"/>
      <c r="AL3860" s="16"/>
      <c r="AM3860" s="16"/>
      <c r="AN3860" s="17"/>
      <c r="AO3860" s="16"/>
      <c r="AP3860" s="16"/>
      <c r="AQ3860" s="18"/>
      <c r="AR3860" s="18"/>
      <c r="AS3860" s="16"/>
      <c r="AT3860" s="16"/>
      <c r="AU3860" s="16"/>
      <c r="AV3860" s="16"/>
      <c r="AW3860" s="17"/>
      <c r="AX3860" s="16"/>
      <c r="AY3860" s="16"/>
      <c r="AZ3860" s="16"/>
      <c r="BA3860" s="16"/>
      <c r="BB3860" s="16"/>
      <c r="BC3860" s="16"/>
      <c r="BD3860" s="16"/>
      <c r="BH3860" s="6"/>
      <c r="BI3860" s="3"/>
      <c r="BK3860" s="6"/>
      <c r="BL3860" s="3"/>
      <c r="BM3860" s="3"/>
    </row>
    <row r="3861" spans="11:65" ht="12.75" customHeight="1" x14ac:dyDescent="0.15">
      <c r="K3861" s="1"/>
      <c r="AL3861" s="16"/>
      <c r="AM3861" s="16"/>
      <c r="AN3861" s="17"/>
      <c r="AO3861" s="16"/>
      <c r="AP3861" s="16"/>
      <c r="AQ3861" s="18"/>
      <c r="AR3861" s="18"/>
      <c r="AS3861" s="16"/>
      <c r="AT3861" s="16"/>
      <c r="AU3861" s="16"/>
      <c r="AV3861" s="16"/>
      <c r="AW3861" s="17"/>
      <c r="AX3861" s="16"/>
      <c r="AY3861" s="16"/>
      <c r="AZ3861" s="16"/>
      <c r="BA3861" s="16"/>
      <c r="BB3861" s="16"/>
      <c r="BC3861" s="16"/>
      <c r="BD3861" s="16"/>
      <c r="BH3861" s="6"/>
      <c r="BI3861" s="3"/>
      <c r="BK3861" s="6"/>
      <c r="BL3861" s="3"/>
      <c r="BM3861" s="3"/>
    </row>
    <row r="3862" spans="11:65" ht="12.75" customHeight="1" x14ac:dyDescent="0.15">
      <c r="K3862" s="1"/>
      <c r="AL3862" s="16"/>
      <c r="AM3862" s="16"/>
      <c r="AN3862" s="17"/>
      <c r="AO3862" s="16"/>
      <c r="AP3862" s="16"/>
      <c r="AQ3862" s="18"/>
      <c r="AR3862" s="18"/>
      <c r="AS3862" s="16"/>
      <c r="AT3862" s="16"/>
      <c r="AU3862" s="16"/>
      <c r="AV3862" s="16"/>
      <c r="AW3862" s="17"/>
      <c r="AX3862" s="16"/>
      <c r="AY3862" s="16"/>
      <c r="AZ3862" s="16"/>
      <c r="BA3862" s="16"/>
      <c r="BB3862" s="16"/>
      <c r="BC3862" s="16"/>
      <c r="BD3862" s="16"/>
      <c r="BH3862" s="6"/>
      <c r="BI3862" s="3"/>
      <c r="BK3862" s="6"/>
      <c r="BL3862" s="3"/>
      <c r="BM3862" s="3"/>
    </row>
    <row r="3863" spans="11:65" ht="12.75" customHeight="1" x14ac:dyDescent="0.15">
      <c r="K3863" s="1"/>
      <c r="AL3863" s="16"/>
      <c r="AM3863" s="16"/>
      <c r="AN3863" s="17"/>
      <c r="AO3863" s="16"/>
      <c r="AP3863" s="16"/>
      <c r="AQ3863" s="18"/>
      <c r="AR3863" s="18"/>
      <c r="AS3863" s="16"/>
      <c r="AT3863" s="16"/>
      <c r="AU3863" s="16"/>
      <c r="AV3863" s="16"/>
      <c r="AW3863" s="17"/>
      <c r="AX3863" s="16"/>
      <c r="AY3863" s="16"/>
      <c r="AZ3863" s="16"/>
      <c r="BA3863" s="16"/>
      <c r="BB3863" s="16"/>
      <c r="BC3863" s="16"/>
      <c r="BD3863" s="16"/>
      <c r="BH3863" s="6"/>
      <c r="BI3863" s="3"/>
      <c r="BK3863" s="6"/>
      <c r="BL3863" s="3"/>
      <c r="BM3863" s="3"/>
    </row>
    <row r="3864" spans="11:65" ht="12.75" customHeight="1" x14ac:dyDescent="0.15">
      <c r="K3864" s="1"/>
      <c r="AL3864" s="16"/>
      <c r="AM3864" s="16"/>
      <c r="AN3864" s="17"/>
      <c r="AO3864" s="16"/>
      <c r="AP3864" s="16"/>
      <c r="AQ3864" s="18"/>
      <c r="AR3864" s="18"/>
      <c r="AS3864" s="16"/>
      <c r="AT3864" s="16"/>
      <c r="AU3864" s="16"/>
      <c r="AV3864" s="16"/>
      <c r="AW3864" s="17"/>
      <c r="AX3864" s="16"/>
      <c r="AY3864" s="16"/>
      <c r="AZ3864" s="16"/>
      <c r="BA3864" s="16"/>
      <c r="BB3864" s="16"/>
      <c r="BC3864" s="16"/>
      <c r="BD3864" s="16"/>
      <c r="BH3864" s="6"/>
      <c r="BI3864" s="3"/>
      <c r="BK3864" s="6"/>
      <c r="BL3864" s="3"/>
      <c r="BM3864" s="3"/>
    </row>
    <row r="3865" spans="11:65" ht="12.75" customHeight="1" x14ac:dyDescent="0.15">
      <c r="K3865" s="1"/>
      <c r="AL3865" s="16"/>
      <c r="AM3865" s="16"/>
      <c r="AN3865" s="17"/>
      <c r="AO3865" s="16"/>
      <c r="AP3865" s="16"/>
      <c r="AQ3865" s="18"/>
      <c r="AR3865" s="18"/>
      <c r="AS3865" s="16"/>
      <c r="AT3865" s="16"/>
      <c r="AU3865" s="16"/>
      <c r="AV3865" s="16"/>
      <c r="AW3865" s="17"/>
      <c r="AX3865" s="16"/>
      <c r="AY3865" s="16"/>
      <c r="AZ3865" s="16"/>
      <c r="BA3865" s="16"/>
      <c r="BB3865" s="16"/>
      <c r="BC3865" s="16"/>
      <c r="BD3865" s="16"/>
      <c r="BH3865" s="6"/>
      <c r="BI3865" s="3"/>
      <c r="BK3865" s="6"/>
      <c r="BL3865" s="3"/>
      <c r="BM3865" s="3"/>
    </row>
    <row r="3866" spans="11:65" ht="12.75" customHeight="1" x14ac:dyDescent="0.15">
      <c r="K3866" s="1"/>
      <c r="AL3866" s="16"/>
      <c r="AM3866" s="16"/>
      <c r="AN3866" s="17"/>
      <c r="AO3866" s="16"/>
      <c r="AP3866" s="16"/>
      <c r="AQ3866" s="18"/>
      <c r="AR3866" s="18"/>
      <c r="AS3866" s="16"/>
      <c r="AT3866" s="16"/>
      <c r="AU3866" s="16"/>
      <c r="AV3866" s="16"/>
      <c r="AW3866" s="17"/>
      <c r="AX3866" s="16"/>
      <c r="AY3866" s="16"/>
      <c r="AZ3866" s="16"/>
      <c r="BA3866" s="16"/>
      <c r="BB3866" s="16"/>
      <c r="BC3866" s="16"/>
      <c r="BD3866" s="16"/>
      <c r="BH3866" s="6"/>
      <c r="BI3866" s="3"/>
      <c r="BK3866" s="6"/>
      <c r="BL3866" s="3"/>
      <c r="BM3866" s="3"/>
    </row>
    <row r="3867" spans="11:65" ht="12.75" customHeight="1" x14ac:dyDescent="0.15">
      <c r="K3867" s="1"/>
      <c r="AL3867" s="16"/>
      <c r="AM3867" s="16"/>
      <c r="AN3867" s="17"/>
      <c r="AO3867" s="16"/>
      <c r="AP3867" s="16"/>
      <c r="AQ3867" s="18"/>
      <c r="AR3867" s="18"/>
      <c r="AS3867" s="16"/>
      <c r="AT3867" s="16"/>
      <c r="AU3867" s="16"/>
      <c r="AV3867" s="16"/>
      <c r="AW3867" s="17"/>
      <c r="AX3867" s="16"/>
      <c r="AY3867" s="16"/>
      <c r="AZ3867" s="16"/>
      <c r="BA3867" s="16"/>
      <c r="BB3867" s="16"/>
      <c r="BC3867" s="16"/>
      <c r="BD3867" s="16"/>
      <c r="BH3867" s="6"/>
      <c r="BI3867" s="3"/>
      <c r="BK3867" s="6"/>
      <c r="BL3867" s="3"/>
      <c r="BM3867" s="3"/>
    </row>
    <row r="3868" spans="11:65" ht="12.75" customHeight="1" x14ac:dyDescent="0.15">
      <c r="K3868" s="1"/>
      <c r="AL3868" s="16"/>
      <c r="AM3868" s="16"/>
      <c r="AN3868" s="17"/>
      <c r="AO3868" s="16"/>
      <c r="AP3868" s="16"/>
      <c r="AQ3868" s="18"/>
      <c r="AR3868" s="18"/>
      <c r="AS3868" s="16"/>
      <c r="AT3868" s="16"/>
      <c r="AU3868" s="16"/>
      <c r="AV3868" s="16"/>
      <c r="AW3868" s="17"/>
      <c r="AX3868" s="16"/>
      <c r="AY3868" s="16"/>
      <c r="AZ3868" s="16"/>
      <c r="BA3868" s="16"/>
      <c r="BB3868" s="16"/>
      <c r="BC3868" s="16"/>
      <c r="BD3868" s="16"/>
      <c r="BH3868" s="6"/>
      <c r="BI3868" s="3"/>
      <c r="BK3868" s="6"/>
      <c r="BL3868" s="3"/>
      <c r="BM3868" s="3"/>
    </row>
    <row r="3869" spans="11:65" ht="12.75" customHeight="1" x14ac:dyDescent="0.15">
      <c r="K3869" s="1"/>
      <c r="AL3869" s="16"/>
      <c r="AM3869" s="16"/>
      <c r="AN3869" s="17"/>
      <c r="AO3869" s="16"/>
      <c r="AP3869" s="16"/>
      <c r="AQ3869" s="18"/>
      <c r="AR3869" s="18"/>
      <c r="AS3869" s="16"/>
      <c r="AT3869" s="16"/>
      <c r="AU3869" s="16"/>
      <c r="AV3869" s="16"/>
      <c r="AW3869" s="17"/>
      <c r="AX3869" s="16"/>
      <c r="AY3869" s="16"/>
      <c r="AZ3869" s="16"/>
      <c r="BA3869" s="16"/>
      <c r="BB3869" s="16"/>
      <c r="BC3869" s="16"/>
      <c r="BD3869" s="16"/>
      <c r="BH3869" s="6"/>
      <c r="BI3869" s="3"/>
      <c r="BK3869" s="6"/>
      <c r="BL3869" s="3"/>
      <c r="BM3869" s="3"/>
    </row>
    <row r="3870" spans="11:65" ht="12.75" customHeight="1" x14ac:dyDescent="0.15">
      <c r="K3870" s="1"/>
      <c r="AL3870" s="16"/>
      <c r="AM3870" s="16"/>
      <c r="AN3870" s="17"/>
      <c r="AO3870" s="16"/>
      <c r="AP3870" s="16"/>
      <c r="AQ3870" s="18"/>
      <c r="AR3870" s="18"/>
      <c r="AS3870" s="16"/>
      <c r="AT3870" s="16"/>
      <c r="AU3870" s="16"/>
      <c r="AV3870" s="16"/>
      <c r="AW3870" s="17"/>
      <c r="AX3870" s="16"/>
      <c r="AY3870" s="16"/>
      <c r="AZ3870" s="16"/>
      <c r="BA3870" s="16"/>
      <c r="BB3870" s="16"/>
      <c r="BC3870" s="16"/>
      <c r="BD3870" s="16"/>
      <c r="BH3870" s="6"/>
      <c r="BI3870" s="3"/>
      <c r="BK3870" s="6"/>
      <c r="BL3870" s="3"/>
      <c r="BM3870" s="3"/>
    </row>
    <row r="3871" spans="11:65" ht="12.75" customHeight="1" x14ac:dyDescent="0.15">
      <c r="K3871" s="1"/>
      <c r="AL3871" s="16"/>
      <c r="AM3871" s="16"/>
      <c r="AN3871" s="17"/>
      <c r="AO3871" s="16"/>
      <c r="AP3871" s="16"/>
      <c r="AQ3871" s="18"/>
      <c r="AR3871" s="18"/>
      <c r="AS3871" s="16"/>
      <c r="AT3871" s="16"/>
      <c r="AU3871" s="16"/>
      <c r="AV3871" s="16"/>
      <c r="AW3871" s="17"/>
      <c r="AX3871" s="16"/>
      <c r="AY3871" s="16"/>
      <c r="AZ3871" s="16"/>
      <c r="BA3871" s="16"/>
      <c r="BB3871" s="16"/>
      <c r="BC3871" s="16"/>
      <c r="BD3871" s="16"/>
      <c r="BH3871" s="6"/>
      <c r="BI3871" s="3"/>
      <c r="BK3871" s="6"/>
      <c r="BL3871" s="3"/>
      <c r="BM3871" s="3"/>
    </row>
    <row r="3872" spans="11:65" ht="12.75" customHeight="1" x14ac:dyDescent="0.15">
      <c r="K3872" s="1"/>
      <c r="AL3872" s="16"/>
      <c r="AM3872" s="16"/>
      <c r="AN3872" s="17"/>
      <c r="AO3872" s="16"/>
      <c r="AP3872" s="16"/>
      <c r="AQ3872" s="18"/>
      <c r="AR3872" s="18"/>
      <c r="AS3872" s="16"/>
      <c r="AT3872" s="16"/>
      <c r="AU3872" s="16"/>
      <c r="AV3872" s="16"/>
      <c r="AW3872" s="17"/>
      <c r="AX3872" s="16"/>
      <c r="AY3872" s="16"/>
      <c r="AZ3872" s="16"/>
      <c r="BA3872" s="16"/>
      <c r="BB3872" s="16"/>
      <c r="BC3872" s="16"/>
      <c r="BD3872" s="16"/>
      <c r="BH3872" s="6"/>
      <c r="BI3872" s="3"/>
      <c r="BK3872" s="6"/>
      <c r="BL3872" s="3"/>
      <c r="BM3872" s="3"/>
    </row>
    <row r="3873" spans="11:65" ht="12.75" customHeight="1" x14ac:dyDescent="0.15">
      <c r="K3873" s="1"/>
      <c r="AL3873" s="16"/>
      <c r="AM3873" s="16"/>
      <c r="AN3873" s="17"/>
      <c r="AO3873" s="16"/>
      <c r="AP3873" s="16"/>
      <c r="AQ3873" s="18"/>
      <c r="AR3873" s="18"/>
      <c r="AS3873" s="16"/>
      <c r="AT3873" s="16"/>
      <c r="AU3873" s="16"/>
      <c r="AV3873" s="16"/>
      <c r="AW3873" s="17"/>
      <c r="AX3873" s="16"/>
      <c r="AY3873" s="16"/>
      <c r="AZ3873" s="16"/>
      <c r="BA3873" s="16"/>
      <c r="BB3873" s="16"/>
      <c r="BC3873" s="16"/>
      <c r="BD3873" s="16"/>
      <c r="BH3873" s="6"/>
      <c r="BI3873" s="3"/>
      <c r="BK3873" s="6"/>
      <c r="BL3873" s="3"/>
      <c r="BM3873" s="3"/>
    </row>
    <row r="3874" spans="11:65" ht="12.75" customHeight="1" x14ac:dyDescent="0.15">
      <c r="K3874" s="1"/>
      <c r="AL3874" s="16"/>
      <c r="AM3874" s="16"/>
      <c r="AN3874" s="17"/>
      <c r="AO3874" s="16"/>
      <c r="AP3874" s="16"/>
      <c r="AQ3874" s="18"/>
      <c r="AR3874" s="18"/>
      <c r="AS3874" s="16"/>
      <c r="AT3874" s="16"/>
      <c r="AU3874" s="16"/>
      <c r="AV3874" s="16"/>
      <c r="AW3874" s="17"/>
      <c r="AX3874" s="16"/>
      <c r="AY3874" s="16"/>
      <c r="AZ3874" s="16"/>
      <c r="BA3874" s="16"/>
      <c r="BB3874" s="16"/>
      <c r="BC3874" s="16"/>
      <c r="BD3874" s="16"/>
      <c r="BH3874" s="6"/>
      <c r="BI3874" s="3"/>
      <c r="BK3874" s="6"/>
      <c r="BL3874" s="3"/>
      <c r="BM3874" s="3"/>
    </row>
    <row r="3875" spans="11:65" ht="12.75" customHeight="1" x14ac:dyDescent="0.15">
      <c r="K3875" s="1"/>
      <c r="AL3875" s="16"/>
      <c r="AM3875" s="16"/>
      <c r="AN3875" s="17"/>
      <c r="AO3875" s="16"/>
      <c r="AP3875" s="16"/>
      <c r="AQ3875" s="18"/>
      <c r="AR3875" s="18"/>
      <c r="AS3875" s="16"/>
      <c r="AT3875" s="16"/>
      <c r="AU3875" s="16"/>
      <c r="AV3875" s="16"/>
      <c r="AW3875" s="17"/>
      <c r="AX3875" s="16"/>
      <c r="AY3875" s="16"/>
      <c r="AZ3875" s="16"/>
      <c r="BA3875" s="16"/>
      <c r="BB3875" s="16"/>
      <c r="BC3875" s="16"/>
      <c r="BD3875" s="16"/>
      <c r="BH3875" s="6"/>
      <c r="BI3875" s="3"/>
      <c r="BK3875" s="6"/>
      <c r="BL3875" s="3"/>
      <c r="BM3875" s="3"/>
    </row>
    <row r="3876" spans="11:65" ht="12.75" customHeight="1" x14ac:dyDescent="0.15">
      <c r="K3876" s="1"/>
      <c r="AL3876" s="16"/>
      <c r="AM3876" s="16"/>
      <c r="AN3876" s="17"/>
      <c r="AO3876" s="16"/>
      <c r="AP3876" s="16"/>
      <c r="AQ3876" s="18"/>
      <c r="AR3876" s="18"/>
      <c r="AS3876" s="16"/>
      <c r="AT3876" s="16"/>
      <c r="AU3876" s="16"/>
      <c r="AV3876" s="16"/>
      <c r="AW3876" s="17"/>
      <c r="AX3876" s="16"/>
      <c r="AY3876" s="16"/>
      <c r="AZ3876" s="16"/>
      <c r="BA3876" s="16"/>
      <c r="BB3876" s="16"/>
      <c r="BC3876" s="16"/>
      <c r="BD3876" s="16"/>
      <c r="BH3876" s="6"/>
      <c r="BI3876" s="3"/>
      <c r="BK3876" s="6"/>
      <c r="BL3876" s="3"/>
      <c r="BM3876" s="3"/>
    </row>
    <row r="3877" spans="11:65" ht="12.75" customHeight="1" x14ac:dyDescent="0.15">
      <c r="K3877" s="1"/>
      <c r="AL3877" s="16"/>
      <c r="AM3877" s="16"/>
      <c r="AN3877" s="17"/>
      <c r="AO3877" s="16"/>
      <c r="AP3877" s="16"/>
      <c r="AQ3877" s="18"/>
      <c r="AR3877" s="18"/>
      <c r="AS3877" s="16"/>
      <c r="AT3877" s="16"/>
      <c r="AU3877" s="16"/>
      <c r="AV3877" s="16"/>
      <c r="AW3877" s="17"/>
      <c r="AX3877" s="16"/>
      <c r="AY3877" s="16"/>
      <c r="AZ3877" s="16"/>
      <c r="BA3877" s="16"/>
      <c r="BB3877" s="16"/>
      <c r="BC3877" s="16"/>
      <c r="BD3877" s="16"/>
      <c r="BH3877" s="6"/>
      <c r="BI3877" s="3"/>
      <c r="BK3877" s="6"/>
      <c r="BL3877" s="3"/>
      <c r="BM3877" s="3"/>
    </row>
    <row r="3878" spans="11:65" ht="12.75" customHeight="1" x14ac:dyDescent="0.15">
      <c r="K3878" s="1"/>
      <c r="AL3878" s="16"/>
      <c r="AM3878" s="16"/>
      <c r="AN3878" s="17"/>
      <c r="AO3878" s="16"/>
      <c r="AP3878" s="16"/>
      <c r="AQ3878" s="18"/>
      <c r="AR3878" s="18"/>
      <c r="AS3878" s="16"/>
      <c r="AT3878" s="16"/>
      <c r="AU3878" s="16"/>
      <c r="AV3878" s="16"/>
      <c r="AW3878" s="17"/>
      <c r="AX3878" s="16"/>
      <c r="AY3878" s="16"/>
      <c r="AZ3878" s="16"/>
      <c r="BA3878" s="16"/>
      <c r="BB3878" s="16"/>
      <c r="BC3878" s="16"/>
      <c r="BD3878" s="16"/>
      <c r="BH3878" s="6"/>
      <c r="BI3878" s="3"/>
      <c r="BK3878" s="6"/>
      <c r="BL3878" s="3"/>
      <c r="BM3878" s="3"/>
    </row>
    <row r="3879" spans="11:65" ht="12.75" customHeight="1" x14ac:dyDescent="0.15">
      <c r="K3879" s="1"/>
      <c r="AL3879" s="16"/>
      <c r="AM3879" s="16"/>
      <c r="AN3879" s="17"/>
      <c r="AO3879" s="16"/>
      <c r="AP3879" s="16"/>
      <c r="AQ3879" s="18"/>
      <c r="AR3879" s="18"/>
      <c r="AS3879" s="16"/>
      <c r="AT3879" s="16"/>
      <c r="AU3879" s="16"/>
      <c r="AV3879" s="16"/>
      <c r="AW3879" s="17"/>
      <c r="AX3879" s="16"/>
      <c r="AY3879" s="16"/>
      <c r="AZ3879" s="16"/>
      <c r="BA3879" s="16"/>
      <c r="BB3879" s="16"/>
      <c r="BC3879" s="16"/>
      <c r="BD3879" s="16"/>
      <c r="BH3879" s="6"/>
      <c r="BI3879" s="3"/>
      <c r="BK3879" s="6"/>
      <c r="BL3879" s="3"/>
      <c r="BM3879" s="3"/>
    </row>
    <row r="3880" spans="11:65" ht="12.75" customHeight="1" x14ac:dyDescent="0.15">
      <c r="K3880" s="1"/>
      <c r="AL3880" s="16"/>
      <c r="AM3880" s="16"/>
      <c r="AN3880" s="17"/>
      <c r="AO3880" s="16"/>
      <c r="AP3880" s="16"/>
      <c r="AQ3880" s="18"/>
      <c r="AR3880" s="18"/>
      <c r="AS3880" s="16"/>
      <c r="AT3880" s="16"/>
      <c r="AU3880" s="16"/>
      <c r="AV3880" s="16"/>
      <c r="AW3880" s="17"/>
      <c r="AX3880" s="16"/>
      <c r="AY3880" s="16"/>
      <c r="AZ3880" s="16"/>
      <c r="BA3880" s="16"/>
      <c r="BB3880" s="16"/>
      <c r="BC3880" s="16"/>
      <c r="BD3880" s="16"/>
      <c r="BH3880" s="6"/>
      <c r="BI3880" s="3"/>
      <c r="BK3880" s="6"/>
      <c r="BL3880" s="3"/>
      <c r="BM3880" s="3"/>
    </row>
    <row r="3881" spans="11:65" ht="12.75" customHeight="1" x14ac:dyDescent="0.15">
      <c r="K3881" s="1"/>
      <c r="AL3881" s="16"/>
      <c r="AM3881" s="16"/>
      <c r="AN3881" s="17"/>
      <c r="AO3881" s="16"/>
      <c r="AP3881" s="16"/>
      <c r="AQ3881" s="18"/>
      <c r="AR3881" s="18"/>
      <c r="AS3881" s="16"/>
      <c r="AT3881" s="16"/>
      <c r="AU3881" s="16"/>
      <c r="AV3881" s="16"/>
      <c r="AW3881" s="17"/>
      <c r="AX3881" s="16"/>
      <c r="AY3881" s="16"/>
      <c r="AZ3881" s="16"/>
      <c r="BA3881" s="16"/>
      <c r="BB3881" s="16"/>
      <c r="BC3881" s="16"/>
      <c r="BD3881" s="16"/>
      <c r="BH3881" s="6"/>
      <c r="BI3881" s="3"/>
      <c r="BK3881" s="6"/>
      <c r="BL3881" s="3"/>
      <c r="BM3881" s="3"/>
    </row>
    <row r="3882" spans="11:65" ht="12.75" customHeight="1" x14ac:dyDescent="0.15">
      <c r="K3882" s="1"/>
      <c r="AL3882" s="16"/>
      <c r="AM3882" s="16"/>
      <c r="AN3882" s="17"/>
      <c r="AO3882" s="16"/>
      <c r="AP3882" s="16"/>
      <c r="AQ3882" s="18"/>
      <c r="AR3882" s="18"/>
      <c r="AS3882" s="16"/>
      <c r="AT3882" s="16"/>
      <c r="AU3882" s="16"/>
      <c r="AV3882" s="16"/>
      <c r="AW3882" s="17"/>
      <c r="AX3882" s="16"/>
      <c r="AY3882" s="16"/>
      <c r="AZ3882" s="16"/>
      <c r="BA3882" s="16"/>
      <c r="BB3882" s="16"/>
      <c r="BC3882" s="16"/>
      <c r="BD3882" s="16"/>
      <c r="BH3882" s="6"/>
      <c r="BI3882" s="3"/>
      <c r="BK3882" s="6"/>
      <c r="BL3882" s="3"/>
      <c r="BM3882" s="3"/>
    </row>
    <row r="3883" spans="11:65" ht="12.75" customHeight="1" x14ac:dyDescent="0.15">
      <c r="K3883" s="1"/>
      <c r="AL3883" s="16"/>
      <c r="AM3883" s="16"/>
      <c r="AN3883" s="17"/>
      <c r="AO3883" s="16"/>
      <c r="AP3883" s="16"/>
      <c r="AQ3883" s="18"/>
      <c r="AR3883" s="18"/>
      <c r="AS3883" s="16"/>
      <c r="AT3883" s="16"/>
      <c r="AU3883" s="16"/>
      <c r="AV3883" s="16"/>
      <c r="AW3883" s="17"/>
      <c r="AX3883" s="16"/>
      <c r="AY3883" s="16"/>
      <c r="AZ3883" s="16"/>
      <c r="BA3883" s="16"/>
      <c r="BB3883" s="16"/>
      <c r="BC3883" s="16"/>
      <c r="BD3883" s="16"/>
      <c r="BH3883" s="6"/>
      <c r="BI3883" s="3"/>
      <c r="BK3883" s="6"/>
      <c r="BL3883" s="3"/>
      <c r="BM3883" s="3"/>
    </row>
    <row r="3884" spans="11:65" ht="12.75" customHeight="1" x14ac:dyDescent="0.15">
      <c r="K3884" s="1"/>
      <c r="AL3884" s="16"/>
      <c r="AM3884" s="16"/>
      <c r="AN3884" s="17"/>
      <c r="AO3884" s="16"/>
      <c r="AP3884" s="16"/>
      <c r="AQ3884" s="18"/>
      <c r="AR3884" s="18"/>
      <c r="AS3884" s="16"/>
      <c r="AT3884" s="16"/>
      <c r="AU3884" s="16"/>
      <c r="AV3884" s="16"/>
      <c r="AW3884" s="17"/>
      <c r="AX3884" s="16"/>
      <c r="AY3884" s="16"/>
      <c r="AZ3884" s="16"/>
      <c r="BA3884" s="16"/>
      <c r="BB3884" s="16"/>
      <c r="BC3884" s="16"/>
      <c r="BD3884" s="16"/>
      <c r="BH3884" s="6"/>
      <c r="BI3884" s="3"/>
      <c r="BK3884" s="6"/>
      <c r="BL3884" s="3"/>
      <c r="BM3884" s="3"/>
    </row>
    <row r="3885" spans="11:65" ht="12.75" customHeight="1" x14ac:dyDescent="0.15">
      <c r="K3885" s="1"/>
      <c r="AL3885" s="16"/>
      <c r="AM3885" s="16"/>
      <c r="AN3885" s="17"/>
      <c r="AO3885" s="16"/>
      <c r="AP3885" s="16"/>
      <c r="AQ3885" s="18"/>
      <c r="AR3885" s="18"/>
      <c r="AS3885" s="16"/>
      <c r="AT3885" s="16"/>
      <c r="AU3885" s="16"/>
      <c r="AV3885" s="16"/>
      <c r="AW3885" s="17"/>
      <c r="AX3885" s="16"/>
      <c r="AY3885" s="16"/>
      <c r="AZ3885" s="16"/>
      <c r="BA3885" s="16"/>
      <c r="BB3885" s="16"/>
      <c r="BC3885" s="16"/>
      <c r="BD3885" s="16"/>
      <c r="BH3885" s="6"/>
      <c r="BI3885" s="3"/>
      <c r="BK3885" s="6"/>
      <c r="BL3885" s="3"/>
      <c r="BM3885" s="3"/>
    </row>
    <row r="3886" spans="11:65" ht="12.75" customHeight="1" x14ac:dyDescent="0.15">
      <c r="K3886" s="1"/>
      <c r="AL3886" s="16"/>
      <c r="AM3886" s="16"/>
      <c r="AN3886" s="17"/>
      <c r="AO3886" s="16"/>
      <c r="AP3886" s="16"/>
      <c r="AQ3886" s="18"/>
      <c r="AR3886" s="18"/>
      <c r="AS3886" s="16"/>
      <c r="AT3886" s="16"/>
      <c r="AU3886" s="16"/>
      <c r="AV3886" s="16"/>
      <c r="AW3886" s="17"/>
      <c r="AX3886" s="16"/>
      <c r="AY3886" s="16"/>
      <c r="AZ3886" s="16"/>
      <c r="BA3886" s="16"/>
      <c r="BB3886" s="16"/>
      <c r="BC3886" s="16"/>
      <c r="BD3886" s="16"/>
      <c r="BH3886" s="6"/>
      <c r="BI3886" s="3"/>
      <c r="BK3886" s="6"/>
      <c r="BL3886" s="3"/>
      <c r="BM3886" s="3"/>
    </row>
    <row r="3887" spans="11:65" ht="12.75" customHeight="1" x14ac:dyDescent="0.15">
      <c r="K3887" s="1"/>
      <c r="AL3887" s="16"/>
      <c r="AM3887" s="16"/>
      <c r="AN3887" s="17"/>
      <c r="AO3887" s="16"/>
      <c r="AP3887" s="16"/>
      <c r="AQ3887" s="18"/>
      <c r="AR3887" s="18"/>
      <c r="AS3887" s="16"/>
      <c r="AT3887" s="16"/>
      <c r="AU3887" s="16"/>
      <c r="AV3887" s="16"/>
      <c r="AW3887" s="17"/>
      <c r="AX3887" s="16"/>
      <c r="AY3887" s="16"/>
      <c r="AZ3887" s="16"/>
      <c r="BA3887" s="16"/>
      <c r="BB3887" s="16"/>
      <c r="BC3887" s="16"/>
      <c r="BD3887" s="16"/>
      <c r="BH3887" s="6"/>
      <c r="BI3887" s="3"/>
      <c r="BK3887" s="6"/>
      <c r="BL3887" s="3"/>
      <c r="BM3887" s="3"/>
    </row>
    <row r="3888" spans="11:65" ht="12.75" customHeight="1" x14ac:dyDescent="0.15">
      <c r="K3888" s="1"/>
      <c r="AL3888" s="16"/>
      <c r="AM3888" s="16"/>
      <c r="AN3888" s="17"/>
      <c r="AO3888" s="16"/>
      <c r="AP3888" s="16"/>
      <c r="AQ3888" s="18"/>
      <c r="AR3888" s="18"/>
      <c r="AS3888" s="16"/>
      <c r="AT3888" s="16"/>
      <c r="AU3888" s="16"/>
      <c r="AV3888" s="16"/>
      <c r="AW3888" s="17"/>
      <c r="AX3888" s="16"/>
      <c r="AY3888" s="16"/>
      <c r="AZ3888" s="16"/>
      <c r="BA3888" s="16"/>
      <c r="BB3888" s="16"/>
      <c r="BC3888" s="16"/>
      <c r="BD3888" s="16"/>
      <c r="BH3888" s="6"/>
      <c r="BI3888" s="3"/>
      <c r="BK3888" s="6"/>
      <c r="BL3888" s="3"/>
      <c r="BM3888" s="3"/>
    </row>
    <row r="3889" spans="11:65" ht="12.75" customHeight="1" x14ac:dyDescent="0.15">
      <c r="K3889" s="1"/>
      <c r="AL3889" s="16"/>
      <c r="AM3889" s="16"/>
      <c r="AN3889" s="17"/>
      <c r="AO3889" s="16"/>
      <c r="AP3889" s="16"/>
      <c r="AQ3889" s="18"/>
      <c r="AR3889" s="18"/>
      <c r="AS3889" s="16"/>
      <c r="AT3889" s="16"/>
      <c r="AU3889" s="16"/>
      <c r="AV3889" s="16"/>
      <c r="AW3889" s="17"/>
      <c r="AX3889" s="16"/>
      <c r="AY3889" s="16"/>
      <c r="AZ3889" s="16"/>
      <c r="BA3889" s="16"/>
      <c r="BB3889" s="16"/>
      <c r="BC3889" s="16"/>
      <c r="BD3889" s="16"/>
      <c r="BH3889" s="6"/>
      <c r="BI3889" s="3"/>
      <c r="BK3889" s="6"/>
      <c r="BL3889" s="3"/>
      <c r="BM3889" s="3"/>
    </row>
    <row r="3890" spans="11:65" ht="12.75" customHeight="1" x14ac:dyDescent="0.15">
      <c r="K3890" s="1"/>
      <c r="AL3890" s="16"/>
      <c r="AM3890" s="16"/>
      <c r="AN3890" s="17"/>
      <c r="AO3890" s="16"/>
      <c r="AP3890" s="16"/>
      <c r="AQ3890" s="18"/>
      <c r="AR3890" s="18"/>
      <c r="AS3890" s="16"/>
      <c r="AT3890" s="16"/>
      <c r="AU3890" s="16"/>
      <c r="AV3890" s="16"/>
      <c r="AW3890" s="17"/>
      <c r="AX3890" s="16"/>
      <c r="AY3890" s="16"/>
      <c r="AZ3890" s="16"/>
      <c r="BA3890" s="16"/>
      <c r="BB3890" s="16"/>
      <c r="BC3890" s="16"/>
      <c r="BD3890" s="16"/>
      <c r="BH3890" s="6"/>
      <c r="BI3890" s="3"/>
      <c r="BK3890" s="6"/>
      <c r="BL3890" s="3"/>
      <c r="BM3890" s="3"/>
    </row>
    <row r="3891" spans="11:65" ht="12.75" customHeight="1" x14ac:dyDescent="0.15">
      <c r="K3891" s="1"/>
      <c r="AL3891" s="16"/>
      <c r="AM3891" s="16"/>
      <c r="AN3891" s="17"/>
      <c r="AO3891" s="16"/>
      <c r="AP3891" s="16"/>
      <c r="AQ3891" s="18"/>
      <c r="AR3891" s="18"/>
      <c r="AS3891" s="16"/>
      <c r="AT3891" s="16"/>
      <c r="AU3891" s="16"/>
      <c r="AV3891" s="16"/>
      <c r="AW3891" s="17"/>
      <c r="AX3891" s="16"/>
      <c r="AY3891" s="16"/>
      <c r="AZ3891" s="16"/>
      <c r="BA3891" s="16"/>
      <c r="BB3891" s="16"/>
      <c r="BC3891" s="16"/>
      <c r="BD3891" s="16"/>
      <c r="BH3891" s="6"/>
      <c r="BI3891" s="3"/>
      <c r="BK3891" s="6"/>
      <c r="BL3891" s="3"/>
      <c r="BM3891" s="3"/>
    </row>
    <row r="3892" spans="11:65" ht="12.75" customHeight="1" x14ac:dyDescent="0.15">
      <c r="K3892" s="1"/>
      <c r="AL3892" s="16"/>
      <c r="AM3892" s="16"/>
      <c r="AN3892" s="17"/>
      <c r="AO3892" s="16"/>
      <c r="AP3892" s="16"/>
      <c r="AQ3892" s="18"/>
      <c r="AR3892" s="18"/>
      <c r="AS3892" s="16"/>
      <c r="AT3892" s="16"/>
      <c r="AU3892" s="16"/>
      <c r="AV3892" s="16"/>
      <c r="AW3892" s="17"/>
      <c r="AX3892" s="16"/>
      <c r="AY3892" s="16"/>
      <c r="AZ3892" s="16"/>
      <c r="BA3892" s="16"/>
      <c r="BB3892" s="16"/>
      <c r="BC3892" s="16"/>
      <c r="BD3892" s="16"/>
      <c r="BH3892" s="6"/>
      <c r="BI3892" s="3"/>
      <c r="BK3892" s="6"/>
      <c r="BL3892" s="3"/>
      <c r="BM3892" s="3"/>
    </row>
    <row r="3893" spans="11:65" ht="12.75" customHeight="1" x14ac:dyDescent="0.15">
      <c r="K3893" s="1"/>
      <c r="AL3893" s="16"/>
      <c r="AM3893" s="16"/>
      <c r="AN3893" s="17"/>
      <c r="AO3893" s="16"/>
      <c r="AP3893" s="16"/>
      <c r="AQ3893" s="18"/>
      <c r="AR3893" s="18"/>
      <c r="AS3893" s="16"/>
      <c r="AT3893" s="16"/>
      <c r="AU3893" s="16"/>
      <c r="AV3893" s="16"/>
      <c r="AW3893" s="17"/>
      <c r="AX3893" s="16"/>
      <c r="AY3893" s="16"/>
      <c r="AZ3893" s="16"/>
      <c r="BA3893" s="16"/>
      <c r="BB3893" s="16"/>
      <c r="BC3893" s="16"/>
      <c r="BD3893" s="16"/>
      <c r="BH3893" s="6"/>
      <c r="BI3893" s="3"/>
      <c r="BK3893" s="6"/>
      <c r="BL3893" s="3"/>
      <c r="BM3893" s="3"/>
    </row>
    <row r="3894" spans="11:65" ht="12.75" customHeight="1" x14ac:dyDescent="0.15">
      <c r="K3894" s="1"/>
      <c r="AL3894" s="16"/>
      <c r="AM3894" s="16"/>
      <c r="AN3894" s="17"/>
      <c r="AO3894" s="16"/>
      <c r="AP3894" s="16"/>
      <c r="AQ3894" s="18"/>
      <c r="AR3894" s="18"/>
      <c r="AS3894" s="16"/>
      <c r="AT3894" s="16"/>
      <c r="AU3894" s="16"/>
      <c r="AV3894" s="16"/>
      <c r="AW3894" s="17"/>
      <c r="AX3894" s="16"/>
      <c r="AY3894" s="16"/>
      <c r="AZ3894" s="16"/>
      <c r="BA3894" s="16"/>
      <c r="BB3894" s="16"/>
      <c r="BC3894" s="16"/>
      <c r="BD3894" s="16"/>
      <c r="BH3894" s="6"/>
      <c r="BI3894" s="3"/>
      <c r="BK3894" s="6"/>
      <c r="BL3894" s="3"/>
      <c r="BM3894" s="3"/>
    </row>
    <row r="3895" spans="11:65" ht="12.75" customHeight="1" x14ac:dyDescent="0.15">
      <c r="K3895" s="1"/>
      <c r="AL3895" s="16"/>
      <c r="AM3895" s="16"/>
      <c r="AN3895" s="17"/>
      <c r="AO3895" s="16"/>
      <c r="AP3895" s="16"/>
      <c r="AQ3895" s="18"/>
      <c r="AR3895" s="18"/>
      <c r="AS3895" s="16"/>
      <c r="AT3895" s="16"/>
      <c r="AU3895" s="16"/>
      <c r="AV3895" s="16"/>
      <c r="AW3895" s="17"/>
      <c r="AX3895" s="16"/>
      <c r="AY3895" s="16"/>
      <c r="AZ3895" s="16"/>
      <c r="BA3895" s="16"/>
      <c r="BB3895" s="16"/>
      <c r="BC3895" s="16"/>
      <c r="BD3895" s="16"/>
      <c r="BH3895" s="6"/>
      <c r="BI3895" s="3"/>
      <c r="BK3895" s="6"/>
      <c r="BL3895" s="3"/>
      <c r="BM3895" s="3"/>
    </row>
    <row r="3896" spans="11:65" ht="12.75" customHeight="1" x14ac:dyDescent="0.15">
      <c r="K3896" s="1"/>
      <c r="AL3896" s="16"/>
      <c r="AM3896" s="16"/>
      <c r="AN3896" s="17"/>
      <c r="AO3896" s="16"/>
      <c r="AP3896" s="16"/>
      <c r="AQ3896" s="18"/>
      <c r="AR3896" s="18"/>
      <c r="AS3896" s="16"/>
      <c r="AT3896" s="16"/>
      <c r="AU3896" s="16"/>
      <c r="AV3896" s="16"/>
      <c r="AW3896" s="17"/>
      <c r="AX3896" s="16"/>
      <c r="AY3896" s="16"/>
      <c r="AZ3896" s="16"/>
      <c r="BA3896" s="16"/>
      <c r="BB3896" s="16"/>
      <c r="BC3896" s="16"/>
      <c r="BD3896" s="16"/>
      <c r="BH3896" s="6"/>
      <c r="BI3896" s="3"/>
      <c r="BK3896" s="6"/>
      <c r="BL3896" s="3"/>
      <c r="BM3896" s="3"/>
    </row>
    <row r="3897" spans="11:65" ht="12.75" customHeight="1" x14ac:dyDescent="0.15">
      <c r="K3897" s="1"/>
      <c r="AL3897" s="16"/>
      <c r="AM3897" s="16"/>
      <c r="AN3897" s="17"/>
      <c r="AO3897" s="16"/>
      <c r="AP3897" s="16"/>
      <c r="AQ3897" s="18"/>
      <c r="AR3897" s="18"/>
      <c r="AS3897" s="16"/>
      <c r="AT3897" s="16"/>
      <c r="AU3897" s="16"/>
      <c r="AV3897" s="16"/>
      <c r="AW3897" s="17"/>
      <c r="AX3897" s="16"/>
      <c r="AY3897" s="16"/>
      <c r="AZ3897" s="16"/>
      <c r="BA3897" s="16"/>
      <c r="BB3897" s="16"/>
      <c r="BC3897" s="16"/>
      <c r="BD3897" s="16"/>
      <c r="BH3897" s="6"/>
      <c r="BI3897" s="3"/>
      <c r="BK3897" s="6"/>
      <c r="BL3897" s="3"/>
      <c r="BM3897" s="3"/>
    </row>
    <row r="3898" spans="11:65" ht="12.75" customHeight="1" x14ac:dyDescent="0.15">
      <c r="K3898" s="1"/>
      <c r="AL3898" s="16"/>
      <c r="AM3898" s="16"/>
      <c r="AN3898" s="17"/>
      <c r="AO3898" s="16"/>
      <c r="AP3898" s="16"/>
      <c r="AQ3898" s="18"/>
      <c r="AR3898" s="18"/>
      <c r="AS3898" s="16"/>
      <c r="AT3898" s="16"/>
      <c r="AU3898" s="16"/>
      <c r="AV3898" s="16"/>
      <c r="AW3898" s="17"/>
      <c r="AX3898" s="16"/>
      <c r="AY3898" s="16"/>
      <c r="AZ3898" s="16"/>
      <c r="BA3898" s="16"/>
      <c r="BB3898" s="16"/>
      <c r="BC3898" s="16"/>
      <c r="BD3898" s="16"/>
      <c r="BH3898" s="6"/>
      <c r="BI3898" s="3"/>
      <c r="BK3898" s="6"/>
      <c r="BL3898" s="3"/>
      <c r="BM3898" s="3"/>
    </row>
    <row r="3899" spans="11:65" ht="12.75" customHeight="1" x14ac:dyDescent="0.15">
      <c r="K3899" s="1"/>
      <c r="AL3899" s="16"/>
      <c r="AM3899" s="16"/>
      <c r="AN3899" s="17"/>
      <c r="AO3899" s="16"/>
      <c r="AP3899" s="16"/>
      <c r="AQ3899" s="18"/>
      <c r="AR3899" s="18"/>
      <c r="AS3899" s="16"/>
      <c r="AT3899" s="16"/>
      <c r="AU3899" s="16"/>
      <c r="AV3899" s="16"/>
      <c r="AW3899" s="17"/>
      <c r="AX3899" s="16"/>
      <c r="AY3899" s="16"/>
      <c r="AZ3899" s="16"/>
      <c r="BA3899" s="16"/>
      <c r="BB3899" s="16"/>
      <c r="BC3899" s="16"/>
      <c r="BD3899" s="16"/>
      <c r="BH3899" s="6"/>
      <c r="BI3899" s="3"/>
      <c r="BK3899" s="6"/>
      <c r="BL3899" s="3"/>
      <c r="BM3899" s="3"/>
    </row>
    <row r="3900" spans="11:65" ht="12.75" customHeight="1" x14ac:dyDescent="0.15">
      <c r="K3900" s="1"/>
      <c r="AL3900" s="16"/>
      <c r="AM3900" s="16"/>
      <c r="AN3900" s="17"/>
      <c r="AO3900" s="16"/>
      <c r="AP3900" s="16"/>
      <c r="AQ3900" s="18"/>
      <c r="AR3900" s="18"/>
      <c r="AS3900" s="16"/>
      <c r="AT3900" s="16"/>
      <c r="AU3900" s="16"/>
      <c r="AV3900" s="16"/>
      <c r="AW3900" s="17"/>
      <c r="AX3900" s="16"/>
      <c r="AY3900" s="16"/>
      <c r="AZ3900" s="16"/>
      <c r="BA3900" s="16"/>
      <c r="BB3900" s="16"/>
      <c r="BC3900" s="16"/>
      <c r="BD3900" s="16"/>
      <c r="BH3900" s="6"/>
      <c r="BI3900" s="3"/>
      <c r="BK3900" s="6"/>
      <c r="BL3900" s="3"/>
      <c r="BM3900" s="3"/>
    </row>
    <row r="3901" spans="11:65" ht="12.75" customHeight="1" x14ac:dyDescent="0.15">
      <c r="K3901" s="1"/>
      <c r="AL3901" s="16"/>
      <c r="AM3901" s="16"/>
      <c r="AN3901" s="17"/>
      <c r="AO3901" s="16"/>
      <c r="AP3901" s="16"/>
      <c r="AQ3901" s="18"/>
      <c r="AR3901" s="18"/>
      <c r="AS3901" s="16"/>
      <c r="AT3901" s="16"/>
      <c r="AU3901" s="16"/>
      <c r="AV3901" s="16"/>
      <c r="AW3901" s="17"/>
      <c r="AX3901" s="16"/>
      <c r="AY3901" s="16"/>
      <c r="AZ3901" s="16"/>
      <c r="BA3901" s="16"/>
      <c r="BB3901" s="16"/>
      <c r="BC3901" s="16"/>
      <c r="BD3901" s="16"/>
      <c r="BH3901" s="6"/>
      <c r="BI3901" s="3"/>
      <c r="BK3901" s="6"/>
      <c r="BL3901" s="3"/>
      <c r="BM3901" s="3"/>
    </row>
    <row r="3902" spans="11:65" ht="12.75" customHeight="1" x14ac:dyDescent="0.15">
      <c r="K3902" s="1"/>
      <c r="AL3902" s="16"/>
      <c r="AM3902" s="16"/>
      <c r="AN3902" s="17"/>
      <c r="AO3902" s="16"/>
      <c r="AP3902" s="16"/>
      <c r="AQ3902" s="18"/>
      <c r="AR3902" s="18"/>
      <c r="AS3902" s="16"/>
      <c r="AT3902" s="16"/>
      <c r="AU3902" s="16"/>
      <c r="AV3902" s="16"/>
      <c r="AW3902" s="17"/>
      <c r="AX3902" s="16"/>
      <c r="AY3902" s="16"/>
      <c r="AZ3902" s="16"/>
      <c r="BA3902" s="16"/>
      <c r="BB3902" s="16"/>
      <c r="BC3902" s="16"/>
      <c r="BD3902" s="16"/>
      <c r="BH3902" s="6"/>
      <c r="BI3902" s="3"/>
      <c r="BK3902" s="6"/>
      <c r="BL3902" s="3"/>
      <c r="BM3902" s="3"/>
    </row>
    <row r="3903" spans="11:65" ht="12.75" customHeight="1" x14ac:dyDescent="0.15">
      <c r="K3903" s="1"/>
      <c r="AL3903" s="16"/>
      <c r="AM3903" s="16"/>
      <c r="AN3903" s="17"/>
      <c r="AO3903" s="16"/>
      <c r="AP3903" s="16"/>
      <c r="AQ3903" s="18"/>
      <c r="AR3903" s="18"/>
      <c r="AS3903" s="16"/>
      <c r="AT3903" s="16"/>
      <c r="AU3903" s="16"/>
      <c r="AV3903" s="16"/>
      <c r="AW3903" s="17"/>
      <c r="AX3903" s="16"/>
      <c r="AY3903" s="16"/>
      <c r="AZ3903" s="16"/>
      <c r="BA3903" s="16"/>
      <c r="BB3903" s="16"/>
      <c r="BC3903" s="16"/>
      <c r="BD3903" s="16"/>
      <c r="BH3903" s="6"/>
      <c r="BI3903" s="3"/>
      <c r="BK3903" s="6"/>
      <c r="BL3903" s="3"/>
      <c r="BM3903" s="3"/>
    </row>
    <row r="3904" spans="11:65" ht="12.75" customHeight="1" x14ac:dyDescent="0.15">
      <c r="K3904" s="1"/>
      <c r="AL3904" s="16"/>
      <c r="AM3904" s="16"/>
      <c r="AN3904" s="17"/>
      <c r="AO3904" s="16"/>
      <c r="AP3904" s="16"/>
      <c r="AQ3904" s="18"/>
      <c r="AR3904" s="18"/>
      <c r="AS3904" s="16"/>
      <c r="AT3904" s="16"/>
      <c r="AU3904" s="16"/>
      <c r="AV3904" s="16"/>
      <c r="AW3904" s="17"/>
      <c r="AX3904" s="16"/>
      <c r="AY3904" s="16"/>
      <c r="AZ3904" s="16"/>
      <c r="BA3904" s="16"/>
      <c r="BB3904" s="16"/>
      <c r="BC3904" s="16"/>
      <c r="BD3904" s="16"/>
      <c r="BH3904" s="6"/>
      <c r="BI3904" s="3"/>
      <c r="BK3904" s="6"/>
      <c r="BL3904" s="3"/>
      <c r="BM3904" s="3"/>
    </row>
    <row r="3905" spans="11:65" ht="12.75" customHeight="1" x14ac:dyDescent="0.15">
      <c r="K3905" s="1"/>
      <c r="AL3905" s="16"/>
      <c r="AM3905" s="16"/>
      <c r="AN3905" s="17"/>
      <c r="AO3905" s="16"/>
      <c r="AP3905" s="16"/>
      <c r="AQ3905" s="18"/>
      <c r="AR3905" s="18"/>
      <c r="AS3905" s="16"/>
      <c r="AT3905" s="16"/>
      <c r="AU3905" s="16"/>
      <c r="AV3905" s="16"/>
      <c r="AW3905" s="17"/>
      <c r="AX3905" s="16"/>
      <c r="AY3905" s="16"/>
      <c r="AZ3905" s="16"/>
      <c r="BA3905" s="16"/>
      <c r="BB3905" s="16"/>
      <c r="BC3905" s="16"/>
      <c r="BD3905" s="16"/>
      <c r="BH3905" s="6"/>
      <c r="BI3905" s="3"/>
      <c r="BK3905" s="6"/>
      <c r="BL3905" s="3"/>
      <c r="BM3905" s="3"/>
    </row>
    <row r="3906" spans="11:65" ht="12.75" customHeight="1" x14ac:dyDescent="0.15">
      <c r="K3906" s="1"/>
      <c r="AL3906" s="16"/>
      <c r="AM3906" s="16"/>
      <c r="AN3906" s="17"/>
      <c r="AO3906" s="16"/>
      <c r="AP3906" s="16"/>
      <c r="AQ3906" s="18"/>
      <c r="AR3906" s="18"/>
      <c r="AS3906" s="16"/>
      <c r="AT3906" s="16"/>
      <c r="AU3906" s="16"/>
      <c r="AV3906" s="16"/>
      <c r="AW3906" s="17"/>
      <c r="AX3906" s="16"/>
      <c r="AY3906" s="16"/>
      <c r="AZ3906" s="16"/>
      <c r="BA3906" s="16"/>
      <c r="BB3906" s="16"/>
      <c r="BC3906" s="16"/>
      <c r="BD3906" s="16"/>
      <c r="BH3906" s="6"/>
      <c r="BI3906" s="3"/>
      <c r="BK3906" s="6"/>
      <c r="BL3906" s="3"/>
      <c r="BM3906" s="3"/>
    </row>
    <row r="3907" spans="11:65" ht="12.75" customHeight="1" x14ac:dyDescent="0.15">
      <c r="K3907" s="1"/>
      <c r="AL3907" s="16"/>
      <c r="AM3907" s="16"/>
      <c r="AN3907" s="17"/>
      <c r="AO3907" s="16"/>
      <c r="AP3907" s="16"/>
      <c r="AQ3907" s="18"/>
      <c r="AR3907" s="18"/>
      <c r="AS3907" s="16"/>
      <c r="AT3907" s="16"/>
      <c r="AU3907" s="16"/>
      <c r="AV3907" s="16"/>
      <c r="AW3907" s="17"/>
      <c r="AX3907" s="16"/>
      <c r="AY3907" s="16"/>
      <c r="AZ3907" s="16"/>
      <c r="BA3907" s="16"/>
      <c r="BB3907" s="16"/>
      <c r="BC3907" s="16"/>
      <c r="BD3907" s="16"/>
      <c r="BH3907" s="6"/>
      <c r="BI3907" s="3"/>
      <c r="BK3907" s="6"/>
      <c r="BL3907" s="3"/>
      <c r="BM3907" s="3"/>
    </row>
    <row r="3908" spans="11:65" ht="12.75" customHeight="1" x14ac:dyDescent="0.15">
      <c r="K3908" s="1"/>
      <c r="AL3908" s="16"/>
      <c r="AM3908" s="16"/>
      <c r="AN3908" s="17"/>
      <c r="AO3908" s="16"/>
      <c r="AP3908" s="16"/>
      <c r="AQ3908" s="18"/>
      <c r="AR3908" s="18"/>
      <c r="AS3908" s="16"/>
      <c r="AT3908" s="16"/>
      <c r="AU3908" s="16"/>
      <c r="AV3908" s="16"/>
      <c r="AW3908" s="17"/>
      <c r="AX3908" s="16"/>
      <c r="AY3908" s="16"/>
      <c r="AZ3908" s="16"/>
      <c r="BA3908" s="16"/>
      <c r="BB3908" s="16"/>
      <c r="BC3908" s="16"/>
      <c r="BD3908" s="16"/>
      <c r="BH3908" s="6"/>
      <c r="BI3908" s="3"/>
      <c r="BK3908" s="6"/>
      <c r="BL3908" s="3"/>
      <c r="BM3908" s="3"/>
    </row>
    <row r="3909" spans="11:65" ht="12.75" customHeight="1" x14ac:dyDescent="0.15">
      <c r="K3909" s="1"/>
      <c r="AL3909" s="16"/>
      <c r="AM3909" s="16"/>
      <c r="AN3909" s="17"/>
      <c r="AO3909" s="16"/>
      <c r="AP3909" s="16"/>
      <c r="AQ3909" s="18"/>
      <c r="AR3909" s="18"/>
      <c r="AS3909" s="16"/>
      <c r="AT3909" s="16"/>
      <c r="AU3909" s="16"/>
      <c r="AV3909" s="16"/>
      <c r="AW3909" s="17"/>
      <c r="AX3909" s="16"/>
      <c r="AY3909" s="16"/>
      <c r="AZ3909" s="16"/>
      <c r="BA3909" s="16"/>
      <c r="BB3909" s="16"/>
      <c r="BC3909" s="16"/>
      <c r="BD3909" s="16"/>
      <c r="BH3909" s="6"/>
      <c r="BI3909" s="3"/>
      <c r="BK3909" s="6"/>
      <c r="BL3909" s="3"/>
      <c r="BM3909" s="3"/>
    </row>
    <row r="3910" spans="11:65" ht="12.75" customHeight="1" x14ac:dyDescent="0.15">
      <c r="K3910" s="1"/>
      <c r="AL3910" s="16"/>
      <c r="AM3910" s="16"/>
      <c r="AN3910" s="17"/>
      <c r="AO3910" s="16"/>
      <c r="AP3910" s="16"/>
      <c r="AQ3910" s="18"/>
      <c r="AR3910" s="18"/>
      <c r="AS3910" s="16"/>
      <c r="AT3910" s="16"/>
      <c r="AU3910" s="16"/>
      <c r="AV3910" s="16"/>
      <c r="AW3910" s="17"/>
      <c r="AX3910" s="16"/>
      <c r="AY3910" s="16"/>
      <c r="AZ3910" s="16"/>
      <c r="BA3910" s="16"/>
      <c r="BB3910" s="16"/>
      <c r="BC3910" s="16"/>
      <c r="BD3910" s="16"/>
      <c r="BH3910" s="6"/>
      <c r="BI3910" s="3"/>
      <c r="BK3910" s="6"/>
      <c r="BL3910" s="3"/>
      <c r="BM3910" s="3"/>
    </row>
    <row r="3911" spans="11:65" ht="12.75" customHeight="1" x14ac:dyDescent="0.15">
      <c r="K3911" s="1"/>
      <c r="AL3911" s="16"/>
      <c r="AM3911" s="16"/>
      <c r="AN3911" s="17"/>
      <c r="AO3911" s="16"/>
      <c r="AP3911" s="16"/>
      <c r="AQ3911" s="18"/>
      <c r="AR3911" s="18"/>
      <c r="AS3911" s="16"/>
      <c r="AT3911" s="16"/>
      <c r="AU3911" s="16"/>
      <c r="AV3911" s="16"/>
      <c r="AW3911" s="17"/>
      <c r="AX3911" s="16"/>
      <c r="AY3911" s="16"/>
      <c r="AZ3911" s="16"/>
      <c r="BA3911" s="16"/>
      <c r="BB3911" s="16"/>
      <c r="BC3911" s="16"/>
      <c r="BD3911" s="16"/>
      <c r="BH3911" s="6"/>
      <c r="BI3911" s="3"/>
      <c r="BK3911" s="6"/>
      <c r="BL3911" s="3"/>
      <c r="BM3911" s="3"/>
    </row>
    <row r="3912" spans="11:65" ht="12.75" customHeight="1" x14ac:dyDescent="0.15">
      <c r="K3912" s="1"/>
      <c r="AL3912" s="16"/>
      <c r="AM3912" s="16"/>
      <c r="AN3912" s="17"/>
      <c r="AO3912" s="16"/>
      <c r="AP3912" s="16"/>
      <c r="AQ3912" s="18"/>
      <c r="AR3912" s="18"/>
      <c r="AS3912" s="16"/>
      <c r="AT3912" s="16"/>
      <c r="AU3912" s="16"/>
      <c r="AV3912" s="16"/>
      <c r="AW3912" s="17"/>
      <c r="AX3912" s="16"/>
      <c r="AY3912" s="16"/>
      <c r="AZ3912" s="16"/>
      <c r="BA3912" s="16"/>
      <c r="BB3912" s="16"/>
      <c r="BC3912" s="16"/>
      <c r="BD3912" s="16"/>
      <c r="BH3912" s="6"/>
      <c r="BI3912" s="3"/>
      <c r="BK3912" s="6"/>
      <c r="BL3912" s="3"/>
      <c r="BM3912" s="3"/>
    </row>
    <row r="3913" spans="11:65" ht="12.75" customHeight="1" x14ac:dyDescent="0.15">
      <c r="K3913" s="1"/>
      <c r="AL3913" s="16"/>
      <c r="AM3913" s="16"/>
      <c r="AN3913" s="17"/>
      <c r="AO3913" s="16"/>
      <c r="AP3913" s="16"/>
      <c r="AQ3913" s="18"/>
      <c r="AR3913" s="18"/>
      <c r="AS3913" s="16"/>
      <c r="AT3913" s="16"/>
      <c r="AU3913" s="16"/>
      <c r="AV3913" s="16"/>
      <c r="AW3913" s="17"/>
      <c r="AX3913" s="16"/>
      <c r="AY3913" s="16"/>
      <c r="AZ3913" s="16"/>
      <c r="BA3913" s="16"/>
      <c r="BB3913" s="16"/>
      <c r="BC3913" s="16"/>
      <c r="BD3913" s="16"/>
      <c r="BH3913" s="6"/>
      <c r="BI3913" s="3"/>
      <c r="BK3913" s="6"/>
      <c r="BL3913" s="3"/>
      <c r="BM3913" s="3"/>
    </row>
    <row r="3914" spans="11:65" ht="12.75" customHeight="1" x14ac:dyDescent="0.15">
      <c r="K3914" s="1"/>
      <c r="AL3914" s="16"/>
      <c r="AM3914" s="16"/>
      <c r="AN3914" s="17"/>
      <c r="AO3914" s="16"/>
      <c r="AP3914" s="16"/>
      <c r="AQ3914" s="18"/>
      <c r="AR3914" s="18"/>
      <c r="AS3914" s="16"/>
      <c r="AT3914" s="16"/>
      <c r="AU3914" s="16"/>
      <c r="AV3914" s="16"/>
      <c r="AW3914" s="17"/>
      <c r="AX3914" s="16"/>
      <c r="AY3914" s="16"/>
      <c r="AZ3914" s="16"/>
      <c r="BA3914" s="16"/>
      <c r="BB3914" s="16"/>
      <c r="BC3914" s="16"/>
      <c r="BD3914" s="16"/>
      <c r="BH3914" s="6"/>
      <c r="BI3914" s="3"/>
      <c r="BK3914" s="6"/>
      <c r="BL3914" s="3"/>
      <c r="BM3914" s="3"/>
    </row>
    <row r="3915" spans="11:65" ht="12.75" customHeight="1" x14ac:dyDescent="0.15">
      <c r="K3915" s="1"/>
      <c r="AL3915" s="16"/>
      <c r="AM3915" s="16"/>
      <c r="AN3915" s="17"/>
      <c r="AO3915" s="16"/>
      <c r="AP3915" s="16"/>
      <c r="AQ3915" s="18"/>
      <c r="AR3915" s="18"/>
      <c r="AS3915" s="16"/>
      <c r="AT3915" s="16"/>
      <c r="AU3915" s="16"/>
      <c r="AV3915" s="16"/>
      <c r="AW3915" s="17"/>
      <c r="AX3915" s="16"/>
      <c r="AY3915" s="16"/>
      <c r="AZ3915" s="16"/>
      <c r="BA3915" s="16"/>
      <c r="BB3915" s="16"/>
      <c r="BC3915" s="16"/>
      <c r="BD3915" s="16"/>
      <c r="BH3915" s="6"/>
      <c r="BI3915" s="3"/>
      <c r="BK3915" s="6"/>
      <c r="BL3915" s="3"/>
      <c r="BM3915" s="3"/>
    </row>
    <row r="3916" spans="11:65" ht="12.75" customHeight="1" x14ac:dyDescent="0.15">
      <c r="K3916" s="1"/>
      <c r="AL3916" s="16"/>
      <c r="AM3916" s="16"/>
      <c r="AN3916" s="17"/>
      <c r="AO3916" s="16"/>
      <c r="AP3916" s="16"/>
      <c r="AQ3916" s="18"/>
      <c r="AR3916" s="18"/>
      <c r="AS3916" s="16"/>
      <c r="AT3916" s="16"/>
      <c r="AU3916" s="16"/>
      <c r="AV3916" s="16"/>
      <c r="AW3916" s="17"/>
      <c r="AX3916" s="16"/>
      <c r="AY3916" s="16"/>
      <c r="AZ3916" s="16"/>
      <c r="BA3916" s="16"/>
      <c r="BB3916" s="16"/>
      <c r="BC3916" s="16"/>
      <c r="BD3916" s="16"/>
      <c r="BH3916" s="6"/>
      <c r="BI3916" s="3"/>
      <c r="BK3916" s="6"/>
      <c r="BL3916" s="3"/>
      <c r="BM3916" s="3"/>
    </row>
    <row r="3917" spans="11:65" ht="12.75" customHeight="1" x14ac:dyDescent="0.15">
      <c r="K3917" s="1"/>
      <c r="AL3917" s="16"/>
      <c r="AM3917" s="16"/>
      <c r="AN3917" s="17"/>
      <c r="AO3917" s="16"/>
      <c r="AP3917" s="16"/>
      <c r="AQ3917" s="18"/>
      <c r="AR3917" s="18"/>
      <c r="AS3917" s="16"/>
      <c r="AT3917" s="16"/>
      <c r="AU3917" s="16"/>
      <c r="AV3917" s="16"/>
      <c r="AW3917" s="17"/>
      <c r="AX3917" s="16"/>
      <c r="AY3917" s="16"/>
      <c r="AZ3917" s="16"/>
      <c r="BA3917" s="16"/>
      <c r="BB3917" s="16"/>
      <c r="BC3917" s="16"/>
      <c r="BD3917" s="16"/>
      <c r="BH3917" s="6"/>
      <c r="BI3917" s="3"/>
      <c r="BK3917" s="6"/>
      <c r="BL3917" s="3"/>
      <c r="BM3917" s="3"/>
    </row>
    <row r="3918" spans="11:65" ht="12.75" customHeight="1" x14ac:dyDescent="0.15">
      <c r="K3918" s="1"/>
      <c r="AL3918" s="16"/>
      <c r="AM3918" s="16"/>
      <c r="AN3918" s="17"/>
      <c r="AO3918" s="16"/>
      <c r="AP3918" s="16"/>
      <c r="AQ3918" s="18"/>
      <c r="AR3918" s="18"/>
      <c r="AS3918" s="16"/>
      <c r="AT3918" s="16"/>
      <c r="AU3918" s="16"/>
      <c r="AV3918" s="16"/>
      <c r="AW3918" s="17"/>
      <c r="AX3918" s="16"/>
      <c r="AY3918" s="16"/>
      <c r="AZ3918" s="16"/>
      <c r="BA3918" s="16"/>
      <c r="BB3918" s="16"/>
      <c r="BC3918" s="16"/>
      <c r="BD3918" s="16"/>
      <c r="BH3918" s="6"/>
      <c r="BI3918" s="3"/>
      <c r="BK3918" s="6"/>
      <c r="BL3918" s="3"/>
      <c r="BM3918" s="3"/>
    </row>
    <row r="3919" spans="11:65" ht="12.75" customHeight="1" x14ac:dyDescent="0.15">
      <c r="K3919" s="1"/>
      <c r="AL3919" s="16"/>
      <c r="AM3919" s="16"/>
      <c r="AN3919" s="17"/>
      <c r="AO3919" s="16"/>
      <c r="AP3919" s="16"/>
      <c r="AQ3919" s="18"/>
      <c r="AR3919" s="18"/>
      <c r="AS3919" s="16"/>
      <c r="AT3919" s="16"/>
      <c r="AU3919" s="16"/>
      <c r="AV3919" s="16"/>
      <c r="AW3919" s="17"/>
      <c r="AX3919" s="16"/>
      <c r="AY3919" s="16"/>
      <c r="AZ3919" s="16"/>
      <c r="BA3919" s="16"/>
      <c r="BB3919" s="16"/>
      <c r="BC3919" s="16"/>
      <c r="BD3919" s="16"/>
      <c r="BH3919" s="6"/>
      <c r="BI3919" s="3"/>
      <c r="BK3919" s="6"/>
      <c r="BL3919" s="3"/>
      <c r="BM3919" s="3"/>
    </row>
    <row r="3920" spans="11:65" ht="12.75" customHeight="1" x14ac:dyDescent="0.15">
      <c r="K3920" s="1"/>
      <c r="AL3920" s="16"/>
      <c r="AM3920" s="16"/>
      <c r="AN3920" s="17"/>
      <c r="AO3920" s="16"/>
      <c r="AP3920" s="16"/>
      <c r="AQ3920" s="18"/>
      <c r="AR3920" s="18"/>
      <c r="AS3920" s="16"/>
      <c r="AT3920" s="16"/>
      <c r="AU3920" s="16"/>
      <c r="AV3920" s="16"/>
      <c r="AW3920" s="17"/>
      <c r="AX3920" s="16"/>
      <c r="AY3920" s="16"/>
      <c r="AZ3920" s="16"/>
      <c r="BA3920" s="16"/>
      <c r="BB3920" s="16"/>
      <c r="BC3920" s="16"/>
      <c r="BD3920" s="16"/>
      <c r="BH3920" s="6"/>
      <c r="BI3920" s="3"/>
      <c r="BK3920" s="6"/>
      <c r="BL3920" s="3"/>
      <c r="BM3920" s="3"/>
    </row>
    <row r="3921" spans="11:65" ht="12.75" customHeight="1" x14ac:dyDescent="0.15">
      <c r="K3921" s="1"/>
      <c r="AL3921" s="16"/>
      <c r="AM3921" s="16"/>
      <c r="AN3921" s="17"/>
      <c r="AO3921" s="16"/>
      <c r="AP3921" s="16"/>
      <c r="AQ3921" s="18"/>
      <c r="AR3921" s="18"/>
      <c r="AS3921" s="16"/>
      <c r="AT3921" s="16"/>
      <c r="AU3921" s="16"/>
      <c r="AV3921" s="16"/>
      <c r="AW3921" s="17"/>
      <c r="AX3921" s="16"/>
      <c r="AY3921" s="16"/>
      <c r="AZ3921" s="16"/>
      <c r="BA3921" s="16"/>
      <c r="BB3921" s="16"/>
      <c r="BC3921" s="16"/>
      <c r="BD3921" s="16"/>
      <c r="BH3921" s="6"/>
      <c r="BI3921" s="3"/>
      <c r="BK3921" s="6"/>
      <c r="BL3921" s="3"/>
      <c r="BM3921" s="3"/>
    </row>
    <row r="3922" spans="11:65" ht="12.75" customHeight="1" x14ac:dyDescent="0.15">
      <c r="K3922" s="1"/>
      <c r="AL3922" s="16"/>
      <c r="AM3922" s="16"/>
      <c r="AN3922" s="17"/>
      <c r="AO3922" s="16"/>
      <c r="AP3922" s="16"/>
      <c r="AQ3922" s="18"/>
      <c r="AR3922" s="18"/>
      <c r="AS3922" s="16"/>
      <c r="AT3922" s="16"/>
      <c r="AU3922" s="16"/>
      <c r="AV3922" s="16"/>
      <c r="AW3922" s="17"/>
      <c r="AX3922" s="16"/>
      <c r="AY3922" s="16"/>
      <c r="AZ3922" s="16"/>
      <c r="BA3922" s="16"/>
      <c r="BB3922" s="16"/>
      <c r="BC3922" s="16"/>
      <c r="BD3922" s="16"/>
      <c r="BH3922" s="6"/>
      <c r="BI3922" s="3"/>
      <c r="BK3922" s="6"/>
      <c r="BL3922" s="3"/>
      <c r="BM3922" s="3"/>
    </row>
    <row r="3923" spans="11:65" ht="12.75" customHeight="1" x14ac:dyDescent="0.15">
      <c r="K3923" s="1"/>
      <c r="AL3923" s="16"/>
      <c r="AM3923" s="16"/>
      <c r="AN3923" s="17"/>
      <c r="AO3923" s="16"/>
      <c r="AP3923" s="16"/>
      <c r="AQ3923" s="18"/>
      <c r="AR3923" s="18"/>
      <c r="AS3923" s="16"/>
      <c r="AT3923" s="16"/>
      <c r="AU3923" s="16"/>
      <c r="AV3923" s="16"/>
      <c r="AW3923" s="17"/>
      <c r="AX3923" s="16"/>
      <c r="AY3923" s="16"/>
      <c r="AZ3923" s="16"/>
      <c r="BA3923" s="16"/>
      <c r="BB3923" s="16"/>
      <c r="BC3923" s="16"/>
      <c r="BD3923" s="16"/>
      <c r="BH3923" s="6"/>
      <c r="BI3923" s="3"/>
      <c r="BK3923" s="6"/>
      <c r="BL3923" s="3"/>
      <c r="BM3923" s="3"/>
    </row>
    <row r="3924" spans="11:65" ht="12.75" customHeight="1" x14ac:dyDescent="0.15">
      <c r="K3924" s="1"/>
      <c r="AL3924" s="16"/>
      <c r="AM3924" s="16"/>
      <c r="AN3924" s="17"/>
      <c r="AO3924" s="16"/>
      <c r="AP3924" s="16"/>
      <c r="AQ3924" s="18"/>
      <c r="AR3924" s="18"/>
      <c r="AS3924" s="16"/>
      <c r="AT3924" s="16"/>
      <c r="AU3924" s="16"/>
      <c r="AV3924" s="16"/>
      <c r="AW3924" s="17"/>
      <c r="AX3924" s="16"/>
      <c r="AY3924" s="16"/>
      <c r="AZ3924" s="16"/>
      <c r="BA3924" s="16"/>
      <c r="BB3924" s="16"/>
      <c r="BC3924" s="16"/>
      <c r="BD3924" s="16"/>
      <c r="BH3924" s="6"/>
      <c r="BI3924" s="3"/>
      <c r="BK3924" s="6"/>
      <c r="BL3924" s="3"/>
      <c r="BM3924" s="3"/>
    </row>
    <row r="3925" spans="11:65" ht="12.75" customHeight="1" x14ac:dyDescent="0.15">
      <c r="K3925" s="1"/>
      <c r="AL3925" s="16"/>
      <c r="AM3925" s="16"/>
      <c r="AN3925" s="17"/>
      <c r="AO3925" s="16"/>
      <c r="AP3925" s="16"/>
      <c r="AQ3925" s="18"/>
      <c r="AR3925" s="18"/>
      <c r="AS3925" s="16"/>
      <c r="AT3925" s="16"/>
      <c r="AU3925" s="16"/>
      <c r="AV3925" s="16"/>
      <c r="AW3925" s="17"/>
      <c r="AX3925" s="16"/>
      <c r="AY3925" s="16"/>
      <c r="AZ3925" s="16"/>
      <c r="BA3925" s="16"/>
      <c r="BB3925" s="16"/>
      <c r="BC3925" s="16"/>
      <c r="BD3925" s="16"/>
      <c r="BH3925" s="6"/>
      <c r="BI3925" s="3"/>
      <c r="BK3925" s="6"/>
      <c r="BL3925" s="3"/>
      <c r="BM3925" s="3"/>
    </row>
    <row r="3926" spans="11:65" ht="12.75" customHeight="1" x14ac:dyDescent="0.15">
      <c r="K3926" s="1"/>
      <c r="AL3926" s="16"/>
      <c r="AM3926" s="16"/>
      <c r="AN3926" s="17"/>
      <c r="AO3926" s="16"/>
      <c r="AP3926" s="16"/>
      <c r="AQ3926" s="18"/>
      <c r="AR3926" s="18"/>
      <c r="AS3926" s="16"/>
      <c r="AT3926" s="16"/>
      <c r="AU3926" s="16"/>
      <c r="AV3926" s="16"/>
      <c r="AW3926" s="17"/>
      <c r="AX3926" s="16"/>
      <c r="AY3926" s="16"/>
      <c r="AZ3926" s="16"/>
      <c r="BA3926" s="16"/>
      <c r="BB3926" s="16"/>
      <c r="BC3926" s="16"/>
      <c r="BD3926" s="16"/>
      <c r="BH3926" s="6"/>
      <c r="BI3926" s="3"/>
      <c r="BK3926" s="6"/>
      <c r="BL3926" s="3"/>
      <c r="BM3926" s="3"/>
    </row>
    <row r="3927" spans="11:65" ht="12.75" customHeight="1" x14ac:dyDescent="0.15">
      <c r="K3927" s="1"/>
      <c r="AL3927" s="16"/>
      <c r="AM3927" s="16"/>
      <c r="AN3927" s="17"/>
      <c r="AO3927" s="16"/>
      <c r="AP3927" s="16"/>
      <c r="AQ3927" s="18"/>
      <c r="AR3927" s="18"/>
      <c r="AS3927" s="16"/>
      <c r="AT3927" s="16"/>
      <c r="AU3927" s="16"/>
      <c r="AV3927" s="16"/>
      <c r="AW3927" s="17"/>
      <c r="AX3927" s="16"/>
      <c r="AY3927" s="16"/>
      <c r="AZ3927" s="16"/>
      <c r="BA3927" s="16"/>
      <c r="BB3927" s="16"/>
      <c r="BC3927" s="16"/>
      <c r="BD3927" s="16"/>
      <c r="BH3927" s="6"/>
      <c r="BI3927" s="3"/>
      <c r="BK3927" s="6"/>
      <c r="BL3927" s="3"/>
      <c r="BM3927" s="3"/>
    </row>
    <row r="3928" spans="11:65" ht="12.75" customHeight="1" x14ac:dyDescent="0.15">
      <c r="K3928" s="1"/>
      <c r="AL3928" s="16"/>
      <c r="AM3928" s="16"/>
      <c r="AN3928" s="17"/>
      <c r="AO3928" s="16"/>
      <c r="AP3928" s="16"/>
      <c r="AQ3928" s="18"/>
      <c r="AR3928" s="18"/>
      <c r="AS3928" s="16"/>
      <c r="AT3928" s="16"/>
      <c r="AU3928" s="16"/>
      <c r="AV3928" s="16"/>
      <c r="AW3928" s="17"/>
      <c r="AX3928" s="16"/>
      <c r="AY3928" s="16"/>
      <c r="AZ3928" s="16"/>
      <c r="BA3928" s="16"/>
      <c r="BB3928" s="16"/>
      <c r="BC3928" s="16"/>
      <c r="BD3928" s="16"/>
      <c r="BH3928" s="6"/>
      <c r="BI3928" s="3"/>
      <c r="BK3928" s="6"/>
      <c r="BL3928" s="3"/>
      <c r="BM3928" s="3"/>
    </row>
    <row r="3929" spans="11:65" ht="12.75" customHeight="1" x14ac:dyDescent="0.15">
      <c r="K3929" s="1"/>
      <c r="AL3929" s="16"/>
      <c r="AM3929" s="16"/>
      <c r="AN3929" s="17"/>
      <c r="AO3929" s="16"/>
      <c r="AP3929" s="16"/>
      <c r="AQ3929" s="18"/>
      <c r="AR3929" s="18"/>
      <c r="AS3929" s="16"/>
      <c r="AT3929" s="16"/>
      <c r="AU3929" s="16"/>
      <c r="AV3929" s="16"/>
      <c r="AW3929" s="17"/>
      <c r="AX3929" s="16"/>
      <c r="AY3929" s="16"/>
      <c r="AZ3929" s="16"/>
      <c r="BA3929" s="16"/>
      <c r="BB3929" s="16"/>
      <c r="BC3929" s="16"/>
      <c r="BD3929" s="16"/>
      <c r="BH3929" s="6"/>
      <c r="BI3929" s="3"/>
      <c r="BK3929" s="6"/>
      <c r="BL3929" s="3"/>
      <c r="BM3929" s="3"/>
    </row>
    <row r="3930" spans="11:65" ht="12.75" customHeight="1" x14ac:dyDescent="0.15">
      <c r="K3930" s="1"/>
      <c r="AL3930" s="16"/>
      <c r="AM3930" s="16"/>
      <c r="AN3930" s="17"/>
      <c r="AO3930" s="16"/>
      <c r="AP3930" s="16"/>
      <c r="AQ3930" s="18"/>
      <c r="AR3930" s="18"/>
      <c r="AS3930" s="16"/>
      <c r="AT3930" s="16"/>
      <c r="AU3930" s="16"/>
      <c r="AV3930" s="16"/>
      <c r="AW3930" s="17"/>
      <c r="AX3930" s="16"/>
      <c r="AY3930" s="16"/>
      <c r="AZ3930" s="16"/>
      <c r="BA3930" s="16"/>
      <c r="BB3930" s="16"/>
      <c r="BC3930" s="16"/>
      <c r="BD3930" s="16"/>
      <c r="BH3930" s="6"/>
      <c r="BI3930" s="3"/>
      <c r="BK3930" s="6"/>
      <c r="BL3930" s="3"/>
      <c r="BM3930" s="3"/>
    </row>
    <row r="3931" spans="11:65" ht="12.75" customHeight="1" x14ac:dyDescent="0.15">
      <c r="K3931" s="1"/>
      <c r="AL3931" s="16"/>
      <c r="AM3931" s="16"/>
      <c r="AN3931" s="17"/>
      <c r="AO3931" s="16"/>
      <c r="AP3931" s="16"/>
      <c r="AQ3931" s="18"/>
      <c r="AR3931" s="18"/>
      <c r="AS3931" s="16"/>
      <c r="AT3931" s="16"/>
      <c r="AU3931" s="16"/>
      <c r="AV3931" s="16"/>
      <c r="AW3931" s="17"/>
      <c r="AX3931" s="16"/>
      <c r="AY3931" s="16"/>
      <c r="AZ3931" s="16"/>
      <c r="BA3931" s="16"/>
      <c r="BB3931" s="16"/>
      <c r="BC3931" s="16"/>
      <c r="BD3931" s="16"/>
      <c r="BH3931" s="6"/>
      <c r="BI3931" s="3"/>
      <c r="BK3931" s="6"/>
      <c r="BL3931" s="3"/>
      <c r="BM3931" s="3"/>
    </row>
    <row r="3932" spans="11:65" ht="12.75" customHeight="1" x14ac:dyDescent="0.15">
      <c r="K3932" s="1"/>
      <c r="AL3932" s="16"/>
      <c r="AM3932" s="16"/>
      <c r="AN3932" s="17"/>
      <c r="AO3932" s="16"/>
      <c r="AP3932" s="16"/>
      <c r="AQ3932" s="18"/>
      <c r="AR3932" s="18"/>
      <c r="AS3932" s="16"/>
      <c r="AT3932" s="16"/>
      <c r="AU3932" s="16"/>
      <c r="AV3932" s="16"/>
      <c r="AW3932" s="17"/>
      <c r="AX3932" s="16"/>
      <c r="AY3932" s="16"/>
      <c r="AZ3932" s="16"/>
      <c r="BA3932" s="16"/>
      <c r="BB3932" s="16"/>
      <c r="BC3932" s="16"/>
      <c r="BD3932" s="16"/>
      <c r="BH3932" s="6"/>
      <c r="BI3932" s="3"/>
      <c r="BK3932" s="6"/>
      <c r="BL3932" s="3"/>
      <c r="BM3932" s="3"/>
    </row>
    <row r="3933" spans="11:65" ht="12.75" customHeight="1" x14ac:dyDescent="0.15">
      <c r="K3933" s="1"/>
      <c r="AL3933" s="16"/>
      <c r="AM3933" s="16"/>
      <c r="AN3933" s="17"/>
      <c r="AO3933" s="16"/>
      <c r="AP3933" s="16"/>
      <c r="AQ3933" s="18"/>
      <c r="AR3933" s="18"/>
      <c r="AS3933" s="16"/>
      <c r="AT3933" s="16"/>
      <c r="AU3933" s="16"/>
      <c r="AV3933" s="16"/>
      <c r="AW3933" s="17"/>
      <c r="AX3933" s="16"/>
      <c r="AY3933" s="16"/>
      <c r="AZ3933" s="16"/>
      <c r="BA3933" s="16"/>
      <c r="BB3933" s="16"/>
      <c r="BC3933" s="16"/>
      <c r="BD3933" s="16"/>
      <c r="BH3933" s="6"/>
      <c r="BI3933" s="3"/>
      <c r="BK3933" s="6"/>
      <c r="BL3933" s="3"/>
      <c r="BM3933" s="3"/>
    </row>
    <row r="3934" spans="11:65" ht="12.75" customHeight="1" x14ac:dyDescent="0.15">
      <c r="K3934" s="1"/>
      <c r="AL3934" s="16"/>
      <c r="AM3934" s="16"/>
      <c r="AN3934" s="17"/>
      <c r="AO3934" s="16"/>
      <c r="AP3934" s="16"/>
      <c r="AQ3934" s="18"/>
      <c r="AR3934" s="18"/>
      <c r="AS3934" s="16"/>
      <c r="AT3934" s="16"/>
      <c r="AU3934" s="16"/>
      <c r="AV3934" s="16"/>
      <c r="AW3934" s="17"/>
      <c r="AX3934" s="16"/>
      <c r="AY3934" s="16"/>
      <c r="AZ3934" s="16"/>
      <c r="BA3934" s="16"/>
      <c r="BB3934" s="16"/>
      <c r="BC3934" s="16"/>
      <c r="BD3934" s="16"/>
      <c r="BH3934" s="6"/>
      <c r="BI3934" s="3"/>
      <c r="BK3934" s="6"/>
      <c r="BL3934" s="3"/>
      <c r="BM3934" s="3"/>
    </row>
    <row r="3935" spans="11:65" ht="12.75" customHeight="1" x14ac:dyDescent="0.15">
      <c r="K3935" s="1"/>
      <c r="AL3935" s="16"/>
      <c r="AM3935" s="16"/>
      <c r="AN3935" s="17"/>
      <c r="AO3935" s="16"/>
      <c r="AP3935" s="16"/>
      <c r="AQ3935" s="18"/>
      <c r="AR3935" s="18"/>
      <c r="AS3935" s="16"/>
      <c r="AT3935" s="16"/>
      <c r="AU3935" s="16"/>
      <c r="AV3935" s="16"/>
      <c r="AW3935" s="17"/>
      <c r="AX3935" s="16"/>
      <c r="AY3935" s="16"/>
      <c r="AZ3935" s="16"/>
      <c r="BA3935" s="16"/>
      <c r="BB3935" s="16"/>
      <c r="BC3935" s="16"/>
      <c r="BD3935" s="16"/>
      <c r="BH3935" s="6"/>
      <c r="BI3935" s="3"/>
      <c r="BK3935" s="6"/>
      <c r="BL3935" s="3"/>
      <c r="BM3935" s="3"/>
    </row>
    <row r="3936" spans="11:65" ht="12.75" customHeight="1" x14ac:dyDescent="0.15">
      <c r="K3936" s="1"/>
      <c r="AL3936" s="16"/>
      <c r="AM3936" s="16"/>
      <c r="AN3936" s="17"/>
      <c r="AO3936" s="16"/>
      <c r="AP3936" s="16"/>
      <c r="AQ3936" s="18"/>
      <c r="AR3936" s="18"/>
      <c r="AS3936" s="16"/>
      <c r="AT3936" s="16"/>
      <c r="AU3936" s="16"/>
      <c r="AV3936" s="16"/>
      <c r="AW3936" s="17"/>
      <c r="AX3936" s="16"/>
      <c r="AY3936" s="16"/>
      <c r="AZ3936" s="16"/>
      <c r="BA3936" s="16"/>
      <c r="BB3936" s="16"/>
      <c r="BC3936" s="16"/>
      <c r="BD3936" s="16"/>
      <c r="BH3936" s="6"/>
      <c r="BI3936" s="3"/>
      <c r="BK3936" s="6"/>
      <c r="BL3936" s="3"/>
      <c r="BM3936" s="3"/>
    </row>
    <row r="3937" spans="11:65" ht="12.75" customHeight="1" x14ac:dyDescent="0.15">
      <c r="K3937" s="1"/>
      <c r="AL3937" s="16"/>
      <c r="AM3937" s="16"/>
      <c r="AN3937" s="17"/>
      <c r="AO3937" s="16"/>
      <c r="AP3937" s="16"/>
      <c r="AQ3937" s="18"/>
      <c r="AR3937" s="18"/>
      <c r="AS3937" s="16"/>
      <c r="AT3937" s="16"/>
      <c r="AU3937" s="16"/>
      <c r="AV3937" s="16"/>
      <c r="AW3937" s="17"/>
      <c r="AX3937" s="16"/>
      <c r="AY3937" s="16"/>
      <c r="AZ3937" s="16"/>
      <c r="BA3937" s="16"/>
      <c r="BB3937" s="16"/>
      <c r="BC3937" s="16"/>
      <c r="BD3937" s="16"/>
      <c r="BH3937" s="6"/>
      <c r="BI3937" s="3"/>
      <c r="BK3937" s="6"/>
      <c r="BL3937" s="3"/>
      <c r="BM3937" s="3"/>
    </row>
    <row r="3938" spans="11:65" ht="12.75" customHeight="1" x14ac:dyDescent="0.15">
      <c r="K3938" s="1"/>
      <c r="AL3938" s="16"/>
      <c r="AM3938" s="16"/>
      <c r="AN3938" s="17"/>
      <c r="AO3938" s="16"/>
      <c r="AP3938" s="16"/>
      <c r="AQ3938" s="18"/>
      <c r="AR3938" s="18"/>
      <c r="AS3938" s="16"/>
      <c r="AT3938" s="16"/>
      <c r="AU3938" s="16"/>
      <c r="AV3938" s="16"/>
      <c r="AW3938" s="17"/>
      <c r="AX3938" s="16"/>
      <c r="AY3938" s="16"/>
      <c r="AZ3938" s="16"/>
      <c r="BA3938" s="16"/>
      <c r="BB3938" s="16"/>
      <c r="BC3938" s="16"/>
      <c r="BD3938" s="16"/>
      <c r="BH3938" s="6"/>
      <c r="BI3938" s="3"/>
      <c r="BK3938" s="6"/>
      <c r="BL3938" s="3"/>
      <c r="BM3938" s="3"/>
    </row>
    <row r="3939" spans="11:65" ht="12.75" customHeight="1" x14ac:dyDescent="0.15">
      <c r="K3939" s="1"/>
      <c r="AL3939" s="16"/>
      <c r="AM3939" s="16"/>
      <c r="AN3939" s="17"/>
      <c r="AO3939" s="16"/>
      <c r="AP3939" s="16"/>
      <c r="AQ3939" s="18"/>
      <c r="AR3939" s="18"/>
      <c r="AS3939" s="16"/>
      <c r="AT3939" s="16"/>
      <c r="AU3939" s="16"/>
      <c r="AV3939" s="16"/>
      <c r="AW3939" s="17"/>
      <c r="AX3939" s="16"/>
      <c r="AY3939" s="16"/>
      <c r="AZ3939" s="16"/>
      <c r="BA3939" s="16"/>
      <c r="BB3939" s="16"/>
      <c r="BC3939" s="16"/>
      <c r="BD3939" s="16"/>
      <c r="BH3939" s="6"/>
      <c r="BI3939" s="3"/>
      <c r="BK3939" s="6"/>
      <c r="BL3939" s="3"/>
      <c r="BM3939" s="3"/>
    </row>
    <row r="3940" spans="11:65" ht="12.75" customHeight="1" x14ac:dyDescent="0.15">
      <c r="K3940" s="1"/>
      <c r="AL3940" s="16"/>
      <c r="AM3940" s="16"/>
      <c r="AN3940" s="17"/>
      <c r="AO3940" s="16"/>
      <c r="AP3940" s="16"/>
      <c r="AQ3940" s="18"/>
      <c r="AR3940" s="18"/>
      <c r="AS3940" s="16"/>
      <c r="AT3940" s="16"/>
      <c r="AU3940" s="16"/>
      <c r="AV3940" s="16"/>
      <c r="AW3940" s="17"/>
      <c r="AX3940" s="16"/>
      <c r="AY3940" s="16"/>
      <c r="AZ3940" s="16"/>
      <c r="BA3940" s="16"/>
      <c r="BB3940" s="16"/>
      <c r="BC3940" s="16"/>
      <c r="BD3940" s="16"/>
      <c r="BH3940" s="6"/>
      <c r="BI3940" s="3"/>
      <c r="BK3940" s="6"/>
      <c r="BL3940" s="3"/>
      <c r="BM3940" s="3"/>
    </row>
    <row r="3941" spans="11:65" ht="12.75" customHeight="1" x14ac:dyDescent="0.15">
      <c r="K3941" s="1"/>
      <c r="AL3941" s="16"/>
      <c r="AM3941" s="16"/>
      <c r="AN3941" s="17"/>
      <c r="AO3941" s="16"/>
      <c r="AP3941" s="16"/>
      <c r="AQ3941" s="18"/>
      <c r="AR3941" s="18"/>
      <c r="AS3941" s="16"/>
      <c r="AT3941" s="16"/>
      <c r="AU3941" s="16"/>
      <c r="AV3941" s="16"/>
      <c r="AW3941" s="17"/>
      <c r="AX3941" s="16"/>
      <c r="AY3941" s="16"/>
      <c r="AZ3941" s="16"/>
      <c r="BA3941" s="16"/>
      <c r="BB3941" s="16"/>
      <c r="BC3941" s="16"/>
      <c r="BD3941" s="16"/>
      <c r="BH3941" s="6"/>
      <c r="BI3941" s="3"/>
      <c r="BK3941" s="6"/>
      <c r="BL3941" s="3"/>
      <c r="BM3941" s="3"/>
    </row>
    <row r="3942" spans="11:65" ht="12.75" customHeight="1" x14ac:dyDescent="0.15">
      <c r="K3942" s="1"/>
      <c r="AL3942" s="16"/>
      <c r="AM3942" s="16"/>
      <c r="AN3942" s="17"/>
      <c r="AO3942" s="16"/>
      <c r="AP3942" s="16"/>
      <c r="AQ3942" s="18"/>
      <c r="AR3942" s="18"/>
      <c r="AS3942" s="16"/>
      <c r="AT3942" s="16"/>
      <c r="AU3942" s="16"/>
      <c r="AV3942" s="16"/>
      <c r="AW3942" s="17"/>
      <c r="AX3942" s="16"/>
      <c r="AY3942" s="16"/>
      <c r="AZ3942" s="16"/>
      <c r="BA3942" s="16"/>
      <c r="BB3942" s="16"/>
      <c r="BC3942" s="16"/>
      <c r="BD3942" s="16"/>
      <c r="BH3942" s="6"/>
      <c r="BI3942" s="3"/>
      <c r="BK3942" s="6"/>
      <c r="BL3942" s="3"/>
      <c r="BM3942" s="3"/>
    </row>
    <row r="3943" spans="11:65" ht="12.75" customHeight="1" x14ac:dyDescent="0.15">
      <c r="K3943" s="1"/>
      <c r="AL3943" s="16"/>
      <c r="AM3943" s="16"/>
      <c r="AN3943" s="17"/>
      <c r="AO3943" s="16"/>
      <c r="AP3943" s="16"/>
      <c r="AQ3943" s="18"/>
      <c r="AR3943" s="18"/>
      <c r="AS3943" s="16"/>
      <c r="AT3943" s="16"/>
      <c r="AU3943" s="16"/>
      <c r="AV3943" s="16"/>
      <c r="AW3943" s="17"/>
      <c r="AX3943" s="16"/>
      <c r="AY3943" s="16"/>
      <c r="AZ3943" s="16"/>
      <c r="BA3943" s="16"/>
      <c r="BB3943" s="16"/>
      <c r="BC3943" s="16"/>
      <c r="BD3943" s="16"/>
      <c r="BH3943" s="6"/>
      <c r="BI3943" s="3"/>
      <c r="BK3943" s="6"/>
      <c r="BL3943" s="3"/>
      <c r="BM3943" s="3"/>
    </row>
    <row r="3944" spans="11:65" ht="12.75" customHeight="1" x14ac:dyDescent="0.15">
      <c r="K3944" s="1"/>
      <c r="AL3944" s="16"/>
      <c r="AM3944" s="16"/>
      <c r="AN3944" s="17"/>
      <c r="AO3944" s="16"/>
      <c r="AP3944" s="16"/>
      <c r="AQ3944" s="18"/>
      <c r="AR3944" s="18"/>
      <c r="AS3944" s="16"/>
      <c r="AT3944" s="16"/>
      <c r="AU3944" s="16"/>
      <c r="AV3944" s="16"/>
      <c r="AW3944" s="17"/>
      <c r="AX3944" s="16"/>
      <c r="AY3944" s="16"/>
      <c r="AZ3944" s="16"/>
      <c r="BA3944" s="16"/>
      <c r="BB3944" s="16"/>
      <c r="BC3944" s="16"/>
      <c r="BD3944" s="16"/>
      <c r="BH3944" s="6"/>
      <c r="BI3944" s="3"/>
      <c r="BK3944" s="6"/>
      <c r="BL3944" s="3"/>
      <c r="BM3944" s="3"/>
    </row>
    <row r="3945" spans="11:65" ht="12.75" customHeight="1" x14ac:dyDescent="0.15">
      <c r="K3945" s="1"/>
      <c r="AL3945" s="16"/>
      <c r="AM3945" s="16"/>
      <c r="AN3945" s="17"/>
      <c r="AO3945" s="16"/>
      <c r="AP3945" s="16"/>
      <c r="AQ3945" s="18"/>
      <c r="AR3945" s="18"/>
      <c r="AS3945" s="16"/>
      <c r="AT3945" s="16"/>
      <c r="AU3945" s="16"/>
      <c r="AV3945" s="16"/>
      <c r="AW3945" s="17"/>
      <c r="AX3945" s="16"/>
      <c r="AY3945" s="16"/>
      <c r="AZ3945" s="16"/>
      <c r="BA3945" s="16"/>
      <c r="BB3945" s="16"/>
      <c r="BC3945" s="16"/>
      <c r="BD3945" s="16"/>
      <c r="BH3945" s="6"/>
      <c r="BI3945" s="3"/>
      <c r="BK3945" s="6"/>
      <c r="BL3945" s="3"/>
      <c r="BM3945" s="3"/>
    </row>
    <row r="3946" spans="11:65" ht="12.75" customHeight="1" x14ac:dyDescent="0.15">
      <c r="K3946" s="1"/>
      <c r="AL3946" s="16"/>
      <c r="AM3946" s="16"/>
      <c r="AN3946" s="17"/>
      <c r="AO3946" s="16"/>
      <c r="AP3946" s="16"/>
      <c r="AQ3946" s="18"/>
      <c r="AR3946" s="18"/>
      <c r="AS3946" s="16"/>
      <c r="AT3946" s="16"/>
      <c r="AU3946" s="16"/>
      <c r="AV3946" s="16"/>
      <c r="AW3946" s="17"/>
      <c r="AX3946" s="16"/>
      <c r="AY3946" s="16"/>
      <c r="AZ3946" s="16"/>
      <c r="BA3946" s="16"/>
      <c r="BB3946" s="16"/>
      <c r="BC3946" s="16"/>
      <c r="BD3946" s="16"/>
      <c r="BH3946" s="6"/>
      <c r="BI3946" s="3"/>
      <c r="BK3946" s="6"/>
      <c r="BL3946" s="3"/>
      <c r="BM3946" s="3"/>
    </row>
    <row r="3947" spans="11:65" ht="12.75" customHeight="1" x14ac:dyDescent="0.15">
      <c r="K3947" s="1"/>
      <c r="AL3947" s="16"/>
      <c r="AM3947" s="16"/>
      <c r="AN3947" s="17"/>
      <c r="AO3947" s="16"/>
      <c r="AP3947" s="16"/>
      <c r="AQ3947" s="18"/>
      <c r="AR3947" s="18"/>
      <c r="AS3947" s="16"/>
      <c r="AT3947" s="16"/>
      <c r="AU3947" s="16"/>
      <c r="AV3947" s="16"/>
      <c r="AW3947" s="17"/>
      <c r="AX3947" s="16"/>
      <c r="AY3947" s="16"/>
      <c r="AZ3947" s="16"/>
      <c r="BA3947" s="16"/>
      <c r="BB3947" s="16"/>
      <c r="BC3947" s="16"/>
      <c r="BD3947" s="16"/>
      <c r="BH3947" s="6"/>
      <c r="BI3947" s="3"/>
      <c r="BK3947" s="6"/>
      <c r="BL3947" s="3"/>
      <c r="BM3947" s="3"/>
    </row>
    <row r="3948" spans="11:65" ht="12.75" customHeight="1" x14ac:dyDescent="0.15">
      <c r="K3948" s="1"/>
      <c r="AL3948" s="16"/>
      <c r="AM3948" s="16"/>
      <c r="AN3948" s="17"/>
      <c r="AO3948" s="16"/>
      <c r="AP3948" s="16"/>
      <c r="AQ3948" s="18"/>
      <c r="AR3948" s="18"/>
      <c r="AS3948" s="16"/>
      <c r="AT3948" s="16"/>
      <c r="AU3948" s="16"/>
      <c r="AV3948" s="16"/>
      <c r="AW3948" s="17"/>
      <c r="AX3948" s="16"/>
      <c r="AY3948" s="16"/>
      <c r="AZ3948" s="16"/>
      <c r="BA3948" s="16"/>
      <c r="BB3948" s="16"/>
      <c r="BC3948" s="16"/>
      <c r="BD3948" s="16"/>
      <c r="BH3948" s="6"/>
      <c r="BI3948" s="3"/>
      <c r="BK3948" s="6"/>
      <c r="BL3948" s="3"/>
      <c r="BM3948" s="3"/>
    </row>
    <row r="3949" spans="11:65" ht="12.75" customHeight="1" x14ac:dyDescent="0.15">
      <c r="K3949" s="1"/>
      <c r="AL3949" s="16"/>
      <c r="AM3949" s="16"/>
      <c r="AN3949" s="17"/>
      <c r="AO3949" s="16"/>
      <c r="AP3949" s="16"/>
      <c r="AQ3949" s="18"/>
      <c r="AR3949" s="18"/>
      <c r="AS3949" s="16"/>
      <c r="AT3949" s="16"/>
      <c r="AU3949" s="16"/>
      <c r="AV3949" s="16"/>
      <c r="AW3949" s="17"/>
      <c r="AX3949" s="16"/>
      <c r="AY3949" s="16"/>
      <c r="AZ3949" s="16"/>
      <c r="BA3949" s="16"/>
      <c r="BB3949" s="16"/>
      <c r="BC3949" s="16"/>
      <c r="BD3949" s="16"/>
      <c r="BH3949" s="6"/>
      <c r="BI3949" s="3"/>
      <c r="BK3949" s="6"/>
      <c r="BL3949" s="3"/>
      <c r="BM3949" s="3"/>
    </row>
    <row r="3950" spans="11:65" ht="12.75" customHeight="1" x14ac:dyDescent="0.15">
      <c r="K3950" s="1"/>
      <c r="AL3950" s="16"/>
      <c r="AM3950" s="16"/>
      <c r="AN3950" s="17"/>
      <c r="AO3950" s="16"/>
      <c r="AP3950" s="16"/>
      <c r="AQ3950" s="18"/>
      <c r="AR3950" s="18"/>
      <c r="AS3950" s="16"/>
      <c r="AT3950" s="16"/>
      <c r="AU3950" s="16"/>
      <c r="AV3950" s="16"/>
      <c r="AW3950" s="17"/>
      <c r="AX3950" s="16"/>
      <c r="AY3950" s="16"/>
      <c r="AZ3950" s="16"/>
      <c r="BA3950" s="16"/>
      <c r="BB3950" s="16"/>
      <c r="BC3950" s="16"/>
      <c r="BD3950" s="16"/>
      <c r="BH3950" s="6"/>
      <c r="BI3950" s="3"/>
      <c r="BK3950" s="6"/>
      <c r="BL3950" s="3"/>
      <c r="BM3950" s="3"/>
    </row>
    <row r="3951" spans="11:65" ht="12.75" customHeight="1" x14ac:dyDescent="0.15">
      <c r="K3951" s="1"/>
      <c r="AL3951" s="16"/>
      <c r="AM3951" s="16"/>
      <c r="AN3951" s="17"/>
      <c r="AO3951" s="16"/>
      <c r="AP3951" s="16"/>
      <c r="AQ3951" s="18"/>
      <c r="AR3951" s="18"/>
      <c r="AS3951" s="16"/>
      <c r="AT3951" s="16"/>
      <c r="AU3951" s="16"/>
      <c r="AV3951" s="16"/>
      <c r="AW3951" s="17"/>
      <c r="AX3951" s="16"/>
      <c r="AY3951" s="16"/>
      <c r="AZ3951" s="16"/>
      <c r="BA3951" s="16"/>
      <c r="BB3951" s="16"/>
      <c r="BC3951" s="16"/>
      <c r="BD3951" s="16"/>
      <c r="BH3951" s="6"/>
      <c r="BI3951" s="3"/>
      <c r="BK3951" s="6"/>
      <c r="BL3951" s="3"/>
      <c r="BM3951" s="3"/>
    </row>
    <row r="3952" spans="11:65" ht="12.75" customHeight="1" x14ac:dyDescent="0.15">
      <c r="K3952" s="1"/>
      <c r="AL3952" s="16"/>
      <c r="AM3952" s="16"/>
      <c r="AN3952" s="17"/>
      <c r="AO3952" s="16"/>
      <c r="AP3952" s="16"/>
      <c r="AQ3952" s="18"/>
      <c r="AR3952" s="18"/>
      <c r="AS3952" s="16"/>
      <c r="AT3952" s="16"/>
      <c r="AU3952" s="16"/>
      <c r="AV3952" s="16"/>
      <c r="AW3952" s="17"/>
      <c r="AX3952" s="16"/>
      <c r="AY3952" s="16"/>
      <c r="AZ3952" s="16"/>
      <c r="BA3952" s="16"/>
      <c r="BB3952" s="16"/>
      <c r="BC3952" s="16"/>
      <c r="BD3952" s="16"/>
      <c r="BH3952" s="6"/>
      <c r="BI3952" s="3"/>
      <c r="BK3952" s="6"/>
      <c r="BL3952" s="3"/>
      <c r="BM3952" s="3"/>
    </row>
    <row r="3953" spans="11:65" ht="12.75" customHeight="1" x14ac:dyDescent="0.15">
      <c r="K3953" s="1"/>
      <c r="AL3953" s="16"/>
      <c r="AM3953" s="16"/>
      <c r="AN3953" s="17"/>
      <c r="AO3953" s="16"/>
      <c r="AP3953" s="16"/>
      <c r="AQ3953" s="18"/>
      <c r="AR3953" s="18"/>
      <c r="AS3953" s="16"/>
      <c r="AT3953" s="16"/>
      <c r="AU3953" s="16"/>
      <c r="AV3953" s="16"/>
      <c r="AW3953" s="17"/>
      <c r="AX3953" s="16"/>
      <c r="AY3953" s="16"/>
      <c r="AZ3953" s="16"/>
      <c r="BA3953" s="16"/>
      <c r="BB3953" s="16"/>
      <c r="BC3953" s="16"/>
      <c r="BD3953" s="16"/>
      <c r="BH3953" s="6"/>
      <c r="BI3953" s="3"/>
      <c r="BK3953" s="6"/>
      <c r="BL3953" s="3"/>
      <c r="BM3953" s="3"/>
    </row>
    <row r="3954" spans="11:65" ht="12.75" customHeight="1" x14ac:dyDescent="0.15">
      <c r="K3954" s="1"/>
      <c r="AL3954" s="16"/>
      <c r="AM3954" s="16"/>
      <c r="AN3954" s="17"/>
      <c r="AO3954" s="16"/>
      <c r="AP3954" s="16"/>
      <c r="AQ3954" s="18"/>
      <c r="AR3954" s="18"/>
      <c r="AS3954" s="16"/>
      <c r="AT3954" s="16"/>
      <c r="AU3954" s="16"/>
      <c r="AV3954" s="16"/>
      <c r="AW3954" s="17"/>
      <c r="AX3954" s="16"/>
      <c r="AY3954" s="16"/>
      <c r="AZ3954" s="16"/>
      <c r="BA3954" s="16"/>
      <c r="BB3954" s="16"/>
      <c r="BC3954" s="16"/>
      <c r="BD3954" s="16"/>
      <c r="BH3954" s="6"/>
      <c r="BI3954" s="3"/>
      <c r="BK3954" s="6"/>
      <c r="BL3954" s="3"/>
      <c r="BM3954" s="3"/>
    </row>
    <row r="3955" spans="11:65" ht="12.75" customHeight="1" x14ac:dyDescent="0.15">
      <c r="K3955" s="1"/>
      <c r="AL3955" s="16"/>
      <c r="AM3955" s="16"/>
      <c r="AN3955" s="17"/>
      <c r="AO3955" s="16"/>
      <c r="AP3955" s="16"/>
      <c r="AQ3955" s="18"/>
      <c r="AR3955" s="18"/>
      <c r="AS3955" s="16"/>
      <c r="AT3955" s="16"/>
      <c r="AU3955" s="16"/>
      <c r="AV3955" s="16"/>
      <c r="AW3955" s="17"/>
      <c r="AX3955" s="16"/>
      <c r="AY3955" s="16"/>
      <c r="AZ3955" s="16"/>
      <c r="BA3955" s="16"/>
      <c r="BB3955" s="16"/>
      <c r="BC3955" s="16"/>
      <c r="BD3955" s="16"/>
      <c r="BH3955" s="6"/>
      <c r="BI3955" s="3"/>
      <c r="BK3955" s="6"/>
      <c r="BL3955" s="3"/>
      <c r="BM3955" s="3"/>
    </row>
    <row r="3956" spans="11:65" ht="12.75" customHeight="1" x14ac:dyDescent="0.15">
      <c r="K3956" s="1"/>
      <c r="AL3956" s="16"/>
      <c r="AM3956" s="16"/>
      <c r="AN3956" s="17"/>
      <c r="AO3956" s="16"/>
      <c r="AP3956" s="16"/>
      <c r="AQ3956" s="18"/>
      <c r="AR3956" s="18"/>
      <c r="AS3956" s="16"/>
      <c r="AT3956" s="16"/>
      <c r="AU3956" s="16"/>
      <c r="AV3956" s="16"/>
      <c r="AW3956" s="17"/>
      <c r="AX3956" s="16"/>
      <c r="AY3956" s="16"/>
      <c r="AZ3956" s="16"/>
      <c r="BA3956" s="16"/>
      <c r="BB3956" s="16"/>
      <c r="BC3956" s="16"/>
      <c r="BD3956" s="16"/>
      <c r="BH3956" s="6"/>
      <c r="BI3956" s="3"/>
      <c r="BK3956" s="6"/>
      <c r="BL3956" s="3"/>
      <c r="BM3956" s="3"/>
    </row>
    <row r="3957" spans="11:65" ht="12.75" customHeight="1" x14ac:dyDescent="0.15">
      <c r="K3957" s="1"/>
      <c r="AL3957" s="16"/>
      <c r="AM3957" s="16"/>
      <c r="AN3957" s="17"/>
      <c r="AO3957" s="16"/>
      <c r="AP3957" s="16"/>
      <c r="AQ3957" s="18"/>
      <c r="AR3957" s="18"/>
      <c r="AS3957" s="16"/>
      <c r="AT3957" s="16"/>
      <c r="AU3957" s="16"/>
      <c r="AV3957" s="16"/>
      <c r="AW3957" s="17"/>
      <c r="AX3957" s="16"/>
      <c r="AY3957" s="16"/>
      <c r="AZ3957" s="16"/>
      <c r="BA3957" s="16"/>
      <c r="BB3957" s="16"/>
      <c r="BC3957" s="16"/>
      <c r="BD3957" s="16"/>
      <c r="BH3957" s="6"/>
      <c r="BI3957" s="3"/>
      <c r="BK3957" s="6"/>
      <c r="BL3957" s="3"/>
      <c r="BM3957" s="3"/>
    </row>
    <row r="3958" spans="11:65" ht="12.75" customHeight="1" x14ac:dyDescent="0.15">
      <c r="K3958" s="1"/>
      <c r="AL3958" s="16"/>
      <c r="AM3958" s="16"/>
      <c r="AN3958" s="17"/>
      <c r="AO3958" s="16"/>
      <c r="AP3958" s="16"/>
      <c r="AQ3958" s="18"/>
      <c r="AR3958" s="18"/>
      <c r="AS3958" s="16"/>
      <c r="AT3958" s="16"/>
      <c r="AU3958" s="16"/>
      <c r="AV3958" s="16"/>
      <c r="AW3958" s="17"/>
      <c r="AX3958" s="16"/>
      <c r="AY3958" s="16"/>
      <c r="AZ3958" s="16"/>
      <c r="BA3958" s="16"/>
      <c r="BB3958" s="16"/>
      <c r="BC3958" s="16"/>
      <c r="BD3958" s="16"/>
      <c r="BH3958" s="6"/>
      <c r="BI3958" s="3"/>
      <c r="BK3958" s="6"/>
      <c r="BL3958" s="3"/>
      <c r="BM3958" s="3"/>
    </row>
    <row r="3959" spans="11:65" ht="12.75" customHeight="1" x14ac:dyDescent="0.15">
      <c r="K3959" s="1"/>
      <c r="AL3959" s="16"/>
      <c r="AM3959" s="16"/>
      <c r="AN3959" s="17"/>
      <c r="AO3959" s="16"/>
      <c r="AP3959" s="16"/>
      <c r="AQ3959" s="18"/>
      <c r="AR3959" s="18"/>
      <c r="AS3959" s="16"/>
      <c r="AT3959" s="16"/>
      <c r="AU3959" s="16"/>
      <c r="AV3959" s="16"/>
      <c r="AW3959" s="17"/>
      <c r="AX3959" s="16"/>
      <c r="AY3959" s="16"/>
      <c r="AZ3959" s="16"/>
      <c r="BA3959" s="16"/>
      <c r="BB3959" s="16"/>
      <c r="BC3959" s="16"/>
      <c r="BD3959" s="16"/>
      <c r="BH3959" s="6"/>
      <c r="BI3959" s="3"/>
      <c r="BK3959" s="6"/>
      <c r="BL3959" s="3"/>
      <c r="BM3959" s="3"/>
    </row>
    <row r="3960" spans="11:65" ht="12.75" customHeight="1" x14ac:dyDescent="0.15">
      <c r="K3960" s="1"/>
      <c r="AL3960" s="16"/>
      <c r="AM3960" s="16"/>
      <c r="AN3960" s="17"/>
      <c r="AO3960" s="16"/>
      <c r="AP3960" s="16"/>
      <c r="AQ3960" s="18"/>
      <c r="AR3960" s="18"/>
      <c r="AS3960" s="16"/>
      <c r="AT3960" s="16"/>
      <c r="AU3960" s="16"/>
      <c r="AV3960" s="16"/>
      <c r="AW3960" s="17"/>
      <c r="AX3960" s="16"/>
      <c r="AY3960" s="16"/>
      <c r="AZ3960" s="16"/>
      <c r="BA3960" s="16"/>
      <c r="BB3960" s="16"/>
      <c r="BC3960" s="16"/>
      <c r="BD3960" s="16"/>
      <c r="BH3960" s="6"/>
      <c r="BI3960" s="3"/>
      <c r="BK3960" s="6"/>
      <c r="BL3960" s="3"/>
      <c r="BM3960" s="3"/>
    </row>
    <row r="3961" spans="11:65" ht="12.75" customHeight="1" x14ac:dyDescent="0.15">
      <c r="K3961" s="1"/>
      <c r="AL3961" s="16"/>
      <c r="AM3961" s="16"/>
      <c r="AN3961" s="17"/>
      <c r="AO3961" s="16"/>
      <c r="AP3961" s="16"/>
      <c r="AQ3961" s="18"/>
      <c r="AR3961" s="18"/>
      <c r="AS3961" s="16"/>
      <c r="AT3961" s="16"/>
      <c r="AU3961" s="16"/>
      <c r="AV3961" s="16"/>
      <c r="AW3961" s="17"/>
      <c r="AX3961" s="16"/>
      <c r="AY3961" s="16"/>
      <c r="AZ3961" s="16"/>
      <c r="BA3961" s="16"/>
      <c r="BB3961" s="16"/>
      <c r="BC3961" s="16"/>
      <c r="BD3961" s="16"/>
      <c r="BH3961" s="6"/>
      <c r="BI3961" s="3"/>
      <c r="BK3961" s="6"/>
      <c r="BL3961" s="3"/>
      <c r="BM3961" s="3"/>
    </row>
    <row r="3962" spans="11:65" ht="12.75" customHeight="1" x14ac:dyDescent="0.15">
      <c r="K3962" s="1"/>
      <c r="AL3962" s="16"/>
      <c r="AM3962" s="16"/>
      <c r="AN3962" s="17"/>
      <c r="AO3962" s="16"/>
      <c r="AP3962" s="16"/>
      <c r="AQ3962" s="18"/>
      <c r="AR3962" s="18"/>
      <c r="AS3962" s="16"/>
      <c r="AT3962" s="16"/>
      <c r="AU3962" s="16"/>
      <c r="AV3962" s="16"/>
      <c r="AW3962" s="17"/>
      <c r="AX3962" s="16"/>
      <c r="AY3962" s="16"/>
      <c r="AZ3962" s="16"/>
      <c r="BA3962" s="16"/>
      <c r="BB3962" s="16"/>
      <c r="BC3962" s="16"/>
      <c r="BD3962" s="16"/>
      <c r="BH3962" s="6"/>
      <c r="BI3962" s="3"/>
      <c r="BK3962" s="6"/>
      <c r="BL3962" s="3"/>
      <c r="BM3962" s="3"/>
    </row>
    <row r="3963" spans="11:65" ht="12.75" customHeight="1" x14ac:dyDescent="0.15">
      <c r="K3963" s="1"/>
      <c r="AL3963" s="16"/>
      <c r="AM3963" s="16"/>
      <c r="AN3963" s="17"/>
      <c r="AO3963" s="16"/>
      <c r="AP3963" s="16"/>
      <c r="AQ3963" s="18"/>
      <c r="AR3963" s="18"/>
      <c r="AS3963" s="16"/>
      <c r="AT3963" s="16"/>
      <c r="AU3963" s="16"/>
      <c r="AV3963" s="16"/>
      <c r="AW3963" s="17"/>
      <c r="AX3963" s="16"/>
      <c r="AY3963" s="16"/>
      <c r="AZ3963" s="16"/>
      <c r="BA3963" s="16"/>
      <c r="BB3963" s="16"/>
      <c r="BC3963" s="16"/>
      <c r="BD3963" s="16"/>
      <c r="BH3963" s="6"/>
      <c r="BI3963" s="3"/>
      <c r="BK3963" s="6"/>
      <c r="BL3963" s="3"/>
      <c r="BM3963" s="3"/>
    </row>
    <row r="3964" spans="11:65" ht="12.75" customHeight="1" x14ac:dyDescent="0.15">
      <c r="K3964" s="1"/>
      <c r="AL3964" s="16"/>
      <c r="AM3964" s="16"/>
      <c r="AN3964" s="17"/>
      <c r="AO3964" s="16"/>
      <c r="AP3964" s="16"/>
      <c r="AQ3964" s="18"/>
      <c r="AR3964" s="18"/>
      <c r="AS3964" s="16"/>
      <c r="AT3964" s="16"/>
      <c r="AU3964" s="16"/>
      <c r="AV3964" s="16"/>
      <c r="AW3964" s="17"/>
      <c r="AX3964" s="16"/>
      <c r="AY3964" s="16"/>
      <c r="AZ3964" s="16"/>
      <c r="BA3964" s="16"/>
      <c r="BB3964" s="16"/>
      <c r="BC3964" s="16"/>
      <c r="BD3964" s="16"/>
      <c r="BH3964" s="6"/>
      <c r="BI3964" s="3"/>
      <c r="BK3964" s="6"/>
      <c r="BL3964" s="3"/>
      <c r="BM3964" s="3"/>
    </row>
    <row r="3965" spans="11:65" ht="12.75" customHeight="1" x14ac:dyDescent="0.15">
      <c r="K3965" s="1"/>
      <c r="AL3965" s="16"/>
      <c r="AM3965" s="16"/>
      <c r="AN3965" s="17"/>
      <c r="AO3965" s="16"/>
      <c r="AP3965" s="16"/>
      <c r="AQ3965" s="18"/>
      <c r="AR3965" s="18"/>
      <c r="AS3965" s="16"/>
      <c r="AT3965" s="16"/>
      <c r="AU3965" s="16"/>
      <c r="AV3965" s="16"/>
      <c r="AW3965" s="17"/>
      <c r="AX3965" s="16"/>
      <c r="AY3965" s="16"/>
      <c r="AZ3965" s="16"/>
      <c r="BA3965" s="16"/>
      <c r="BB3965" s="16"/>
      <c r="BC3965" s="16"/>
      <c r="BD3965" s="16"/>
      <c r="BH3965" s="6"/>
      <c r="BI3965" s="3"/>
      <c r="BK3965" s="6"/>
      <c r="BL3965" s="3"/>
      <c r="BM3965" s="3"/>
    </row>
    <row r="3966" spans="11:65" ht="12.75" customHeight="1" x14ac:dyDescent="0.15">
      <c r="K3966" s="1"/>
      <c r="AL3966" s="16"/>
      <c r="AM3966" s="16"/>
      <c r="AN3966" s="17"/>
      <c r="AO3966" s="16"/>
      <c r="AP3966" s="16"/>
      <c r="AQ3966" s="18"/>
      <c r="AR3966" s="18"/>
      <c r="AS3966" s="16"/>
      <c r="AT3966" s="16"/>
      <c r="AU3966" s="16"/>
      <c r="AV3966" s="16"/>
      <c r="AW3966" s="17"/>
      <c r="AX3966" s="16"/>
      <c r="AY3966" s="16"/>
      <c r="AZ3966" s="16"/>
      <c r="BA3966" s="16"/>
      <c r="BB3966" s="16"/>
      <c r="BC3966" s="16"/>
      <c r="BD3966" s="16"/>
      <c r="BH3966" s="6"/>
      <c r="BI3966" s="3"/>
      <c r="BK3966" s="6"/>
      <c r="BL3966" s="3"/>
      <c r="BM3966" s="3"/>
    </row>
    <row r="3967" spans="11:65" ht="12.75" customHeight="1" x14ac:dyDescent="0.15">
      <c r="K3967" s="1"/>
      <c r="AL3967" s="16"/>
      <c r="AM3967" s="16"/>
      <c r="AN3967" s="17"/>
      <c r="AO3967" s="16"/>
      <c r="AP3967" s="16"/>
      <c r="AQ3967" s="18"/>
      <c r="AR3967" s="18"/>
      <c r="AS3967" s="16"/>
      <c r="AT3967" s="16"/>
      <c r="AU3967" s="16"/>
      <c r="AV3967" s="16"/>
      <c r="AW3967" s="17"/>
      <c r="AX3967" s="16"/>
      <c r="AY3967" s="16"/>
      <c r="AZ3967" s="16"/>
      <c r="BA3967" s="16"/>
      <c r="BB3967" s="16"/>
      <c r="BC3967" s="16"/>
      <c r="BD3967" s="16"/>
      <c r="BH3967" s="6"/>
      <c r="BI3967" s="3"/>
      <c r="BK3967" s="6"/>
      <c r="BL3967" s="3"/>
      <c r="BM3967" s="3"/>
    </row>
    <row r="3968" spans="11:65" ht="12.75" customHeight="1" x14ac:dyDescent="0.15">
      <c r="K3968" s="1"/>
      <c r="AL3968" s="16"/>
      <c r="AM3968" s="16"/>
      <c r="AN3968" s="17"/>
      <c r="AO3968" s="16"/>
      <c r="AP3968" s="16"/>
      <c r="AQ3968" s="18"/>
      <c r="AR3968" s="18"/>
      <c r="AS3968" s="16"/>
      <c r="AT3968" s="16"/>
      <c r="AU3968" s="16"/>
      <c r="AV3968" s="16"/>
      <c r="AW3968" s="17"/>
      <c r="AX3968" s="16"/>
      <c r="AY3968" s="16"/>
      <c r="AZ3968" s="16"/>
      <c r="BA3968" s="16"/>
      <c r="BB3968" s="16"/>
      <c r="BC3968" s="16"/>
      <c r="BD3968" s="16"/>
      <c r="BH3968" s="6"/>
      <c r="BI3968" s="3"/>
      <c r="BK3968" s="6"/>
      <c r="BL3968" s="3"/>
      <c r="BM3968" s="3"/>
    </row>
    <row r="3969" spans="11:65" ht="12.75" customHeight="1" x14ac:dyDescent="0.15">
      <c r="K3969" s="1"/>
      <c r="AL3969" s="16"/>
      <c r="AM3969" s="16"/>
      <c r="AN3969" s="17"/>
      <c r="AO3969" s="16"/>
      <c r="AP3969" s="16"/>
      <c r="AQ3969" s="18"/>
      <c r="AR3969" s="18"/>
      <c r="AS3969" s="16"/>
      <c r="AT3969" s="16"/>
      <c r="AU3969" s="16"/>
      <c r="AV3969" s="16"/>
      <c r="AW3969" s="17"/>
      <c r="AX3969" s="16"/>
      <c r="AY3969" s="16"/>
      <c r="AZ3969" s="16"/>
      <c r="BA3969" s="16"/>
      <c r="BB3969" s="16"/>
      <c r="BC3969" s="16"/>
      <c r="BD3969" s="16"/>
      <c r="BH3969" s="6"/>
      <c r="BI3969" s="3"/>
      <c r="BK3969" s="6"/>
      <c r="BL3969" s="3"/>
      <c r="BM3969" s="3"/>
    </row>
    <row r="3970" spans="11:65" ht="12.75" customHeight="1" x14ac:dyDescent="0.15">
      <c r="K3970" s="1"/>
      <c r="AL3970" s="16"/>
      <c r="AM3970" s="16"/>
      <c r="AN3970" s="17"/>
      <c r="AO3970" s="16"/>
      <c r="AP3970" s="16"/>
      <c r="AQ3970" s="18"/>
      <c r="AR3970" s="18"/>
      <c r="AS3970" s="16"/>
      <c r="AT3970" s="16"/>
      <c r="AU3970" s="16"/>
      <c r="AV3970" s="16"/>
      <c r="AW3970" s="17"/>
      <c r="AX3970" s="16"/>
      <c r="AY3970" s="16"/>
      <c r="AZ3970" s="16"/>
      <c r="BA3970" s="16"/>
      <c r="BB3970" s="16"/>
      <c r="BC3970" s="16"/>
      <c r="BD3970" s="16"/>
      <c r="BH3970" s="6"/>
      <c r="BI3970" s="3"/>
      <c r="BK3970" s="6"/>
      <c r="BL3970" s="3"/>
      <c r="BM3970" s="3"/>
    </row>
    <row r="3971" spans="11:65" ht="12.75" customHeight="1" x14ac:dyDescent="0.15">
      <c r="K3971" s="1"/>
      <c r="AL3971" s="16"/>
      <c r="AM3971" s="16"/>
      <c r="AN3971" s="17"/>
      <c r="AO3971" s="16"/>
      <c r="AP3971" s="16"/>
      <c r="AQ3971" s="18"/>
      <c r="AR3971" s="18"/>
      <c r="AS3971" s="16"/>
      <c r="AT3971" s="16"/>
      <c r="AU3971" s="16"/>
      <c r="AV3971" s="16"/>
      <c r="AW3971" s="17"/>
      <c r="AX3971" s="16"/>
      <c r="AY3971" s="16"/>
      <c r="AZ3971" s="16"/>
      <c r="BA3971" s="16"/>
      <c r="BB3971" s="16"/>
      <c r="BC3971" s="16"/>
      <c r="BD3971" s="16"/>
      <c r="BH3971" s="6"/>
      <c r="BI3971" s="3"/>
      <c r="BK3971" s="6"/>
      <c r="BL3971" s="3"/>
      <c r="BM3971" s="3"/>
    </row>
    <row r="3972" spans="11:65" ht="12.75" customHeight="1" x14ac:dyDescent="0.15">
      <c r="K3972" s="1"/>
      <c r="AL3972" s="16"/>
      <c r="AM3972" s="16"/>
      <c r="AN3972" s="17"/>
      <c r="AO3972" s="16"/>
      <c r="AP3972" s="16"/>
      <c r="AQ3972" s="18"/>
      <c r="AR3972" s="18"/>
      <c r="AS3972" s="16"/>
      <c r="AT3972" s="16"/>
      <c r="AU3972" s="16"/>
      <c r="AV3972" s="16"/>
      <c r="AW3972" s="17"/>
      <c r="AX3972" s="16"/>
      <c r="AY3972" s="16"/>
      <c r="AZ3972" s="16"/>
      <c r="BA3972" s="16"/>
      <c r="BB3972" s="16"/>
      <c r="BC3972" s="16"/>
      <c r="BD3972" s="16"/>
      <c r="BH3972" s="6"/>
      <c r="BI3972" s="3"/>
      <c r="BK3972" s="6"/>
      <c r="BL3972" s="3"/>
      <c r="BM3972" s="3"/>
    </row>
    <row r="3973" spans="11:65" ht="12.75" customHeight="1" x14ac:dyDescent="0.15">
      <c r="K3973" s="1"/>
      <c r="AL3973" s="16"/>
      <c r="AM3973" s="16"/>
      <c r="AN3973" s="17"/>
      <c r="AO3973" s="16"/>
      <c r="AP3973" s="16"/>
      <c r="AQ3973" s="18"/>
      <c r="AR3973" s="18"/>
      <c r="AS3973" s="16"/>
      <c r="AT3973" s="16"/>
      <c r="AU3973" s="16"/>
      <c r="AV3973" s="16"/>
      <c r="AW3973" s="17"/>
      <c r="AX3973" s="16"/>
      <c r="AY3973" s="16"/>
      <c r="AZ3973" s="16"/>
      <c r="BA3973" s="16"/>
      <c r="BB3973" s="16"/>
      <c r="BC3973" s="16"/>
      <c r="BD3973" s="16"/>
      <c r="BH3973" s="6"/>
      <c r="BI3973" s="3"/>
      <c r="BK3973" s="6"/>
      <c r="BL3973" s="3"/>
      <c r="BM3973" s="3"/>
    </row>
    <row r="3974" spans="11:65" ht="12.75" customHeight="1" x14ac:dyDescent="0.15">
      <c r="K3974" s="1"/>
      <c r="AL3974" s="16"/>
      <c r="AM3974" s="16"/>
      <c r="AN3974" s="17"/>
      <c r="AO3974" s="16"/>
      <c r="AP3974" s="16"/>
      <c r="AQ3974" s="18"/>
      <c r="AR3974" s="18"/>
      <c r="AS3974" s="16"/>
      <c r="AT3974" s="16"/>
      <c r="AU3974" s="16"/>
      <c r="AV3974" s="16"/>
      <c r="AW3974" s="17"/>
      <c r="AX3974" s="16"/>
      <c r="AY3974" s="16"/>
      <c r="AZ3974" s="16"/>
      <c r="BA3974" s="16"/>
      <c r="BB3974" s="16"/>
      <c r="BC3974" s="16"/>
      <c r="BD3974" s="16"/>
      <c r="BH3974" s="6"/>
      <c r="BI3974" s="3"/>
      <c r="BK3974" s="6"/>
      <c r="BL3974" s="3"/>
      <c r="BM3974" s="3"/>
    </row>
    <row r="3975" spans="11:65" ht="12.75" customHeight="1" x14ac:dyDescent="0.15">
      <c r="K3975" s="1"/>
      <c r="AL3975" s="16"/>
      <c r="AM3975" s="16"/>
      <c r="AN3975" s="17"/>
      <c r="AO3975" s="16"/>
      <c r="AP3975" s="16"/>
      <c r="AQ3975" s="18"/>
      <c r="AR3975" s="18"/>
      <c r="AS3975" s="16"/>
      <c r="AT3975" s="16"/>
      <c r="AU3975" s="16"/>
      <c r="AV3975" s="16"/>
      <c r="AW3975" s="17"/>
      <c r="AX3975" s="16"/>
      <c r="AY3975" s="16"/>
      <c r="AZ3975" s="16"/>
      <c r="BA3975" s="16"/>
      <c r="BB3975" s="16"/>
      <c r="BC3975" s="16"/>
      <c r="BD3975" s="16"/>
      <c r="BH3975" s="6"/>
      <c r="BI3975" s="3"/>
      <c r="BK3975" s="6"/>
      <c r="BL3975" s="3"/>
      <c r="BM3975" s="3"/>
    </row>
    <row r="3976" spans="11:65" ht="12.75" customHeight="1" x14ac:dyDescent="0.15">
      <c r="K3976" s="1"/>
      <c r="AL3976" s="16"/>
      <c r="AM3976" s="16"/>
      <c r="AN3976" s="17"/>
      <c r="AO3976" s="16"/>
      <c r="AP3976" s="16"/>
      <c r="AQ3976" s="18"/>
      <c r="AR3976" s="18"/>
      <c r="AS3976" s="16"/>
      <c r="AT3976" s="16"/>
      <c r="AU3976" s="16"/>
      <c r="AV3976" s="16"/>
      <c r="AW3976" s="17"/>
      <c r="AX3976" s="16"/>
      <c r="AY3976" s="16"/>
      <c r="AZ3976" s="16"/>
      <c r="BA3976" s="16"/>
      <c r="BB3976" s="16"/>
      <c r="BC3976" s="16"/>
      <c r="BD3976" s="16"/>
      <c r="BH3976" s="6"/>
      <c r="BI3976" s="3"/>
      <c r="BK3976" s="6"/>
      <c r="BL3976" s="3"/>
      <c r="BM3976" s="3"/>
    </row>
    <row r="3977" spans="11:65" ht="12.75" customHeight="1" x14ac:dyDescent="0.15">
      <c r="K3977" s="1"/>
      <c r="AL3977" s="16"/>
      <c r="AM3977" s="16"/>
      <c r="AN3977" s="17"/>
      <c r="AO3977" s="16"/>
      <c r="AP3977" s="16"/>
      <c r="AQ3977" s="18"/>
      <c r="AR3977" s="18"/>
      <c r="AS3977" s="16"/>
      <c r="AT3977" s="16"/>
      <c r="AU3977" s="16"/>
      <c r="AV3977" s="16"/>
      <c r="AW3977" s="17"/>
      <c r="AX3977" s="16"/>
      <c r="AY3977" s="16"/>
      <c r="AZ3977" s="16"/>
      <c r="BA3977" s="16"/>
      <c r="BB3977" s="16"/>
      <c r="BC3977" s="16"/>
      <c r="BD3977" s="16"/>
      <c r="BH3977" s="6"/>
      <c r="BI3977" s="3"/>
      <c r="BK3977" s="6"/>
      <c r="BL3977" s="3"/>
      <c r="BM3977" s="3"/>
    </row>
    <row r="3978" spans="11:65" ht="12.75" customHeight="1" x14ac:dyDescent="0.15">
      <c r="K3978" s="1"/>
      <c r="AL3978" s="16"/>
      <c r="AM3978" s="16"/>
      <c r="AN3978" s="17"/>
      <c r="AO3978" s="16"/>
      <c r="AP3978" s="16"/>
      <c r="AQ3978" s="18"/>
      <c r="AR3978" s="18"/>
      <c r="AS3978" s="16"/>
      <c r="AT3978" s="16"/>
      <c r="AU3978" s="16"/>
      <c r="AV3978" s="16"/>
      <c r="AW3978" s="17"/>
      <c r="AX3978" s="16"/>
      <c r="AY3978" s="16"/>
      <c r="AZ3978" s="16"/>
      <c r="BA3978" s="16"/>
      <c r="BB3978" s="16"/>
      <c r="BC3978" s="16"/>
      <c r="BD3978" s="16"/>
      <c r="BH3978" s="6"/>
      <c r="BI3978" s="3"/>
      <c r="BK3978" s="6"/>
      <c r="BL3978" s="3"/>
      <c r="BM3978" s="3"/>
    </row>
    <row r="3979" spans="11:65" ht="12.75" customHeight="1" x14ac:dyDescent="0.15">
      <c r="K3979" s="1"/>
      <c r="AL3979" s="16"/>
      <c r="AM3979" s="16"/>
      <c r="AN3979" s="17"/>
      <c r="AO3979" s="16"/>
      <c r="AP3979" s="16"/>
      <c r="AQ3979" s="18"/>
      <c r="AR3979" s="18"/>
      <c r="AS3979" s="16"/>
      <c r="AT3979" s="16"/>
      <c r="AU3979" s="16"/>
      <c r="AV3979" s="16"/>
      <c r="AW3979" s="17"/>
      <c r="AX3979" s="16"/>
      <c r="AY3979" s="16"/>
      <c r="AZ3979" s="16"/>
      <c r="BA3979" s="16"/>
      <c r="BB3979" s="16"/>
      <c r="BC3979" s="16"/>
      <c r="BD3979" s="16"/>
      <c r="BH3979" s="6"/>
      <c r="BI3979" s="3"/>
      <c r="BK3979" s="6"/>
      <c r="BL3979" s="3"/>
      <c r="BM3979" s="3"/>
    </row>
    <row r="3980" spans="11:65" ht="12.75" customHeight="1" x14ac:dyDescent="0.15">
      <c r="K3980" s="1"/>
      <c r="AL3980" s="16"/>
      <c r="AM3980" s="16"/>
      <c r="AN3980" s="17"/>
      <c r="AO3980" s="16"/>
      <c r="AP3980" s="16"/>
      <c r="AQ3980" s="18"/>
      <c r="AR3980" s="18"/>
      <c r="AS3980" s="16"/>
      <c r="AT3980" s="16"/>
      <c r="AU3980" s="16"/>
      <c r="AV3980" s="16"/>
      <c r="AW3980" s="17"/>
      <c r="AX3980" s="16"/>
      <c r="AY3980" s="16"/>
      <c r="AZ3980" s="16"/>
      <c r="BA3980" s="16"/>
      <c r="BB3980" s="16"/>
      <c r="BC3980" s="16"/>
      <c r="BD3980" s="16"/>
      <c r="BH3980" s="6"/>
      <c r="BI3980" s="3"/>
      <c r="BK3980" s="6"/>
      <c r="BL3980" s="3"/>
      <c r="BM3980" s="3"/>
    </row>
    <row r="3981" spans="11:65" ht="12.75" customHeight="1" x14ac:dyDescent="0.15">
      <c r="K3981" s="1"/>
      <c r="AL3981" s="16"/>
      <c r="AM3981" s="16"/>
      <c r="AN3981" s="17"/>
      <c r="AO3981" s="16"/>
      <c r="AP3981" s="16"/>
      <c r="AQ3981" s="18"/>
      <c r="AR3981" s="18"/>
      <c r="AS3981" s="16"/>
      <c r="AT3981" s="16"/>
      <c r="AU3981" s="16"/>
      <c r="AV3981" s="16"/>
      <c r="AW3981" s="17"/>
      <c r="AX3981" s="16"/>
      <c r="AY3981" s="16"/>
      <c r="AZ3981" s="16"/>
      <c r="BA3981" s="16"/>
      <c r="BB3981" s="16"/>
      <c r="BC3981" s="16"/>
      <c r="BD3981" s="16"/>
      <c r="BH3981" s="6"/>
      <c r="BI3981" s="3"/>
      <c r="BK3981" s="6"/>
      <c r="BL3981" s="3"/>
      <c r="BM3981" s="3"/>
    </row>
    <row r="3982" spans="11:65" ht="12.75" customHeight="1" x14ac:dyDescent="0.15">
      <c r="K3982" s="1"/>
      <c r="AL3982" s="16"/>
      <c r="AM3982" s="16"/>
      <c r="AN3982" s="17"/>
      <c r="AO3982" s="16"/>
      <c r="AP3982" s="16"/>
      <c r="AQ3982" s="18"/>
      <c r="AR3982" s="18"/>
      <c r="AS3982" s="16"/>
      <c r="AT3982" s="16"/>
      <c r="AU3982" s="16"/>
      <c r="AV3982" s="16"/>
      <c r="AW3982" s="17"/>
      <c r="AX3982" s="16"/>
      <c r="AY3982" s="16"/>
      <c r="AZ3982" s="16"/>
      <c r="BA3982" s="16"/>
      <c r="BB3982" s="16"/>
      <c r="BC3982" s="16"/>
      <c r="BD3982" s="16"/>
      <c r="BH3982" s="6"/>
      <c r="BI3982" s="3"/>
      <c r="BK3982" s="6"/>
      <c r="BL3982" s="3"/>
      <c r="BM3982" s="3"/>
    </row>
    <row r="3983" spans="11:65" ht="12.75" customHeight="1" x14ac:dyDescent="0.15">
      <c r="K3983" s="1"/>
      <c r="AL3983" s="16"/>
      <c r="AM3983" s="16"/>
      <c r="AN3983" s="17"/>
      <c r="AO3983" s="16"/>
      <c r="AP3983" s="16"/>
      <c r="AQ3983" s="18"/>
      <c r="AR3983" s="18"/>
      <c r="AS3983" s="16"/>
      <c r="AT3983" s="16"/>
      <c r="AU3983" s="16"/>
      <c r="AV3983" s="16"/>
      <c r="AW3983" s="17"/>
      <c r="AX3983" s="16"/>
      <c r="AY3983" s="16"/>
      <c r="AZ3983" s="16"/>
      <c r="BA3983" s="16"/>
      <c r="BB3983" s="16"/>
      <c r="BC3983" s="16"/>
      <c r="BD3983" s="16"/>
      <c r="BH3983" s="6"/>
      <c r="BI3983" s="3"/>
      <c r="BK3983" s="6"/>
      <c r="BL3983" s="3"/>
      <c r="BM3983" s="3"/>
    </row>
    <row r="3984" spans="11:65" ht="12.75" customHeight="1" x14ac:dyDescent="0.15">
      <c r="K3984" s="1"/>
      <c r="AL3984" s="16"/>
      <c r="AM3984" s="16"/>
      <c r="AN3984" s="17"/>
      <c r="AO3984" s="16"/>
      <c r="AP3984" s="16"/>
      <c r="AQ3984" s="18"/>
      <c r="AR3984" s="18"/>
      <c r="AS3984" s="16"/>
      <c r="AT3984" s="16"/>
      <c r="AU3984" s="16"/>
      <c r="AV3984" s="16"/>
      <c r="AW3984" s="17"/>
      <c r="AX3984" s="16"/>
      <c r="AY3984" s="16"/>
      <c r="AZ3984" s="16"/>
      <c r="BA3984" s="16"/>
      <c r="BB3984" s="16"/>
      <c r="BC3984" s="16"/>
      <c r="BD3984" s="16"/>
      <c r="BH3984" s="6"/>
      <c r="BI3984" s="3"/>
      <c r="BK3984" s="6"/>
      <c r="BL3984" s="3"/>
      <c r="BM3984" s="3"/>
    </row>
    <row r="3985" spans="11:65" ht="12.75" customHeight="1" x14ac:dyDescent="0.15">
      <c r="K3985" s="1"/>
      <c r="AL3985" s="16"/>
      <c r="AM3985" s="16"/>
      <c r="AN3985" s="17"/>
      <c r="AO3985" s="16"/>
      <c r="AP3985" s="16"/>
      <c r="AQ3985" s="18"/>
      <c r="AR3985" s="18"/>
      <c r="AS3985" s="16"/>
      <c r="AT3985" s="16"/>
      <c r="AU3985" s="16"/>
      <c r="AV3985" s="16"/>
      <c r="AW3985" s="17"/>
      <c r="AX3985" s="16"/>
      <c r="AY3985" s="16"/>
      <c r="AZ3985" s="16"/>
      <c r="BA3985" s="16"/>
      <c r="BB3985" s="16"/>
      <c r="BC3985" s="16"/>
      <c r="BD3985" s="16"/>
      <c r="BH3985" s="6"/>
      <c r="BI3985" s="3"/>
      <c r="BK3985" s="6"/>
      <c r="BL3985" s="3"/>
      <c r="BM3985" s="3"/>
    </row>
    <row r="3986" spans="11:65" ht="12.75" customHeight="1" x14ac:dyDescent="0.15">
      <c r="K3986" s="1"/>
      <c r="AL3986" s="16"/>
      <c r="AM3986" s="16"/>
      <c r="AN3986" s="17"/>
      <c r="AO3986" s="16"/>
      <c r="AP3986" s="16"/>
      <c r="AQ3986" s="18"/>
      <c r="AR3986" s="18"/>
      <c r="AS3986" s="16"/>
      <c r="AT3986" s="16"/>
      <c r="AU3986" s="16"/>
      <c r="AV3986" s="16"/>
      <c r="AW3986" s="17"/>
      <c r="AX3986" s="16"/>
      <c r="AY3986" s="16"/>
      <c r="AZ3986" s="16"/>
      <c r="BA3986" s="16"/>
      <c r="BB3986" s="16"/>
      <c r="BC3986" s="16"/>
      <c r="BD3986" s="16"/>
      <c r="BH3986" s="6"/>
      <c r="BI3986" s="3"/>
      <c r="BK3986" s="6"/>
      <c r="BL3986" s="3"/>
      <c r="BM3986" s="3"/>
    </row>
    <row r="3987" spans="11:65" ht="12.75" customHeight="1" x14ac:dyDescent="0.15">
      <c r="K3987" s="1"/>
      <c r="AL3987" s="16"/>
      <c r="AM3987" s="16"/>
      <c r="AN3987" s="17"/>
      <c r="AO3987" s="16"/>
      <c r="AP3987" s="16"/>
      <c r="AQ3987" s="18"/>
      <c r="AR3987" s="18"/>
      <c r="AS3987" s="16"/>
      <c r="AT3987" s="16"/>
      <c r="AU3987" s="16"/>
      <c r="AV3987" s="16"/>
      <c r="AW3987" s="17"/>
      <c r="AX3987" s="16"/>
      <c r="AY3987" s="16"/>
      <c r="AZ3987" s="16"/>
      <c r="BA3987" s="16"/>
      <c r="BB3987" s="16"/>
      <c r="BC3987" s="16"/>
      <c r="BD3987" s="16"/>
      <c r="BH3987" s="6"/>
      <c r="BI3987" s="3"/>
      <c r="BK3987" s="6"/>
      <c r="BL3987" s="3"/>
      <c r="BM3987" s="3"/>
    </row>
    <row r="3988" spans="11:65" ht="12.75" customHeight="1" x14ac:dyDescent="0.15">
      <c r="K3988" s="1"/>
      <c r="AL3988" s="16"/>
      <c r="AM3988" s="16"/>
      <c r="AN3988" s="17"/>
      <c r="AO3988" s="16"/>
      <c r="AP3988" s="16"/>
      <c r="AQ3988" s="18"/>
      <c r="AR3988" s="18"/>
      <c r="AS3988" s="16"/>
      <c r="AT3988" s="16"/>
      <c r="AU3988" s="16"/>
      <c r="AV3988" s="16"/>
      <c r="AW3988" s="17"/>
      <c r="AX3988" s="16"/>
      <c r="AY3988" s="16"/>
      <c r="AZ3988" s="16"/>
      <c r="BA3988" s="16"/>
      <c r="BB3988" s="16"/>
      <c r="BC3988" s="16"/>
      <c r="BD3988" s="16"/>
      <c r="BH3988" s="6"/>
      <c r="BI3988" s="3"/>
      <c r="BK3988" s="6"/>
      <c r="BL3988" s="3"/>
      <c r="BM3988" s="3"/>
    </row>
    <row r="3989" spans="11:65" ht="12.75" customHeight="1" x14ac:dyDescent="0.15">
      <c r="K3989" s="1"/>
      <c r="AL3989" s="16"/>
      <c r="AM3989" s="16"/>
      <c r="AN3989" s="17"/>
      <c r="AO3989" s="16"/>
      <c r="AP3989" s="16"/>
      <c r="AQ3989" s="18"/>
      <c r="AR3989" s="18"/>
      <c r="AS3989" s="16"/>
      <c r="AT3989" s="16"/>
      <c r="AU3989" s="16"/>
      <c r="AV3989" s="16"/>
      <c r="AW3989" s="17"/>
      <c r="AX3989" s="16"/>
      <c r="AY3989" s="16"/>
      <c r="AZ3989" s="16"/>
      <c r="BA3989" s="16"/>
      <c r="BB3989" s="16"/>
      <c r="BC3989" s="16"/>
      <c r="BD3989" s="16"/>
      <c r="BH3989" s="6"/>
      <c r="BI3989" s="3"/>
      <c r="BK3989" s="6"/>
      <c r="BL3989" s="3"/>
      <c r="BM3989" s="3"/>
    </row>
    <row r="3990" spans="11:65" ht="12.75" customHeight="1" x14ac:dyDescent="0.15">
      <c r="K3990" s="1"/>
      <c r="AL3990" s="16"/>
      <c r="AM3990" s="16"/>
      <c r="AN3990" s="17"/>
      <c r="AO3990" s="16"/>
      <c r="AP3990" s="16"/>
      <c r="AQ3990" s="18"/>
      <c r="AR3990" s="18"/>
      <c r="AS3990" s="16"/>
      <c r="AT3990" s="16"/>
      <c r="AU3990" s="16"/>
      <c r="AV3990" s="16"/>
      <c r="AW3990" s="17"/>
      <c r="AX3990" s="16"/>
      <c r="AY3990" s="16"/>
      <c r="AZ3990" s="16"/>
      <c r="BA3990" s="16"/>
      <c r="BB3990" s="16"/>
      <c r="BC3990" s="16"/>
      <c r="BD3990" s="16"/>
      <c r="BH3990" s="6"/>
      <c r="BI3990" s="3"/>
      <c r="BK3990" s="6"/>
      <c r="BL3990" s="3"/>
      <c r="BM3990" s="3"/>
    </row>
    <row r="3991" spans="11:65" ht="12.75" customHeight="1" x14ac:dyDescent="0.15">
      <c r="K3991" s="1"/>
      <c r="AL3991" s="16"/>
      <c r="AM3991" s="16"/>
      <c r="AN3991" s="17"/>
      <c r="AO3991" s="16"/>
      <c r="AP3991" s="16"/>
      <c r="AQ3991" s="18"/>
      <c r="AR3991" s="18"/>
      <c r="AS3991" s="16"/>
      <c r="AT3991" s="16"/>
      <c r="AU3991" s="16"/>
      <c r="AV3991" s="16"/>
      <c r="AW3991" s="17"/>
      <c r="AX3991" s="16"/>
      <c r="AY3991" s="16"/>
      <c r="AZ3991" s="16"/>
      <c r="BA3991" s="16"/>
      <c r="BB3991" s="16"/>
      <c r="BC3991" s="16"/>
      <c r="BD3991" s="16"/>
      <c r="BH3991" s="6"/>
      <c r="BI3991" s="3"/>
      <c r="BK3991" s="6"/>
      <c r="BL3991" s="3"/>
      <c r="BM3991" s="3"/>
    </row>
    <row r="3992" spans="11:65" ht="12.75" customHeight="1" x14ac:dyDescent="0.15">
      <c r="K3992" s="1"/>
      <c r="AL3992" s="16"/>
      <c r="AM3992" s="16"/>
      <c r="AN3992" s="17"/>
      <c r="AO3992" s="16"/>
      <c r="AP3992" s="16"/>
      <c r="AQ3992" s="18"/>
      <c r="AR3992" s="18"/>
      <c r="AS3992" s="16"/>
      <c r="AT3992" s="16"/>
      <c r="AU3992" s="16"/>
      <c r="AV3992" s="16"/>
      <c r="AW3992" s="17"/>
      <c r="AX3992" s="16"/>
      <c r="AY3992" s="16"/>
      <c r="AZ3992" s="16"/>
      <c r="BA3992" s="16"/>
      <c r="BB3992" s="16"/>
      <c r="BC3992" s="16"/>
      <c r="BD3992" s="16"/>
      <c r="BH3992" s="6"/>
      <c r="BI3992" s="3"/>
      <c r="BK3992" s="6"/>
      <c r="BL3992" s="3"/>
      <c r="BM3992" s="3"/>
    </row>
    <row r="3993" spans="11:65" ht="12.75" customHeight="1" x14ac:dyDescent="0.15">
      <c r="K3993" s="1"/>
      <c r="AL3993" s="16"/>
      <c r="AM3993" s="16"/>
      <c r="AN3993" s="17"/>
      <c r="AO3993" s="16"/>
      <c r="AP3993" s="16"/>
      <c r="AQ3993" s="18"/>
      <c r="AR3993" s="18"/>
      <c r="AS3993" s="16"/>
      <c r="AT3993" s="16"/>
      <c r="AU3993" s="16"/>
      <c r="AV3993" s="16"/>
      <c r="AW3993" s="17"/>
      <c r="AX3993" s="16"/>
      <c r="AY3993" s="16"/>
      <c r="AZ3993" s="16"/>
      <c r="BA3993" s="16"/>
      <c r="BB3993" s="16"/>
      <c r="BC3993" s="16"/>
      <c r="BD3993" s="16"/>
      <c r="BH3993" s="6"/>
      <c r="BI3993" s="3"/>
      <c r="BK3993" s="6"/>
      <c r="BL3993" s="3"/>
      <c r="BM3993" s="3"/>
    </row>
    <row r="3994" spans="11:65" ht="12.75" customHeight="1" x14ac:dyDescent="0.15">
      <c r="K3994" s="1"/>
      <c r="AL3994" s="16"/>
      <c r="AM3994" s="16"/>
      <c r="AN3994" s="17"/>
      <c r="AO3994" s="16"/>
      <c r="AP3994" s="16"/>
      <c r="AQ3994" s="18"/>
      <c r="AR3994" s="18"/>
      <c r="AS3994" s="16"/>
      <c r="AT3994" s="16"/>
      <c r="AU3994" s="16"/>
      <c r="AV3994" s="16"/>
      <c r="AW3994" s="17"/>
      <c r="AX3994" s="16"/>
      <c r="AY3994" s="16"/>
      <c r="AZ3994" s="16"/>
      <c r="BA3994" s="16"/>
      <c r="BB3994" s="16"/>
      <c r="BC3994" s="16"/>
      <c r="BD3994" s="16"/>
      <c r="BH3994" s="6"/>
      <c r="BI3994" s="3"/>
      <c r="BK3994" s="6"/>
      <c r="BL3994" s="3"/>
      <c r="BM3994" s="3"/>
    </row>
    <row r="3995" spans="11:65" ht="12.75" customHeight="1" x14ac:dyDescent="0.15">
      <c r="K3995" s="1"/>
      <c r="AL3995" s="16"/>
      <c r="AM3995" s="16"/>
      <c r="AN3995" s="17"/>
      <c r="AO3995" s="16"/>
      <c r="AP3995" s="16"/>
      <c r="AQ3995" s="18"/>
      <c r="AR3995" s="18"/>
      <c r="AS3995" s="16"/>
      <c r="AT3995" s="16"/>
      <c r="AU3995" s="16"/>
      <c r="AV3995" s="16"/>
      <c r="AW3995" s="17"/>
      <c r="AX3995" s="16"/>
      <c r="AY3995" s="16"/>
      <c r="AZ3995" s="16"/>
      <c r="BA3995" s="16"/>
      <c r="BB3995" s="16"/>
      <c r="BC3995" s="16"/>
      <c r="BD3995" s="16"/>
      <c r="BH3995" s="6"/>
      <c r="BI3995" s="3"/>
      <c r="BK3995" s="6"/>
      <c r="BL3995" s="3"/>
      <c r="BM3995" s="3"/>
    </row>
    <row r="3996" spans="11:65" ht="12.75" customHeight="1" x14ac:dyDescent="0.15">
      <c r="K3996" s="1"/>
      <c r="AL3996" s="16"/>
      <c r="AM3996" s="16"/>
      <c r="AN3996" s="17"/>
      <c r="AO3996" s="16"/>
      <c r="AP3996" s="16"/>
      <c r="AQ3996" s="18"/>
      <c r="AR3996" s="18"/>
      <c r="AS3996" s="16"/>
      <c r="AT3996" s="16"/>
      <c r="AU3996" s="16"/>
      <c r="AV3996" s="16"/>
      <c r="AW3996" s="17"/>
      <c r="AX3996" s="16"/>
      <c r="AY3996" s="16"/>
      <c r="AZ3996" s="16"/>
      <c r="BA3996" s="16"/>
      <c r="BB3996" s="16"/>
      <c r="BC3996" s="16"/>
      <c r="BD3996" s="16"/>
      <c r="BH3996" s="6"/>
      <c r="BI3996" s="3"/>
      <c r="BK3996" s="6"/>
      <c r="BL3996" s="3"/>
      <c r="BM3996" s="3"/>
    </row>
    <row r="3997" spans="11:65" ht="12.75" customHeight="1" x14ac:dyDescent="0.15">
      <c r="K3997" s="1"/>
      <c r="AL3997" s="16"/>
      <c r="AM3997" s="16"/>
      <c r="AN3997" s="17"/>
      <c r="AO3997" s="16"/>
      <c r="AP3997" s="16"/>
      <c r="AQ3997" s="18"/>
      <c r="AR3997" s="18"/>
      <c r="AS3997" s="16"/>
      <c r="AT3997" s="16"/>
      <c r="AU3997" s="16"/>
      <c r="AV3997" s="16"/>
      <c r="AW3997" s="17"/>
      <c r="AX3997" s="16"/>
      <c r="AY3997" s="16"/>
      <c r="AZ3997" s="16"/>
      <c r="BA3997" s="16"/>
      <c r="BB3997" s="16"/>
      <c r="BC3997" s="16"/>
      <c r="BD3997" s="16"/>
      <c r="BH3997" s="6"/>
      <c r="BI3997" s="3"/>
      <c r="BK3997" s="6"/>
      <c r="BL3997" s="3"/>
      <c r="BM3997" s="3"/>
    </row>
    <row r="3998" spans="11:65" ht="12.75" customHeight="1" x14ac:dyDescent="0.15">
      <c r="K3998" s="1"/>
      <c r="AL3998" s="16"/>
      <c r="AM3998" s="16"/>
      <c r="AN3998" s="17"/>
      <c r="AO3998" s="16"/>
      <c r="AP3998" s="16"/>
      <c r="AQ3998" s="18"/>
      <c r="AR3998" s="18"/>
      <c r="AS3998" s="16"/>
      <c r="AT3998" s="16"/>
      <c r="AU3998" s="16"/>
      <c r="AV3998" s="16"/>
      <c r="AW3998" s="17"/>
      <c r="AX3998" s="16"/>
      <c r="AY3998" s="16"/>
      <c r="AZ3998" s="16"/>
      <c r="BA3998" s="16"/>
      <c r="BB3998" s="16"/>
      <c r="BC3998" s="16"/>
      <c r="BD3998" s="16"/>
      <c r="BH3998" s="6"/>
      <c r="BI3998" s="3"/>
      <c r="BK3998" s="6"/>
      <c r="BL3998" s="3"/>
      <c r="BM3998" s="3"/>
    </row>
    <row r="3999" spans="11:65" ht="12.75" customHeight="1" x14ac:dyDescent="0.15">
      <c r="K3999" s="1"/>
      <c r="AL3999" s="16"/>
      <c r="AM3999" s="16"/>
      <c r="AN3999" s="17"/>
      <c r="AO3999" s="16"/>
      <c r="AP3999" s="16"/>
      <c r="AQ3999" s="18"/>
      <c r="AR3999" s="18"/>
      <c r="AS3999" s="16"/>
      <c r="AT3999" s="16"/>
      <c r="AU3999" s="16"/>
      <c r="AV3999" s="16"/>
      <c r="AW3999" s="17"/>
      <c r="AX3999" s="16"/>
      <c r="AY3999" s="16"/>
      <c r="AZ3999" s="16"/>
      <c r="BA3999" s="16"/>
      <c r="BB3999" s="16"/>
      <c r="BC3999" s="16"/>
      <c r="BD3999" s="16"/>
      <c r="BH3999" s="6"/>
      <c r="BI3999" s="3"/>
      <c r="BK3999" s="6"/>
      <c r="BL3999" s="3"/>
      <c r="BM3999" s="3"/>
    </row>
    <row r="4000" spans="11:65" ht="12.75" customHeight="1" x14ac:dyDescent="0.15">
      <c r="K4000" s="1"/>
      <c r="AL4000" s="16"/>
      <c r="AM4000" s="16"/>
      <c r="AN4000" s="17"/>
      <c r="AO4000" s="16"/>
      <c r="AP4000" s="16"/>
      <c r="AQ4000" s="18"/>
      <c r="AR4000" s="18"/>
      <c r="AS4000" s="16"/>
      <c r="AT4000" s="16"/>
      <c r="AU4000" s="16"/>
      <c r="AV4000" s="16"/>
      <c r="AW4000" s="17"/>
      <c r="AX4000" s="16"/>
      <c r="AY4000" s="16"/>
      <c r="AZ4000" s="16"/>
      <c r="BA4000" s="16"/>
      <c r="BB4000" s="16"/>
      <c r="BC4000" s="16"/>
      <c r="BD4000" s="16"/>
      <c r="BH4000" s="6"/>
      <c r="BI4000" s="3"/>
      <c r="BK4000" s="6"/>
      <c r="BL4000" s="3"/>
      <c r="BM4000" s="3"/>
    </row>
    <row r="4001" spans="11:65" ht="12.75" customHeight="1" x14ac:dyDescent="0.15">
      <c r="K4001" s="1"/>
      <c r="AL4001" s="16"/>
      <c r="AM4001" s="16"/>
      <c r="AN4001" s="17"/>
      <c r="AO4001" s="16"/>
      <c r="AP4001" s="16"/>
      <c r="AQ4001" s="18"/>
      <c r="AR4001" s="18"/>
      <c r="AS4001" s="16"/>
      <c r="AT4001" s="16"/>
      <c r="AU4001" s="16"/>
      <c r="AV4001" s="16"/>
      <c r="AW4001" s="17"/>
      <c r="AX4001" s="16"/>
      <c r="AY4001" s="16"/>
      <c r="AZ4001" s="16"/>
      <c r="BA4001" s="16"/>
      <c r="BB4001" s="16"/>
      <c r="BC4001" s="16"/>
      <c r="BD4001" s="16"/>
      <c r="BH4001" s="6"/>
      <c r="BI4001" s="3"/>
      <c r="BK4001" s="6"/>
      <c r="BL4001" s="3"/>
      <c r="BM4001" s="3"/>
    </row>
    <row r="4002" spans="11:65" ht="12.75" customHeight="1" x14ac:dyDescent="0.15">
      <c r="K4002" s="1"/>
      <c r="AL4002" s="16"/>
      <c r="AM4002" s="16"/>
      <c r="AN4002" s="17"/>
      <c r="AO4002" s="16"/>
      <c r="AP4002" s="16"/>
      <c r="AQ4002" s="18"/>
      <c r="AR4002" s="18"/>
      <c r="AS4002" s="16"/>
      <c r="AT4002" s="16"/>
      <c r="AU4002" s="16"/>
      <c r="AV4002" s="16"/>
      <c r="AW4002" s="17"/>
      <c r="AX4002" s="16"/>
      <c r="AY4002" s="16"/>
      <c r="AZ4002" s="16"/>
      <c r="BA4002" s="16"/>
      <c r="BB4002" s="16"/>
      <c r="BC4002" s="16"/>
      <c r="BD4002" s="16"/>
      <c r="BH4002" s="6"/>
      <c r="BI4002" s="3"/>
      <c r="BK4002" s="6"/>
      <c r="BL4002" s="3"/>
      <c r="BM4002" s="3"/>
    </row>
    <row r="4003" spans="11:65" ht="12.75" customHeight="1" x14ac:dyDescent="0.15">
      <c r="K4003" s="1"/>
      <c r="AL4003" s="16"/>
      <c r="AM4003" s="16"/>
      <c r="AN4003" s="17"/>
      <c r="AO4003" s="16"/>
      <c r="AP4003" s="16"/>
      <c r="AQ4003" s="18"/>
      <c r="AR4003" s="18"/>
      <c r="AS4003" s="16"/>
      <c r="AT4003" s="16"/>
      <c r="AU4003" s="16"/>
      <c r="AV4003" s="16"/>
      <c r="AW4003" s="17"/>
      <c r="AX4003" s="16"/>
      <c r="AY4003" s="16"/>
      <c r="AZ4003" s="16"/>
      <c r="BA4003" s="16"/>
      <c r="BB4003" s="16"/>
      <c r="BC4003" s="16"/>
      <c r="BD4003" s="16"/>
      <c r="BH4003" s="6"/>
      <c r="BI4003" s="3"/>
      <c r="BK4003" s="6"/>
      <c r="BL4003" s="3"/>
      <c r="BM4003" s="3"/>
    </row>
    <row r="4004" spans="11:65" ht="12.75" customHeight="1" x14ac:dyDescent="0.15">
      <c r="K4004" s="1"/>
      <c r="AL4004" s="16"/>
      <c r="AM4004" s="16"/>
      <c r="AN4004" s="17"/>
      <c r="AO4004" s="16"/>
      <c r="AP4004" s="16"/>
      <c r="AQ4004" s="18"/>
      <c r="AR4004" s="18"/>
      <c r="AS4004" s="16"/>
      <c r="AT4004" s="16"/>
      <c r="AU4004" s="16"/>
      <c r="AV4004" s="16"/>
      <c r="AW4004" s="17"/>
      <c r="AX4004" s="16"/>
      <c r="AY4004" s="16"/>
      <c r="AZ4004" s="16"/>
      <c r="BA4004" s="16"/>
      <c r="BB4004" s="16"/>
      <c r="BC4004" s="16"/>
      <c r="BD4004" s="16"/>
      <c r="BH4004" s="6"/>
      <c r="BI4004" s="3"/>
      <c r="BK4004" s="6"/>
      <c r="BL4004" s="3"/>
      <c r="BM4004" s="3"/>
    </row>
    <row r="4005" spans="11:65" ht="12.75" customHeight="1" x14ac:dyDescent="0.15">
      <c r="K4005" s="1"/>
      <c r="AL4005" s="16"/>
      <c r="AM4005" s="16"/>
      <c r="AN4005" s="17"/>
      <c r="AO4005" s="16"/>
      <c r="AP4005" s="16"/>
      <c r="AQ4005" s="18"/>
      <c r="AR4005" s="18"/>
      <c r="AS4005" s="16"/>
      <c r="AT4005" s="16"/>
      <c r="AU4005" s="16"/>
      <c r="AV4005" s="16"/>
      <c r="AW4005" s="17"/>
      <c r="AX4005" s="16"/>
      <c r="AY4005" s="16"/>
      <c r="AZ4005" s="16"/>
      <c r="BA4005" s="16"/>
      <c r="BB4005" s="16"/>
      <c r="BC4005" s="16"/>
      <c r="BD4005" s="16"/>
      <c r="BH4005" s="6"/>
      <c r="BI4005" s="3"/>
      <c r="BK4005" s="6"/>
      <c r="BL4005" s="3"/>
      <c r="BM4005" s="3"/>
    </row>
    <row r="4006" spans="11:65" ht="12.75" customHeight="1" x14ac:dyDescent="0.15">
      <c r="K4006" s="1"/>
      <c r="AL4006" s="16"/>
      <c r="AM4006" s="16"/>
      <c r="AN4006" s="17"/>
      <c r="AO4006" s="16"/>
      <c r="AP4006" s="16"/>
      <c r="AQ4006" s="18"/>
      <c r="AR4006" s="18"/>
      <c r="AS4006" s="16"/>
      <c r="AT4006" s="16"/>
      <c r="AU4006" s="16"/>
      <c r="AV4006" s="16"/>
      <c r="AW4006" s="17"/>
      <c r="AX4006" s="16"/>
      <c r="AY4006" s="16"/>
      <c r="AZ4006" s="16"/>
      <c r="BA4006" s="16"/>
      <c r="BB4006" s="16"/>
      <c r="BC4006" s="16"/>
      <c r="BD4006" s="16"/>
      <c r="BH4006" s="6"/>
      <c r="BI4006" s="3"/>
      <c r="BK4006" s="6"/>
      <c r="BL4006" s="3"/>
      <c r="BM4006" s="3"/>
    </row>
    <row r="4007" spans="11:65" ht="12.75" customHeight="1" x14ac:dyDescent="0.15">
      <c r="K4007" s="1"/>
      <c r="AL4007" s="16"/>
      <c r="AM4007" s="16"/>
      <c r="AN4007" s="17"/>
      <c r="AO4007" s="16"/>
      <c r="AP4007" s="16"/>
      <c r="AQ4007" s="18"/>
      <c r="AR4007" s="18"/>
      <c r="AS4007" s="16"/>
      <c r="AT4007" s="16"/>
      <c r="AU4007" s="16"/>
      <c r="AV4007" s="16"/>
      <c r="AW4007" s="17"/>
      <c r="AX4007" s="16"/>
      <c r="AY4007" s="16"/>
      <c r="AZ4007" s="16"/>
      <c r="BA4007" s="16"/>
      <c r="BB4007" s="16"/>
      <c r="BC4007" s="16"/>
      <c r="BD4007" s="16"/>
      <c r="BH4007" s="6"/>
      <c r="BI4007" s="3"/>
      <c r="BK4007" s="6"/>
      <c r="BL4007" s="3"/>
      <c r="BM4007" s="3"/>
    </row>
    <row r="4008" spans="11:65" ht="12.75" customHeight="1" x14ac:dyDescent="0.15">
      <c r="K4008" s="1"/>
      <c r="AL4008" s="16"/>
      <c r="AM4008" s="16"/>
      <c r="AN4008" s="17"/>
      <c r="AO4008" s="16"/>
      <c r="AP4008" s="16"/>
      <c r="AQ4008" s="18"/>
      <c r="AR4008" s="18"/>
      <c r="AS4008" s="16"/>
      <c r="AT4008" s="16"/>
      <c r="AU4008" s="16"/>
      <c r="AV4008" s="16"/>
      <c r="AW4008" s="17"/>
      <c r="AX4008" s="16"/>
      <c r="AY4008" s="16"/>
      <c r="AZ4008" s="16"/>
      <c r="BA4008" s="16"/>
      <c r="BB4008" s="16"/>
      <c r="BC4008" s="16"/>
      <c r="BD4008" s="16"/>
      <c r="BH4008" s="6"/>
      <c r="BI4008" s="3"/>
      <c r="BK4008" s="6"/>
      <c r="BL4008" s="3"/>
      <c r="BM4008" s="3"/>
    </row>
    <row r="4009" spans="11:65" ht="12.75" customHeight="1" x14ac:dyDescent="0.15">
      <c r="K4009" s="1"/>
      <c r="AL4009" s="16"/>
      <c r="AM4009" s="16"/>
      <c r="AN4009" s="17"/>
      <c r="AO4009" s="16"/>
      <c r="AP4009" s="16"/>
      <c r="AQ4009" s="18"/>
      <c r="AR4009" s="18"/>
      <c r="AS4009" s="16"/>
      <c r="AT4009" s="16"/>
      <c r="AU4009" s="16"/>
      <c r="AV4009" s="16"/>
      <c r="AW4009" s="17"/>
      <c r="AX4009" s="16"/>
      <c r="AY4009" s="16"/>
      <c r="AZ4009" s="16"/>
      <c r="BA4009" s="16"/>
      <c r="BB4009" s="16"/>
      <c r="BC4009" s="16"/>
      <c r="BD4009" s="16"/>
      <c r="BH4009" s="6"/>
      <c r="BI4009" s="3"/>
      <c r="BK4009" s="6"/>
      <c r="BL4009" s="3"/>
      <c r="BM4009" s="3"/>
    </row>
    <row r="4010" spans="11:65" ht="12.75" customHeight="1" x14ac:dyDescent="0.15">
      <c r="K4010" s="1"/>
      <c r="AL4010" s="16"/>
      <c r="AM4010" s="16"/>
      <c r="AN4010" s="17"/>
      <c r="AO4010" s="16"/>
      <c r="AP4010" s="16"/>
      <c r="AQ4010" s="18"/>
      <c r="AR4010" s="18"/>
      <c r="AS4010" s="16"/>
      <c r="AT4010" s="16"/>
      <c r="AU4010" s="16"/>
      <c r="AV4010" s="16"/>
      <c r="AW4010" s="17"/>
      <c r="AX4010" s="16"/>
      <c r="AY4010" s="16"/>
      <c r="AZ4010" s="16"/>
      <c r="BA4010" s="16"/>
      <c r="BB4010" s="16"/>
      <c r="BC4010" s="16"/>
      <c r="BD4010" s="16"/>
      <c r="BH4010" s="6"/>
      <c r="BI4010" s="3"/>
      <c r="BK4010" s="6"/>
      <c r="BL4010" s="3"/>
      <c r="BM4010" s="3"/>
    </row>
    <row r="4011" spans="11:65" ht="12.75" customHeight="1" x14ac:dyDescent="0.15">
      <c r="K4011" s="1"/>
      <c r="AL4011" s="16"/>
      <c r="AM4011" s="16"/>
      <c r="AN4011" s="17"/>
      <c r="AO4011" s="16"/>
      <c r="AP4011" s="16"/>
      <c r="AQ4011" s="18"/>
      <c r="AR4011" s="18"/>
      <c r="AS4011" s="16"/>
      <c r="AT4011" s="16"/>
      <c r="AU4011" s="16"/>
      <c r="AV4011" s="16"/>
      <c r="AW4011" s="17"/>
      <c r="AX4011" s="16"/>
      <c r="AY4011" s="16"/>
      <c r="AZ4011" s="16"/>
      <c r="BA4011" s="16"/>
      <c r="BB4011" s="16"/>
      <c r="BC4011" s="16"/>
      <c r="BD4011" s="16"/>
      <c r="BH4011" s="6"/>
      <c r="BI4011" s="3"/>
      <c r="BK4011" s="6"/>
      <c r="BL4011" s="3"/>
      <c r="BM4011" s="3"/>
    </row>
    <row r="4012" spans="11:65" ht="12.75" customHeight="1" x14ac:dyDescent="0.15">
      <c r="K4012" s="1"/>
      <c r="AL4012" s="16"/>
      <c r="AM4012" s="16"/>
      <c r="AN4012" s="17"/>
      <c r="AO4012" s="16"/>
      <c r="AP4012" s="16"/>
      <c r="AQ4012" s="18"/>
      <c r="AR4012" s="18"/>
      <c r="AS4012" s="16"/>
      <c r="AT4012" s="16"/>
      <c r="AU4012" s="16"/>
      <c r="AV4012" s="16"/>
      <c r="AW4012" s="17"/>
      <c r="AX4012" s="16"/>
      <c r="AY4012" s="16"/>
      <c r="AZ4012" s="16"/>
      <c r="BA4012" s="16"/>
      <c r="BB4012" s="16"/>
      <c r="BC4012" s="16"/>
      <c r="BD4012" s="16"/>
      <c r="BH4012" s="6"/>
      <c r="BI4012" s="3"/>
      <c r="BK4012" s="6"/>
      <c r="BL4012" s="3"/>
      <c r="BM4012" s="3"/>
    </row>
    <row r="4013" spans="11:65" ht="12.75" customHeight="1" x14ac:dyDescent="0.15">
      <c r="K4013" s="1"/>
      <c r="AL4013" s="16"/>
      <c r="AM4013" s="16"/>
      <c r="AN4013" s="17"/>
      <c r="AO4013" s="16"/>
      <c r="AP4013" s="16"/>
      <c r="AQ4013" s="18"/>
      <c r="AR4013" s="18"/>
      <c r="AS4013" s="16"/>
      <c r="AT4013" s="16"/>
      <c r="AU4013" s="16"/>
      <c r="AV4013" s="16"/>
      <c r="AW4013" s="17"/>
      <c r="AX4013" s="16"/>
      <c r="AY4013" s="16"/>
      <c r="AZ4013" s="16"/>
      <c r="BA4013" s="16"/>
      <c r="BB4013" s="16"/>
      <c r="BC4013" s="16"/>
      <c r="BD4013" s="16"/>
      <c r="BH4013" s="6"/>
      <c r="BI4013" s="3"/>
      <c r="BK4013" s="6"/>
      <c r="BL4013" s="3"/>
      <c r="BM4013" s="3"/>
    </row>
    <row r="4014" spans="11:65" ht="12.75" customHeight="1" x14ac:dyDescent="0.15">
      <c r="K4014" s="1"/>
      <c r="AL4014" s="16"/>
      <c r="AM4014" s="16"/>
      <c r="AN4014" s="17"/>
      <c r="AO4014" s="16"/>
      <c r="AP4014" s="16"/>
      <c r="AQ4014" s="18"/>
      <c r="AR4014" s="18"/>
      <c r="AS4014" s="16"/>
      <c r="AT4014" s="16"/>
      <c r="AU4014" s="16"/>
      <c r="AV4014" s="16"/>
      <c r="AW4014" s="17"/>
      <c r="AX4014" s="16"/>
      <c r="AY4014" s="16"/>
      <c r="AZ4014" s="16"/>
      <c r="BA4014" s="16"/>
      <c r="BB4014" s="16"/>
      <c r="BC4014" s="16"/>
      <c r="BD4014" s="16"/>
      <c r="BH4014" s="6"/>
      <c r="BI4014" s="3"/>
      <c r="BK4014" s="6"/>
      <c r="BL4014" s="3"/>
      <c r="BM4014" s="3"/>
    </row>
    <row r="4015" spans="11:65" ht="12.75" customHeight="1" x14ac:dyDescent="0.15">
      <c r="K4015" s="1"/>
      <c r="AL4015" s="16"/>
      <c r="AM4015" s="16"/>
      <c r="AN4015" s="17"/>
      <c r="AO4015" s="16"/>
      <c r="AP4015" s="16"/>
      <c r="AQ4015" s="18"/>
      <c r="AR4015" s="18"/>
      <c r="AS4015" s="16"/>
      <c r="AT4015" s="16"/>
      <c r="AU4015" s="16"/>
      <c r="AV4015" s="16"/>
      <c r="AW4015" s="17"/>
      <c r="AX4015" s="16"/>
      <c r="AY4015" s="16"/>
      <c r="AZ4015" s="16"/>
      <c r="BA4015" s="16"/>
      <c r="BB4015" s="16"/>
      <c r="BC4015" s="16"/>
      <c r="BD4015" s="16"/>
      <c r="BH4015" s="6"/>
      <c r="BI4015" s="3"/>
      <c r="BK4015" s="6"/>
      <c r="BL4015" s="3"/>
      <c r="BM4015" s="3"/>
    </row>
    <row r="4016" spans="11:65" ht="12.75" customHeight="1" x14ac:dyDescent="0.15">
      <c r="K4016" s="1"/>
      <c r="AL4016" s="16"/>
      <c r="AM4016" s="16"/>
      <c r="AN4016" s="17"/>
      <c r="AO4016" s="16"/>
      <c r="AP4016" s="16"/>
      <c r="AQ4016" s="18"/>
      <c r="AR4016" s="18"/>
      <c r="AS4016" s="16"/>
      <c r="AT4016" s="16"/>
      <c r="AU4016" s="16"/>
      <c r="AV4016" s="16"/>
      <c r="AW4016" s="17"/>
      <c r="AX4016" s="16"/>
      <c r="AY4016" s="16"/>
      <c r="AZ4016" s="16"/>
      <c r="BA4016" s="16"/>
      <c r="BB4016" s="16"/>
      <c r="BC4016" s="16"/>
      <c r="BD4016" s="16"/>
      <c r="BH4016" s="6"/>
      <c r="BI4016" s="3"/>
      <c r="BK4016" s="6"/>
      <c r="BL4016" s="3"/>
      <c r="BM4016" s="3"/>
    </row>
    <row r="4017" spans="11:65" ht="12.75" customHeight="1" x14ac:dyDescent="0.15">
      <c r="K4017" s="1"/>
      <c r="AL4017" s="16"/>
      <c r="AM4017" s="16"/>
      <c r="AN4017" s="17"/>
      <c r="AO4017" s="16"/>
      <c r="AP4017" s="16"/>
      <c r="AQ4017" s="18"/>
      <c r="AR4017" s="18"/>
      <c r="AS4017" s="16"/>
      <c r="AT4017" s="16"/>
      <c r="AU4017" s="16"/>
      <c r="AV4017" s="16"/>
      <c r="AW4017" s="17"/>
      <c r="AX4017" s="16"/>
      <c r="AY4017" s="16"/>
      <c r="AZ4017" s="16"/>
      <c r="BA4017" s="16"/>
      <c r="BB4017" s="16"/>
      <c r="BC4017" s="16"/>
      <c r="BD4017" s="16"/>
      <c r="BH4017" s="6"/>
      <c r="BI4017" s="3"/>
      <c r="BK4017" s="6"/>
      <c r="BL4017" s="3"/>
      <c r="BM4017" s="3"/>
    </row>
    <row r="4018" spans="11:65" ht="12.75" customHeight="1" x14ac:dyDescent="0.15">
      <c r="K4018" s="1"/>
      <c r="AL4018" s="16"/>
      <c r="AM4018" s="16"/>
      <c r="AN4018" s="17"/>
      <c r="AO4018" s="16"/>
      <c r="AP4018" s="16"/>
      <c r="AQ4018" s="18"/>
      <c r="AR4018" s="18"/>
      <c r="AS4018" s="16"/>
      <c r="AT4018" s="16"/>
      <c r="AU4018" s="16"/>
      <c r="AV4018" s="16"/>
      <c r="AW4018" s="17"/>
      <c r="AX4018" s="16"/>
      <c r="AY4018" s="16"/>
      <c r="AZ4018" s="16"/>
      <c r="BA4018" s="16"/>
      <c r="BB4018" s="16"/>
      <c r="BC4018" s="16"/>
      <c r="BD4018" s="16"/>
      <c r="BH4018" s="6"/>
      <c r="BI4018" s="3"/>
      <c r="BK4018" s="6"/>
      <c r="BL4018" s="3"/>
      <c r="BM4018" s="3"/>
    </row>
    <row r="4019" spans="11:65" ht="12.75" customHeight="1" x14ac:dyDescent="0.15">
      <c r="K4019" s="1"/>
      <c r="AL4019" s="16"/>
      <c r="AM4019" s="16"/>
      <c r="AN4019" s="17"/>
      <c r="AO4019" s="16"/>
      <c r="AP4019" s="16"/>
      <c r="AQ4019" s="18"/>
      <c r="AR4019" s="18"/>
      <c r="AS4019" s="16"/>
      <c r="AT4019" s="16"/>
      <c r="AU4019" s="16"/>
      <c r="AV4019" s="16"/>
      <c r="AW4019" s="17"/>
      <c r="AX4019" s="16"/>
      <c r="AY4019" s="16"/>
      <c r="AZ4019" s="16"/>
      <c r="BA4019" s="16"/>
      <c r="BB4019" s="16"/>
      <c r="BC4019" s="16"/>
      <c r="BD4019" s="16"/>
      <c r="BH4019" s="6"/>
      <c r="BI4019" s="3"/>
      <c r="BK4019" s="6"/>
      <c r="BL4019" s="3"/>
      <c r="BM4019" s="3"/>
    </row>
    <row r="4020" spans="11:65" ht="12.75" customHeight="1" x14ac:dyDescent="0.15">
      <c r="K4020" s="1"/>
      <c r="AL4020" s="16"/>
      <c r="AM4020" s="16"/>
      <c r="AN4020" s="17"/>
      <c r="AO4020" s="16"/>
      <c r="AP4020" s="16"/>
      <c r="AQ4020" s="18"/>
      <c r="AR4020" s="18"/>
      <c r="AS4020" s="16"/>
      <c r="AT4020" s="16"/>
      <c r="AU4020" s="16"/>
      <c r="AV4020" s="16"/>
      <c r="AW4020" s="17"/>
      <c r="AX4020" s="16"/>
      <c r="AY4020" s="16"/>
      <c r="AZ4020" s="16"/>
      <c r="BA4020" s="16"/>
      <c r="BB4020" s="16"/>
      <c r="BC4020" s="16"/>
      <c r="BD4020" s="16"/>
      <c r="BH4020" s="6"/>
      <c r="BI4020" s="3"/>
      <c r="BK4020" s="6"/>
      <c r="BL4020" s="3"/>
      <c r="BM4020" s="3"/>
    </row>
    <row r="4021" spans="11:65" ht="12.75" customHeight="1" x14ac:dyDescent="0.15">
      <c r="K4021" s="1"/>
      <c r="AL4021" s="16"/>
      <c r="AM4021" s="16"/>
      <c r="AN4021" s="17"/>
      <c r="AO4021" s="16"/>
      <c r="AP4021" s="16"/>
      <c r="AQ4021" s="18"/>
      <c r="AR4021" s="18"/>
      <c r="AS4021" s="16"/>
      <c r="AT4021" s="16"/>
      <c r="AU4021" s="16"/>
      <c r="AV4021" s="16"/>
      <c r="AW4021" s="17"/>
      <c r="AX4021" s="16"/>
      <c r="AY4021" s="16"/>
      <c r="AZ4021" s="16"/>
      <c r="BA4021" s="16"/>
      <c r="BB4021" s="16"/>
      <c r="BC4021" s="16"/>
      <c r="BD4021" s="16"/>
      <c r="BH4021" s="6"/>
      <c r="BI4021" s="3"/>
      <c r="BK4021" s="6"/>
      <c r="BL4021" s="3"/>
      <c r="BM4021" s="3"/>
    </row>
    <row r="4022" spans="11:65" ht="12.75" customHeight="1" x14ac:dyDescent="0.15">
      <c r="K4022" s="1"/>
      <c r="AL4022" s="16"/>
      <c r="AM4022" s="16"/>
      <c r="AN4022" s="17"/>
      <c r="AO4022" s="16"/>
      <c r="AP4022" s="16"/>
      <c r="AQ4022" s="18"/>
      <c r="AR4022" s="18"/>
      <c r="AS4022" s="16"/>
      <c r="AT4022" s="16"/>
      <c r="AU4022" s="16"/>
      <c r="AV4022" s="16"/>
      <c r="AW4022" s="17"/>
      <c r="AX4022" s="16"/>
      <c r="AY4022" s="16"/>
      <c r="AZ4022" s="16"/>
      <c r="BA4022" s="16"/>
      <c r="BB4022" s="16"/>
      <c r="BC4022" s="16"/>
      <c r="BD4022" s="16"/>
      <c r="BH4022" s="6"/>
      <c r="BI4022" s="3"/>
      <c r="BK4022" s="6"/>
      <c r="BL4022" s="3"/>
      <c r="BM4022" s="3"/>
    </row>
    <row r="4023" spans="11:65" ht="12.75" customHeight="1" x14ac:dyDescent="0.15">
      <c r="K4023" s="1"/>
      <c r="AL4023" s="16"/>
      <c r="AM4023" s="16"/>
      <c r="AN4023" s="17"/>
      <c r="AO4023" s="16"/>
      <c r="AP4023" s="16"/>
      <c r="AQ4023" s="18"/>
      <c r="AR4023" s="18"/>
      <c r="AS4023" s="16"/>
      <c r="AT4023" s="16"/>
      <c r="AU4023" s="16"/>
      <c r="AV4023" s="16"/>
      <c r="AW4023" s="17"/>
      <c r="AX4023" s="16"/>
      <c r="AY4023" s="16"/>
      <c r="AZ4023" s="16"/>
      <c r="BA4023" s="16"/>
      <c r="BB4023" s="16"/>
      <c r="BC4023" s="16"/>
      <c r="BD4023" s="16"/>
      <c r="BH4023" s="6"/>
      <c r="BI4023" s="3"/>
      <c r="BK4023" s="6"/>
      <c r="BL4023" s="3"/>
      <c r="BM4023" s="3"/>
    </row>
    <row r="4024" spans="11:65" ht="12.75" customHeight="1" x14ac:dyDescent="0.15">
      <c r="K4024" s="1"/>
      <c r="AL4024" s="16"/>
      <c r="AM4024" s="16"/>
      <c r="AN4024" s="17"/>
      <c r="AO4024" s="16"/>
      <c r="AP4024" s="16"/>
      <c r="AQ4024" s="18"/>
      <c r="AR4024" s="18"/>
      <c r="AS4024" s="16"/>
      <c r="AT4024" s="16"/>
      <c r="AU4024" s="16"/>
      <c r="AV4024" s="16"/>
      <c r="AW4024" s="17"/>
      <c r="AX4024" s="16"/>
      <c r="AY4024" s="16"/>
      <c r="AZ4024" s="16"/>
      <c r="BA4024" s="16"/>
      <c r="BB4024" s="16"/>
      <c r="BC4024" s="16"/>
      <c r="BD4024" s="16"/>
      <c r="BH4024" s="6"/>
      <c r="BI4024" s="3"/>
      <c r="BK4024" s="6"/>
      <c r="BL4024" s="3"/>
      <c r="BM4024" s="3"/>
    </row>
    <row r="4025" spans="11:65" ht="12.75" customHeight="1" x14ac:dyDescent="0.15">
      <c r="K4025" s="1"/>
      <c r="AL4025" s="16"/>
      <c r="AM4025" s="16"/>
      <c r="AN4025" s="17"/>
      <c r="AO4025" s="16"/>
      <c r="AP4025" s="16"/>
      <c r="AQ4025" s="18"/>
      <c r="AR4025" s="18"/>
      <c r="AS4025" s="16"/>
      <c r="AT4025" s="16"/>
      <c r="AU4025" s="16"/>
      <c r="AV4025" s="16"/>
      <c r="AW4025" s="17"/>
      <c r="AX4025" s="16"/>
      <c r="AY4025" s="16"/>
      <c r="AZ4025" s="16"/>
      <c r="BA4025" s="16"/>
      <c r="BB4025" s="16"/>
      <c r="BC4025" s="16"/>
      <c r="BD4025" s="16"/>
      <c r="BH4025" s="6"/>
      <c r="BI4025" s="3"/>
      <c r="BK4025" s="6"/>
      <c r="BL4025" s="3"/>
      <c r="BM4025" s="3"/>
    </row>
    <row r="4026" spans="11:65" ht="12.75" customHeight="1" x14ac:dyDescent="0.15">
      <c r="K4026" s="1"/>
      <c r="AL4026" s="16"/>
      <c r="AM4026" s="16"/>
      <c r="AN4026" s="17"/>
      <c r="AO4026" s="16"/>
      <c r="AP4026" s="16"/>
      <c r="AQ4026" s="18"/>
      <c r="AR4026" s="18"/>
      <c r="AS4026" s="16"/>
      <c r="AT4026" s="16"/>
      <c r="AU4026" s="16"/>
      <c r="AV4026" s="16"/>
      <c r="AW4026" s="17"/>
      <c r="AX4026" s="16"/>
      <c r="AY4026" s="16"/>
      <c r="AZ4026" s="16"/>
      <c r="BA4026" s="16"/>
      <c r="BB4026" s="16"/>
      <c r="BC4026" s="16"/>
      <c r="BD4026" s="16"/>
      <c r="BH4026" s="6"/>
      <c r="BI4026" s="3"/>
      <c r="BK4026" s="6"/>
      <c r="BL4026" s="3"/>
      <c r="BM4026" s="3"/>
    </row>
    <row r="4027" spans="11:65" ht="12.75" customHeight="1" x14ac:dyDescent="0.15">
      <c r="K4027" s="1"/>
      <c r="AL4027" s="16"/>
      <c r="AM4027" s="16"/>
      <c r="AN4027" s="17"/>
      <c r="AO4027" s="16"/>
      <c r="AP4027" s="16"/>
      <c r="AQ4027" s="18"/>
      <c r="AR4027" s="18"/>
      <c r="AS4027" s="16"/>
      <c r="AT4027" s="16"/>
      <c r="AU4027" s="16"/>
      <c r="AV4027" s="16"/>
      <c r="AW4027" s="17"/>
      <c r="AX4027" s="16"/>
      <c r="AY4027" s="16"/>
      <c r="AZ4027" s="16"/>
      <c r="BA4027" s="16"/>
      <c r="BB4027" s="16"/>
      <c r="BC4027" s="16"/>
      <c r="BD4027" s="16"/>
      <c r="BH4027" s="6"/>
      <c r="BI4027" s="3"/>
      <c r="BK4027" s="6"/>
      <c r="BL4027" s="3"/>
      <c r="BM4027" s="3"/>
    </row>
    <row r="4028" spans="11:65" ht="12.75" customHeight="1" x14ac:dyDescent="0.15">
      <c r="K4028" s="1"/>
      <c r="AL4028" s="16"/>
      <c r="AM4028" s="16"/>
      <c r="AN4028" s="17"/>
      <c r="AO4028" s="16"/>
      <c r="AP4028" s="16"/>
      <c r="AQ4028" s="18"/>
      <c r="AR4028" s="18"/>
      <c r="AS4028" s="16"/>
      <c r="AT4028" s="16"/>
      <c r="AU4028" s="16"/>
      <c r="AV4028" s="16"/>
      <c r="AW4028" s="17"/>
      <c r="AX4028" s="16"/>
      <c r="AY4028" s="16"/>
      <c r="AZ4028" s="16"/>
      <c r="BA4028" s="16"/>
      <c r="BB4028" s="16"/>
      <c r="BC4028" s="16"/>
      <c r="BD4028" s="16"/>
      <c r="BH4028" s="6"/>
      <c r="BI4028" s="3"/>
      <c r="BK4028" s="6"/>
      <c r="BL4028" s="3"/>
      <c r="BM4028" s="3"/>
    </row>
    <row r="4029" spans="11:65" ht="12.75" customHeight="1" x14ac:dyDescent="0.15">
      <c r="K4029" s="1"/>
      <c r="AL4029" s="16"/>
      <c r="AM4029" s="16"/>
      <c r="AN4029" s="17"/>
      <c r="AO4029" s="16"/>
      <c r="AP4029" s="16"/>
      <c r="AQ4029" s="18"/>
      <c r="AR4029" s="18"/>
      <c r="AS4029" s="16"/>
      <c r="AT4029" s="16"/>
      <c r="AU4029" s="16"/>
      <c r="AV4029" s="16"/>
      <c r="AW4029" s="17"/>
      <c r="AX4029" s="16"/>
      <c r="AY4029" s="16"/>
      <c r="AZ4029" s="16"/>
      <c r="BA4029" s="16"/>
      <c r="BB4029" s="16"/>
      <c r="BC4029" s="16"/>
      <c r="BD4029" s="16"/>
      <c r="BH4029" s="6"/>
      <c r="BI4029" s="3"/>
      <c r="BK4029" s="6"/>
      <c r="BL4029" s="3"/>
      <c r="BM4029" s="3"/>
    </row>
    <row r="4030" spans="11:65" ht="12.75" customHeight="1" x14ac:dyDescent="0.15">
      <c r="K4030" s="1"/>
      <c r="AL4030" s="16"/>
      <c r="AM4030" s="16"/>
      <c r="AN4030" s="17"/>
      <c r="AO4030" s="16"/>
      <c r="AP4030" s="16"/>
      <c r="AQ4030" s="18"/>
      <c r="AR4030" s="18"/>
      <c r="AS4030" s="16"/>
      <c r="AT4030" s="16"/>
      <c r="AU4030" s="16"/>
      <c r="AV4030" s="16"/>
      <c r="AW4030" s="17"/>
      <c r="AX4030" s="16"/>
      <c r="AY4030" s="16"/>
      <c r="AZ4030" s="16"/>
      <c r="BA4030" s="16"/>
      <c r="BB4030" s="16"/>
      <c r="BC4030" s="16"/>
      <c r="BD4030" s="16"/>
      <c r="BH4030" s="6"/>
      <c r="BI4030" s="3"/>
      <c r="BK4030" s="6"/>
      <c r="BL4030" s="3"/>
      <c r="BM4030" s="3"/>
    </row>
    <row r="4031" spans="11:65" ht="12.75" customHeight="1" x14ac:dyDescent="0.15">
      <c r="K4031" s="1"/>
      <c r="AL4031" s="16"/>
      <c r="AM4031" s="16"/>
      <c r="AN4031" s="17"/>
      <c r="AO4031" s="16"/>
      <c r="AP4031" s="16"/>
      <c r="AQ4031" s="18"/>
      <c r="AR4031" s="18"/>
      <c r="AS4031" s="16"/>
      <c r="AT4031" s="16"/>
      <c r="AU4031" s="16"/>
      <c r="AV4031" s="16"/>
      <c r="AW4031" s="17"/>
      <c r="AX4031" s="16"/>
      <c r="AY4031" s="16"/>
      <c r="AZ4031" s="16"/>
      <c r="BA4031" s="16"/>
      <c r="BB4031" s="16"/>
      <c r="BC4031" s="16"/>
      <c r="BD4031" s="16"/>
      <c r="BH4031" s="6"/>
      <c r="BI4031" s="3"/>
      <c r="BK4031" s="6"/>
      <c r="BL4031" s="3"/>
      <c r="BM4031" s="3"/>
    </row>
    <row r="4032" spans="11:65" ht="12.75" customHeight="1" x14ac:dyDescent="0.15">
      <c r="K4032" s="1"/>
      <c r="AL4032" s="16"/>
      <c r="AM4032" s="16"/>
      <c r="AN4032" s="17"/>
      <c r="AO4032" s="16"/>
      <c r="AP4032" s="16"/>
      <c r="AQ4032" s="18"/>
      <c r="AR4032" s="18"/>
      <c r="AS4032" s="16"/>
      <c r="AT4032" s="16"/>
      <c r="AU4032" s="16"/>
      <c r="AV4032" s="16"/>
      <c r="AW4032" s="17"/>
      <c r="AX4032" s="16"/>
      <c r="AY4032" s="16"/>
      <c r="AZ4032" s="16"/>
      <c r="BA4032" s="16"/>
      <c r="BB4032" s="16"/>
      <c r="BC4032" s="16"/>
      <c r="BD4032" s="16"/>
      <c r="BH4032" s="6"/>
      <c r="BI4032" s="3"/>
      <c r="BK4032" s="6"/>
      <c r="BL4032" s="3"/>
      <c r="BM4032" s="3"/>
    </row>
    <row r="4033" spans="11:65" ht="12.75" customHeight="1" x14ac:dyDescent="0.15">
      <c r="K4033" s="1"/>
      <c r="AL4033" s="16"/>
      <c r="AM4033" s="16"/>
      <c r="AN4033" s="17"/>
      <c r="AO4033" s="16"/>
      <c r="AP4033" s="16"/>
      <c r="AQ4033" s="18"/>
      <c r="AR4033" s="18"/>
      <c r="AS4033" s="16"/>
      <c r="AT4033" s="16"/>
      <c r="AU4033" s="16"/>
      <c r="AV4033" s="16"/>
      <c r="AW4033" s="17"/>
      <c r="AX4033" s="16"/>
      <c r="AY4033" s="16"/>
      <c r="AZ4033" s="16"/>
      <c r="BA4033" s="16"/>
      <c r="BB4033" s="16"/>
      <c r="BC4033" s="16"/>
      <c r="BD4033" s="16"/>
      <c r="BH4033" s="6"/>
      <c r="BI4033" s="3"/>
      <c r="BK4033" s="6"/>
      <c r="BL4033" s="3"/>
      <c r="BM4033" s="3"/>
    </row>
    <row r="4034" spans="11:65" ht="12.75" customHeight="1" x14ac:dyDescent="0.15">
      <c r="K4034" s="1"/>
      <c r="AL4034" s="16"/>
      <c r="AM4034" s="16"/>
      <c r="AN4034" s="17"/>
      <c r="AO4034" s="16"/>
      <c r="AP4034" s="16"/>
      <c r="AQ4034" s="18"/>
      <c r="AR4034" s="18"/>
      <c r="AS4034" s="16"/>
      <c r="AT4034" s="16"/>
      <c r="AU4034" s="16"/>
      <c r="AV4034" s="16"/>
      <c r="AW4034" s="17"/>
      <c r="AX4034" s="16"/>
      <c r="AY4034" s="16"/>
      <c r="AZ4034" s="16"/>
      <c r="BA4034" s="16"/>
      <c r="BB4034" s="16"/>
      <c r="BC4034" s="16"/>
      <c r="BD4034" s="16"/>
      <c r="BH4034" s="6"/>
      <c r="BI4034" s="3"/>
      <c r="BK4034" s="6"/>
      <c r="BL4034" s="3"/>
      <c r="BM4034" s="3"/>
    </row>
    <row r="4035" spans="11:65" ht="12.75" customHeight="1" x14ac:dyDescent="0.15">
      <c r="K4035" s="1"/>
      <c r="AL4035" s="16"/>
      <c r="AM4035" s="16"/>
      <c r="AN4035" s="17"/>
      <c r="AO4035" s="16"/>
      <c r="AP4035" s="16"/>
      <c r="AQ4035" s="18"/>
      <c r="AR4035" s="18"/>
      <c r="AS4035" s="16"/>
      <c r="AT4035" s="16"/>
      <c r="AU4035" s="16"/>
      <c r="AV4035" s="16"/>
      <c r="AW4035" s="17"/>
      <c r="AX4035" s="16"/>
      <c r="AY4035" s="16"/>
      <c r="AZ4035" s="16"/>
      <c r="BA4035" s="16"/>
      <c r="BB4035" s="16"/>
      <c r="BC4035" s="16"/>
      <c r="BD4035" s="16"/>
      <c r="BH4035" s="6"/>
      <c r="BI4035" s="3"/>
      <c r="BK4035" s="6"/>
      <c r="BL4035" s="3"/>
      <c r="BM4035" s="3"/>
    </row>
    <row r="4036" spans="11:65" ht="12.75" customHeight="1" x14ac:dyDescent="0.15">
      <c r="K4036" s="1"/>
      <c r="AL4036" s="16"/>
      <c r="AM4036" s="16"/>
      <c r="AN4036" s="17"/>
      <c r="AO4036" s="16"/>
      <c r="AP4036" s="16"/>
      <c r="AQ4036" s="18"/>
      <c r="AR4036" s="18"/>
      <c r="AS4036" s="16"/>
      <c r="AT4036" s="16"/>
      <c r="AU4036" s="16"/>
      <c r="AV4036" s="16"/>
      <c r="AW4036" s="17"/>
      <c r="AX4036" s="16"/>
      <c r="AY4036" s="16"/>
      <c r="AZ4036" s="16"/>
      <c r="BA4036" s="16"/>
      <c r="BB4036" s="16"/>
      <c r="BC4036" s="16"/>
      <c r="BD4036" s="16"/>
      <c r="BH4036" s="6"/>
      <c r="BI4036" s="3"/>
      <c r="BK4036" s="6"/>
      <c r="BL4036" s="3"/>
      <c r="BM4036" s="3"/>
    </row>
    <row r="4037" spans="11:65" ht="12.75" customHeight="1" x14ac:dyDescent="0.15">
      <c r="K4037" s="1"/>
      <c r="AL4037" s="16"/>
      <c r="AM4037" s="16"/>
      <c r="AN4037" s="17"/>
      <c r="AO4037" s="16"/>
      <c r="AP4037" s="16"/>
      <c r="AQ4037" s="18"/>
      <c r="AR4037" s="18"/>
      <c r="AS4037" s="16"/>
      <c r="AT4037" s="16"/>
      <c r="AU4037" s="16"/>
      <c r="AV4037" s="16"/>
      <c r="AW4037" s="17"/>
      <c r="AX4037" s="16"/>
      <c r="AY4037" s="16"/>
      <c r="AZ4037" s="16"/>
      <c r="BA4037" s="16"/>
      <c r="BB4037" s="16"/>
      <c r="BC4037" s="16"/>
      <c r="BD4037" s="16"/>
      <c r="BH4037" s="6"/>
      <c r="BI4037" s="3"/>
      <c r="BK4037" s="6"/>
      <c r="BL4037" s="3"/>
      <c r="BM4037" s="3"/>
    </row>
    <row r="4038" spans="11:65" ht="12.75" customHeight="1" x14ac:dyDescent="0.15">
      <c r="K4038" s="1"/>
      <c r="AL4038" s="16"/>
      <c r="AM4038" s="16"/>
      <c r="AN4038" s="17"/>
      <c r="AO4038" s="16"/>
      <c r="AP4038" s="16"/>
      <c r="AQ4038" s="18"/>
      <c r="AR4038" s="18"/>
      <c r="AS4038" s="16"/>
      <c r="AT4038" s="16"/>
      <c r="AU4038" s="16"/>
      <c r="AV4038" s="16"/>
      <c r="AW4038" s="17"/>
      <c r="AX4038" s="16"/>
      <c r="AY4038" s="16"/>
      <c r="AZ4038" s="16"/>
      <c r="BA4038" s="16"/>
      <c r="BB4038" s="16"/>
      <c r="BC4038" s="16"/>
      <c r="BD4038" s="16"/>
      <c r="BH4038" s="6"/>
      <c r="BI4038" s="3"/>
      <c r="BK4038" s="6"/>
      <c r="BL4038" s="3"/>
      <c r="BM4038" s="3"/>
    </row>
    <row r="4039" spans="11:65" ht="12.75" customHeight="1" x14ac:dyDescent="0.15">
      <c r="K4039" s="1"/>
      <c r="AL4039" s="16"/>
      <c r="AM4039" s="16"/>
      <c r="AN4039" s="17"/>
      <c r="AO4039" s="16"/>
      <c r="AP4039" s="16"/>
      <c r="AQ4039" s="18"/>
      <c r="AR4039" s="18"/>
      <c r="AS4039" s="16"/>
      <c r="AT4039" s="16"/>
      <c r="AU4039" s="16"/>
      <c r="AV4039" s="16"/>
      <c r="AW4039" s="17"/>
      <c r="AX4039" s="16"/>
      <c r="AY4039" s="16"/>
      <c r="AZ4039" s="16"/>
      <c r="BA4039" s="16"/>
      <c r="BB4039" s="16"/>
      <c r="BC4039" s="16"/>
      <c r="BD4039" s="16"/>
      <c r="BH4039" s="6"/>
      <c r="BI4039" s="3"/>
      <c r="BK4039" s="6"/>
      <c r="BL4039" s="3"/>
      <c r="BM4039" s="3"/>
    </row>
    <row r="4040" spans="11:65" ht="12.75" customHeight="1" x14ac:dyDescent="0.15">
      <c r="K4040" s="1"/>
      <c r="AL4040" s="16"/>
      <c r="AM4040" s="16"/>
      <c r="AN4040" s="17"/>
      <c r="AO4040" s="16"/>
      <c r="AP4040" s="16"/>
      <c r="AQ4040" s="18"/>
      <c r="AR4040" s="18"/>
      <c r="AS4040" s="16"/>
      <c r="AT4040" s="16"/>
      <c r="AU4040" s="16"/>
      <c r="AV4040" s="16"/>
      <c r="AW4040" s="17"/>
      <c r="AX4040" s="16"/>
      <c r="AY4040" s="16"/>
      <c r="AZ4040" s="16"/>
      <c r="BA4040" s="16"/>
      <c r="BB4040" s="16"/>
      <c r="BC4040" s="16"/>
      <c r="BD4040" s="16"/>
      <c r="BH4040" s="6"/>
      <c r="BI4040" s="3"/>
      <c r="BK4040" s="6"/>
      <c r="BL4040" s="3"/>
      <c r="BM4040" s="3"/>
    </row>
    <row r="4041" spans="11:65" ht="12.75" customHeight="1" x14ac:dyDescent="0.15">
      <c r="K4041" s="1"/>
      <c r="AL4041" s="16"/>
      <c r="AM4041" s="16"/>
      <c r="AN4041" s="17"/>
      <c r="AO4041" s="16"/>
      <c r="AP4041" s="16"/>
      <c r="AQ4041" s="18"/>
      <c r="AR4041" s="18"/>
      <c r="AS4041" s="16"/>
      <c r="AT4041" s="16"/>
      <c r="AU4041" s="16"/>
      <c r="AV4041" s="16"/>
      <c r="AW4041" s="17"/>
      <c r="AX4041" s="16"/>
      <c r="AY4041" s="16"/>
      <c r="AZ4041" s="16"/>
      <c r="BA4041" s="16"/>
      <c r="BB4041" s="16"/>
      <c r="BC4041" s="16"/>
      <c r="BD4041" s="16"/>
      <c r="BH4041" s="6"/>
      <c r="BI4041" s="3"/>
      <c r="BK4041" s="6"/>
      <c r="BL4041" s="3"/>
      <c r="BM4041" s="3"/>
    </row>
    <row r="4042" spans="11:65" ht="12.75" customHeight="1" x14ac:dyDescent="0.15">
      <c r="K4042" s="1"/>
      <c r="AL4042" s="16"/>
      <c r="AM4042" s="16"/>
      <c r="AN4042" s="17"/>
      <c r="AO4042" s="16"/>
      <c r="AP4042" s="16"/>
      <c r="AQ4042" s="18"/>
      <c r="AR4042" s="18"/>
      <c r="AS4042" s="16"/>
      <c r="AT4042" s="16"/>
      <c r="AU4042" s="16"/>
      <c r="AV4042" s="16"/>
      <c r="AW4042" s="17"/>
      <c r="AX4042" s="16"/>
      <c r="AY4042" s="16"/>
      <c r="AZ4042" s="16"/>
      <c r="BA4042" s="16"/>
      <c r="BB4042" s="16"/>
      <c r="BC4042" s="16"/>
      <c r="BD4042" s="16"/>
      <c r="BH4042" s="6"/>
      <c r="BI4042" s="3"/>
      <c r="BK4042" s="6"/>
      <c r="BL4042" s="3"/>
      <c r="BM4042" s="3"/>
    </row>
    <row r="4043" spans="11:65" ht="12.75" customHeight="1" x14ac:dyDescent="0.15">
      <c r="K4043" s="1"/>
      <c r="AL4043" s="16"/>
      <c r="AM4043" s="16"/>
      <c r="AN4043" s="17"/>
      <c r="AO4043" s="16"/>
      <c r="AP4043" s="16"/>
      <c r="AQ4043" s="18"/>
      <c r="AR4043" s="18"/>
      <c r="AS4043" s="16"/>
      <c r="AT4043" s="16"/>
      <c r="AU4043" s="16"/>
      <c r="AV4043" s="16"/>
      <c r="AW4043" s="17"/>
      <c r="AX4043" s="16"/>
      <c r="AY4043" s="16"/>
      <c r="AZ4043" s="16"/>
      <c r="BA4043" s="16"/>
      <c r="BB4043" s="16"/>
      <c r="BC4043" s="16"/>
      <c r="BD4043" s="16"/>
      <c r="BH4043" s="6"/>
      <c r="BI4043" s="3"/>
      <c r="BK4043" s="6"/>
      <c r="BL4043" s="3"/>
      <c r="BM4043" s="3"/>
    </row>
    <row r="4044" spans="11:65" ht="12.75" customHeight="1" x14ac:dyDescent="0.15">
      <c r="K4044" s="1"/>
      <c r="AL4044" s="16"/>
      <c r="AM4044" s="16"/>
      <c r="AN4044" s="17"/>
      <c r="AO4044" s="16"/>
      <c r="AP4044" s="16"/>
      <c r="AQ4044" s="18"/>
      <c r="AR4044" s="18"/>
      <c r="AS4044" s="16"/>
      <c r="AT4044" s="16"/>
      <c r="AU4044" s="16"/>
      <c r="AV4044" s="16"/>
      <c r="AW4044" s="17"/>
      <c r="AX4044" s="16"/>
      <c r="AY4044" s="16"/>
      <c r="AZ4044" s="16"/>
      <c r="BA4044" s="16"/>
      <c r="BB4044" s="16"/>
      <c r="BC4044" s="16"/>
      <c r="BD4044" s="16"/>
      <c r="BH4044" s="6"/>
      <c r="BI4044" s="3"/>
      <c r="BK4044" s="6"/>
      <c r="BL4044" s="3"/>
      <c r="BM4044" s="3"/>
    </row>
    <row r="4045" spans="11:65" ht="12.75" customHeight="1" x14ac:dyDescent="0.15">
      <c r="K4045" s="1"/>
      <c r="AL4045" s="16"/>
      <c r="AM4045" s="16"/>
      <c r="AN4045" s="17"/>
      <c r="AO4045" s="16"/>
      <c r="AP4045" s="16"/>
      <c r="AQ4045" s="18"/>
      <c r="AR4045" s="18"/>
      <c r="AS4045" s="16"/>
      <c r="AT4045" s="16"/>
      <c r="AU4045" s="16"/>
      <c r="AV4045" s="16"/>
      <c r="AW4045" s="17"/>
      <c r="AX4045" s="16"/>
      <c r="AY4045" s="16"/>
      <c r="AZ4045" s="16"/>
      <c r="BA4045" s="16"/>
      <c r="BB4045" s="16"/>
      <c r="BC4045" s="16"/>
      <c r="BD4045" s="16"/>
      <c r="BH4045" s="6"/>
      <c r="BI4045" s="3"/>
      <c r="BK4045" s="6"/>
      <c r="BL4045" s="3"/>
      <c r="BM4045" s="3"/>
    </row>
    <row r="4046" spans="11:65" ht="12.75" customHeight="1" x14ac:dyDescent="0.15">
      <c r="K4046" s="1"/>
      <c r="AL4046" s="16"/>
      <c r="AM4046" s="16"/>
      <c r="AN4046" s="17"/>
      <c r="AO4046" s="16"/>
      <c r="AP4046" s="16"/>
      <c r="AQ4046" s="18"/>
      <c r="AR4046" s="18"/>
      <c r="AS4046" s="16"/>
      <c r="AT4046" s="16"/>
      <c r="AU4046" s="16"/>
      <c r="AV4046" s="16"/>
      <c r="AW4046" s="17"/>
      <c r="AX4046" s="16"/>
      <c r="AY4046" s="16"/>
      <c r="AZ4046" s="16"/>
      <c r="BA4046" s="16"/>
      <c r="BB4046" s="16"/>
      <c r="BC4046" s="16"/>
      <c r="BD4046" s="16"/>
      <c r="BH4046" s="6"/>
      <c r="BI4046" s="3"/>
      <c r="BK4046" s="6"/>
      <c r="BL4046" s="3"/>
      <c r="BM4046" s="3"/>
    </row>
    <row r="4047" spans="11:65" ht="12.75" customHeight="1" x14ac:dyDescent="0.15">
      <c r="K4047" s="1"/>
      <c r="AL4047" s="16"/>
      <c r="AM4047" s="16"/>
      <c r="AN4047" s="17"/>
      <c r="AO4047" s="16"/>
      <c r="AP4047" s="16"/>
      <c r="AQ4047" s="18"/>
      <c r="AR4047" s="18"/>
      <c r="AS4047" s="16"/>
      <c r="AT4047" s="16"/>
      <c r="AU4047" s="16"/>
      <c r="AV4047" s="16"/>
      <c r="AW4047" s="17"/>
      <c r="AX4047" s="16"/>
      <c r="AY4047" s="16"/>
      <c r="AZ4047" s="16"/>
      <c r="BA4047" s="16"/>
      <c r="BB4047" s="16"/>
      <c r="BC4047" s="16"/>
      <c r="BD4047" s="16"/>
      <c r="BH4047" s="6"/>
      <c r="BI4047" s="3"/>
      <c r="BK4047" s="6"/>
      <c r="BL4047" s="3"/>
      <c r="BM4047" s="3"/>
    </row>
    <row r="4048" spans="11:65" ht="12.75" customHeight="1" x14ac:dyDescent="0.15">
      <c r="K4048" s="1"/>
      <c r="AL4048" s="16"/>
      <c r="AM4048" s="16"/>
      <c r="AN4048" s="17"/>
      <c r="AO4048" s="16"/>
      <c r="AP4048" s="16"/>
      <c r="AQ4048" s="18"/>
      <c r="AR4048" s="18"/>
      <c r="AS4048" s="16"/>
      <c r="AT4048" s="16"/>
      <c r="AU4048" s="16"/>
      <c r="AV4048" s="16"/>
      <c r="AW4048" s="17"/>
      <c r="AX4048" s="16"/>
      <c r="AY4048" s="16"/>
      <c r="AZ4048" s="16"/>
      <c r="BA4048" s="16"/>
      <c r="BB4048" s="16"/>
      <c r="BC4048" s="16"/>
      <c r="BD4048" s="16"/>
      <c r="BH4048" s="6"/>
      <c r="BI4048" s="3"/>
      <c r="BK4048" s="6"/>
      <c r="BL4048" s="3"/>
      <c r="BM4048" s="3"/>
    </row>
    <row r="4049" spans="11:65" ht="12.75" customHeight="1" x14ac:dyDescent="0.15">
      <c r="K4049" s="1"/>
      <c r="AL4049" s="16"/>
      <c r="AM4049" s="16"/>
      <c r="AN4049" s="17"/>
      <c r="AO4049" s="16"/>
      <c r="AP4049" s="16"/>
      <c r="AQ4049" s="18"/>
      <c r="AR4049" s="18"/>
      <c r="AS4049" s="16"/>
      <c r="AT4049" s="16"/>
      <c r="AU4049" s="16"/>
      <c r="AV4049" s="16"/>
      <c r="AW4049" s="17"/>
      <c r="AX4049" s="16"/>
      <c r="AY4049" s="16"/>
      <c r="AZ4049" s="16"/>
      <c r="BA4049" s="16"/>
      <c r="BB4049" s="16"/>
      <c r="BC4049" s="16"/>
      <c r="BD4049" s="16"/>
      <c r="BH4049" s="6"/>
      <c r="BI4049" s="3"/>
      <c r="BK4049" s="6"/>
      <c r="BL4049" s="3"/>
      <c r="BM4049" s="3"/>
    </row>
    <row r="4050" spans="11:65" ht="12.75" customHeight="1" x14ac:dyDescent="0.15">
      <c r="K4050" s="1"/>
      <c r="AL4050" s="16"/>
      <c r="AM4050" s="16"/>
      <c r="AN4050" s="17"/>
      <c r="AO4050" s="16"/>
      <c r="AP4050" s="16"/>
      <c r="AQ4050" s="18"/>
      <c r="AR4050" s="18"/>
      <c r="AS4050" s="16"/>
      <c r="AT4050" s="16"/>
      <c r="AU4050" s="16"/>
      <c r="AV4050" s="16"/>
      <c r="AW4050" s="17"/>
      <c r="AX4050" s="16"/>
      <c r="AY4050" s="16"/>
      <c r="AZ4050" s="16"/>
      <c r="BA4050" s="16"/>
      <c r="BB4050" s="16"/>
      <c r="BC4050" s="16"/>
      <c r="BD4050" s="16"/>
      <c r="BH4050" s="6"/>
      <c r="BI4050" s="3"/>
      <c r="BK4050" s="6"/>
      <c r="BL4050" s="3"/>
      <c r="BM4050" s="3"/>
    </row>
    <row r="4051" spans="11:65" ht="12.75" customHeight="1" x14ac:dyDescent="0.15">
      <c r="K4051" s="1"/>
      <c r="AL4051" s="16"/>
      <c r="AM4051" s="16"/>
      <c r="AN4051" s="17"/>
      <c r="AO4051" s="16"/>
      <c r="AP4051" s="16"/>
      <c r="AQ4051" s="18"/>
      <c r="AR4051" s="18"/>
      <c r="AS4051" s="16"/>
      <c r="AT4051" s="16"/>
      <c r="AU4051" s="16"/>
      <c r="AV4051" s="16"/>
      <c r="AW4051" s="17"/>
      <c r="AX4051" s="16"/>
      <c r="AY4051" s="16"/>
      <c r="AZ4051" s="16"/>
      <c r="BA4051" s="16"/>
      <c r="BB4051" s="16"/>
      <c r="BC4051" s="16"/>
      <c r="BD4051" s="16"/>
      <c r="BH4051" s="6"/>
      <c r="BI4051" s="3"/>
      <c r="BK4051" s="6"/>
      <c r="BL4051" s="3"/>
      <c r="BM4051" s="3"/>
    </row>
    <row r="4052" spans="11:65" ht="12.75" customHeight="1" x14ac:dyDescent="0.15">
      <c r="K4052" s="1"/>
      <c r="AL4052" s="16"/>
      <c r="AM4052" s="16"/>
      <c r="AN4052" s="17"/>
      <c r="AO4052" s="16"/>
      <c r="AP4052" s="16"/>
      <c r="AQ4052" s="18"/>
      <c r="AR4052" s="18"/>
      <c r="AS4052" s="16"/>
      <c r="AT4052" s="16"/>
      <c r="AU4052" s="16"/>
      <c r="AV4052" s="16"/>
      <c r="AW4052" s="17"/>
      <c r="AX4052" s="16"/>
      <c r="AY4052" s="16"/>
      <c r="AZ4052" s="16"/>
      <c r="BA4052" s="16"/>
      <c r="BB4052" s="16"/>
      <c r="BC4052" s="16"/>
      <c r="BD4052" s="16"/>
      <c r="BH4052" s="6"/>
      <c r="BI4052" s="3"/>
      <c r="BK4052" s="6"/>
      <c r="BL4052" s="3"/>
      <c r="BM4052" s="3"/>
    </row>
    <row r="4053" spans="11:65" ht="12.75" customHeight="1" x14ac:dyDescent="0.15">
      <c r="K4053" s="1"/>
      <c r="AL4053" s="16"/>
      <c r="AM4053" s="16"/>
      <c r="AN4053" s="17"/>
      <c r="AO4053" s="16"/>
      <c r="AP4053" s="16"/>
      <c r="AQ4053" s="18"/>
      <c r="AR4053" s="18"/>
      <c r="AS4053" s="16"/>
      <c r="AT4053" s="16"/>
      <c r="AU4053" s="16"/>
      <c r="AV4053" s="16"/>
      <c r="AW4053" s="17"/>
      <c r="AX4053" s="16"/>
      <c r="AY4053" s="16"/>
      <c r="AZ4053" s="16"/>
      <c r="BA4053" s="16"/>
      <c r="BB4053" s="16"/>
      <c r="BC4053" s="16"/>
      <c r="BD4053" s="16"/>
      <c r="BH4053" s="6"/>
      <c r="BI4053" s="3"/>
      <c r="BK4053" s="6"/>
      <c r="BL4053" s="3"/>
      <c r="BM4053" s="3"/>
    </row>
    <row r="4054" spans="11:65" ht="12.75" customHeight="1" x14ac:dyDescent="0.15">
      <c r="K4054" s="1"/>
      <c r="AL4054" s="16"/>
      <c r="AM4054" s="16"/>
      <c r="AN4054" s="17"/>
      <c r="AO4054" s="16"/>
      <c r="AP4054" s="16"/>
      <c r="AQ4054" s="18"/>
      <c r="AR4054" s="18"/>
      <c r="AS4054" s="16"/>
      <c r="AT4054" s="16"/>
      <c r="AU4054" s="16"/>
      <c r="AV4054" s="16"/>
      <c r="AW4054" s="17"/>
      <c r="AX4054" s="16"/>
      <c r="AY4054" s="16"/>
      <c r="AZ4054" s="16"/>
      <c r="BA4054" s="16"/>
      <c r="BB4054" s="16"/>
      <c r="BC4054" s="16"/>
      <c r="BD4054" s="16"/>
      <c r="BH4054" s="6"/>
      <c r="BI4054" s="3"/>
      <c r="BK4054" s="6"/>
      <c r="BL4054" s="3"/>
      <c r="BM4054" s="3"/>
    </row>
    <row r="4055" spans="11:65" ht="12.75" customHeight="1" x14ac:dyDescent="0.15">
      <c r="K4055" s="1"/>
      <c r="AL4055" s="16"/>
      <c r="AM4055" s="16"/>
      <c r="AN4055" s="17"/>
      <c r="AO4055" s="16"/>
      <c r="AP4055" s="16"/>
      <c r="AQ4055" s="18"/>
      <c r="AR4055" s="18"/>
      <c r="AS4055" s="16"/>
      <c r="AT4055" s="16"/>
      <c r="AU4055" s="16"/>
      <c r="AV4055" s="16"/>
      <c r="AW4055" s="17"/>
      <c r="AX4055" s="16"/>
      <c r="AY4055" s="16"/>
      <c r="AZ4055" s="16"/>
      <c r="BA4055" s="16"/>
      <c r="BB4055" s="16"/>
      <c r="BC4055" s="16"/>
      <c r="BD4055" s="16"/>
      <c r="BH4055" s="6"/>
      <c r="BI4055" s="3"/>
      <c r="BK4055" s="6"/>
      <c r="BL4055" s="3"/>
      <c r="BM4055" s="3"/>
    </row>
    <row r="4056" spans="11:65" ht="12.75" customHeight="1" x14ac:dyDescent="0.15">
      <c r="K4056" s="1"/>
      <c r="AL4056" s="16"/>
      <c r="AM4056" s="16"/>
      <c r="AN4056" s="17"/>
      <c r="AO4056" s="16"/>
      <c r="AP4056" s="16"/>
      <c r="AQ4056" s="18"/>
      <c r="AR4056" s="18"/>
      <c r="AS4056" s="16"/>
      <c r="AT4056" s="16"/>
      <c r="AU4056" s="16"/>
      <c r="AV4056" s="16"/>
      <c r="AW4056" s="17"/>
      <c r="AX4056" s="16"/>
      <c r="AY4056" s="16"/>
      <c r="AZ4056" s="16"/>
      <c r="BA4056" s="16"/>
      <c r="BB4056" s="16"/>
      <c r="BC4056" s="16"/>
      <c r="BD4056" s="16"/>
      <c r="BH4056" s="6"/>
      <c r="BI4056" s="3"/>
      <c r="BK4056" s="6"/>
      <c r="BL4056" s="3"/>
      <c r="BM4056" s="3"/>
    </row>
    <row r="4057" spans="11:65" ht="12.75" customHeight="1" x14ac:dyDescent="0.15">
      <c r="K4057" s="1"/>
      <c r="AL4057" s="16"/>
      <c r="AM4057" s="16"/>
      <c r="AN4057" s="17"/>
      <c r="AO4057" s="16"/>
      <c r="AP4057" s="16"/>
      <c r="AQ4057" s="18"/>
      <c r="AR4057" s="18"/>
      <c r="AS4057" s="16"/>
      <c r="AT4057" s="16"/>
      <c r="AU4057" s="16"/>
      <c r="AV4057" s="16"/>
      <c r="AW4057" s="17"/>
      <c r="AX4057" s="16"/>
      <c r="AY4057" s="16"/>
      <c r="AZ4057" s="16"/>
      <c r="BA4057" s="16"/>
      <c r="BB4057" s="16"/>
      <c r="BC4057" s="16"/>
      <c r="BD4057" s="16"/>
      <c r="BH4057" s="6"/>
      <c r="BI4057" s="3"/>
      <c r="BK4057" s="6"/>
      <c r="BL4057" s="3"/>
      <c r="BM4057" s="3"/>
    </row>
    <row r="4058" spans="11:65" ht="12.75" customHeight="1" x14ac:dyDescent="0.15">
      <c r="K4058" s="1"/>
      <c r="AL4058" s="16"/>
      <c r="AM4058" s="16"/>
      <c r="AN4058" s="17"/>
      <c r="AO4058" s="16"/>
      <c r="AP4058" s="16"/>
      <c r="AQ4058" s="18"/>
      <c r="AR4058" s="18"/>
      <c r="AS4058" s="16"/>
      <c r="AT4058" s="16"/>
      <c r="AU4058" s="16"/>
      <c r="AV4058" s="16"/>
      <c r="AW4058" s="17"/>
      <c r="AX4058" s="16"/>
      <c r="AY4058" s="16"/>
      <c r="AZ4058" s="16"/>
      <c r="BA4058" s="16"/>
      <c r="BB4058" s="16"/>
      <c r="BC4058" s="16"/>
      <c r="BD4058" s="16"/>
      <c r="BH4058" s="6"/>
      <c r="BI4058" s="3"/>
      <c r="BK4058" s="6"/>
      <c r="BL4058" s="3"/>
      <c r="BM4058" s="3"/>
    </row>
    <row r="4059" spans="11:65" ht="12.75" customHeight="1" x14ac:dyDescent="0.15">
      <c r="K4059" s="1"/>
      <c r="AL4059" s="16"/>
      <c r="AM4059" s="16"/>
      <c r="AN4059" s="17"/>
      <c r="AO4059" s="16"/>
      <c r="AP4059" s="16"/>
      <c r="AQ4059" s="18"/>
      <c r="AR4059" s="18"/>
      <c r="AS4059" s="16"/>
      <c r="AT4059" s="16"/>
      <c r="AU4059" s="16"/>
      <c r="AV4059" s="16"/>
      <c r="AW4059" s="17"/>
      <c r="AX4059" s="16"/>
      <c r="AY4059" s="16"/>
      <c r="AZ4059" s="16"/>
      <c r="BA4059" s="16"/>
      <c r="BB4059" s="16"/>
      <c r="BC4059" s="16"/>
      <c r="BD4059" s="16"/>
      <c r="BH4059" s="6"/>
      <c r="BI4059" s="3"/>
      <c r="BK4059" s="6"/>
      <c r="BL4059" s="3"/>
      <c r="BM4059" s="3"/>
    </row>
    <row r="4060" spans="11:65" ht="12.75" customHeight="1" x14ac:dyDescent="0.15">
      <c r="K4060" s="1"/>
      <c r="AL4060" s="16"/>
      <c r="AM4060" s="16"/>
      <c r="AN4060" s="17"/>
      <c r="AO4060" s="16"/>
      <c r="AP4060" s="16"/>
      <c r="AQ4060" s="18"/>
      <c r="AR4060" s="18"/>
      <c r="AS4060" s="16"/>
      <c r="AT4060" s="16"/>
      <c r="AU4060" s="16"/>
      <c r="AV4060" s="16"/>
      <c r="AW4060" s="17"/>
      <c r="AX4060" s="16"/>
      <c r="AY4060" s="16"/>
      <c r="AZ4060" s="16"/>
      <c r="BA4060" s="16"/>
      <c r="BB4060" s="16"/>
      <c r="BC4060" s="16"/>
      <c r="BD4060" s="16"/>
      <c r="BH4060" s="6"/>
      <c r="BI4060" s="3"/>
      <c r="BK4060" s="6"/>
      <c r="BL4060" s="3"/>
      <c r="BM4060" s="3"/>
    </row>
    <row r="4061" spans="11:65" ht="12.75" customHeight="1" x14ac:dyDescent="0.15">
      <c r="K4061" s="1"/>
      <c r="AL4061" s="16"/>
      <c r="AM4061" s="16"/>
      <c r="AN4061" s="17"/>
      <c r="AO4061" s="16"/>
      <c r="AP4061" s="16"/>
      <c r="AQ4061" s="18"/>
      <c r="AR4061" s="18"/>
      <c r="AS4061" s="16"/>
      <c r="AT4061" s="16"/>
      <c r="AU4061" s="16"/>
      <c r="AV4061" s="16"/>
      <c r="AW4061" s="17"/>
      <c r="AX4061" s="16"/>
      <c r="AY4061" s="16"/>
      <c r="AZ4061" s="16"/>
      <c r="BA4061" s="16"/>
      <c r="BB4061" s="16"/>
      <c r="BC4061" s="16"/>
      <c r="BD4061" s="16"/>
      <c r="BH4061" s="6"/>
      <c r="BI4061" s="3"/>
      <c r="BK4061" s="6"/>
      <c r="BL4061" s="3"/>
      <c r="BM4061" s="3"/>
    </row>
    <row r="4062" spans="11:65" ht="12.75" customHeight="1" x14ac:dyDescent="0.15">
      <c r="K4062" s="1"/>
      <c r="AL4062" s="16"/>
      <c r="AM4062" s="16"/>
      <c r="AN4062" s="17"/>
      <c r="AO4062" s="16"/>
      <c r="AP4062" s="16"/>
      <c r="AQ4062" s="18"/>
      <c r="AR4062" s="18"/>
      <c r="AS4062" s="16"/>
      <c r="AT4062" s="16"/>
      <c r="AU4062" s="16"/>
      <c r="AV4062" s="16"/>
      <c r="AW4062" s="17"/>
      <c r="AX4062" s="16"/>
      <c r="AY4062" s="16"/>
      <c r="AZ4062" s="16"/>
      <c r="BA4062" s="16"/>
      <c r="BB4062" s="16"/>
      <c r="BC4062" s="16"/>
      <c r="BD4062" s="16"/>
      <c r="BH4062" s="6"/>
      <c r="BI4062" s="3"/>
      <c r="BK4062" s="6"/>
      <c r="BL4062" s="3"/>
      <c r="BM4062" s="3"/>
    </row>
    <row r="4063" spans="11:65" ht="12.75" customHeight="1" x14ac:dyDescent="0.15">
      <c r="K4063" s="1"/>
      <c r="AL4063" s="16"/>
      <c r="AM4063" s="16"/>
      <c r="AN4063" s="17"/>
      <c r="AO4063" s="16"/>
      <c r="AP4063" s="16"/>
      <c r="AQ4063" s="18"/>
      <c r="AR4063" s="18"/>
      <c r="AS4063" s="16"/>
      <c r="AT4063" s="16"/>
      <c r="AU4063" s="16"/>
      <c r="AV4063" s="16"/>
      <c r="AW4063" s="17"/>
      <c r="AX4063" s="16"/>
      <c r="AY4063" s="16"/>
      <c r="AZ4063" s="16"/>
      <c r="BA4063" s="16"/>
      <c r="BB4063" s="16"/>
      <c r="BC4063" s="16"/>
      <c r="BD4063" s="16"/>
      <c r="BH4063" s="6"/>
      <c r="BI4063" s="3"/>
      <c r="BK4063" s="6"/>
      <c r="BL4063" s="3"/>
      <c r="BM4063" s="3"/>
    </row>
    <row r="4064" spans="11:65" ht="12.75" customHeight="1" x14ac:dyDescent="0.15">
      <c r="K4064" s="1"/>
      <c r="AL4064" s="16"/>
      <c r="AM4064" s="16"/>
      <c r="AN4064" s="17"/>
      <c r="AO4064" s="16"/>
      <c r="AP4064" s="16"/>
      <c r="AQ4064" s="18"/>
      <c r="AR4064" s="18"/>
      <c r="AS4064" s="16"/>
      <c r="AT4064" s="16"/>
      <c r="AU4064" s="16"/>
      <c r="AV4064" s="16"/>
      <c r="AW4064" s="17"/>
      <c r="AX4064" s="16"/>
      <c r="AY4064" s="16"/>
      <c r="AZ4064" s="16"/>
      <c r="BA4064" s="16"/>
      <c r="BB4064" s="16"/>
      <c r="BC4064" s="16"/>
      <c r="BD4064" s="16"/>
      <c r="BH4064" s="6"/>
      <c r="BI4064" s="3"/>
      <c r="BK4064" s="6"/>
      <c r="BL4064" s="3"/>
      <c r="BM4064" s="3"/>
    </row>
    <row r="4065" spans="11:65" ht="12.75" customHeight="1" x14ac:dyDescent="0.15">
      <c r="K4065" s="1"/>
      <c r="AL4065" s="16"/>
      <c r="AM4065" s="16"/>
      <c r="AN4065" s="17"/>
      <c r="AO4065" s="16"/>
      <c r="AP4065" s="16"/>
      <c r="AQ4065" s="18"/>
      <c r="AR4065" s="18"/>
      <c r="AS4065" s="16"/>
      <c r="AT4065" s="16"/>
      <c r="AU4065" s="16"/>
      <c r="AV4065" s="16"/>
      <c r="AW4065" s="17"/>
      <c r="AX4065" s="16"/>
      <c r="AY4065" s="16"/>
      <c r="AZ4065" s="16"/>
      <c r="BA4065" s="16"/>
      <c r="BB4065" s="16"/>
      <c r="BC4065" s="16"/>
      <c r="BD4065" s="16"/>
      <c r="BH4065" s="6"/>
      <c r="BI4065" s="3"/>
      <c r="BK4065" s="6"/>
      <c r="BL4065" s="3"/>
      <c r="BM4065" s="3"/>
    </row>
    <row r="4066" spans="11:65" ht="12.75" customHeight="1" x14ac:dyDescent="0.15">
      <c r="K4066" s="1"/>
      <c r="AL4066" s="16"/>
      <c r="AM4066" s="16"/>
      <c r="AN4066" s="17"/>
      <c r="AO4066" s="16"/>
      <c r="AP4066" s="16"/>
      <c r="AQ4066" s="18"/>
      <c r="AR4066" s="18"/>
      <c r="AS4066" s="16"/>
      <c r="AT4066" s="16"/>
      <c r="AU4066" s="16"/>
      <c r="AV4066" s="16"/>
      <c r="AW4066" s="17"/>
      <c r="AX4066" s="16"/>
      <c r="AY4066" s="16"/>
      <c r="AZ4066" s="16"/>
      <c r="BA4066" s="16"/>
      <c r="BB4066" s="16"/>
      <c r="BC4066" s="16"/>
      <c r="BD4066" s="16"/>
      <c r="BH4066" s="6"/>
      <c r="BI4066" s="3"/>
      <c r="BK4066" s="6"/>
      <c r="BL4066" s="3"/>
      <c r="BM4066" s="3"/>
    </row>
    <row r="4067" spans="11:65" ht="12.75" customHeight="1" x14ac:dyDescent="0.15">
      <c r="K4067" s="1"/>
      <c r="AL4067" s="16"/>
      <c r="AM4067" s="16"/>
      <c r="AN4067" s="17"/>
      <c r="AO4067" s="16"/>
      <c r="AP4067" s="16"/>
      <c r="AQ4067" s="18"/>
      <c r="AR4067" s="18"/>
      <c r="AS4067" s="16"/>
      <c r="AT4067" s="16"/>
      <c r="AU4067" s="16"/>
      <c r="AV4067" s="16"/>
      <c r="AW4067" s="17"/>
      <c r="AX4067" s="16"/>
      <c r="AY4067" s="16"/>
      <c r="AZ4067" s="16"/>
      <c r="BA4067" s="16"/>
      <c r="BB4067" s="16"/>
      <c r="BC4067" s="16"/>
      <c r="BD4067" s="16"/>
      <c r="BH4067" s="6"/>
      <c r="BI4067" s="3"/>
      <c r="BK4067" s="6"/>
      <c r="BL4067" s="3"/>
      <c r="BM4067" s="3"/>
    </row>
    <row r="4068" spans="11:65" ht="12.75" customHeight="1" x14ac:dyDescent="0.15">
      <c r="K4068" s="1"/>
      <c r="AL4068" s="16"/>
      <c r="AM4068" s="16"/>
      <c r="AN4068" s="17"/>
      <c r="AO4068" s="16"/>
      <c r="AP4068" s="16"/>
      <c r="AQ4068" s="18"/>
      <c r="AR4068" s="18"/>
      <c r="AS4068" s="16"/>
      <c r="AT4068" s="16"/>
      <c r="AU4068" s="16"/>
      <c r="AV4068" s="16"/>
      <c r="AW4068" s="17"/>
      <c r="AX4068" s="16"/>
      <c r="AY4068" s="16"/>
      <c r="AZ4068" s="16"/>
      <c r="BA4068" s="16"/>
      <c r="BB4068" s="16"/>
      <c r="BC4068" s="16"/>
      <c r="BD4068" s="16"/>
      <c r="BH4068" s="6"/>
      <c r="BI4068" s="3"/>
      <c r="BK4068" s="6"/>
      <c r="BL4068" s="3"/>
      <c r="BM4068" s="3"/>
    </row>
    <row r="4069" spans="11:65" ht="12.75" customHeight="1" x14ac:dyDescent="0.15">
      <c r="K4069" s="1"/>
      <c r="AL4069" s="16"/>
      <c r="AM4069" s="16"/>
      <c r="AN4069" s="17"/>
      <c r="AO4069" s="16"/>
      <c r="AP4069" s="16"/>
      <c r="AQ4069" s="18"/>
      <c r="AR4069" s="18"/>
      <c r="AS4069" s="16"/>
      <c r="AT4069" s="16"/>
      <c r="AU4069" s="16"/>
      <c r="AV4069" s="16"/>
      <c r="AW4069" s="17"/>
      <c r="AX4069" s="16"/>
      <c r="AY4069" s="16"/>
      <c r="AZ4069" s="16"/>
      <c r="BA4069" s="16"/>
      <c r="BB4069" s="16"/>
      <c r="BC4069" s="16"/>
      <c r="BD4069" s="16"/>
      <c r="BH4069" s="6"/>
      <c r="BI4069" s="3"/>
      <c r="BK4069" s="6"/>
      <c r="BL4069" s="3"/>
      <c r="BM4069" s="3"/>
    </row>
    <row r="4070" spans="11:65" ht="12.75" customHeight="1" x14ac:dyDescent="0.15">
      <c r="K4070" s="1"/>
      <c r="AL4070" s="16"/>
      <c r="AM4070" s="16"/>
      <c r="AN4070" s="17"/>
      <c r="AO4070" s="16"/>
      <c r="AP4070" s="16"/>
      <c r="AQ4070" s="18"/>
      <c r="AR4070" s="18"/>
      <c r="AS4070" s="16"/>
      <c r="AT4070" s="16"/>
      <c r="AU4070" s="16"/>
      <c r="AV4070" s="16"/>
      <c r="AW4070" s="17"/>
      <c r="AX4070" s="16"/>
      <c r="AY4070" s="16"/>
      <c r="AZ4070" s="16"/>
      <c r="BA4070" s="16"/>
      <c r="BB4070" s="16"/>
      <c r="BC4070" s="16"/>
      <c r="BD4070" s="16"/>
      <c r="BH4070" s="6"/>
      <c r="BI4070" s="3"/>
      <c r="BK4070" s="6"/>
      <c r="BL4070" s="3"/>
      <c r="BM4070" s="3"/>
    </row>
    <row r="4071" spans="11:65" ht="12.75" customHeight="1" x14ac:dyDescent="0.15">
      <c r="K4071" s="1"/>
      <c r="AL4071" s="16"/>
      <c r="AM4071" s="16"/>
      <c r="AN4071" s="17"/>
      <c r="AO4071" s="16"/>
      <c r="AP4071" s="16"/>
      <c r="AQ4071" s="18"/>
      <c r="AR4071" s="18"/>
      <c r="AS4071" s="16"/>
      <c r="AT4071" s="16"/>
      <c r="AU4071" s="16"/>
      <c r="AV4071" s="16"/>
      <c r="AW4071" s="17"/>
      <c r="AX4071" s="16"/>
      <c r="AY4071" s="16"/>
      <c r="AZ4071" s="16"/>
      <c r="BA4071" s="16"/>
      <c r="BB4071" s="16"/>
      <c r="BC4071" s="16"/>
      <c r="BD4071" s="16"/>
      <c r="BH4071" s="6"/>
      <c r="BI4071" s="3"/>
      <c r="BK4071" s="6"/>
      <c r="BL4071" s="3"/>
      <c r="BM4071" s="3"/>
    </row>
    <row r="4072" spans="11:65" ht="12.75" customHeight="1" x14ac:dyDescent="0.15">
      <c r="K4072" s="1"/>
      <c r="AL4072" s="16"/>
      <c r="AM4072" s="16"/>
      <c r="AN4072" s="17"/>
      <c r="AO4072" s="16"/>
      <c r="AP4072" s="16"/>
      <c r="AQ4072" s="18"/>
      <c r="AR4072" s="18"/>
      <c r="AS4072" s="16"/>
      <c r="AT4072" s="16"/>
      <c r="AU4072" s="16"/>
      <c r="AV4072" s="16"/>
      <c r="AW4072" s="17"/>
      <c r="AX4072" s="16"/>
      <c r="AY4072" s="16"/>
      <c r="AZ4072" s="16"/>
      <c r="BA4072" s="16"/>
      <c r="BB4072" s="16"/>
      <c r="BC4072" s="16"/>
      <c r="BD4072" s="16"/>
      <c r="BH4072" s="6"/>
      <c r="BI4072" s="3"/>
      <c r="BK4072" s="6"/>
      <c r="BL4072" s="3"/>
      <c r="BM4072" s="3"/>
    </row>
    <row r="4073" spans="11:65" ht="12.75" customHeight="1" x14ac:dyDescent="0.15">
      <c r="K4073" s="1"/>
      <c r="AL4073" s="16"/>
      <c r="AM4073" s="16"/>
      <c r="AN4073" s="17"/>
      <c r="AO4073" s="16"/>
      <c r="AP4073" s="16"/>
      <c r="AQ4073" s="18"/>
      <c r="AR4073" s="18"/>
      <c r="AS4073" s="16"/>
      <c r="AT4073" s="16"/>
      <c r="AU4073" s="16"/>
      <c r="AV4073" s="16"/>
      <c r="AW4073" s="17"/>
      <c r="AX4073" s="16"/>
      <c r="AY4073" s="16"/>
      <c r="AZ4073" s="16"/>
      <c r="BA4073" s="16"/>
      <c r="BB4073" s="16"/>
      <c r="BC4073" s="16"/>
      <c r="BD4073" s="16"/>
      <c r="BH4073" s="6"/>
      <c r="BI4073" s="3"/>
      <c r="BK4073" s="6"/>
      <c r="BL4073" s="3"/>
      <c r="BM4073" s="3"/>
    </row>
    <row r="4074" spans="11:65" ht="12.75" customHeight="1" x14ac:dyDescent="0.15">
      <c r="K4074" s="1"/>
      <c r="AL4074" s="16"/>
      <c r="AM4074" s="16"/>
      <c r="AN4074" s="17"/>
      <c r="AO4074" s="16"/>
      <c r="AP4074" s="16"/>
      <c r="AQ4074" s="18"/>
      <c r="AR4074" s="18"/>
      <c r="AS4074" s="16"/>
      <c r="AT4074" s="16"/>
      <c r="AU4074" s="16"/>
      <c r="AV4074" s="16"/>
      <c r="AW4074" s="17"/>
      <c r="AX4074" s="16"/>
      <c r="AY4074" s="16"/>
      <c r="AZ4074" s="16"/>
      <c r="BA4074" s="16"/>
      <c r="BB4074" s="16"/>
      <c r="BC4074" s="16"/>
      <c r="BD4074" s="16"/>
      <c r="BH4074" s="6"/>
      <c r="BI4074" s="3"/>
      <c r="BK4074" s="6"/>
      <c r="BL4074" s="3"/>
      <c r="BM4074" s="3"/>
    </row>
    <row r="4075" spans="11:65" ht="12.75" customHeight="1" x14ac:dyDescent="0.15">
      <c r="K4075" s="1"/>
      <c r="AL4075" s="16"/>
      <c r="AM4075" s="16"/>
      <c r="AN4075" s="17"/>
      <c r="AO4075" s="16"/>
      <c r="AP4075" s="16"/>
      <c r="AQ4075" s="18"/>
      <c r="AR4075" s="18"/>
      <c r="AS4075" s="16"/>
      <c r="AT4075" s="16"/>
      <c r="AU4075" s="16"/>
      <c r="AV4075" s="16"/>
      <c r="AW4075" s="17"/>
      <c r="AX4075" s="16"/>
      <c r="AY4075" s="16"/>
      <c r="AZ4075" s="16"/>
      <c r="BA4075" s="16"/>
      <c r="BB4075" s="16"/>
      <c r="BC4075" s="16"/>
      <c r="BD4075" s="16"/>
      <c r="BH4075" s="6"/>
      <c r="BI4075" s="3"/>
      <c r="BK4075" s="6"/>
      <c r="BL4075" s="3"/>
      <c r="BM4075" s="3"/>
    </row>
    <row r="4076" spans="11:65" ht="12.75" customHeight="1" x14ac:dyDescent="0.15">
      <c r="K4076" s="1"/>
      <c r="AL4076" s="16"/>
      <c r="AM4076" s="16"/>
      <c r="AN4076" s="17"/>
      <c r="AO4076" s="16"/>
      <c r="AP4076" s="16"/>
      <c r="AQ4076" s="18"/>
      <c r="AR4076" s="18"/>
      <c r="AS4076" s="16"/>
      <c r="AT4076" s="16"/>
      <c r="AU4076" s="16"/>
      <c r="AV4076" s="16"/>
      <c r="AW4076" s="17"/>
      <c r="AX4076" s="16"/>
      <c r="AY4076" s="16"/>
      <c r="AZ4076" s="16"/>
      <c r="BA4076" s="16"/>
      <c r="BB4076" s="16"/>
      <c r="BC4076" s="16"/>
      <c r="BD4076" s="16"/>
      <c r="BH4076" s="6"/>
      <c r="BI4076" s="3"/>
      <c r="BK4076" s="6"/>
      <c r="BL4076" s="3"/>
      <c r="BM4076" s="3"/>
    </row>
    <row r="4077" spans="11:65" ht="12.75" customHeight="1" x14ac:dyDescent="0.15">
      <c r="K4077" s="1"/>
      <c r="AL4077" s="16"/>
      <c r="AM4077" s="16"/>
      <c r="AN4077" s="17"/>
      <c r="AO4077" s="16"/>
      <c r="AP4077" s="16"/>
      <c r="AQ4077" s="18"/>
      <c r="AR4077" s="18"/>
      <c r="AS4077" s="16"/>
      <c r="AT4077" s="16"/>
      <c r="AU4077" s="16"/>
      <c r="AV4077" s="16"/>
      <c r="AW4077" s="17"/>
      <c r="AX4077" s="16"/>
      <c r="AY4077" s="16"/>
      <c r="AZ4077" s="16"/>
      <c r="BA4077" s="16"/>
      <c r="BB4077" s="16"/>
      <c r="BC4077" s="16"/>
      <c r="BD4077" s="16"/>
      <c r="BH4077" s="6"/>
      <c r="BI4077" s="3"/>
      <c r="BK4077" s="6"/>
      <c r="BL4077" s="3"/>
      <c r="BM4077" s="3"/>
    </row>
    <row r="4078" spans="11:65" ht="12.75" customHeight="1" x14ac:dyDescent="0.15">
      <c r="K4078" s="1"/>
      <c r="AL4078" s="16"/>
      <c r="AM4078" s="16"/>
      <c r="AN4078" s="17"/>
      <c r="AO4078" s="16"/>
      <c r="AP4078" s="16"/>
      <c r="AQ4078" s="18"/>
      <c r="AR4078" s="18"/>
      <c r="AS4078" s="16"/>
      <c r="AT4078" s="16"/>
      <c r="AU4078" s="16"/>
      <c r="AV4078" s="16"/>
      <c r="AW4078" s="17"/>
      <c r="AX4078" s="16"/>
      <c r="AY4078" s="16"/>
      <c r="AZ4078" s="16"/>
      <c r="BA4078" s="16"/>
      <c r="BB4078" s="16"/>
      <c r="BC4078" s="16"/>
      <c r="BD4078" s="16"/>
      <c r="BH4078" s="6"/>
      <c r="BI4078" s="3"/>
      <c r="BK4078" s="6"/>
      <c r="BL4078" s="3"/>
      <c r="BM4078" s="3"/>
    </row>
    <row r="4079" spans="11:65" ht="12.75" customHeight="1" x14ac:dyDescent="0.15">
      <c r="K4079" s="1"/>
      <c r="AL4079" s="16"/>
      <c r="AM4079" s="16"/>
      <c r="AN4079" s="17"/>
      <c r="AO4079" s="16"/>
      <c r="AP4079" s="16"/>
      <c r="AQ4079" s="18"/>
      <c r="AR4079" s="18"/>
      <c r="AS4079" s="16"/>
      <c r="AT4079" s="16"/>
      <c r="AU4079" s="16"/>
      <c r="AV4079" s="16"/>
      <c r="AW4079" s="17"/>
      <c r="AX4079" s="16"/>
      <c r="AY4079" s="16"/>
      <c r="AZ4079" s="16"/>
      <c r="BA4079" s="16"/>
      <c r="BB4079" s="16"/>
      <c r="BC4079" s="16"/>
      <c r="BD4079" s="16"/>
      <c r="BH4079" s="6"/>
      <c r="BI4079" s="3"/>
      <c r="BK4079" s="6"/>
      <c r="BL4079" s="3"/>
      <c r="BM4079" s="3"/>
    </row>
    <row r="4080" spans="11:65" ht="12.75" customHeight="1" x14ac:dyDescent="0.15">
      <c r="K4080" s="1"/>
      <c r="AL4080" s="16"/>
      <c r="AM4080" s="16"/>
      <c r="AN4080" s="17"/>
      <c r="AO4080" s="16"/>
      <c r="AP4080" s="16"/>
      <c r="AQ4080" s="18"/>
      <c r="AR4080" s="18"/>
      <c r="AS4080" s="16"/>
      <c r="AT4080" s="16"/>
      <c r="AU4080" s="16"/>
      <c r="AV4080" s="16"/>
      <c r="AW4080" s="17"/>
      <c r="AX4080" s="16"/>
      <c r="AY4080" s="16"/>
      <c r="AZ4080" s="16"/>
      <c r="BA4080" s="16"/>
      <c r="BB4080" s="16"/>
      <c r="BC4080" s="16"/>
      <c r="BD4080" s="16"/>
      <c r="BH4080" s="6"/>
      <c r="BI4080" s="3"/>
      <c r="BK4080" s="6"/>
      <c r="BL4080" s="3"/>
      <c r="BM4080" s="3"/>
    </row>
    <row r="4081" spans="11:65" ht="12.75" customHeight="1" x14ac:dyDescent="0.15">
      <c r="K4081" s="1"/>
      <c r="AL4081" s="16"/>
      <c r="AM4081" s="16"/>
      <c r="AN4081" s="17"/>
      <c r="AO4081" s="16"/>
      <c r="AP4081" s="16"/>
      <c r="AQ4081" s="18"/>
      <c r="AR4081" s="18"/>
      <c r="AS4081" s="16"/>
      <c r="AT4081" s="16"/>
      <c r="AU4081" s="16"/>
      <c r="AV4081" s="16"/>
      <c r="AW4081" s="17"/>
      <c r="AX4081" s="16"/>
      <c r="AY4081" s="16"/>
      <c r="AZ4081" s="16"/>
      <c r="BA4081" s="16"/>
      <c r="BB4081" s="16"/>
      <c r="BC4081" s="16"/>
      <c r="BD4081" s="16"/>
      <c r="BH4081" s="6"/>
      <c r="BI4081" s="3"/>
      <c r="BK4081" s="6"/>
      <c r="BL4081" s="3"/>
      <c r="BM4081" s="3"/>
    </row>
    <row r="4082" spans="11:65" ht="12.75" customHeight="1" x14ac:dyDescent="0.15">
      <c r="K4082" s="1"/>
      <c r="AL4082" s="16"/>
      <c r="AM4082" s="16"/>
      <c r="AN4082" s="17"/>
      <c r="AO4082" s="16"/>
      <c r="AP4082" s="16"/>
      <c r="AQ4082" s="18"/>
      <c r="AR4082" s="18"/>
      <c r="AS4082" s="16"/>
      <c r="AT4082" s="16"/>
      <c r="AU4082" s="16"/>
      <c r="AV4082" s="16"/>
      <c r="AW4082" s="17"/>
      <c r="AX4082" s="16"/>
      <c r="AY4082" s="16"/>
      <c r="AZ4082" s="16"/>
      <c r="BA4082" s="16"/>
      <c r="BB4082" s="16"/>
      <c r="BC4082" s="16"/>
      <c r="BD4082" s="16"/>
      <c r="BH4082" s="6"/>
      <c r="BI4082" s="3"/>
      <c r="BK4082" s="6"/>
      <c r="BL4082" s="3"/>
      <c r="BM4082" s="3"/>
    </row>
    <row r="4083" spans="11:65" ht="12.75" customHeight="1" x14ac:dyDescent="0.15">
      <c r="K4083" s="1"/>
      <c r="AL4083" s="16"/>
      <c r="AM4083" s="16"/>
      <c r="AN4083" s="17"/>
      <c r="AO4083" s="16"/>
      <c r="AP4083" s="16"/>
      <c r="AQ4083" s="18"/>
      <c r="AR4083" s="18"/>
      <c r="AS4083" s="16"/>
      <c r="AT4083" s="16"/>
      <c r="AU4083" s="16"/>
      <c r="AV4083" s="16"/>
      <c r="AW4083" s="17"/>
      <c r="AX4083" s="16"/>
      <c r="AY4083" s="16"/>
      <c r="AZ4083" s="16"/>
      <c r="BA4083" s="16"/>
      <c r="BB4083" s="16"/>
      <c r="BC4083" s="16"/>
      <c r="BD4083" s="16"/>
      <c r="BH4083" s="6"/>
      <c r="BI4083" s="3"/>
      <c r="BK4083" s="6"/>
      <c r="BL4083" s="3"/>
      <c r="BM4083" s="3"/>
    </row>
    <row r="4084" spans="11:65" ht="12.75" customHeight="1" x14ac:dyDescent="0.15">
      <c r="K4084" s="1"/>
      <c r="AL4084" s="16"/>
      <c r="AM4084" s="16"/>
      <c r="AN4084" s="17"/>
      <c r="AO4084" s="16"/>
      <c r="AP4084" s="16"/>
      <c r="AQ4084" s="18"/>
      <c r="AR4084" s="18"/>
      <c r="AS4084" s="16"/>
      <c r="AT4084" s="16"/>
      <c r="AU4084" s="16"/>
      <c r="AV4084" s="16"/>
      <c r="AW4084" s="17"/>
      <c r="AX4084" s="16"/>
      <c r="AY4084" s="16"/>
      <c r="AZ4084" s="16"/>
      <c r="BA4084" s="16"/>
      <c r="BB4084" s="16"/>
      <c r="BC4084" s="16"/>
      <c r="BD4084" s="16"/>
      <c r="BH4084" s="6"/>
      <c r="BI4084" s="3"/>
      <c r="BK4084" s="6"/>
      <c r="BL4084" s="3"/>
      <c r="BM4084" s="3"/>
    </row>
    <row r="4085" spans="11:65" ht="12.75" customHeight="1" x14ac:dyDescent="0.15">
      <c r="K4085" s="1"/>
      <c r="AL4085" s="16"/>
      <c r="AM4085" s="16"/>
      <c r="AN4085" s="17"/>
      <c r="AO4085" s="16"/>
      <c r="AP4085" s="16"/>
      <c r="AQ4085" s="18"/>
      <c r="AR4085" s="18"/>
      <c r="AS4085" s="16"/>
      <c r="AT4085" s="16"/>
      <c r="AU4085" s="16"/>
      <c r="AV4085" s="16"/>
      <c r="AW4085" s="17"/>
      <c r="AX4085" s="16"/>
      <c r="AY4085" s="16"/>
      <c r="AZ4085" s="16"/>
      <c r="BA4085" s="16"/>
      <c r="BB4085" s="16"/>
      <c r="BC4085" s="16"/>
      <c r="BD4085" s="16"/>
      <c r="BH4085" s="6"/>
      <c r="BI4085" s="3"/>
      <c r="BK4085" s="6"/>
      <c r="BL4085" s="3"/>
      <c r="BM4085" s="3"/>
    </row>
    <row r="4086" spans="11:65" ht="12.75" customHeight="1" x14ac:dyDescent="0.15">
      <c r="K4086" s="1"/>
      <c r="AL4086" s="16"/>
      <c r="AM4086" s="16"/>
      <c r="AN4086" s="17"/>
      <c r="AO4086" s="16"/>
      <c r="AP4086" s="16"/>
      <c r="AQ4086" s="18"/>
      <c r="AR4086" s="18"/>
      <c r="AS4086" s="16"/>
      <c r="AT4086" s="16"/>
      <c r="AU4086" s="16"/>
      <c r="AV4086" s="16"/>
      <c r="AW4086" s="17"/>
      <c r="AX4086" s="16"/>
      <c r="AY4086" s="16"/>
      <c r="AZ4086" s="16"/>
      <c r="BA4086" s="16"/>
      <c r="BB4086" s="16"/>
      <c r="BC4086" s="16"/>
      <c r="BD4086" s="16"/>
      <c r="BH4086" s="6"/>
      <c r="BI4086" s="3"/>
      <c r="BK4086" s="6"/>
      <c r="BL4086" s="3"/>
      <c r="BM4086" s="3"/>
    </row>
    <row r="4087" spans="11:65" ht="12.75" customHeight="1" x14ac:dyDescent="0.15">
      <c r="K4087" s="1"/>
      <c r="AL4087" s="16"/>
      <c r="AM4087" s="16"/>
      <c r="AN4087" s="17"/>
      <c r="AO4087" s="16"/>
      <c r="AP4087" s="16"/>
      <c r="AQ4087" s="18"/>
      <c r="AR4087" s="18"/>
      <c r="AS4087" s="16"/>
      <c r="AT4087" s="16"/>
      <c r="AU4087" s="16"/>
      <c r="AV4087" s="16"/>
      <c r="AW4087" s="17"/>
      <c r="AX4087" s="16"/>
      <c r="AY4087" s="16"/>
      <c r="AZ4087" s="16"/>
      <c r="BA4087" s="16"/>
      <c r="BB4087" s="16"/>
      <c r="BC4087" s="16"/>
      <c r="BD4087" s="16"/>
      <c r="BH4087" s="6"/>
      <c r="BI4087" s="3"/>
      <c r="BK4087" s="6"/>
      <c r="BL4087" s="3"/>
      <c r="BM4087" s="3"/>
    </row>
    <row r="4088" spans="11:65" ht="12.75" customHeight="1" x14ac:dyDescent="0.15">
      <c r="K4088" s="1"/>
      <c r="AL4088" s="16"/>
      <c r="AM4088" s="16"/>
      <c r="AN4088" s="17"/>
      <c r="AO4088" s="16"/>
      <c r="AP4088" s="16"/>
      <c r="AQ4088" s="18"/>
      <c r="AR4088" s="18"/>
      <c r="AS4088" s="16"/>
      <c r="AT4088" s="16"/>
      <c r="AU4088" s="16"/>
      <c r="AV4088" s="16"/>
      <c r="AW4088" s="17"/>
      <c r="AX4088" s="16"/>
      <c r="AY4088" s="16"/>
      <c r="AZ4088" s="16"/>
      <c r="BA4088" s="16"/>
      <c r="BB4088" s="16"/>
      <c r="BC4088" s="16"/>
      <c r="BD4088" s="16"/>
      <c r="BH4088" s="6"/>
      <c r="BI4088" s="3"/>
      <c r="BK4088" s="6"/>
      <c r="BL4088" s="3"/>
      <c r="BM4088" s="3"/>
    </row>
    <row r="4089" spans="11:65" ht="12.75" customHeight="1" x14ac:dyDescent="0.15">
      <c r="K4089" s="1"/>
      <c r="AL4089" s="16"/>
      <c r="AM4089" s="16"/>
      <c r="AN4089" s="17"/>
      <c r="AO4089" s="16"/>
      <c r="AP4089" s="16"/>
      <c r="AQ4089" s="18"/>
      <c r="AR4089" s="18"/>
      <c r="AS4089" s="16"/>
      <c r="AT4089" s="16"/>
      <c r="AU4089" s="16"/>
      <c r="AV4089" s="16"/>
      <c r="AW4089" s="17"/>
      <c r="AX4089" s="16"/>
      <c r="AY4089" s="16"/>
      <c r="AZ4089" s="16"/>
      <c r="BA4089" s="16"/>
      <c r="BB4089" s="16"/>
      <c r="BC4089" s="16"/>
      <c r="BD4089" s="16"/>
      <c r="BH4089" s="6"/>
      <c r="BI4089" s="3"/>
      <c r="BK4089" s="6"/>
      <c r="BL4089" s="3"/>
      <c r="BM4089" s="3"/>
    </row>
    <row r="4090" spans="11:65" ht="12.75" customHeight="1" x14ac:dyDescent="0.15">
      <c r="K4090" s="1"/>
      <c r="AL4090" s="16"/>
      <c r="AM4090" s="16"/>
      <c r="AN4090" s="17"/>
      <c r="AO4090" s="16"/>
      <c r="AP4090" s="16"/>
      <c r="AQ4090" s="18"/>
      <c r="AR4090" s="18"/>
      <c r="AS4090" s="16"/>
      <c r="AT4090" s="16"/>
      <c r="AU4090" s="16"/>
      <c r="AV4090" s="16"/>
      <c r="AW4090" s="17"/>
      <c r="AX4090" s="16"/>
      <c r="AY4090" s="16"/>
      <c r="AZ4090" s="16"/>
      <c r="BA4090" s="16"/>
      <c r="BB4090" s="16"/>
      <c r="BC4090" s="16"/>
      <c r="BD4090" s="16"/>
      <c r="BH4090" s="6"/>
      <c r="BI4090" s="3"/>
      <c r="BK4090" s="6"/>
      <c r="BL4090" s="3"/>
      <c r="BM4090" s="3"/>
    </row>
    <row r="4091" spans="11:65" ht="12.75" customHeight="1" x14ac:dyDescent="0.15">
      <c r="K4091" s="1"/>
      <c r="AL4091" s="16"/>
      <c r="AM4091" s="16"/>
      <c r="AN4091" s="17"/>
      <c r="AO4091" s="16"/>
      <c r="AP4091" s="16"/>
      <c r="AQ4091" s="18"/>
      <c r="AR4091" s="18"/>
      <c r="AS4091" s="16"/>
      <c r="AT4091" s="16"/>
      <c r="AU4091" s="16"/>
      <c r="AV4091" s="16"/>
      <c r="AW4091" s="17"/>
      <c r="AX4091" s="16"/>
      <c r="AY4091" s="16"/>
      <c r="AZ4091" s="16"/>
      <c r="BA4091" s="16"/>
      <c r="BB4091" s="16"/>
      <c r="BC4091" s="16"/>
      <c r="BD4091" s="16"/>
      <c r="BH4091" s="6"/>
      <c r="BI4091" s="3"/>
      <c r="BK4091" s="6"/>
      <c r="BL4091" s="3"/>
      <c r="BM4091" s="3"/>
    </row>
    <row r="4092" spans="11:65" ht="12.75" customHeight="1" x14ac:dyDescent="0.15">
      <c r="K4092" s="1"/>
      <c r="AL4092" s="16"/>
      <c r="AM4092" s="16"/>
      <c r="AN4092" s="17"/>
      <c r="AO4092" s="16"/>
      <c r="AP4092" s="16"/>
      <c r="AQ4092" s="18"/>
      <c r="AR4092" s="18"/>
      <c r="AS4092" s="16"/>
      <c r="AT4092" s="16"/>
      <c r="AU4092" s="16"/>
      <c r="AV4092" s="16"/>
      <c r="AW4092" s="17"/>
      <c r="AX4092" s="16"/>
      <c r="AY4092" s="16"/>
      <c r="AZ4092" s="16"/>
      <c r="BA4092" s="16"/>
      <c r="BB4092" s="16"/>
      <c r="BC4092" s="16"/>
      <c r="BD4092" s="16"/>
      <c r="BH4092" s="6"/>
      <c r="BI4092" s="3"/>
      <c r="BK4092" s="6"/>
      <c r="BL4092" s="3"/>
      <c r="BM4092" s="3"/>
    </row>
    <row r="4093" spans="11:65" ht="12.75" customHeight="1" x14ac:dyDescent="0.15">
      <c r="K4093" s="1"/>
      <c r="AL4093" s="16"/>
      <c r="AM4093" s="16"/>
      <c r="AN4093" s="17"/>
      <c r="AO4093" s="16"/>
      <c r="AP4093" s="16"/>
      <c r="AQ4093" s="18"/>
      <c r="AR4093" s="18"/>
      <c r="AS4093" s="16"/>
      <c r="AT4093" s="16"/>
      <c r="AU4093" s="16"/>
      <c r="AV4093" s="16"/>
      <c r="AW4093" s="17"/>
      <c r="AX4093" s="16"/>
      <c r="AY4093" s="16"/>
      <c r="AZ4093" s="16"/>
      <c r="BA4093" s="16"/>
      <c r="BB4093" s="16"/>
      <c r="BC4093" s="16"/>
      <c r="BD4093" s="16"/>
      <c r="BH4093" s="6"/>
      <c r="BI4093" s="3"/>
      <c r="BK4093" s="6"/>
      <c r="BL4093" s="3"/>
      <c r="BM4093" s="3"/>
    </row>
    <row r="4094" spans="11:65" ht="12.75" customHeight="1" x14ac:dyDescent="0.15">
      <c r="K4094" s="1"/>
      <c r="AL4094" s="16"/>
      <c r="AM4094" s="16"/>
      <c r="AN4094" s="17"/>
      <c r="AO4094" s="16"/>
      <c r="AP4094" s="16"/>
      <c r="AQ4094" s="18"/>
      <c r="AR4094" s="18"/>
      <c r="AS4094" s="16"/>
      <c r="AT4094" s="16"/>
      <c r="AU4094" s="16"/>
      <c r="AV4094" s="16"/>
      <c r="AW4094" s="17"/>
      <c r="AX4094" s="16"/>
      <c r="AY4094" s="16"/>
      <c r="AZ4094" s="16"/>
      <c r="BA4094" s="16"/>
      <c r="BB4094" s="16"/>
      <c r="BC4094" s="16"/>
      <c r="BD4094" s="16"/>
      <c r="BH4094" s="6"/>
      <c r="BI4094" s="3"/>
      <c r="BK4094" s="6"/>
      <c r="BL4094" s="3"/>
      <c r="BM4094" s="3"/>
    </row>
    <row r="4095" spans="11:65" ht="12.75" customHeight="1" x14ac:dyDescent="0.15">
      <c r="K4095" s="1"/>
      <c r="AL4095" s="16"/>
      <c r="AM4095" s="16"/>
      <c r="AN4095" s="17"/>
      <c r="AO4095" s="16"/>
      <c r="AP4095" s="16"/>
      <c r="AQ4095" s="18"/>
      <c r="AR4095" s="18"/>
      <c r="AS4095" s="16"/>
      <c r="AT4095" s="16"/>
      <c r="AU4095" s="16"/>
      <c r="AV4095" s="16"/>
      <c r="AW4095" s="17"/>
      <c r="AX4095" s="16"/>
      <c r="AY4095" s="16"/>
      <c r="AZ4095" s="16"/>
      <c r="BA4095" s="16"/>
      <c r="BB4095" s="16"/>
      <c r="BC4095" s="16"/>
      <c r="BD4095" s="16"/>
      <c r="BH4095" s="6"/>
      <c r="BI4095" s="3"/>
      <c r="BK4095" s="6"/>
      <c r="BL4095" s="3"/>
      <c r="BM4095" s="3"/>
    </row>
    <row r="4096" spans="11:65" ht="12.75" customHeight="1" x14ac:dyDescent="0.15">
      <c r="K4096" s="1"/>
      <c r="AL4096" s="16"/>
      <c r="AM4096" s="16"/>
      <c r="AN4096" s="17"/>
      <c r="AO4096" s="16"/>
      <c r="AP4096" s="16"/>
      <c r="AQ4096" s="18"/>
      <c r="AR4096" s="18"/>
      <c r="AS4096" s="16"/>
      <c r="AT4096" s="16"/>
      <c r="AU4096" s="16"/>
      <c r="AV4096" s="16"/>
      <c r="AW4096" s="17"/>
      <c r="AX4096" s="16"/>
      <c r="AY4096" s="16"/>
      <c r="AZ4096" s="16"/>
      <c r="BA4096" s="16"/>
      <c r="BB4096" s="16"/>
      <c r="BC4096" s="16"/>
      <c r="BD4096" s="16"/>
      <c r="BH4096" s="6"/>
      <c r="BI4096" s="3"/>
      <c r="BK4096" s="6"/>
      <c r="BL4096" s="3"/>
      <c r="BM4096" s="3"/>
    </row>
    <row r="4097" spans="11:65" ht="12.75" customHeight="1" x14ac:dyDescent="0.15">
      <c r="K4097" s="1"/>
      <c r="AL4097" s="16"/>
      <c r="AM4097" s="16"/>
      <c r="AN4097" s="17"/>
      <c r="AO4097" s="16"/>
      <c r="AP4097" s="16"/>
      <c r="AQ4097" s="18"/>
      <c r="AR4097" s="18"/>
      <c r="AS4097" s="16"/>
      <c r="AT4097" s="16"/>
      <c r="AU4097" s="16"/>
      <c r="AV4097" s="16"/>
      <c r="AW4097" s="17"/>
      <c r="AX4097" s="16"/>
      <c r="AY4097" s="16"/>
      <c r="AZ4097" s="16"/>
      <c r="BA4097" s="16"/>
      <c r="BB4097" s="16"/>
      <c r="BC4097" s="16"/>
      <c r="BD4097" s="16"/>
      <c r="BH4097" s="6"/>
      <c r="BI4097" s="3"/>
      <c r="BK4097" s="6"/>
      <c r="BL4097" s="3"/>
      <c r="BM4097" s="3"/>
    </row>
    <row r="4098" spans="11:65" ht="12.75" customHeight="1" x14ac:dyDescent="0.15">
      <c r="K4098" s="1"/>
      <c r="AL4098" s="16"/>
      <c r="AM4098" s="16"/>
      <c r="AN4098" s="17"/>
      <c r="AO4098" s="16"/>
      <c r="AP4098" s="16"/>
      <c r="AQ4098" s="18"/>
      <c r="AR4098" s="18"/>
      <c r="AS4098" s="16"/>
      <c r="AT4098" s="16"/>
      <c r="AU4098" s="16"/>
      <c r="AV4098" s="16"/>
      <c r="AW4098" s="17"/>
      <c r="AX4098" s="16"/>
      <c r="AY4098" s="16"/>
      <c r="AZ4098" s="16"/>
      <c r="BA4098" s="16"/>
      <c r="BB4098" s="16"/>
      <c r="BC4098" s="16"/>
      <c r="BD4098" s="16"/>
      <c r="BH4098" s="6"/>
      <c r="BI4098" s="3"/>
      <c r="BK4098" s="6"/>
      <c r="BL4098" s="3"/>
      <c r="BM4098" s="3"/>
    </row>
    <row r="4099" spans="11:65" ht="12.75" customHeight="1" x14ac:dyDescent="0.15">
      <c r="K4099" s="1"/>
      <c r="AL4099" s="16"/>
      <c r="AM4099" s="16"/>
      <c r="AN4099" s="17"/>
      <c r="AO4099" s="16"/>
      <c r="AP4099" s="16"/>
      <c r="AQ4099" s="18"/>
      <c r="AR4099" s="18"/>
      <c r="AS4099" s="16"/>
      <c r="AT4099" s="16"/>
      <c r="AU4099" s="16"/>
      <c r="AV4099" s="16"/>
      <c r="AW4099" s="17"/>
      <c r="AX4099" s="16"/>
      <c r="AY4099" s="16"/>
      <c r="AZ4099" s="16"/>
      <c r="BA4099" s="16"/>
      <c r="BB4099" s="16"/>
      <c r="BC4099" s="16"/>
      <c r="BD4099" s="16"/>
      <c r="BH4099" s="6"/>
      <c r="BI4099" s="3"/>
      <c r="BK4099" s="6"/>
      <c r="BL4099" s="3"/>
      <c r="BM4099" s="3"/>
    </row>
    <row r="4100" spans="11:65" ht="12.75" customHeight="1" x14ac:dyDescent="0.15">
      <c r="K4100" s="1"/>
      <c r="AL4100" s="16"/>
      <c r="AM4100" s="16"/>
      <c r="AN4100" s="17"/>
      <c r="AO4100" s="16"/>
      <c r="AP4100" s="16"/>
      <c r="AQ4100" s="18"/>
      <c r="AR4100" s="18"/>
      <c r="AS4100" s="16"/>
      <c r="AT4100" s="16"/>
      <c r="AU4100" s="16"/>
      <c r="AV4100" s="16"/>
      <c r="AW4100" s="17"/>
      <c r="AX4100" s="16"/>
      <c r="AY4100" s="16"/>
      <c r="AZ4100" s="16"/>
      <c r="BA4100" s="16"/>
      <c r="BB4100" s="16"/>
      <c r="BC4100" s="16"/>
      <c r="BD4100" s="16"/>
      <c r="BH4100" s="6"/>
      <c r="BI4100" s="3"/>
      <c r="BK4100" s="6"/>
      <c r="BL4100" s="3"/>
      <c r="BM4100" s="3"/>
    </row>
    <row r="4101" spans="11:65" ht="12.75" customHeight="1" x14ac:dyDescent="0.15">
      <c r="K4101" s="1"/>
      <c r="AL4101" s="16"/>
      <c r="AM4101" s="16"/>
      <c r="AN4101" s="17"/>
      <c r="AO4101" s="16"/>
      <c r="AP4101" s="16"/>
      <c r="AQ4101" s="18"/>
      <c r="AR4101" s="18"/>
      <c r="AS4101" s="16"/>
      <c r="AT4101" s="16"/>
      <c r="AU4101" s="16"/>
      <c r="AV4101" s="16"/>
      <c r="AW4101" s="17"/>
      <c r="AX4101" s="16"/>
      <c r="AY4101" s="16"/>
      <c r="AZ4101" s="16"/>
      <c r="BA4101" s="16"/>
      <c r="BB4101" s="16"/>
      <c r="BC4101" s="16"/>
      <c r="BD4101" s="16"/>
      <c r="BH4101" s="6"/>
      <c r="BI4101" s="3"/>
      <c r="BK4101" s="6"/>
      <c r="BL4101" s="3"/>
      <c r="BM4101" s="3"/>
    </row>
    <row r="4102" spans="11:65" ht="12.75" customHeight="1" x14ac:dyDescent="0.15">
      <c r="K4102" s="1"/>
      <c r="AL4102" s="16"/>
      <c r="AM4102" s="16"/>
      <c r="AN4102" s="17"/>
      <c r="AO4102" s="16"/>
      <c r="AP4102" s="16"/>
      <c r="AQ4102" s="18"/>
      <c r="AR4102" s="18"/>
      <c r="AS4102" s="16"/>
      <c r="AT4102" s="16"/>
      <c r="AU4102" s="16"/>
      <c r="AV4102" s="16"/>
      <c r="AW4102" s="17"/>
      <c r="AX4102" s="16"/>
      <c r="AY4102" s="16"/>
      <c r="AZ4102" s="16"/>
      <c r="BA4102" s="16"/>
      <c r="BB4102" s="16"/>
      <c r="BC4102" s="16"/>
      <c r="BD4102" s="16"/>
      <c r="BH4102" s="6"/>
      <c r="BI4102" s="3"/>
      <c r="BK4102" s="6"/>
      <c r="BL4102" s="3"/>
      <c r="BM4102" s="3"/>
    </row>
    <row r="4103" spans="11:65" ht="12.75" customHeight="1" x14ac:dyDescent="0.15">
      <c r="K4103" s="1"/>
      <c r="AL4103" s="16"/>
      <c r="AM4103" s="16"/>
      <c r="AN4103" s="17"/>
      <c r="AO4103" s="16"/>
      <c r="AP4103" s="16"/>
      <c r="AQ4103" s="18"/>
      <c r="AR4103" s="18"/>
      <c r="AS4103" s="16"/>
      <c r="AT4103" s="16"/>
      <c r="AU4103" s="16"/>
      <c r="AV4103" s="16"/>
      <c r="AW4103" s="17"/>
      <c r="AX4103" s="16"/>
      <c r="AY4103" s="16"/>
      <c r="AZ4103" s="16"/>
      <c r="BA4103" s="16"/>
      <c r="BB4103" s="16"/>
      <c r="BC4103" s="16"/>
      <c r="BD4103" s="16"/>
      <c r="BH4103" s="6"/>
      <c r="BI4103" s="3"/>
      <c r="BK4103" s="6"/>
      <c r="BL4103" s="3"/>
      <c r="BM4103" s="3"/>
    </row>
    <row r="4104" spans="11:65" ht="12.75" customHeight="1" x14ac:dyDescent="0.15">
      <c r="K4104" s="1"/>
      <c r="AL4104" s="16"/>
      <c r="AM4104" s="16"/>
      <c r="AN4104" s="17"/>
      <c r="AO4104" s="16"/>
      <c r="AP4104" s="16"/>
      <c r="AQ4104" s="18"/>
      <c r="AR4104" s="18"/>
      <c r="AS4104" s="16"/>
      <c r="AT4104" s="16"/>
      <c r="AU4104" s="16"/>
      <c r="AV4104" s="16"/>
      <c r="AW4104" s="17"/>
      <c r="AX4104" s="16"/>
      <c r="AY4104" s="16"/>
      <c r="AZ4104" s="16"/>
      <c r="BA4104" s="16"/>
      <c r="BB4104" s="16"/>
      <c r="BC4104" s="16"/>
      <c r="BD4104" s="16"/>
      <c r="BH4104" s="6"/>
      <c r="BI4104" s="3"/>
      <c r="BK4104" s="6"/>
      <c r="BL4104" s="3"/>
      <c r="BM4104" s="3"/>
    </row>
    <row r="4105" spans="11:65" ht="12.75" customHeight="1" x14ac:dyDescent="0.15">
      <c r="K4105" s="1"/>
      <c r="AL4105" s="16"/>
      <c r="AM4105" s="16"/>
      <c r="AN4105" s="17"/>
      <c r="AO4105" s="16"/>
      <c r="AP4105" s="16"/>
      <c r="AQ4105" s="18"/>
      <c r="AR4105" s="18"/>
      <c r="AS4105" s="16"/>
      <c r="AT4105" s="16"/>
      <c r="AU4105" s="16"/>
      <c r="AV4105" s="16"/>
      <c r="AW4105" s="17"/>
      <c r="AX4105" s="16"/>
      <c r="AY4105" s="16"/>
      <c r="AZ4105" s="16"/>
      <c r="BA4105" s="16"/>
      <c r="BB4105" s="16"/>
      <c r="BC4105" s="16"/>
      <c r="BD4105" s="16"/>
      <c r="BH4105" s="6"/>
      <c r="BI4105" s="3"/>
      <c r="BK4105" s="6"/>
      <c r="BL4105" s="3"/>
      <c r="BM4105" s="3"/>
    </row>
    <row r="4106" spans="11:65" ht="12.75" customHeight="1" x14ac:dyDescent="0.15">
      <c r="K4106" s="1"/>
      <c r="AL4106" s="16"/>
      <c r="AM4106" s="16"/>
      <c r="AN4106" s="17"/>
      <c r="AO4106" s="16"/>
      <c r="AP4106" s="16"/>
      <c r="AQ4106" s="18"/>
      <c r="AR4106" s="18"/>
      <c r="AS4106" s="16"/>
      <c r="AT4106" s="16"/>
      <c r="AU4106" s="16"/>
      <c r="AV4106" s="16"/>
      <c r="AW4106" s="17"/>
      <c r="AX4106" s="16"/>
      <c r="AY4106" s="16"/>
      <c r="AZ4106" s="16"/>
      <c r="BA4106" s="16"/>
      <c r="BB4106" s="16"/>
      <c r="BC4106" s="16"/>
      <c r="BD4106" s="16"/>
      <c r="BH4106" s="6"/>
      <c r="BI4106" s="3"/>
      <c r="BK4106" s="6"/>
      <c r="BL4106" s="3"/>
      <c r="BM4106" s="3"/>
    </row>
    <row r="4107" spans="11:65" ht="12.75" customHeight="1" x14ac:dyDescent="0.15">
      <c r="K4107" s="1"/>
      <c r="AL4107" s="16"/>
      <c r="AM4107" s="16"/>
      <c r="AN4107" s="17"/>
      <c r="AO4107" s="16"/>
      <c r="AP4107" s="16"/>
      <c r="AQ4107" s="18"/>
      <c r="AR4107" s="18"/>
      <c r="AS4107" s="16"/>
      <c r="AT4107" s="16"/>
      <c r="AU4107" s="16"/>
      <c r="AV4107" s="16"/>
      <c r="AW4107" s="17"/>
      <c r="AX4107" s="16"/>
      <c r="AY4107" s="16"/>
      <c r="AZ4107" s="16"/>
      <c r="BA4107" s="16"/>
      <c r="BB4107" s="16"/>
      <c r="BC4107" s="16"/>
      <c r="BD4107" s="16"/>
      <c r="BH4107" s="6"/>
      <c r="BI4107" s="3"/>
      <c r="BK4107" s="6"/>
      <c r="BL4107" s="3"/>
      <c r="BM4107" s="3"/>
    </row>
    <row r="4108" spans="11:65" ht="12.75" customHeight="1" x14ac:dyDescent="0.15">
      <c r="K4108" s="1"/>
      <c r="AL4108" s="16"/>
      <c r="AM4108" s="16"/>
      <c r="AN4108" s="17"/>
      <c r="AO4108" s="16"/>
      <c r="AP4108" s="16"/>
      <c r="AQ4108" s="18"/>
      <c r="AR4108" s="18"/>
      <c r="AS4108" s="16"/>
      <c r="AT4108" s="16"/>
      <c r="AU4108" s="16"/>
      <c r="AV4108" s="16"/>
      <c r="AW4108" s="17"/>
      <c r="AX4108" s="16"/>
      <c r="AY4108" s="16"/>
      <c r="AZ4108" s="16"/>
      <c r="BA4108" s="16"/>
      <c r="BB4108" s="16"/>
      <c r="BC4108" s="16"/>
      <c r="BD4108" s="16"/>
      <c r="BH4108" s="6"/>
      <c r="BI4108" s="3"/>
      <c r="BK4108" s="6"/>
      <c r="BL4108" s="3"/>
      <c r="BM4108" s="3"/>
    </row>
    <row r="4109" spans="11:65" ht="12.75" customHeight="1" x14ac:dyDescent="0.15">
      <c r="K4109" s="1"/>
      <c r="AL4109" s="16"/>
      <c r="AM4109" s="16"/>
      <c r="AN4109" s="17"/>
      <c r="AO4109" s="16"/>
      <c r="AP4109" s="16"/>
      <c r="AQ4109" s="18"/>
      <c r="AR4109" s="18"/>
      <c r="AS4109" s="16"/>
      <c r="AT4109" s="16"/>
      <c r="AU4109" s="16"/>
      <c r="AV4109" s="16"/>
      <c r="AW4109" s="17"/>
      <c r="AX4109" s="16"/>
      <c r="AY4109" s="16"/>
      <c r="AZ4109" s="16"/>
      <c r="BA4109" s="16"/>
      <c r="BB4109" s="16"/>
      <c r="BC4109" s="16"/>
      <c r="BD4109" s="16"/>
      <c r="BH4109" s="6"/>
      <c r="BI4109" s="3"/>
      <c r="BK4109" s="6"/>
      <c r="BL4109" s="3"/>
      <c r="BM4109" s="3"/>
    </row>
    <row r="4110" spans="11:65" ht="12.75" customHeight="1" x14ac:dyDescent="0.15">
      <c r="K4110" s="1"/>
      <c r="AL4110" s="16"/>
      <c r="AM4110" s="16"/>
      <c r="AN4110" s="17"/>
      <c r="AO4110" s="16"/>
      <c r="AP4110" s="16"/>
      <c r="AQ4110" s="18"/>
      <c r="AR4110" s="18"/>
      <c r="AS4110" s="16"/>
      <c r="AT4110" s="16"/>
      <c r="AU4110" s="16"/>
      <c r="AV4110" s="16"/>
      <c r="AW4110" s="17"/>
      <c r="AX4110" s="16"/>
      <c r="AY4110" s="16"/>
      <c r="AZ4110" s="16"/>
      <c r="BA4110" s="16"/>
      <c r="BB4110" s="16"/>
      <c r="BC4110" s="16"/>
      <c r="BD4110" s="16"/>
      <c r="BH4110" s="6"/>
      <c r="BI4110" s="3"/>
      <c r="BK4110" s="6"/>
      <c r="BL4110" s="3"/>
      <c r="BM4110" s="3"/>
    </row>
    <row r="4111" spans="11:65" ht="12.75" customHeight="1" x14ac:dyDescent="0.15">
      <c r="K4111" s="1"/>
      <c r="AL4111" s="16"/>
      <c r="AM4111" s="16"/>
      <c r="AN4111" s="17"/>
      <c r="AO4111" s="16"/>
      <c r="AP4111" s="16"/>
      <c r="AQ4111" s="18"/>
      <c r="AR4111" s="18"/>
      <c r="AS4111" s="16"/>
      <c r="AT4111" s="16"/>
      <c r="AU4111" s="16"/>
      <c r="AV4111" s="16"/>
      <c r="AW4111" s="17"/>
      <c r="AX4111" s="16"/>
      <c r="AY4111" s="16"/>
      <c r="AZ4111" s="16"/>
      <c r="BA4111" s="16"/>
      <c r="BB4111" s="16"/>
      <c r="BC4111" s="16"/>
      <c r="BD4111" s="16"/>
      <c r="BH4111" s="6"/>
      <c r="BI4111" s="3"/>
      <c r="BK4111" s="6"/>
      <c r="BL4111" s="3"/>
      <c r="BM4111" s="3"/>
    </row>
    <row r="4112" spans="11:65" ht="12.75" customHeight="1" x14ac:dyDescent="0.15">
      <c r="K4112" s="1"/>
      <c r="AL4112" s="16"/>
      <c r="AM4112" s="16"/>
      <c r="AN4112" s="17"/>
      <c r="AO4112" s="16"/>
      <c r="AP4112" s="16"/>
      <c r="AQ4112" s="18"/>
      <c r="AR4112" s="18"/>
      <c r="AS4112" s="16"/>
      <c r="AT4112" s="16"/>
      <c r="AU4112" s="16"/>
      <c r="AV4112" s="16"/>
      <c r="AW4112" s="17"/>
      <c r="AX4112" s="16"/>
      <c r="AY4112" s="16"/>
      <c r="AZ4112" s="16"/>
      <c r="BA4112" s="16"/>
      <c r="BB4112" s="16"/>
      <c r="BC4112" s="16"/>
      <c r="BD4112" s="16"/>
      <c r="BH4112" s="6"/>
      <c r="BI4112" s="3"/>
      <c r="BK4112" s="6"/>
      <c r="BL4112" s="3"/>
      <c r="BM4112" s="3"/>
    </row>
    <row r="4113" spans="11:65" ht="12.75" customHeight="1" x14ac:dyDescent="0.15">
      <c r="K4113" s="1"/>
      <c r="AL4113" s="16"/>
      <c r="AM4113" s="16"/>
      <c r="AN4113" s="17"/>
      <c r="AO4113" s="16"/>
      <c r="AP4113" s="16"/>
      <c r="AQ4113" s="18"/>
      <c r="AR4113" s="18"/>
      <c r="AS4113" s="16"/>
      <c r="AT4113" s="16"/>
      <c r="AU4113" s="16"/>
      <c r="AV4113" s="16"/>
      <c r="AW4113" s="17"/>
      <c r="AX4113" s="16"/>
      <c r="AY4113" s="16"/>
      <c r="AZ4113" s="16"/>
      <c r="BA4113" s="16"/>
      <c r="BB4113" s="16"/>
      <c r="BC4113" s="16"/>
      <c r="BD4113" s="16"/>
      <c r="BH4113" s="6"/>
      <c r="BI4113" s="3"/>
      <c r="BK4113" s="6"/>
      <c r="BL4113" s="3"/>
      <c r="BM4113" s="3"/>
    </row>
    <row r="4114" spans="11:65" ht="12.75" customHeight="1" x14ac:dyDescent="0.15">
      <c r="K4114" s="1"/>
      <c r="AL4114" s="16"/>
      <c r="AM4114" s="16"/>
      <c r="AN4114" s="17"/>
      <c r="AO4114" s="16"/>
      <c r="AP4114" s="16"/>
      <c r="AQ4114" s="18"/>
      <c r="AR4114" s="18"/>
      <c r="AS4114" s="16"/>
      <c r="AT4114" s="16"/>
      <c r="AU4114" s="16"/>
      <c r="AV4114" s="16"/>
      <c r="AW4114" s="17"/>
      <c r="AX4114" s="16"/>
      <c r="AY4114" s="16"/>
      <c r="AZ4114" s="16"/>
      <c r="BA4114" s="16"/>
      <c r="BB4114" s="16"/>
      <c r="BC4114" s="16"/>
      <c r="BD4114" s="16"/>
      <c r="BH4114" s="6"/>
      <c r="BI4114" s="3"/>
      <c r="BK4114" s="6"/>
      <c r="BL4114" s="3"/>
      <c r="BM4114" s="3"/>
    </row>
    <row r="4115" spans="11:65" ht="12.75" customHeight="1" x14ac:dyDescent="0.15">
      <c r="K4115" s="1"/>
      <c r="AL4115" s="16"/>
      <c r="AM4115" s="16"/>
      <c r="AN4115" s="17"/>
      <c r="AO4115" s="16"/>
      <c r="AP4115" s="16"/>
      <c r="AQ4115" s="18"/>
      <c r="AR4115" s="18"/>
      <c r="AS4115" s="16"/>
      <c r="AT4115" s="16"/>
      <c r="AU4115" s="16"/>
      <c r="AV4115" s="16"/>
      <c r="AW4115" s="17"/>
      <c r="AX4115" s="16"/>
      <c r="AY4115" s="16"/>
      <c r="AZ4115" s="16"/>
      <c r="BA4115" s="16"/>
      <c r="BB4115" s="16"/>
      <c r="BC4115" s="16"/>
      <c r="BD4115" s="16"/>
      <c r="BH4115" s="6"/>
      <c r="BI4115" s="3"/>
      <c r="BK4115" s="6"/>
      <c r="BL4115" s="3"/>
      <c r="BM4115" s="3"/>
    </row>
    <row r="4116" spans="11:65" ht="12.75" customHeight="1" x14ac:dyDescent="0.15">
      <c r="K4116" s="1"/>
      <c r="AL4116" s="16"/>
      <c r="AM4116" s="16"/>
      <c r="AN4116" s="17"/>
      <c r="AO4116" s="16"/>
      <c r="AP4116" s="16"/>
      <c r="AQ4116" s="18"/>
      <c r="AR4116" s="18"/>
      <c r="AS4116" s="16"/>
      <c r="AT4116" s="16"/>
      <c r="AU4116" s="16"/>
      <c r="AV4116" s="16"/>
      <c r="AW4116" s="17"/>
      <c r="AX4116" s="16"/>
      <c r="AY4116" s="16"/>
      <c r="AZ4116" s="16"/>
      <c r="BA4116" s="16"/>
      <c r="BB4116" s="16"/>
      <c r="BC4116" s="16"/>
      <c r="BD4116" s="16"/>
      <c r="BH4116" s="6"/>
      <c r="BI4116" s="3"/>
      <c r="BK4116" s="6"/>
      <c r="BL4116" s="3"/>
      <c r="BM4116" s="3"/>
    </row>
    <row r="4117" spans="11:65" ht="12.75" customHeight="1" x14ac:dyDescent="0.15">
      <c r="K4117" s="1"/>
      <c r="AL4117" s="16"/>
      <c r="AM4117" s="16"/>
      <c r="AN4117" s="17"/>
      <c r="AO4117" s="16"/>
      <c r="AP4117" s="16"/>
      <c r="AQ4117" s="18"/>
      <c r="AR4117" s="18"/>
      <c r="AS4117" s="16"/>
      <c r="AT4117" s="16"/>
      <c r="AU4117" s="16"/>
      <c r="AV4117" s="16"/>
      <c r="AW4117" s="17"/>
      <c r="AX4117" s="16"/>
      <c r="AY4117" s="16"/>
      <c r="AZ4117" s="16"/>
      <c r="BA4117" s="16"/>
      <c r="BB4117" s="16"/>
      <c r="BC4117" s="16"/>
      <c r="BD4117" s="16"/>
      <c r="BH4117" s="6"/>
      <c r="BI4117" s="3"/>
      <c r="BK4117" s="6"/>
      <c r="BL4117" s="3"/>
      <c r="BM4117" s="3"/>
    </row>
    <row r="4118" spans="11:65" ht="12.75" customHeight="1" x14ac:dyDescent="0.15">
      <c r="K4118" s="1"/>
      <c r="AL4118" s="16"/>
      <c r="AM4118" s="16"/>
      <c r="AN4118" s="17"/>
      <c r="AO4118" s="16"/>
      <c r="AP4118" s="16"/>
      <c r="AQ4118" s="18"/>
      <c r="AR4118" s="18"/>
      <c r="AS4118" s="16"/>
      <c r="AT4118" s="16"/>
      <c r="AU4118" s="16"/>
      <c r="AV4118" s="16"/>
      <c r="AW4118" s="17"/>
      <c r="AX4118" s="16"/>
      <c r="AY4118" s="16"/>
      <c r="AZ4118" s="16"/>
      <c r="BA4118" s="16"/>
      <c r="BB4118" s="16"/>
      <c r="BC4118" s="16"/>
      <c r="BD4118" s="16"/>
      <c r="BH4118" s="6"/>
      <c r="BI4118" s="3"/>
      <c r="BK4118" s="6"/>
      <c r="BL4118" s="3"/>
      <c r="BM4118" s="3"/>
    </row>
    <row r="4119" spans="11:65" ht="12.75" customHeight="1" x14ac:dyDescent="0.15">
      <c r="K4119" s="1"/>
      <c r="AL4119" s="16"/>
      <c r="AM4119" s="16"/>
      <c r="AN4119" s="17"/>
      <c r="AO4119" s="16"/>
      <c r="AP4119" s="16"/>
      <c r="AQ4119" s="18"/>
      <c r="AR4119" s="18"/>
      <c r="AS4119" s="16"/>
      <c r="AT4119" s="16"/>
      <c r="AU4119" s="16"/>
      <c r="AV4119" s="16"/>
      <c r="AW4119" s="17"/>
      <c r="AX4119" s="16"/>
      <c r="AY4119" s="16"/>
      <c r="AZ4119" s="16"/>
      <c r="BA4119" s="16"/>
      <c r="BB4119" s="16"/>
      <c r="BC4119" s="16"/>
      <c r="BD4119" s="16"/>
      <c r="BH4119" s="6"/>
      <c r="BI4119" s="3"/>
      <c r="BK4119" s="6"/>
      <c r="BL4119" s="3"/>
      <c r="BM4119" s="3"/>
    </row>
    <row r="4120" spans="11:65" ht="12.75" customHeight="1" x14ac:dyDescent="0.15">
      <c r="K4120" s="1"/>
      <c r="AL4120" s="16"/>
      <c r="AM4120" s="16"/>
      <c r="AN4120" s="17"/>
      <c r="AO4120" s="16"/>
      <c r="AP4120" s="16"/>
      <c r="AQ4120" s="18"/>
      <c r="AR4120" s="18"/>
      <c r="AS4120" s="16"/>
      <c r="AT4120" s="16"/>
      <c r="AU4120" s="16"/>
      <c r="AV4120" s="16"/>
      <c r="AW4120" s="17"/>
      <c r="AX4120" s="16"/>
      <c r="AY4120" s="16"/>
      <c r="AZ4120" s="16"/>
      <c r="BA4120" s="16"/>
      <c r="BB4120" s="16"/>
      <c r="BC4120" s="16"/>
      <c r="BD4120" s="16"/>
      <c r="BH4120" s="6"/>
      <c r="BI4120" s="3"/>
      <c r="BK4120" s="6"/>
      <c r="BL4120" s="3"/>
      <c r="BM4120" s="3"/>
    </row>
    <row r="4121" spans="11:65" ht="12.75" customHeight="1" x14ac:dyDescent="0.15">
      <c r="K4121" s="1"/>
      <c r="AL4121" s="16"/>
      <c r="AM4121" s="16"/>
      <c r="AN4121" s="17"/>
      <c r="AO4121" s="16"/>
      <c r="AP4121" s="16"/>
      <c r="AQ4121" s="18"/>
      <c r="AR4121" s="18"/>
      <c r="AS4121" s="16"/>
      <c r="AT4121" s="16"/>
      <c r="AU4121" s="16"/>
      <c r="AV4121" s="16"/>
      <c r="AW4121" s="17"/>
      <c r="AX4121" s="16"/>
      <c r="AY4121" s="16"/>
      <c r="AZ4121" s="16"/>
      <c r="BA4121" s="16"/>
      <c r="BB4121" s="16"/>
      <c r="BC4121" s="16"/>
      <c r="BD4121" s="16"/>
      <c r="BH4121" s="6"/>
      <c r="BI4121" s="3"/>
      <c r="BK4121" s="6"/>
      <c r="BL4121" s="3"/>
      <c r="BM4121" s="3"/>
    </row>
    <row r="4122" spans="11:65" ht="12.75" customHeight="1" x14ac:dyDescent="0.15">
      <c r="K4122" s="1"/>
      <c r="AL4122" s="16"/>
      <c r="AM4122" s="16"/>
      <c r="AN4122" s="17"/>
      <c r="AO4122" s="16"/>
      <c r="AP4122" s="16"/>
      <c r="AQ4122" s="18"/>
      <c r="AR4122" s="18"/>
      <c r="AS4122" s="16"/>
      <c r="AT4122" s="16"/>
      <c r="AU4122" s="16"/>
      <c r="AV4122" s="16"/>
      <c r="AW4122" s="17"/>
      <c r="AX4122" s="16"/>
      <c r="AY4122" s="16"/>
      <c r="AZ4122" s="16"/>
      <c r="BA4122" s="16"/>
      <c r="BB4122" s="16"/>
      <c r="BC4122" s="16"/>
      <c r="BD4122" s="16"/>
      <c r="BH4122" s="6"/>
      <c r="BI4122" s="3"/>
      <c r="BK4122" s="6"/>
      <c r="BL4122" s="3"/>
      <c r="BM4122" s="3"/>
    </row>
    <row r="4123" spans="11:65" ht="12.75" customHeight="1" x14ac:dyDescent="0.15">
      <c r="K4123" s="1"/>
      <c r="AL4123" s="16"/>
      <c r="AM4123" s="16"/>
      <c r="AN4123" s="17"/>
      <c r="AO4123" s="16"/>
      <c r="AP4123" s="16"/>
      <c r="AQ4123" s="18"/>
      <c r="AR4123" s="18"/>
      <c r="AS4123" s="16"/>
      <c r="AT4123" s="16"/>
      <c r="AU4123" s="16"/>
      <c r="AV4123" s="16"/>
      <c r="AW4123" s="17"/>
      <c r="AX4123" s="16"/>
      <c r="AY4123" s="16"/>
      <c r="AZ4123" s="16"/>
      <c r="BA4123" s="16"/>
      <c r="BB4123" s="16"/>
      <c r="BC4123" s="16"/>
      <c r="BD4123" s="16"/>
      <c r="BH4123" s="6"/>
      <c r="BI4123" s="3"/>
      <c r="BK4123" s="6"/>
      <c r="BL4123" s="3"/>
      <c r="BM4123" s="3"/>
    </row>
    <row r="4124" spans="11:65" ht="12.75" customHeight="1" x14ac:dyDescent="0.15">
      <c r="K4124" s="1"/>
      <c r="AL4124" s="16"/>
      <c r="AM4124" s="16"/>
      <c r="AN4124" s="17"/>
      <c r="AO4124" s="16"/>
      <c r="AP4124" s="16"/>
      <c r="AQ4124" s="18"/>
      <c r="AR4124" s="18"/>
      <c r="AS4124" s="16"/>
      <c r="AT4124" s="16"/>
      <c r="AU4124" s="16"/>
      <c r="AV4124" s="16"/>
      <c r="AW4124" s="17"/>
      <c r="AX4124" s="16"/>
      <c r="AY4124" s="16"/>
      <c r="AZ4124" s="16"/>
      <c r="BA4124" s="16"/>
      <c r="BB4124" s="16"/>
      <c r="BC4124" s="16"/>
      <c r="BD4124" s="16"/>
      <c r="BH4124" s="6"/>
      <c r="BI4124" s="3"/>
      <c r="BK4124" s="6"/>
      <c r="BL4124" s="3"/>
      <c r="BM4124" s="3"/>
    </row>
    <row r="4125" spans="11:65" ht="12.75" customHeight="1" x14ac:dyDescent="0.15">
      <c r="K4125" s="1"/>
      <c r="AL4125" s="16"/>
      <c r="AM4125" s="16"/>
      <c r="AN4125" s="17"/>
      <c r="AO4125" s="16"/>
      <c r="AP4125" s="16"/>
      <c r="AQ4125" s="18"/>
      <c r="AR4125" s="18"/>
      <c r="AS4125" s="16"/>
      <c r="AT4125" s="16"/>
      <c r="AU4125" s="16"/>
      <c r="AV4125" s="16"/>
      <c r="AW4125" s="17"/>
      <c r="AX4125" s="16"/>
      <c r="AY4125" s="16"/>
      <c r="AZ4125" s="16"/>
      <c r="BA4125" s="16"/>
      <c r="BB4125" s="16"/>
      <c r="BC4125" s="16"/>
      <c r="BD4125" s="16"/>
      <c r="BH4125" s="6"/>
      <c r="BI4125" s="3"/>
      <c r="BK4125" s="6"/>
      <c r="BL4125" s="3"/>
      <c r="BM4125" s="3"/>
    </row>
    <row r="4126" spans="11:65" ht="12.75" customHeight="1" x14ac:dyDescent="0.15">
      <c r="K4126" s="1"/>
      <c r="AL4126" s="16"/>
      <c r="AM4126" s="16"/>
      <c r="AN4126" s="17"/>
      <c r="AO4126" s="16"/>
      <c r="AP4126" s="16"/>
      <c r="AQ4126" s="18"/>
      <c r="AR4126" s="18"/>
      <c r="AS4126" s="16"/>
      <c r="AT4126" s="16"/>
      <c r="AU4126" s="16"/>
      <c r="AV4126" s="16"/>
      <c r="AW4126" s="17"/>
      <c r="AX4126" s="16"/>
      <c r="AY4126" s="16"/>
      <c r="AZ4126" s="16"/>
      <c r="BA4126" s="16"/>
      <c r="BB4126" s="16"/>
      <c r="BC4126" s="16"/>
      <c r="BD4126" s="16"/>
      <c r="BH4126" s="6"/>
      <c r="BI4126" s="3"/>
      <c r="BK4126" s="6"/>
      <c r="BL4126" s="3"/>
      <c r="BM4126" s="3"/>
    </row>
    <row r="4127" spans="11:65" ht="12.75" customHeight="1" x14ac:dyDescent="0.15">
      <c r="K4127" s="1"/>
      <c r="AL4127" s="16"/>
      <c r="AM4127" s="16"/>
      <c r="AN4127" s="17"/>
      <c r="AO4127" s="16"/>
      <c r="AP4127" s="16"/>
      <c r="AQ4127" s="18"/>
      <c r="AR4127" s="18"/>
      <c r="AS4127" s="16"/>
      <c r="AT4127" s="16"/>
      <c r="AU4127" s="16"/>
      <c r="AV4127" s="16"/>
      <c r="AW4127" s="17"/>
      <c r="AX4127" s="16"/>
      <c r="AY4127" s="16"/>
      <c r="AZ4127" s="16"/>
      <c r="BA4127" s="16"/>
      <c r="BB4127" s="16"/>
      <c r="BC4127" s="16"/>
      <c r="BD4127" s="16"/>
      <c r="BH4127" s="6"/>
      <c r="BI4127" s="3"/>
      <c r="BK4127" s="6"/>
      <c r="BL4127" s="3"/>
      <c r="BM4127" s="3"/>
    </row>
    <row r="4128" spans="11:65" ht="12.75" customHeight="1" x14ac:dyDescent="0.15">
      <c r="K4128" s="1"/>
      <c r="AL4128" s="16"/>
      <c r="AM4128" s="16"/>
      <c r="AN4128" s="17"/>
      <c r="AO4128" s="16"/>
      <c r="AP4128" s="16"/>
      <c r="AQ4128" s="18"/>
      <c r="AR4128" s="18"/>
      <c r="AS4128" s="16"/>
      <c r="AT4128" s="16"/>
      <c r="AU4128" s="16"/>
      <c r="AV4128" s="16"/>
      <c r="AW4128" s="17"/>
      <c r="AX4128" s="16"/>
      <c r="AY4128" s="16"/>
      <c r="AZ4128" s="16"/>
      <c r="BA4128" s="16"/>
      <c r="BB4128" s="16"/>
      <c r="BC4128" s="16"/>
      <c r="BD4128" s="16"/>
      <c r="BH4128" s="6"/>
      <c r="BI4128" s="3"/>
      <c r="BK4128" s="6"/>
      <c r="BL4128" s="3"/>
      <c r="BM4128" s="3"/>
    </row>
    <row r="4129" spans="11:65" ht="12.75" customHeight="1" x14ac:dyDescent="0.15">
      <c r="K4129" s="1"/>
      <c r="AL4129" s="16"/>
      <c r="AM4129" s="16"/>
      <c r="AN4129" s="17"/>
      <c r="AO4129" s="16"/>
      <c r="AP4129" s="16"/>
      <c r="AQ4129" s="18"/>
      <c r="AR4129" s="18"/>
      <c r="AS4129" s="16"/>
      <c r="AT4129" s="16"/>
      <c r="AU4129" s="16"/>
      <c r="AV4129" s="16"/>
      <c r="AW4129" s="17"/>
      <c r="AX4129" s="16"/>
      <c r="AY4129" s="16"/>
      <c r="AZ4129" s="16"/>
      <c r="BA4129" s="16"/>
      <c r="BB4129" s="16"/>
      <c r="BC4129" s="16"/>
      <c r="BD4129" s="16"/>
      <c r="BH4129" s="6"/>
      <c r="BI4129" s="3"/>
      <c r="BK4129" s="6"/>
      <c r="BL4129" s="3"/>
      <c r="BM4129" s="3"/>
    </row>
    <row r="4130" spans="11:65" ht="12.75" customHeight="1" x14ac:dyDescent="0.15">
      <c r="K4130" s="1"/>
      <c r="AL4130" s="16"/>
      <c r="AM4130" s="16"/>
      <c r="AN4130" s="17"/>
      <c r="AO4130" s="16"/>
      <c r="AP4130" s="16"/>
      <c r="AQ4130" s="18"/>
      <c r="AR4130" s="18"/>
      <c r="AS4130" s="16"/>
      <c r="AT4130" s="16"/>
      <c r="AU4130" s="16"/>
      <c r="AV4130" s="16"/>
      <c r="AW4130" s="17"/>
      <c r="AX4130" s="16"/>
      <c r="AY4130" s="16"/>
      <c r="AZ4130" s="16"/>
      <c r="BA4130" s="16"/>
      <c r="BB4130" s="16"/>
      <c r="BC4130" s="16"/>
      <c r="BD4130" s="16"/>
      <c r="BH4130" s="6"/>
      <c r="BI4130" s="3"/>
      <c r="BK4130" s="6"/>
      <c r="BL4130" s="3"/>
      <c r="BM4130" s="3"/>
    </row>
    <row r="4131" spans="11:65" ht="12.75" customHeight="1" x14ac:dyDescent="0.15">
      <c r="K4131" s="1"/>
      <c r="AL4131" s="16"/>
      <c r="AM4131" s="16"/>
      <c r="AN4131" s="17"/>
      <c r="AO4131" s="16"/>
      <c r="AP4131" s="16"/>
      <c r="AQ4131" s="18"/>
      <c r="AR4131" s="18"/>
      <c r="AS4131" s="16"/>
      <c r="AT4131" s="16"/>
      <c r="AU4131" s="16"/>
      <c r="AV4131" s="16"/>
      <c r="AW4131" s="17"/>
      <c r="AX4131" s="16"/>
      <c r="AY4131" s="16"/>
      <c r="AZ4131" s="16"/>
      <c r="BA4131" s="16"/>
      <c r="BB4131" s="16"/>
      <c r="BC4131" s="16"/>
      <c r="BD4131" s="16"/>
      <c r="BH4131" s="6"/>
      <c r="BI4131" s="3"/>
      <c r="BK4131" s="6"/>
      <c r="BL4131" s="3"/>
      <c r="BM4131" s="3"/>
    </row>
    <row r="4132" spans="11:65" ht="12.75" customHeight="1" x14ac:dyDescent="0.15">
      <c r="K4132" s="1"/>
      <c r="AL4132" s="16"/>
      <c r="AM4132" s="16"/>
      <c r="AN4132" s="17"/>
      <c r="AO4132" s="16"/>
      <c r="AP4132" s="16"/>
      <c r="AQ4132" s="18"/>
      <c r="AR4132" s="18"/>
      <c r="AS4132" s="16"/>
      <c r="AT4132" s="16"/>
      <c r="AU4132" s="16"/>
      <c r="AV4132" s="16"/>
      <c r="AW4132" s="17"/>
      <c r="AX4132" s="16"/>
      <c r="AY4132" s="16"/>
      <c r="AZ4132" s="16"/>
      <c r="BA4132" s="16"/>
      <c r="BB4132" s="16"/>
      <c r="BC4132" s="16"/>
      <c r="BD4132" s="16"/>
      <c r="BH4132" s="6"/>
      <c r="BI4132" s="3"/>
      <c r="BK4132" s="6"/>
      <c r="BL4132" s="3"/>
      <c r="BM4132" s="3"/>
    </row>
    <row r="4133" spans="11:65" ht="12.75" customHeight="1" x14ac:dyDescent="0.15">
      <c r="K4133" s="1"/>
      <c r="AL4133" s="16"/>
      <c r="AM4133" s="16"/>
      <c r="AN4133" s="17"/>
      <c r="AO4133" s="16"/>
      <c r="AP4133" s="16"/>
      <c r="AQ4133" s="18"/>
      <c r="AR4133" s="18"/>
      <c r="AS4133" s="16"/>
      <c r="AT4133" s="16"/>
      <c r="AU4133" s="16"/>
      <c r="AV4133" s="16"/>
      <c r="AW4133" s="17"/>
      <c r="AX4133" s="16"/>
      <c r="AY4133" s="16"/>
      <c r="AZ4133" s="16"/>
      <c r="BA4133" s="16"/>
      <c r="BB4133" s="16"/>
      <c r="BC4133" s="16"/>
      <c r="BD4133" s="16"/>
      <c r="BH4133" s="6"/>
      <c r="BI4133" s="3"/>
      <c r="BK4133" s="6"/>
      <c r="BL4133" s="3"/>
      <c r="BM4133" s="3"/>
    </row>
    <row r="4134" spans="11:65" ht="12.75" customHeight="1" x14ac:dyDescent="0.15">
      <c r="K4134" s="1"/>
      <c r="AL4134" s="16"/>
      <c r="AM4134" s="16"/>
      <c r="AN4134" s="17"/>
      <c r="AO4134" s="16"/>
      <c r="AP4134" s="16"/>
      <c r="AQ4134" s="18"/>
      <c r="AR4134" s="18"/>
      <c r="AS4134" s="16"/>
      <c r="AT4134" s="16"/>
      <c r="AU4134" s="16"/>
      <c r="AV4134" s="16"/>
      <c r="AW4134" s="17"/>
      <c r="AX4134" s="16"/>
      <c r="AY4134" s="16"/>
      <c r="AZ4134" s="16"/>
      <c r="BA4134" s="16"/>
      <c r="BB4134" s="16"/>
      <c r="BC4134" s="16"/>
      <c r="BD4134" s="16"/>
      <c r="BH4134" s="6"/>
      <c r="BI4134" s="3"/>
      <c r="BK4134" s="6"/>
      <c r="BL4134" s="3"/>
      <c r="BM4134" s="3"/>
    </row>
    <row r="4135" spans="11:65" ht="12.75" customHeight="1" x14ac:dyDescent="0.15">
      <c r="K4135" s="1"/>
      <c r="AL4135" s="16"/>
      <c r="AM4135" s="16"/>
      <c r="AN4135" s="17"/>
      <c r="AO4135" s="16"/>
      <c r="AP4135" s="16"/>
      <c r="AQ4135" s="18"/>
      <c r="AR4135" s="18"/>
      <c r="AS4135" s="16"/>
      <c r="AT4135" s="16"/>
      <c r="AU4135" s="16"/>
      <c r="AV4135" s="16"/>
      <c r="AW4135" s="17"/>
      <c r="AX4135" s="16"/>
      <c r="AY4135" s="16"/>
      <c r="AZ4135" s="16"/>
      <c r="BA4135" s="16"/>
      <c r="BB4135" s="16"/>
      <c r="BC4135" s="16"/>
      <c r="BD4135" s="16"/>
      <c r="BH4135" s="6"/>
      <c r="BI4135" s="3"/>
      <c r="BK4135" s="6"/>
      <c r="BL4135" s="3"/>
      <c r="BM4135" s="3"/>
    </row>
    <row r="4136" spans="11:65" ht="12.75" customHeight="1" x14ac:dyDescent="0.15">
      <c r="K4136" s="1"/>
      <c r="AL4136" s="16"/>
      <c r="AM4136" s="16"/>
      <c r="AN4136" s="17"/>
      <c r="AO4136" s="16"/>
      <c r="AP4136" s="16"/>
      <c r="AQ4136" s="18"/>
      <c r="AR4136" s="18"/>
      <c r="AS4136" s="16"/>
      <c r="AT4136" s="16"/>
      <c r="AU4136" s="16"/>
      <c r="AV4136" s="16"/>
      <c r="AW4136" s="17"/>
      <c r="AX4136" s="16"/>
      <c r="AY4136" s="16"/>
      <c r="AZ4136" s="16"/>
      <c r="BA4136" s="16"/>
      <c r="BB4136" s="16"/>
      <c r="BC4136" s="16"/>
      <c r="BD4136" s="16"/>
      <c r="BH4136" s="6"/>
      <c r="BI4136" s="3"/>
      <c r="BK4136" s="6"/>
      <c r="BL4136" s="3"/>
      <c r="BM4136" s="3"/>
    </row>
    <row r="4137" spans="11:65" ht="12.75" customHeight="1" x14ac:dyDescent="0.15">
      <c r="K4137" s="1"/>
      <c r="AL4137" s="16"/>
      <c r="AM4137" s="16"/>
      <c r="AN4137" s="17"/>
      <c r="AO4137" s="16"/>
      <c r="AP4137" s="16"/>
      <c r="AQ4137" s="18"/>
      <c r="AR4137" s="18"/>
      <c r="AS4137" s="16"/>
      <c r="AT4137" s="16"/>
      <c r="AU4137" s="16"/>
      <c r="AV4137" s="16"/>
      <c r="AW4137" s="17"/>
      <c r="AX4137" s="16"/>
      <c r="AY4137" s="16"/>
      <c r="AZ4137" s="16"/>
      <c r="BA4137" s="16"/>
      <c r="BB4137" s="16"/>
      <c r="BC4137" s="16"/>
      <c r="BD4137" s="16"/>
      <c r="BH4137" s="6"/>
      <c r="BI4137" s="3"/>
      <c r="BK4137" s="6"/>
      <c r="BL4137" s="3"/>
      <c r="BM4137" s="3"/>
    </row>
    <row r="4138" spans="11:65" ht="12.75" customHeight="1" x14ac:dyDescent="0.15">
      <c r="K4138" s="1"/>
      <c r="AL4138" s="16"/>
      <c r="AM4138" s="16"/>
      <c r="AN4138" s="17"/>
      <c r="AO4138" s="16"/>
      <c r="AP4138" s="16"/>
      <c r="AQ4138" s="18"/>
      <c r="AR4138" s="18"/>
      <c r="AS4138" s="16"/>
      <c r="AT4138" s="16"/>
      <c r="AU4138" s="16"/>
      <c r="AV4138" s="16"/>
      <c r="AW4138" s="17"/>
      <c r="AX4138" s="16"/>
      <c r="AY4138" s="16"/>
      <c r="AZ4138" s="16"/>
      <c r="BA4138" s="16"/>
      <c r="BB4138" s="16"/>
      <c r="BC4138" s="16"/>
      <c r="BD4138" s="16"/>
      <c r="BH4138" s="6"/>
      <c r="BI4138" s="3"/>
      <c r="BK4138" s="6"/>
      <c r="BL4138" s="3"/>
      <c r="BM4138" s="3"/>
    </row>
    <row r="4139" spans="11:65" ht="12.75" customHeight="1" x14ac:dyDescent="0.15">
      <c r="K4139" s="1"/>
      <c r="AL4139" s="16"/>
      <c r="AM4139" s="16"/>
      <c r="AN4139" s="17"/>
      <c r="AO4139" s="16"/>
      <c r="AP4139" s="16"/>
      <c r="AQ4139" s="18"/>
      <c r="AR4139" s="18"/>
      <c r="AS4139" s="16"/>
      <c r="AT4139" s="16"/>
      <c r="AU4139" s="16"/>
      <c r="AV4139" s="16"/>
      <c r="AW4139" s="17"/>
      <c r="AX4139" s="16"/>
      <c r="AY4139" s="16"/>
      <c r="AZ4139" s="16"/>
      <c r="BA4139" s="16"/>
      <c r="BB4139" s="16"/>
      <c r="BC4139" s="16"/>
      <c r="BD4139" s="16"/>
      <c r="BH4139" s="6"/>
      <c r="BI4139" s="3"/>
      <c r="BK4139" s="6"/>
      <c r="BL4139" s="3"/>
      <c r="BM4139" s="3"/>
    </row>
    <row r="4140" spans="11:65" ht="12.75" customHeight="1" x14ac:dyDescent="0.15">
      <c r="K4140" s="1"/>
      <c r="AL4140" s="16"/>
      <c r="AM4140" s="16"/>
      <c r="AN4140" s="17"/>
      <c r="AO4140" s="16"/>
      <c r="AP4140" s="16"/>
      <c r="AQ4140" s="18"/>
      <c r="AR4140" s="18"/>
      <c r="AS4140" s="16"/>
      <c r="AT4140" s="16"/>
      <c r="AU4140" s="16"/>
      <c r="AV4140" s="16"/>
      <c r="AW4140" s="17"/>
      <c r="AX4140" s="16"/>
      <c r="AY4140" s="16"/>
      <c r="AZ4140" s="16"/>
      <c r="BA4140" s="16"/>
      <c r="BB4140" s="16"/>
      <c r="BC4140" s="16"/>
      <c r="BD4140" s="16"/>
      <c r="BH4140" s="6"/>
      <c r="BI4140" s="3"/>
      <c r="BK4140" s="6"/>
      <c r="BL4140" s="3"/>
      <c r="BM4140" s="3"/>
    </row>
    <row r="4141" spans="11:65" ht="12.75" customHeight="1" x14ac:dyDescent="0.15">
      <c r="K4141" s="1"/>
      <c r="AL4141" s="16"/>
      <c r="AM4141" s="16"/>
      <c r="AN4141" s="17"/>
      <c r="AO4141" s="16"/>
      <c r="AP4141" s="16"/>
      <c r="AQ4141" s="18"/>
      <c r="AR4141" s="18"/>
      <c r="AS4141" s="16"/>
      <c r="AT4141" s="16"/>
      <c r="AU4141" s="16"/>
      <c r="AV4141" s="16"/>
      <c r="AW4141" s="17"/>
      <c r="AX4141" s="16"/>
      <c r="AY4141" s="16"/>
      <c r="AZ4141" s="16"/>
      <c r="BA4141" s="16"/>
      <c r="BB4141" s="16"/>
      <c r="BC4141" s="16"/>
      <c r="BD4141" s="16"/>
      <c r="BH4141" s="6"/>
      <c r="BI4141" s="3"/>
      <c r="BK4141" s="6"/>
      <c r="BL4141" s="3"/>
      <c r="BM4141" s="3"/>
    </row>
    <row r="4142" spans="11:65" ht="12.75" customHeight="1" x14ac:dyDescent="0.15">
      <c r="K4142" s="1"/>
      <c r="AL4142" s="16"/>
      <c r="AM4142" s="16"/>
      <c r="AN4142" s="17"/>
      <c r="AO4142" s="16"/>
      <c r="AP4142" s="16"/>
      <c r="AQ4142" s="18"/>
      <c r="AR4142" s="18"/>
      <c r="AS4142" s="16"/>
      <c r="AT4142" s="16"/>
      <c r="AU4142" s="16"/>
      <c r="AV4142" s="16"/>
      <c r="AW4142" s="17"/>
      <c r="AX4142" s="16"/>
      <c r="AY4142" s="16"/>
      <c r="AZ4142" s="16"/>
      <c r="BA4142" s="16"/>
      <c r="BB4142" s="16"/>
      <c r="BC4142" s="16"/>
      <c r="BD4142" s="16"/>
      <c r="BH4142" s="6"/>
      <c r="BI4142" s="3"/>
      <c r="BK4142" s="6"/>
      <c r="BL4142" s="3"/>
      <c r="BM4142" s="3"/>
    </row>
    <row r="4143" spans="11:65" ht="12.75" customHeight="1" x14ac:dyDescent="0.15">
      <c r="K4143" s="1"/>
      <c r="AL4143" s="16"/>
      <c r="AM4143" s="16"/>
      <c r="AN4143" s="17"/>
      <c r="AO4143" s="16"/>
      <c r="AP4143" s="16"/>
      <c r="AQ4143" s="18"/>
      <c r="AR4143" s="18"/>
      <c r="AS4143" s="16"/>
      <c r="AT4143" s="16"/>
      <c r="AU4143" s="16"/>
      <c r="AV4143" s="16"/>
      <c r="AW4143" s="17"/>
      <c r="AX4143" s="16"/>
      <c r="AY4143" s="16"/>
      <c r="AZ4143" s="16"/>
      <c r="BA4143" s="16"/>
      <c r="BB4143" s="16"/>
      <c r="BC4143" s="16"/>
      <c r="BD4143" s="16"/>
      <c r="BH4143" s="6"/>
      <c r="BI4143" s="3"/>
      <c r="BK4143" s="6"/>
      <c r="BL4143" s="3"/>
      <c r="BM4143" s="3"/>
    </row>
    <row r="4144" spans="11:65" ht="12.75" customHeight="1" x14ac:dyDescent="0.15">
      <c r="K4144" s="1"/>
      <c r="AL4144" s="16"/>
      <c r="AM4144" s="16"/>
      <c r="AN4144" s="17"/>
      <c r="AO4144" s="16"/>
      <c r="AP4144" s="16"/>
      <c r="AQ4144" s="18"/>
      <c r="AR4144" s="18"/>
      <c r="AS4144" s="16"/>
      <c r="AT4144" s="16"/>
      <c r="AU4144" s="16"/>
      <c r="AV4144" s="16"/>
      <c r="AW4144" s="17"/>
      <c r="AX4144" s="16"/>
      <c r="AY4144" s="16"/>
      <c r="AZ4144" s="16"/>
      <c r="BA4144" s="16"/>
      <c r="BB4144" s="16"/>
      <c r="BC4144" s="16"/>
      <c r="BD4144" s="16"/>
      <c r="BH4144" s="6"/>
      <c r="BI4144" s="3"/>
      <c r="BK4144" s="6"/>
      <c r="BL4144" s="3"/>
      <c r="BM4144" s="3"/>
    </row>
    <row r="4145" spans="11:65" ht="12.75" customHeight="1" x14ac:dyDescent="0.15">
      <c r="K4145" s="1"/>
      <c r="AL4145" s="16"/>
      <c r="AM4145" s="16"/>
      <c r="AN4145" s="17"/>
      <c r="AO4145" s="16"/>
      <c r="AP4145" s="16"/>
      <c r="AQ4145" s="18"/>
      <c r="AR4145" s="18"/>
      <c r="AS4145" s="16"/>
      <c r="AT4145" s="16"/>
      <c r="AU4145" s="16"/>
      <c r="AV4145" s="16"/>
      <c r="AW4145" s="17"/>
      <c r="AX4145" s="16"/>
      <c r="AY4145" s="16"/>
      <c r="AZ4145" s="16"/>
      <c r="BA4145" s="16"/>
      <c r="BB4145" s="16"/>
      <c r="BC4145" s="16"/>
      <c r="BD4145" s="16"/>
      <c r="BH4145" s="6"/>
      <c r="BI4145" s="3"/>
      <c r="BK4145" s="6"/>
      <c r="BL4145" s="3"/>
      <c r="BM4145" s="3"/>
    </row>
    <row r="4146" spans="11:65" ht="12.75" customHeight="1" x14ac:dyDescent="0.15">
      <c r="K4146" s="1"/>
      <c r="AL4146" s="16"/>
      <c r="AM4146" s="16"/>
      <c r="AN4146" s="17"/>
      <c r="AO4146" s="16"/>
      <c r="AP4146" s="16"/>
      <c r="AQ4146" s="18"/>
      <c r="AR4146" s="18"/>
      <c r="AS4146" s="16"/>
      <c r="AT4146" s="16"/>
      <c r="AU4146" s="16"/>
      <c r="AV4146" s="16"/>
      <c r="AW4146" s="17"/>
      <c r="AX4146" s="16"/>
      <c r="AY4146" s="16"/>
      <c r="AZ4146" s="16"/>
      <c r="BA4146" s="16"/>
      <c r="BB4146" s="16"/>
      <c r="BC4146" s="16"/>
      <c r="BD4146" s="16"/>
      <c r="BH4146" s="6"/>
      <c r="BI4146" s="3"/>
      <c r="BK4146" s="6"/>
      <c r="BL4146" s="3"/>
      <c r="BM4146" s="3"/>
    </row>
    <row r="4147" spans="11:65" ht="12.75" customHeight="1" x14ac:dyDescent="0.15">
      <c r="K4147" s="1"/>
      <c r="AL4147" s="16"/>
      <c r="AM4147" s="16"/>
      <c r="AN4147" s="17"/>
      <c r="AO4147" s="16"/>
      <c r="AP4147" s="16"/>
      <c r="AQ4147" s="18"/>
      <c r="AR4147" s="18"/>
      <c r="AS4147" s="16"/>
      <c r="AT4147" s="16"/>
      <c r="AU4147" s="16"/>
      <c r="AV4147" s="16"/>
      <c r="AW4147" s="17"/>
      <c r="AX4147" s="16"/>
      <c r="AY4147" s="16"/>
      <c r="AZ4147" s="16"/>
      <c r="BA4147" s="16"/>
      <c r="BB4147" s="16"/>
      <c r="BC4147" s="16"/>
      <c r="BD4147" s="16"/>
      <c r="BH4147" s="6"/>
      <c r="BI4147" s="3"/>
      <c r="BK4147" s="6"/>
      <c r="BL4147" s="3"/>
      <c r="BM4147" s="3"/>
    </row>
    <row r="4148" spans="11:65" ht="12.75" customHeight="1" x14ac:dyDescent="0.15">
      <c r="K4148" s="1"/>
      <c r="AL4148" s="16"/>
      <c r="AM4148" s="16"/>
      <c r="AN4148" s="17"/>
      <c r="AO4148" s="16"/>
      <c r="AP4148" s="16"/>
      <c r="AQ4148" s="18"/>
      <c r="AR4148" s="18"/>
      <c r="AS4148" s="16"/>
      <c r="AT4148" s="16"/>
      <c r="AU4148" s="16"/>
      <c r="AV4148" s="16"/>
      <c r="AW4148" s="17"/>
      <c r="AX4148" s="16"/>
      <c r="AY4148" s="16"/>
      <c r="AZ4148" s="16"/>
      <c r="BA4148" s="16"/>
      <c r="BB4148" s="16"/>
      <c r="BC4148" s="16"/>
      <c r="BD4148" s="16"/>
      <c r="BH4148" s="6"/>
      <c r="BI4148" s="3"/>
      <c r="BK4148" s="6"/>
      <c r="BL4148" s="3"/>
      <c r="BM4148" s="3"/>
    </row>
    <row r="4149" spans="11:65" ht="12.75" customHeight="1" x14ac:dyDescent="0.15">
      <c r="K4149" s="1"/>
      <c r="AL4149" s="16"/>
      <c r="AM4149" s="16"/>
      <c r="AN4149" s="17"/>
      <c r="AO4149" s="16"/>
      <c r="AP4149" s="16"/>
      <c r="AQ4149" s="18"/>
      <c r="AR4149" s="18"/>
      <c r="AS4149" s="16"/>
      <c r="AT4149" s="16"/>
      <c r="AU4149" s="16"/>
      <c r="AV4149" s="16"/>
      <c r="AW4149" s="17"/>
      <c r="AX4149" s="16"/>
      <c r="AY4149" s="16"/>
      <c r="AZ4149" s="16"/>
      <c r="BA4149" s="16"/>
      <c r="BB4149" s="16"/>
      <c r="BC4149" s="16"/>
      <c r="BD4149" s="16"/>
      <c r="BH4149" s="6"/>
      <c r="BI4149" s="3"/>
      <c r="BK4149" s="6"/>
      <c r="BL4149" s="3"/>
      <c r="BM4149" s="3"/>
    </row>
    <row r="4150" spans="11:65" ht="12.75" customHeight="1" x14ac:dyDescent="0.15">
      <c r="K4150" s="1"/>
      <c r="AL4150" s="16"/>
      <c r="AM4150" s="16"/>
      <c r="AN4150" s="17"/>
      <c r="AO4150" s="16"/>
      <c r="AP4150" s="16"/>
      <c r="AQ4150" s="18"/>
      <c r="AR4150" s="18"/>
      <c r="AS4150" s="16"/>
      <c r="AT4150" s="16"/>
      <c r="AU4150" s="16"/>
      <c r="AV4150" s="16"/>
      <c r="AW4150" s="17"/>
      <c r="AX4150" s="16"/>
      <c r="AY4150" s="16"/>
      <c r="AZ4150" s="16"/>
      <c r="BA4150" s="16"/>
      <c r="BB4150" s="16"/>
      <c r="BC4150" s="16"/>
      <c r="BD4150" s="16"/>
      <c r="BH4150" s="6"/>
      <c r="BI4150" s="3"/>
      <c r="BK4150" s="6"/>
      <c r="BL4150" s="3"/>
      <c r="BM4150" s="3"/>
    </row>
    <row r="4151" spans="11:65" ht="12.75" customHeight="1" x14ac:dyDescent="0.15">
      <c r="K4151" s="1"/>
      <c r="AL4151" s="16"/>
      <c r="AM4151" s="16"/>
      <c r="AN4151" s="17"/>
      <c r="AO4151" s="16"/>
      <c r="AP4151" s="16"/>
      <c r="AQ4151" s="18"/>
      <c r="AR4151" s="18"/>
      <c r="AS4151" s="16"/>
      <c r="AT4151" s="16"/>
      <c r="AU4151" s="16"/>
      <c r="AV4151" s="16"/>
      <c r="AW4151" s="17"/>
      <c r="AX4151" s="16"/>
      <c r="AY4151" s="16"/>
      <c r="AZ4151" s="16"/>
      <c r="BA4151" s="16"/>
      <c r="BB4151" s="16"/>
      <c r="BC4151" s="16"/>
      <c r="BD4151" s="16"/>
      <c r="BH4151" s="6"/>
      <c r="BI4151" s="3"/>
      <c r="BK4151" s="6"/>
      <c r="BL4151" s="3"/>
      <c r="BM4151" s="3"/>
    </row>
    <row r="4152" spans="11:65" ht="12.75" customHeight="1" x14ac:dyDescent="0.15">
      <c r="K4152" s="1"/>
      <c r="AL4152" s="16"/>
      <c r="AM4152" s="16"/>
      <c r="AN4152" s="17"/>
      <c r="AO4152" s="16"/>
      <c r="AP4152" s="16"/>
      <c r="AQ4152" s="18"/>
      <c r="AR4152" s="18"/>
      <c r="AS4152" s="16"/>
      <c r="AT4152" s="16"/>
      <c r="AU4152" s="16"/>
      <c r="AV4152" s="16"/>
      <c r="AW4152" s="17"/>
      <c r="AX4152" s="16"/>
      <c r="AY4152" s="16"/>
      <c r="AZ4152" s="16"/>
      <c r="BA4152" s="16"/>
      <c r="BB4152" s="16"/>
      <c r="BC4152" s="16"/>
      <c r="BD4152" s="16"/>
      <c r="BH4152" s="6"/>
      <c r="BI4152" s="3"/>
      <c r="BK4152" s="6"/>
      <c r="BL4152" s="3"/>
      <c r="BM4152" s="3"/>
    </row>
    <row r="4153" spans="11:65" ht="12.75" customHeight="1" x14ac:dyDescent="0.15">
      <c r="K4153" s="1"/>
      <c r="AL4153" s="16"/>
      <c r="AM4153" s="16"/>
      <c r="AN4153" s="17"/>
      <c r="AO4153" s="16"/>
      <c r="AP4153" s="16"/>
      <c r="AQ4153" s="18"/>
      <c r="AR4153" s="18"/>
      <c r="AS4153" s="16"/>
      <c r="AT4153" s="16"/>
      <c r="AU4153" s="16"/>
      <c r="AV4153" s="16"/>
      <c r="AW4153" s="17"/>
      <c r="AX4153" s="16"/>
      <c r="AY4153" s="16"/>
      <c r="AZ4153" s="16"/>
      <c r="BA4153" s="16"/>
      <c r="BB4153" s="16"/>
      <c r="BC4153" s="16"/>
      <c r="BD4153" s="16"/>
      <c r="BH4153" s="6"/>
      <c r="BI4153" s="3"/>
      <c r="BK4153" s="6"/>
      <c r="BL4153" s="3"/>
      <c r="BM4153" s="3"/>
    </row>
    <row r="4154" spans="11:65" ht="12.75" customHeight="1" x14ac:dyDescent="0.15">
      <c r="K4154" s="1"/>
      <c r="AL4154" s="16"/>
      <c r="AM4154" s="16"/>
      <c r="AN4154" s="17"/>
      <c r="AO4154" s="16"/>
      <c r="AP4154" s="16"/>
      <c r="AQ4154" s="18"/>
      <c r="AR4154" s="18"/>
      <c r="AS4154" s="16"/>
      <c r="AT4154" s="16"/>
      <c r="AU4154" s="16"/>
      <c r="AV4154" s="16"/>
      <c r="AW4154" s="17"/>
      <c r="AX4154" s="16"/>
      <c r="AY4154" s="16"/>
      <c r="AZ4154" s="16"/>
      <c r="BA4154" s="16"/>
      <c r="BB4154" s="16"/>
      <c r="BC4154" s="16"/>
      <c r="BD4154" s="16"/>
      <c r="BH4154" s="6"/>
      <c r="BI4154" s="3"/>
      <c r="BK4154" s="6"/>
      <c r="BL4154" s="3"/>
      <c r="BM4154" s="3"/>
    </row>
    <row r="4155" spans="11:65" ht="12.75" customHeight="1" x14ac:dyDescent="0.15">
      <c r="K4155" s="1"/>
      <c r="AL4155" s="16"/>
      <c r="AM4155" s="16"/>
      <c r="AN4155" s="17"/>
      <c r="AO4155" s="16"/>
      <c r="AP4155" s="16"/>
      <c r="AQ4155" s="18"/>
      <c r="AR4155" s="18"/>
      <c r="AS4155" s="16"/>
      <c r="AT4155" s="16"/>
      <c r="AU4155" s="16"/>
      <c r="AV4155" s="16"/>
      <c r="AW4155" s="17"/>
      <c r="AX4155" s="16"/>
      <c r="AY4155" s="16"/>
      <c r="AZ4155" s="16"/>
      <c r="BA4155" s="16"/>
      <c r="BB4155" s="16"/>
      <c r="BC4155" s="16"/>
      <c r="BD4155" s="16"/>
      <c r="BH4155" s="6"/>
      <c r="BI4155" s="3"/>
      <c r="BK4155" s="6"/>
      <c r="BL4155" s="3"/>
      <c r="BM4155" s="3"/>
    </row>
    <row r="4156" spans="11:65" ht="12.75" customHeight="1" x14ac:dyDescent="0.15">
      <c r="K4156" s="1"/>
      <c r="AL4156" s="16"/>
      <c r="AM4156" s="16"/>
      <c r="AN4156" s="17"/>
      <c r="AO4156" s="16"/>
      <c r="AP4156" s="16"/>
      <c r="AQ4156" s="18"/>
      <c r="AR4156" s="18"/>
      <c r="AS4156" s="16"/>
      <c r="AT4156" s="16"/>
      <c r="AU4156" s="16"/>
      <c r="AV4156" s="16"/>
      <c r="AW4156" s="17"/>
      <c r="AX4156" s="16"/>
      <c r="AY4156" s="16"/>
      <c r="AZ4156" s="16"/>
      <c r="BA4156" s="16"/>
      <c r="BB4156" s="16"/>
      <c r="BC4156" s="16"/>
      <c r="BD4156" s="16"/>
      <c r="BH4156" s="6"/>
      <c r="BI4156" s="3"/>
      <c r="BK4156" s="6"/>
      <c r="BL4156" s="3"/>
      <c r="BM4156" s="3"/>
    </row>
    <row r="4157" spans="11:65" ht="12.75" customHeight="1" x14ac:dyDescent="0.15">
      <c r="K4157" s="1"/>
      <c r="AL4157" s="16"/>
      <c r="AM4157" s="16"/>
      <c r="AN4157" s="17"/>
      <c r="AO4157" s="16"/>
      <c r="AP4157" s="16"/>
      <c r="AQ4157" s="18"/>
      <c r="AR4157" s="18"/>
      <c r="AS4157" s="16"/>
      <c r="AT4157" s="16"/>
      <c r="AU4157" s="16"/>
      <c r="AV4157" s="16"/>
      <c r="AW4157" s="17"/>
      <c r="AX4157" s="16"/>
      <c r="AY4157" s="16"/>
      <c r="AZ4157" s="16"/>
      <c r="BA4157" s="16"/>
      <c r="BB4157" s="16"/>
      <c r="BC4157" s="16"/>
      <c r="BD4157" s="16"/>
      <c r="BH4157" s="6"/>
      <c r="BI4157" s="3"/>
      <c r="BK4157" s="6"/>
      <c r="BL4157" s="3"/>
      <c r="BM4157" s="3"/>
    </row>
    <row r="4158" spans="11:65" ht="12.75" customHeight="1" x14ac:dyDescent="0.15">
      <c r="K4158" s="1"/>
      <c r="AL4158" s="16"/>
      <c r="AM4158" s="16"/>
      <c r="AN4158" s="17"/>
      <c r="AO4158" s="16"/>
      <c r="AP4158" s="16"/>
      <c r="AQ4158" s="18"/>
      <c r="AR4158" s="18"/>
      <c r="AS4158" s="16"/>
      <c r="AT4158" s="16"/>
      <c r="AU4158" s="16"/>
      <c r="AV4158" s="16"/>
      <c r="AW4158" s="17"/>
      <c r="AX4158" s="16"/>
      <c r="AY4158" s="16"/>
      <c r="AZ4158" s="16"/>
      <c r="BA4158" s="16"/>
      <c r="BB4158" s="16"/>
      <c r="BC4158" s="16"/>
      <c r="BD4158" s="16"/>
      <c r="BH4158" s="6"/>
      <c r="BI4158" s="3"/>
      <c r="BK4158" s="6"/>
      <c r="BL4158" s="3"/>
      <c r="BM4158" s="3"/>
    </row>
    <row r="4159" spans="11:65" ht="12.75" customHeight="1" x14ac:dyDescent="0.15">
      <c r="K4159" s="1"/>
      <c r="AL4159" s="16"/>
      <c r="AM4159" s="16"/>
      <c r="AN4159" s="17"/>
      <c r="AO4159" s="16"/>
      <c r="AP4159" s="16"/>
      <c r="AQ4159" s="18"/>
      <c r="AR4159" s="18"/>
      <c r="AS4159" s="16"/>
      <c r="AT4159" s="16"/>
      <c r="AU4159" s="16"/>
      <c r="AV4159" s="16"/>
      <c r="AW4159" s="17"/>
      <c r="AX4159" s="16"/>
      <c r="AY4159" s="16"/>
      <c r="AZ4159" s="16"/>
      <c r="BA4159" s="16"/>
      <c r="BB4159" s="16"/>
      <c r="BC4159" s="16"/>
      <c r="BD4159" s="16"/>
      <c r="BH4159" s="6"/>
      <c r="BI4159" s="3"/>
      <c r="BK4159" s="6"/>
      <c r="BL4159" s="3"/>
      <c r="BM4159" s="3"/>
    </row>
    <row r="4160" spans="11:65" ht="12.75" customHeight="1" x14ac:dyDescent="0.15">
      <c r="K4160" s="1"/>
      <c r="AL4160" s="16"/>
      <c r="AM4160" s="16"/>
      <c r="AN4160" s="17"/>
      <c r="AO4160" s="16"/>
      <c r="AP4160" s="16"/>
      <c r="AQ4160" s="18"/>
      <c r="AR4160" s="18"/>
      <c r="AS4160" s="16"/>
      <c r="AT4160" s="16"/>
      <c r="AU4160" s="16"/>
      <c r="AV4160" s="16"/>
      <c r="AW4160" s="17"/>
      <c r="AX4160" s="16"/>
      <c r="AY4160" s="16"/>
      <c r="AZ4160" s="16"/>
      <c r="BA4160" s="16"/>
      <c r="BB4160" s="16"/>
      <c r="BC4160" s="16"/>
      <c r="BD4160" s="16"/>
      <c r="BH4160" s="6"/>
      <c r="BI4160" s="3"/>
      <c r="BK4160" s="6"/>
      <c r="BL4160" s="3"/>
      <c r="BM4160" s="3"/>
    </row>
    <row r="4161" spans="11:65" ht="12.75" customHeight="1" x14ac:dyDescent="0.15">
      <c r="K4161" s="1"/>
      <c r="AL4161" s="16"/>
      <c r="AM4161" s="16"/>
      <c r="AN4161" s="17"/>
      <c r="AO4161" s="16"/>
      <c r="AP4161" s="16"/>
      <c r="AQ4161" s="18"/>
      <c r="AR4161" s="18"/>
      <c r="AS4161" s="16"/>
      <c r="AT4161" s="16"/>
      <c r="AU4161" s="16"/>
      <c r="AV4161" s="16"/>
      <c r="AW4161" s="17"/>
      <c r="AX4161" s="16"/>
      <c r="AY4161" s="16"/>
      <c r="AZ4161" s="16"/>
      <c r="BA4161" s="16"/>
      <c r="BB4161" s="16"/>
      <c r="BC4161" s="16"/>
      <c r="BD4161" s="16"/>
      <c r="BH4161" s="6"/>
      <c r="BI4161" s="3"/>
      <c r="BK4161" s="6"/>
      <c r="BL4161" s="3"/>
      <c r="BM4161" s="3"/>
    </row>
    <row r="4162" spans="11:65" ht="12.75" customHeight="1" x14ac:dyDescent="0.15">
      <c r="K4162" s="1"/>
      <c r="AL4162" s="16"/>
      <c r="AM4162" s="16"/>
      <c r="AN4162" s="17"/>
      <c r="AO4162" s="16"/>
      <c r="AP4162" s="16"/>
      <c r="AQ4162" s="18"/>
      <c r="AR4162" s="18"/>
      <c r="AS4162" s="16"/>
      <c r="AT4162" s="16"/>
      <c r="AU4162" s="16"/>
      <c r="AV4162" s="16"/>
      <c r="AW4162" s="17"/>
      <c r="AX4162" s="16"/>
      <c r="AY4162" s="16"/>
      <c r="AZ4162" s="16"/>
      <c r="BA4162" s="16"/>
      <c r="BB4162" s="16"/>
      <c r="BC4162" s="16"/>
      <c r="BD4162" s="16"/>
      <c r="BH4162" s="6"/>
      <c r="BI4162" s="3"/>
      <c r="BK4162" s="6"/>
      <c r="BL4162" s="3"/>
      <c r="BM4162" s="3"/>
    </row>
    <row r="4163" spans="11:65" ht="12.75" customHeight="1" x14ac:dyDescent="0.15">
      <c r="K4163" s="1"/>
      <c r="AL4163" s="16"/>
      <c r="AM4163" s="16"/>
      <c r="AN4163" s="17"/>
      <c r="AO4163" s="16"/>
      <c r="AP4163" s="16"/>
      <c r="AQ4163" s="18"/>
      <c r="AR4163" s="18"/>
      <c r="AS4163" s="16"/>
      <c r="AT4163" s="16"/>
      <c r="AU4163" s="16"/>
      <c r="AV4163" s="16"/>
      <c r="AW4163" s="17"/>
      <c r="AX4163" s="16"/>
      <c r="AY4163" s="16"/>
      <c r="AZ4163" s="16"/>
      <c r="BA4163" s="16"/>
      <c r="BB4163" s="16"/>
      <c r="BC4163" s="16"/>
      <c r="BD4163" s="16"/>
      <c r="BH4163" s="6"/>
      <c r="BI4163" s="3"/>
      <c r="BK4163" s="6"/>
      <c r="BL4163" s="3"/>
      <c r="BM4163" s="3"/>
    </row>
    <row r="4164" spans="11:65" ht="12.75" customHeight="1" x14ac:dyDescent="0.15">
      <c r="K4164" s="1"/>
      <c r="AL4164" s="16"/>
      <c r="AM4164" s="16"/>
      <c r="AN4164" s="17"/>
      <c r="AO4164" s="16"/>
      <c r="AP4164" s="16"/>
      <c r="AQ4164" s="18"/>
      <c r="AR4164" s="18"/>
      <c r="AS4164" s="16"/>
      <c r="AT4164" s="16"/>
      <c r="AU4164" s="16"/>
      <c r="AV4164" s="16"/>
      <c r="AW4164" s="17"/>
      <c r="AX4164" s="16"/>
      <c r="AY4164" s="16"/>
      <c r="AZ4164" s="16"/>
      <c r="BA4164" s="16"/>
      <c r="BB4164" s="16"/>
      <c r="BC4164" s="16"/>
      <c r="BD4164" s="16"/>
      <c r="BH4164" s="6"/>
      <c r="BI4164" s="3"/>
      <c r="BK4164" s="6"/>
      <c r="BL4164" s="3"/>
      <c r="BM4164" s="3"/>
    </row>
    <row r="4165" spans="11:65" ht="12.75" customHeight="1" x14ac:dyDescent="0.15">
      <c r="K4165" s="1"/>
      <c r="AL4165" s="16"/>
      <c r="AM4165" s="16"/>
      <c r="AN4165" s="17"/>
      <c r="AO4165" s="16"/>
      <c r="AP4165" s="16"/>
      <c r="AQ4165" s="18"/>
      <c r="AR4165" s="18"/>
      <c r="AS4165" s="16"/>
      <c r="AT4165" s="16"/>
      <c r="AU4165" s="16"/>
      <c r="AV4165" s="16"/>
      <c r="AW4165" s="17"/>
      <c r="AX4165" s="16"/>
      <c r="AY4165" s="16"/>
      <c r="AZ4165" s="16"/>
      <c r="BA4165" s="16"/>
      <c r="BB4165" s="16"/>
      <c r="BC4165" s="16"/>
      <c r="BD4165" s="16"/>
      <c r="BH4165" s="6"/>
      <c r="BI4165" s="3"/>
      <c r="BK4165" s="6"/>
      <c r="BL4165" s="3"/>
      <c r="BM4165" s="3"/>
    </row>
    <row r="4166" spans="11:65" ht="12.75" customHeight="1" x14ac:dyDescent="0.15">
      <c r="K4166" s="1"/>
      <c r="AL4166" s="16"/>
      <c r="AM4166" s="16"/>
      <c r="AN4166" s="17"/>
      <c r="AO4166" s="16"/>
      <c r="AP4166" s="16"/>
      <c r="AQ4166" s="18"/>
      <c r="AR4166" s="18"/>
      <c r="AS4166" s="16"/>
      <c r="AT4166" s="16"/>
      <c r="AU4166" s="16"/>
      <c r="AV4166" s="16"/>
      <c r="AW4166" s="17"/>
      <c r="AX4166" s="16"/>
      <c r="AY4166" s="16"/>
      <c r="AZ4166" s="16"/>
      <c r="BA4166" s="16"/>
      <c r="BB4166" s="16"/>
      <c r="BC4166" s="16"/>
      <c r="BD4166" s="16"/>
      <c r="BH4166" s="6"/>
      <c r="BI4166" s="3"/>
      <c r="BK4166" s="6"/>
      <c r="BL4166" s="3"/>
      <c r="BM4166" s="3"/>
    </row>
    <row r="4167" spans="11:65" ht="12.75" customHeight="1" x14ac:dyDescent="0.15">
      <c r="K4167" s="1"/>
      <c r="AL4167" s="16"/>
      <c r="AM4167" s="16"/>
      <c r="AN4167" s="17"/>
      <c r="AO4167" s="16"/>
      <c r="AP4167" s="16"/>
      <c r="AQ4167" s="18"/>
      <c r="AR4167" s="18"/>
      <c r="AS4167" s="16"/>
      <c r="AT4167" s="16"/>
      <c r="AU4167" s="16"/>
      <c r="AV4167" s="16"/>
      <c r="AW4167" s="17"/>
      <c r="AX4167" s="16"/>
      <c r="AY4167" s="16"/>
      <c r="AZ4167" s="16"/>
      <c r="BA4167" s="16"/>
      <c r="BB4167" s="16"/>
      <c r="BC4167" s="16"/>
      <c r="BD4167" s="16"/>
      <c r="BH4167" s="6"/>
      <c r="BI4167" s="3"/>
      <c r="BK4167" s="6"/>
      <c r="BL4167" s="3"/>
      <c r="BM4167" s="3"/>
    </row>
    <row r="4168" spans="11:65" ht="12.75" customHeight="1" x14ac:dyDescent="0.15">
      <c r="K4168" s="1"/>
      <c r="AL4168" s="16"/>
      <c r="AM4168" s="16"/>
      <c r="AN4168" s="17"/>
      <c r="AO4168" s="16"/>
      <c r="AP4168" s="16"/>
      <c r="AQ4168" s="18"/>
      <c r="AR4168" s="18"/>
      <c r="AS4168" s="16"/>
      <c r="AT4168" s="16"/>
      <c r="AU4168" s="16"/>
      <c r="AV4168" s="16"/>
      <c r="AW4168" s="17"/>
      <c r="AX4168" s="16"/>
      <c r="AY4168" s="16"/>
      <c r="AZ4168" s="16"/>
      <c r="BA4168" s="16"/>
      <c r="BB4168" s="16"/>
      <c r="BC4168" s="16"/>
      <c r="BD4168" s="16"/>
      <c r="BH4168" s="6"/>
      <c r="BI4168" s="3"/>
      <c r="BK4168" s="6"/>
      <c r="BL4168" s="3"/>
      <c r="BM4168" s="3"/>
    </row>
    <row r="4169" spans="11:65" ht="12.75" customHeight="1" x14ac:dyDescent="0.15">
      <c r="K4169" s="1"/>
      <c r="AL4169" s="16"/>
      <c r="AM4169" s="16"/>
      <c r="AN4169" s="17"/>
      <c r="AO4169" s="16"/>
      <c r="AP4169" s="16"/>
      <c r="AQ4169" s="18"/>
      <c r="AR4169" s="18"/>
      <c r="AS4169" s="16"/>
      <c r="AT4169" s="16"/>
      <c r="AU4169" s="16"/>
      <c r="AV4169" s="16"/>
      <c r="AW4169" s="17"/>
      <c r="AX4169" s="16"/>
      <c r="AY4169" s="16"/>
      <c r="AZ4169" s="16"/>
      <c r="BA4169" s="16"/>
      <c r="BB4169" s="16"/>
      <c r="BC4169" s="16"/>
      <c r="BD4169" s="16"/>
      <c r="BH4169" s="6"/>
      <c r="BI4169" s="3"/>
      <c r="BK4169" s="6"/>
      <c r="BL4169" s="3"/>
      <c r="BM4169" s="3"/>
    </row>
    <row r="4170" spans="11:65" ht="12.75" customHeight="1" x14ac:dyDescent="0.15">
      <c r="K4170" s="1"/>
      <c r="AL4170" s="16"/>
      <c r="AM4170" s="16"/>
      <c r="AN4170" s="17"/>
      <c r="AO4170" s="16"/>
      <c r="AP4170" s="16"/>
      <c r="AQ4170" s="18"/>
      <c r="AR4170" s="18"/>
      <c r="AS4170" s="16"/>
      <c r="AT4170" s="16"/>
      <c r="AU4170" s="16"/>
      <c r="AV4170" s="16"/>
      <c r="AW4170" s="17"/>
      <c r="AX4170" s="16"/>
      <c r="AY4170" s="16"/>
      <c r="AZ4170" s="16"/>
      <c r="BA4170" s="16"/>
      <c r="BB4170" s="16"/>
      <c r="BC4170" s="16"/>
      <c r="BD4170" s="16"/>
      <c r="BH4170" s="6"/>
      <c r="BI4170" s="3"/>
      <c r="BK4170" s="6"/>
      <c r="BL4170" s="3"/>
      <c r="BM4170" s="3"/>
    </row>
    <row r="4171" spans="11:65" ht="12.75" customHeight="1" x14ac:dyDescent="0.15">
      <c r="K4171" s="1"/>
      <c r="AL4171" s="16"/>
      <c r="AM4171" s="16"/>
      <c r="AN4171" s="17"/>
      <c r="AO4171" s="16"/>
      <c r="AP4171" s="16"/>
      <c r="AQ4171" s="18"/>
      <c r="AR4171" s="18"/>
      <c r="AS4171" s="16"/>
      <c r="AT4171" s="16"/>
      <c r="AU4171" s="16"/>
      <c r="AV4171" s="16"/>
      <c r="AW4171" s="17"/>
      <c r="AX4171" s="16"/>
      <c r="AY4171" s="16"/>
      <c r="AZ4171" s="16"/>
      <c r="BA4171" s="16"/>
      <c r="BB4171" s="16"/>
      <c r="BC4171" s="16"/>
      <c r="BD4171" s="16"/>
      <c r="BH4171" s="6"/>
      <c r="BI4171" s="3"/>
      <c r="BK4171" s="6"/>
      <c r="BL4171" s="3"/>
      <c r="BM4171" s="3"/>
    </row>
    <row r="4172" spans="11:65" ht="12.75" customHeight="1" x14ac:dyDescent="0.15">
      <c r="K4172" s="1"/>
      <c r="AL4172" s="16"/>
      <c r="AM4172" s="16"/>
      <c r="AN4172" s="17"/>
      <c r="AO4172" s="16"/>
      <c r="AP4172" s="16"/>
      <c r="AQ4172" s="18"/>
      <c r="AR4172" s="18"/>
      <c r="AS4172" s="16"/>
      <c r="AT4172" s="16"/>
      <c r="AU4172" s="16"/>
      <c r="AV4172" s="16"/>
      <c r="AW4172" s="17"/>
      <c r="AX4172" s="16"/>
      <c r="AY4172" s="16"/>
      <c r="AZ4172" s="16"/>
      <c r="BA4172" s="16"/>
      <c r="BB4172" s="16"/>
      <c r="BC4172" s="16"/>
      <c r="BD4172" s="16"/>
      <c r="BH4172" s="6"/>
      <c r="BI4172" s="3"/>
      <c r="BK4172" s="6"/>
      <c r="BL4172" s="3"/>
      <c r="BM4172" s="3"/>
    </row>
    <row r="4173" spans="11:65" ht="12.75" customHeight="1" x14ac:dyDescent="0.15">
      <c r="K4173" s="1"/>
      <c r="AL4173" s="16"/>
      <c r="AM4173" s="16"/>
      <c r="AN4173" s="17"/>
      <c r="AO4173" s="16"/>
      <c r="AP4173" s="16"/>
      <c r="AQ4173" s="18"/>
      <c r="AR4173" s="18"/>
      <c r="AS4173" s="16"/>
      <c r="AT4173" s="16"/>
      <c r="AU4173" s="16"/>
      <c r="AV4173" s="16"/>
      <c r="AW4173" s="17"/>
      <c r="AX4173" s="16"/>
      <c r="AY4173" s="16"/>
      <c r="AZ4173" s="16"/>
      <c r="BA4173" s="16"/>
      <c r="BB4173" s="16"/>
      <c r="BC4173" s="16"/>
      <c r="BD4173" s="16"/>
      <c r="BH4173" s="6"/>
      <c r="BI4173" s="3"/>
      <c r="BK4173" s="6"/>
      <c r="BL4173" s="3"/>
      <c r="BM4173" s="3"/>
    </row>
    <row r="4174" spans="11:65" ht="12.75" customHeight="1" x14ac:dyDescent="0.15">
      <c r="K4174" s="1"/>
      <c r="AL4174" s="16"/>
      <c r="AM4174" s="16"/>
      <c r="AN4174" s="17"/>
      <c r="AO4174" s="16"/>
      <c r="AP4174" s="16"/>
      <c r="AQ4174" s="18"/>
      <c r="AR4174" s="18"/>
      <c r="AS4174" s="16"/>
      <c r="AT4174" s="16"/>
      <c r="AU4174" s="16"/>
      <c r="AV4174" s="16"/>
      <c r="AW4174" s="17"/>
      <c r="AX4174" s="16"/>
      <c r="AY4174" s="16"/>
      <c r="AZ4174" s="16"/>
      <c r="BA4174" s="16"/>
      <c r="BB4174" s="16"/>
      <c r="BC4174" s="16"/>
      <c r="BD4174" s="16"/>
      <c r="BH4174" s="6"/>
      <c r="BI4174" s="3"/>
      <c r="BK4174" s="6"/>
      <c r="BL4174" s="3"/>
      <c r="BM4174" s="3"/>
    </row>
    <row r="4175" spans="11:65" ht="12.75" customHeight="1" x14ac:dyDescent="0.15">
      <c r="K4175" s="1"/>
      <c r="AL4175" s="16"/>
      <c r="AM4175" s="16"/>
      <c r="AN4175" s="17"/>
      <c r="AO4175" s="16"/>
      <c r="AP4175" s="16"/>
      <c r="AQ4175" s="18"/>
      <c r="AR4175" s="18"/>
      <c r="AS4175" s="16"/>
      <c r="AT4175" s="16"/>
      <c r="AU4175" s="16"/>
      <c r="AV4175" s="16"/>
      <c r="AW4175" s="17"/>
      <c r="AX4175" s="16"/>
      <c r="AY4175" s="16"/>
      <c r="AZ4175" s="16"/>
      <c r="BA4175" s="16"/>
      <c r="BB4175" s="16"/>
      <c r="BC4175" s="16"/>
      <c r="BD4175" s="16"/>
      <c r="BH4175" s="6"/>
      <c r="BI4175" s="3"/>
      <c r="BK4175" s="6"/>
      <c r="BL4175" s="3"/>
      <c r="BM4175" s="3"/>
    </row>
    <row r="4176" spans="11:65" ht="12.75" customHeight="1" x14ac:dyDescent="0.15">
      <c r="K4176" s="1"/>
      <c r="AL4176" s="16"/>
      <c r="AM4176" s="16"/>
      <c r="AN4176" s="17"/>
      <c r="AO4176" s="16"/>
      <c r="AP4176" s="16"/>
      <c r="AQ4176" s="18"/>
      <c r="AR4176" s="18"/>
      <c r="AS4176" s="16"/>
      <c r="AT4176" s="16"/>
      <c r="AU4176" s="16"/>
      <c r="AV4176" s="16"/>
      <c r="AW4176" s="17"/>
      <c r="AX4176" s="16"/>
      <c r="AY4176" s="16"/>
      <c r="AZ4176" s="16"/>
      <c r="BA4176" s="16"/>
      <c r="BB4176" s="16"/>
      <c r="BC4176" s="16"/>
      <c r="BD4176" s="16"/>
      <c r="BH4176" s="6"/>
      <c r="BI4176" s="3"/>
      <c r="BK4176" s="6"/>
      <c r="BL4176" s="3"/>
      <c r="BM4176" s="3"/>
    </row>
    <row r="4177" spans="11:65" ht="12.75" customHeight="1" x14ac:dyDescent="0.15">
      <c r="K4177" s="1"/>
      <c r="AL4177" s="16"/>
      <c r="AM4177" s="16"/>
      <c r="AN4177" s="17"/>
      <c r="AO4177" s="16"/>
      <c r="AP4177" s="16"/>
      <c r="AQ4177" s="18"/>
      <c r="AR4177" s="18"/>
      <c r="AS4177" s="16"/>
      <c r="AT4177" s="16"/>
      <c r="AU4177" s="16"/>
      <c r="AV4177" s="16"/>
      <c r="AW4177" s="17"/>
      <c r="AX4177" s="16"/>
      <c r="AY4177" s="16"/>
      <c r="AZ4177" s="16"/>
      <c r="BA4177" s="16"/>
      <c r="BB4177" s="16"/>
      <c r="BC4177" s="16"/>
      <c r="BD4177" s="16"/>
      <c r="BH4177" s="6"/>
      <c r="BI4177" s="3"/>
      <c r="BK4177" s="6"/>
      <c r="BL4177" s="3"/>
      <c r="BM4177" s="3"/>
    </row>
    <row r="4178" spans="11:65" ht="12.75" customHeight="1" x14ac:dyDescent="0.15">
      <c r="K4178" s="1"/>
      <c r="AL4178" s="16"/>
      <c r="AM4178" s="16"/>
      <c r="AN4178" s="17"/>
      <c r="AO4178" s="16"/>
      <c r="AP4178" s="16"/>
      <c r="AQ4178" s="18"/>
      <c r="AR4178" s="18"/>
      <c r="AS4178" s="16"/>
      <c r="AT4178" s="16"/>
      <c r="AU4178" s="16"/>
      <c r="AV4178" s="16"/>
      <c r="AW4178" s="17"/>
      <c r="AX4178" s="16"/>
      <c r="AY4178" s="16"/>
      <c r="AZ4178" s="16"/>
      <c r="BA4178" s="16"/>
      <c r="BB4178" s="16"/>
      <c r="BC4178" s="16"/>
      <c r="BD4178" s="16"/>
      <c r="BH4178" s="6"/>
      <c r="BI4178" s="3"/>
      <c r="BK4178" s="6"/>
      <c r="BL4178" s="3"/>
      <c r="BM4178" s="3"/>
    </row>
    <row r="4179" spans="11:65" ht="12.75" customHeight="1" x14ac:dyDescent="0.15">
      <c r="K4179" s="1"/>
      <c r="AL4179" s="16"/>
      <c r="AM4179" s="16"/>
      <c r="AN4179" s="17"/>
      <c r="AO4179" s="16"/>
      <c r="AP4179" s="16"/>
      <c r="AQ4179" s="18"/>
      <c r="AR4179" s="18"/>
      <c r="AS4179" s="16"/>
      <c r="AT4179" s="16"/>
      <c r="AU4179" s="16"/>
      <c r="AV4179" s="16"/>
      <c r="AW4179" s="17"/>
      <c r="AX4179" s="16"/>
      <c r="AY4179" s="16"/>
      <c r="AZ4179" s="16"/>
      <c r="BA4179" s="16"/>
      <c r="BB4179" s="16"/>
      <c r="BC4179" s="16"/>
      <c r="BD4179" s="16"/>
      <c r="BH4179" s="6"/>
      <c r="BI4179" s="3"/>
      <c r="BK4179" s="6"/>
      <c r="BL4179" s="3"/>
      <c r="BM4179" s="3"/>
    </row>
    <row r="4180" spans="11:65" ht="12.75" customHeight="1" x14ac:dyDescent="0.15">
      <c r="K4180" s="1"/>
      <c r="AL4180" s="16"/>
      <c r="AM4180" s="16"/>
      <c r="AN4180" s="17"/>
      <c r="AO4180" s="16"/>
      <c r="AP4180" s="16"/>
      <c r="AQ4180" s="18"/>
      <c r="AR4180" s="18"/>
      <c r="AS4180" s="16"/>
      <c r="AT4180" s="16"/>
      <c r="AU4180" s="16"/>
      <c r="AV4180" s="16"/>
      <c r="AW4180" s="17"/>
      <c r="AX4180" s="16"/>
      <c r="AY4180" s="16"/>
      <c r="AZ4180" s="16"/>
      <c r="BA4180" s="16"/>
      <c r="BB4180" s="16"/>
      <c r="BC4180" s="16"/>
      <c r="BD4180" s="16"/>
      <c r="BH4180" s="6"/>
      <c r="BI4180" s="3"/>
      <c r="BK4180" s="6"/>
      <c r="BL4180" s="3"/>
      <c r="BM4180" s="3"/>
    </row>
    <row r="4181" spans="11:65" ht="12.75" customHeight="1" x14ac:dyDescent="0.15">
      <c r="K4181" s="1"/>
      <c r="AL4181" s="16"/>
      <c r="AM4181" s="16"/>
      <c r="AN4181" s="17"/>
      <c r="AO4181" s="16"/>
      <c r="AP4181" s="16"/>
      <c r="AQ4181" s="18"/>
      <c r="AR4181" s="18"/>
      <c r="AS4181" s="16"/>
      <c r="AT4181" s="16"/>
      <c r="AU4181" s="16"/>
      <c r="AV4181" s="16"/>
      <c r="AW4181" s="17"/>
      <c r="AX4181" s="16"/>
      <c r="AY4181" s="16"/>
      <c r="AZ4181" s="16"/>
      <c r="BA4181" s="16"/>
      <c r="BB4181" s="16"/>
      <c r="BC4181" s="16"/>
      <c r="BD4181" s="16"/>
      <c r="BH4181" s="6"/>
      <c r="BI4181" s="3"/>
      <c r="BK4181" s="6"/>
      <c r="BL4181" s="3"/>
      <c r="BM4181" s="3"/>
    </row>
    <row r="4182" spans="11:65" ht="12.75" customHeight="1" x14ac:dyDescent="0.15">
      <c r="K4182" s="1"/>
      <c r="AL4182" s="16"/>
      <c r="AM4182" s="16"/>
      <c r="AN4182" s="17"/>
      <c r="AO4182" s="16"/>
      <c r="AP4182" s="16"/>
      <c r="AQ4182" s="18"/>
      <c r="AR4182" s="18"/>
      <c r="AS4182" s="16"/>
      <c r="AT4182" s="16"/>
      <c r="AU4182" s="16"/>
      <c r="AV4182" s="16"/>
      <c r="AW4182" s="17"/>
      <c r="AX4182" s="16"/>
      <c r="AY4182" s="16"/>
      <c r="AZ4182" s="16"/>
      <c r="BA4182" s="16"/>
      <c r="BB4182" s="16"/>
      <c r="BC4182" s="16"/>
      <c r="BD4182" s="16"/>
      <c r="BH4182" s="6"/>
      <c r="BI4182" s="3"/>
      <c r="BK4182" s="6"/>
      <c r="BL4182" s="3"/>
      <c r="BM4182" s="3"/>
    </row>
    <row r="4183" spans="11:65" ht="12.75" customHeight="1" x14ac:dyDescent="0.15">
      <c r="K4183" s="1"/>
      <c r="AL4183" s="16"/>
      <c r="AM4183" s="16"/>
      <c r="AN4183" s="17"/>
      <c r="AO4183" s="16"/>
      <c r="AP4183" s="16"/>
      <c r="AQ4183" s="18"/>
      <c r="AR4183" s="18"/>
      <c r="AS4183" s="16"/>
      <c r="AT4183" s="16"/>
      <c r="AU4183" s="16"/>
      <c r="AV4183" s="16"/>
      <c r="AW4183" s="17"/>
      <c r="AX4183" s="16"/>
      <c r="AY4183" s="16"/>
      <c r="AZ4183" s="16"/>
      <c r="BA4183" s="16"/>
      <c r="BB4183" s="16"/>
      <c r="BC4183" s="16"/>
      <c r="BD4183" s="16"/>
      <c r="BH4183" s="6"/>
      <c r="BI4183" s="3"/>
      <c r="BK4183" s="6"/>
      <c r="BL4183" s="3"/>
      <c r="BM4183" s="3"/>
    </row>
    <row r="4184" spans="11:65" ht="12.75" customHeight="1" x14ac:dyDescent="0.15">
      <c r="K4184" s="1"/>
      <c r="AL4184" s="16"/>
      <c r="AM4184" s="16"/>
      <c r="AN4184" s="17"/>
      <c r="AO4184" s="16"/>
      <c r="AP4184" s="16"/>
      <c r="AQ4184" s="18"/>
      <c r="AR4184" s="18"/>
      <c r="AS4184" s="16"/>
      <c r="AT4184" s="16"/>
      <c r="AU4184" s="16"/>
      <c r="AV4184" s="16"/>
      <c r="AW4184" s="17"/>
      <c r="AX4184" s="16"/>
      <c r="AY4184" s="16"/>
      <c r="AZ4184" s="16"/>
      <c r="BA4184" s="16"/>
      <c r="BB4184" s="16"/>
      <c r="BC4184" s="16"/>
      <c r="BD4184" s="16"/>
      <c r="BH4184" s="6"/>
      <c r="BI4184" s="3"/>
      <c r="BK4184" s="6"/>
      <c r="BL4184" s="3"/>
      <c r="BM4184" s="3"/>
    </row>
    <row r="4185" spans="11:65" ht="12.75" customHeight="1" x14ac:dyDescent="0.15">
      <c r="K4185" s="1"/>
      <c r="AL4185" s="16"/>
      <c r="AM4185" s="16"/>
      <c r="AN4185" s="17"/>
      <c r="AO4185" s="16"/>
      <c r="AP4185" s="16"/>
      <c r="AQ4185" s="18"/>
      <c r="AR4185" s="18"/>
      <c r="AS4185" s="16"/>
      <c r="AT4185" s="16"/>
      <c r="AU4185" s="16"/>
      <c r="AV4185" s="16"/>
      <c r="AW4185" s="17"/>
      <c r="AX4185" s="16"/>
      <c r="AY4185" s="16"/>
      <c r="AZ4185" s="16"/>
      <c r="BA4185" s="16"/>
      <c r="BB4185" s="16"/>
      <c r="BC4185" s="16"/>
      <c r="BD4185" s="16"/>
      <c r="BH4185" s="6"/>
      <c r="BI4185" s="3"/>
      <c r="BK4185" s="6"/>
      <c r="BL4185" s="3"/>
      <c r="BM4185" s="3"/>
    </row>
    <row r="4186" spans="11:65" ht="12.75" customHeight="1" x14ac:dyDescent="0.15">
      <c r="K4186" s="1"/>
      <c r="AL4186" s="16"/>
      <c r="AM4186" s="16"/>
      <c r="AN4186" s="17"/>
      <c r="AO4186" s="16"/>
      <c r="AP4186" s="16"/>
      <c r="AQ4186" s="18"/>
      <c r="AR4186" s="18"/>
      <c r="AS4186" s="16"/>
      <c r="AT4186" s="16"/>
      <c r="AU4186" s="16"/>
      <c r="AV4186" s="16"/>
      <c r="AW4186" s="17"/>
      <c r="AX4186" s="16"/>
      <c r="AY4186" s="16"/>
      <c r="AZ4186" s="16"/>
      <c r="BA4186" s="16"/>
      <c r="BB4186" s="16"/>
      <c r="BC4186" s="16"/>
      <c r="BD4186" s="16"/>
      <c r="BH4186" s="6"/>
      <c r="BI4186" s="3"/>
      <c r="BK4186" s="6"/>
      <c r="BL4186" s="3"/>
      <c r="BM4186" s="3"/>
    </row>
    <row r="4187" spans="11:65" ht="12.75" customHeight="1" x14ac:dyDescent="0.15">
      <c r="K4187" s="1"/>
      <c r="AL4187" s="16"/>
      <c r="AM4187" s="16"/>
      <c r="AN4187" s="17"/>
      <c r="AO4187" s="16"/>
      <c r="AP4187" s="16"/>
      <c r="AQ4187" s="18"/>
      <c r="AR4187" s="18"/>
      <c r="AS4187" s="16"/>
      <c r="AT4187" s="16"/>
      <c r="AU4187" s="16"/>
      <c r="AV4187" s="16"/>
      <c r="AW4187" s="17"/>
      <c r="AX4187" s="16"/>
      <c r="AY4187" s="16"/>
      <c r="AZ4187" s="16"/>
      <c r="BA4187" s="16"/>
      <c r="BB4187" s="16"/>
      <c r="BC4187" s="16"/>
      <c r="BD4187" s="16"/>
      <c r="BH4187" s="6"/>
      <c r="BI4187" s="3"/>
      <c r="BK4187" s="6"/>
      <c r="BL4187" s="3"/>
      <c r="BM4187" s="3"/>
    </row>
    <row r="4188" spans="11:65" ht="12.75" customHeight="1" x14ac:dyDescent="0.15">
      <c r="K4188" s="1"/>
      <c r="AL4188" s="16"/>
      <c r="AM4188" s="16"/>
      <c r="AN4188" s="17"/>
      <c r="AO4188" s="16"/>
      <c r="AP4188" s="16"/>
      <c r="AQ4188" s="18"/>
      <c r="AR4188" s="18"/>
      <c r="AS4188" s="16"/>
      <c r="AT4188" s="16"/>
      <c r="AU4188" s="16"/>
      <c r="AV4188" s="16"/>
      <c r="AW4188" s="17"/>
      <c r="AX4188" s="16"/>
      <c r="AY4188" s="16"/>
      <c r="AZ4188" s="16"/>
      <c r="BA4188" s="16"/>
      <c r="BB4188" s="16"/>
      <c r="BC4188" s="16"/>
      <c r="BD4188" s="16"/>
      <c r="BH4188" s="6"/>
      <c r="BI4188" s="3"/>
      <c r="BK4188" s="6"/>
      <c r="BL4188" s="3"/>
      <c r="BM4188" s="3"/>
    </row>
    <row r="4189" spans="11:65" ht="12.75" customHeight="1" x14ac:dyDescent="0.15">
      <c r="K4189" s="1"/>
      <c r="AL4189" s="16"/>
      <c r="AM4189" s="16"/>
      <c r="AN4189" s="17"/>
      <c r="AO4189" s="16"/>
      <c r="AP4189" s="16"/>
      <c r="AQ4189" s="18"/>
      <c r="AR4189" s="18"/>
      <c r="AS4189" s="16"/>
      <c r="AT4189" s="16"/>
      <c r="AU4189" s="16"/>
      <c r="AV4189" s="16"/>
      <c r="AW4189" s="17"/>
      <c r="AX4189" s="16"/>
      <c r="AY4189" s="16"/>
      <c r="AZ4189" s="16"/>
      <c r="BA4189" s="16"/>
      <c r="BB4189" s="16"/>
      <c r="BC4189" s="16"/>
      <c r="BD4189" s="16"/>
      <c r="BH4189" s="6"/>
      <c r="BI4189" s="3"/>
      <c r="BK4189" s="6"/>
      <c r="BL4189" s="3"/>
      <c r="BM4189" s="3"/>
    </row>
    <row r="4190" spans="11:65" ht="12.75" customHeight="1" x14ac:dyDescent="0.15">
      <c r="K4190" s="1"/>
      <c r="AL4190" s="16"/>
      <c r="AM4190" s="16"/>
      <c r="AN4190" s="17"/>
      <c r="AO4190" s="16"/>
      <c r="AP4190" s="16"/>
      <c r="AQ4190" s="18"/>
      <c r="AR4190" s="18"/>
      <c r="AS4190" s="16"/>
      <c r="AT4190" s="16"/>
      <c r="AU4190" s="16"/>
      <c r="AV4190" s="16"/>
      <c r="AW4190" s="17"/>
      <c r="AX4190" s="16"/>
      <c r="AY4190" s="16"/>
      <c r="AZ4190" s="16"/>
      <c r="BA4190" s="16"/>
      <c r="BB4190" s="16"/>
      <c r="BC4190" s="16"/>
      <c r="BD4190" s="16"/>
      <c r="BH4190" s="6"/>
      <c r="BI4190" s="3"/>
      <c r="BK4190" s="6"/>
      <c r="BL4190" s="3"/>
      <c r="BM4190" s="3"/>
    </row>
    <row r="4191" spans="11:65" ht="12.75" customHeight="1" x14ac:dyDescent="0.15">
      <c r="K4191" s="1"/>
      <c r="AL4191" s="16"/>
      <c r="AM4191" s="16"/>
      <c r="AN4191" s="17"/>
      <c r="AO4191" s="16"/>
      <c r="AP4191" s="16"/>
      <c r="AQ4191" s="18"/>
      <c r="AR4191" s="18"/>
      <c r="AS4191" s="16"/>
      <c r="AT4191" s="16"/>
      <c r="AU4191" s="16"/>
      <c r="AV4191" s="16"/>
      <c r="AW4191" s="17"/>
      <c r="AX4191" s="16"/>
      <c r="AY4191" s="16"/>
      <c r="AZ4191" s="16"/>
      <c r="BA4191" s="16"/>
      <c r="BB4191" s="16"/>
      <c r="BC4191" s="16"/>
      <c r="BD4191" s="16"/>
      <c r="BH4191" s="6"/>
      <c r="BI4191" s="3"/>
      <c r="BK4191" s="6"/>
      <c r="BL4191" s="3"/>
      <c r="BM4191" s="3"/>
    </row>
    <row r="4192" spans="11:65" ht="12.75" customHeight="1" x14ac:dyDescent="0.15">
      <c r="K4192" s="1"/>
      <c r="AL4192" s="16"/>
      <c r="AM4192" s="16"/>
      <c r="AN4192" s="17"/>
      <c r="AO4192" s="16"/>
      <c r="AP4192" s="16"/>
      <c r="AQ4192" s="18"/>
      <c r="AR4192" s="18"/>
      <c r="AS4192" s="16"/>
      <c r="AT4192" s="16"/>
      <c r="AU4192" s="16"/>
      <c r="AV4192" s="16"/>
      <c r="AW4192" s="17"/>
      <c r="AX4192" s="16"/>
      <c r="AY4192" s="16"/>
      <c r="AZ4192" s="16"/>
      <c r="BA4192" s="16"/>
      <c r="BB4192" s="16"/>
      <c r="BC4192" s="16"/>
      <c r="BD4192" s="16"/>
      <c r="BH4192" s="6"/>
      <c r="BI4192" s="3"/>
      <c r="BK4192" s="6"/>
      <c r="BL4192" s="3"/>
      <c r="BM4192" s="3"/>
    </row>
    <row r="4193" spans="11:65" ht="12.75" customHeight="1" x14ac:dyDescent="0.15">
      <c r="K4193" s="1"/>
      <c r="AL4193" s="16"/>
      <c r="AM4193" s="16"/>
      <c r="AN4193" s="17"/>
      <c r="AO4193" s="16"/>
      <c r="AP4193" s="16"/>
      <c r="AQ4193" s="18"/>
      <c r="AR4193" s="18"/>
      <c r="AS4193" s="16"/>
      <c r="AT4193" s="16"/>
      <c r="AU4193" s="16"/>
      <c r="AV4193" s="16"/>
      <c r="AW4193" s="17"/>
      <c r="AX4193" s="16"/>
      <c r="AY4193" s="16"/>
      <c r="AZ4193" s="16"/>
      <c r="BA4193" s="16"/>
      <c r="BB4193" s="16"/>
      <c r="BC4193" s="16"/>
      <c r="BD4193" s="16"/>
      <c r="BH4193" s="6"/>
      <c r="BI4193" s="3"/>
      <c r="BK4193" s="6"/>
      <c r="BL4193" s="3"/>
      <c r="BM4193" s="3"/>
    </row>
    <row r="4194" spans="11:65" ht="12.75" customHeight="1" x14ac:dyDescent="0.15">
      <c r="K4194" s="1"/>
      <c r="AL4194" s="16"/>
      <c r="AM4194" s="16"/>
      <c r="AN4194" s="17"/>
      <c r="AO4194" s="16"/>
      <c r="AP4194" s="16"/>
      <c r="AQ4194" s="18"/>
      <c r="AR4194" s="18"/>
      <c r="AS4194" s="16"/>
      <c r="AT4194" s="16"/>
      <c r="AU4194" s="16"/>
      <c r="AV4194" s="16"/>
      <c r="AW4194" s="17"/>
      <c r="AX4194" s="16"/>
      <c r="AY4194" s="16"/>
      <c r="AZ4194" s="16"/>
      <c r="BA4194" s="16"/>
      <c r="BB4194" s="16"/>
      <c r="BC4194" s="16"/>
      <c r="BD4194" s="16"/>
      <c r="BH4194" s="6"/>
      <c r="BI4194" s="3"/>
      <c r="BK4194" s="6"/>
      <c r="BL4194" s="3"/>
      <c r="BM4194" s="3"/>
    </row>
    <row r="4195" spans="11:65" ht="12.75" customHeight="1" x14ac:dyDescent="0.15">
      <c r="K4195" s="1"/>
      <c r="AL4195" s="16"/>
      <c r="AM4195" s="16"/>
      <c r="AN4195" s="17"/>
      <c r="AO4195" s="16"/>
      <c r="AP4195" s="16"/>
      <c r="AQ4195" s="18"/>
      <c r="AR4195" s="18"/>
      <c r="AS4195" s="16"/>
      <c r="AT4195" s="16"/>
      <c r="AU4195" s="16"/>
      <c r="AV4195" s="16"/>
      <c r="AW4195" s="17"/>
      <c r="AX4195" s="16"/>
      <c r="AY4195" s="16"/>
      <c r="AZ4195" s="16"/>
      <c r="BA4195" s="16"/>
      <c r="BB4195" s="16"/>
      <c r="BC4195" s="16"/>
      <c r="BD4195" s="16"/>
      <c r="BH4195" s="6"/>
      <c r="BI4195" s="3"/>
      <c r="BK4195" s="6"/>
      <c r="BL4195" s="3"/>
      <c r="BM4195" s="3"/>
    </row>
    <row r="4196" spans="11:65" ht="12.75" customHeight="1" x14ac:dyDescent="0.15">
      <c r="K4196" s="1"/>
      <c r="AL4196" s="16"/>
      <c r="AM4196" s="16"/>
      <c r="AN4196" s="17"/>
      <c r="AO4196" s="16"/>
      <c r="AP4196" s="16"/>
      <c r="AQ4196" s="18"/>
      <c r="AR4196" s="18"/>
      <c r="AS4196" s="16"/>
      <c r="AT4196" s="16"/>
      <c r="AU4196" s="16"/>
      <c r="AV4196" s="16"/>
      <c r="AW4196" s="17"/>
      <c r="AX4196" s="16"/>
      <c r="AY4196" s="16"/>
      <c r="AZ4196" s="16"/>
      <c r="BA4196" s="16"/>
      <c r="BB4196" s="16"/>
      <c r="BC4196" s="16"/>
      <c r="BD4196" s="16"/>
      <c r="BH4196" s="6"/>
      <c r="BI4196" s="3"/>
      <c r="BK4196" s="6"/>
      <c r="BL4196" s="3"/>
      <c r="BM4196" s="3"/>
    </row>
    <row r="4197" spans="11:65" ht="12.75" customHeight="1" x14ac:dyDescent="0.15">
      <c r="K4197" s="1"/>
      <c r="AL4197" s="16"/>
      <c r="AM4197" s="16"/>
      <c r="AN4197" s="17"/>
      <c r="AO4197" s="16"/>
      <c r="AP4197" s="16"/>
      <c r="AQ4197" s="18"/>
      <c r="AR4197" s="18"/>
      <c r="AS4197" s="16"/>
      <c r="AT4197" s="16"/>
      <c r="AU4197" s="16"/>
      <c r="AV4197" s="16"/>
      <c r="AW4197" s="17"/>
      <c r="AX4197" s="16"/>
      <c r="AY4197" s="16"/>
      <c r="AZ4197" s="16"/>
      <c r="BA4197" s="16"/>
      <c r="BB4197" s="16"/>
      <c r="BC4197" s="16"/>
      <c r="BD4197" s="16"/>
      <c r="BH4197" s="6"/>
      <c r="BI4197" s="3"/>
      <c r="BK4197" s="6"/>
      <c r="BL4197" s="3"/>
      <c r="BM4197" s="3"/>
    </row>
    <row r="4198" spans="11:65" ht="12.75" customHeight="1" x14ac:dyDescent="0.15">
      <c r="K4198" s="1"/>
      <c r="AL4198" s="16"/>
      <c r="AM4198" s="16"/>
      <c r="AN4198" s="17"/>
      <c r="AO4198" s="16"/>
      <c r="AP4198" s="16"/>
      <c r="AQ4198" s="18"/>
      <c r="AR4198" s="18"/>
      <c r="AS4198" s="16"/>
      <c r="AT4198" s="16"/>
      <c r="AU4198" s="16"/>
      <c r="AV4198" s="16"/>
      <c r="AW4198" s="17"/>
      <c r="AX4198" s="16"/>
      <c r="AY4198" s="16"/>
      <c r="AZ4198" s="16"/>
      <c r="BA4198" s="16"/>
      <c r="BB4198" s="16"/>
      <c r="BC4198" s="16"/>
      <c r="BD4198" s="16"/>
      <c r="BH4198" s="6"/>
      <c r="BI4198" s="3"/>
      <c r="BK4198" s="6"/>
      <c r="BL4198" s="3"/>
      <c r="BM4198" s="3"/>
    </row>
    <row r="4199" spans="11:65" ht="12.75" customHeight="1" x14ac:dyDescent="0.15">
      <c r="K4199" s="1"/>
      <c r="AL4199" s="16"/>
      <c r="AM4199" s="16"/>
      <c r="AN4199" s="17"/>
      <c r="AO4199" s="16"/>
      <c r="AP4199" s="16"/>
      <c r="AQ4199" s="18"/>
      <c r="AR4199" s="18"/>
      <c r="AS4199" s="16"/>
      <c r="AT4199" s="16"/>
      <c r="AU4199" s="16"/>
      <c r="AV4199" s="16"/>
      <c r="AW4199" s="17"/>
      <c r="AX4199" s="16"/>
      <c r="AY4199" s="16"/>
      <c r="AZ4199" s="16"/>
      <c r="BA4199" s="16"/>
      <c r="BB4199" s="16"/>
      <c r="BC4199" s="16"/>
      <c r="BD4199" s="16"/>
      <c r="BH4199" s="6"/>
      <c r="BI4199" s="3"/>
      <c r="BK4199" s="6"/>
      <c r="BL4199" s="3"/>
      <c r="BM4199" s="3"/>
    </row>
    <row r="4200" spans="11:65" ht="12.75" customHeight="1" x14ac:dyDescent="0.15">
      <c r="K4200" s="1"/>
      <c r="AL4200" s="16"/>
      <c r="AM4200" s="16"/>
      <c r="AN4200" s="17"/>
      <c r="AO4200" s="16"/>
      <c r="AP4200" s="16"/>
      <c r="AQ4200" s="18"/>
      <c r="AR4200" s="18"/>
      <c r="AS4200" s="16"/>
      <c r="AT4200" s="16"/>
      <c r="AU4200" s="16"/>
      <c r="AV4200" s="16"/>
      <c r="AW4200" s="17"/>
      <c r="AX4200" s="16"/>
      <c r="AY4200" s="16"/>
      <c r="AZ4200" s="16"/>
      <c r="BA4200" s="16"/>
      <c r="BB4200" s="16"/>
      <c r="BC4200" s="16"/>
      <c r="BD4200" s="16"/>
      <c r="BH4200" s="6"/>
      <c r="BI4200" s="3"/>
      <c r="BK4200" s="6"/>
      <c r="BL4200" s="3"/>
      <c r="BM4200" s="3"/>
    </row>
    <row r="4201" spans="11:65" ht="12.75" customHeight="1" x14ac:dyDescent="0.15">
      <c r="K4201" s="1"/>
      <c r="AL4201" s="16"/>
      <c r="AM4201" s="16"/>
      <c r="AN4201" s="17"/>
      <c r="AO4201" s="16"/>
      <c r="AP4201" s="16"/>
      <c r="AQ4201" s="18"/>
      <c r="AR4201" s="18"/>
      <c r="AS4201" s="16"/>
      <c r="AT4201" s="16"/>
      <c r="AU4201" s="16"/>
      <c r="AV4201" s="16"/>
      <c r="AW4201" s="17"/>
      <c r="AX4201" s="16"/>
      <c r="AY4201" s="16"/>
      <c r="AZ4201" s="16"/>
      <c r="BA4201" s="16"/>
      <c r="BB4201" s="16"/>
      <c r="BC4201" s="16"/>
      <c r="BD4201" s="16"/>
      <c r="BH4201" s="6"/>
      <c r="BI4201" s="3"/>
      <c r="BK4201" s="6"/>
      <c r="BL4201" s="3"/>
      <c r="BM4201" s="3"/>
    </row>
    <row r="4202" spans="11:65" ht="12.75" customHeight="1" x14ac:dyDescent="0.15">
      <c r="K4202" s="1"/>
      <c r="AL4202" s="16"/>
      <c r="AM4202" s="16"/>
      <c r="AN4202" s="17"/>
      <c r="AO4202" s="16"/>
      <c r="AP4202" s="16"/>
      <c r="AQ4202" s="18"/>
      <c r="AR4202" s="18"/>
      <c r="AS4202" s="16"/>
      <c r="AT4202" s="16"/>
      <c r="AU4202" s="16"/>
      <c r="AV4202" s="16"/>
      <c r="AW4202" s="17"/>
      <c r="AX4202" s="16"/>
      <c r="AY4202" s="16"/>
      <c r="AZ4202" s="16"/>
      <c r="BA4202" s="16"/>
      <c r="BB4202" s="16"/>
      <c r="BC4202" s="16"/>
      <c r="BD4202" s="16"/>
      <c r="BH4202" s="6"/>
      <c r="BI4202" s="3"/>
      <c r="BK4202" s="6"/>
      <c r="BL4202" s="3"/>
      <c r="BM4202" s="3"/>
    </row>
    <row r="4203" spans="11:65" ht="12.75" customHeight="1" x14ac:dyDescent="0.15">
      <c r="K4203" s="1"/>
      <c r="AL4203" s="16"/>
      <c r="AM4203" s="16"/>
      <c r="AN4203" s="17"/>
      <c r="AO4203" s="16"/>
      <c r="AP4203" s="16"/>
      <c r="AQ4203" s="18"/>
      <c r="AR4203" s="18"/>
      <c r="AS4203" s="16"/>
      <c r="AT4203" s="16"/>
      <c r="AU4203" s="16"/>
      <c r="AV4203" s="16"/>
      <c r="AW4203" s="17"/>
      <c r="AX4203" s="16"/>
      <c r="AY4203" s="16"/>
      <c r="AZ4203" s="16"/>
      <c r="BA4203" s="16"/>
      <c r="BB4203" s="16"/>
      <c r="BC4203" s="16"/>
      <c r="BD4203" s="16"/>
      <c r="BH4203" s="6"/>
      <c r="BI4203" s="3"/>
      <c r="BK4203" s="6"/>
      <c r="BL4203" s="3"/>
      <c r="BM4203" s="3"/>
    </row>
    <row r="4204" spans="11:65" ht="12.75" customHeight="1" x14ac:dyDescent="0.15">
      <c r="K4204" s="1"/>
      <c r="AL4204" s="16"/>
      <c r="AM4204" s="16"/>
      <c r="AN4204" s="17"/>
      <c r="AO4204" s="16"/>
      <c r="AP4204" s="16"/>
      <c r="AQ4204" s="18"/>
      <c r="AR4204" s="18"/>
      <c r="AS4204" s="16"/>
      <c r="AT4204" s="16"/>
      <c r="AU4204" s="16"/>
      <c r="AV4204" s="16"/>
      <c r="AW4204" s="17"/>
      <c r="AX4204" s="16"/>
      <c r="AY4204" s="16"/>
      <c r="AZ4204" s="16"/>
      <c r="BA4204" s="16"/>
      <c r="BB4204" s="16"/>
      <c r="BC4204" s="16"/>
      <c r="BD4204" s="16"/>
      <c r="BH4204" s="6"/>
      <c r="BI4204" s="3"/>
      <c r="BK4204" s="6"/>
      <c r="BL4204" s="3"/>
      <c r="BM4204" s="3"/>
    </row>
    <row r="4205" spans="11:65" ht="12.75" customHeight="1" x14ac:dyDescent="0.15">
      <c r="K4205" s="1"/>
      <c r="AL4205" s="16"/>
      <c r="AM4205" s="16"/>
      <c r="AN4205" s="17"/>
      <c r="AO4205" s="16"/>
      <c r="AP4205" s="16"/>
      <c r="AQ4205" s="18"/>
      <c r="AR4205" s="18"/>
      <c r="AS4205" s="16"/>
      <c r="AT4205" s="16"/>
      <c r="AU4205" s="16"/>
      <c r="AV4205" s="16"/>
      <c r="AW4205" s="17"/>
      <c r="AX4205" s="16"/>
      <c r="AY4205" s="16"/>
      <c r="AZ4205" s="16"/>
      <c r="BA4205" s="16"/>
      <c r="BB4205" s="16"/>
      <c r="BC4205" s="16"/>
      <c r="BD4205" s="16"/>
      <c r="BH4205" s="6"/>
      <c r="BI4205" s="3"/>
      <c r="BK4205" s="6"/>
      <c r="BL4205" s="3"/>
      <c r="BM4205" s="3"/>
    </row>
    <row r="4206" spans="11:65" ht="12.75" customHeight="1" x14ac:dyDescent="0.15">
      <c r="K4206" s="1"/>
      <c r="AL4206" s="16"/>
      <c r="AM4206" s="16"/>
      <c r="AN4206" s="17"/>
      <c r="AO4206" s="16"/>
      <c r="AP4206" s="16"/>
      <c r="AQ4206" s="18"/>
      <c r="AR4206" s="18"/>
      <c r="AS4206" s="16"/>
      <c r="AT4206" s="16"/>
      <c r="AU4206" s="16"/>
      <c r="AV4206" s="16"/>
      <c r="AW4206" s="17"/>
      <c r="AX4206" s="16"/>
      <c r="AY4206" s="16"/>
      <c r="AZ4206" s="16"/>
      <c r="BA4206" s="16"/>
      <c r="BB4206" s="16"/>
      <c r="BC4206" s="16"/>
      <c r="BD4206" s="16"/>
      <c r="BH4206" s="6"/>
      <c r="BI4206" s="3"/>
      <c r="BK4206" s="6"/>
      <c r="BL4206" s="3"/>
      <c r="BM4206" s="3"/>
    </row>
    <row r="4207" spans="11:65" ht="12.75" customHeight="1" x14ac:dyDescent="0.15">
      <c r="K4207" s="1"/>
      <c r="AL4207" s="16"/>
      <c r="AM4207" s="16"/>
      <c r="AN4207" s="17"/>
      <c r="AO4207" s="16"/>
      <c r="AP4207" s="16"/>
      <c r="AQ4207" s="18"/>
      <c r="AR4207" s="18"/>
      <c r="AS4207" s="16"/>
      <c r="AT4207" s="16"/>
      <c r="AU4207" s="16"/>
      <c r="AV4207" s="16"/>
      <c r="AW4207" s="17"/>
      <c r="AX4207" s="16"/>
      <c r="AY4207" s="16"/>
      <c r="AZ4207" s="16"/>
      <c r="BA4207" s="16"/>
      <c r="BB4207" s="16"/>
      <c r="BC4207" s="16"/>
      <c r="BD4207" s="16"/>
      <c r="BH4207" s="6"/>
      <c r="BI4207" s="3"/>
      <c r="BK4207" s="6"/>
      <c r="BL4207" s="3"/>
      <c r="BM4207" s="3"/>
    </row>
    <row r="4208" spans="11:65" ht="12.75" customHeight="1" x14ac:dyDescent="0.15">
      <c r="K4208" s="1"/>
      <c r="AL4208" s="16"/>
      <c r="AM4208" s="16"/>
      <c r="AN4208" s="17"/>
      <c r="AO4208" s="16"/>
      <c r="AP4208" s="16"/>
      <c r="AQ4208" s="18"/>
      <c r="AR4208" s="18"/>
      <c r="AS4208" s="16"/>
      <c r="AT4208" s="16"/>
      <c r="AU4208" s="16"/>
      <c r="AV4208" s="16"/>
      <c r="AW4208" s="17"/>
      <c r="AX4208" s="16"/>
      <c r="AY4208" s="16"/>
      <c r="AZ4208" s="16"/>
      <c r="BA4208" s="16"/>
      <c r="BB4208" s="16"/>
      <c r="BC4208" s="16"/>
      <c r="BD4208" s="16"/>
      <c r="BH4208" s="6"/>
      <c r="BI4208" s="3"/>
      <c r="BK4208" s="6"/>
      <c r="BL4208" s="3"/>
      <c r="BM4208" s="3"/>
    </row>
    <row r="4209" spans="11:65" ht="12.75" customHeight="1" x14ac:dyDescent="0.15">
      <c r="K4209" s="1"/>
      <c r="AL4209" s="16"/>
      <c r="AM4209" s="16"/>
      <c r="AN4209" s="17"/>
      <c r="AO4209" s="16"/>
      <c r="AP4209" s="16"/>
      <c r="AQ4209" s="18"/>
      <c r="AR4209" s="18"/>
      <c r="AS4209" s="16"/>
      <c r="AT4209" s="16"/>
      <c r="AU4209" s="16"/>
      <c r="AV4209" s="16"/>
      <c r="AW4209" s="17"/>
      <c r="AX4209" s="16"/>
      <c r="AY4209" s="16"/>
      <c r="AZ4209" s="16"/>
      <c r="BA4209" s="16"/>
      <c r="BB4209" s="16"/>
      <c r="BC4209" s="16"/>
      <c r="BD4209" s="16"/>
      <c r="BH4209" s="6"/>
      <c r="BI4209" s="3"/>
      <c r="BK4209" s="6"/>
      <c r="BL4209" s="3"/>
      <c r="BM4209" s="3"/>
    </row>
    <row r="4210" spans="11:65" ht="12.75" customHeight="1" x14ac:dyDescent="0.15">
      <c r="K4210" s="1"/>
      <c r="AL4210" s="16"/>
      <c r="AM4210" s="16"/>
      <c r="AN4210" s="17"/>
      <c r="AO4210" s="16"/>
      <c r="AP4210" s="16"/>
      <c r="AQ4210" s="18"/>
      <c r="AR4210" s="18"/>
      <c r="AS4210" s="16"/>
      <c r="AT4210" s="16"/>
      <c r="AU4210" s="16"/>
      <c r="AV4210" s="16"/>
      <c r="AW4210" s="17"/>
      <c r="AX4210" s="16"/>
      <c r="AY4210" s="16"/>
      <c r="AZ4210" s="16"/>
      <c r="BA4210" s="16"/>
      <c r="BB4210" s="16"/>
      <c r="BC4210" s="16"/>
      <c r="BD4210" s="16"/>
      <c r="BH4210" s="6"/>
      <c r="BI4210" s="3"/>
      <c r="BK4210" s="6"/>
      <c r="BL4210" s="3"/>
      <c r="BM4210" s="3"/>
    </row>
    <row r="4211" spans="11:65" ht="12.75" customHeight="1" x14ac:dyDescent="0.15">
      <c r="K4211" s="1"/>
      <c r="AL4211" s="16"/>
      <c r="AM4211" s="16"/>
      <c r="AN4211" s="17"/>
      <c r="AO4211" s="16"/>
      <c r="AP4211" s="16"/>
      <c r="AQ4211" s="18"/>
      <c r="AR4211" s="18"/>
      <c r="AS4211" s="16"/>
      <c r="AT4211" s="16"/>
      <c r="AU4211" s="16"/>
      <c r="AV4211" s="16"/>
      <c r="AW4211" s="17"/>
      <c r="AX4211" s="16"/>
      <c r="AY4211" s="16"/>
      <c r="AZ4211" s="16"/>
      <c r="BA4211" s="16"/>
      <c r="BB4211" s="16"/>
      <c r="BC4211" s="16"/>
      <c r="BD4211" s="16"/>
      <c r="BH4211" s="6"/>
      <c r="BI4211" s="3"/>
      <c r="BK4211" s="6"/>
      <c r="BL4211" s="3"/>
      <c r="BM4211" s="3"/>
    </row>
    <row r="4212" spans="11:65" ht="12.75" customHeight="1" x14ac:dyDescent="0.15">
      <c r="K4212" s="1"/>
      <c r="AL4212" s="16"/>
      <c r="AM4212" s="16"/>
      <c r="AN4212" s="17"/>
      <c r="AO4212" s="16"/>
      <c r="AP4212" s="16"/>
      <c r="AQ4212" s="18"/>
      <c r="AR4212" s="18"/>
      <c r="AS4212" s="16"/>
      <c r="AT4212" s="16"/>
      <c r="AU4212" s="16"/>
      <c r="AV4212" s="16"/>
      <c r="AW4212" s="17"/>
      <c r="AX4212" s="16"/>
      <c r="AY4212" s="16"/>
      <c r="AZ4212" s="16"/>
      <c r="BA4212" s="16"/>
      <c r="BB4212" s="16"/>
      <c r="BC4212" s="16"/>
      <c r="BD4212" s="16"/>
      <c r="BH4212" s="6"/>
      <c r="BI4212" s="3"/>
      <c r="BK4212" s="6"/>
      <c r="BL4212" s="3"/>
      <c r="BM4212" s="3"/>
    </row>
    <row r="4213" spans="11:65" ht="12.75" customHeight="1" x14ac:dyDescent="0.15">
      <c r="K4213" s="1"/>
      <c r="AL4213" s="16"/>
      <c r="AM4213" s="16"/>
      <c r="AN4213" s="17"/>
      <c r="AO4213" s="16"/>
      <c r="AP4213" s="16"/>
      <c r="AQ4213" s="18"/>
      <c r="AR4213" s="18"/>
      <c r="AS4213" s="16"/>
      <c r="AT4213" s="16"/>
      <c r="AU4213" s="16"/>
      <c r="AV4213" s="16"/>
      <c r="AW4213" s="17"/>
      <c r="AX4213" s="16"/>
      <c r="AY4213" s="16"/>
      <c r="AZ4213" s="16"/>
      <c r="BA4213" s="16"/>
      <c r="BB4213" s="16"/>
      <c r="BC4213" s="16"/>
      <c r="BD4213" s="16"/>
      <c r="BH4213" s="6"/>
      <c r="BI4213" s="3"/>
      <c r="BK4213" s="6"/>
      <c r="BL4213" s="3"/>
      <c r="BM4213" s="3"/>
    </row>
    <row r="4214" spans="11:65" ht="12.75" customHeight="1" x14ac:dyDescent="0.15">
      <c r="K4214" s="1"/>
      <c r="AL4214" s="16"/>
      <c r="AM4214" s="16"/>
      <c r="AN4214" s="17"/>
      <c r="AO4214" s="16"/>
      <c r="AP4214" s="16"/>
      <c r="AQ4214" s="18"/>
      <c r="AR4214" s="18"/>
      <c r="AS4214" s="16"/>
      <c r="AT4214" s="16"/>
      <c r="AU4214" s="16"/>
      <c r="AV4214" s="16"/>
      <c r="AW4214" s="17"/>
      <c r="AX4214" s="16"/>
      <c r="AY4214" s="16"/>
      <c r="AZ4214" s="16"/>
      <c r="BA4214" s="16"/>
      <c r="BB4214" s="16"/>
      <c r="BC4214" s="16"/>
      <c r="BD4214" s="16"/>
      <c r="BH4214" s="6"/>
      <c r="BI4214" s="3"/>
      <c r="BK4214" s="6"/>
      <c r="BL4214" s="3"/>
      <c r="BM4214" s="3"/>
    </row>
    <row r="4215" spans="11:65" ht="12.75" customHeight="1" x14ac:dyDescent="0.15">
      <c r="K4215" s="1"/>
      <c r="AL4215" s="16"/>
      <c r="AM4215" s="16"/>
      <c r="AN4215" s="17"/>
      <c r="AO4215" s="16"/>
      <c r="AP4215" s="16"/>
      <c r="AQ4215" s="18"/>
      <c r="AR4215" s="18"/>
      <c r="AS4215" s="16"/>
      <c r="AT4215" s="16"/>
      <c r="AU4215" s="16"/>
      <c r="AV4215" s="16"/>
      <c r="AW4215" s="17"/>
      <c r="AX4215" s="16"/>
      <c r="AY4215" s="16"/>
      <c r="AZ4215" s="16"/>
      <c r="BA4215" s="16"/>
      <c r="BB4215" s="16"/>
      <c r="BC4215" s="16"/>
      <c r="BD4215" s="16"/>
      <c r="BH4215" s="6"/>
      <c r="BI4215" s="3"/>
      <c r="BK4215" s="6"/>
      <c r="BL4215" s="3"/>
      <c r="BM4215" s="3"/>
    </row>
    <row r="4216" spans="11:65" ht="12.75" customHeight="1" x14ac:dyDescent="0.15">
      <c r="K4216" s="1"/>
      <c r="AL4216" s="16"/>
      <c r="AM4216" s="16"/>
      <c r="AN4216" s="17"/>
      <c r="AO4216" s="16"/>
      <c r="AP4216" s="16"/>
      <c r="AQ4216" s="18"/>
      <c r="AR4216" s="18"/>
      <c r="AS4216" s="16"/>
      <c r="AT4216" s="16"/>
      <c r="AU4216" s="16"/>
      <c r="AV4216" s="16"/>
      <c r="AW4216" s="17"/>
      <c r="AX4216" s="16"/>
      <c r="AY4216" s="16"/>
      <c r="AZ4216" s="16"/>
      <c r="BA4216" s="16"/>
      <c r="BB4216" s="16"/>
      <c r="BC4216" s="16"/>
      <c r="BD4216" s="16"/>
      <c r="BH4216" s="6"/>
      <c r="BI4216" s="3"/>
      <c r="BK4216" s="6"/>
      <c r="BL4216" s="3"/>
      <c r="BM4216" s="3"/>
    </row>
    <row r="4217" spans="11:65" ht="12.75" customHeight="1" x14ac:dyDescent="0.15">
      <c r="K4217" s="1"/>
      <c r="AL4217" s="16"/>
      <c r="AM4217" s="16"/>
      <c r="AN4217" s="17"/>
      <c r="AO4217" s="16"/>
      <c r="AP4217" s="16"/>
      <c r="AQ4217" s="18"/>
      <c r="AR4217" s="18"/>
      <c r="AS4217" s="16"/>
      <c r="AT4217" s="16"/>
      <c r="AU4217" s="16"/>
      <c r="AV4217" s="16"/>
      <c r="AW4217" s="17"/>
      <c r="AX4217" s="16"/>
      <c r="AY4217" s="16"/>
      <c r="AZ4217" s="16"/>
      <c r="BA4217" s="16"/>
      <c r="BB4217" s="16"/>
      <c r="BC4217" s="16"/>
      <c r="BD4217" s="16"/>
      <c r="BH4217" s="6"/>
      <c r="BI4217" s="3"/>
      <c r="BK4217" s="6"/>
      <c r="BL4217" s="3"/>
      <c r="BM4217" s="3"/>
    </row>
    <row r="4218" spans="11:65" ht="12.75" customHeight="1" x14ac:dyDescent="0.15">
      <c r="K4218" s="1"/>
      <c r="AL4218" s="16"/>
      <c r="AM4218" s="16"/>
      <c r="AN4218" s="17"/>
      <c r="AO4218" s="16"/>
      <c r="AP4218" s="16"/>
      <c r="AQ4218" s="18"/>
      <c r="AR4218" s="18"/>
      <c r="AS4218" s="16"/>
      <c r="AT4218" s="16"/>
      <c r="AU4218" s="16"/>
      <c r="AV4218" s="16"/>
      <c r="AW4218" s="17"/>
      <c r="AX4218" s="16"/>
      <c r="AY4218" s="16"/>
      <c r="AZ4218" s="16"/>
      <c r="BA4218" s="16"/>
      <c r="BB4218" s="16"/>
      <c r="BC4218" s="16"/>
      <c r="BD4218" s="16"/>
      <c r="BH4218" s="6"/>
      <c r="BI4218" s="3"/>
      <c r="BK4218" s="6"/>
      <c r="BL4218" s="3"/>
      <c r="BM4218" s="3"/>
    </row>
    <row r="4219" spans="11:65" ht="12.75" customHeight="1" x14ac:dyDescent="0.15">
      <c r="K4219" s="1"/>
      <c r="AL4219" s="16"/>
      <c r="AM4219" s="16"/>
      <c r="AN4219" s="17"/>
      <c r="AO4219" s="16"/>
      <c r="AP4219" s="16"/>
      <c r="AQ4219" s="18"/>
      <c r="AR4219" s="18"/>
      <c r="AS4219" s="16"/>
      <c r="AT4219" s="16"/>
      <c r="AU4219" s="16"/>
      <c r="AV4219" s="16"/>
      <c r="AW4219" s="17"/>
      <c r="AX4219" s="16"/>
      <c r="AY4219" s="16"/>
      <c r="AZ4219" s="16"/>
      <c r="BA4219" s="16"/>
      <c r="BB4219" s="16"/>
      <c r="BC4219" s="16"/>
      <c r="BD4219" s="16"/>
      <c r="BH4219" s="6"/>
      <c r="BI4219" s="3"/>
      <c r="BK4219" s="6"/>
      <c r="BL4219" s="3"/>
      <c r="BM4219" s="3"/>
    </row>
    <row r="4220" spans="11:65" ht="12.75" customHeight="1" x14ac:dyDescent="0.15">
      <c r="K4220" s="1"/>
      <c r="AL4220" s="16"/>
      <c r="AM4220" s="16"/>
      <c r="AN4220" s="17"/>
      <c r="AO4220" s="16"/>
      <c r="AP4220" s="16"/>
      <c r="AQ4220" s="18"/>
      <c r="AR4220" s="18"/>
      <c r="AS4220" s="16"/>
      <c r="AT4220" s="16"/>
      <c r="AU4220" s="16"/>
      <c r="AV4220" s="16"/>
      <c r="AW4220" s="17"/>
      <c r="AX4220" s="16"/>
      <c r="AY4220" s="16"/>
      <c r="AZ4220" s="16"/>
      <c r="BA4220" s="16"/>
      <c r="BB4220" s="16"/>
      <c r="BC4220" s="16"/>
      <c r="BD4220" s="16"/>
      <c r="BH4220" s="6"/>
      <c r="BI4220" s="3"/>
      <c r="BK4220" s="6"/>
      <c r="BL4220" s="3"/>
      <c r="BM4220" s="3"/>
    </row>
    <row r="4221" spans="11:65" ht="12.75" customHeight="1" x14ac:dyDescent="0.15">
      <c r="K4221" s="1"/>
      <c r="AL4221" s="16"/>
      <c r="AM4221" s="16"/>
      <c r="AN4221" s="17"/>
      <c r="AO4221" s="16"/>
      <c r="AP4221" s="16"/>
      <c r="AQ4221" s="18"/>
      <c r="AR4221" s="18"/>
      <c r="AS4221" s="16"/>
      <c r="AT4221" s="16"/>
      <c r="AU4221" s="16"/>
      <c r="AV4221" s="16"/>
      <c r="AW4221" s="17"/>
      <c r="AX4221" s="16"/>
      <c r="AY4221" s="16"/>
      <c r="AZ4221" s="16"/>
      <c r="BA4221" s="16"/>
      <c r="BB4221" s="16"/>
      <c r="BC4221" s="16"/>
      <c r="BD4221" s="16"/>
      <c r="BH4221" s="6"/>
      <c r="BI4221" s="3"/>
      <c r="BK4221" s="6"/>
      <c r="BL4221" s="3"/>
      <c r="BM4221" s="3"/>
    </row>
    <row r="4222" spans="11:65" ht="12.75" customHeight="1" x14ac:dyDescent="0.15">
      <c r="K4222" s="1"/>
      <c r="AL4222" s="16"/>
      <c r="AM4222" s="16"/>
      <c r="AN4222" s="17"/>
      <c r="AO4222" s="16"/>
      <c r="AP4222" s="16"/>
      <c r="AQ4222" s="18"/>
      <c r="AR4222" s="18"/>
      <c r="AS4222" s="16"/>
      <c r="AT4222" s="16"/>
      <c r="AU4222" s="16"/>
      <c r="AV4222" s="16"/>
      <c r="AW4222" s="17"/>
      <c r="AX4222" s="16"/>
      <c r="AY4222" s="16"/>
      <c r="AZ4222" s="16"/>
      <c r="BA4222" s="16"/>
      <c r="BB4222" s="16"/>
      <c r="BC4222" s="16"/>
      <c r="BD4222" s="16"/>
      <c r="BH4222" s="6"/>
      <c r="BI4222" s="3"/>
      <c r="BK4222" s="6"/>
      <c r="BL4222" s="3"/>
      <c r="BM4222" s="3"/>
    </row>
    <row r="4223" spans="11:65" ht="12.75" customHeight="1" x14ac:dyDescent="0.15">
      <c r="K4223" s="1"/>
      <c r="AL4223" s="16"/>
      <c r="AM4223" s="16"/>
      <c r="AN4223" s="17"/>
      <c r="AO4223" s="16"/>
      <c r="AP4223" s="16"/>
      <c r="AQ4223" s="18"/>
      <c r="AR4223" s="18"/>
      <c r="AS4223" s="16"/>
      <c r="AT4223" s="16"/>
      <c r="AU4223" s="16"/>
      <c r="AV4223" s="16"/>
      <c r="AW4223" s="17"/>
      <c r="AX4223" s="16"/>
      <c r="AY4223" s="16"/>
      <c r="AZ4223" s="16"/>
      <c r="BA4223" s="16"/>
      <c r="BB4223" s="16"/>
      <c r="BC4223" s="16"/>
      <c r="BD4223" s="16"/>
      <c r="BH4223" s="6"/>
      <c r="BI4223" s="3"/>
      <c r="BK4223" s="6"/>
      <c r="BL4223" s="3"/>
      <c r="BM4223" s="3"/>
    </row>
    <row r="4224" spans="11:65" ht="12.75" customHeight="1" x14ac:dyDescent="0.15">
      <c r="K4224" s="1"/>
      <c r="AL4224" s="16"/>
      <c r="AM4224" s="16"/>
      <c r="AN4224" s="17"/>
      <c r="AO4224" s="16"/>
      <c r="AP4224" s="16"/>
      <c r="AQ4224" s="18"/>
      <c r="AR4224" s="18"/>
      <c r="AS4224" s="16"/>
      <c r="AT4224" s="16"/>
      <c r="AU4224" s="16"/>
      <c r="AV4224" s="16"/>
      <c r="AW4224" s="17"/>
      <c r="AX4224" s="16"/>
      <c r="AY4224" s="16"/>
      <c r="AZ4224" s="16"/>
      <c r="BA4224" s="16"/>
      <c r="BB4224" s="16"/>
      <c r="BC4224" s="16"/>
      <c r="BD4224" s="16"/>
      <c r="BH4224" s="6"/>
      <c r="BI4224" s="3"/>
      <c r="BK4224" s="6"/>
      <c r="BL4224" s="3"/>
      <c r="BM4224" s="3"/>
    </row>
    <row r="4225" spans="11:65" ht="12.75" customHeight="1" x14ac:dyDescent="0.15">
      <c r="K4225" s="1"/>
      <c r="AL4225" s="16"/>
      <c r="AM4225" s="16"/>
      <c r="AN4225" s="17"/>
      <c r="AO4225" s="16"/>
      <c r="AP4225" s="16"/>
      <c r="AQ4225" s="18"/>
      <c r="AR4225" s="18"/>
      <c r="AS4225" s="16"/>
      <c r="AT4225" s="16"/>
      <c r="AU4225" s="16"/>
      <c r="AV4225" s="16"/>
      <c r="AW4225" s="17"/>
      <c r="AX4225" s="16"/>
      <c r="AY4225" s="16"/>
      <c r="AZ4225" s="16"/>
      <c r="BA4225" s="16"/>
      <c r="BB4225" s="16"/>
      <c r="BC4225" s="16"/>
      <c r="BD4225" s="16"/>
      <c r="BH4225" s="6"/>
      <c r="BI4225" s="3"/>
      <c r="BK4225" s="6"/>
      <c r="BL4225" s="3"/>
      <c r="BM4225" s="3"/>
    </row>
    <row r="4226" spans="11:65" ht="12.75" customHeight="1" x14ac:dyDescent="0.15">
      <c r="K4226" s="1"/>
      <c r="AL4226" s="16"/>
      <c r="AM4226" s="16"/>
      <c r="AN4226" s="17"/>
      <c r="AO4226" s="16"/>
      <c r="AP4226" s="16"/>
      <c r="AQ4226" s="18"/>
      <c r="AR4226" s="18"/>
      <c r="AS4226" s="16"/>
      <c r="AT4226" s="16"/>
      <c r="AU4226" s="16"/>
      <c r="AV4226" s="16"/>
      <c r="AW4226" s="17"/>
      <c r="AX4226" s="16"/>
      <c r="AY4226" s="16"/>
      <c r="AZ4226" s="16"/>
      <c r="BA4226" s="16"/>
      <c r="BB4226" s="16"/>
      <c r="BC4226" s="16"/>
      <c r="BD4226" s="16"/>
      <c r="BH4226" s="6"/>
      <c r="BI4226" s="3"/>
      <c r="BK4226" s="6"/>
      <c r="BL4226" s="3"/>
      <c r="BM4226" s="3"/>
    </row>
    <row r="4227" spans="11:65" ht="12.75" customHeight="1" x14ac:dyDescent="0.15">
      <c r="K4227" s="1"/>
      <c r="AL4227" s="16"/>
      <c r="AM4227" s="16"/>
      <c r="AN4227" s="17"/>
      <c r="AO4227" s="16"/>
      <c r="AP4227" s="16"/>
      <c r="AQ4227" s="18"/>
      <c r="AR4227" s="18"/>
      <c r="AS4227" s="16"/>
      <c r="AT4227" s="16"/>
      <c r="AU4227" s="16"/>
      <c r="AV4227" s="16"/>
      <c r="AW4227" s="17"/>
      <c r="AX4227" s="16"/>
      <c r="AY4227" s="16"/>
      <c r="AZ4227" s="16"/>
      <c r="BA4227" s="16"/>
      <c r="BB4227" s="16"/>
      <c r="BC4227" s="16"/>
      <c r="BD4227" s="16"/>
      <c r="BH4227" s="6"/>
      <c r="BI4227" s="3"/>
      <c r="BK4227" s="6"/>
      <c r="BL4227" s="3"/>
      <c r="BM4227" s="3"/>
    </row>
    <row r="4228" spans="11:65" ht="12.75" customHeight="1" x14ac:dyDescent="0.15">
      <c r="K4228" s="1"/>
      <c r="AL4228" s="16"/>
      <c r="AM4228" s="16"/>
      <c r="AN4228" s="17"/>
      <c r="AO4228" s="16"/>
      <c r="AP4228" s="16"/>
      <c r="AQ4228" s="18"/>
      <c r="AR4228" s="18"/>
      <c r="AS4228" s="16"/>
      <c r="AT4228" s="16"/>
      <c r="AU4228" s="16"/>
      <c r="AV4228" s="16"/>
      <c r="AW4228" s="17"/>
      <c r="AX4228" s="16"/>
      <c r="AY4228" s="16"/>
      <c r="AZ4228" s="16"/>
      <c r="BA4228" s="16"/>
      <c r="BB4228" s="16"/>
      <c r="BC4228" s="16"/>
      <c r="BD4228" s="16"/>
      <c r="BH4228" s="6"/>
      <c r="BI4228" s="3"/>
      <c r="BK4228" s="6"/>
      <c r="BL4228" s="3"/>
      <c r="BM4228" s="3"/>
    </row>
    <row r="4229" spans="11:65" ht="12.75" customHeight="1" x14ac:dyDescent="0.15">
      <c r="K4229" s="1"/>
      <c r="AL4229" s="16"/>
      <c r="AM4229" s="16"/>
      <c r="AN4229" s="17"/>
      <c r="AO4229" s="16"/>
      <c r="AP4229" s="16"/>
      <c r="AQ4229" s="18"/>
      <c r="AR4229" s="18"/>
      <c r="AS4229" s="16"/>
      <c r="AT4229" s="16"/>
      <c r="AU4229" s="16"/>
      <c r="AV4229" s="16"/>
      <c r="AW4229" s="17"/>
      <c r="AX4229" s="16"/>
      <c r="AY4229" s="16"/>
      <c r="AZ4229" s="16"/>
      <c r="BA4229" s="16"/>
      <c r="BB4229" s="16"/>
      <c r="BC4229" s="16"/>
      <c r="BD4229" s="16"/>
      <c r="BH4229" s="6"/>
      <c r="BI4229" s="3"/>
      <c r="BK4229" s="6"/>
      <c r="BL4229" s="3"/>
      <c r="BM4229" s="3"/>
    </row>
    <row r="4230" spans="11:65" ht="12.75" customHeight="1" x14ac:dyDescent="0.15">
      <c r="K4230" s="1"/>
      <c r="AL4230" s="16"/>
      <c r="AM4230" s="16"/>
      <c r="AN4230" s="17"/>
      <c r="AO4230" s="16"/>
      <c r="AP4230" s="16"/>
      <c r="AQ4230" s="18"/>
      <c r="AR4230" s="18"/>
      <c r="AS4230" s="16"/>
      <c r="AT4230" s="16"/>
      <c r="AU4230" s="16"/>
      <c r="AV4230" s="16"/>
      <c r="AW4230" s="17"/>
      <c r="AX4230" s="16"/>
      <c r="AY4230" s="16"/>
      <c r="AZ4230" s="16"/>
      <c r="BA4230" s="16"/>
      <c r="BB4230" s="16"/>
      <c r="BC4230" s="16"/>
      <c r="BD4230" s="16"/>
      <c r="BH4230" s="6"/>
      <c r="BI4230" s="3"/>
      <c r="BK4230" s="6"/>
      <c r="BL4230" s="3"/>
      <c r="BM4230" s="3"/>
    </row>
    <row r="4231" spans="11:65" ht="12.75" customHeight="1" x14ac:dyDescent="0.15">
      <c r="K4231" s="1"/>
      <c r="AL4231" s="16"/>
      <c r="AM4231" s="16"/>
      <c r="AN4231" s="17"/>
      <c r="AO4231" s="16"/>
      <c r="AP4231" s="16"/>
      <c r="AQ4231" s="18"/>
      <c r="AR4231" s="18"/>
      <c r="AS4231" s="16"/>
      <c r="AT4231" s="16"/>
      <c r="AU4231" s="16"/>
      <c r="AV4231" s="16"/>
      <c r="AW4231" s="17"/>
      <c r="AX4231" s="16"/>
      <c r="AY4231" s="16"/>
      <c r="AZ4231" s="16"/>
      <c r="BA4231" s="16"/>
      <c r="BB4231" s="16"/>
      <c r="BC4231" s="16"/>
      <c r="BD4231" s="16"/>
      <c r="BH4231" s="6"/>
      <c r="BI4231" s="3"/>
      <c r="BK4231" s="6"/>
      <c r="BL4231" s="3"/>
      <c r="BM4231" s="3"/>
    </row>
    <row r="4232" spans="11:65" ht="12.75" customHeight="1" x14ac:dyDescent="0.15">
      <c r="K4232" s="1"/>
      <c r="AL4232" s="16"/>
      <c r="AM4232" s="16"/>
      <c r="AN4232" s="17"/>
      <c r="AO4232" s="16"/>
      <c r="AP4232" s="16"/>
      <c r="AQ4232" s="18"/>
      <c r="AR4232" s="18"/>
      <c r="AS4232" s="16"/>
      <c r="AT4232" s="16"/>
      <c r="AU4232" s="16"/>
      <c r="AV4232" s="16"/>
      <c r="AW4232" s="17"/>
      <c r="AX4232" s="16"/>
      <c r="AY4232" s="16"/>
      <c r="AZ4232" s="16"/>
      <c r="BA4232" s="16"/>
      <c r="BB4232" s="16"/>
      <c r="BC4232" s="16"/>
      <c r="BD4232" s="16"/>
      <c r="BH4232" s="6"/>
      <c r="BI4232" s="3"/>
      <c r="BK4232" s="6"/>
      <c r="BL4232" s="3"/>
      <c r="BM4232" s="3"/>
    </row>
    <row r="4233" spans="11:65" ht="12.75" customHeight="1" x14ac:dyDescent="0.15">
      <c r="K4233" s="1"/>
      <c r="AL4233" s="16"/>
      <c r="AM4233" s="16"/>
      <c r="AN4233" s="17"/>
      <c r="AO4233" s="16"/>
      <c r="AP4233" s="16"/>
      <c r="AQ4233" s="18"/>
      <c r="AR4233" s="18"/>
      <c r="AS4233" s="16"/>
      <c r="AT4233" s="16"/>
      <c r="AU4233" s="16"/>
      <c r="AV4233" s="16"/>
      <c r="AW4233" s="17"/>
      <c r="AX4233" s="16"/>
      <c r="AY4233" s="16"/>
      <c r="AZ4233" s="16"/>
      <c r="BA4233" s="16"/>
      <c r="BB4233" s="16"/>
      <c r="BC4233" s="16"/>
      <c r="BD4233" s="16"/>
      <c r="BH4233" s="6"/>
      <c r="BI4233" s="3"/>
      <c r="BK4233" s="6"/>
      <c r="BL4233" s="3"/>
      <c r="BM4233" s="3"/>
    </row>
    <row r="4234" spans="11:65" ht="12.75" customHeight="1" x14ac:dyDescent="0.15">
      <c r="K4234" s="1"/>
      <c r="AL4234" s="16"/>
      <c r="AM4234" s="16"/>
      <c r="AN4234" s="17"/>
      <c r="AO4234" s="16"/>
      <c r="AP4234" s="16"/>
      <c r="AQ4234" s="18"/>
      <c r="AR4234" s="18"/>
      <c r="AS4234" s="16"/>
      <c r="AT4234" s="16"/>
      <c r="AU4234" s="16"/>
      <c r="AV4234" s="16"/>
      <c r="AW4234" s="17"/>
      <c r="AX4234" s="16"/>
      <c r="AY4234" s="16"/>
      <c r="AZ4234" s="16"/>
      <c r="BA4234" s="16"/>
      <c r="BB4234" s="16"/>
      <c r="BC4234" s="16"/>
      <c r="BD4234" s="16"/>
      <c r="BH4234" s="6"/>
      <c r="BI4234" s="3"/>
      <c r="BK4234" s="6"/>
      <c r="BL4234" s="3"/>
      <c r="BM4234" s="3"/>
    </row>
    <row r="4235" spans="11:65" ht="12.75" customHeight="1" x14ac:dyDescent="0.15">
      <c r="K4235" s="1"/>
      <c r="AL4235" s="16"/>
      <c r="AM4235" s="16"/>
      <c r="AN4235" s="17"/>
      <c r="AO4235" s="16"/>
      <c r="AP4235" s="16"/>
      <c r="AQ4235" s="18"/>
      <c r="AR4235" s="18"/>
      <c r="AS4235" s="16"/>
      <c r="AT4235" s="16"/>
      <c r="AU4235" s="16"/>
      <c r="AV4235" s="16"/>
      <c r="AW4235" s="17"/>
      <c r="AX4235" s="16"/>
      <c r="AY4235" s="16"/>
      <c r="AZ4235" s="16"/>
      <c r="BA4235" s="16"/>
      <c r="BB4235" s="16"/>
      <c r="BC4235" s="16"/>
      <c r="BD4235" s="16"/>
      <c r="BH4235" s="6"/>
      <c r="BI4235" s="3"/>
      <c r="BK4235" s="6"/>
      <c r="BL4235" s="3"/>
      <c r="BM4235" s="3"/>
    </row>
    <row r="4236" spans="11:65" ht="12.75" customHeight="1" x14ac:dyDescent="0.15">
      <c r="K4236" s="1"/>
      <c r="AL4236" s="16"/>
      <c r="AM4236" s="16"/>
      <c r="AN4236" s="17"/>
      <c r="AO4236" s="16"/>
      <c r="AP4236" s="16"/>
      <c r="AQ4236" s="18"/>
      <c r="AR4236" s="18"/>
      <c r="AS4236" s="16"/>
      <c r="AT4236" s="16"/>
      <c r="AU4236" s="16"/>
      <c r="AV4236" s="16"/>
      <c r="AW4236" s="17"/>
      <c r="AX4236" s="16"/>
      <c r="AY4236" s="16"/>
      <c r="AZ4236" s="16"/>
      <c r="BA4236" s="16"/>
      <c r="BB4236" s="16"/>
      <c r="BC4236" s="16"/>
      <c r="BD4236" s="16"/>
      <c r="BH4236" s="6"/>
      <c r="BI4236" s="3"/>
      <c r="BK4236" s="6"/>
      <c r="BL4236" s="3"/>
      <c r="BM4236" s="3"/>
    </row>
    <row r="4237" spans="11:65" ht="12.75" customHeight="1" x14ac:dyDescent="0.15">
      <c r="K4237" s="1"/>
      <c r="AL4237" s="16"/>
      <c r="AM4237" s="16"/>
      <c r="AN4237" s="17"/>
      <c r="AO4237" s="16"/>
      <c r="AP4237" s="16"/>
      <c r="AQ4237" s="18"/>
      <c r="AR4237" s="18"/>
      <c r="AS4237" s="16"/>
      <c r="AT4237" s="16"/>
      <c r="AU4237" s="16"/>
      <c r="AV4237" s="16"/>
      <c r="AW4237" s="17"/>
      <c r="AX4237" s="16"/>
      <c r="AY4237" s="16"/>
      <c r="AZ4237" s="16"/>
      <c r="BA4237" s="16"/>
      <c r="BB4237" s="16"/>
      <c r="BC4237" s="16"/>
      <c r="BD4237" s="16"/>
      <c r="BH4237" s="6"/>
      <c r="BI4237" s="3"/>
      <c r="BK4237" s="6"/>
      <c r="BL4237" s="3"/>
      <c r="BM4237" s="3"/>
    </row>
    <row r="4238" spans="11:65" ht="12.75" customHeight="1" x14ac:dyDescent="0.15">
      <c r="K4238" s="1"/>
      <c r="AL4238" s="16"/>
      <c r="AM4238" s="16"/>
      <c r="AN4238" s="17"/>
      <c r="AO4238" s="16"/>
      <c r="AP4238" s="16"/>
      <c r="AQ4238" s="18"/>
      <c r="AR4238" s="18"/>
      <c r="AS4238" s="16"/>
      <c r="AT4238" s="16"/>
      <c r="AU4238" s="16"/>
      <c r="AV4238" s="16"/>
      <c r="AW4238" s="17"/>
      <c r="AX4238" s="16"/>
      <c r="AY4238" s="16"/>
      <c r="AZ4238" s="16"/>
      <c r="BA4238" s="16"/>
      <c r="BB4238" s="16"/>
      <c r="BC4238" s="16"/>
      <c r="BD4238" s="16"/>
      <c r="BH4238" s="6"/>
      <c r="BI4238" s="3"/>
      <c r="BK4238" s="6"/>
      <c r="BL4238" s="3"/>
      <c r="BM4238" s="3"/>
    </row>
    <row r="4239" spans="11:65" ht="12.75" customHeight="1" x14ac:dyDescent="0.15">
      <c r="K4239" s="1"/>
      <c r="AL4239" s="16"/>
      <c r="AM4239" s="16"/>
      <c r="AN4239" s="17"/>
      <c r="AO4239" s="16"/>
      <c r="AP4239" s="16"/>
      <c r="AQ4239" s="18"/>
      <c r="AR4239" s="18"/>
      <c r="AS4239" s="16"/>
      <c r="AT4239" s="16"/>
      <c r="AU4239" s="16"/>
      <c r="AV4239" s="16"/>
      <c r="AW4239" s="17"/>
      <c r="AX4239" s="16"/>
      <c r="AY4239" s="16"/>
      <c r="AZ4239" s="16"/>
      <c r="BA4239" s="16"/>
      <c r="BB4239" s="16"/>
      <c r="BC4239" s="16"/>
      <c r="BD4239" s="16"/>
      <c r="BH4239" s="6"/>
      <c r="BI4239" s="3"/>
      <c r="BK4239" s="6"/>
      <c r="BL4239" s="3"/>
      <c r="BM4239" s="3"/>
    </row>
    <row r="4240" spans="11:65" ht="12.75" customHeight="1" x14ac:dyDescent="0.15">
      <c r="K4240" s="1"/>
      <c r="AL4240" s="16"/>
      <c r="AM4240" s="16"/>
      <c r="AN4240" s="17"/>
      <c r="AO4240" s="16"/>
      <c r="AP4240" s="16"/>
      <c r="AQ4240" s="18"/>
      <c r="AR4240" s="18"/>
      <c r="AS4240" s="16"/>
      <c r="AT4240" s="16"/>
      <c r="AU4240" s="16"/>
      <c r="AV4240" s="16"/>
      <c r="AW4240" s="17"/>
      <c r="AX4240" s="16"/>
      <c r="AY4240" s="16"/>
      <c r="AZ4240" s="16"/>
      <c r="BA4240" s="16"/>
      <c r="BB4240" s="16"/>
      <c r="BC4240" s="16"/>
      <c r="BD4240" s="16"/>
      <c r="BH4240" s="6"/>
      <c r="BI4240" s="3"/>
      <c r="BK4240" s="6"/>
      <c r="BL4240" s="3"/>
      <c r="BM4240" s="3"/>
    </row>
    <row r="4241" spans="11:65" ht="12.75" customHeight="1" x14ac:dyDescent="0.15">
      <c r="K4241" s="1"/>
      <c r="AL4241" s="16"/>
      <c r="AM4241" s="16"/>
      <c r="AN4241" s="17"/>
      <c r="AO4241" s="16"/>
      <c r="AP4241" s="16"/>
      <c r="AQ4241" s="18"/>
      <c r="AR4241" s="18"/>
      <c r="AS4241" s="16"/>
      <c r="AT4241" s="16"/>
      <c r="AU4241" s="16"/>
      <c r="AV4241" s="16"/>
      <c r="AW4241" s="17"/>
      <c r="AX4241" s="16"/>
      <c r="AY4241" s="16"/>
      <c r="AZ4241" s="16"/>
      <c r="BA4241" s="16"/>
      <c r="BB4241" s="16"/>
      <c r="BC4241" s="16"/>
      <c r="BD4241" s="16"/>
      <c r="BH4241" s="6"/>
      <c r="BI4241" s="3"/>
      <c r="BK4241" s="6"/>
      <c r="BL4241" s="3"/>
      <c r="BM4241" s="3"/>
    </row>
    <row r="4242" spans="11:65" ht="12.75" customHeight="1" x14ac:dyDescent="0.15">
      <c r="K4242" s="1"/>
      <c r="AL4242" s="16"/>
      <c r="AM4242" s="16"/>
      <c r="AN4242" s="17"/>
      <c r="AO4242" s="16"/>
      <c r="AP4242" s="16"/>
      <c r="AQ4242" s="18"/>
      <c r="AR4242" s="18"/>
      <c r="AS4242" s="16"/>
      <c r="AT4242" s="16"/>
      <c r="AU4242" s="16"/>
      <c r="AV4242" s="16"/>
      <c r="AW4242" s="17"/>
      <c r="AX4242" s="16"/>
      <c r="AY4242" s="16"/>
      <c r="AZ4242" s="16"/>
      <c r="BA4242" s="16"/>
      <c r="BB4242" s="16"/>
      <c r="BC4242" s="16"/>
      <c r="BD4242" s="16"/>
      <c r="BH4242" s="6"/>
      <c r="BI4242" s="3"/>
      <c r="BK4242" s="6"/>
      <c r="BL4242" s="3"/>
      <c r="BM4242" s="3"/>
    </row>
    <row r="4243" spans="11:65" ht="12.75" customHeight="1" x14ac:dyDescent="0.15">
      <c r="K4243" s="1"/>
      <c r="AL4243" s="16"/>
      <c r="AM4243" s="16"/>
      <c r="AN4243" s="17"/>
      <c r="AO4243" s="16"/>
      <c r="AP4243" s="16"/>
      <c r="AQ4243" s="18"/>
      <c r="AR4243" s="18"/>
      <c r="AS4243" s="16"/>
      <c r="AT4243" s="16"/>
      <c r="AU4243" s="16"/>
      <c r="AV4243" s="16"/>
      <c r="AW4243" s="17"/>
      <c r="AX4243" s="16"/>
      <c r="AY4243" s="16"/>
      <c r="AZ4243" s="16"/>
      <c r="BA4243" s="16"/>
      <c r="BB4243" s="16"/>
      <c r="BC4243" s="16"/>
      <c r="BD4243" s="16"/>
      <c r="BH4243" s="6"/>
      <c r="BI4243" s="3"/>
      <c r="BK4243" s="6"/>
      <c r="BL4243" s="3"/>
      <c r="BM4243" s="3"/>
    </row>
    <row r="4244" spans="11:65" ht="12.75" customHeight="1" x14ac:dyDescent="0.15">
      <c r="K4244" s="1"/>
      <c r="AL4244" s="16"/>
      <c r="AM4244" s="16"/>
      <c r="AN4244" s="17"/>
      <c r="AO4244" s="16"/>
      <c r="AP4244" s="16"/>
      <c r="AQ4244" s="18"/>
      <c r="AR4244" s="18"/>
      <c r="AS4244" s="16"/>
      <c r="AT4244" s="16"/>
      <c r="AU4244" s="16"/>
      <c r="AV4244" s="16"/>
      <c r="AW4244" s="17"/>
      <c r="AX4244" s="16"/>
      <c r="AY4244" s="16"/>
      <c r="AZ4244" s="16"/>
      <c r="BA4244" s="16"/>
      <c r="BB4244" s="16"/>
      <c r="BC4244" s="16"/>
      <c r="BD4244" s="16"/>
      <c r="BH4244" s="6"/>
      <c r="BI4244" s="3"/>
      <c r="BK4244" s="6"/>
      <c r="BL4244" s="3"/>
      <c r="BM4244" s="3"/>
    </row>
    <row r="4245" spans="11:65" ht="12.75" customHeight="1" x14ac:dyDescent="0.15">
      <c r="K4245" s="1"/>
      <c r="AL4245" s="16"/>
      <c r="AM4245" s="16"/>
      <c r="AN4245" s="17"/>
      <c r="AO4245" s="16"/>
      <c r="AP4245" s="16"/>
      <c r="AQ4245" s="18"/>
      <c r="AR4245" s="18"/>
      <c r="AS4245" s="16"/>
      <c r="AT4245" s="16"/>
      <c r="AU4245" s="16"/>
      <c r="AV4245" s="16"/>
      <c r="AW4245" s="17"/>
      <c r="AX4245" s="16"/>
      <c r="AY4245" s="16"/>
      <c r="AZ4245" s="16"/>
      <c r="BA4245" s="16"/>
      <c r="BB4245" s="16"/>
      <c r="BC4245" s="16"/>
      <c r="BD4245" s="16"/>
      <c r="BH4245" s="6"/>
      <c r="BI4245" s="3"/>
      <c r="BK4245" s="6"/>
      <c r="BL4245" s="3"/>
      <c r="BM4245" s="3"/>
    </row>
    <row r="4246" spans="11:65" ht="12.75" customHeight="1" x14ac:dyDescent="0.15">
      <c r="K4246" s="1"/>
      <c r="AL4246" s="16"/>
      <c r="AM4246" s="16"/>
      <c r="AN4246" s="17"/>
      <c r="AO4246" s="16"/>
      <c r="AP4246" s="16"/>
      <c r="AQ4246" s="18"/>
      <c r="AR4246" s="18"/>
      <c r="AS4246" s="16"/>
      <c r="AT4246" s="16"/>
      <c r="AU4246" s="16"/>
      <c r="AV4246" s="16"/>
      <c r="AW4246" s="17"/>
      <c r="AX4246" s="16"/>
      <c r="AY4246" s="16"/>
      <c r="AZ4246" s="16"/>
      <c r="BA4246" s="16"/>
      <c r="BB4246" s="16"/>
      <c r="BC4246" s="16"/>
      <c r="BD4246" s="16"/>
      <c r="BH4246" s="6"/>
      <c r="BI4246" s="3"/>
      <c r="BK4246" s="6"/>
      <c r="BL4246" s="3"/>
      <c r="BM4246" s="3"/>
    </row>
    <row r="4247" spans="11:65" ht="12.75" customHeight="1" x14ac:dyDescent="0.15">
      <c r="K4247" s="1"/>
      <c r="AL4247" s="16"/>
      <c r="AM4247" s="16"/>
      <c r="AN4247" s="17"/>
      <c r="AO4247" s="16"/>
      <c r="AP4247" s="16"/>
      <c r="AQ4247" s="18"/>
      <c r="AR4247" s="18"/>
      <c r="AS4247" s="16"/>
      <c r="AT4247" s="16"/>
      <c r="AU4247" s="16"/>
      <c r="AV4247" s="16"/>
      <c r="AW4247" s="17"/>
      <c r="AX4247" s="16"/>
      <c r="AY4247" s="16"/>
      <c r="AZ4247" s="16"/>
      <c r="BA4247" s="16"/>
      <c r="BB4247" s="16"/>
      <c r="BC4247" s="16"/>
      <c r="BD4247" s="16"/>
      <c r="BH4247" s="6"/>
      <c r="BI4247" s="3"/>
      <c r="BK4247" s="6"/>
      <c r="BL4247" s="3"/>
      <c r="BM4247" s="3"/>
    </row>
    <row r="4248" spans="11:65" ht="12.75" customHeight="1" x14ac:dyDescent="0.15">
      <c r="K4248" s="1"/>
      <c r="AL4248" s="16"/>
      <c r="AM4248" s="16"/>
      <c r="AN4248" s="17"/>
      <c r="AO4248" s="16"/>
      <c r="AP4248" s="16"/>
      <c r="AQ4248" s="18"/>
      <c r="AR4248" s="18"/>
      <c r="AS4248" s="16"/>
      <c r="AT4248" s="16"/>
      <c r="AU4248" s="16"/>
      <c r="AV4248" s="16"/>
      <c r="AW4248" s="17"/>
      <c r="AX4248" s="16"/>
      <c r="AY4248" s="16"/>
      <c r="AZ4248" s="16"/>
      <c r="BA4248" s="16"/>
      <c r="BB4248" s="16"/>
      <c r="BC4248" s="16"/>
      <c r="BD4248" s="16"/>
      <c r="BH4248" s="6"/>
      <c r="BI4248" s="3"/>
      <c r="BK4248" s="6"/>
      <c r="BL4248" s="3"/>
      <c r="BM4248" s="3"/>
    </row>
    <row r="4249" spans="11:65" ht="12.75" customHeight="1" x14ac:dyDescent="0.15">
      <c r="K4249" s="1"/>
      <c r="AL4249" s="16"/>
      <c r="AM4249" s="16"/>
      <c r="AN4249" s="17"/>
      <c r="AO4249" s="16"/>
      <c r="AP4249" s="16"/>
      <c r="AQ4249" s="18"/>
      <c r="AR4249" s="18"/>
      <c r="AS4249" s="16"/>
      <c r="AT4249" s="16"/>
      <c r="AU4249" s="16"/>
      <c r="AV4249" s="16"/>
      <c r="AW4249" s="17"/>
      <c r="AX4249" s="16"/>
      <c r="AY4249" s="16"/>
      <c r="AZ4249" s="16"/>
      <c r="BA4249" s="16"/>
      <c r="BB4249" s="16"/>
      <c r="BC4249" s="16"/>
      <c r="BD4249" s="16"/>
      <c r="BH4249" s="6"/>
      <c r="BI4249" s="3"/>
      <c r="BK4249" s="6"/>
      <c r="BL4249" s="3"/>
      <c r="BM4249" s="3"/>
    </row>
    <row r="4250" spans="11:65" ht="12.75" customHeight="1" x14ac:dyDescent="0.15">
      <c r="K4250" s="1"/>
      <c r="AL4250" s="16"/>
      <c r="AM4250" s="16"/>
      <c r="AN4250" s="17"/>
      <c r="AO4250" s="16"/>
      <c r="AP4250" s="16"/>
      <c r="AQ4250" s="18"/>
      <c r="AR4250" s="18"/>
      <c r="AS4250" s="16"/>
      <c r="AT4250" s="16"/>
      <c r="AU4250" s="16"/>
      <c r="AV4250" s="16"/>
      <c r="AW4250" s="17"/>
      <c r="AX4250" s="16"/>
      <c r="AY4250" s="16"/>
      <c r="AZ4250" s="16"/>
      <c r="BA4250" s="16"/>
      <c r="BB4250" s="16"/>
      <c r="BC4250" s="16"/>
      <c r="BD4250" s="16"/>
      <c r="BH4250" s="6"/>
      <c r="BI4250" s="3"/>
      <c r="BK4250" s="6"/>
      <c r="BL4250" s="3"/>
      <c r="BM4250" s="3"/>
    </row>
    <row r="4251" spans="11:65" ht="12.75" customHeight="1" x14ac:dyDescent="0.15">
      <c r="K4251" s="1"/>
      <c r="AL4251" s="16"/>
      <c r="AM4251" s="16"/>
      <c r="AN4251" s="17"/>
      <c r="AO4251" s="16"/>
      <c r="AP4251" s="16"/>
      <c r="AQ4251" s="18"/>
      <c r="AR4251" s="18"/>
      <c r="AS4251" s="16"/>
      <c r="AT4251" s="16"/>
      <c r="AU4251" s="16"/>
      <c r="AV4251" s="16"/>
      <c r="AW4251" s="17"/>
      <c r="AX4251" s="16"/>
      <c r="AY4251" s="16"/>
      <c r="AZ4251" s="16"/>
      <c r="BA4251" s="16"/>
      <c r="BB4251" s="16"/>
      <c r="BC4251" s="16"/>
      <c r="BD4251" s="16"/>
      <c r="BH4251" s="6"/>
      <c r="BI4251" s="3"/>
      <c r="BK4251" s="6"/>
      <c r="BL4251" s="3"/>
      <c r="BM4251" s="3"/>
    </row>
    <row r="4252" spans="11:65" ht="12.75" customHeight="1" x14ac:dyDescent="0.15">
      <c r="K4252" s="1"/>
      <c r="AL4252" s="16"/>
      <c r="AM4252" s="16"/>
      <c r="AN4252" s="17"/>
      <c r="AO4252" s="16"/>
      <c r="AP4252" s="16"/>
      <c r="AQ4252" s="18"/>
      <c r="AR4252" s="18"/>
      <c r="AS4252" s="16"/>
      <c r="AT4252" s="16"/>
      <c r="AU4252" s="16"/>
      <c r="AV4252" s="16"/>
      <c r="AW4252" s="17"/>
      <c r="AX4252" s="16"/>
      <c r="AY4252" s="16"/>
      <c r="AZ4252" s="16"/>
      <c r="BA4252" s="16"/>
      <c r="BB4252" s="16"/>
      <c r="BC4252" s="16"/>
      <c r="BD4252" s="16"/>
      <c r="BH4252" s="6"/>
      <c r="BI4252" s="3"/>
      <c r="BK4252" s="6"/>
      <c r="BL4252" s="3"/>
      <c r="BM4252" s="3"/>
    </row>
    <row r="4253" spans="11:65" ht="12.75" customHeight="1" x14ac:dyDescent="0.15">
      <c r="K4253" s="1"/>
      <c r="AL4253" s="16"/>
      <c r="AM4253" s="16"/>
      <c r="AN4253" s="17"/>
      <c r="AO4253" s="16"/>
      <c r="AP4253" s="16"/>
      <c r="AQ4253" s="18"/>
      <c r="AR4253" s="18"/>
      <c r="AS4253" s="16"/>
      <c r="AT4253" s="16"/>
      <c r="AU4253" s="16"/>
      <c r="AV4253" s="16"/>
      <c r="AW4253" s="17"/>
      <c r="AX4253" s="16"/>
      <c r="AY4253" s="16"/>
      <c r="AZ4253" s="16"/>
      <c r="BA4253" s="16"/>
      <c r="BB4253" s="16"/>
      <c r="BC4253" s="16"/>
      <c r="BD4253" s="16"/>
      <c r="BH4253" s="6"/>
      <c r="BI4253" s="3"/>
      <c r="BK4253" s="6"/>
      <c r="BL4253" s="3"/>
      <c r="BM4253" s="3"/>
    </row>
    <row r="4254" spans="11:65" ht="12.75" customHeight="1" x14ac:dyDescent="0.15">
      <c r="K4254" s="1"/>
      <c r="AL4254" s="16"/>
      <c r="AM4254" s="16"/>
      <c r="AN4254" s="17"/>
      <c r="AO4254" s="16"/>
      <c r="AP4254" s="16"/>
      <c r="AQ4254" s="18"/>
      <c r="AR4254" s="18"/>
      <c r="AS4254" s="16"/>
      <c r="AT4254" s="16"/>
      <c r="AU4254" s="16"/>
      <c r="AV4254" s="16"/>
      <c r="AW4254" s="17"/>
      <c r="AX4254" s="16"/>
      <c r="AY4254" s="16"/>
      <c r="AZ4254" s="16"/>
      <c r="BA4254" s="16"/>
      <c r="BB4254" s="16"/>
      <c r="BC4254" s="16"/>
      <c r="BD4254" s="16"/>
      <c r="BH4254" s="6"/>
      <c r="BI4254" s="3"/>
      <c r="BK4254" s="6"/>
      <c r="BL4254" s="3"/>
      <c r="BM4254" s="3"/>
    </row>
    <row r="4255" spans="11:65" ht="12.75" customHeight="1" x14ac:dyDescent="0.15">
      <c r="K4255" s="1"/>
      <c r="AL4255" s="16"/>
      <c r="AM4255" s="16"/>
      <c r="AN4255" s="17"/>
      <c r="AO4255" s="16"/>
      <c r="AP4255" s="16"/>
      <c r="AQ4255" s="18"/>
      <c r="AR4255" s="18"/>
      <c r="AS4255" s="16"/>
      <c r="AT4255" s="16"/>
      <c r="AU4255" s="16"/>
      <c r="AV4255" s="16"/>
      <c r="AW4255" s="17"/>
      <c r="AX4255" s="16"/>
      <c r="AY4255" s="16"/>
      <c r="AZ4255" s="16"/>
      <c r="BA4255" s="16"/>
      <c r="BB4255" s="16"/>
      <c r="BC4255" s="16"/>
      <c r="BD4255" s="16"/>
      <c r="BH4255" s="6"/>
      <c r="BI4255" s="3"/>
      <c r="BK4255" s="6"/>
      <c r="BL4255" s="3"/>
      <c r="BM4255" s="3"/>
    </row>
    <row r="4256" spans="11:65" ht="12.75" customHeight="1" x14ac:dyDescent="0.15">
      <c r="K4256" s="1"/>
      <c r="AL4256" s="16"/>
      <c r="AM4256" s="16"/>
      <c r="AN4256" s="17"/>
      <c r="AO4256" s="16"/>
      <c r="AP4256" s="16"/>
      <c r="AQ4256" s="18"/>
      <c r="AR4256" s="18"/>
      <c r="AS4256" s="16"/>
      <c r="AT4256" s="16"/>
      <c r="AU4256" s="16"/>
      <c r="AV4256" s="16"/>
      <c r="AW4256" s="17"/>
      <c r="AX4256" s="16"/>
      <c r="AY4256" s="16"/>
      <c r="AZ4256" s="16"/>
      <c r="BA4256" s="16"/>
      <c r="BB4256" s="16"/>
      <c r="BC4256" s="16"/>
      <c r="BD4256" s="16"/>
      <c r="BH4256" s="6"/>
      <c r="BI4256" s="3"/>
      <c r="BK4256" s="6"/>
      <c r="BL4256" s="3"/>
      <c r="BM4256" s="3"/>
    </row>
    <row r="4257" spans="11:65" ht="12.75" customHeight="1" x14ac:dyDescent="0.15">
      <c r="K4257" s="1"/>
      <c r="AL4257" s="16"/>
      <c r="AM4257" s="16"/>
      <c r="AN4257" s="17"/>
      <c r="AO4257" s="16"/>
      <c r="AP4257" s="16"/>
      <c r="AQ4257" s="18"/>
      <c r="AR4257" s="18"/>
      <c r="AS4257" s="16"/>
      <c r="AT4257" s="16"/>
      <c r="AU4257" s="16"/>
      <c r="AV4257" s="16"/>
      <c r="AW4257" s="17"/>
      <c r="AX4257" s="16"/>
      <c r="AY4257" s="16"/>
      <c r="AZ4257" s="16"/>
      <c r="BA4257" s="16"/>
      <c r="BB4257" s="16"/>
      <c r="BC4257" s="16"/>
      <c r="BD4257" s="16"/>
      <c r="BH4257" s="6"/>
      <c r="BI4257" s="3"/>
      <c r="BK4257" s="6"/>
      <c r="BL4257" s="3"/>
      <c r="BM4257" s="3"/>
    </row>
    <row r="4258" spans="11:65" ht="12.75" customHeight="1" x14ac:dyDescent="0.15">
      <c r="K4258" s="1"/>
      <c r="AL4258" s="16"/>
      <c r="AM4258" s="16"/>
      <c r="AN4258" s="17"/>
      <c r="AO4258" s="16"/>
      <c r="AP4258" s="16"/>
      <c r="AQ4258" s="18"/>
      <c r="AR4258" s="18"/>
      <c r="AS4258" s="16"/>
      <c r="AT4258" s="16"/>
      <c r="AU4258" s="16"/>
      <c r="AV4258" s="16"/>
      <c r="AW4258" s="17"/>
      <c r="AX4258" s="16"/>
      <c r="AY4258" s="16"/>
      <c r="AZ4258" s="16"/>
      <c r="BA4258" s="16"/>
      <c r="BB4258" s="16"/>
      <c r="BC4258" s="16"/>
      <c r="BD4258" s="16"/>
      <c r="BH4258" s="6"/>
      <c r="BI4258" s="3"/>
      <c r="BK4258" s="6"/>
      <c r="BL4258" s="3"/>
      <c r="BM4258" s="3"/>
    </row>
    <row r="4259" spans="11:65" ht="12.75" customHeight="1" x14ac:dyDescent="0.15">
      <c r="K4259" s="1"/>
      <c r="AL4259" s="16"/>
      <c r="AM4259" s="16"/>
      <c r="AN4259" s="17"/>
      <c r="AO4259" s="16"/>
      <c r="AP4259" s="16"/>
      <c r="AQ4259" s="18"/>
      <c r="AR4259" s="18"/>
      <c r="AS4259" s="16"/>
      <c r="AT4259" s="16"/>
      <c r="AU4259" s="16"/>
      <c r="AV4259" s="16"/>
      <c r="AW4259" s="17"/>
      <c r="AX4259" s="16"/>
      <c r="AY4259" s="16"/>
      <c r="AZ4259" s="16"/>
      <c r="BA4259" s="16"/>
      <c r="BB4259" s="16"/>
      <c r="BC4259" s="16"/>
      <c r="BD4259" s="16"/>
      <c r="BH4259" s="6"/>
      <c r="BI4259" s="3"/>
      <c r="BK4259" s="6"/>
      <c r="BL4259" s="3"/>
      <c r="BM4259" s="3"/>
    </row>
    <row r="4260" spans="11:65" ht="12.75" customHeight="1" x14ac:dyDescent="0.15">
      <c r="K4260" s="1"/>
      <c r="AL4260" s="16"/>
      <c r="AM4260" s="16"/>
      <c r="AN4260" s="17"/>
      <c r="AO4260" s="16"/>
      <c r="AP4260" s="16"/>
      <c r="AQ4260" s="18"/>
      <c r="AR4260" s="18"/>
      <c r="AS4260" s="16"/>
      <c r="AT4260" s="16"/>
      <c r="AU4260" s="16"/>
      <c r="AV4260" s="16"/>
      <c r="AW4260" s="17"/>
      <c r="AX4260" s="16"/>
      <c r="AY4260" s="16"/>
      <c r="AZ4260" s="16"/>
      <c r="BA4260" s="16"/>
      <c r="BB4260" s="16"/>
      <c r="BC4260" s="16"/>
      <c r="BD4260" s="16"/>
      <c r="BH4260" s="6"/>
      <c r="BI4260" s="3"/>
      <c r="BK4260" s="6"/>
      <c r="BL4260" s="3"/>
      <c r="BM4260" s="3"/>
    </row>
    <row r="4261" spans="11:65" ht="12.75" customHeight="1" x14ac:dyDescent="0.15">
      <c r="K4261" s="1"/>
      <c r="AL4261" s="16"/>
      <c r="AM4261" s="16"/>
      <c r="AN4261" s="17"/>
      <c r="AO4261" s="16"/>
      <c r="AP4261" s="16"/>
      <c r="AQ4261" s="18"/>
      <c r="AR4261" s="18"/>
      <c r="AS4261" s="16"/>
      <c r="AT4261" s="16"/>
      <c r="AU4261" s="16"/>
      <c r="AV4261" s="16"/>
      <c r="AW4261" s="17"/>
      <c r="AX4261" s="16"/>
      <c r="AY4261" s="16"/>
      <c r="AZ4261" s="16"/>
      <c r="BA4261" s="16"/>
      <c r="BB4261" s="16"/>
      <c r="BC4261" s="16"/>
      <c r="BD4261" s="16"/>
      <c r="BH4261" s="6"/>
      <c r="BI4261" s="3"/>
      <c r="BK4261" s="6"/>
      <c r="BL4261" s="3"/>
      <c r="BM4261" s="3"/>
    </row>
    <row r="4262" spans="11:65" ht="12.75" customHeight="1" x14ac:dyDescent="0.15">
      <c r="K4262" s="1"/>
      <c r="AL4262" s="16"/>
      <c r="AM4262" s="16"/>
      <c r="AN4262" s="17"/>
      <c r="AO4262" s="16"/>
      <c r="AP4262" s="16"/>
      <c r="AQ4262" s="18"/>
      <c r="AR4262" s="18"/>
      <c r="AS4262" s="16"/>
      <c r="AT4262" s="16"/>
      <c r="AU4262" s="16"/>
      <c r="AV4262" s="16"/>
      <c r="AW4262" s="17"/>
      <c r="AX4262" s="16"/>
      <c r="AY4262" s="16"/>
      <c r="AZ4262" s="16"/>
      <c r="BA4262" s="16"/>
      <c r="BB4262" s="16"/>
      <c r="BC4262" s="16"/>
      <c r="BD4262" s="16"/>
      <c r="BH4262" s="6"/>
      <c r="BI4262" s="3"/>
      <c r="BK4262" s="6"/>
      <c r="BL4262" s="3"/>
      <c r="BM4262" s="3"/>
    </row>
    <row r="4263" spans="11:65" ht="12.75" customHeight="1" x14ac:dyDescent="0.15">
      <c r="K4263" s="1"/>
      <c r="AL4263" s="16"/>
      <c r="AM4263" s="16"/>
      <c r="AN4263" s="17"/>
      <c r="AO4263" s="16"/>
      <c r="AP4263" s="16"/>
      <c r="AQ4263" s="18"/>
      <c r="AR4263" s="18"/>
      <c r="AS4263" s="16"/>
      <c r="AT4263" s="16"/>
      <c r="AU4263" s="16"/>
      <c r="AV4263" s="16"/>
      <c r="AW4263" s="17"/>
      <c r="AX4263" s="16"/>
      <c r="AY4263" s="16"/>
      <c r="AZ4263" s="16"/>
      <c r="BA4263" s="16"/>
      <c r="BB4263" s="16"/>
      <c r="BC4263" s="16"/>
      <c r="BD4263" s="16"/>
      <c r="BH4263" s="6"/>
      <c r="BI4263" s="3"/>
      <c r="BK4263" s="6"/>
      <c r="BL4263" s="3"/>
      <c r="BM4263" s="3"/>
    </row>
    <row r="4264" spans="11:65" ht="12.75" customHeight="1" x14ac:dyDescent="0.15">
      <c r="K4264" s="1"/>
      <c r="AL4264" s="16"/>
      <c r="AM4264" s="16"/>
      <c r="AN4264" s="17"/>
      <c r="AO4264" s="16"/>
      <c r="AP4264" s="16"/>
      <c r="AQ4264" s="18"/>
      <c r="AR4264" s="18"/>
      <c r="AS4264" s="16"/>
      <c r="AT4264" s="16"/>
      <c r="AU4264" s="16"/>
      <c r="AV4264" s="16"/>
      <c r="AW4264" s="17"/>
      <c r="AX4264" s="16"/>
      <c r="AY4264" s="16"/>
      <c r="AZ4264" s="16"/>
      <c r="BA4264" s="16"/>
      <c r="BB4264" s="16"/>
      <c r="BC4264" s="16"/>
      <c r="BD4264" s="16"/>
      <c r="BH4264" s="6"/>
      <c r="BI4264" s="3"/>
      <c r="BK4264" s="6"/>
      <c r="BL4264" s="3"/>
      <c r="BM4264" s="3"/>
    </row>
    <row r="4265" spans="11:65" ht="12.75" customHeight="1" x14ac:dyDescent="0.15">
      <c r="K4265" s="1"/>
      <c r="AL4265" s="16"/>
      <c r="AM4265" s="16"/>
      <c r="AN4265" s="17"/>
      <c r="AO4265" s="16"/>
      <c r="AP4265" s="16"/>
      <c r="AQ4265" s="18"/>
      <c r="AR4265" s="18"/>
      <c r="AS4265" s="16"/>
      <c r="AT4265" s="16"/>
      <c r="AU4265" s="16"/>
      <c r="AV4265" s="16"/>
      <c r="AW4265" s="17"/>
      <c r="AX4265" s="16"/>
      <c r="AY4265" s="16"/>
      <c r="AZ4265" s="16"/>
      <c r="BA4265" s="16"/>
      <c r="BB4265" s="16"/>
      <c r="BC4265" s="16"/>
      <c r="BD4265" s="16"/>
      <c r="BH4265" s="6"/>
      <c r="BI4265" s="3"/>
      <c r="BK4265" s="6"/>
      <c r="BL4265" s="3"/>
      <c r="BM4265" s="3"/>
    </row>
    <row r="4266" spans="11:65" ht="12.75" customHeight="1" x14ac:dyDescent="0.15">
      <c r="K4266" s="1"/>
      <c r="AL4266" s="16"/>
      <c r="AM4266" s="16"/>
      <c r="AN4266" s="17"/>
      <c r="AO4266" s="16"/>
      <c r="AP4266" s="16"/>
      <c r="AQ4266" s="18"/>
      <c r="AR4266" s="18"/>
      <c r="AS4266" s="16"/>
      <c r="AT4266" s="16"/>
      <c r="AU4266" s="16"/>
      <c r="AV4266" s="16"/>
      <c r="AW4266" s="17"/>
      <c r="AX4266" s="16"/>
      <c r="AY4266" s="16"/>
      <c r="AZ4266" s="16"/>
      <c r="BA4266" s="16"/>
      <c r="BB4266" s="16"/>
      <c r="BC4266" s="16"/>
      <c r="BD4266" s="16"/>
      <c r="BH4266" s="6"/>
      <c r="BI4266" s="3"/>
      <c r="BK4266" s="6"/>
      <c r="BL4266" s="3"/>
      <c r="BM4266" s="3"/>
    </row>
    <row r="4267" spans="11:65" ht="12.75" customHeight="1" x14ac:dyDescent="0.15">
      <c r="K4267" s="1"/>
      <c r="AL4267" s="16"/>
      <c r="AM4267" s="16"/>
      <c r="AN4267" s="17"/>
      <c r="AO4267" s="16"/>
      <c r="AP4267" s="16"/>
      <c r="AQ4267" s="18"/>
      <c r="AR4267" s="18"/>
      <c r="AS4267" s="16"/>
      <c r="AT4267" s="16"/>
      <c r="AU4267" s="16"/>
      <c r="AV4267" s="16"/>
      <c r="AW4267" s="17"/>
      <c r="AX4267" s="16"/>
      <c r="AY4267" s="16"/>
      <c r="AZ4267" s="16"/>
      <c r="BA4267" s="16"/>
      <c r="BB4267" s="16"/>
      <c r="BC4267" s="16"/>
      <c r="BD4267" s="16"/>
      <c r="BH4267" s="6"/>
      <c r="BI4267" s="3"/>
      <c r="BK4267" s="6"/>
      <c r="BL4267" s="3"/>
      <c r="BM4267" s="3"/>
    </row>
    <row r="4268" spans="11:65" ht="12.75" customHeight="1" x14ac:dyDescent="0.15">
      <c r="K4268" s="1"/>
      <c r="AL4268" s="16"/>
      <c r="AM4268" s="16"/>
      <c r="AN4268" s="17"/>
      <c r="AO4268" s="16"/>
      <c r="AP4268" s="16"/>
      <c r="AQ4268" s="18"/>
      <c r="AR4268" s="18"/>
      <c r="AS4268" s="16"/>
      <c r="AT4268" s="16"/>
      <c r="AU4268" s="16"/>
      <c r="AV4268" s="16"/>
      <c r="AW4268" s="17"/>
      <c r="AX4268" s="16"/>
      <c r="AY4268" s="16"/>
      <c r="AZ4268" s="16"/>
      <c r="BA4268" s="16"/>
      <c r="BB4268" s="16"/>
      <c r="BC4268" s="16"/>
      <c r="BD4268" s="16"/>
      <c r="BH4268" s="6"/>
      <c r="BI4268" s="3"/>
      <c r="BK4268" s="6"/>
      <c r="BL4268" s="3"/>
      <c r="BM4268" s="3"/>
    </row>
    <row r="4269" spans="11:65" ht="12.75" customHeight="1" x14ac:dyDescent="0.15">
      <c r="K4269" s="1"/>
      <c r="AL4269" s="16"/>
      <c r="AM4269" s="16"/>
      <c r="AN4269" s="17"/>
      <c r="AO4269" s="16"/>
      <c r="AP4269" s="16"/>
      <c r="AQ4269" s="18"/>
      <c r="AR4269" s="18"/>
      <c r="AS4269" s="16"/>
      <c r="AT4269" s="16"/>
      <c r="AU4269" s="16"/>
      <c r="AV4269" s="16"/>
      <c r="AW4269" s="17"/>
      <c r="AX4269" s="16"/>
      <c r="AY4269" s="16"/>
      <c r="AZ4269" s="16"/>
      <c r="BA4269" s="16"/>
      <c r="BB4269" s="16"/>
      <c r="BC4269" s="16"/>
      <c r="BD4269" s="16"/>
      <c r="BH4269" s="6"/>
      <c r="BI4269" s="3"/>
      <c r="BK4269" s="6"/>
      <c r="BL4269" s="3"/>
      <c r="BM4269" s="3"/>
    </row>
    <row r="4270" spans="11:65" ht="12.75" customHeight="1" x14ac:dyDescent="0.15">
      <c r="K4270" s="1"/>
      <c r="AL4270" s="16"/>
      <c r="AM4270" s="16"/>
      <c r="AN4270" s="17"/>
      <c r="AO4270" s="16"/>
      <c r="AP4270" s="16"/>
      <c r="AQ4270" s="18"/>
      <c r="AR4270" s="18"/>
      <c r="AS4270" s="16"/>
      <c r="AT4270" s="16"/>
      <c r="AU4270" s="16"/>
      <c r="AV4270" s="16"/>
      <c r="AW4270" s="17"/>
      <c r="AX4270" s="16"/>
      <c r="AY4270" s="16"/>
      <c r="AZ4270" s="16"/>
      <c r="BA4270" s="16"/>
      <c r="BB4270" s="16"/>
      <c r="BC4270" s="16"/>
      <c r="BD4270" s="16"/>
      <c r="BH4270" s="6"/>
      <c r="BI4270" s="3"/>
      <c r="BK4270" s="6"/>
      <c r="BL4270" s="3"/>
      <c r="BM4270" s="3"/>
    </row>
    <row r="4271" spans="11:65" ht="12.75" customHeight="1" x14ac:dyDescent="0.15">
      <c r="K4271" s="1"/>
      <c r="AL4271" s="16"/>
      <c r="AM4271" s="16"/>
      <c r="AN4271" s="17"/>
      <c r="AO4271" s="16"/>
      <c r="AP4271" s="16"/>
      <c r="AQ4271" s="18"/>
      <c r="AR4271" s="18"/>
      <c r="AS4271" s="16"/>
      <c r="AT4271" s="16"/>
      <c r="AU4271" s="16"/>
      <c r="AV4271" s="16"/>
      <c r="AW4271" s="17"/>
      <c r="AX4271" s="16"/>
      <c r="AY4271" s="16"/>
      <c r="AZ4271" s="16"/>
      <c r="BA4271" s="16"/>
      <c r="BB4271" s="16"/>
      <c r="BC4271" s="16"/>
      <c r="BD4271" s="16"/>
      <c r="BH4271" s="6"/>
      <c r="BI4271" s="3"/>
      <c r="BK4271" s="6"/>
      <c r="BL4271" s="3"/>
      <c r="BM4271" s="3"/>
    </row>
    <row r="4272" spans="11:65" ht="12.75" customHeight="1" x14ac:dyDescent="0.15">
      <c r="K4272" s="1"/>
      <c r="AL4272" s="16"/>
      <c r="AM4272" s="16"/>
      <c r="AN4272" s="17"/>
      <c r="AO4272" s="16"/>
      <c r="AP4272" s="16"/>
      <c r="AQ4272" s="18"/>
      <c r="AR4272" s="18"/>
      <c r="AS4272" s="16"/>
      <c r="AT4272" s="16"/>
      <c r="AU4272" s="16"/>
      <c r="AV4272" s="16"/>
      <c r="AW4272" s="17"/>
      <c r="AX4272" s="16"/>
      <c r="AY4272" s="16"/>
      <c r="AZ4272" s="16"/>
      <c r="BA4272" s="16"/>
      <c r="BB4272" s="16"/>
      <c r="BC4272" s="16"/>
      <c r="BD4272" s="16"/>
      <c r="BH4272" s="6"/>
      <c r="BI4272" s="3"/>
      <c r="BK4272" s="6"/>
      <c r="BL4272" s="3"/>
      <c r="BM4272" s="3"/>
    </row>
    <row r="4273" spans="11:65" ht="12.75" customHeight="1" x14ac:dyDescent="0.15">
      <c r="K4273" s="1"/>
      <c r="AL4273" s="16"/>
      <c r="AM4273" s="16"/>
      <c r="AN4273" s="17"/>
      <c r="AO4273" s="16"/>
      <c r="AP4273" s="16"/>
      <c r="AQ4273" s="18"/>
      <c r="AR4273" s="18"/>
      <c r="AS4273" s="16"/>
      <c r="AT4273" s="16"/>
      <c r="AU4273" s="16"/>
      <c r="AV4273" s="16"/>
      <c r="AW4273" s="17"/>
      <c r="AX4273" s="16"/>
      <c r="AY4273" s="16"/>
      <c r="AZ4273" s="16"/>
      <c r="BA4273" s="16"/>
      <c r="BB4273" s="16"/>
      <c r="BC4273" s="16"/>
      <c r="BD4273" s="16"/>
      <c r="BH4273" s="6"/>
      <c r="BI4273" s="3"/>
      <c r="BK4273" s="6"/>
      <c r="BL4273" s="3"/>
      <c r="BM4273" s="3"/>
    </row>
    <row r="4274" spans="11:65" ht="12.75" customHeight="1" x14ac:dyDescent="0.15">
      <c r="K4274" s="1"/>
      <c r="AL4274" s="16"/>
      <c r="AM4274" s="16"/>
      <c r="AN4274" s="17"/>
      <c r="AO4274" s="16"/>
      <c r="AP4274" s="16"/>
      <c r="AQ4274" s="18"/>
      <c r="AR4274" s="18"/>
      <c r="AS4274" s="16"/>
      <c r="AT4274" s="16"/>
      <c r="AU4274" s="16"/>
      <c r="AV4274" s="16"/>
      <c r="AW4274" s="17"/>
      <c r="AX4274" s="16"/>
      <c r="AY4274" s="16"/>
      <c r="AZ4274" s="16"/>
      <c r="BA4274" s="16"/>
      <c r="BB4274" s="16"/>
      <c r="BC4274" s="16"/>
      <c r="BD4274" s="16"/>
      <c r="BH4274" s="6"/>
      <c r="BI4274" s="3"/>
      <c r="BK4274" s="6"/>
      <c r="BL4274" s="3"/>
      <c r="BM4274" s="3"/>
    </row>
    <row r="4275" spans="11:65" ht="12.75" customHeight="1" x14ac:dyDescent="0.15">
      <c r="K4275" s="1"/>
      <c r="AL4275" s="16"/>
      <c r="AM4275" s="16"/>
      <c r="AN4275" s="17"/>
      <c r="AO4275" s="16"/>
      <c r="AP4275" s="16"/>
      <c r="AQ4275" s="18"/>
      <c r="AR4275" s="18"/>
      <c r="AS4275" s="16"/>
      <c r="AT4275" s="16"/>
      <c r="AU4275" s="16"/>
      <c r="AV4275" s="16"/>
      <c r="AW4275" s="17"/>
      <c r="AX4275" s="16"/>
      <c r="AY4275" s="16"/>
      <c r="AZ4275" s="16"/>
      <c r="BA4275" s="16"/>
      <c r="BB4275" s="16"/>
      <c r="BC4275" s="16"/>
      <c r="BD4275" s="16"/>
      <c r="BH4275" s="6"/>
      <c r="BI4275" s="3"/>
      <c r="BK4275" s="6"/>
      <c r="BL4275" s="3"/>
      <c r="BM4275" s="3"/>
    </row>
    <row r="4276" spans="11:65" ht="12.75" customHeight="1" x14ac:dyDescent="0.15">
      <c r="K4276" s="1"/>
      <c r="AL4276" s="16"/>
      <c r="AM4276" s="16"/>
      <c r="AN4276" s="17"/>
      <c r="AO4276" s="16"/>
      <c r="AP4276" s="16"/>
      <c r="AQ4276" s="18"/>
      <c r="AR4276" s="18"/>
      <c r="AS4276" s="16"/>
      <c r="AT4276" s="16"/>
      <c r="AU4276" s="16"/>
      <c r="AV4276" s="16"/>
      <c r="AW4276" s="17"/>
      <c r="AX4276" s="16"/>
      <c r="AY4276" s="16"/>
      <c r="AZ4276" s="16"/>
      <c r="BA4276" s="16"/>
      <c r="BB4276" s="16"/>
      <c r="BC4276" s="16"/>
      <c r="BD4276" s="16"/>
      <c r="BH4276" s="6"/>
      <c r="BI4276" s="3"/>
      <c r="BK4276" s="6"/>
      <c r="BL4276" s="3"/>
      <c r="BM4276" s="3"/>
    </row>
    <row r="4277" spans="11:65" ht="12.75" customHeight="1" x14ac:dyDescent="0.15">
      <c r="K4277" s="1"/>
      <c r="AL4277" s="16"/>
      <c r="AM4277" s="16"/>
      <c r="AN4277" s="17"/>
      <c r="AO4277" s="16"/>
      <c r="AP4277" s="16"/>
      <c r="AQ4277" s="18"/>
      <c r="AR4277" s="18"/>
      <c r="AS4277" s="16"/>
      <c r="AT4277" s="16"/>
      <c r="AU4277" s="16"/>
      <c r="AV4277" s="16"/>
      <c r="AW4277" s="17"/>
      <c r="AX4277" s="16"/>
      <c r="AY4277" s="16"/>
      <c r="AZ4277" s="16"/>
      <c r="BA4277" s="16"/>
      <c r="BB4277" s="16"/>
      <c r="BC4277" s="16"/>
      <c r="BD4277" s="16"/>
      <c r="BH4277" s="6"/>
      <c r="BI4277" s="3"/>
      <c r="BK4277" s="6"/>
      <c r="BL4277" s="3"/>
      <c r="BM4277" s="3"/>
    </row>
    <row r="4278" spans="11:65" ht="12.75" customHeight="1" x14ac:dyDescent="0.15">
      <c r="K4278" s="1"/>
      <c r="AL4278" s="16"/>
      <c r="AM4278" s="16"/>
      <c r="AN4278" s="17"/>
      <c r="AO4278" s="16"/>
      <c r="AP4278" s="16"/>
      <c r="AQ4278" s="18"/>
      <c r="AR4278" s="18"/>
      <c r="AS4278" s="16"/>
      <c r="AT4278" s="16"/>
      <c r="AU4278" s="16"/>
      <c r="AV4278" s="16"/>
      <c r="AW4278" s="17"/>
      <c r="AX4278" s="16"/>
      <c r="AY4278" s="16"/>
      <c r="AZ4278" s="16"/>
      <c r="BA4278" s="16"/>
      <c r="BB4278" s="16"/>
      <c r="BC4278" s="16"/>
      <c r="BD4278" s="16"/>
      <c r="BH4278" s="6"/>
      <c r="BI4278" s="3"/>
      <c r="BK4278" s="6"/>
      <c r="BL4278" s="3"/>
      <c r="BM4278" s="3"/>
    </row>
    <row r="4279" spans="11:65" ht="12.75" customHeight="1" x14ac:dyDescent="0.15">
      <c r="K4279" s="1"/>
      <c r="AL4279" s="16"/>
      <c r="AM4279" s="16"/>
      <c r="AN4279" s="17"/>
      <c r="AO4279" s="16"/>
      <c r="AP4279" s="16"/>
      <c r="AQ4279" s="18"/>
      <c r="AR4279" s="18"/>
      <c r="AS4279" s="16"/>
      <c r="AT4279" s="16"/>
      <c r="AU4279" s="16"/>
      <c r="AV4279" s="16"/>
      <c r="AW4279" s="17"/>
      <c r="AX4279" s="16"/>
      <c r="AY4279" s="16"/>
      <c r="AZ4279" s="16"/>
      <c r="BA4279" s="16"/>
      <c r="BB4279" s="16"/>
      <c r="BC4279" s="16"/>
      <c r="BD4279" s="16"/>
      <c r="BH4279" s="6"/>
      <c r="BI4279" s="3"/>
      <c r="BK4279" s="6"/>
      <c r="BL4279" s="3"/>
      <c r="BM4279" s="3"/>
    </row>
    <row r="4280" spans="11:65" ht="12.75" customHeight="1" x14ac:dyDescent="0.15">
      <c r="K4280" s="1"/>
      <c r="AL4280" s="16"/>
      <c r="AM4280" s="16"/>
      <c r="AN4280" s="17"/>
      <c r="AO4280" s="16"/>
      <c r="AP4280" s="16"/>
      <c r="AQ4280" s="18"/>
      <c r="AR4280" s="18"/>
      <c r="AS4280" s="16"/>
      <c r="AT4280" s="16"/>
      <c r="AU4280" s="16"/>
      <c r="AV4280" s="16"/>
      <c r="AW4280" s="17"/>
      <c r="AX4280" s="16"/>
      <c r="AY4280" s="16"/>
      <c r="AZ4280" s="16"/>
      <c r="BA4280" s="16"/>
      <c r="BB4280" s="16"/>
      <c r="BC4280" s="16"/>
      <c r="BD4280" s="16"/>
      <c r="BH4280" s="6"/>
      <c r="BI4280" s="3"/>
      <c r="BK4280" s="6"/>
      <c r="BL4280" s="3"/>
      <c r="BM4280" s="3"/>
    </row>
    <row r="4281" spans="11:65" ht="12.75" customHeight="1" x14ac:dyDescent="0.15">
      <c r="K4281" s="1"/>
      <c r="AL4281" s="16"/>
      <c r="AM4281" s="16"/>
      <c r="AN4281" s="17"/>
      <c r="AO4281" s="16"/>
      <c r="AP4281" s="16"/>
      <c r="AQ4281" s="18"/>
      <c r="AR4281" s="18"/>
      <c r="AS4281" s="16"/>
      <c r="AT4281" s="16"/>
      <c r="AU4281" s="16"/>
      <c r="AV4281" s="16"/>
      <c r="AW4281" s="17"/>
      <c r="AX4281" s="16"/>
      <c r="AY4281" s="16"/>
      <c r="AZ4281" s="16"/>
      <c r="BA4281" s="16"/>
      <c r="BB4281" s="16"/>
      <c r="BC4281" s="16"/>
      <c r="BD4281" s="16"/>
      <c r="BH4281" s="6"/>
      <c r="BI4281" s="3"/>
      <c r="BK4281" s="6"/>
      <c r="BL4281" s="3"/>
      <c r="BM4281" s="3"/>
    </row>
    <row r="4282" spans="11:65" ht="12.75" customHeight="1" x14ac:dyDescent="0.15">
      <c r="K4282" s="1"/>
      <c r="AL4282" s="16"/>
      <c r="AM4282" s="16"/>
      <c r="AN4282" s="17"/>
      <c r="AO4282" s="16"/>
      <c r="AP4282" s="16"/>
      <c r="AQ4282" s="18"/>
      <c r="AR4282" s="18"/>
      <c r="AS4282" s="16"/>
      <c r="AT4282" s="16"/>
      <c r="AU4282" s="16"/>
      <c r="AV4282" s="16"/>
      <c r="AW4282" s="17"/>
      <c r="AX4282" s="16"/>
      <c r="AY4282" s="16"/>
      <c r="AZ4282" s="16"/>
      <c r="BA4282" s="16"/>
      <c r="BB4282" s="16"/>
      <c r="BC4282" s="16"/>
      <c r="BD4282" s="16"/>
      <c r="BH4282" s="6"/>
      <c r="BI4282" s="3"/>
      <c r="BK4282" s="6"/>
      <c r="BL4282" s="3"/>
      <c r="BM4282" s="3"/>
    </row>
    <row r="4283" spans="11:65" ht="12.75" customHeight="1" x14ac:dyDescent="0.15">
      <c r="K4283" s="1"/>
      <c r="AL4283" s="16"/>
      <c r="AM4283" s="16"/>
      <c r="AN4283" s="17"/>
      <c r="AO4283" s="16"/>
      <c r="AP4283" s="16"/>
      <c r="AQ4283" s="18"/>
      <c r="AR4283" s="18"/>
      <c r="AS4283" s="16"/>
      <c r="AT4283" s="16"/>
      <c r="AU4283" s="16"/>
      <c r="AV4283" s="16"/>
      <c r="AW4283" s="17"/>
      <c r="AX4283" s="16"/>
      <c r="AY4283" s="16"/>
      <c r="AZ4283" s="16"/>
      <c r="BA4283" s="16"/>
      <c r="BB4283" s="16"/>
      <c r="BC4283" s="16"/>
      <c r="BD4283" s="16"/>
      <c r="BH4283" s="6"/>
      <c r="BI4283" s="3"/>
      <c r="BK4283" s="6"/>
      <c r="BL4283" s="3"/>
      <c r="BM4283" s="3"/>
    </row>
    <row r="4284" spans="11:65" ht="12.75" customHeight="1" x14ac:dyDescent="0.15">
      <c r="K4284" s="1"/>
      <c r="AL4284" s="16"/>
      <c r="AM4284" s="16"/>
      <c r="AN4284" s="17"/>
      <c r="AO4284" s="16"/>
      <c r="AP4284" s="16"/>
      <c r="AQ4284" s="18"/>
      <c r="AR4284" s="18"/>
      <c r="AS4284" s="16"/>
      <c r="AT4284" s="16"/>
      <c r="AU4284" s="16"/>
      <c r="AV4284" s="16"/>
      <c r="AW4284" s="17"/>
      <c r="AX4284" s="16"/>
      <c r="AY4284" s="16"/>
      <c r="AZ4284" s="16"/>
      <c r="BA4284" s="16"/>
      <c r="BB4284" s="16"/>
      <c r="BC4284" s="16"/>
      <c r="BD4284" s="16"/>
      <c r="BH4284" s="6"/>
      <c r="BI4284" s="3"/>
      <c r="BK4284" s="6"/>
      <c r="BL4284" s="3"/>
      <c r="BM4284" s="3"/>
    </row>
    <row r="4285" spans="11:65" ht="12.75" customHeight="1" x14ac:dyDescent="0.15">
      <c r="K4285" s="1"/>
      <c r="AL4285" s="16"/>
      <c r="AM4285" s="16"/>
      <c r="AN4285" s="17"/>
      <c r="AO4285" s="16"/>
      <c r="AP4285" s="16"/>
      <c r="AQ4285" s="18"/>
      <c r="AR4285" s="18"/>
      <c r="AS4285" s="16"/>
      <c r="AT4285" s="16"/>
      <c r="AU4285" s="16"/>
      <c r="AV4285" s="16"/>
      <c r="AW4285" s="17"/>
      <c r="AX4285" s="16"/>
      <c r="AY4285" s="16"/>
      <c r="AZ4285" s="16"/>
      <c r="BA4285" s="16"/>
      <c r="BB4285" s="16"/>
      <c r="BC4285" s="16"/>
      <c r="BD4285" s="16"/>
      <c r="BH4285" s="6"/>
      <c r="BI4285" s="3"/>
      <c r="BK4285" s="6"/>
      <c r="BL4285" s="3"/>
      <c r="BM4285" s="3"/>
    </row>
    <row r="4286" spans="11:65" ht="12.75" customHeight="1" x14ac:dyDescent="0.15">
      <c r="K4286" s="1"/>
      <c r="AL4286" s="16"/>
      <c r="AM4286" s="16"/>
      <c r="AN4286" s="17"/>
      <c r="AO4286" s="16"/>
      <c r="AP4286" s="16"/>
      <c r="AQ4286" s="18"/>
      <c r="AR4286" s="18"/>
      <c r="AS4286" s="16"/>
      <c r="AT4286" s="16"/>
      <c r="AU4286" s="16"/>
      <c r="AV4286" s="16"/>
      <c r="AW4286" s="17"/>
      <c r="AX4286" s="16"/>
      <c r="AY4286" s="16"/>
      <c r="AZ4286" s="16"/>
      <c r="BA4286" s="16"/>
      <c r="BB4286" s="16"/>
      <c r="BC4286" s="16"/>
      <c r="BD4286" s="16"/>
      <c r="BH4286" s="6"/>
      <c r="BI4286" s="3"/>
      <c r="BK4286" s="6"/>
      <c r="BL4286" s="3"/>
      <c r="BM4286" s="3"/>
    </row>
    <row r="4287" spans="11:65" ht="12.75" customHeight="1" x14ac:dyDescent="0.15">
      <c r="K4287" s="1"/>
      <c r="AL4287" s="16"/>
      <c r="AM4287" s="16"/>
      <c r="AN4287" s="17"/>
      <c r="AO4287" s="16"/>
      <c r="AP4287" s="16"/>
      <c r="AQ4287" s="18"/>
      <c r="AR4287" s="18"/>
      <c r="AS4287" s="16"/>
      <c r="AT4287" s="16"/>
      <c r="AU4287" s="16"/>
      <c r="AV4287" s="16"/>
      <c r="AW4287" s="17"/>
      <c r="AX4287" s="16"/>
      <c r="AY4287" s="16"/>
      <c r="AZ4287" s="16"/>
      <c r="BA4287" s="16"/>
      <c r="BB4287" s="16"/>
      <c r="BC4287" s="16"/>
      <c r="BD4287" s="16"/>
      <c r="BH4287" s="6"/>
      <c r="BI4287" s="3"/>
      <c r="BK4287" s="6"/>
      <c r="BL4287" s="3"/>
      <c r="BM4287" s="3"/>
    </row>
    <row r="4288" spans="11:65" ht="12.75" customHeight="1" x14ac:dyDescent="0.15">
      <c r="K4288" s="1"/>
      <c r="AL4288" s="16"/>
      <c r="AM4288" s="16"/>
      <c r="AN4288" s="17"/>
      <c r="AO4288" s="16"/>
      <c r="AP4288" s="16"/>
      <c r="AQ4288" s="18"/>
      <c r="AR4288" s="18"/>
      <c r="AS4288" s="16"/>
      <c r="AT4288" s="16"/>
      <c r="AU4288" s="16"/>
      <c r="AV4288" s="16"/>
      <c r="AW4288" s="17"/>
      <c r="AX4288" s="16"/>
      <c r="AY4288" s="16"/>
      <c r="AZ4288" s="16"/>
      <c r="BA4288" s="16"/>
      <c r="BB4288" s="16"/>
      <c r="BC4288" s="16"/>
      <c r="BD4288" s="16"/>
      <c r="BH4288" s="6"/>
      <c r="BI4288" s="3"/>
      <c r="BK4288" s="6"/>
      <c r="BL4288" s="3"/>
      <c r="BM4288" s="3"/>
    </row>
    <row r="4289" spans="11:65" ht="12.75" customHeight="1" x14ac:dyDescent="0.15">
      <c r="K4289" s="1"/>
      <c r="AL4289" s="16"/>
      <c r="AM4289" s="16"/>
      <c r="AN4289" s="17"/>
      <c r="AO4289" s="16"/>
      <c r="AP4289" s="16"/>
      <c r="AQ4289" s="18"/>
      <c r="AR4289" s="18"/>
      <c r="AS4289" s="16"/>
      <c r="AT4289" s="16"/>
      <c r="AU4289" s="16"/>
      <c r="AV4289" s="16"/>
      <c r="AW4289" s="17"/>
      <c r="AX4289" s="16"/>
      <c r="AY4289" s="16"/>
      <c r="AZ4289" s="16"/>
      <c r="BA4289" s="16"/>
      <c r="BB4289" s="16"/>
      <c r="BC4289" s="16"/>
      <c r="BD4289" s="16"/>
      <c r="BH4289" s="6"/>
      <c r="BI4289" s="3"/>
      <c r="BK4289" s="6"/>
      <c r="BL4289" s="3"/>
      <c r="BM4289" s="3"/>
    </row>
    <row r="4290" spans="11:65" ht="12.75" customHeight="1" x14ac:dyDescent="0.15">
      <c r="K4290" s="1"/>
      <c r="AL4290" s="16"/>
      <c r="AM4290" s="16"/>
      <c r="AN4290" s="17"/>
      <c r="AO4290" s="16"/>
      <c r="AP4290" s="16"/>
      <c r="AQ4290" s="18"/>
      <c r="AR4290" s="18"/>
      <c r="AS4290" s="16"/>
      <c r="AT4290" s="16"/>
      <c r="AU4290" s="16"/>
      <c r="AV4290" s="16"/>
      <c r="AW4290" s="17"/>
      <c r="AX4290" s="16"/>
      <c r="AY4290" s="16"/>
      <c r="AZ4290" s="16"/>
      <c r="BA4290" s="16"/>
      <c r="BB4290" s="16"/>
      <c r="BC4290" s="16"/>
      <c r="BD4290" s="16"/>
      <c r="BH4290" s="6"/>
      <c r="BI4290" s="3"/>
      <c r="BK4290" s="6"/>
      <c r="BL4290" s="3"/>
      <c r="BM4290" s="3"/>
    </row>
    <row r="4291" spans="11:65" ht="12.75" customHeight="1" x14ac:dyDescent="0.15">
      <c r="K4291" s="1"/>
      <c r="AL4291" s="16"/>
      <c r="AM4291" s="16"/>
      <c r="AN4291" s="17"/>
      <c r="AO4291" s="16"/>
      <c r="AP4291" s="16"/>
      <c r="AQ4291" s="18"/>
      <c r="AR4291" s="18"/>
      <c r="AS4291" s="16"/>
      <c r="AT4291" s="16"/>
      <c r="AU4291" s="16"/>
      <c r="AV4291" s="16"/>
      <c r="AW4291" s="17"/>
      <c r="AX4291" s="16"/>
      <c r="AY4291" s="16"/>
      <c r="AZ4291" s="16"/>
      <c r="BA4291" s="16"/>
      <c r="BB4291" s="16"/>
      <c r="BC4291" s="16"/>
      <c r="BD4291" s="16"/>
      <c r="BH4291" s="6"/>
      <c r="BI4291" s="3"/>
      <c r="BK4291" s="6"/>
      <c r="BL4291" s="3"/>
      <c r="BM4291" s="3"/>
    </row>
    <row r="4292" spans="11:65" ht="12.75" customHeight="1" x14ac:dyDescent="0.15">
      <c r="K4292" s="1"/>
      <c r="AL4292" s="16"/>
      <c r="AM4292" s="16"/>
      <c r="AN4292" s="17"/>
      <c r="AO4292" s="16"/>
      <c r="AP4292" s="16"/>
      <c r="AQ4292" s="18"/>
      <c r="AR4292" s="18"/>
      <c r="AS4292" s="16"/>
      <c r="AT4292" s="16"/>
      <c r="AU4292" s="16"/>
      <c r="AV4292" s="16"/>
      <c r="AW4292" s="17"/>
      <c r="AX4292" s="16"/>
      <c r="AY4292" s="16"/>
      <c r="AZ4292" s="16"/>
      <c r="BA4292" s="16"/>
      <c r="BB4292" s="16"/>
      <c r="BC4292" s="16"/>
      <c r="BD4292" s="16"/>
      <c r="BH4292" s="6"/>
      <c r="BI4292" s="3"/>
      <c r="BK4292" s="6"/>
      <c r="BL4292" s="3"/>
      <c r="BM4292" s="3"/>
    </row>
    <row r="4293" spans="11:65" ht="12.75" customHeight="1" x14ac:dyDescent="0.15">
      <c r="K4293" s="1"/>
      <c r="AL4293" s="16"/>
      <c r="AM4293" s="16"/>
      <c r="AN4293" s="17"/>
      <c r="AO4293" s="16"/>
      <c r="AP4293" s="16"/>
      <c r="AQ4293" s="18"/>
      <c r="AR4293" s="18"/>
      <c r="AS4293" s="16"/>
      <c r="AT4293" s="16"/>
      <c r="AU4293" s="16"/>
      <c r="AV4293" s="16"/>
      <c r="AW4293" s="17"/>
      <c r="AX4293" s="16"/>
      <c r="AY4293" s="16"/>
      <c r="AZ4293" s="16"/>
      <c r="BA4293" s="16"/>
      <c r="BB4293" s="16"/>
      <c r="BC4293" s="16"/>
      <c r="BD4293" s="16"/>
      <c r="BH4293" s="6"/>
      <c r="BI4293" s="3"/>
      <c r="BK4293" s="6"/>
      <c r="BL4293" s="3"/>
      <c r="BM4293" s="3"/>
    </row>
    <row r="4294" spans="11:65" ht="12.75" customHeight="1" x14ac:dyDescent="0.15">
      <c r="K4294" s="1"/>
      <c r="AL4294" s="16"/>
      <c r="AM4294" s="16"/>
      <c r="AN4294" s="17"/>
      <c r="AO4294" s="16"/>
      <c r="AP4294" s="16"/>
      <c r="AQ4294" s="18"/>
      <c r="AR4294" s="18"/>
      <c r="AS4294" s="16"/>
      <c r="AT4294" s="16"/>
      <c r="AU4294" s="16"/>
      <c r="AV4294" s="16"/>
      <c r="AW4294" s="17"/>
      <c r="AX4294" s="16"/>
      <c r="AY4294" s="16"/>
      <c r="AZ4294" s="16"/>
      <c r="BA4294" s="16"/>
      <c r="BB4294" s="16"/>
      <c r="BC4294" s="16"/>
      <c r="BD4294" s="16"/>
      <c r="BH4294" s="6"/>
      <c r="BI4294" s="3"/>
      <c r="BK4294" s="6"/>
      <c r="BL4294" s="3"/>
      <c r="BM4294" s="3"/>
    </row>
    <row r="4295" spans="11:65" ht="12.75" customHeight="1" x14ac:dyDescent="0.15">
      <c r="K4295" s="1"/>
      <c r="AL4295" s="16"/>
      <c r="AM4295" s="16"/>
      <c r="AN4295" s="17"/>
      <c r="AO4295" s="16"/>
      <c r="AP4295" s="16"/>
      <c r="AQ4295" s="18"/>
      <c r="AR4295" s="18"/>
      <c r="AS4295" s="16"/>
      <c r="AT4295" s="16"/>
      <c r="AU4295" s="16"/>
      <c r="AV4295" s="16"/>
      <c r="AW4295" s="17"/>
      <c r="AX4295" s="16"/>
      <c r="AY4295" s="16"/>
      <c r="AZ4295" s="16"/>
      <c r="BA4295" s="16"/>
      <c r="BB4295" s="16"/>
      <c r="BC4295" s="16"/>
      <c r="BD4295" s="16"/>
      <c r="BH4295" s="6"/>
      <c r="BI4295" s="3"/>
      <c r="BK4295" s="6"/>
      <c r="BL4295" s="3"/>
      <c r="BM4295" s="3"/>
    </row>
    <row r="4296" spans="11:65" ht="12.75" customHeight="1" x14ac:dyDescent="0.15">
      <c r="K4296" s="1"/>
      <c r="AL4296" s="16"/>
      <c r="AM4296" s="16"/>
      <c r="AN4296" s="17"/>
      <c r="AO4296" s="16"/>
      <c r="AP4296" s="16"/>
      <c r="AQ4296" s="18"/>
      <c r="AR4296" s="18"/>
      <c r="AS4296" s="16"/>
      <c r="AT4296" s="16"/>
      <c r="AU4296" s="16"/>
      <c r="AV4296" s="16"/>
      <c r="AW4296" s="17"/>
      <c r="AX4296" s="16"/>
      <c r="AY4296" s="16"/>
      <c r="AZ4296" s="16"/>
      <c r="BA4296" s="16"/>
      <c r="BB4296" s="16"/>
      <c r="BC4296" s="16"/>
      <c r="BD4296" s="16"/>
      <c r="BH4296" s="6"/>
      <c r="BI4296" s="3"/>
      <c r="BK4296" s="6"/>
      <c r="BL4296" s="3"/>
      <c r="BM4296" s="3"/>
    </row>
    <row r="4297" spans="11:65" ht="12.75" customHeight="1" x14ac:dyDescent="0.15">
      <c r="K4297" s="1"/>
      <c r="AL4297" s="16"/>
      <c r="AM4297" s="16"/>
      <c r="AN4297" s="17"/>
      <c r="AO4297" s="16"/>
      <c r="AP4297" s="16"/>
      <c r="AQ4297" s="18"/>
      <c r="AR4297" s="18"/>
      <c r="AS4297" s="16"/>
      <c r="AT4297" s="16"/>
      <c r="AU4297" s="16"/>
      <c r="AV4297" s="16"/>
      <c r="AW4297" s="17"/>
      <c r="AX4297" s="16"/>
      <c r="AY4297" s="16"/>
      <c r="AZ4297" s="16"/>
      <c r="BA4297" s="16"/>
      <c r="BB4297" s="16"/>
      <c r="BC4297" s="16"/>
      <c r="BD4297" s="16"/>
      <c r="BH4297" s="6"/>
      <c r="BI4297" s="3"/>
      <c r="BK4297" s="6"/>
      <c r="BL4297" s="3"/>
      <c r="BM4297" s="3"/>
    </row>
    <row r="4298" spans="11:65" ht="12.75" customHeight="1" x14ac:dyDescent="0.15">
      <c r="K4298" s="1"/>
      <c r="AL4298" s="16"/>
      <c r="AM4298" s="16"/>
      <c r="AN4298" s="17"/>
      <c r="AO4298" s="16"/>
      <c r="AP4298" s="16"/>
      <c r="AQ4298" s="18"/>
      <c r="AR4298" s="18"/>
      <c r="AS4298" s="16"/>
      <c r="AT4298" s="16"/>
      <c r="AU4298" s="16"/>
      <c r="AV4298" s="16"/>
      <c r="AW4298" s="17"/>
      <c r="AX4298" s="16"/>
      <c r="AY4298" s="16"/>
      <c r="AZ4298" s="16"/>
      <c r="BA4298" s="16"/>
      <c r="BB4298" s="16"/>
      <c r="BC4298" s="16"/>
      <c r="BD4298" s="16"/>
      <c r="BH4298" s="6"/>
      <c r="BI4298" s="3"/>
      <c r="BK4298" s="6"/>
      <c r="BL4298" s="3"/>
      <c r="BM4298" s="3"/>
    </row>
    <row r="4299" spans="11:65" ht="12.75" customHeight="1" x14ac:dyDescent="0.15">
      <c r="K4299" s="1"/>
      <c r="AL4299" s="16"/>
      <c r="AM4299" s="16"/>
      <c r="AN4299" s="17"/>
      <c r="AO4299" s="16"/>
      <c r="AP4299" s="16"/>
      <c r="AQ4299" s="18"/>
      <c r="AR4299" s="18"/>
      <c r="AS4299" s="16"/>
      <c r="AT4299" s="16"/>
      <c r="AU4299" s="16"/>
      <c r="AV4299" s="16"/>
      <c r="AW4299" s="17"/>
      <c r="AX4299" s="16"/>
      <c r="AY4299" s="16"/>
      <c r="AZ4299" s="16"/>
      <c r="BA4299" s="16"/>
      <c r="BB4299" s="16"/>
      <c r="BC4299" s="16"/>
      <c r="BD4299" s="16"/>
      <c r="BH4299" s="6"/>
      <c r="BI4299" s="3"/>
      <c r="BK4299" s="6"/>
      <c r="BL4299" s="3"/>
      <c r="BM4299" s="3"/>
    </row>
    <row r="4300" spans="11:65" ht="12.75" customHeight="1" x14ac:dyDescent="0.15">
      <c r="K4300" s="1"/>
      <c r="AL4300" s="16"/>
      <c r="AM4300" s="16"/>
      <c r="AN4300" s="17"/>
      <c r="AO4300" s="16"/>
      <c r="AP4300" s="16"/>
      <c r="AQ4300" s="18"/>
      <c r="AR4300" s="18"/>
      <c r="AS4300" s="16"/>
      <c r="AT4300" s="16"/>
      <c r="AU4300" s="16"/>
      <c r="AV4300" s="16"/>
      <c r="AW4300" s="17"/>
      <c r="AX4300" s="16"/>
      <c r="AY4300" s="16"/>
      <c r="AZ4300" s="16"/>
      <c r="BA4300" s="16"/>
      <c r="BB4300" s="16"/>
      <c r="BC4300" s="16"/>
      <c r="BD4300" s="16"/>
      <c r="BH4300" s="6"/>
      <c r="BI4300" s="3"/>
      <c r="BK4300" s="6"/>
      <c r="BL4300" s="3"/>
      <c r="BM4300" s="3"/>
    </row>
    <row r="4301" spans="11:65" ht="12.75" customHeight="1" x14ac:dyDescent="0.15">
      <c r="K4301" s="1"/>
      <c r="AL4301" s="16"/>
      <c r="AM4301" s="16"/>
      <c r="AN4301" s="17"/>
      <c r="AO4301" s="16"/>
      <c r="AP4301" s="16"/>
      <c r="AQ4301" s="18"/>
      <c r="AR4301" s="18"/>
      <c r="AS4301" s="16"/>
      <c r="AT4301" s="16"/>
      <c r="AU4301" s="16"/>
      <c r="AV4301" s="16"/>
      <c r="AW4301" s="17"/>
      <c r="AX4301" s="16"/>
      <c r="AY4301" s="16"/>
      <c r="AZ4301" s="16"/>
      <c r="BA4301" s="16"/>
      <c r="BB4301" s="16"/>
      <c r="BC4301" s="16"/>
      <c r="BD4301" s="16"/>
      <c r="BH4301" s="6"/>
      <c r="BI4301" s="3"/>
      <c r="BK4301" s="6"/>
      <c r="BL4301" s="3"/>
      <c r="BM4301" s="3"/>
    </row>
    <row r="4302" spans="11:65" ht="12.75" customHeight="1" x14ac:dyDescent="0.15">
      <c r="K4302" s="1"/>
      <c r="AL4302" s="16"/>
      <c r="AM4302" s="16"/>
      <c r="AN4302" s="17"/>
      <c r="AO4302" s="16"/>
      <c r="AP4302" s="16"/>
      <c r="AQ4302" s="18"/>
      <c r="AR4302" s="18"/>
      <c r="AS4302" s="16"/>
      <c r="AT4302" s="16"/>
      <c r="AU4302" s="16"/>
      <c r="AV4302" s="16"/>
      <c r="AW4302" s="17"/>
      <c r="AX4302" s="16"/>
      <c r="AY4302" s="16"/>
      <c r="AZ4302" s="16"/>
      <c r="BA4302" s="16"/>
      <c r="BB4302" s="16"/>
      <c r="BC4302" s="16"/>
      <c r="BD4302" s="16"/>
      <c r="BH4302" s="6"/>
      <c r="BI4302" s="3"/>
      <c r="BK4302" s="6"/>
      <c r="BL4302" s="3"/>
      <c r="BM4302" s="3"/>
    </row>
    <row r="4303" spans="11:65" ht="12.75" customHeight="1" x14ac:dyDescent="0.15">
      <c r="K4303" s="1"/>
      <c r="AL4303" s="16"/>
      <c r="AM4303" s="16"/>
      <c r="AN4303" s="17"/>
      <c r="AO4303" s="16"/>
      <c r="AP4303" s="16"/>
      <c r="AQ4303" s="18"/>
      <c r="AR4303" s="18"/>
      <c r="AS4303" s="16"/>
      <c r="AT4303" s="16"/>
      <c r="AU4303" s="16"/>
      <c r="AV4303" s="16"/>
      <c r="AW4303" s="17"/>
      <c r="AX4303" s="16"/>
      <c r="AY4303" s="16"/>
      <c r="AZ4303" s="16"/>
      <c r="BA4303" s="16"/>
      <c r="BB4303" s="16"/>
      <c r="BC4303" s="16"/>
      <c r="BD4303" s="16"/>
      <c r="BH4303" s="6"/>
      <c r="BI4303" s="3"/>
      <c r="BK4303" s="6"/>
      <c r="BL4303" s="3"/>
      <c r="BM4303" s="3"/>
    </row>
    <row r="4304" spans="11:65" ht="12.75" customHeight="1" x14ac:dyDescent="0.15">
      <c r="K4304" s="1"/>
      <c r="AL4304" s="16"/>
      <c r="AM4304" s="16"/>
      <c r="AN4304" s="17"/>
      <c r="AO4304" s="16"/>
      <c r="AP4304" s="16"/>
      <c r="AQ4304" s="18"/>
      <c r="AR4304" s="18"/>
      <c r="AS4304" s="16"/>
      <c r="AT4304" s="16"/>
      <c r="AU4304" s="16"/>
      <c r="AV4304" s="16"/>
      <c r="AW4304" s="17"/>
      <c r="AX4304" s="16"/>
      <c r="AY4304" s="16"/>
      <c r="AZ4304" s="16"/>
      <c r="BA4304" s="16"/>
      <c r="BB4304" s="16"/>
      <c r="BC4304" s="16"/>
      <c r="BD4304" s="16"/>
      <c r="BH4304" s="6"/>
      <c r="BI4304" s="3"/>
      <c r="BK4304" s="6"/>
      <c r="BL4304" s="3"/>
      <c r="BM4304" s="3"/>
    </row>
    <row r="4305" spans="11:65" ht="12.75" customHeight="1" x14ac:dyDescent="0.15">
      <c r="K4305" s="1"/>
      <c r="AL4305" s="16"/>
      <c r="AM4305" s="16"/>
      <c r="AN4305" s="17"/>
      <c r="AO4305" s="16"/>
      <c r="AP4305" s="16"/>
      <c r="AQ4305" s="18"/>
      <c r="AR4305" s="18"/>
      <c r="AS4305" s="16"/>
      <c r="AT4305" s="16"/>
      <c r="AU4305" s="16"/>
      <c r="AV4305" s="16"/>
      <c r="AW4305" s="17"/>
      <c r="AX4305" s="16"/>
      <c r="AY4305" s="16"/>
      <c r="AZ4305" s="16"/>
      <c r="BA4305" s="16"/>
      <c r="BB4305" s="16"/>
      <c r="BC4305" s="16"/>
      <c r="BD4305" s="16"/>
      <c r="BH4305" s="6"/>
      <c r="BI4305" s="3"/>
      <c r="BK4305" s="6"/>
      <c r="BL4305" s="3"/>
      <c r="BM4305" s="3"/>
    </row>
    <row r="4306" spans="11:65" ht="12.75" customHeight="1" x14ac:dyDescent="0.15">
      <c r="K4306" s="1"/>
      <c r="AL4306" s="16"/>
      <c r="AM4306" s="16"/>
      <c r="AN4306" s="17"/>
      <c r="AO4306" s="16"/>
      <c r="AP4306" s="16"/>
      <c r="AQ4306" s="18"/>
      <c r="AR4306" s="18"/>
      <c r="AS4306" s="16"/>
      <c r="AT4306" s="16"/>
      <c r="AU4306" s="16"/>
      <c r="AV4306" s="16"/>
      <c r="AW4306" s="17"/>
      <c r="AX4306" s="16"/>
      <c r="AY4306" s="16"/>
      <c r="AZ4306" s="16"/>
      <c r="BA4306" s="16"/>
      <c r="BB4306" s="16"/>
      <c r="BC4306" s="16"/>
      <c r="BD4306" s="16"/>
      <c r="BH4306" s="6"/>
      <c r="BI4306" s="3"/>
      <c r="BK4306" s="6"/>
      <c r="BL4306" s="3"/>
      <c r="BM4306" s="3"/>
    </row>
    <row r="4307" spans="11:65" ht="12.75" customHeight="1" x14ac:dyDescent="0.15">
      <c r="K4307" s="1"/>
      <c r="AL4307" s="16"/>
      <c r="AM4307" s="16"/>
      <c r="AN4307" s="17"/>
      <c r="AO4307" s="16"/>
      <c r="AP4307" s="16"/>
      <c r="AQ4307" s="18"/>
      <c r="AR4307" s="18"/>
      <c r="AS4307" s="16"/>
      <c r="AT4307" s="16"/>
      <c r="AU4307" s="16"/>
      <c r="AV4307" s="16"/>
      <c r="AW4307" s="17"/>
      <c r="AX4307" s="16"/>
      <c r="AY4307" s="16"/>
      <c r="AZ4307" s="16"/>
      <c r="BA4307" s="16"/>
      <c r="BB4307" s="16"/>
      <c r="BC4307" s="16"/>
      <c r="BD4307" s="16"/>
      <c r="BH4307" s="6"/>
      <c r="BI4307" s="3"/>
      <c r="BK4307" s="6"/>
      <c r="BL4307" s="3"/>
      <c r="BM4307" s="3"/>
    </row>
    <row r="4308" spans="11:65" ht="12.75" customHeight="1" x14ac:dyDescent="0.15">
      <c r="K4308" s="1"/>
      <c r="AL4308" s="16"/>
      <c r="AM4308" s="16"/>
      <c r="AN4308" s="17"/>
      <c r="AO4308" s="16"/>
      <c r="AP4308" s="16"/>
      <c r="AQ4308" s="18"/>
      <c r="AR4308" s="18"/>
      <c r="AS4308" s="16"/>
      <c r="AT4308" s="16"/>
      <c r="AU4308" s="16"/>
      <c r="AV4308" s="16"/>
      <c r="AW4308" s="17"/>
      <c r="AX4308" s="16"/>
      <c r="AY4308" s="16"/>
      <c r="AZ4308" s="16"/>
      <c r="BA4308" s="16"/>
      <c r="BB4308" s="16"/>
      <c r="BC4308" s="16"/>
      <c r="BD4308" s="16"/>
      <c r="BH4308" s="6"/>
      <c r="BI4308" s="3"/>
      <c r="BK4308" s="6"/>
      <c r="BL4308" s="3"/>
      <c r="BM4308" s="3"/>
    </row>
    <row r="4309" spans="11:65" ht="12.75" customHeight="1" x14ac:dyDescent="0.15">
      <c r="K4309" s="1"/>
      <c r="AL4309" s="16"/>
      <c r="AM4309" s="16"/>
      <c r="AN4309" s="17"/>
      <c r="AO4309" s="16"/>
      <c r="AP4309" s="16"/>
      <c r="AQ4309" s="18"/>
      <c r="AR4309" s="18"/>
      <c r="AS4309" s="16"/>
      <c r="AT4309" s="16"/>
      <c r="AU4309" s="16"/>
      <c r="AV4309" s="16"/>
      <c r="AW4309" s="17"/>
      <c r="AX4309" s="16"/>
      <c r="AY4309" s="16"/>
      <c r="AZ4309" s="16"/>
      <c r="BA4309" s="16"/>
      <c r="BB4309" s="16"/>
      <c r="BC4309" s="16"/>
      <c r="BD4309" s="16"/>
      <c r="BH4309" s="6"/>
      <c r="BI4309" s="3"/>
      <c r="BK4309" s="6"/>
      <c r="BL4309" s="3"/>
      <c r="BM4309" s="3"/>
    </row>
    <row r="4310" spans="11:65" ht="12.75" customHeight="1" x14ac:dyDescent="0.15">
      <c r="K4310" s="1"/>
      <c r="AL4310" s="16"/>
      <c r="AM4310" s="16"/>
      <c r="AN4310" s="17"/>
      <c r="AO4310" s="16"/>
      <c r="AP4310" s="16"/>
      <c r="AQ4310" s="18"/>
      <c r="AR4310" s="18"/>
      <c r="AS4310" s="16"/>
      <c r="AT4310" s="16"/>
      <c r="AU4310" s="16"/>
      <c r="AV4310" s="16"/>
      <c r="AW4310" s="17"/>
      <c r="AX4310" s="16"/>
      <c r="AY4310" s="16"/>
      <c r="AZ4310" s="16"/>
      <c r="BA4310" s="16"/>
      <c r="BB4310" s="16"/>
      <c r="BC4310" s="16"/>
      <c r="BD4310" s="16"/>
      <c r="BH4310" s="6"/>
      <c r="BI4310" s="3"/>
      <c r="BK4310" s="6"/>
      <c r="BL4310" s="3"/>
      <c r="BM4310" s="3"/>
    </row>
    <row r="4311" spans="11:65" ht="12.75" customHeight="1" x14ac:dyDescent="0.15">
      <c r="K4311" s="1"/>
      <c r="AL4311" s="16"/>
      <c r="AM4311" s="16"/>
      <c r="AN4311" s="17"/>
      <c r="AO4311" s="16"/>
      <c r="AP4311" s="16"/>
      <c r="AQ4311" s="18"/>
      <c r="AR4311" s="18"/>
      <c r="AS4311" s="16"/>
      <c r="AT4311" s="16"/>
      <c r="AU4311" s="16"/>
      <c r="AV4311" s="16"/>
      <c r="AW4311" s="17"/>
      <c r="AX4311" s="16"/>
      <c r="AY4311" s="16"/>
      <c r="AZ4311" s="16"/>
      <c r="BA4311" s="16"/>
      <c r="BB4311" s="16"/>
      <c r="BC4311" s="16"/>
      <c r="BD4311" s="16"/>
      <c r="BH4311" s="6"/>
      <c r="BI4311" s="3"/>
      <c r="BK4311" s="6"/>
      <c r="BL4311" s="3"/>
      <c r="BM4311" s="3"/>
    </row>
    <row r="4312" spans="11:65" ht="12.75" customHeight="1" x14ac:dyDescent="0.15">
      <c r="K4312" s="1"/>
      <c r="AL4312" s="16"/>
      <c r="AM4312" s="16"/>
      <c r="AN4312" s="17"/>
      <c r="AO4312" s="16"/>
      <c r="AP4312" s="16"/>
      <c r="AQ4312" s="18"/>
      <c r="AR4312" s="18"/>
      <c r="AS4312" s="16"/>
      <c r="AT4312" s="16"/>
      <c r="AU4312" s="16"/>
      <c r="AV4312" s="16"/>
      <c r="AW4312" s="17"/>
      <c r="AX4312" s="16"/>
      <c r="AY4312" s="16"/>
      <c r="AZ4312" s="16"/>
      <c r="BA4312" s="16"/>
      <c r="BB4312" s="16"/>
      <c r="BC4312" s="16"/>
      <c r="BD4312" s="16"/>
      <c r="BH4312" s="6"/>
      <c r="BI4312" s="3"/>
      <c r="BK4312" s="6"/>
      <c r="BL4312" s="3"/>
      <c r="BM4312" s="3"/>
    </row>
    <row r="4313" spans="11:65" ht="12.75" customHeight="1" x14ac:dyDescent="0.15">
      <c r="K4313" s="1"/>
      <c r="AL4313" s="16"/>
      <c r="AM4313" s="16"/>
      <c r="AN4313" s="17"/>
      <c r="AO4313" s="16"/>
      <c r="AP4313" s="16"/>
      <c r="AQ4313" s="18"/>
      <c r="AR4313" s="18"/>
      <c r="AS4313" s="16"/>
      <c r="AT4313" s="16"/>
      <c r="AU4313" s="16"/>
      <c r="AV4313" s="16"/>
      <c r="AW4313" s="17"/>
      <c r="AX4313" s="16"/>
      <c r="AY4313" s="16"/>
      <c r="AZ4313" s="16"/>
      <c r="BA4313" s="16"/>
      <c r="BB4313" s="16"/>
      <c r="BC4313" s="16"/>
      <c r="BD4313" s="16"/>
      <c r="BH4313" s="6"/>
      <c r="BI4313" s="3"/>
      <c r="BK4313" s="6"/>
      <c r="BL4313" s="3"/>
      <c r="BM4313" s="3"/>
    </row>
    <row r="4314" spans="11:65" ht="12.75" customHeight="1" x14ac:dyDescent="0.15">
      <c r="K4314" s="1"/>
      <c r="AL4314" s="16"/>
      <c r="AM4314" s="16"/>
      <c r="AN4314" s="17"/>
      <c r="AO4314" s="16"/>
      <c r="AP4314" s="16"/>
      <c r="AQ4314" s="18"/>
      <c r="AR4314" s="18"/>
      <c r="AS4314" s="16"/>
      <c r="AT4314" s="16"/>
      <c r="AU4314" s="16"/>
      <c r="AV4314" s="16"/>
      <c r="AW4314" s="17"/>
      <c r="AX4314" s="16"/>
      <c r="AY4314" s="16"/>
      <c r="AZ4314" s="16"/>
      <c r="BA4314" s="16"/>
      <c r="BB4314" s="16"/>
      <c r="BC4314" s="16"/>
      <c r="BD4314" s="16"/>
      <c r="BH4314" s="6"/>
      <c r="BI4314" s="3"/>
      <c r="BK4314" s="6"/>
      <c r="BL4314" s="3"/>
      <c r="BM4314" s="3"/>
    </row>
    <row r="4315" spans="11:65" ht="12.75" customHeight="1" x14ac:dyDescent="0.15">
      <c r="K4315" s="1"/>
      <c r="AL4315" s="16"/>
      <c r="AM4315" s="16"/>
      <c r="AN4315" s="17"/>
      <c r="AO4315" s="16"/>
      <c r="AP4315" s="16"/>
      <c r="AQ4315" s="18"/>
      <c r="AR4315" s="18"/>
      <c r="AS4315" s="16"/>
      <c r="AT4315" s="16"/>
      <c r="AU4315" s="16"/>
      <c r="AV4315" s="16"/>
      <c r="AW4315" s="17"/>
      <c r="AX4315" s="16"/>
      <c r="AY4315" s="16"/>
      <c r="AZ4315" s="16"/>
      <c r="BA4315" s="16"/>
      <c r="BB4315" s="16"/>
      <c r="BC4315" s="16"/>
      <c r="BD4315" s="16"/>
      <c r="BH4315" s="6"/>
      <c r="BI4315" s="3"/>
      <c r="BK4315" s="6"/>
      <c r="BL4315" s="3"/>
      <c r="BM4315" s="3"/>
    </row>
    <row r="4316" spans="11:65" ht="12.75" customHeight="1" x14ac:dyDescent="0.15">
      <c r="K4316" s="1"/>
      <c r="AL4316" s="16"/>
      <c r="AM4316" s="16"/>
      <c r="AN4316" s="17"/>
      <c r="AO4316" s="16"/>
      <c r="AP4316" s="16"/>
      <c r="AQ4316" s="18"/>
      <c r="AR4316" s="18"/>
      <c r="AS4316" s="16"/>
      <c r="AT4316" s="16"/>
      <c r="AU4316" s="16"/>
      <c r="AV4316" s="16"/>
      <c r="AW4316" s="17"/>
      <c r="AX4316" s="16"/>
      <c r="AY4316" s="16"/>
      <c r="AZ4316" s="16"/>
      <c r="BA4316" s="16"/>
      <c r="BB4316" s="16"/>
      <c r="BC4316" s="16"/>
      <c r="BD4316" s="16"/>
      <c r="BH4316" s="6"/>
      <c r="BI4316" s="3"/>
      <c r="BK4316" s="6"/>
      <c r="BL4316" s="3"/>
      <c r="BM4316" s="3"/>
    </row>
    <row r="4317" spans="11:65" ht="12.75" customHeight="1" x14ac:dyDescent="0.15">
      <c r="K4317" s="1"/>
      <c r="AL4317" s="16"/>
      <c r="AM4317" s="16"/>
      <c r="AN4317" s="17"/>
      <c r="AO4317" s="16"/>
      <c r="AP4317" s="16"/>
      <c r="AQ4317" s="18"/>
      <c r="AR4317" s="18"/>
      <c r="AS4317" s="16"/>
      <c r="AT4317" s="16"/>
      <c r="AU4317" s="16"/>
      <c r="AV4317" s="16"/>
      <c r="AW4317" s="17"/>
      <c r="AX4317" s="16"/>
      <c r="AY4317" s="16"/>
      <c r="AZ4317" s="16"/>
      <c r="BA4317" s="16"/>
      <c r="BB4317" s="16"/>
      <c r="BC4317" s="16"/>
      <c r="BD4317" s="16"/>
      <c r="BH4317" s="6"/>
      <c r="BI4317" s="3"/>
      <c r="BK4317" s="6"/>
      <c r="BL4317" s="3"/>
      <c r="BM4317" s="3"/>
    </row>
    <row r="4318" spans="11:65" ht="12.75" customHeight="1" x14ac:dyDescent="0.15">
      <c r="K4318" s="1"/>
      <c r="AL4318" s="16"/>
      <c r="AM4318" s="16"/>
      <c r="AN4318" s="17"/>
      <c r="AO4318" s="16"/>
      <c r="AP4318" s="16"/>
      <c r="AQ4318" s="18"/>
      <c r="AR4318" s="18"/>
      <c r="AS4318" s="16"/>
      <c r="AT4318" s="16"/>
      <c r="AU4318" s="16"/>
      <c r="AV4318" s="16"/>
      <c r="AW4318" s="17"/>
      <c r="AX4318" s="16"/>
      <c r="AY4318" s="16"/>
      <c r="AZ4318" s="16"/>
      <c r="BA4318" s="16"/>
      <c r="BB4318" s="16"/>
      <c r="BC4318" s="16"/>
      <c r="BD4318" s="16"/>
      <c r="BH4318" s="6"/>
      <c r="BI4318" s="3"/>
      <c r="BK4318" s="6"/>
      <c r="BL4318" s="3"/>
      <c r="BM4318" s="3"/>
    </row>
    <row r="4319" spans="11:65" ht="12.75" customHeight="1" x14ac:dyDescent="0.15">
      <c r="K4319" s="1"/>
      <c r="AL4319" s="16"/>
      <c r="AM4319" s="16"/>
      <c r="AN4319" s="17"/>
      <c r="AO4319" s="16"/>
      <c r="AP4319" s="16"/>
      <c r="AQ4319" s="18"/>
      <c r="AR4319" s="18"/>
      <c r="AS4319" s="16"/>
      <c r="AT4319" s="16"/>
      <c r="AU4319" s="16"/>
      <c r="AV4319" s="16"/>
      <c r="AW4319" s="17"/>
      <c r="AX4319" s="16"/>
      <c r="AY4319" s="16"/>
      <c r="AZ4319" s="16"/>
      <c r="BA4319" s="16"/>
      <c r="BB4319" s="16"/>
      <c r="BC4319" s="16"/>
      <c r="BD4319" s="16"/>
      <c r="BH4319" s="6"/>
      <c r="BI4319" s="3"/>
      <c r="BK4319" s="6"/>
      <c r="BL4319" s="3"/>
      <c r="BM4319" s="3"/>
    </row>
    <row r="4320" spans="11:65" ht="12.75" customHeight="1" x14ac:dyDescent="0.15">
      <c r="K4320" s="1"/>
      <c r="AL4320" s="16"/>
      <c r="AM4320" s="16"/>
      <c r="AN4320" s="17"/>
      <c r="AO4320" s="16"/>
      <c r="AP4320" s="16"/>
      <c r="AQ4320" s="18"/>
      <c r="AR4320" s="18"/>
      <c r="AS4320" s="16"/>
      <c r="AT4320" s="16"/>
      <c r="AU4320" s="16"/>
      <c r="AV4320" s="16"/>
      <c r="AW4320" s="17"/>
      <c r="AX4320" s="16"/>
      <c r="AY4320" s="16"/>
      <c r="AZ4320" s="16"/>
      <c r="BA4320" s="16"/>
      <c r="BB4320" s="16"/>
      <c r="BC4320" s="16"/>
      <c r="BD4320" s="16"/>
      <c r="BH4320" s="6"/>
      <c r="BI4320" s="3"/>
      <c r="BK4320" s="6"/>
      <c r="BL4320" s="3"/>
      <c r="BM4320" s="3"/>
    </row>
    <row r="4321" spans="11:65" ht="12.75" customHeight="1" x14ac:dyDescent="0.15">
      <c r="K4321" s="1"/>
      <c r="AL4321" s="16"/>
      <c r="AM4321" s="16"/>
      <c r="AN4321" s="17"/>
      <c r="AO4321" s="16"/>
      <c r="AP4321" s="16"/>
      <c r="AQ4321" s="18"/>
      <c r="AR4321" s="18"/>
      <c r="AS4321" s="16"/>
      <c r="AT4321" s="16"/>
      <c r="AU4321" s="16"/>
      <c r="AV4321" s="16"/>
      <c r="AW4321" s="17"/>
      <c r="AX4321" s="16"/>
      <c r="AY4321" s="16"/>
      <c r="AZ4321" s="16"/>
      <c r="BA4321" s="16"/>
      <c r="BB4321" s="16"/>
      <c r="BC4321" s="16"/>
      <c r="BD4321" s="16"/>
      <c r="BH4321" s="6"/>
      <c r="BI4321" s="3"/>
      <c r="BK4321" s="6"/>
      <c r="BL4321" s="3"/>
      <c r="BM4321" s="3"/>
    </row>
    <row r="4322" spans="11:65" ht="12.75" customHeight="1" x14ac:dyDescent="0.15">
      <c r="K4322" s="1"/>
      <c r="AL4322" s="16"/>
      <c r="AM4322" s="16"/>
      <c r="AN4322" s="17"/>
      <c r="AO4322" s="16"/>
      <c r="AP4322" s="16"/>
      <c r="AQ4322" s="18"/>
      <c r="AR4322" s="18"/>
      <c r="AS4322" s="16"/>
      <c r="AT4322" s="16"/>
      <c r="AU4322" s="16"/>
      <c r="AV4322" s="16"/>
      <c r="AW4322" s="17"/>
      <c r="AX4322" s="16"/>
      <c r="AY4322" s="16"/>
      <c r="AZ4322" s="16"/>
      <c r="BA4322" s="16"/>
      <c r="BB4322" s="16"/>
      <c r="BC4322" s="16"/>
      <c r="BD4322" s="16"/>
      <c r="BH4322" s="6"/>
      <c r="BI4322" s="3"/>
      <c r="BK4322" s="6"/>
      <c r="BL4322" s="3"/>
      <c r="BM4322" s="3"/>
    </row>
    <row r="4323" spans="11:65" ht="12.75" customHeight="1" x14ac:dyDescent="0.15">
      <c r="K4323" s="1"/>
      <c r="AL4323" s="16"/>
      <c r="AM4323" s="16"/>
      <c r="AN4323" s="17"/>
      <c r="AO4323" s="16"/>
      <c r="AP4323" s="16"/>
      <c r="AQ4323" s="18"/>
      <c r="AR4323" s="18"/>
      <c r="AS4323" s="16"/>
      <c r="AT4323" s="16"/>
      <c r="AU4323" s="16"/>
      <c r="AV4323" s="16"/>
      <c r="AW4323" s="17"/>
      <c r="AX4323" s="16"/>
      <c r="AY4323" s="16"/>
      <c r="AZ4323" s="16"/>
      <c r="BA4323" s="16"/>
      <c r="BB4323" s="16"/>
      <c r="BC4323" s="16"/>
      <c r="BD4323" s="16"/>
      <c r="BH4323" s="6"/>
      <c r="BI4323" s="3"/>
      <c r="BK4323" s="6"/>
      <c r="BL4323" s="3"/>
      <c r="BM4323" s="3"/>
    </row>
    <row r="4324" spans="11:65" ht="12.75" customHeight="1" x14ac:dyDescent="0.15">
      <c r="K4324" s="1"/>
      <c r="AL4324" s="16"/>
      <c r="AM4324" s="16"/>
      <c r="AN4324" s="17"/>
      <c r="AO4324" s="16"/>
      <c r="AP4324" s="16"/>
      <c r="AQ4324" s="18"/>
      <c r="AR4324" s="18"/>
      <c r="AS4324" s="16"/>
      <c r="AT4324" s="16"/>
      <c r="AU4324" s="16"/>
      <c r="AV4324" s="16"/>
      <c r="AW4324" s="17"/>
      <c r="AX4324" s="16"/>
      <c r="AY4324" s="16"/>
      <c r="AZ4324" s="16"/>
      <c r="BA4324" s="16"/>
      <c r="BB4324" s="16"/>
      <c r="BC4324" s="16"/>
      <c r="BD4324" s="16"/>
      <c r="BH4324" s="6"/>
      <c r="BI4324" s="3"/>
      <c r="BK4324" s="6"/>
      <c r="BL4324" s="3"/>
      <c r="BM4324" s="3"/>
    </row>
    <row r="4325" spans="11:65" ht="12.75" customHeight="1" x14ac:dyDescent="0.15">
      <c r="K4325" s="1"/>
      <c r="AL4325" s="16"/>
      <c r="AM4325" s="16"/>
      <c r="AN4325" s="17"/>
      <c r="AO4325" s="16"/>
      <c r="AP4325" s="16"/>
      <c r="AQ4325" s="18"/>
      <c r="AR4325" s="18"/>
      <c r="AS4325" s="16"/>
      <c r="AT4325" s="16"/>
      <c r="AU4325" s="16"/>
      <c r="AV4325" s="16"/>
      <c r="AW4325" s="17"/>
      <c r="AX4325" s="16"/>
      <c r="AY4325" s="16"/>
      <c r="AZ4325" s="16"/>
      <c r="BA4325" s="16"/>
      <c r="BB4325" s="16"/>
      <c r="BC4325" s="16"/>
      <c r="BD4325" s="16"/>
      <c r="BH4325" s="6"/>
      <c r="BI4325" s="3"/>
      <c r="BK4325" s="6"/>
      <c r="BL4325" s="3"/>
      <c r="BM4325" s="3"/>
    </row>
    <row r="4326" spans="11:65" ht="12.75" customHeight="1" x14ac:dyDescent="0.15">
      <c r="K4326" s="1"/>
      <c r="AL4326" s="16"/>
      <c r="AM4326" s="16"/>
      <c r="AN4326" s="17"/>
      <c r="AO4326" s="16"/>
      <c r="AP4326" s="16"/>
      <c r="AQ4326" s="18"/>
      <c r="AR4326" s="18"/>
      <c r="AS4326" s="16"/>
      <c r="AT4326" s="16"/>
      <c r="AU4326" s="16"/>
      <c r="AV4326" s="16"/>
      <c r="AW4326" s="17"/>
      <c r="AX4326" s="16"/>
      <c r="AY4326" s="16"/>
      <c r="AZ4326" s="16"/>
      <c r="BA4326" s="16"/>
      <c r="BB4326" s="16"/>
      <c r="BC4326" s="16"/>
      <c r="BD4326" s="16"/>
      <c r="BH4326" s="6"/>
      <c r="BI4326" s="3"/>
      <c r="BK4326" s="6"/>
      <c r="BL4326" s="3"/>
      <c r="BM4326" s="3"/>
    </row>
    <row r="4327" spans="11:65" ht="12.75" customHeight="1" x14ac:dyDescent="0.15">
      <c r="K4327" s="1"/>
      <c r="AL4327" s="16"/>
      <c r="AM4327" s="16"/>
      <c r="AN4327" s="17"/>
      <c r="AO4327" s="16"/>
      <c r="AP4327" s="16"/>
      <c r="AQ4327" s="18"/>
      <c r="AR4327" s="18"/>
      <c r="AS4327" s="16"/>
      <c r="AT4327" s="16"/>
      <c r="AU4327" s="16"/>
      <c r="AV4327" s="16"/>
      <c r="AW4327" s="17"/>
      <c r="AX4327" s="16"/>
      <c r="AY4327" s="16"/>
      <c r="AZ4327" s="16"/>
      <c r="BA4327" s="16"/>
      <c r="BB4327" s="16"/>
      <c r="BC4327" s="16"/>
      <c r="BD4327" s="16"/>
      <c r="BH4327" s="6"/>
      <c r="BI4327" s="3"/>
      <c r="BK4327" s="6"/>
      <c r="BL4327" s="3"/>
      <c r="BM4327" s="3"/>
    </row>
    <row r="4328" spans="11:65" ht="12.75" customHeight="1" x14ac:dyDescent="0.15">
      <c r="K4328" s="1"/>
      <c r="AL4328" s="16"/>
      <c r="AM4328" s="16"/>
      <c r="AN4328" s="17"/>
      <c r="AO4328" s="16"/>
      <c r="AP4328" s="16"/>
      <c r="AQ4328" s="18"/>
      <c r="AR4328" s="18"/>
      <c r="AS4328" s="16"/>
      <c r="AT4328" s="16"/>
      <c r="AU4328" s="16"/>
      <c r="AV4328" s="16"/>
      <c r="AW4328" s="17"/>
      <c r="AX4328" s="16"/>
      <c r="AY4328" s="16"/>
      <c r="AZ4328" s="16"/>
      <c r="BA4328" s="16"/>
      <c r="BB4328" s="16"/>
      <c r="BC4328" s="16"/>
      <c r="BD4328" s="16"/>
      <c r="BH4328" s="6"/>
      <c r="BI4328" s="3"/>
      <c r="BK4328" s="6"/>
      <c r="BL4328" s="3"/>
      <c r="BM4328" s="3"/>
    </row>
    <row r="4329" spans="11:65" ht="12.75" customHeight="1" x14ac:dyDescent="0.15">
      <c r="K4329" s="1"/>
      <c r="AL4329" s="16"/>
      <c r="AM4329" s="16"/>
      <c r="AN4329" s="17"/>
      <c r="AO4329" s="16"/>
      <c r="AP4329" s="16"/>
      <c r="AQ4329" s="18"/>
      <c r="AR4329" s="18"/>
      <c r="AS4329" s="16"/>
      <c r="AT4329" s="16"/>
      <c r="AU4329" s="16"/>
      <c r="AV4329" s="16"/>
      <c r="AW4329" s="17"/>
      <c r="AX4329" s="16"/>
      <c r="AY4329" s="16"/>
      <c r="AZ4329" s="16"/>
      <c r="BA4329" s="16"/>
      <c r="BB4329" s="16"/>
      <c r="BC4329" s="16"/>
      <c r="BD4329" s="16"/>
      <c r="BH4329" s="6"/>
      <c r="BI4329" s="3"/>
      <c r="BK4329" s="6"/>
      <c r="BL4329" s="3"/>
      <c r="BM4329" s="3"/>
    </row>
    <row r="4330" spans="11:65" ht="12.75" customHeight="1" x14ac:dyDescent="0.15">
      <c r="K4330" s="1"/>
      <c r="AL4330" s="16"/>
      <c r="AM4330" s="16"/>
      <c r="AN4330" s="17"/>
      <c r="AO4330" s="16"/>
      <c r="AP4330" s="16"/>
      <c r="AQ4330" s="18"/>
      <c r="AR4330" s="18"/>
      <c r="AS4330" s="16"/>
      <c r="AT4330" s="16"/>
      <c r="AU4330" s="16"/>
      <c r="AV4330" s="16"/>
      <c r="AW4330" s="17"/>
      <c r="AX4330" s="16"/>
      <c r="AY4330" s="16"/>
      <c r="AZ4330" s="16"/>
      <c r="BA4330" s="16"/>
      <c r="BB4330" s="16"/>
      <c r="BC4330" s="16"/>
      <c r="BD4330" s="16"/>
      <c r="BH4330" s="6"/>
      <c r="BI4330" s="3"/>
      <c r="BK4330" s="6"/>
      <c r="BL4330" s="3"/>
      <c r="BM4330" s="3"/>
    </row>
    <row r="4331" spans="11:65" ht="12.75" customHeight="1" x14ac:dyDescent="0.15">
      <c r="K4331" s="1"/>
      <c r="AL4331" s="16"/>
      <c r="AM4331" s="16"/>
      <c r="AN4331" s="17"/>
      <c r="AO4331" s="16"/>
      <c r="AP4331" s="16"/>
      <c r="AQ4331" s="18"/>
      <c r="AR4331" s="18"/>
      <c r="AS4331" s="16"/>
      <c r="AT4331" s="16"/>
      <c r="AU4331" s="16"/>
      <c r="AV4331" s="16"/>
      <c r="AW4331" s="17"/>
      <c r="AX4331" s="16"/>
      <c r="AY4331" s="16"/>
      <c r="AZ4331" s="16"/>
      <c r="BA4331" s="16"/>
      <c r="BB4331" s="16"/>
      <c r="BC4331" s="16"/>
      <c r="BD4331" s="16"/>
      <c r="BH4331" s="6"/>
      <c r="BI4331" s="3"/>
      <c r="BK4331" s="6"/>
      <c r="BL4331" s="3"/>
      <c r="BM4331" s="3"/>
    </row>
    <row r="4332" spans="11:65" ht="12.75" customHeight="1" x14ac:dyDescent="0.15">
      <c r="K4332" s="1"/>
      <c r="AL4332" s="16"/>
      <c r="AM4332" s="16"/>
      <c r="AN4332" s="17"/>
      <c r="AO4332" s="16"/>
      <c r="AP4332" s="16"/>
      <c r="AQ4332" s="18"/>
      <c r="AR4332" s="18"/>
      <c r="AS4332" s="16"/>
      <c r="AT4332" s="16"/>
      <c r="AU4332" s="16"/>
      <c r="AV4332" s="16"/>
      <c r="AW4332" s="17"/>
      <c r="AX4332" s="16"/>
      <c r="AY4332" s="16"/>
      <c r="AZ4332" s="16"/>
      <c r="BA4332" s="16"/>
      <c r="BB4332" s="16"/>
      <c r="BC4332" s="16"/>
      <c r="BD4332" s="16"/>
      <c r="BH4332" s="6"/>
      <c r="BI4332" s="3"/>
      <c r="BK4332" s="6"/>
      <c r="BL4332" s="3"/>
      <c r="BM4332" s="3"/>
    </row>
    <row r="4333" spans="11:65" ht="12.75" customHeight="1" x14ac:dyDescent="0.15">
      <c r="K4333" s="1"/>
      <c r="AL4333" s="16"/>
      <c r="AM4333" s="16"/>
      <c r="AN4333" s="17"/>
      <c r="AO4333" s="16"/>
      <c r="AP4333" s="16"/>
      <c r="AQ4333" s="18"/>
      <c r="AR4333" s="18"/>
      <c r="AS4333" s="16"/>
      <c r="AT4333" s="16"/>
      <c r="AU4333" s="16"/>
      <c r="AV4333" s="16"/>
      <c r="AW4333" s="17"/>
      <c r="AX4333" s="16"/>
      <c r="AY4333" s="16"/>
      <c r="AZ4333" s="16"/>
      <c r="BA4333" s="16"/>
      <c r="BB4333" s="16"/>
      <c r="BC4333" s="16"/>
      <c r="BD4333" s="16"/>
      <c r="BH4333" s="6"/>
      <c r="BI4333" s="3"/>
      <c r="BK4333" s="6"/>
      <c r="BL4333" s="3"/>
      <c r="BM4333" s="3"/>
    </row>
    <row r="4334" spans="11:65" ht="12.75" customHeight="1" x14ac:dyDescent="0.15">
      <c r="K4334" s="1"/>
      <c r="AL4334" s="16"/>
      <c r="AM4334" s="16"/>
      <c r="AN4334" s="17"/>
      <c r="AO4334" s="16"/>
      <c r="AP4334" s="16"/>
      <c r="AQ4334" s="18"/>
      <c r="AR4334" s="18"/>
      <c r="AS4334" s="16"/>
      <c r="AT4334" s="16"/>
      <c r="AU4334" s="16"/>
      <c r="AV4334" s="16"/>
      <c r="AW4334" s="17"/>
      <c r="AX4334" s="16"/>
      <c r="AY4334" s="16"/>
      <c r="AZ4334" s="16"/>
      <c r="BA4334" s="16"/>
      <c r="BB4334" s="16"/>
      <c r="BC4334" s="16"/>
      <c r="BD4334" s="16"/>
      <c r="BH4334" s="6"/>
      <c r="BI4334" s="3"/>
      <c r="BK4334" s="6"/>
      <c r="BL4334" s="3"/>
      <c r="BM4334" s="3"/>
    </row>
    <row r="4335" spans="11:65" ht="12.75" customHeight="1" x14ac:dyDescent="0.15">
      <c r="K4335" s="1"/>
      <c r="AL4335" s="16"/>
      <c r="AM4335" s="16"/>
      <c r="AN4335" s="17"/>
      <c r="AO4335" s="16"/>
      <c r="AP4335" s="16"/>
      <c r="AQ4335" s="18"/>
      <c r="AR4335" s="18"/>
      <c r="AS4335" s="16"/>
      <c r="AT4335" s="16"/>
      <c r="AU4335" s="16"/>
      <c r="AV4335" s="16"/>
      <c r="AW4335" s="17"/>
      <c r="AX4335" s="16"/>
      <c r="AY4335" s="16"/>
      <c r="AZ4335" s="16"/>
      <c r="BA4335" s="16"/>
      <c r="BB4335" s="16"/>
      <c r="BC4335" s="16"/>
      <c r="BD4335" s="16"/>
      <c r="BH4335" s="6"/>
      <c r="BI4335" s="3"/>
      <c r="BK4335" s="6"/>
      <c r="BL4335" s="3"/>
      <c r="BM4335" s="3"/>
    </row>
    <row r="4336" spans="11:65" ht="12.75" customHeight="1" x14ac:dyDescent="0.15">
      <c r="K4336" s="1"/>
      <c r="AL4336" s="16"/>
      <c r="AM4336" s="16"/>
      <c r="AN4336" s="17"/>
      <c r="AO4336" s="16"/>
      <c r="AP4336" s="16"/>
      <c r="AQ4336" s="18"/>
      <c r="AR4336" s="18"/>
      <c r="AS4336" s="16"/>
      <c r="AT4336" s="16"/>
      <c r="AU4336" s="16"/>
      <c r="AV4336" s="16"/>
      <c r="AW4336" s="17"/>
      <c r="AX4336" s="16"/>
      <c r="AY4336" s="16"/>
      <c r="AZ4336" s="16"/>
      <c r="BA4336" s="16"/>
      <c r="BB4336" s="16"/>
      <c r="BC4336" s="16"/>
      <c r="BD4336" s="16"/>
      <c r="BH4336" s="6"/>
      <c r="BI4336" s="3"/>
      <c r="BK4336" s="6"/>
      <c r="BL4336" s="3"/>
      <c r="BM4336" s="3"/>
    </row>
    <row r="4337" spans="11:65" ht="12.75" customHeight="1" x14ac:dyDescent="0.15">
      <c r="K4337" s="1"/>
      <c r="AL4337" s="16"/>
      <c r="AM4337" s="16"/>
      <c r="AN4337" s="17"/>
      <c r="AO4337" s="16"/>
      <c r="AP4337" s="16"/>
      <c r="AQ4337" s="18"/>
      <c r="AR4337" s="18"/>
      <c r="AS4337" s="16"/>
      <c r="AT4337" s="16"/>
      <c r="AU4337" s="16"/>
      <c r="AV4337" s="16"/>
      <c r="AW4337" s="17"/>
      <c r="AX4337" s="16"/>
      <c r="AY4337" s="16"/>
      <c r="AZ4337" s="16"/>
      <c r="BA4337" s="16"/>
      <c r="BB4337" s="16"/>
      <c r="BC4337" s="16"/>
      <c r="BD4337" s="16"/>
      <c r="BH4337" s="6"/>
      <c r="BI4337" s="3"/>
      <c r="BK4337" s="6"/>
      <c r="BL4337" s="3"/>
      <c r="BM4337" s="3"/>
    </row>
    <row r="4338" spans="11:65" ht="12.75" customHeight="1" x14ac:dyDescent="0.15">
      <c r="K4338" s="1"/>
      <c r="AL4338" s="16"/>
      <c r="AM4338" s="16"/>
      <c r="AN4338" s="17"/>
      <c r="AO4338" s="16"/>
      <c r="AP4338" s="16"/>
      <c r="AQ4338" s="18"/>
      <c r="AR4338" s="18"/>
      <c r="AS4338" s="16"/>
      <c r="AT4338" s="16"/>
      <c r="AU4338" s="16"/>
      <c r="AV4338" s="16"/>
      <c r="AW4338" s="17"/>
      <c r="AX4338" s="16"/>
      <c r="AY4338" s="16"/>
      <c r="AZ4338" s="16"/>
      <c r="BA4338" s="16"/>
      <c r="BB4338" s="16"/>
      <c r="BC4338" s="16"/>
      <c r="BD4338" s="16"/>
      <c r="BH4338" s="6"/>
      <c r="BI4338" s="3"/>
      <c r="BK4338" s="6"/>
      <c r="BL4338" s="3"/>
      <c r="BM4338" s="3"/>
    </row>
    <row r="4339" spans="11:65" ht="12.75" customHeight="1" x14ac:dyDescent="0.15">
      <c r="K4339" s="1"/>
      <c r="AL4339" s="16"/>
      <c r="AM4339" s="16"/>
      <c r="AN4339" s="17"/>
      <c r="AO4339" s="16"/>
      <c r="AP4339" s="16"/>
      <c r="AQ4339" s="18"/>
      <c r="AR4339" s="18"/>
      <c r="AS4339" s="16"/>
      <c r="AT4339" s="16"/>
      <c r="AU4339" s="16"/>
      <c r="AV4339" s="16"/>
      <c r="AW4339" s="17"/>
      <c r="AX4339" s="16"/>
      <c r="AY4339" s="16"/>
      <c r="AZ4339" s="16"/>
      <c r="BA4339" s="16"/>
      <c r="BB4339" s="16"/>
      <c r="BC4339" s="16"/>
      <c r="BD4339" s="16"/>
      <c r="BH4339" s="6"/>
      <c r="BI4339" s="3"/>
      <c r="BK4339" s="6"/>
      <c r="BL4339" s="3"/>
      <c r="BM4339" s="3"/>
    </row>
    <row r="4340" spans="11:65" ht="12.75" customHeight="1" x14ac:dyDescent="0.15">
      <c r="K4340" s="1"/>
      <c r="AL4340" s="16"/>
      <c r="AM4340" s="16"/>
      <c r="AN4340" s="17"/>
      <c r="AO4340" s="16"/>
      <c r="AP4340" s="16"/>
      <c r="AQ4340" s="18"/>
      <c r="AR4340" s="18"/>
      <c r="AS4340" s="16"/>
      <c r="AT4340" s="16"/>
      <c r="AU4340" s="16"/>
      <c r="AV4340" s="16"/>
      <c r="AW4340" s="17"/>
      <c r="AX4340" s="16"/>
      <c r="AY4340" s="16"/>
      <c r="AZ4340" s="16"/>
      <c r="BA4340" s="16"/>
      <c r="BB4340" s="16"/>
      <c r="BC4340" s="16"/>
      <c r="BD4340" s="16"/>
      <c r="BH4340" s="6"/>
      <c r="BI4340" s="3"/>
      <c r="BK4340" s="6"/>
      <c r="BL4340" s="3"/>
      <c r="BM4340" s="3"/>
    </row>
    <row r="4341" spans="11:65" ht="12.75" customHeight="1" x14ac:dyDescent="0.15">
      <c r="K4341" s="1"/>
      <c r="AL4341" s="16"/>
      <c r="AM4341" s="16"/>
      <c r="AN4341" s="17"/>
      <c r="AO4341" s="16"/>
      <c r="AP4341" s="16"/>
      <c r="AQ4341" s="18"/>
      <c r="AR4341" s="18"/>
      <c r="AS4341" s="16"/>
      <c r="AT4341" s="16"/>
      <c r="AU4341" s="16"/>
      <c r="AV4341" s="16"/>
      <c r="AW4341" s="17"/>
      <c r="AX4341" s="16"/>
      <c r="AY4341" s="16"/>
      <c r="AZ4341" s="16"/>
      <c r="BA4341" s="16"/>
      <c r="BB4341" s="16"/>
      <c r="BC4341" s="16"/>
      <c r="BD4341" s="16"/>
      <c r="BH4341" s="6"/>
      <c r="BI4341" s="3"/>
      <c r="BK4341" s="6"/>
      <c r="BL4341" s="3"/>
      <c r="BM4341" s="3"/>
    </row>
    <row r="4342" spans="11:65" ht="12.75" customHeight="1" x14ac:dyDescent="0.15">
      <c r="K4342" s="1"/>
      <c r="AL4342" s="16"/>
      <c r="AM4342" s="16"/>
      <c r="AN4342" s="17"/>
      <c r="AO4342" s="16"/>
      <c r="AP4342" s="16"/>
      <c r="AQ4342" s="18"/>
      <c r="AR4342" s="18"/>
      <c r="AS4342" s="16"/>
      <c r="AT4342" s="16"/>
      <c r="AU4342" s="16"/>
      <c r="AV4342" s="16"/>
      <c r="AW4342" s="17"/>
      <c r="AX4342" s="16"/>
      <c r="AY4342" s="16"/>
      <c r="AZ4342" s="16"/>
      <c r="BA4342" s="16"/>
      <c r="BB4342" s="16"/>
      <c r="BC4342" s="16"/>
      <c r="BD4342" s="16"/>
      <c r="BH4342" s="6"/>
      <c r="BI4342" s="3"/>
      <c r="BK4342" s="6"/>
      <c r="BL4342" s="3"/>
      <c r="BM4342" s="3"/>
    </row>
    <row r="4343" spans="11:65" ht="12.75" customHeight="1" x14ac:dyDescent="0.15">
      <c r="K4343" s="1"/>
      <c r="AL4343" s="16"/>
      <c r="AM4343" s="16"/>
      <c r="AN4343" s="17"/>
      <c r="AO4343" s="16"/>
      <c r="AP4343" s="16"/>
      <c r="AQ4343" s="18"/>
      <c r="AR4343" s="18"/>
      <c r="AS4343" s="16"/>
      <c r="AT4343" s="16"/>
      <c r="AU4343" s="16"/>
      <c r="AV4343" s="16"/>
      <c r="AW4343" s="17"/>
      <c r="AX4343" s="16"/>
      <c r="AY4343" s="16"/>
      <c r="AZ4343" s="16"/>
      <c r="BA4343" s="16"/>
      <c r="BB4343" s="16"/>
      <c r="BC4343" s="16"/>
      <c r="BD4343" s="16"/>
      <c r="BH4343" s="6"/>
      <c r="BI4343" s="3"/>
      <c r="BK4343" s="6"/>
      <c r="BL4343" s="3"/>
      <c r="BM4343" s="3"/>
    </row>
    <row r="4344" spans="11:65" ht="12.75" customHeight="1" x14ac:dyDescent="0.15">
      <c r="K4344" s="1"/>
      <c r="AL4344" s="16"/>
      <c r="AM4344" s="16"/>
      <c r="AN4344" s="17"/>
      <c r="AO4344" s="16"/>
      <c r="AP4344" s="16"/>
      <c r="AQ4344" s="18"/>
      <c r="AR4344" s="18"/>
      <c r="AS4344" s="16"/>
      <c r="AT4344" s="16"/>
      <c r="AU4344" s="16"/>
      <c r="AV4344" s="16"/>
      <c r="AW4344" s="17"/>
      <c r="AX4344" s="16"/>
      <c r="AY4344" s="16"/>
      <c r="AZ4344" s="16"/>
      <c r="BA4344" s="16"/>
      <c r="BB4344" s="16"/>
      <c r="BC4344" s="16"/>
      <c r="BD4344" s="16"/>
      <c r="BH4344" s="6"/>
      <c r="BI4344" s="3"/>
      <c r="BK4344" s="6"/>
      <c r="BL4344" s="3"/>
      <c r="BM4344" s="3"/>
    </row>
    <row r="4345" spans="11:65" ht="12.75" customHeight="1" x14ac:dyDescent="0.15">
      <c r="K4345" s="1"/>
      <c r="AL4345" s="16"/>
      <c r="AM4345" s="16"/>
      <c r="AN4345" s="17"/>
      <c r="AO4345" s="16"/>
      <c r="AP4345" s="16"/>
      <c r="AQ4345" s="18"/>
      <c r="AR4345" s="18"/>
      <c r="AS4345" s="16"/>
      <c r="AT4345" s="16"/>
      <c r="AU4345" s="16"/>
      <c r="AV4345" s="16"/>
      <c r="AW4345" s="17"/>
      <c r="AX4345" s="16"/>
      <c r="AY4345" s="16"/>
      <c r="AZ4345" s="16"/>
      <c r="BA4345" s="16"/>
      <c r="BB4345" s="16"/>
      <c r="BC4345" s="16"/>
      <c r="BD4345" s="16"/>
      <c r="BH4345" s="6"/>
      <c r="BI4345" s="3"/>
      <c r="BK4345" s="6"/>
      <c r="BL4345" s="3"/>
      <c r="BM4345" s="3"/>
    </row>
    <row r="4346" spans="11:65" ht="12.75" customHeight="1" x14ac:dyDescent="0.15">
      <c r="K4346" s="1"/>
      <c r="AL4346" s="16"/>
      <c r="AM4346" s="16"/>
      <c r="AN4346" s="17"/>
      <c r="AO4346" s="16"/>
      <c r="AP4346" s="16"/>
      <c r="AQ4346" s="18"/>
      <c r="AR4346" s="18"/>
      <c r="AS4346" s="16"/>
      <c r="AT4346" s="16"/>
      <c r="AU4346" s="16"/>
      <c r="AV4346" s="16"/>
      <c r="AW4346" s="17"/>
      <c r="AX4346" s="16"/>
      <c r="AY4346" s="16"/>
      <c r="AZ4346" s="16"/>
      <c r="BA4346" s="16"/>
      <c r="BB4346" s="16"/>
      <c r="BC4346" s="16"/>
      <c r="BD4346" s="16"/>
      <c r="BH4346" s="6"/>
      <c r="BI4346" s="3"/>
      <c r="BK4346" s="6"/>
      <c r="BL4346" s="3"/>
      <c r="BM4346" s="3"/>
    </row>
    <row r="4347" spans="11:65" ht="12.75" customHeight="1" x14ac:dyDescent="0.15">
      <c r="K4347" s="1"/>
      <c r="AL4347" s="16"/>
      <c r="AM4347" s="16"/>
      <c r="AN4347" s="17"/>
      <c r="AO4347" s="16"/>
      <c r="AP4347" s="16"/>
      <c r="AQ4347" s="18"/>
      <c r="AR4347" s="18"/>
      <c r="AS4347" s="16"/>
      <c r="AT4347" s="16"/>
      <c r="AU4347" s="16"/>
      <c r="AV4347" s="16"/>
      <c r="AW4347" s="17"/>
      <c r="AX4347" s="16"/>
      <c r="AY4347" s="16"/>
      <c r="AZ4347" s="16"/>
      <c r="BA4347" s="16"/>
      <c r="BB4347" s="16"/>
      <c r="BC4347" s="16"/>
      <c r="BD4347" s="16"/>
      <c r="BH4347" s="6"/>
      <c r="BI4347" s="3"/>
      <c r="BK4347" s="6"/>
      <c r="BL4347" s="3"/>
      <c r="BM4347" s="3"/>
    </row>
    <row r="4348" spans="11:65" ht="12.75" customHeight="1" x14ac:dyDescent="0.15">
      <c r="K4348" s="1"/>
      <c r="AL4348" s="16"/>
      <c r="AM4348" s="16"/>
      <c r="AN4348" s="17"/>
      <c r="AO4348" s="16"/>
      <c r="AP4348" s="16"/>
      <c r="AQ4348" s="18"/>
      <c r="AR4348" s="18"/>
      <c r="AS4348" s="16"/>
      <c r="AT4348" s="16"/>
      <c r="AU4348" s="16"/>
      <c r="AV4348" s="16"/>
      <c r="AW4348" s="17"/>
      <c r="AX4348" s="16"/>
      <c r="AY4348" s="16"/>
      <c r="AZ4348" s="16"/>
      <c r="BA4348" s="16"/>
      <c r="BB4348" s="16"/>
      <c r="BC4348" s="16"/>
      <c r="BD4348" s="16"/>
      <c r="BH4348" s="6"/>
      <c r="BI4348" s="3"/>
      <c r="BK4348" s="6"/>
      <c r="BL4348" s="3"/>
      <c r="BM4348" s="3"/>
    </row>
    <row r="4349" spans="11:65" ht="12.75" customHeight="1" x14ac:dyDescent="0.15">
      <c r="K4349" s="1"/>
      <c r="AL4349" s="16"/>
      <c r="AM4349" s="16"/>
      <c r="AN4349" s="17"/>
      <c r="AO4349" s="16"/>
      <c r="AP4349" s="16"/>
      <c r="AQ4349" s="18"/>
      <c r="AR4349" s="18"/>
      <c r="AS4349" s="16"/>
      <c r="AT4349" s="16"/>
      <c r="AU4349" s="16"/>
      <c r="AV4349" s="16"/>
      <c r="AW4349" s="17"/>
      <c r="AX4349" s="16"/>
      <c r="AY4349" s="16"/>
      <c r="AZ4349" s="16"/>
      <c r="BA4349" s="16"/>
      <c r="BB4349" s="16"/>
      <c r="BC4349" s="16"/>
      <c r="BD4349" s="16"/>
      <c r="BH4349" s="6"/>
      <c r="BI4349" s="3"/>
      <c r="BK4349" s="6"/>
      <c r="BL4349" s="3"/>
      <c r="BM4349" s="3"/>
    </row>
    <row r="4350" spans="11:65" ht="12.75" customHeight="1" x14ac:dyDescent="0.15">
      <c r="K4350" s="1"/>
      <c r="AL4350" s="16"/>
      <c r="AM4350" s="16"/>
      <c r="AN4350" s="17"/>
      <c r="AO4350" s="16"/>
      <c r="AP4350" s="16"/>
      <c r="AQ4350" s="18"/>
      <c r="AR4350" s="18"/>
      <c r="AS4350" s="16"/>
      <c r="AT4350" s="16"/>
      <c r="AU4350" s="16"/>
      <c r="AV4350" s="16"/>
      <c r="AW4350" s="17"/>
      <c r="AX4350" s="16"/>
      <c r="AY4350" s="16"/>
      <c r="AZ4350" s="16"/>
      <c r="BA4350" s="16"/>
      <c r="BB4350" s="16"/>
      <c r="BC4350" s="16"/>
      <c r="BD4350" s="16"/>
      <c r="BH4350" s="6"/>
      <c r="BI4350" s="3"/>
      <c r="BK4350" s="6"/>
      <c r="BL4350" s="3"/>
      <c r="BM4350" s="3"/>
    </row>
    <row r="4351" spans="11:65" ht="12.75" customHeight="1" x14ac:dyDescent="0.15">
      <c r="K4351" s="1"/>
      <c r="AL4351" s="16"/>
      <c r="AM4351" s="16"/>
      <c r="AN4351" s="17"/>
      <c r="AO4351" s="16"/>
      <c r="AP4351" s="16"/>
      <c r="AQ4351" s="18"/>
      <c r="AR4351" s="18"/>
      <c r="AS4351" s="16"/>
      <c r="AT4351" s="16"/>
      <c r="AU4351" s="16"/>
      <c r="AV4351" s="16"/>
      <c r="AW4351" s="17"/>
      <c r="AX4351" s="16"/>
      <c r="AY4351" s="16"/>
      <c r="AZ4351" s="16"/>
      <c r="BA4351" s="16"/>
      <c r="BB4351" s="16"/>
      <c r="BC4351" s="16"/>
      <c r="BD4351" s="16"/>
      <c r="BH4351" s="6"/>
      <c r="BI4351" s="3"/>
      <c r="BK4351" s="6"/>
      <c r="BL4351" s="3"/>
      <c r="BM4351" s="3"/>
    </row>
    <row r="4352" spans="11:65" ht="12.75" customHeight="1" x14ac:dyDescent="0.15">
      <c r="K4352" s="1"/>
      <c r="AL4352" s="16"/>
      <c r="AM4352" s="16"/>
      <c r="AN4352" s="17"/>
      <c r="AO4352" s="16"/>
      <c r="AP4352" s="16"/>
      <c r="AQ4352" s="18"/>
      <c r="AR4352" s="18"/>
      <c r="AS4352" s="16"/>
      <c r="AT4352" s="16"/>
      <c r="AU4352" s="16"/>
      <c r="AV4352" s="16"/>
      <c r="AW4352" s="17"/>
      <c r="AX4352" s="16"/>
      <c r="AY4352" s="16"/>
      <c r="AZ4352" s="16"/>
      <c r="BA4352" s="16"/>
      <c r="BB4352" s="16"/>
      <c r="BC4352" s="16"/>
      <c r="BD4352" s="16"/>
      <c r="BH4352" s="6"/>
      <c r="BI4352" s="3"/>
      <c r="BK4352" s="6"/>
      <c r="BL4352" s="3"/>
      <c r="BM4352" s="3"/>
    </row>
    <row r="4353" spans="11:65" ht="12.75" customHeight="1" x14ac:dyDescent="0.15">
      <c r="K4353" s="1"/>
      <c r="AL4353" s="16"/>
      <c r="AM4353" s="16"/>
      <c r="AN4353" s="17"/>
      <c r="AO4353" s="16"/>
      <c r="AP4353" s="16"/>
      <c r="AQ4353" s="18"/>
      <c r="AR4353" s="18"/>
      <c r="AS4353" s="16"/>
      <c r="AT4353" s="16"/>
      <c r="AU4353" s="16"/>
      <c r="AV4353" s="16"/>
      <c r="AW4353" s="17"/>
      <c r="AX4353" s="16"/>
      <c r="AY4353" s="16"/>
      <c r="AZ4353" s="16"/>
      <c r="BA4353" s="16"/>
      <c r="BB4353" s="16"/>
      <c r="BC4353" s="16"/>
      <c r="BD4353" s="16"/>
      <c r="BH4353" s="6"/>
      <c r="BI4353" s="3"/>
      <c r="BK4353" s="6"/>
      <c r="BL4353" s="3"/>
      <c r="BM4353" s="3"/>
    </row>
    <row r="4354" spans="11:65" ht="12.75" customHeight="1" x14ac:dyDescent="0.15">
      <c r="K4354" s="1"/>
      <c r="AL4354" s="16"/>
      <c r="AM4354" s="16"/>
      <c r="AN4354" s="17"/>
      <c r="AO4354" s="16"/>
      <c r="AP4354" s="16"/>
      <c r="AQ4354" s="18"/>
      <c r="AR4354" s="18"/>
      <c r="AS4354" s="16"/>
      <c r="AT4354" s="16"/>
      <c r="AU4354" s="16"/>
      <c r="AV4354" s="16"/>
      <c r="AW4354" s="17"/>
      <c r="AX4354" s="16"/>
      <c r="AY4354" s="16"/>
      <c r="AZ4354" s="16"/>
      <c r="BA4354" s="16"/>
      <c r="BB4354" s="16"/>
      <c r="BC4354" s="16"/>
      <c r="BD4354" s="16"/>
      <c r="BH4354" s="6"/>
      <c r="BI4354" s="3"/>
      <c r="BK4354" s="6"/>
      <c r="BL4354" s="3"/>
      <c r="BM4354" s="3"/>
    </row>
    <row r="4355" spans="11:65" ht="12.75" customHeight="1" x14ac:dyDescent="0.15">
      <c r="K4355" s="1"/>
      <c r="AL4355" s="16"/>
      <c r="AM4355" s="16"/>
      <c r="AN4355" s="17"/>
      <c r="AO4355" s="16"/>
      <c r="AP4355" s="16"/>
      <c r="AQ4355" s="18"/>
      <c r="AR4355" s="18"/>
      <c r="AS4355" s="16"/>
      <c r="AT4355" s="16"/>
      <c r="AU4355" s="16"/>
      <c r="AV4355" s="16"/>
      <c r="AW4355" s="17"/>
      <c r="AX4355" s="16"/>
      <c r="AY4355" s="16"/>
      <c r="AZ4355" s="16"/>
      <c r="BA4355" s="16"/>
      <c r="BB4355" s="16"/>
      <c r="BC4355" s="16"/>
      <c r="BD4355" s="16"/>
      <c r="BH4355" s="6"/>
      <c r="BI4355" s="3"/>
      <c r="BK4355" s="6"/>
      <c r="BL4355" s="3"/>
      <c r="BM4355" s="3"/>
    </row>
    <row r="4356" spans="11:65" ht="12.75" customHeight="1" x14ac:dyDescent="0.15">
      <c r="K4356" s="1"/>
      <c r="AL4356" s="16"/>
      <c r="AM4356" s="16"/>
      <c r="AN4356" s="17"/>
      <c r="AO4356" s="16"/>
      <c r="AP4356" s="16"/>
      <c r="AQ4356" s="18"/>
      <c r="AR4356" s="18"/>
      <c r="AS4356" s="16"/>
      <c r="AT4356" s="16"/>
      <c r="AU4356" s="16"/>
      <c r="AV4356" s="16"/>
      <c r="AW4356" s="17"/>
      <c r="AX4356" s="16"/>
      <c r="AY4356" s="16"/>
      <c r="AZ4356" s="16"/>
      <c r="BA4356" s="16"/>
      <c r="BB4356" s="16"/>
      <c r="BC4356" s="16"/>
      <c r="BD4356" s="16"/>
      <c r="BH4356" s="6"/>
      <c r="BI4356" s="3"/>
      <c r="BK4356" s="6"/>
      <c r="BL4356" s="3"/>
      <c r="BM4356" s="3"/>
    </row>
    <row r="4357" spans="11:65" ht="12.75" customHeight="1" x14ac:dyDescent="0.15">
      <c r="K4357" s="1"/>
      <c r="AL4357" s="16"/>
      <c r="AM4357" s="16"/>
      <c r="AN4357" s="17"/>
      <c r="AO4357" s="16"/>
      <c r="AP4357" s="16"/>
      <c r="AQ4357" s="18"/>
      <c r="AR4357" s="18"/>
      <c r="AS4357" s="16"/>
      <c r="AT4357" s="16"/>
      <c r="AU4357" s="16"/>
      <c r="AV4357" s="16"/>
      <c r="AW4357" s="17"/>
      <c r="AX4357" s="16"/>
      <c r="AY4357" s="16"/>
      <c r="AZ4357" s="16"/>
      <c r="BA4357" s="16"/>
      <c r="BB4357" s="16"/>
      <c r="BC4357" s="16"/>
      <c r="BD4357" s="16"/>
      <c r="BH4357" s="6"/>
      <c r="BI4357" s="3"/>
      <c r="BK4357" s="6"/>
      <c r="BL4357" s="3"/>
      <c r="BM4357" s="3"/>
    </row>
    <row r="4358" spans="11:65" ht="12.75" customHeight="1" x14ac:dyDescent="0.15">
      <c r="K4358" s="1"/>
      <c r="AL4358" s="16"/>
      <c r="AM4358" s="16"/>
      <c r="AN4358" s="17"/>
      <c r="AO4358" s="16"/>
      <c r="AP4358" s="16"/>
      <c r="AQ4358" s="18"/>
      <c r="AR4358" s="18"/>
      <c r="AS4358" s="16"/>
      <c r="AT4358" s="16"/>
      <c r="AU4358" s="16"/>
      <c r="AV4358" s="16"/>
      <c r="AW4358" s="17"/>
      <c r="AX4358" s="16"/>
      <c r="AY4358" s="16"/>
      <c r="AZ4358" s="16"/>
      <c r="BA4358" s="16"/>
      <c r="BB4358" s="16"/>
      <c r="BC4358" s="16"/>
      <c r="BD4358" s="16"/>
      <c r="BH4358" s="6"/>
      <c r="BI4358" s="3"/>
      <c r="BK4358" s="6"/>
      <c r="BL4358" s="3"/>
      <c r="BM4358" s="3"/>
    </row>
    <row r="4359" spans="11:65" ht="12.75" customHeight="1" x14ac:dyDescent="0.15">
      <c r="K4359" s="1"/>
      <c r="AL4359" s="16"/>
      <c r="AM4359" s="16"/>
      <c r="AN4359" s="17"/>
      <c r="AO4359" s="16"/>
      <c r="AP4359" s="16"/>
      <c r="AQ4359" s="18"/>
      <c r="AR4359" s="18"/>
      <c r="AS4359" s="16"/>
      <c r="AT4359" s="16"/>
      <c r="AU4359" s="16"/>
      <c r="AV4359" s="16"/>
      <c r="AW4359" s="17"/>
      <c r="AX4359" s="16"/>
      <c r="AY4359" s="16"/>
      <c r="AZ4359" s="16"/>
      <c r="BA4359" s="16"/>
      <c r="BB4359" s="16"/>
      <c r="BC4359" s="16"/>
      <c r="BD4359" s="16"/>
      <c r="BH4359" s="6"/>
      <c r="BI4359" s="3"/>
      <c r="BK4359" s="6"/>
      <c r="BL4359" s="3"/>
      <c r="BM4359" s="3"/>
    </row>
    <row r="4360" spans="11:65" ht="12.75" customHeight="1" x14ac:dyDescent="0.15">
      <c r="K4360" s="1"/>
      <c r="AL4360" s="16"/>
      <c r="AM4360" s="16"/>
      <c r="AN4360" s="17"/>
      <c r="AO4360" s="16"/>
      <c r="AP4360" s="16"/>
      <c r="AQ4360" s="18"/>
      <c r="AR4360" s="18"/>
      <c r="AS4360" s="16"/>
      <c r="AT4360" s="16"/>
      <c r="AU4360" s="16"/>
      <c r="AV4360" s="16"/>
      <c r="AW4360" s="17"/>
      <c r="AX4360" s="16"/>
      <c r="AY4360" s="16"/>
      <c r="AZ4360" s="16"/>
      <c r="BA4360" s="16"/>
      <c r="BB4360" s="16"/>
      <c r="BC4360" s="16"/>
      <c r="BD4360" s="16"/>
      <c r="BH4360" s="6"/>
      <c r="BI4360" s="3"/>
      <c r="BK4360" s="6"/>
      <c r="BL4360" s="3"/>
      <c r="BM4360" s="3"/>
    </row>
    <row r="4361" spans="11:65" ht="12.75" customHeight="1" x14ac:dyDescent="0.15">
      <c r="K4361" s="1"/>
      <c r="AL4361" s="16"/>
      <c r="AM4361" s="16"/>
      <c r="AN4361" s="17"/>
      <c r="AO4361" s="16"/>
      <c r="AP4361" s="16"/>
      <c r="AQ4361" s="18"/>
      <c r="AR4361" s="18"/>
      <c r="AS4361" s="16"/>
      <c r="AT4361" s="16"/>
      <c r="AU4361" s="16"/>
      <c r="AV4361" s="16"/>
      <c r="AW4361" s="17"/>
      <c r="AX4361" s="16"/>
      <c r="AY4361" s="16"/>
      <c r="AZ4361" s="16"/>
      <c r="BA4361" s="16"/>
      <c r="BB4361" s="16"/>
      <c r="BC4361" s="16"/>
      <c r="BD4361" s="16"/>
      <c r="BH4361" s="6"/>
      <c r="BI4361" s="3"/>
      <c r="BK4361" s="6"/>
      <c r="BL4361" s="3"/>
      <c r="BM4361" s="3"/>
    </row>
    <row r="4362" spans="11:65" ht="12.75" customHeight="1" x14ac:dyDescent="0.15">
      <c r="K4362" s="1"/>
      <c r="AL4362" s="16"/>
      <c r="AM4362" s="16"/>
      <c r="AN4362" s="17"/>
      <c r="AO4362" s="16"/>
      <c r="AP4362" s="16"/>
      <c r="AQ4362" s="18"/>
      <c r="AR4362" s="18"/>
      <c r="AS4362" s="16"/>
      <c r="AT4362" s="16"/>
      <c r="AU4362" s="16"/>
      <c r="AV4362" s="16"/>
      <c r="AW4362" s="17"/>
      <c r="AX4362" s="16"/>
      <c r="AY4362" s="16"/>
      <c r="AZ4362" s="16"/>
      <c r="BA4362" s="16"/>
      <c r="BB4362" s="16"/>
      <c r="BC4362" s="16"/>
      <c r="BD4362" s="16"/>
      <c r="BH4362" s="6"/>
      <c r="BI4362" s="3"/>
      <c r="BK4362" s="6"/>
      <c r="BL4362" s="3"/>
      <c r="BM4362" s="3"/>
    </row>
    <row r="4363" spans="11:65" ht="12.75" customHeight="1" x14ac:dyDescent="0.15">
      <c r="K4363" s="1"/>
      <c r="AL4363" s="16"/>
      <c r="AM4363" s="16"/>
      <c r="AN4363" s="17"/>
      <c r="AO4363" s="16"/>
      <c r="AP4363" s="16"/>
      <c r="AQ4363" s="18"/>
      <c r="AR4363" s="18"/>
      <c r="AS4363" s="16"/>
      <c r="AT4363" s="16"/>
      <c r="AU4363" s="16"/>
      <c r="AV4363" s="16"/>
      <c r="AW4363" s="17"/>
      <c r="AX4363" s="16"/>
      <c r="AY4363" s="16"/>
      <c r="AZ4363" s="16"/>
      <c r="BA4363" s="16"/>
      <c r="BB4363" s="16"/>
      <c r="BC4363" s="16"/>
      <c r="BD4363" s="16"/>
      <c r="BH4363" s="6"/>
      <c r="BI4363" s="3"/>
      <c r="BK4363" s="6"/>
      <c r="BL4363" s="3"/>
      <c r="BM4363" s="3"/>
    </row>
    <row r="4364" spans="11:65" ht="12.75" customHeight="1" x14ac:dyDescent="0.15">
      <c r="K4364" s="1"/>
      <c r="AL4364" s="16"/>
      <c r="AM4364" s="16"/>
      <c r="AN4364" s="17"/>
      <c r="AO4364" s="16"/>
      <c r="AP4364" s="16"/>
      <c r="AQ4364" s="18"/>
      <c r="AR4364" s="18"/>
      <c r="AS4364" s="16"/>
      <c r="AT4364" s="16"/>
      <c r="AU4364" s="16"/>
      <c r="AV4364" s="16"/>
      <c r="AW4364" s="17"/>
      <c r="AX4364" s="16"/>
      <c r="AY4364" s="16"/>
      <c r="AZ4364" s="16"/>
      <c r="BA4364" s="16"/>
      <c r="BB4364" s="16"/>
      <c r="BC4364" s="16"/>
      <c r="BD4364" s="16"/>
      <c r="BH4364" s="6"/>
      <c r="BI4364" s="3"/>
      <c r="BK4364" s="6"/>
      <c r="BL4364" s="3"/>
      <c r="BM4364" s="3"/>
    </row>
    <row r="4365" spans="11:65" ht="12.75" customHeight="1" x14ac:dyDescent="0.15">
      <c r="K4365" s="1"/>
      <c r="AL4365" s="16"/>
      <c r="AM4365" s="16"/>
      <c r="AN4365" s="17"/>
      <c r="AO4365" s="16"/>
      <c r="AP4365" s="16"/>
      <c r="AQ4365" s="18"/>
      <c r="AR4365" s="18"/>
      <c r="AS4365" s="16"/>
      <c r="AT4365" s="16"/>
      <c r="AU4365" s="16"/>
      <c r="AV4365" s="16"/>
      <c r="AW4365" s="17"/>
      <c r="AX4365" s="16"/>
      <c r="AY4365" s="16"/>
      <c r="AZ4365" s="16"/>
      <c r="BA4365" s="16"/>
      <c r="BB4365" s="16"/>
      <c r="BC4365" s="16"/>
      <c r="BD4365" s="16"/>
      <c r="BH4365" s="6"/>
      <c r="BI4365" s="3"/>
      <c r="BK4365" s="6"/>
      <c r="BL4365" s="3"/>
      <c r="BM4365" s="3"/>
    </row>
    <row r="4366" spans="11:65" ht="12.75" customHeight="1" x14ac:dyDescent="0.15">
      <c r="K4366" s="1"/>
      <c r="AL4366" s="16"/>
      <c r="AM4366" s="16"/>
      <c r="AN4366" s="17"/>
      <c r="AO4366" s="16"/>
      <c r="AP4366" s="16"/>
      <c r="AQ4366" s="18"/>
      <c r="AR4366" s="18"/>
      <c r="AS4366" s="16"/>
      <c r="AT4366" s="16"/>
      <c r="AU4366" s="16"/>
      <c r="AV4366" s="16"/>
      <c r="AW4366" s="17"/>
      <c r="AX4366" s="16"/>
      <c r="AY4366" s="16"/>
      <c r="AZ4366" s="16"/>
      <c r="BA4366" s="16"/>
      <c r="BB4366" s="16"/>
      <c r="BC4366" s="16"/>
      <c r="BD4366" s="16"/>
      <c r="BH4366" s="6"/>
      <c r="BI4366" s="3"/>
      <c r="BK4366" s="6"/>
      <c r="BL4366" s="3"/>
      <c r="BM4366" s="3"/>
    </row>
    <row r="4367" spans="11:65" ht="12.75" customHeight="1" x14ac:dyDescent="0.15">
      <c r="K4367" s="1"/>
      <c r="AL4367" s="16"/>
      <c r="AM4367" s="16"/>
      <c r="AN4367" s="17"/>
      <c r="AO4367" s="16"/>
      <c r="AP4367" s="16"/>
      <c r="AQ4367" s="18"/>
      <c r="AR4367" s="18"/>
      <c r="AS4367" s="16"/>
      <c r="AT4367" s="16"/>
      <c r="AU4367" s="16"/>
      <c r="AV4367" s="16"/>
      <c r="AW4367" s="17"/>
      <c r="AX4367" s="16"/>
      <c r="AY4367" s="16"/>
      <c r="AZ4367" s="16"/>
      <c r="BA4367" s="16"/>
      <c r="BB4367" s="16"/>
      <c r="BC4367" s="16"/>
      <c r="BD4367" s="16"/>
      <c r="BH4367" s="6"/>
      <c r="BI4367" s="3"/>
      <c r="BK4367" s="6"/>
      <c r="BL4367" s="3"/>
      <c r="BM4367" s="3"/>
    </row>
    <row r="4368" spans="11:65" ht="12.75" customHeight="1" x14ac:dyDescent="0.15">
      <c r="K4368" s="1"/>
      <c r="AL4368" s="16"/>
      <c r="AM4368" s="16"/>
      <c r="AN4368" s="17"/>
      <c r="AO4368" s="16"/>
      <c r="AP4368" s="16"/>
      <c r="AQ4368" s="18"/>
      <c r="AR4368" s="18"/>
      <c r="AS4368" s="16"/>
      <c r="AT4368" s="16"/>
      <c r="AU4368" s="16"/>
      <c r="AV4368" s="16"/>
      <c r="AW4368" s="17"/>
      <c r="AX4368" s="16"/>
      <c r="AY4368" s="16"/>
      <c r="AZ4368" s="16"/>
      <c r="BA4368" s="16"/>
      <c r="BB4368" s="16"/>
      <c r="BC4368" s="16"/>
      <c r="BD4368" s="16"/>
      <c r="BH4368" s="6"/>
      <c r="BI4368" s="3"/>
      <c r="BK4368" s="6"/>
      <c r="BL4368" s="3"/>
      <c r="BM4368" s="3"/>
    </row>
    <row r="4369" spans="11:65" ht="12.75" customHeight="1" x14ac:dyDescent="0.15">
      <c r="K4369" s="1"/>
      <c r="AL4369" s="16"/>
      <c r="AM4369" s="16"/>
      <c r="AN4369" s="17"/>
      <c r="AO4369" s="16"/>
      <c r="AP4369" s="16"/>
      <c r="AQ4369" s="18"/>
      <c r="AR4369" s="18"/>
      <c r="AS4369" s="16"/>
      <c r="AT4369" s="16"/>
      <c r="AU4369" s="16"/>
      <c r="AV4369" s="16"/>
      <c r="AW4369" s="17"/>
      <c r="AX4369" s="16"/>
      <c r="AY4369" s="16"/>
      <c r="AZ4369" s="16"/>
      <c r="BA4369" s="16"/>
      <c r="BB4369" s="16"/>
      <c r="BC4369" s="16"/>
      <c r="BD4369" s="16"/>
      <c r="BH4369" s="6"/>
      <c r="BI4369" s="3"/>
      <c r="BK4369" s="6"/>
      <c r="BL4369" s="3"/>
      <c r="BM4369" s="3"/>
    </row>
    <row r="4370" spans="11:65" ht="12.75" customHeight="1" x14ac:dyDescent="0.15">
      <c r="K4370" s="1"/>
      <c r="AL4370" s="16"/>
      <c r="AM4370" s="16"/>
      <c r="AN4370" s="17"/>
      <c r="AO4370" s="16"/>
      <c r="AP4370" s="16"/>
      <c r="AQ4370" s="18"/>
      <c r="AR4370" s="18"/>
      <c r="AS4370" s="16"/>
      <c r="AT4370" s="16"/>
      <c r="AU4370" s="16"/>
      <c r="AV4370" s="16"/>
      <c r="AW4370" s="17"/>
      <c r="AX4370" s="16"/>
      <c r="AY4370" s="16"/>
      <c r="AZ4370" s="16"/>
      <c r="BA4370" s="16"/>
      <c r="BB4370" s="16"/>
      <c r="BC4370" s="16"/>
      <c r="BD4370" s="16"/>
      <c r="BH4370" s="6"/>
      <c r="BI4370" s="3"/>
      <c r="BK4370" s="6"/>
      <c r="BL4370" s="3"/>
      <c r="BM4370" s="3"/>
    </row>
    <row r="4371" spans="11:65" ht="12.75" customHeight="1" x14ac:dyDescent="0.15">
      <c r="K4371" s="1"/>
      <c r="AL4371" s="16"/>
      <c r="AM4371" s="16"/>
      <c r="AN4371" s="17"/>
      <c r="AO4371" s="16"/>
      <c r="AP4371" s="16"/>
      <c r="AQ4371" s="18"/>
      <c r="AR4371" s="18"/>
      <c r="AS4371" s="16"/>
      <c r="AT4371" s="16"/>
      <c r="AU4371" s="16"/>
      <c r="AV4371" s="16"/>
      <c r="AW4371" s="17"/>
      <c r="AX4371" s="16"/>
      <c r="AY4371" s="16"/>
      <c r="AZ4371" s="16"/>
      <c r="BA4371" s="16"/>
      <c r="BB4371" s="16"/>
      <c r="BC4371" s="16"/>
      <c r="BD4371" s="16"/>
      <c r="BH4371" s="6"/>
      <c r="BI4371" s="3"/>
      <c r="BK4371" s="6"/>
      <c r="BL4371" s="3"/>
      <c r="BM4371" s="3"/>
    </row>
    <row r="4372" spans="11:65" ht="12.75" customHeight="1" x14ac:dyDescent="0.15">
      <c r="K4372" s="1"/>
      <c r="AL4372" s="16"/>
      <c r="AM4372" s="16"/>
      <c r="AN4372" s="17"/>
      <c r="AO4372" s="16"/>
      <c r="AP4372" s="16"/>
      <c r="AQ4372" s="18"/>
      <c r="AR4372" s="18"/>
      <c r="AS4372" s="16"/>
      <c r="AT4372" s="16"/>
      <c r="AU4372" s="16"/>
      <c r="AV4372" s="16"/>
      <c r="AW4372" s="17"/>
      <c r="AX4372" s="16"/>
      <c r="AY4372" s="16"/>
      <c r="AZ4372" s="16"/>
      <c r="BA4372" s="16"/>
      <c r="BB4372" s="16"/>
      <c r="BC4372" s="16"/>
      <c r="BD4372" s="16"/>
      <c r="BH4372" s="6"/>
      <c r="BI4372" s="3"/>
      <c r="BK4372" s="6"/>
      <c r="BL4372" s="3"/>
      <c r="BM4372" s="3"/>
    </row>
    <row r="4373" spans="11:65" ht="12.75" customHeight="1" x14ac:dyDescent="0.15">
      <c r="K4373" s="1"/>
      <c r="AL4373" s="16"/>
      <c r="AM4373" s="16"/>
      <c r="AN4373" s="17"/>
      <c r="AO4373" s="16"/>
      <c r="AP4373" s="16"/>
      <c r="AQ4373" s="18"/>
      <c r="AR4373" s="18"/>
      <c r="AS4373" s="16"/>
      <c r="AT4373" s="16"/>
      <c r="AU4373" s="16"/>
      <c r="AV4373" s="16"/>
      <c r="AW4373" s="17"/>
      <c r="AX4373" s="16"/>
      <c r="AY4373" s="16"/>
      <c r="AZ4373" s="16"/>
      <c r="BA4373" s="16"/>
      <c r="BB4373" s="16"/>
      <c r="BC4373" s="16"/>
      <c r="BD4373" s="16"/>
      <c r="BH4373" s="6"/>
      <c r="BI4373" s="3"/>
      <c r="BK4373" s="6"/>
      <c r="BL4373" s="3"/>
      <c r="BM4373" s="3"/>
    </row>
    <row r="4374" spans="11:65" ht="12.75" customHeight="1" x14ac:dyDescent="0.15">
      <c r="K4374" s="1"/>
      <c r="AL4374" s="16"/>
      <c r="AM4374" s="16"/>
      <c r="AN4374" s="17"/>
      <c r="AO4374" s="16"/>
      <c r="AP4374" s="16"/>
      <c r="AQ4374" s="18"/>
      <c r="AR4374" s="18"/>
      <c r="AS4374" s="16"/>
      <c r="AT4374" s="16"/>
      <c r="AU4374" s="16"/>
      <c r="AV4374" s="16"/>
      <c r="AW4374" s="17"/>
      <c r="AX4374" s="16"/>
      <c r="AY4374" s="16"/>
      <c r="AZ4374" s="16"/>
      <c r="BA4374" s="16"/>
      <c r="BB4374" s="16"/>
      <c r="BC4374" s="16"/>
      <c r="BD4374" s="16"/>
      <c r="BH4374" s="6"/>
      <c r="BI4374" s="3"/>
      <c r="BK4374" s="6"/>
      <c r="BL4374" s="3"/>
      <c r="BM4374" s="3"/>
    </row>
    <row r="4375" spans="11:65" ht="12.75" customHeight="1" x14ac:dyDescent="0.15">
      <c r="K4375" s="1"/>
      <c r="AL4375" s="16"/>
      <c r="AM4375" s="16"/>
      <c r="AN4375" s="17"/>
      <c r="AO4375" s="16"/>
      <c r="AP4375" s="16"/>
      <c r="AQ4375" s="18"/>
      <c r="AR4375" s="18"/>
      <c r="AS4375" s="16"/>
      <c r="AT4375" s="16"/>
      <c r="AU4375" s="16"/>
      <c r="AV4375" s="16"/>
      <c r="AW4375" s="17"/>
      <c r="AX4375" s="16"/>
      <c r="AY4375" s="16"/>
      <c r="AZ4375" s="16"/>
      <c r="BA4375" s="16"/>
      <c r="BB4375" s="16"/>
      <c r="BC4375" s="16"/>
      <c r="BD4375" s="16"/>
      <c r="BH4375" s="6"/>
      <c r="BI4375" s="3"/>
      <c r="BK4375" s="6"/>
      <c r="BL4375" s="3"/>
      <c r="BM4375" s="3"/>
    </row>
    <row r="4376" spans="11:65" ht="12.75" customHeight="1" x14ac:dyDescent="0.15">
      <c r="K4376" s="1"/>
      <c r="AL4376" s="16"/>
      <c r="AM4376" s="16"/>
      <c r="AN4376" s="17"/>
      <c r="AO4376" s="16"/>
      <c r="AP4376" s="16"/>
      <c r="AQ4376" s="18"/>
      <c r="AR4376" s="18"/>
      <c r="AS4376" s="16"/>
      <c r="AT4376" s="16"/>
      <c r="AU4376" s="16"/>
      <c r="AV4376" s="16"/>
      <c r="AW4376" s="17"/>
      <c r="AX4376" s="16"/>
      <c r="AY4376" s="16"/>
      <c r="AZ4376" s="16"/>
      <c r="BA4376" s="16"/>
      <c r="BB4376" s="16"/>
      <c r="BC4376" s="16"/>
      <c r="BD4376" s="16"/>
      <c r="BH4376" s="6"/>
      <c r="BI4376" s="3"/>
      <c r="BK4376" s="6"/>
      <c r="BL4376" s="3"/>
      <c r="BM4376" s="3"/>
    </row>
    <row r="4377" spans="11:65" ht="12.75" customHeight="1" x14ac:dyDescent="0.15">
      <c r="K4377" s="1"/>
      <c r="AL4377" s="16"/>
      <c r="AM4377" s="16"/>
      <c r="AN4377" s="17"/>
      <c r="AO4377" s="16"/>
      <c r="AP4377" s="16"/>
      <c r="AQ4377" s="18"/>
      <c r="AR4377" s="18"/>
      <c r="AS4377" s="16"/>
      <c r="AT4377" s="16"/>
      <c r="AU4377" s="16"/>
      <c r="AV4377" s="16"/>
      <c r="AW4377" s="17"/>
      <c r="AX4377" s="16"/>
      <c r="AY4377" s="16"/>
      <c r="AZ4377" s="16"/>
      <c r="BA4377" s="16"/>
      <c r="BB4377" s="16"/>
      <c r="BC4377" s="16"/>
      <c r="BD4377" s="16"/>
      <c r="BH4377" s="6"/>
      <c r="BI4377" s="3"/>
      <c r="BK4377" s="6"/>
      <c r="BL4377" s="3"/>
      <c r="BM4377" s="3"/>
    </row>
    <row r="4378" spans="11:65" ht="12.75" customHeight="1" x14ac:dyDescent="0.15">
      <c r="K4378" s="1"/>
      <c r="AL4378" s="16"/>
      <c r="AM4378" s="16"/>
      <c r="AN4378" s="17"/>
      <c r="AO4378" s="16"/>
      <c r="AP4378" s="16"/>
      <c r="AQ4378" s="18"/>
      <c r="AR4378" s="18"/>
      <c r="AS4378" s="16"/>
      <c r="AT4378" s="16"/>
      <c r="AU4378" s="16"/>
      <c r="AV4378" s="16"/>
      <c r="AW4378" s="17"/>
      <c r="AX4378" s="16"/>
      <c r="AY4378" s="16"/>
      <c r="AZ4378" s="16"/>
      <c r="BA4378" s="16"/>
      <c r="BB4378" s="16"/>
      <c r="BC4378" s="16"/>
      <c r="BD4378" s="16"/>
      <c r="BH4378" s="6"/>
      <c r="BI4378" s="3"/>
      <c r="BK4378" s="6"/>
      <c r="BL4378" s="3"/>
      <c r="BM4378" s="3"/>
    </row>
    <row r="4379" spans="11:65" ht="12.75" customHeight="1" x14ac:dyDescent="0.15">
      <c r="K4379" s="1"/>
      <c r="AL4379" s="16"/>
      <c r="AM4379" s="16"/>
      <c r="AN4379" s="17"/>
      <c r="AO4379" s="16"/>
      <c r="AP4379" s="16"/>
      <c r="AQ4379" s="18"/>
      <c r="AR4379" s="18"/>
      <c r="AS4379" s="16"/>
      <c r="AT4379" s="16"/>
      <c r="AU4379" s="16"/>
      <c r="AV4379" s="16"/>
      <c r="AW4379" s="17"/>
      <c r="AX4379" s="16"/>
      <c r="AY4379" s="16"/>
      <c r="AZ4379" s="16"/>
      <c r="BA4379" s="16"/>
      <c r="BB4379" s="16"/>
      <c r="BC4379" s="16"/>
      <c r="BD4379" s="16"/>
      <c r="BH4379" s="6"/>
      <c r="BI4379" s="3"/>
      <c r="BK4379" s="6"/>
      <c r="BL4379" s="3"/>
      <c r="BM4379" s="3"/>
    </row>
    <row r="4380" spans="11:65" ht="12.75" customHeight="1" x14ac:dyDescent="0.15">
      <c r="K4380" s="1"/>
      <c r="AL4380" s="16"/>
      <c r="AM4380" s="16"/>
      <c r="AN4380" s="17"/>
      <c r="AO4380" s="16"/>
      <c r="AP4380" s="16"/>
      <c r="AQ4380" s="18"/>
      <c r="AR4380" s="18"/>
      <c r="AS4380" s="16"/>
      <c r="AT4380" s="16"/>
      <c r="AU4380" s="16"/>
      <c r="AV4380" s="16"/>
      <c r="AW4380" s="17"/>
      <c r="AX4380" s="16"/>
      <c r="AY4380" s="16"/>
      <c r="AZ4380" s="16"/>
      <c r="BA4380" s="16"/>
      <c r="BB4380" s="16"/>
      <c r="BC4380" s="16"/>
      <c r="BD4380" s="16"/>
      <c r="BH4380" s="6"/>
      <c r="BI4380" s="3"/>
      <c r="BK4380" s="6"/>
      <c r="BL4380" s="3"/>
      <c r="BM4380" s="3"/>
    </row>
    <row r="4381" spans="11:65" ht="12.75" customHeight="1" x14ac:dyDescent="0.15">
      <c r="K4381" s="1"/>
      <c r="AL4381" s="16"/>
      <c r="AM4381" s="16"/>
      <c r="AN4381" s="17"/>
      <c r="AO4381" s="16"/>
      <c r="AP4381" s="16"/>
      <c r="AQ4381" s="18"/>
      <c r="AR4381" s="18"/>
      <c r="AS4381" s="16"/>
      <c r="AT4381" s="16"/>
      <c r="AU4381" s="16"/>
      <c r="AV4381" s="16"/>
      <c r="AW4381" s="17"/>
      <c r="AX4381" s="16"/>
      <c r="AY4381" s="16"/>
      <c r="AZ4381" s="16"/>
      <c r="BA4381" s="16"/>
      <c r="BB4381" s="16"/>
      <c r="BC4381" s="16"/>
      <c r="BD4381" s="16"/>
      <c r="BH4381" s="6"/>
      <c r="BI4381" s="3"/>
      <c r="BK4381" s="6"/>
      <c r="BL4381" s="3"/>
      <c r="BM4381" s="3"/>
    </row>
    <row r="4382" spans="11:65" ht="12.75" customHeight="1" x14ac:dyDescent="0.15">
      <c r="K4382" s="1"/>
      <c r="AL4382" s="16"/>
      <c r="AM4382" s="16"/>
      <c r="AN4382" s="17"/>
      <c r="AO4382" s="16"/>
      <c r="AP4382" s="16"/>
      <c r="AQ4382" s="18"/>
      <c r="AR4382" s="18"/>
      <c r="AS4382" s="16"/>
      <c r="AT4382" s="16"/>
      <c r="AU4382" s="16"/>
      <c r="AV4382" s="16"/>
      <c r="AW4382" s="17"/>
      <c r="AX4382" s="16"/>
      <c r="AY4382" s="16"/>
      <c r="AZ4382" s="16"/>
      <c r="BA4382" s="16"/>
      <c r="BB4382" s="16"/>
      <c r="BC4382" s="16"/>
      <c r="BD4382" s="16"/>
      <c r="BH4382" s="6"/>
      <c r="BI4382" s="3"/>
      <c r="BK4382" s="6"/>
      <c r="BL4382" s="3"/>
      <c r="BM4382" s="3"/>
    </row>
    <row r="4383" spans="11:65" ht="12.75" customHeight="1" x14ac:dyDescent="0.15">
      <c r="K4383" s="1"/>
      <c r="AL4383" s="16"/>
      <c r="AM4383" s="16"/>
      <c r="AN4383" s="17"/>
      <c r="AO4383" s="16"/>
      <c r="AP4383" s="16"/>
      <c r="AQ4383" s="18"/>
      <c r="AR4383" s="18"/>
      <c r="AS4383" s="16"/>
      <c r="AT4383" s="16"/>
      <c r="AU4383" s="16"/>
      <c r="AV4383" s="16"/>
      <c r="AW4383" s="17"/>
      <c r="AX4383" s="16"/>
      <c r="AY4383" s="16"/>
      <c r="AZ4383" s="16"/>
      <c r="BA4383" s="16"/>
      <c r="BB4383" s="16"/>
      <c r="BC4383" s="16"/>
      <c r="BD4383" s="16"/>
      <c r="BH4383" s="6"/>
      <c r="BI4383" s="3"/>
      <c r="BK4383" s="6"/>
      <c r="BL4383" s="3"/>
      <c r="BM4383" s="3"/>
    </row>
    <row r="4384" spans="11:65" ht="12.75" customHeight="1" x14ac:dyDescent="0.15">
      <c r="K4384" s="1"/>
      <c r="AL4384" s="16"/>
      <c r="AM4384" s="16"/>
      <c r="AN4384" s="17"/>
      <c r="AO4384" s="16"/>
      <c r="AP4384" s="16"/>
      <c r="AQ4384" s="18"/>
      <c r="AR4384" s="18"/>
      <c r="AS4384" s="16"/>
      <c r="AT4384" s="16"/>
      <c r="AU4384" s="16"/>
      <c r="AV4384" s="16"/>
      <c r="AW4384" s="17"/>
      <c r="AX4384" s="16"/>
      <c r="AY4384" s="16"/>
      <c r="AZ4384" s="16"/>
      <c r="BA4384" s="16"/>
      <c r="BB4384" s="16"/>
      <c r="BC4384" s="16"/>
      <c r="BD4384" s="16"/>
      <c r="BH4384" s="6"/>
      <c r="BI4384" s="3"/>
      <c r="BK4384" s="6"/>
      <c r="BL4384" s="3"/>
      <c r="BM4384" s="3"/>
    </row>
    <row r="4385" spans="11:65" ht="12.75" customHeight="1" x14ac:dyDescent="0.15">
      <c r="K4385" s="1"/>
      <c r="AL4385" s="16"/>
      <c r="AM4385" s="16"/>
      <c r="AN4385" s="17"/>
      <c r="AO4385" s="16"/>
      <c r="AP4385" s="16"/>
      <c r="AQ4385" s="18"/>
      <c r="AR4385" s="18"/>
      <c r="AS4385" s="16"/>
      <c r="AT4385" s="16"/>
      <c r="AU4385" s="16"/>
      <c r="AV4385" s="16"/>
      <c r="AW4385" s="17"/>
      <c r="AX4385" s="16"/>
      <c r="AY4385" s="16"/>
      <c r="AZ4385" s="16"/>
      <c r="BA4385" s="16"/>
      <c r="BB4385" s="16"/>
      <c r="BC4385" s="16"/>
      <c r="BD4385" s="16"/>
      <c r="BH4385" s="6"/>
      <c r="BI4385" s="3"/>
      <c r="BK4385" s="6"/>
      <c r="BL4385" s="3"/>
      <c r="BM4385" s="3"/>
    </row>
    <row r="4386" spans="11:65" ht="12.75" customHeight="1" x14ac:dyDescent="0.15">
      <c r="K4386" s="1"/>
      <c r="AL4386" s="16"/>
      <c r="AM4386" s="16"/>
      <c r="AN4386" s="17"/>
      <c r="AO4386" s="16"/>
      <c r="AP4386" s="16"/>
      <c r="AQ4386" s="18"/>
      <c r="AR4386" s="18"/>
      <c r="AS4386" s="16"/>
      <c r="AT4386" s="16"/>
      <c r="AU4386" s="16"/>
      <c r="AV4386" s="16"/>
      <c r="AW4386" s="17"/>
      <c r="AX4386" s="16"/>
      <c r="AY4386" s="16"/>
      <c r="AZ4386" s="16"/>
      <c r="BA4386" s="16"/>
      <c r="BB4386" s="16"/>
      <c r="BC4386" s="16"/>
      <c r="BD4386" s="16"/>
      <c r="BH4386" s="6"/>
      <c r="BI4386" s="3"/>
      <c r="BK4386" s="6"/>
      <c r="BL4386" s="3"/>
      <c r="BM4386" s="3"/>
    </row>
    <row r="4387" spans="11:65" ht="12.75" customHeight="1" x14ac:dyDescent="0.15">
      <c r="K4387" s="1"/>
      <c r="AL4387" s="16"/>
      <c r="AM4387" s="16"/>
      <c r="AN4387" s="17"/>
      <c r="AO4387" s="16"/>
      <c r="AP4387" s="16"/>
      <c r="AQ4387" s="18"/>
      <c r="AR4387" s="18"/>
      <c r="AS4387" s="16"/>
      <c r="AT4387" s="16"/>
      <c r="AU4387" s="16"/>
      <c r="AV4387" s="16"/>
      <c r="AW4387" s="17"/>
      <c r="AX4387" s="16"/>
      <c r="AY4387" s="16"/>
      <c r="AZ4387" s="16"/>
      <c r="BA4387" s="16"/>
      <c r="BB4387" s="16"/>
      <c r="BC4387" s="16"/>
      <c r="BD4387" s="16"/>
      <c r="BH4387" s="6"/>
      <c r="BI4387" s="3"/>
      <c r="BK4387" s="6"/>
      <c r="BL4387" s="3"/>
      <c r="BM4387" s="3"/>
    </row>
    <row r="4388" spans="11:65" ht="12.75" customHeight="1" x14ac:dyDescent="0.15">
      <c r="K4388" s="1"/>
      <c r="AL4388" s="16"/>
      <c r="AM4388" s="16"/>
      <c r="AN4388" s="17"/>
      <c r="AO4388" s="16"/>
      <c r="AP4388" s="16"/>
      <c r="AQ4388" s="18"/>
      <c r="AR4388" s="18"/>
      <c r="AS4388" s="16"/>
      <c r="AT4388" s="16"/>
      <c r="AU4388" s="16"/>
      <c r="AV4388" s="16"/>
      <c r="AW4388" s="17"/>
      <c r="AX4388" s="16"/>
      <c r="AY4388" s="16"/>
      <c r="AZ4388" s="16"/>
      <c r="BA4388" s="16"/>
      <c r="BB4388" s="16"/>
      <c r="BC4388" s="16"/>
      <c r="BD4388" s="16"/>
      <c r="BH4388" s="6"/>
      <c r="BI4388" s="3"/>
      <c r="BK4388" s="6"/>
      <c r="BL4388" s="3"/>
      <c r="BM4388" s="3"/>
    </row>
    <row r="4389" spans="11:65" ht="12.75" customHeight="1" x14ac:dyDescent="0.15">
      <c r="K4389" s="1"/>
      <c r="AL4389" s="16"/>
      <c r="AM4389" s="16"/>
      <c r="AN4389" s="17"/>
      <c r="AO4389" s="16"/>
      <c r="AP4389" s="16"/>
      <c r="AQ4389" s="18"/>
      <c r="AR4389" s="18"/>
      <c r="AS4389" s="16"/>
      <c r="AT4389" s="16"/>
      <c r="AU4389" s="16"/>
      <c r="AV4389" s="16"/>
      <c r="AW4389" s="17"/>
      <c r="AX4389" s="16"/>
      <c r="AY4389" s="16"/>
      <c r="AZ4389" s="16"/>
      <c r="BA4389" s="16"/>
      <c r="BB4389" s="16"/>
      <c r="BC4389" s="16"/>
      <c r="BD4389" s="16"/>
      <c r="BH4389" s="6"/>
      <c r="BI4389" s="3"/>
      <c r="BK4389" s="6"/>
      <c r="BL4389" s="3"/>
      <c r="BM4389" s="3"/>
    </row>
    <row r="4390" spans="11:65" ht="12.75" customHeight="1" x14ac:dyDescent="0.15">
      <c r="K4390" s="1"/>
      <c r="AL4390" s="16"/>
      <c r="AM4390" s="16"/>
      <c r="AN4390" s="17"/>
      <c r="AO4390" s="16"/>
      <c r="AP4390" s="16"/>
      <c r="AQ4390" s="18"/>
      <c r="AR4390" s="18"/>
      <c r="AS4390" s="16"/>
      <c r="AT4390" s="16"/>
      <c r="AU4390" s="16"/>
      <c r="AV4390" s="16"/>
      <c r="AW4390" s="17"/>
      <c r="AX4390" s="16"/>
      <c r="AY4390" s="16"/>
      <c r="AZ4390" s="16"/>
      <c r="BA4390" s="16"/>
      <c r="BB4390" s="16"/>
      <c r="BC4390" s="16"/>
      <c r="BD4390" s="16"/>
      <c r="BH4390" s="6"/>
      <c r="BI4390" s="3"/>
      <c r="BK4390" s="6"/>
      <c r="BL4390" s="3"/>
      <c r="BM4390" s="3"/>
    </row>
    <row r="4391" spans="11:65" ht="12.75" customHeight="1" x14ac:dyDescent="0.15">
      <c r="K4391" s="1"/>
      <c r="AL4391" s="16"/>
      <c r="AM4391" s="16"/>
      <c r="AN4391" s="17"/>
      <c r="AO4391" s="16"/>
      <c r="AP4391" s="16"/>
      <c r="AQ4391" s="18"/>
      <c r="AR4391" s="18"/>
      <c r="AS4391" s="16"/>
      <c r="AT4391" s="16"/>
      <c r="AU4391" s="16"/>
      <c r="AV4391" s="16"/>
      <c r="AW4391" s="17"/>
      <c r="AX4391" s="16"/>
      <c r="AY4391" s="16"/>
      <c r="AZ4391" s="16"/>
      <c r="BA4391" s="16"/>
      <c r="BB4391" s="16"/>
      <c r="BC4391" s="16"/>
      <c r="BD4391" s="16"/>
      <c r="BH4391" s="6"/>
      <c r="BI4391" s="3"/>
      <c r="BK4391" s="6"/>
      <c r="BL4391" s="3"/>
      <c r="BM4391" s="3"/>
    </row>
    <row r="4392" spans="11:65" ht="12.75" customHeight="1" x14ac:dyDescent="0.15">
      <c r="K4392" s="1"/>
      <c r="AL4392" s="16"/>
      <c r="AM4392" s="16"/>
      <c r="AN4392" s="17"/>
      <c r="AO4392" s="16"/>
      <c r="AP4392" s="16"/>
      <c r="AQ4392" s="18"/>
      <c r="AR4392" s="18"/>
      <c r="AS4392" s="16"/>
      <c r="AT4392" s="16"/>
      <c r="AU4392" s="16"/>
      <c r="AV4392" s="16"/>
      <c r="AW4392" s="17"/>
      <c r="AX4392" s="16"/>
      <c r="AY4392" s="16"/>
      <c r="AZ4392" s="16"/>
      <c r="BA4392" s="16"/>
      <c r="BB4392" s="16"/>
      <c r="BC4392" s="16"/>
      <c r="BD4392" s="16"/>
      <c r="BH4392" s="6"/>
      <c r="BI4392" s="3"/>
      <c r="BK4392" s="6"/>
      <c r="BL4392" s="3"/>
      <c r="BM4392" s="3"/>
    </row>
    <row r="4393" spans="11:65" ht="12.75" customHeight="1" x14ac:dyDescent="0.15">
      <c r="K4393" s="1"/>
      <c r="AL4393" s="16"/>
      <c r="AM4393" s="16"/>
      <c r="AN4393" s="17"/>
      <c r="AO4393" s="16"/>
      <c r="AP4393" s="16"/>
      <c r="AQ4393" s="18"/>
      <c r="AR4393" s="18"/>
      <c r="AS4393" s="16"/>
      <c r="AT4393" s="16"/>
      <c r="AU4393" s="16"/>
      <c r="AV4393" s="16"/>
      <c r="AW4393" s="17"/>
      <c r="AX4393" s="16"/>
      <c r="AY4393" s="16"/>
      <c r="AZ4393" s="16"/>
      <c r="BA4393" s="16"/>
      <c r="BB4393" s="16"/>
      <c r="BC4393" s="16"/>
      <c r="BD4393" s="16"/>
      <c r="BH4393" s="6"/>
      <c r="BI4393" s="3"/>
      <c r="BK4393" s="6"/>
      <c r="BL4393" s="3"/>
      <c r="BM4393" s="3"/>
    </row>
    <row r="4394" spans="11:65" ht="12.75" customHeight="1" x14ac:dyDescent="0.15">
      <c r="K4394" s="1"/>
      <c r="AL4394" s="16"/>
      <c r="AM4394" s="16"/>
      <c r="AN4394" s="17"/>
      <c r="AO4394" s="16"/>
      <c r="AP4394" s="16"/>
      <c r="AQ4394" s="18"/>
      <c r="AR4394" s="18"/>
      <c r="AS4394" s="16"/>
      <c r="AT4394" s="16"/>
      <c r="AU4394" s="16"/>
      <c r="AV4394" s="16"/>
      <c r="AW4394" s="17"/>
      <c r="AX4394" s="16"/>
      <c r="AY4394" s="16"/>
      <c r="AZ4394" s="16"/>
      <c r="BA4394" s="16"/>
      <c r="BB4394" s="16"/>
      <c r="BC4394" s="16"/>
      <c r="BD4394" s="16"/>
      <c r="BH4394" s="6"/>
      <c r="BI4394" s="3"/>
      <c r="BK4394" s="6"/>
      <c r="BL4394" s="3"/>
      <c r="BM4394" s="3"/>
    </row>
    <row r="4395" spans="11:65" ht="12.75" customHeight="1" x14ac:dyDescent="0.15">
      <c r="K4395" s="1"/>
      <c r="AL4395" s="16"/>
      <c r="AM4395" s="16"/>
      <c r="AN4395" s="17"/>
      <c r="AO4395" s="16"/>
      <c r="AP4395" s="16"/>
      <c r="AQ4395" s="18"/>
      <c r="AR4395" s="18"/>
      <c r="AS4395" s="16"/>
      <c r="AT4395" s="16"/>
      <c r="AU4395" s="16"/>
      <c r="AV4395" s="16"/>
      <c r="AW4395" s="17"/>
      <c r="AX4395" s="16"/>
      <c r="AY4395" s="16"/>
      <c r="AZ4395" s="16"/>
      <c r="BA4395" s="16"/>
      <c r="BB4395" s="16"/>
      <c r="BC4395" s="16"/>
      <c r="BD4395" s="16"/>
      <c r="BH4395" s="6"/>
      <c r="BI4395" s="3"/>
      <c r="BK4395" s="6"/>
      <c r="BL4395" s="3"/>
      <c r="BM4395" s="3"/>
    </row>
    <row r="4396" spans="11:65" ht="12.75" customHeight="1" x14ac:dyDescent="0.15">
      <c r="K4396" s="1"/>
      <c r="AL4396" s="16"/>
      <c r="AM4396" s="16"/>
      <c r="AN4396" s="17"/>
      <c r="AO4396" s="16"/>
      <c r="AP4396" s="16"/>
      <c r="AQ4396" s="18"/>
      <c r="AR4396" s="18"/>
      <c r="AS4396" s="16"/>
      <c r="AT4396" s="16"/>
      <c r="AU4396" s="16"/>
      <c r="AV4396" s="16"/>
      <c r="AW4396" s="17"/>
      <c r="AX4396" s="16"/>
      <c r="AY4396" s="16"/>
      <c r="AZ4396" s="16"/>
      <c r="BA4396" s="16"/>
      <c r="BB4396" s="16"/>
      <c r="BC4396" s="16"/>
      <c r="BD4396" s="16"/>
      <c r="BH4396" s="6"/>
      <c r="BI4396" s="3"/>
      <c r="BK4396" s="6"/>
      <c r="BL4396" s="3"/>
      <c r="BM4396" s="3"/>
    </row>
    <row r="4397" spans="11:65" ht="12.75" customHeight="1" x14ac:dyDescent="0.15">
      <c r="K4397" s="1"/>
      <c r="AL4397" s="16"/>
      <c r="AM4397" s="16"/>
      <c r="AN4397" s="17"/>
      <c r="AO4397" s="16"/>
      <c r="AP4397" s="16"/>
      <c r="AQ4397" s="18"/>
      <c r="AR4397" s="18"/>
      <c r="AS4397" s="16"/>
      <c r="AT4397" s="16"/>
      <c r="AU4397" s="16"/>
      <c r="AV4397" s="16"/>
      <c r="AW4397" s="17"/>
      <c r="AX4397" s="16"/>
      <c r="AY4397" s="16"/>
      <c r="AZ4397" s="16"/>
      <c r="BA4397" s="16"/>
      <c r="BB4397" s="16"/>
      <c r="BC4397" s="16"/>
      <c r="BD4397" s="16"/>
      <c r="BH4397" s="6"/>
      <c r="BI4397" s="3"/>
      <c r="BK4397" s="6"/>
      <c r="BL4397" s="3"/>
      <c r="BM4397" s="3"/>
    </row>
    <row r="4398" spans="11:65" ht="12.75" customHeight="1" x14ac:dyDescent="0.15">
      <c r="K4398" s="1"/>
      <c r="AL4398" s="16"/>
      <c r="AM4398" s="16"/>
      <c r="AN4398" s="17"/>
      <c r="AO4398" s="16"/>
      <c r="AP4398" s="16"/>
      <c r="AQ4398" s="18"/>
      <c r="AR4398" s="18"/>
      <c r="AS4398" s="16"/>
      <c r="AT4398" s="16"/>
      <c r="AU4398" s="16"/>
      <c r="AV4398" s="16"/>
      <c r="AW4398" s="17"/>
      <c r="AX4398" s="16"/>
      <c r="AY4398" s="16"/>
      <c r="AZ4398" s="16"/>
      <c r="BA4398" s="16"/>
      <c r="BB4398" s="16"/>
      <c r="BC4398" s="16"/>
      <c r="BD4398" s="16"/>
      <c r="BH4398" s="6"/>
      <c r="BI4398" s="3"/>
      <c r="BK4398" s="6"/>
      <c r="BL4398" s="3"/>
      <c r="BM4398" s="3"/>
    </row>
    <row r="4399" spans="11:65" ht="12.75" customHeight="1" x14ac:dyDescent="0.15">
      <c r="K4399" s="1"/>
      <c r="AL4399" s="16"/>
      <c r="AM4399" s="16"/>
      <c r="AN4399" s="17"/>
      <c r="AO4399" s="16"/>
      <c r="AP4399" s="16"/>
      <c r="AQ4399" s="18"/>
      <c r="AR4399" s="18"/>
      <c r="AS4399" s="16"/>
      <c r="AT4399" s="16"/>
      <c r="AU4399" s="16"/>
      <c r="AV4399" s="16"/>
      <c r="AW4399" s="17"/>
      <c r="AX4399" s="16"/>
      <c r="AY4399" s="16"/>
      <c r="AZ4399" s="16"/>
      <c r="BA4399" s="16"/>
      <c r="BB4399" s="16"/>
      <c r="BC4399" s="16"/>
      <c r="BD4399" s="16"/>
      <c r="BH4399" s="6"/>
      <c r="BI4399" s="3"/>
      <c r="BK4399" s="6"/>
      <c r="BL4399" s="3"/>
      <c r="BM4399" s="3"/>
    </row>
    <row r="4400" spans="11:65" ht="12.75" customHeight="1" x14ac:dyDescent="0.15">
      <c r="K4400" s="1"/>
      <c r="AL4400" s="16"/>
      <c r="AM4400" s="16"/>
      <c r="AN4400" s="17"/>
      <c r="AO4400" s="16"/>
      <c r="AP4400" s="16"/>
      <c r="AQ4400" s="18"/>
      <c r="AR4400" s="18"/>
      <c r="AS4400" s="16"/>
      <c r="AT4400" s="16"/>
      <c r="AU4400" s="16"/>
      <c r="AV4400" s="16"/>
      <c r="AW4400" s="17"/>
      <c r="AX4400" s="16"/>
      <c r="AY4400" s="16"/>
      <c r="AZ4400" s="16"/>
      <c r="BA4400" s="16"/>
      <c r="BB4400" s="16"/>
      <c r="BC4400" s="16"/>
      <c r="BD4400" s="16"/>
      <c r="BH4400" s="6"/>
      <c r="BI4400" s="3"/>
      <c r="BK4400" s="6"/>
      <c r="BL4400" s="3"/>
      <c r="BM4400" s="3"/>
    </row>
    <row r="4401" spans="11:65" ht="12.75" customHeight="1" x14ac:dyDescent="0.15">
      <c r="K4401" s="1"/>
      <c r="AL4401" s="16"/>
      <c r="AM4401" s="16"/>
      <c r="AN4401" s="17"/>
      <c r="AO4401" s="16"/>
      <c r="AP4401" s="16"/>
      <c r="AQ4401" s="18"/>
      <c r="AR4401" s="18"/>
      <c r="AS4401" s="16"/>
      <c r="AT4401" s="16"/>
      <c r="AU4401" s="16"/>
      <c r="AV4401" s="16"/>
      <c r="AW4401" s="17"/>
      <c r="AX4401" s="16"/>
      <c r="AY4401" s="16"/>
      <c r="AZ4401" s="16"/>
      <c r="BA4401" s="16"/>
      <c r="BB4401" s="16"/>
      <c r="BC4401" s="16"/>
      <c r="BD4401" s="16"/>
      <c r="BH4401" s="6"/>
      <c r="BI4401" s="3"/>
      <c r="BK4401" s="6"/>
      <c r="BL4401" s="3"/>
      <c r="BM4401" s="3"/>
    </row>
    <row r="4402" spans="11:65" ht="12.75" customHeight="1" x14ac:dyDescent="0.15">
      <c r="K4402" s="1"/>
      <c r="AL4402" s="16"/>
      <c r="AM4402" s="16"/>
      <c r="AN4402" s="17"/>
      <c r="AO4402" s="16"/>
      <c r="AP4402" s="16"/>
      <c r="AQ4402" s="18"/>
      <c r="AR4402" s="18"/>
      <c r="AS4402" s="16"/>
      <c r="AT4402" s="16"/>
      <c r="AU4402" s="16"/>
      <c r="AV4402" s="16"/>
      <c r="AW4402" s="17"/>
      <c r="AX4402" s="16"/>
      <c r="AY4402" s="16"/>
      <c r="AZ4402" s="16"/>
      <c r="BA4402" s="16"/>
      <c r="BB4402" s="16"/>
      <c r="BC4402" s="16"/>
      <c r="BD4402" s="16"/>
      <c r="BH4402" s="6"/>
      <c r="BI4402" s="3"/>
      <c r="BK4402" s="6"/>
      <c r="BL4402" s="3"/>
      <c r="BM4402" s="3"/>
    </row>
    <row r="4403" spans="11:65" ht="12.75" customHeight="1" x14ac:dyDescent="0.15">
      <c r="K4403" s="1"/>
      <c r="AL4403" s="16"/>
      <c r="AM4403" s="16"/>
      <c r="AN4403" s="17"/>
      <c r="AO4403" s="16"/>
      <c r="AP4403" s="16"/>
      <c r="AQ4403" s="18"/>
      <c r="AR4403" s="18"/>
      <c r="AS4403" s="16"/>
      <c r="AT4403" s="16"/>
      <c r="AU4403" s="16"/>
      <c r="AV4403" s="16"/>
      <c r="AW4403" s="17"/>
      <c r="AX4403" s="16"/>
      <c r="AY4403" s="16"/>
      <c r="AZ4403" s="16"/>
      <c r="BA4403" s="16"/>
      <c r="BB4403" s="16"/>
      <c r="BC4403" s="16"/>
      <c r="BD4403" s="16"/>
      <c r="BH4403" s="6"/>
      <c r="BI4403" s="3"/>
      <c r="BK4403" s="6"/>
      <c r="BL4403" s="3"/>
      <c r="BM4403" s="3"/>
    </row>
    <row r="4404" spans="11:65" ht="12.75" customHeight="1" x14ac:dyDescent="0.15">
      <c r="K4404" s="1"/>
      <c r="AL4404" s="16"/>
      <c r="AM4404" s="16"/>
      <c r="AN4404" s="17"/>
      <c r="AO4404" s="16"/>
      <c r="AP4404" s="16"/>
      <c r="AQ4404" s="18"/>
      <c r="AR4404" s="18"/>
      <c r="AS4404" s="16"/>
      <c r="AT4404" s="16"/>
      <c r="AU4404" s="16"/>
      <c r="AV4404" s="16"/>
      <c r="AW4404" s="17"/>
      <c r="AX4404" s="16"/>
      <c r="AY4404" s="16"/>
      <c r="AZ4404" s="16"/>
      <c r="BA4404" s="16"/>
      <c r="BB4404" s="16"/>
      <c r="BC4404" s="16"/>
      <c r="BD4404" s="16"/>
      <c r="BH4404" s="6"/>
      <c r="BI4404" s="3"/>
      <c r="BK4404" s="6"/>
      <c r="BL4404" s="3"/>
      <c r="BM4404" s="3"/>
    </row>
    <row r="4405" spans="11:65" ht="12.75" customHeight="1" x14ac:dyDescent="0.15">
      <c r="K4405" s="1"/>
      <c r="AL4405" s="16"/>
      <c r="AM4405" s="16"/>
      <c r="AN4405" s="17"/>
      <c r="AO4405" s="16"/>
      <c r="AP4405" s="16"/>
      <c r="AQ4405" s="18"/>
      <c r="AR4405" s="18"/>
      <c r="AS4405" s="16"/>
      <c r="AT4405" s="16"/>
      <c r="AU4405" s="16"/>
      <c r="AV4405" s="16"/>
      <c r="AW4405" s="17"/>
      <c r="AX4405" s="16"/>
      <c r="AY4405" s="16"/>
      <c r="AZ4405" s="16"/>
      <c r="BA4405" s="16"/>
      <c r="BB4405" s="16"/>
      <c r="BC4405" s="16"/>
      <c r="BD4405" s="16"/>
      <c r="BH4405" s="6"/>
      <c r="BI4405" s="3"/>
      <c r="BK4405" s="6"/>
      <c r="BL4405" s="3"/>
      <c r="BM4405" s="3"/>
    </row>
    <row r="4406" spans="11:65" ht="12.75" customHeight="1" x14ac:dyDescent="0.15">
      <c r="K4406" s="1"/>
      <c r="AL4406" s="16"/>
      <c r="AM4406" s="16"/>
      <c r="AN4406" s="17"/>
      <c r="AO4406" s="16"/>
      <c r="AP4406" s="16"/>
      <c r="AQ4406" s="18"/>
      <c r="AR4406" s="18"/>
      <c r="AS4406" s="16"/>
      <c r="AT4406" s="16"/>
      <c r="AU4406" s="16"/>
      <c r="AV4406" s="16"/>
      <c r="AW4406" s="17"/>
      <c r="AX4406" s="16"/>
      <c r="AY4406" s="16"/>
      <c r="AZ4406" s="16"/>
      <c r="BA4406" s="16"/>
      <c r="BB4406" s="16"/>
      <c r="BC4406" s="16"/>
      <c r="BD4406" s="16"/>
      <c r="BH4406" s="6"/>
      <c r="BI4406" s="3"/>
      <c r="BK4406" s="6"/>
      <c r="BL4406" s="3"/>
      <c r="BM4406" s="3"/>
    </row>
    <row r="4407" spans="11:65" ht="12.75" customHeight="1" x14ac:dyDescent="0.15">
      <c r="K4407" s="1"/>
      <c r="AL4407" s="16"/>
      <c r="AM4407" s="16"/>
      <c r="AN4407" s="17"/>
      <c r="AO4407" s="16"/>
      <c r="AP4407" s="16"/>
      <c r="AQ4407" s="18"/>
      <c r="AR4407" s="18"/>
      <c r="AS4407" s="16"/>
      <c r="AT4407" s="16"/>
      <c r="AU4407" s="16"/>
      <c r="AV4407" s="16"/>
      <c r="AW4407" s="17"/>
      <c r="AX4407" s="16"/>
      <c r="AY4407" s="16"/>
      <c r="AZ4407" s="16"/>
      <c r="BA4407" s="16"/>
      <c r="BB4407" s="16"/>
      <c r="BC4407" s="16"/>
      <c r="BD4407" s="16"/>
      <c r="BH4407" s="6"/>
      <c r="BI4407" s="3"/>
      <c r="BK4407" s="6"/>
      <c r="BL4407" s="3"/>
      <c r="BM4407" s="3"/>
    </row>
    <row r="4408" spans="11:65" ht="12.75" customHeight="1" x14ac:dyDescent="0.15">
      <c r="K4408" s="1"/>
      <c r="AL4408" s="16"/>
      <c r="AM4408" s="16"/>
      <c r="AN4408" s="17"/>
      <c r="AO4408" s="16"/>
      <c r="AP4408" s="16"/>
      <c r="AQ4408" s="18"/>
      <c r="AR4408" s="18"/>
      <c r="AS4408" s="16"/>
      <c r="AT4408" s="16"/>
      <c r="AU4408" s="16"/>
      <c r="AV4408" s="16"/>
      <c r="AW4408" s="17"/>
      <c r="AX4408" s="16"/>
      <c r="AY4408" s="16"/>
      <c r="AZ4408" s="16"/>
      <c r="BA4408" s="16"/>
      <c r="BB4408" s="16"/>
      <c r="BC4408" s="16"/>
      <c r="BD4408" s="16"/>
      <c r="BH4408" s="6"/>
      <c r="BI4408" s="3"/>
      <c r="BK4408" s="6"/>
      <c r="BL4408" s="3"/>
      <c r="BM4408" s="3"/>
    </row>
    <row r="4409" spans="11:65" ht="12.75" customHeight="1" x14ac:dyDescent="0.15">
      <c r="K4409" s="1"/>
      <c r="AL4409" s="16"/>
      <c r="AM4409" s="16"/>
      <c r="AN4409" s="17"/>
      <c r="AO4409" s="16"/>
      <c r="AP4409" s="16"/>
      <c r="AQ4409" s="18"/>
      <c r="AR4409" s="18"/>
      <c r="AS4409" s="16"/>
      <c r="AT4409" s="16"/>
      <c r="AU4409" s="16"/>
      <c r="AV4409" s="16"/>
      <c r="AW4409" s="17"/>
      <c r="AX4409" s="16"/>
      <c r="AY4409" s="16"/>
      <c r="AZ4409" s="16"/>
      <c r="BA4409" s="16"/>
      <c r="BB4409" s="16"/>
      <c r="BC4409" s="16"/>
      <c r="BD4409" s="16"/>
      <c r="BH4409" s="6"/>
      <c r="BI4409" s="3"/>
      <c r="BK4409" s="6"/>
      <c r="BL4409" s="3"/>
      <c r="BM4409" s="3"/>
    </row>
    <row r="4410" spans="11:65" ht="12.75" customHeight="1" x14ac:dyDescent="0.15">
      <c r="K4410" s="1"/>
      <c r="AL4410" s="16"/>
      <c r="AM4410" s="16"/>
      <c r="AN4410" s="17"/>
      <c r="AO4410" s="16"/>
      <c r="AP4410" s="16"/>
      <c r="AQ4410" s="18"/>
      <c r="AR4410" s="18"/>
      <c r="AS4410" s="16"/>
      <c r="AT4410" s="16"/>
      <c r="AU4410" s="16"/>
      <c r="AV4410" s="16"/>
      <c r="AW4410" s="17"/>
      <c r="AX4410" s="16"/>
      <c r="AY4410" s="16"/>
      <c r="AZ4410" s="16"/>
      <c r="BA4410" s="16"/>
      <c r="BB4410" s="16"/>
      <c r="BC4410" s="16"/>
      <c r="BD4410" s="16"/>
      <c r="BH4410" s="6"/>
      <c r="BI4410" s="3"/>
      <c r="BK4410" s="6"/>
      <c r="BL4410" s="3"/>
      <c r="BM4410" s="3"/>
    </row>
    <row r="4411" spans="11:65" ht="12.75" customHeight="1" x14ac:dyDescent="0.15">
      <c r="K4411" s="1"/>
      <c r="AL4411" s="16"/>
      <c r="AM4411" s="16"/>
      <c r="AN4411" s="17"/>
      <c r="AO4411" s="16"/>
      <c r="AP4411" s="16"/>
      <c r="AQ4411" s="18"/>
      <c r="AR4411" s="18"/>
      <c r="AS4411" s="16"/>
      <c r="AT4411" s="16"/>
      <c r="AU4411" s="16"/>
      <c r="AV4411" s="16"/>
      <c r="AW4411" s="17"/>
      <c r="AX4411" s="16"/>
      <c r="AY4411" s="16"/>
      <c r="AZ4411" s="16"/>
      <c r="BA4411" s="16"/>
      <c r="BB4411" s="16"/>
      <c r="BC4411" s="16"/>
      <c r="BD4411" s="16"/>
      <c r="BH4411" s="6"/>
      <c r="BI4411" s="3"/>
      <c r="BK4411" s="6"/>
      <c r="BL4411" s="3"/>
      <c r="BM4411" s="3"/>
    </row>
    <row r="4412" spans="11:65" ht="12.75" customHeight="1" x14ac:dyDescent="0.15">
      <c r="K4412" s="1"/>
      <c r="AL4412" s="16"/>
      <c r="AM4412" s="16"/>
      <c r="AN4412" s="17"/>
      <c r="AO4412" s="16"/>
      <c r="AP4412" s="16"/>
      <c r="AQ4412" s="18"/>
      <c r="AR4412" s="18"/>
      <c r="AS4412" s="16"/>
      <c r="AT4412" s="16"/>
      <c r="AU4412" s="16"/>
      <c r="AV4412" s="16"/>
      <c r="AW4412" s="17"/>
      <c r="AX4412" s="16"/>
      <c r="AY4412" s="16"/>
      <c r="AZ4412" s="16"/>
      <c r="BA4412" s="16"/>
      <c r="BB4412" s="16"/>
      <c r="BC4412" s="16"/>
      <c r="BD4412" s="16"/>
      <c r="BH4412" s="6"/>
      <c r="BI4412" s="3"/>
      <c r="BK4412" s="6"/>
      <c r="BL4412" s="3"/>
      <c r="BM4412" s="3"/>
    </row>
    <row r="4413" spans="11:65" ht="12.75" customHeight="1" x14ac:dyDescent="0.15">
      <c r="K4413" s="1"/>
      <c r="AL4413" s="16"/>
      <c r="AM4413" s="16"/>
      <c r="AN4413" s="17"/>
      <c r="AO4413" s="16"/>
      <c r="AP4413" s="16"/>
      <c r="AQ4413" s="18"/>
      <c r="AR4413" s="18"/>
      <c r="AS4413" s="16"/>
      <c r="AT4413" s="16"/>
      <c r="AU4413" s="16"/>
      <c r="AV4413" s="16"/>
      <c r="AW4413" s="17"/>
      <c r="AX4413" s="16"/>
      <c r="AY4413" s="16"/>
      <c r="AZ4413" s="16"/>
      <c r="BA4413" s="16"/>
      <c r="BB4413" s="16"/>
      <c r="BC4413" s="16"/>
      <c r="BD4413" s="16"/>
      <c r="BH4413" s="6"/>
      <c r="BI4413" s="3"/>
      <c r="BK4413" s="6"/>
      <c r="BL4413" s="3"/>
      <c r="BM4413" s="3"/>
    </row>
    <row r="4414" spans="11:65" ht="12.75" customHeight="1" x14ac:dyDescent="0.15">
      <c r="K4414" s="1"/>
      <c r="AL4414" s="16"/>
      <c r="AM4414" s="16"/>
      <c r="AN4414" s="17"/>
      <c r="AO4414" s="16"/>
      <c r="AP4414" s="16"/>
      <c r="AQ4414" s="18"/>
      <c r="AR4414" s="18"/>
      <c r="AS4414" s="16"/>
      <c r="AT4414" s="16"/>
      <c r="AU4414" s="16"/>
      <c r="AV4414" s="16"/>
      <c r="AW4414" s="17"/>
      <c r="AX4414" s="16"/>
      <c r="AY4414" s="16"/>
      <c r="AZ4414" s="16"/>
      <c r="BA4414" s="16"/>
      <c r="BB4414" s="16"/>
      <c r="BC4414" s="16"/>
      <c r="BD4414" s="16"/>
      <c r="BH4414" s="6"/>
      <c r="BI4414" s="3"/>
      <c r="BK4414" s="6"/>
      <c r="BL4414" s="3"/>
      <c r="BM4414" s="3"/>
    </row>
    <row r="4415" spans="11:65" ht="12.75" customHeight="1" x14ac:dyDescent="0.15">
      <c r="K4415" s="1"/>
      <c r="AL4415" s="16"/>
      <c r="AM4415" s="16"/>
      <c r="AN4415" s="17"/>
      <c r="AO4415" s="16"/>
      <c r="AP4415" s="16"/>
      <c r="AQ4415" s="18"/>
      <c r="AR4415" s="18"/>
      <c r="AS4415" s="16"/>
      <c r="AT4415" s="16"/>
      <c r="AU4415" s="16"/>
      <c r="AV4415" s="16"/>
      <c r="AW4415" s="17"/>
      <c r="AX4415" s="16"/>
      <c r="AY4415" s="16"/>
      <c r="AZ4415" s="16"/>
      <c r="BA4415" s="16"/>
      <c r="BB4415" s="16"/>
      <c r="BC4415" s="16"/>
      <c r="BD4415" s="16"/>
      <c r="BH4415" s="6"/>
      <c r="BI4415" s="3"/>
      <c r="BK4415" s="6"/>
      <c r="BL4415" s="3"/>
      <c r="BM4415" s="3"/>
    </row>
    <row r="4416" spans="11:65" ht="12.75" customHeight="1" x14ac:dyDescent="0.15">
      <c r="K4416" s="1"/>
      <c r="AL4416" s="16"/>
      <c r="AM4416" s="16"/>
      <c r="AN4416" s="17"/>
      <c r="AO4416" s="16"/>
      <c r="AP4416" s="16"/>
      <c r="AQ4416" s="18"/>
      <c r="AR4416" s="18"/>
      <c r="AS4416" s="16"/>
      <c r="AT4416" s="16"/>
      <c r="AU4416" s="16"/>
      <c r="AV4416" s="16"/>
      <c r="AW4416" s="17"/>
      <c r="AX4416" s="16"/>
      <c r="AY4416" s="16"/>
      <c r="AZ4416" s="16"/>
      <c r="BA4416" s="16"/>
      <c r="BB4416" s="16"/>
      <c r="BC4416" s="16"/>
      <c r="BD4416" s="16"/>
      <c r="BH4416" s="6"/>
      <c r="BI4416" s="3"/>
      <c r="BK4416" s="6"/>
      <c r="BL4416" s="3"/>
      <c r="BM4416" s="3"/>
    </row>
    <row r="4417" spans="11:65" ht="12.75" customHeight="1" x14ac:dyDescent="0.15">
      <c r="K4417" s="1"/>
      <c r="AL4417" s="16"/>
      <c r="AM4417" s="16"/>
      <c r="AN4417" s="17"/>
      <c r="AO4417" s="16"/>
      <c r="AP4417" s="16"/>
      <c r="AQ4417" s="18"/>
      <c r="AR4417" s="18"/>
      <c r="AS4417" s="16"/>
      <c r="AT4417" s="16"/>
      <c r="AU4417" s="16"/>
      <c r="AV4417" s="16"/>
      <c r="AW4417" s="17"/>
      <c r="AX4417" s="16"/>
      <c r="AY4417" s="16"/>
      <c r="AZ4417" s="16"/>
      <c r="BA4417" s="16"/>
      <c r="BB4417" s="16"/>
      <c r="BC4417" s="16"/>
      <c r="BD4417" s="16"/>
      <c r="BH4417" s="6"/>
      <c r="BI4417" s="3"/>
      <c r="BK4417" s="6"/>
      <c r="BL4417" s="3"/>
      <c r="BM4417" s="3"/>
    </row>
    <row r="4418" spans="11:65" ht="12.75" customHeight="1" x14ac:dyDescent="0.15">
      <c r="K4418" s="1"/>
      <c r="AL4418" s="16"/>
      <c r="AM4418" s="16"/>
      <c r="AN4418" s="17"/>
      <c r="AO4418" s="16"/>
      <c r="AP4418" s="16"/>
      <c r="AQ4418" s="18"/>
      <c r="AR4418" s="18"/>
      <c r="AS4418" s="16"/>
      <c r="AT4418" s="16"/>
      <c r="AU4418" s="16"/>
      <c r="AV4418" s="16"/>
      <c r="AW4418" s="17"/>
      <c r="AX4418" s="16"/>
      <c r="AY4418" s="16"/>
      <c r="AZ4418" s="16"/>
      <c r="BA4418" s="16"/>
      <c r="BB4418" s="16"/>
      <c r="BC4418" s="16"/>
      <c r="BD4418" s="16"/>
      <c r="BH4418" s="6"/>
      <c r="BI4418" s="3"/>
      <c r="BK4418" s="6"/>
      <c r="BL4418" s="3"/>
      <c r="BM4418" s="3"/>
    </row>
    <row r="4419" spans="11:65" ht="12.75" customHeight="1" x14ac:dyDescent="0.15">
      <c r="K4419" s="1"/>
      <c r="AL4419" s="16"/>
      <c r="AM4419" s="16"/>
      <c r="AN4419" s="17"/>
      <c r="AO4419" s="16"/>
      <c r="AP4419" s="16"/>
      <c r="AQ4419" s="18"/>
      <c r="AR4419" s="18"/>
      <c r="AS4419" s="16"/>
      <c r="AT4419" s="16"/>
      <c r="AU4419" s="16"/>
      <c r="AV4419" s="16"/>
      <c r="AW4419" s="17"/>
      <c r="AX4419" s="16"/>
      <c r="AY4419" s="16"/>
      <c r="AZ4419" s="16"/>
      <c r="BA4419" s="16"/>
      <c r="BB4419" s="16"/>
      <c r="BC4419" s="16"/>
      <c r="BD4419" s="16"/>
      <c r="BH4419" s="6"/>
      <c r="BI4419" s="3"/>
      <c r="BK4419" s="6"/>
      <c r="BL4419" s="3"/>
      <c r="BM4419" s="3"/>
    </row>
    <row r="4420" spans="11:65" ht="12.75" customHeight="1" x14ac:dyDescent="0.15">
      <c r="K4420" s="1"/>
      <c r="AL4420" s="16"/>
      <c r="AM4420" s="16"/>
      <c r="AN4420" s="17"/>
      <c r="AO4420" s="16"/>
      <c r="AP4420" s="16"/>
      <c r="AQ4420" s="18"/>
      <c r="AR4420" s="18"/>
      <c r="AS4420" s="16"/>
      <c r="AT4420" s="16"/>
      <c r="AU4420" s="16"/>
      <c r="AV4420" s="16"/>
      <c r="AW4420" s="17"/>
      <c r="AX4420" s="16"/>
      <c r="AY4420" s="16"/>
      <c r="AZ4420" s="16"/>
      <c r="BA4420" s="16"/>
      <c r="BB4420" s="16"/>
      <c r="BC4420" s="16"/>
      <c r="BD4420" s="16"/>
      <c r="BH4420" s="6"/>
      <c r="BI4420" s="3"/>
      <c r="BK4420" s="6"/>
      <c r="BL4420" s="3"/>
      <c r="BM4420" s="3"/>
    </row>
    <row r="4421" spans="11:65" ht="12.75" customHeight="1" x14ac:dyDescent="0.15">
      <c r="K4421" s="1"/>
      <c r="AL4421" s="16"/>
      <c r="AM4421" s="16"/>
      <c r="AN4421" s="17"/>
      <c r="AO4421" s="16"/>
      <c r="AP4421" s="16"/>
      <c r="AQ4421" s="18"/>
      <c r="AR4421" s="18"/>
      <c r="AS4421" s="16"/>
      <c r="AT4421" s="16"/>
      <c r="AU4421" s="16"/>
      <c r="AV4421" s="16"/>
      <c r="AW4421" s="17"/>
      <c r="AX4421" s="16"/>
      <c r="AY4421" s="16"/>
      <c r="AZ4421" s="16"/>
      <c r="BA4421" s="16"/>
      <c r="BB4421" s="16"/>
      <c r="BC4421" s="16"/>
      <c r="BD4421" s="16"/>
      <c r="BH4421" s="6"/>
      <c r="BI4421" s="3"/>
      <c r="BK4421" s="6"/>
      <c r="BL4421" s="3"/>
      <c r="BM4421" s="3"/>
    </row>
    <row r="4422" spans="11:65" ht="12.75" customHeight="1" x14ac:dyDescent="0.15">
      <c r="K4422" s="1"/>
      <c r="AL4422" s="16"/>
      <c r="AM4422" s="16"/>
      <c r="AN4422" s="17"/>
      <c r="AO4422" s="16"/>
      <c r="AP4422" s="16"/>
      <c r="AQ4422" s="18"/>
      <c r="AR4422" s="18"/>
      <c r="AS4422" s="16"/>
      <c r="AT4422" s="16"/>
      <c r="AU4422" s="16"/>
      <c r="AV4422" s="16"/>
      <c r="AW4422" s="17"/>
      <c r="AX4422" s="16"/>
      <c r="AY4422" s="16"/>
      <c r="AZ4422" s="16"/>
      <c r="BA4422" s="16"/>
      <c r="BB4422" s="16"/>
      <c r="BC4422" s="16"/>
      <c r="BD4422" s="16"/>
      <c r="BH4422" s="6"/>
      <c r="BI4422" s="3"/>
      <c r="BK4422" s="6"/>
      <c r="BL4422" s="3"/>
      <c r="BM4422" s="3"/>
    </row>
    <row r="4423" spans="11:65" ht="12.75" customHeight="1" x14ac:dyDescent="0.15">
      <c r="K4423" s="1"/>
      <c r="AL4423" s="16"/>
      <c r="AM4423" s="16"/>
      <c r="AN4423" s="17"/>
      <c r="AO4423" s="16"/>
      <c r="AP4423" s="16"/>
      <c r="AQ4423" s="18"/>
      <c r="AR4423" s="18"/>
      <c r="AS4423" s="16"/>
      <c r="AT4423" s="16"/>
      <c r="AU4423" s="16"/>
      <c r="AV4423" s="16"/>
      <c r="AW4423" s="17"/>
      <c r="AX4423" s="16"/>
      <c r="AY4423" s="16"/>
      <c r="AZ4423" s="16"/>
      <c r="BA4423" s="16"/>
      <c r="BB4423" s="16"/>
      <c r="BC4423" s="16"/>
      <c r="BD4423" s="16"/>
      <c r="BH4423" s="6"/>
      <c r="BI4423" s="3"/>
      <c r="BK4423" s="6"/>
      <c r="BL4423" s="3"/>
      <c r="BM4423" s="3"/>
    </row>
    <row r="4424" spans="11:65" ht="12.75" customHeight="1" x14ac:dyDescent="0.15">
      <c r="K4424" s="1"/>
      <c r="AL4424" s="16"/>
      <c r="AM4424" s="16"/>
      <c r="AN4424" s="17"/>
      <c r="AO4424" s="16"/>
      <c r="AP4424" s="16"/>
      <c r="AQ4424" s="18"/>
      <c r="AR4424" s="18"/>
      <c r="AS4424" s="16"/>
      <c r="AT4424" s="16"/>
      <c r="AU4424" s="16"/>
      <c r="AV4424" s="16"/>
      <c r="AW4424" s="17"/>
      <c r="AX4424" s="16"/>
      <c r="AY4424" s="16"/>
      <c r="AZ4424" s="16"/>
      <c r="BA4424" s="16"/>
      <c r="BB4424" s="16"/>
      <c r="BC4424" s="16"/>
      <c r="BD4424" s="16"/>
      <c r="BH4424" s="6"/>
      <c r="BI4424" s="3"/>
      <c r="BK4424" s="6"/>
      <c r="BL4424" s="3"/>
      <c r="BM4424" s="3"/>
    </row>
    <row r="4425" spans="11:65" ht="12.75" customHeight="1" x14ac:dyDescent="0.15">
      <c r="K4425" s="1"/>
      <c r="AL4425" s="16"/>
      <c r="AM4425" s="16"/>
      <c r="AN4425" s="17"/>
      <c r="AO4425" s="16"/>
      <c r="AP4425" s="16"/>
      <c r="AQ4425" s="18"/>
      <c r="AR4425" s="18"/>
      <c r="AS4425" s="16"/>
      <c r="AT4425" s="16"/>
      <c r="AU4425" s="16"/>
      <c r="AV4425" s="16"/>
      <c r="AW4425" s="17"/>
      <c r="AX4425" s="16"/>
      <c r="AY4425" s="16"/>
      <c r="AZ4425" s="16"/>
      <c r="BA4425" s="16"/>
      <c r="BB4425" s="16"/>
      <c r="BC4425" s="16"/>
      <c r="BD4425" s="16"/>
      <c r="BH4425" s="6"/>
      <c r="BI4425" s="3"/>
      <c r="BK4425" s="6"/>
      <c r="BL4425" s="3"/>
      <c r="BM4425" s="3"/>
    </row>
    <row r="4426" spans="11:65" ht="12.75" customHeight="1" x14ac:dyDescent="0.15">
      <c r="K4426" s="1"/>
      <c r="AL4426" s="16"/>
      <c r="AM4426" s="16"/>
      <c r="AN4426" s="17"/>
      <c r="AO4426" s="16"/>
      <c r="AP4426" s="16"/>
      <c r="AQ4426" s="18"/>
      <c r="AR4426" s="18"/>
      <c r="AS4426" s="16"/>
      <c r="AT4426" s="16"/>
      <c r="AU4426" s="16"/>
      <c r="AV4426" s="16"/>
      <c r="AW4426" s="17"/>
      <c r="AX4426" s="16"/>
      <c r="AY4426" s="16"/>
      <c r="AZ4426" s="16"/>
      <c r="BA4426" s="16"/>
      <c r="BB4426" s="16"/>
      <c r="BC4426" s="16"/>
      <c r="BD4426" s="16"/>
      <c r="BH4426" s="6"/>
      <c r="BI4426" s="3"/>
      <c r="BK4426" s="6"/>
      <c r="BL4426" s="3"/>
      <c r="BM4426" s="3"/>
    </row>
    <row r="4427" spans="11:65" ht="12.75" customHeight="1" x14ac:dyDescent="0.15">
      <c r="K4427" s="1"/>
      <c r="AL4427" s="16"/>
      <c r="AM4427" s="16"/>
      <c r="AN4427" s="17"/>
      <c r="AO4427" s="16"/>
      <c r="AP4427" s="16"/>
      <c r="AQ4427" s="18"/>
      <c r="AR4427" s="18"/>
      <c r="AS4427" s="16"/>
      <c r="AT4427" s="16"/>
      <c r="AU4427" s="16"/>
      <c r="AV4427" s="16"/>
      <c r="AW4427" s="17"/>
      <c r="AX4427" s="16"/>
      <c r="AY4427" s="16"/>
      <c r="AZ4427" s="16"/>
      <c r="BA4427" s="16"/>
      <c r="BB4427" s="16"/>
      <c r="BC4427" s="16"/>
      <c r="BD4427" s="16"/>
      <c r="BH4427" s="6"/>
      <c r="BI4427" s="3"/>
      <c r="BK4427" s="6"/>
      <c r="BL4427" s="3"/>
      <c r="BM4427" s="3"/>
    </row>
    <row r="4428" spans="11:65" ht="12.75" customHeight="1" x14ac:dyDescent="0.15">
      <c r="K4428" s="1"/>
      <c r="AL4428" s="16"/>
      <c r="AM4428" s="16"/>
      <c r="AN4428" s="17"/>
      <c r="AO4428" s="16"/>
      <c r="AP4428" s="16"/>
      <c r="AQ4428" s="18"/>
      <c r="AR4428" s="18"/>
      <c r="AS4428" s="16"/>
      <c r="AT4428" s="16"/>
      <c r="AU4428" s="16"/>
      <c r="AV4428" s="16"/>
      <c r="AW4428" s="17"/>
      <c r="AX4428" s="16"/>
      <c r="AY4428" s="16"/>
      <c r="AZ4428" s="16"/>
      <c r="BA4428" s="16"/>
      <c r="BB4428" s="16"/>
      <c r="BC4428" s="16"/>
      <c r="BD4428" s="16"/>
      <c r="BH4428" s="6"/>
      <c r="BI4428" s="3"/>
      <c r="BK4428" s="6"/>
      <c r="BL4428" s="3"/>
      <c r="BM4428" s="3"/>
    </row>
    <row r="4429" spans="11:65" ht="12.75" customHeight="1" x14ac:dyDescent="0.15">
      <c r="K4429" s="1"/>
      <c r="AL4429" s="16"/>
      <c r="AM4429" s="16"/>
      <c r="AN4429" s="17"/>
      <c r="AO4429" s="16"/>
      <c r="AP4429" s="16"/>
      <c r="AQ4429" s="18"/>
      <c r="AR4429" s="18"/>
      <c r="AS4429" s="16"/>
      <c r="AT4429" s="16"/>
      <c r="AU4429" s="16"/>
      <c r="AV4429" s="16"/>
      <c r="AW4429" s="17"/>
      <c r="AX4429" s="16"/>
      <c r="AY4429" s="16"/>
      <c r="AZ4429" s="16"/>
      <c r="BA4429" s="16"/>
      <c r="BB4429" s="16"/>
      <c r="BC4429" s="16"/>
      <c r="BD4429" s="16"/>
      <c r="BH4429" s="6"/>
      <c r="BI4429" s="3"/>
      <c r="BK4429" s="6"/>
      <c r="BL4429" s="3"/>
      <c r="BM4429" s="3"/>
    </row>
    <row r="4430" spans="11:65" ht="12.75" customHeight="1" x14ac:dyDescent="0.15">
      <c r="K4430" s="1"/>
      <c r="AL4430" s="16"/>
      <c r="AM4430" s="16"/>
      <c r="AN4430" s="17"/>
      <c r="AO4430" s="16"/>
      <c r="AP4430" s="16"/>
      <c r="AQ4430" s="18"/>
      <c r="AR4430" s="18"/>
      <c r="AS4430" s="16"/>
      <c r="AT4430" s="16"/>
      <c r="AU4430" s="16"/>
      <c r="AV4430" s="16"/>
      <c r="AW4430" s="17"/>
      <c r="AX4430" s="16"/>
      <c r="AY4430" s="16"/>
      <c r="AZ4430" s="16"/>
      <c r="BA4430" s="16"/>
      <c r="BB4430" s="16"/>
      <c r="BC4430" s="16"/>
      <c r="BD4430" s="16"/>
      <c r="BH4430" s="6"/>
      <c r="BI4430" s="3"/>
      <c r="BK4430" s="6"/>
      <c r="BL4430" s="3"/>
      <c r="BM4430" s="3"/>
    </row>
    <row r="4431" spans="11:65" ht="12.75" customHeight="1" x14ac:dyDescent="0.15">
      <c r="K4431" s="1"/>
      <c r="AL4431" s="16"/>
      <c r="AM4431" s="16"/>
      <c r="AN4431" s="17"/>
      <c r="AO4431" s="16"/>
      <c r="AP4431" s="16"/>
      <c r="AQ4431" s="18"/>
      <c r="AR4431" s="18"/>
      <c r="AS4431" s="16"/>
      <c r="AT4431" s="16"/>
      <c r="AU4431" s="16"/>
      <c r="AV4431" s="16"/>
      <c r="AW4431" s="17"/>
      <c r="AX4431" s="16"/>
      <c r="AY4431" s="16"/>
      <c r="AZ4431" s="16"/>
      <c r="BA4431" s="16"/>
      <c r="BB4431" s="16"/>
      <c r="BC4431" s="16"/>
      <c r="BD4431" s="16"/>
      <c r="BH4431" s="6"/>
      <c r="BI4431" s="3"/>
      <c r="BK4431" s="6"/>
      <c r="BL4431" s="3"/>
      <c r="BM4431" s="3"/>
    </row>
    <row r="4432" spans="11:65" ht="12.75" customHeight="1" x14ac:dyDescent="0.15">
      <c r="K4432" s="1"/>
      <c r="AL4432" s="16"/>
      <c r="AM4432" s="16"/>
      <c r="AN4432" s="17"/>
      <c r="AO4432" s="16"/>
      <c r="AP4432" s="16"/>
      <c r="AQ4432" s="18"/>
      <c r="AR4432" s="18"/>
      <c r="AS4432" s="16"/>
      <c r="AT4432" s="16"/>
      <c r="AU4432" s="16"/>
      <c r="AV4432" s="16"/>
      <c r="AW4432" s="17"/>
      <c r="AX4432" s="16"/>
      <c r="AY4432" s="16"/>
      <c r="AZ4432" s="16"/>
      <c r="BA4432" s="16"/>
      <c r="BB4432" s="16"/>
      <c r="BC4432" s="16"/>
      <c r="BD4432" s="16"/>
      <c r="BH4432" s="6"/>
      <c r="BI4432" s="3"/>
      <c r="BK4432" s="6"/>
      <c r="BL4432" s="3"/>
      <c r="BM4432" s="3"/>
    </row>
    <row r="4433" spans="11:65" ht="12.75" customHeight="1" x14ac:dyDescent="0.15">
      <c r="K4433" s="1"/>
      <c r="AL4433" s="16"/>
      <c r="AM4433" s="16"/>
      <c r="AN4433" s="17"/>
      <c r="AO4433" s="16"/>
      <c r="AP4433" s="16"/>
      <c r="AQ4433" s="18"/>
      <c r="AR4433" s="18"/>
      <c r="AS4433" s="16"/>
      <c r="AT4433" s="16"/>
      <c r="AU4433" s="16"/>
      <c r="AV4433" s="16"/>
      <c r="AW4433" s="17"/>
      <c r="AX4433" s="16"/>
      <c r="AY4433" s="16"/>
      <c r="AZ4433" s="16"/>
      <c r="BA4433" s="16"/>
      <c r="BB4433" s="16"/>
      <c r="BC4433" s="16"/>
      <c r="BD4433" s="16"/>
      <c r="BH4433" s="6"/>
      <c r="BI4433" s="3"/>
      <c r="BK4433" s="6"/>
      <c r="BL4433" s="3"/>
      <c r="BM4433" s="3"/>
    </row>
    <row r="4434" spans="11:65" ht="12.75" customHeight="1" x14ac:dyDescent="0.15">
      <c r="K4434" s="1"/>
      <c r="AL4434" s="16"/>
      <c r="AM4434" s="16"/>
      <c r="AN4434" s="17"/>
      <c r="AO4434" s="16"/>
      <c r="AP4434" s="16"/>
      <c r="AQ4434" s="18"/>
      <c r="AR4434" s="18"/>
      <c r="AS4434" s="16"/>
      <c r="AT4434" s="16"/>
      <c r="AU4434" s="16"/>
      <c r="AV4434" s="16"/>
      <c r="AW4434" s="17"/>
      <c r="AX4434" s="16"/>
      <c r="AY4434" s="16"/>
      <c r="AZ4434" s="16"/>
      <c r="BA4434" s="16"/>
      <c r="BB4434" s="16"/>
      <c r="BC4434" s="16"/>
      <c r="BD4434" s="16"/>
      <c r="BH4434" s="6"/>
      <c r="BI4434" s="3"/>
      <c r="BK4434" s="6"/>
      <c r="BL4434" s="3"/>
      <c r="BM4434" s="3"/>
    </row>
    <row r="4435" spans="11:65" ht="12.75" customHeight="1" x14ac:dyDescent="0.15">
      <c r="K4435" s="1"/>
      <c r="AL4435" s="16"/>
      <c r="AM4435" s="16"/>
      <c r="AN4435" s="17"/>
      <c r="AO4435" s="16"/>
      <c r="AP4435" s="16"/>
      <c r="AQ4435" s="18"/>
      <c r="AR4435" s="18"/>
      <c r="AS4435" s="16"/>
      <c r="AT4435" s="16"/>
      <c r="AU4435" s="16"/>
      <c r="AV4435" s="16"/>
      <c r="AW4435" s="17"/>
      <c r="AX4435" s="16"/>
      <c r="AY4435" s="16"/>
      <c r="AZ4435" s="16"/>
      <c r="BA4435" s="16"/>
      <c r="BB4435" s="16"/>
      <c r="BC4435" s="16"/>
      <c r="BD4435" s="16"/>
      <c r="BH4435" s="6"/>
      <c r="BI4435" s="3"/>
      <c r="BK4435" s="6"/>
      <c r="BL4435" s="3"/>
      <c r="BM4435" s="3"/>
    </row>
    <row r="4436" spans="11:65" ht="12.75" customHeight="1" x14ac:dyDescent="0.15">
      <c r="K4436" s="1"/>
      <c r="AL4436" s="16"/>
      <c r="AM4436" s="16"/>
      <c r="AN4436" s="17"/>
      <c r="AO4436" s="16"/>
      <c r="AP4436" s="16"/>
      <c r="AQ4436" s="18"/>
      <c r="AR4436" s="18"/>
      <c r="AS4436" s="16"/>
      <c r="AT4436" s="16"/>
      <c r="AU4436" s="16"/>
      <c r="AV4436" s="16"/>
      <c r="AW4436" s="17"/>
      <c r="AX4436" s="16"/>
      <c r="AY4436" s="16"/>
      <c r="AZ4436" s="16"/>
      <c r="BA4436" s="16"/>
      <c r="BB4436" s="16"/>
      <c r="BC4436" s="16"/>
      <c r="BD4436" s="16"/>
      <c r="BH4436" s="6"/>
      <c r="BI4436" s="3"/>
      <c r="BK4436" s="6"/>
      <c r="BL4436" s="3"/>
      <c r="BM4436" s="3"/>
    </row>
    <row r="4437" spans="11:65" ht="12.75" customHeight="1" x14ac:dyDescent="0.15">
      <c r="K4437" s="1"/>
      <c r="AL4437" s="16"/>
      <c r="AM4437" s="16"/>
      <c r="AN4437" s="17"/>
      <c r="AO4437" s="16"/>
      <c r="AP4437" s="16"/>
      <c r="AQ4437" s="18"/>
      <c r="AR4437" s="18"/>
      <c r="AS4437" s="16"/>
      <c r="AT4437" s="16"/>
      <c r="AU4437" s="16"/>
      <c r="AV4437" s="16"/>
      <c r="AW4437" s="17"/>
      <c r="AX4437" s="16"/>
      <c r="AY4437" s="16"/>
      <c r="AZ4437" s="16"/>
      <c r="BA4437" s="16"/>
      <c r="BB4437" s="16"/>
      <c r="BC4437" s="16"/>
      <c r="BD4437" s="16"/>
      <c r="BH4437" s="6"/>
      <c r="BI4437" s="3"/>
      <c r="BK4437" s="6"/>
      <c r="BL4437" s="3"/>
      <c r="BM4437" s="3"/>
    </row>
    <row r="4438" spans="11:65" ht="12.75" customHeight="1" x14ac:dyDescent="0.15">
      <c r="K4438" s="1"/>
      <c r="AL4438" s="16"/>
      <c r="AM4438" s="16"/>
      <c r="AN4438" s="17"/>
      <c r="AO4438" s="16"/>
      <c r="AP4438" s="16"/>
      <c r="AQ4438" s="18"/>
      <c r="AR4438" s="18"/>
      <c r="AS4438" s="16"/>
      <c r="AT4438" s="16"/>
      <c r="AU4438" s="16"/>
      <c r="AV4438" s="16"/>
      <c r="AW4438" s="17"/>
      <c r="AX4438" s="16"/>
      <c r="AY4438" s="16"/>
      <c r="AZ4438" s="16"/>
      <c r="BA4438" s="16"/>
      <c r="BB4438" s="16"/>
      <c r="BC4438" s="16"/>
      <c r="BD4438" s="16"/>
      <c r="BH4438" s="6"/>
      <c r="BI4438" s="3"/>
      <c r="BK4438" s="6"/>
      <c r="BL4438" s="3"/>
      <c r="BM4438" s="3"/>
    </row>
    <row r="4439" spans="11:65" ht="12.75" customHeight="1" x14ac:dyDescent="0.15">
      <c r="K4439" s="1"/>
      <c r="AL4439" s="16"/>
      <c r="AM4439" s="16"/>
      <c r="AN4439" s="17"/>
      <c r="AO4439" s="16"/>
      <c r="AP4439" s="16"/>
      <c r="AQ4439" s="18"/>
      <c r="AR4439" s="18"/>
      <c r="AS4439" s="16"/>
      <c r="AT4439" s="16"/>
      <c r="AU4439" s="16"/>
      <c r="AV4439" s="16"/>
      <c r="AW4439" s="17"/>
      <c r="AX4439" s="16"/>
      <c r="AY4439" s="16"/>
      <c r="AZ4439" s="16"/>
      <c r="BA4439" s="16"/>
      <c r="BB4439" s="16"/>
      <c r="BC4439" s="16"/>
      <c r="BD4439" s="16"/>
      <c r="BH4439" s="6"/>
      <c r="BI4439" s="3"/>
      <c r="BK4439" s="6"/>
      <c r="BL4439" s="3"/>
      <c r="BM4439" s="3"/>
    </row>
    <row r="4440" spans="11:65" ht="12.75" customHeight="1" x14ac:dyDescent="0.15">
      <c r="K4440" s="1"/>
      <c r="AL4440" s="16"/>
      <c r="AM4440" s="16"/>
      <c r="AN4440" s="17"/>
      <c r="AO4440" s="16"/>
      <c r="AP4440" s="16"/>
      <c r="AQ4440" s="18"/>
      <c r="AR4440" s="18"/>
      <c r="AS4440" s="16"/>
      <c r="AT4440" s="16"/>
      <c r="AU4440" s="16"/>
      <c r="AV4440" s="16"/>
      <c r="AW4440" s="17"/>
      <c r="AX4440" s="16"/>
      <c r="AY4440" s="16"/>
      <c r="AZ4440" s="16"/>
      <c r="BA4440" s="16"/>
      <c r="BB4440" s="16"/>
      <c r="BC4440" s="16"/>
      <c r="BD4440" s="16"/>
      <c r="BH4440" s="6"/>
      <c r="BI4440" s="3"/>
      <c r="BK4440" s="6"/>
      <c r="BL4440" s="3"/>
      <c r="BM4440" s="3"/>
    </row>
    <row r="4441" spans="11:65" ht="12.75" customHeight="1" x14ac:dyDescent="0.15">
      <c r="K4441" s="1"/>
      <c r="AL4441" s="16"/>
      <c r="AM4441" s="16"/>
      <c r="AN4441" s="17"/>
      <c r="AO4441" s="16"/>
      <c r="AP4441" s="16"/>
      <c r="AQ4441" s="18"/>
      <c r="AR4441" s="18"/>
      <c r="AS4441" s="16"/>
      <c r="AT4441" s="16"/>
      <c r="AU4441" s="16"/>
      <c r="AV4441" s="16"/>
      <c r="AW4441" s="17"/>
      <c r="AX4441" s="16"/>
      <c r="AY4441" s="16"/>
      <c r="AZ4441" s="16"/>
      <c r="BA4441" s="16"/>
      <c r="BB4441" s="16"/>
      <c r="BC4441" s="16"/>
      <c r="BD4441" s="16"/>
      <c r="BH4441" s="6"/>
      <c r="BI4441" s="3"/>
      <c r="BK4441" s="6"/>
      <c r="BL4441" s="3"/>
      <c r="BM4441" s="3"/>
    </row>
    <row r="4442" spans="11:65" ht="12.75" customHeight="1" x14ac:dyDescent="0.15">
      <c r="K4442" s="1"/>
      <c r="AL4442" s="16"/>
      <c r="AM4442" s="16"/>
      <c r="AN4442" s="17"/>
      <c r="AO4442" s="16"/>
      <c r="AP4442" s="16"/>
      <c r="AQ4442" s="18"/>
      <c r="AR4442" s="18"/>
      <c r="AS4442" s="16"/>
      <c r="AT4442" s="16"/>
      <c r="AU4442" s="16"/>
      <c r="AV4442" s="16"/>
      <c r="AW4442" s="17"/>
      <c r="AX4442" s="16"/>
      <c r="AY4442" s="16"/>
      <c r="AZ4442" s="16"/>
      <c r="BA4442" s="16"/>
      <c r="BB4442" s="16"/>
      <c r="BC4442" s="16"/>
      <c r="BD4442" s="16"/>
      <c r="BH4442" s="6"/>
      <c r="BI4442" s="3"/>
      <c r="BK4442" s="6"/>
      <c r="BL4442" s="3"/>
      <c r="BM4442" s="3"/>
    </row>
    <row r="4443" spans="11:65" ht="12.75" customHeight="1" x14ac:dyDescent="0.15">
      <c r="K4443" s="1"/>
      <c r="AL4443" s="16"/>
      <c r="AM4443" s="16"/>
      <c r="AN4443" s="17"/>
      <c r="AO4443" s="16"/>
      <c r="AP4443" s="16"/>
      <c r="AQ4443" s="18"/>
      <c r="AR4443" s="18"/>
      <c r="AS4443" s="16"/>
      <c r="AT4443" s="16"/>
      <c r="AU4443" s="16"/>
      <c r="AV4443" s="16"/>
      <c r="AW4443" s="17"/>
      <c r="AX4443" s="16"/>
      <c r="AY4443" s="16"/>
      <c r="AZ4443" s="16"/>
      <c r="BA4443" s="16"/>
      <c r="BB4443" s="16"/>
      <c r="BC4443" s="16"/>
      <c r="BD4443" s="16"/>
      <c r="BH4443" s="6"/>
      <c r="BI4443" s="3"/>
      <c r="BK4443" s="6"/>
      <c r="BL4443" s="3"/>
      <c r="BM4443" s="3"/>
    </row>
    <row r="4444" spans="11:65" ht="12.75" customHeight="1" x14ac:dyDescent="0.15">
      <c r="K4444" s="1"/>
      <c r="AL4444" s="16"/>
      <c r="AM4444" s="16"/>
      <c r="AN4444" s="17"/>
      <c r="AO4444" s="16"/>
      <c r="AP4444" s="16"/>
      <c r="AQ4444" s="18"/>
      <c r="AR4444" s="18"/>
      <c r="AS4444" s="16"/>
      <c r="AT4444" s="16"/>
      <c r="AU4444" s="16"/>
      <c r="AV4444" s="16"/>
      <c r="AW4444" s="17"/>
      <c r="AX4444" s="16"/>
      <c r="AY4444" s="16"/>
      <c r="AZ4444" s="16"/>
      <c r="BA4444" s="16"/>
      <c r="BB4444" s="16"/>
      <c r="BC4444" s="16"/>
      <c r="BD4444" s="16"/>
      <c r="BH4444" s="6"/>
      <c r="BI4444" s="3"/>
      <c r="BK4444" s="6"/>
      <c r="BL4444" s="3"/>
      <c r="BM4444" s="3"/>
    </row>
    <row r="4445" spans="11:65" ht="12.75" customHeight="1" x14ac:dyDescent="0.15">
      <c r="K4445" s="1"/>
      <c r="AL4445" s="16"/>
      <c r="AM4445" s="16"/>
      <c r="AN4445" s="17"/>
      <c r="AO4445" s="16"/>
      <c r="AP4445" s="16"/>
      <c r="AQ4445" s="18"/>
      <c r="AR4445" s="18"/>
      <c r="AS4445" s="16"/>
      <c r="AT4445" s="16"/>
      <c r="AU4445" s="16"/>
      <c r="AV4445" s="16"/>
      <c r="AW4445" s="17"/>
      <c r="AX4445" s="16"/>
      <c r="AY4445" s="16"/>
      <c r="AZ4445" s="16"/>
      <c r="BA4445" s="16"/>
      <c r="BB4445" s="16"/>
      <c r="BC4445" s="16"/>
      <c r="BD4445" s="16"/>
      <c r="BH4445" s="6"/>
      <c r="BI4445" s="3"/>
      <c r="BK4445" s="6"/>
      <c r="BL4445" s="3"/>
      <c r="BM4445" s="3"/>
    </row>
    <row r="4446" spans="11:65" ht="12.75" customHeight="1" x14ac:dyDescent="0.15">
      <c r="K4446" s="1"/>
      <c r="AL4446" s="16"/>
      <c r="AM4446" s="16"/>
      <c r="AN4446" s="17"/>
      <c r="AO4446" s="16"/>
      <c r="AP4446" s="16"/>
      <c r="AQ4446" s="18"/>
      <c r="AR4446" s="18"/>
      <c r="AS4446" s="16"/>
      <c r="AT4446" s="16"/>
      <c r="AU4446" s="16"/>
      <c r="AV4446" s="16"/>
      <c r="AW4446" s="17"/>
      <c r="AX4446" s="16"/>
      <c r="AY4446" s="16"/>
      <c r="AZ4446" s="16"/>
      <c r="BA4446" s="16"/>
      <c r="BB4446" s="16"/>
      <c r="BC4446" s="16"/>
      <c r="BD4446" s="16"/>
      <c r="BH4446" s="6"/>
      <c r="BI4446" s="3"/>
      <c r="BK4446" s="6"/>
      <c r="BL4446" s="3"/>
      <c r="BM4446" s="3"/>
    </row>
    <row r="4447" spans="11:65" ht="12.75" customHeight="1" x14ac:dyDescent="0.15">
      <c r="K4447" s="1"/>
      <c r="AL4447" s="16"/>
      <c r="AM4447" s="16"/>
      <c r="AN4447" s="17"/>
      <c r="AO4447" s="16"/>
      <c r="AP4447" s="16"/>
      <c r="AQ4447" s="18"/>
      <c r="AR4447" s="18"/>
      <c r="AS4447" s="16"/>
      <c r="AT4447" s="16"/>
      <c r="AU4447" s="16"/>
      <c r="AV4447" s="16"/>
      <c r="AW4447" s="17"/>
      <c r="AX4447" s="16"/>
      <c r="AY4447" s="16"/>
      <c r="AZ4447" s="16"/>
      <c r="BA4447" s="16"/>
      <c r="BB4447" s="16"/>
      <c r="BC4447" s="16"/>
      <c r="BD4447" s="16"/>
      <c r="BH4447" s="6"/>
      <c r="BI4447" s="3"/>
      <c r="BK4447" s="6"/>
      <c r="BL4447" s="3"/>
      <c r="BM4447" s="3"/>
    </row>
    <row r="4448" spans="11:65" ht="12.75" customHeight="1" x14ac:dyDescent="0.15">
      <c r="K4448" s="1"/>
      <c r="AL4448" s="16"/>
      <c r="AM4448" s="16"/>
      <c r="AN4448" s="17"/>
      <c r="AO4448" s="16"/>
      <c r="AP4448" s="16"/>
      <c r="AQ4448" s="18"/>
      <c r="AR4448" s="18"/>
      <c r="AS4448" s="16"/>
      <c r="AT4448" s="16"/>
      <c r="AU4448" s="16"/>
      <c r="AV4448" s="16"/>
      <c r="AW4448" s="17"/>
      <c r="AX4448" s="16"/>
      <c r="AY4448" s="16"/>
      <c r="AZ4448" s="16"/>
      <c r="BA4448" s="16"/>
      <c r="BB4448" s="16"/>
      <c r="BC4448" s="16"/>
      <c r="BD4448" s="16"/>
      <c r="BH4448" s="6"/>
      <c r="BI4448" s="3"/>
      <c r="BK4448" s="6"/>
      <c r="BL4448" s="3"/>
      <c r="BM4448" s="3"/>
    </row>
    <row r="4449" spans="11:65" ht="12.75" customHeight="1" x14ac:dyDescent="0.15">
      <c r="K4449" s="1"/>
      <c r="AL4449" s="16"/>
      <c r="AM4449" s="16"/>
      <c r="AN4449" s="17"/>
      <c r="AO4449" s="16"/>
      <c r="AP4449" s="16"/>
      <c r="AQ4449" s="18"/>
      <c r="AR4449" s="18"/>
      <c r="AS4449" s="16"/>
      <c r="AT4449" s="16"/>
      <c r="AU4449" s="16"/>
      <c r="AV4449" s="16"/>
      <c r="AW4449" s="17"/>
      <c r="AX4449" s="16"/>
      <c r="AY4449" s="16"/>
      <c r="AZ4449" s="16"/>
      <c r="BA4449" s="16"/>
      <c r="BB4449" s="16"/>
      <c r="BC4449" s="16"/>
      <c r="BD4449" s="16"/>
      <c r="BH4449" s="6"/>
      <c r="BI4449" s="3"/>
      <c r="BK4449" s="6"/>
      <c r="BL4449" s="3"/>
      <c r="BM4449" s="3"/>
    </row>
    <row r="4450" spans="11:65" ht="12.75" customHeight="1" x14ac:dyDescent="0.15">
      <c r="K4450" s="1"/>
      <c r="AL4450" s="16"/>
      <c r="AM4450" s="16"/>
      <c r="AN4450" s="17"/>
      <c r="AO4450" s="16"/>
      <c r="AP4450" s="16"/>
      <c r="AQ4450" s="18"/>
      <c r="AR4450" s="18"/>
      <c r="AS4450" s="16"/>
      <c r="AT4450" s="16"/>
      <c r="AU4450" s="16"/>
      <c r="AV4450" s="16"/>
      <c r="AW4450" s="17"/>
      <c r="AX4450" s="16"/>
      <c r="AY4450" s="16"/>
      <c r="AZ4450" s="16"/>
      <c r="BA4450" s="16"/>
      <c r="BB4450" s="16"/>
      <c r="BC4450" s="16"/>
      <c r="BD4450" s="16"/>
      <c r="BH4450" s="6"/>
      <c r="BI4450" s="3"/>
      <c r="BK4450" s="6"/>
      <c r="BL4450" s="3"/>
      <c r="BM4450" s="3"/>
    </row>
    <row r="4451" spans="11:65" ht="12.75" customHeight="1" x14ac:dyDescent="0.15">
      <c r="K4451" s="1"/>
      <c r="AL4451" s="16"/>
      <c r="AM4451" s="16"/>
      <c r="AN4451" s="17"/>
      <c r="AO4451" s="16"/>
      <c r="AP4451" s="16"/>
      <c r="AQ4451" s="18"/>
      <c r="AR4451" s="18"/>
      <c r="AS4451" s="16"/>
      <c r="AT4451" s="16"/>
      <c r="AU4451" s="16"/>
      <c r="AV4451" s="16"/>
      <c r="AW4451" s="17"/>
      <c r="AX4451" s="16"/>
      <c r="AY4451" s="16"/>
      <c r="AZ4451" s="16"/>
      <c r="BA4451" s="16"/>
      <c r="BB4451" s="16"/>
      <c r="BC4451" s="16"/>
      <c r="BD4451" s="16"/>
      <c r="BH4451" s="6"/>
      <c r="BI4451" s="3"/>
      <c r="BK4451" s="6"/>
      <c r="BL4451" s="3"/>
      <c r="BM4451" s="3"/>
    </row>
    <row r="4452" spans="11:65" ht="12.75" customHeight="1" x14ac:dyDescent="0.15">
      <c r="K4452" s="1"/>
      <c r="AL4452" s="16"/>
      <c r="AM4452" s="16"/>
      <c r="AN4452" s="17"/>
      <c r="AO4452" s="16"/>
      <c r="AP4452" s="16"/>
      <c r="AQ4452" s="18"/>
      <c r="AR4452" s="18"/>
      <c r="AS4452" s="16"/>
      <c r="AT4452" s="16"/>
      <c r="AU4452" s="16"/>
      <c r="AV4452" s="16"/>
      <c r="AW4452" s="17"/>
      <c r="AX4452" s="16"/>
      <c r="AY4452" s="16"/>
      <c r="AZ4452" s="16"/>
      <c r="BA4452" s="16"/>
      <c r="BB4452" s="16"/>
      <c r="BC4452" s="16"/>
      <c r="BD4452" s="16"/>
      <c r="BH4452" s="6"/>
      <c r="BI4452" s="3"/>
      <c r="BK4452" s="6"/>
      <c r="BL4452" s="3"/>
      <c r="BM4452" s="3"/>
    </row>
    <row r="4453" spans="11:65" ht="12.75" customHeight="1" x14ac:dyDescent="0.15">
      <c r="K4453" s="1"/>
      <c r="AL4453" s="16"/>
      <c r="AM4453" s="16"/>
      <c r="AN4453" s="17"/>
      <c r="AO4453" s="16"/>
      <c r="AP4453" s="16"/>
      <c r="AQ4453" s="18"/>
      <c r="AR4453" s="18"/>
      <c r="AS4453" s="16"/>
      <c r="AT4453" s="16"/>
      <c r="AU4453" s="16"/>
      <c r="AV4453" s="16"/>
      <c r="AW4453" s="17"/>
      <c r="AX4453" s="16"/>
      <c r="AY4453" s="16"/>
      <c r="AZ4453" s="16"/>
      <c r="BA4453" s="16"/>
      <c r="BB4453" s="16"/>
      <c r="BC4453" s="16"/>
      <c r="BD4453" s="16"/>
      <c r="BH4453" s="6"/>
      <c r="BI4453" s="3"/>
      <c r="BK4453" s="6"/>
      <c r="BL4453" s="3"/>
      <c r="BM4453" s="3"/>
    </row>
    <row r="4454" spans="11:65" ht="12.75" customHeight="1" x14ac:dyDescent="0.15">
      <c r="K4454" s="1"/>
      <c r="AL4454" s="16"/>
      <c r="AM4454" s="16"/>
      <c r="AN4454" s="17"/>
      <c r="AO4454" s="16"/>
      <c r="AP4454" s="16"/>
      <c r="AQ4454" s="18"/>
      <c r="AR4454" s="18"/>
      <c r="AS4454" s="16"/>
      <c r="AT4454" s="16"/>
      <c r="AU4454" s="16"/>
      <c r="AV4454" s="16"/>
      <c r="AW4454" s="17"/>
      <c r="AX4454" s="16"/>
      <c r="AY4454" s="16"/>
      <c r="AZ4454" s="16"/>
      <c r="BA4454" s="16"/>
      <c r="BB4454" s="16"/>
      <c r="BC4454" s="16"/>
      <c r="BD4454" s="16"/>
      <c r="BH4454" s="6"/>
      <c r="BI4454" s="3"/>
      <c r="BK4454" s="6"/>
      <c r="BL4454" s="3"/>
      <c r="BM4454" s="3"/>
    </row>
    <row r="4455" spans="11:65" ht="12.75" customHeight="1" x14ac:dyDescent="0.15">
      <c r="K4455" s="1"/>
      <c r="AL4455" s="16"/>
      <c r="AM4455" s="16"/>
      <c r="AN4455" s="17"/>
      <c r="AO4455" s="16"/>
      <c r="AP4455" s="16"/>
      <c r="AQ4455" s="18"/>
      <c r="AR4455" s="18"/>
      <c r="AS4455" s="16"/>
      <c r="AT4455" s="16"/>
      <c r="AU4455" s="16"/>
      <c r="AV4455" s="16"/>
      <c r="AW4455" s="17"/>
      <c r="AX4455" s="16"/>
      <c r="AY4455" s="16"/>
      <c r="AZ4455" s="16"/>
      <c r="BA4455" s="16"/>
      <c r="BB4455" s="16"/>
      <c r="BC4455" s="16"/>
      <c r="BD4455" s="16"/>
      <c r="BH4455" s="6"/>
      <c r="BI4455" s="3"/>
      <c r="BK4455" s="6"/>
      <c r="BL4455" s="3"/>
      <c r="BM4455" s="3"/>
    </row>
    <row r="4456" spans="11:65" ht="12.75" customHeight="1" x14ac:dyDescent="0.15">
      <c r="K4456" s="1"/>
      <c r="AL4456" s="16"/>
      <c r="AM4456" s="16"/>
      <c r="AN4456" s="17"/>
      <c r="AO4456" s="16"/>
      <c r="AP4456" s="16"/>
      <c r="AQ4456" s="18"/>
      <c r="AR4456" s="18"/>
      <c r="AS4456" s="16"/>
      <c r="AT4456" s="16"/>
      <c r="AU4456" s="16"/>
      <c r="AV4456" s="16"/>
      <c r="AW4456" s="17"/>
      <c r="AX4456" s="16"/>
      <c r="AY4456" s="16"/>
      <c r="AZ4456" s="16"/>
      <c r="BA4456" s="16"/>
      <c r="BB4456" s="16"/>
      <c r="BC4456" s="16"/>
      <c r="BD4456" s="16"/>
      <c r="BH4456" s="6"/>
      <c r="BI4456" s="3"/>
      <c r="BK4456" s="6"/>
      <c r="BL4456" s="3"/>
      <c r="BM4456" s="3"/>
    </row>
    <row r="4457" spans="11:65" ht="12.75" customHeight="1" x14ac:dyDescent="0.15">
      <c r="K4457" s="1"/>
      <c r="AL4457" s="16"/>
      <c r="AM4457" s="16"/>
      <c r="AN4457" s="17"/>
      <c r="AO4457" s="16"/>
      <c r="AP4457" s="16"/>
      <c r="AQ4457" s="18"/>
      <c r="AR4457" s="18"/>
      <c r="AS4457" s="16"/>
      <c r="AT4457" s="16"/>
      <c r="AU4457" s="16"/>
      <c r="AV4457" s="16"/>
      <c r="AW4457" s="17"/>
      <c r="AX4457" s="16"/>
      <c r="AY4457" s="16"/>
      <c r="AZ4457" s="16"/>
      <c r="BA4457" s="16"/>
      <c r="BB4457" s="16"/>
      <c r="BC4457" s="16"/>
      <c r="BD4457" s="16"/>
      <c r="BH4457" s="6"/>
      <c r="BI4457" s="3"/>
      <c r="BK4457" s="6"/>
      <c r="BL4457" s="3"/>
      <c r="BM4457" s="3"/>
    </row>
    <row r="4458" spans="11:65" ht="12.75" customHeight="1" x14ac:dyDescent="0.15">
      <c r="K4458" s="1"/>
      <c r="AL4458" s="16"/>
      <c r="AM4458" s="16"/>
      <c r="AN4458" s="17"/>
      <c r="AO4458" s="16"/>
      <c r="AP4458" s="16"/>
      <c r="AQ4458" s="18"/>
      <c r="AR4458" s="18"/>
      <c r="AS4458" s="16"/>
      <c r="AT4458" s="16"/>
      <c r="AU4458" s="16"/>
      <c r="AV4458" s="16"/>
      <c r="AW4458" s="17"/>
      <c r="AX4458" s="16"/>
      <c r="AY4458" s="16"/>
      <c r="AZ4458" s="16"/>
      <c r="BA4458" s="16"/>
      <c r="BB4458" s="16"/>
      <c r="BC4458" s="16"/>
      <c r="BD4458" s="16"/>
      <c r="BH4458" s="6"/>
      <c r="BI4458" s="3"/>
      <c r="BK4458" s="6"/>
      <c r="BL4458" s="3"/>
      <c r="BM4458" s="3"/>
    </row>
    <row r="4459" spans="11:65" ht="12.75" customHeight="1" x14ac:dyDescent="0.15">
      <c r="K4459" s="1"/>
      <c r="AL4459" s="16"/>
      <c r="AM4459" s="16"/>
      <c r="AN4459" s="17"/>
      <c r="AO4459" s="16"/>
      <c r="AP4459" s="16"/>
      <c r="AQ4459" s="18"/>
      <c r="AR4459" s="18"/>
      <c r="AS4459" s="16"/>
      <c r="AT4459" s="16"/>
      <c r="AU4459" s="16"/>
      <c r="AV4459" s="16"/>
      <c r="AW4459" s="17"/>
      <c r="AX4459" s="16"/>
      <c r="AY4459" s="16"/>
      <c r="AZ4459" s="16"/>
      <c r="BA4459" s="16"/>
      <c r="BB4459" s="16"/>
      <c r="BC4459" s="16"/>
      <c r="BD4459" s="16"/>
      <c r="BH4459" s="6"/>
      <c r="BI4459" s="3"/>
      <c r="BK4459" s="6"/>
      <c r="BL4459" s="3"/>
      <c r="BM4459" s="3"/>
    </row>
    <row r="4460" spans="11:65" ht="12.75" customHeight="1" x14ac:dyDescent="0.15">
      <c r="K4460" s="1"/>
      <c r="AL4460" s="16"/>
      <c r="AM4460" s="16"/>
      <c r="AN4460" s="17"/>
      <c r="AO4460" s="16"/>
      <c r="AP4460" s="16"/>
      <c r="AQ4460" s="18"/>
      <c r="AR4460" s="18"/>
      <c r="AS4460" s="16"/>
      <c r="AT4460" s="16"/>
      <c r="AU4460" s="16"/>
      <c r="AV4460" s="16"/>
      <c r="AW4460" s="17"/>
      <c r="AX4460" s="16"/>
      <c r="AY4460" s="16"/>
      <c r="AZ4460" s="16"/>
      <c r="BA4460" s="16"/>
      <c r="BB4460" s="16"/>
      <c r="BC4460" s="16"/>
      <c r="BD4460" s="16"/>
      <c r="BH4460" s="6"/>
      <c r="BI4460" s="3"/>
      <c r="BK4460" s="6"/>
      <c r="BL4460" s="3"/>
      <c r="BM4460" s="3"/>
    </row>
    <row r="4461" spans="11:65" ht="12.75" customHeight="1" x14ac:dyDescent="0.15">
      <c r="K4461" s="1"/>
      <c r="AL4461" s="16"/>
      <c r="AM4461" s="16"/>
      <c r="AN4461" s="17"/>
      <c r="AO4461" s="16"/>
      <c r="AP4461" s="16"/>
      <c r="AQ4461" s="18"/>
      <c r="AR4461" s="18"/>
      <c r="AS4461" s="16"/>
      <c r="AT4461" s="16"/>
      <c r="AU4461" s="16"/>
      <c r="AV4461" s="16"/>
      <c r="AW4461" s="17"/>
      <c r="AX4461" s="16"/>
      <c r="AY4461" s="16"/>
      <c r="AZ4461" s="16"/>
      <c r="BA4461" s="16"/>
      <c r="BB4461" s="16"/>
      <c r="BC4461" s="16"/>
      <c r="BD4461" s="16"/>
      <c r="BH4461" s="6"/>
      <c r="BI4461" s="3"/>
      <c r="BK4461" s="6"/>
      <c r="BL4461" s="3"/>
      <c r="BM4461" s="3"/>
    </row>
    <row r="4462" spans="11:65" ht="12.75" customHeight="1" x14ac:dyDescent="0.15">
      <c r="K4462" s="1"/>
      <c r="AL4462" s="16"/>
      <c r="AM4462" s="16"/>
      <c r="AN4462" s="17"/>
      <c r="AO4462" s="16"/>
      <c r="AP4462" s="16"/>
      <c r="AQ4462" s="18"/>
      <c r="AR4462" s="18"/>
      <c r="AS4462" s="16"/>
      <c r="AT4462" s="16"/>
      <c r="AU4462" s="16"/>
      <c r="AV4462" s="16"/>
      <c r="AW4462" s="17"/>
      <c r="AX4462" s="16"/>
      <c r="AY4462" s="16"/>
      <c r="AZ4462" s="16"/>
      <c r="BA4462" s="16"/>
      <c r="BB4462" s="16"/>
      <c r="BC4462" s="16"/>
      <c r="BD4462" s="16"/>
      <c r="BH4462" s="6"/>
      <c r="BI4462" s="3"/>
      <c r="BK4462" s="6"/>
      <c r="BL4462" s="3"/>
      <c r="BM4462" s="3"/>
    </row>
    <row r="4463" spans="11:65" ht="12.75" customHeight="1" x14ac:dyDescent="0.15">
      <c r="K4463" s="1"/>
      <c r="AL4463" s="16"/>
      <c r="AM4463" s="16"/>
      <c r="AN4463" s="17"/>
      <c r="AO4463" s="16"/>
      <c r="AP4463" s="16"/>
      <c r="AQ4463" s="18"/>
      <c r="AR4463" s="18"/>
      <c r="AS4463" s="16"/>
      <c r="AT4463" s="16"/>
      <c r="AU4463" s="16"/>
      <c r="AV4463" s="16"/>
      <c r="AW4463" s="17"/>
      <c r="AX4463" s="16"/>
      <c r="AY4463" s="16"/>
      <c r="AZ4463" s="16"/>
      <c r="BA4463" s="16"/>
      <c r="BB4463" s="16"/>
      <c r="BC4463" s="16"/>
      <c r="BD4463" s="16"/>
      <c r="BH4463" s="6"/>
      <c r="BI4463" s="3"/>
      <c r="BK4463" s="6"/>
      <c r="BL4463" s="3"/>
      <c r="BM4463" s="3"/>
    </row>
    <row r="4464" spans="11:65" ht="12.75" customHeight="1" x14ac:dyDescent="0.15">
      <c r="K4464" s="1"/>
      <c r="AL4464" s="16"/>
      <c r="AM4464" s="16"/>
      <c r="AN4464" s="17"/>
      <c r="AO4464" s="16"/>
      <c r="AP4464" s="16"/>
      <c r="AQ4464" s="18"/>
      <c r="AR4464" s="18"/>
      <c r="AS4464" s="16"/>
      <c r="AT4464" s="16"/>
      <c r="AU4464" s="16"/>
      <c r="AV4464" s="16"/>
      <c r="AW4464" s="17"/>
      <c r="AX4464" s="16"/>
      <c r="AY4464" s="16"/>
      <c r="AZ4464" s="16"/>
      <c r="BA4464" s="16"/>
      <c r="BB4464" s="16"/>
      <c r="BC4464" s="16"/>
      <c r="BD4464" s="16"/>
      <c r="BH4464" s="6"/>
      <c r="BI4464" s="3"/>
      <c r="BK4464" s="6"/>
      <c r="BL4464" s="3"/>
      <c r="BM4464" s="3"/>
    </row>
    <row r="4465" spans="11:65" ht="12.75" customHeight="1" x14ac:dyDescent="0.15">
      <c r="K4465" s="1"/>
      <c r="AL4465" s="16"/>
      <c r="AM4465" s="16"/>
      <c r="AN4465" s="17"/>
      <c r="AO4465" s="16"/>
      <c r="AP4465" s="16"/>
      <c r="AQ4465" s="18"/>
      <c r="AR4465" s="18"/>
      <c r="AS4465" s="16"/>
      <c r="AT4465" s="16"/>
      <c r="AU4465" s="16"/>
      <c r="AV4465" s="16"/>
      <c r="AW4465" s="17"/>
      <c r="AX4465" s="16"/>
      <c r="AY4465" s="16"/>
      <c r="AZ4465" s="16"/>
      <c r="BA4465" s="16"/>
      <c r="BB4465" s="16"/>
      <c r="BC4465" s="16"/>
      <c r="BD4465" s="16"/>
      <c r="BH4465" s="6"/>
      <c r="BI4465" s="3"/>
      <c r="BK4465" s="6"/>
      <c r="BL4465" s="3"/>
      <c r="BM4465" s="3"/>
    </row>
    <row r="4466" spans="11:65" ht="12.75" customHeight="1" x14ac:dyDescent="0.15">
      <c r="K4466" s="1"/>
      <c r="AL4466" s="16"/>
      <c r="AM4466" s="16"/>
      <c r="AN4466" s="17"/>
      <c r="AO4466" s="16"/>
      <c r="AP4466" s="16"/>
      <c r="AQ4466" s="18"/>
      <c r="AR4466" s="18"/>
      <c r="AS4466" s="16"/>
      <c r="AT4466" s="16"/>
      <c r="AU4466" s="16"/>
      <c r="AV4466" s="16"/>
      <c r="AW4466" s="17"/>
      <c r="AX4466" s="16"/>
      <c r="AY4466" s="16"/>
      <c r="AZ4466" s="16"/>
      <c r="BA4466" s="16"/>
      <c r="BB4466" s="16"/>
      <c r="BC4466" s="16"/>
      <c r="BD4466" s="16"/>
      <c r="BH4466" s="6"/>
      <c r="BI4466" s="3"/>
      <c r="BK4466" s="6"/>
      <c r="BL4466" s="3"/>
      <c r="BM4466" s="3"/>
    </row>
    <row r="4467" spans="11:65" ht="12.75" customHeight="1" x14ac:dyDescent="0.15">
      <c r="K4467" s="1"/>
      <c r="AL4467" s="16"/>
      <c r="AM4467" s="16"/>
      <c r="AN4467" s="17"/>
      <c r="AO4467" s="16"/>
      <c r="AP4467" s="16"/>
      <c r="AQ4467" s="18"/>
      <c r="AR4467" s="18"/>
      <c r="AS4467" s="16"/>
      <c r="AT4467" s="16"/>
      <c r="AU4467" s="16"/>
      <c r="AV4467" s="16"/>
      <c r="AW4467" s="17"/>
      <c r="AX4467" s="16"/>
      <c r="AY4467" s="16"/>
      <c r="AZ4467" s="16"/>
      <c r="BA4467" s="16"/>
      <c r="BB4467" s="16"/>
      <c r="BC4467" s="16"/>
      <c r="BD4467" s="16"/>
      <c r="BH4467" s="6"/>
      <c r="BI4467" s="3"/>
      <c r="BK4467" s="6"/>
      <c r="BL4467" s="3"/>
      <c r="BM4467" s="3"/>
    </row>
    <row r="4468" spans="11:65" ht="12.75" customHeight="1" x14ac:dyDescent="0.15">
      <c r="K4468" s="1"/>
      <c r="AL4468" s="16"/>
      <c r="AM4468" s="16"/>
      <c r="AN4468" s="17"/>
      <c r="AO4468" s="16"/>
      <c r="AP4468" s="16"/>
      <c r="AQ4468" s="18"/>
      <c r="AR4468" s="18"/>
      <c r="AS4468" s="16"/>
      <c r="AT4468" s="16"/>
      <c r="AU4468" s="16"/>
      <c r="AV4468" s="16"/>
      <c r="AW4468" s="17"/>
      <c r="AX4468" s="16"/>
      <c r="AY4468" s="16"/>
      <c r="AZ4468" s="16"/>
      <c r="BA4468" s="16"/>
      <c r="BB4468" s="16"/>
      <c r="BC4468" s="16"/>
      <c r="BD4468" s="16"/>
      <c r="BH4468" s="6"/>
      <c r="BI4468" s="3"/>
      <c r="BK4468" s="6"/>
      <c r="BL4468" s="3"/>
      <c r="BM4468" s="3"/>
    </row>
    <row r="4469" spans="11:65" ht="12.75" customHeight="1" x14ac:dyDescent="0.15">
      <c r="K4469" s="1"/>
      <c r="AL4469" s="16"/>
      <c r="AM4469" s="16"/>
      <c r="AN4469" s="17"/>
      <c r="AO4469" s="16"/>
      <c r="AP4469" s="16"/>
      <c r="AQ4469" s="18"/>
      <c r="AR4469" s="18"/>
      <c r="AS4469" s="16"/>
      <c r="AT4469" s="16"/>
      <c r="AU4469" s="16"/>
      <c r="AV4469" s="16"/>
      <c r="AW4469" s="17"/>
      <c r="AX4469" s="16"/>
      <c r="AY4469" s="16"/>
      <c r="AZ4469" s="16"/>
      <c r="BA4469" s="16"/>
      <c r="BB4469" s="16"/>
      <c r="BC4469" s="16"/>
      <c r="BD4469" s="16"/>
      <c r="BH4469" s="6"/>
      <c r="BI4469" s="3"/>
      <c r="BK4469" s="6"/>
      <c r="BL4469" s="3"/>
      <c r="BM4469" s="3"/>
    </row>
    <row r="4470" spans="11:65" ht="12.75" customHeight="1" x14ac:dyDescent="0.15">
      <c r="K4470" s="1"/>
      <c r="AL4470" s="16"/>
      <c r="AM4470" s="16"/>
      <c r="AN4470" s="17"/>
      <c r="AO4470" s="16"/>
      <c r="AP4470" s="16"/>
      <c r="AQ4470" s="18"/>
      <c r="AR4470" s="18"/>
      <c r="AS4470" s="16"/>
      <c r="AT4470" s="16"/>
      <c r="AU4470" s="16"/>
      <c r="AV4470" s="16"/>
      <c r="AW4470" s="17"/>
      <c r="AX4470" s="16"/>
      <c r="AY4470" s="16"/>
      <c r="AZ4470" s="16"/>
      <c r="BA4470" s="16"/>
      <c r="BB4470" s="16"/>
      <c r="BC4470" s="16"/>
      <c r="BD4470" s="16"/>
      <c r="BH4470" s="6"/>
      <c r="BI4470" s="3"/>
      <c r="BK4470" s="6"/>
      <c r="BL4470" s="3"/>
      <c r="BM4470" s="3"/>
    </row>
    <row r="4471" spans="11:65" ht="12.75" customHeight="1" x14ac:dyDescent="0.15">
      <c r="K4471" s="1"/>
      <c r="AL4471" s="16"/>
      <c r="AM4471" s="16"/>
      <c r="AN4471" s="17"/>
      <c r="AO4471" s="16"/>
      <c r="AP4471" s="16"/>
      <c r="AQ4471" s="18"/>
      <c r="AR4471" s="18"/>
      <c r="AS4471" s="16"/>
      <c r="AT4471" s="16"/>
      <c r="AU4471" s="16"/>
      <c r="AV4471" s="16"/>
      <c r="AW4471" s="17"/>
      <c r="AX4471" s="16"/>
      <c r="AY4471" s="16"/>
      <c r="AZ4471" s="16"/>
      <c r="BA4471" s="16"/>
      <c r="BB4471" s="16"/>
      <c r="BC4471" s="16"/>
      <c r="BD4471" s="16"/>
      <c r="BH4471" s="6"/>
      <c r="BI4471" s="3"/>
      <c r="BK4471" s="6"/>
      <c r="BL4471" s="3"/>
      <c r="BM4471" s="3"/>
    </row>
    <row r="4472" spans="11:65" ht="12.75" customHeight="1" x14ac:dyDescent="0.15">
      <c r="K4472" s="1"/>
      <c r="AL4472" s="16"/>
      <c r="AM4472" s="16"/>
      <c r="AN4472" s="17"/>
      <c r="AO4472" s="16"/>
      <c r="AP4472" s="16"/>
      <c r="AQ4472" s="18"/>
      <c r="AR4472" s="18"/>
      <c r="AS4472" s="16"/>
      <c r="AT4472" s="16"/>
      <c r="AU4472" s="16"/>
      <c r="AV4472" s="16"/>
      <c r="AW4472" s="17"/>
      <c r="AX4472" s="16"/>
      <c r="AY4472" s="16"/>
      <c r="AZ4472" s="16"/>
      <c r="BA4472" s="16"/>
      <c r="BB4472" s="16"/>
      <c r="BC4472" s="16"/>
      <c r="BD4472" s="16"/>
      <c r="BH4472" s="6"/>
      <c r="BI4472" s="3"/>
      <c r="BK4472" s="6"/>
      <c r="BL4472" s="3"/>
      <c r="BM4472" s="3"/>
    </row>
    <row r="4473" spans="11:65" ht="12.75" customHeight="1" x14ac:dyDescent="0.15">
      <c r="K4473" s="1"/>
      <c r="AL4473" s="16"/>
      <c r="AM4473" s="16"/>
      <c r="AN4473" s="17"/>
      <c r="AO4473" s="16"/>
      <c r="AP4473" s="16"/>
      <c r="AQ4473" s="18"/>
      <c r="AR4473" s="18"/>
      <c r="AS4473" s="16"/>
      <c r="AT4473" s="16"/>
      <c r="AU4473" s="16"/>
      <c r="AV4473" s="16"/>
      <c r="AW4473" s="17"/>
      <c r="AX4473" s="16"/>
      <c r="AY4473" s="16"/>
      <c r="AZ4473" s="16"/>
      <c r="BA4473" s="16"/>
      <c r="BB4473" s="16"/>
      <c r="BC4473" s="16"/>
      <c r="BD4473" s="16"/>
      <c r="BH4473" s="6"/>
      <c r="BI4473" s="3"/>
      <c r="BK4473" s="6"/>
      <c r="BL4473" s="3"/>
      <c r="BM4473" s="3"/>
    </row>
    <row r="4474" spans="11:65" ht="12.75" customHeight="1" x14ac:dyDescent="0.15">
      <c r="K4474" s="1"/>
      <c r="AL4474" s="16"/>
      <c r="AM4474" s="16"/>
      <c r="AN4474" s="17"/>
      <c r="AO4474" s="16"/>
      <c r="AP4474" s="16"/>
      <c r="AQ4474" s="18"/>
      <c r="AR4474" s="18"/>
      <c r="AS4474" s="16"/>
      <c r="AT4474" s="16"/>
      <c r="AU4474" s="16"/>
      <c r="AV4474" s="16"/>
      <c r="AW4474" s="17"/>
      <c r="AX4474" s="16"/>
      <c r="AY4474" s="16"/>
      <c r="AZ4474" s="16"/>
      <c r="BA4474" s="16"/>
      <c r="BB4474" s="16"/>
      <c r="BC4474" s="16"/>
      <c r="BD4474" s="16"/>
      <c r="BH4474" s="6"/>
      <c r="BI4474" s="3"/>
      <c r="BK4474" s="6"/>
      <c r="BL4474" s="3"/>
      <c r="BM4474" s="3"/>
    </row>
    <row r="4475" spans="11:65" ht="12.75" customHeight="1" x14ac:dyDescent="0.15">
      <c r="K4475" s="1"/>
      <c r="AL4475" s="16"/>
      <c r="AM4475" s="16"/>
      <c r="AN4475" s="17"/>
      <c r="AO4475" s="16"/>
      <c r="AP4475" s="16"/>
      <c r="AQ4475" s="18"/>
      <c r="AR4475" s="18"/>
      <c r="AS4475" s="16"/>
      <c r="AT4475" s="16"/>
      <c r="AU4475" s="16"/>
      <c r="AV4475" s="16"/>
      <c r="AW4475" s="17"/>
      <c r="AX4475" s="16"/>
      <c r="AY4475" s="16"/>
      <c r="AZ4475" s="16"/>
      <c r="BA4475" s="16"/>
      <c r="BB4475" s="16"/>
      <c r="BC4475" s="16"/>
      <c r="BD4475" s="16"/>
      <c r="BH4475" s="6"/>
      <c r="BI4475" s="3"/>
      <c r="BK4475" s="6"/>
      <c r="BL4475" s="3"/>
      <c r="BM4475" s="3"/>
    </row>
    <row r="4476" spans="11:65" ht="12.75" customHeight="1" x14ac:dyDescent="0.15">
      <c r="K4476" s="1"/>
      <c r="AL4476" s="16"/>
      <c r="AM4476" s="16"/>
      <c r="AN4476" s="17"/>
      <c r="AO4476" s="16"/>
      <c r="AP4476" s="16"/>
      <c r="AQ4476" s="18"/>
      <c r="AR4476" s="18"/>
      <c r="AS4476" s="16"/>
      <c r="AT4476" s="16"/>
      <c r="AU4476" s="16"/>
      <c r="AV4476" s="16"/>
      <c r="AW4476" s="17"/>
      <c r="AX4476" s="16"/>
      <c r="AY4476" s="16"/>
      <c r="AZ4476" s="16"/>
      <c r="BA4476" s="16"/>
      <c r="BB4476" s="16"/>
      <c r="BC4476" s="16"/>
      <c r="BD4476" s="16"/>
      <c r="BH4476" s="6"/>
      <c r="BI4476" s="3"/>
      <c r="BK4476" s="6"/>
      <c r="BL4476" s="3"/>
      <c r="BM4476" s="3"/>
    </row>
    <row r="4477" spans="11:65" ht="12.75" customHeight="1" x14ac:dyDescent="0.15">
      <c r="K4477" s="1"/>
      <c r="AL4477" s="16"/>
      <c r="AM4477" s="16"/>
      <c r="AN4477" s="17"/>
      <c r="AO4477" s="16"/>
      <c r="AP4477" s="16"/>
      <c r="AQ4477" s="18"/>
      <c r="AR4477" s="18"/>
      <c r="AS4477" s="16"/>
      <c r="AT4477" s="16"/>
      <c r="AU4477" s="16"/>
      <c r="AV4477" s="16"/>
      <c r="AW4477" s="17"/>
      <c r="AX4477" s="16"/>
      <c r="AY4477" s="16"/>
      <c r="AZ4477" s="16"/>
      <c r="BA4477" s="16"/>
      <c r="BB4477" s="16"/>
      <c r="BC4477" s="16"/>
      <c r="BD4477" s="16"/>
      <c r="BH4477" s="6"/>
      <c r="BI4477" s="3"/>
      <c r="BK4477" s="6"/>
      <c r="BL4477" s="3"/>
      <c r="BM4477" s="3"/>
    </row>
    <row r="4478" spans="11:65" ht="12.75" customHeight="1" x14ac:dyDescent="0.15">
      <c r="K4478" s="1"/>
      <c r="AL4478" s="16"/>
      <c r="AM4478" s="16"/>
      <c r="AN4478" s="17"/>
      <c r="AO4478" s="16"/>
      <c r="AP4478" s="16"/>
      <c r="AQ4478" s="18"/>
      <c r="AR4478" s="18"/>
      <c r="AS4478" s="16"/>
      <c r="AT4478" s="16"/>
      <c r="AU4478" s="16"/>
      <c r="AV4478" s="16"/>
      <c r="AW4478" s="17"/>
      <c r="AX4478" s="16"/>
      <c r="AY4478" s="16"/>
      <c r="AZ4478" s="16"/>
      <c r="BA4478" s="16"/>
      <c r="BB4478" s="16"/>
      <c r="BC4478" s="16"/>
      <c r="BD4478" s="16"/>
      <c r="BH4478" s="6"/>
      <c r="BI4478" s="3"/>
      <c r="BK4478" s="6"/>
      <c r="BL4478" s="3"/>
      <c r="BM4478" s="3"/>
    </row>
    <row r="4479" spans="11:65" ht="12.75" customHeight="1" x14ac:dyDescent="0.15">
      <c r="K4479" s="1"/>
      <c r="AL4479" s="16"/>
      <c r="AM4479" s="16"/>
      <c r="AN4479" s="17"/>
      <c r="AO4479" s="16"/>
      <c r="AP4479" s="16"/>
      <c r="AQ4479" s="18"/>
      <c r="AR4479" s="18"/>
      <c r="AS4479" s="16"/>
      <c r="AT4479" s="16"/>
      <c r="AU4479" s="16"/>
      <c r="AV4479" s="16"/>
      <c r="AW4479" s="17"/>
      <c r="AX4479" s="16"/>
      <c r="AY4479" s="16"/>
      <c r="AZ4479" s="16"/>
      <c r="BA4479" s="16"/>
      <c r="BB4479" s="16"/>
      <c r="BC4479" s="16"/>
      <c r="BD4479" s="16"/>
      <c r="BH4479" s="6"/>
      <c r="BI4479" s="3"/>
      <c r="BK4479" s="6"/>
      <c r="BL4479" s="3"/>
      <c r="BM4479" s="3"/>
    </row>
    <row r="4480" spans="11:65" ht="12.75" customHeight="1" x14ac:dyDescent="0.15">
      <c r="K4480" s="1"/>
      <c r="AL4480" s="16"/>
      <c r="AM4480" s="16"/>
      <c r="AN4480" s="17"/>
      <c r="AO4480" s="16"/>
      <c r="AP4480" s="16"/>
      <c r="AQ4480" s="18"/>
      <c r="AR4480" s="18"/>
      <c r="AS4480" s="16"/>
      <c r="AT4480" s="16"/>
      <c r="AU4480" s="16"/>
      <c r="AV4480" s="16"/>
      <c r="AW4480" s="17"/>
      <c r="AX4480" s="16"/>
      <c r="AY4480" s="16"/>
      <c r="AZ4480" s="16"/>
      <c r="BA4480" s="16"/>
      <c r="BB4480" s="16"/>
      <c r="BC4480" s="16"/>
      <c r="BD4480" s="16"/>
      <c r="BH4480" s="6"/>
      <c r="BI4480" s="3"/>
      <c r="BK4480" s="6"/>
      <c r="BL4480" s="3"/>
      <c r="BM4480" s="3"/>
    </row>
    <row r="4481" spans="11:65" ht="12.75" customHeight="1" x14ac:dyDescent="0.15">
      <c r="K4481" s="1"/>
      <c r="AL4481" s="16"/>
      <c r="AM4481" s="16"/>
      <c r="AN4481" s="17"/>
      <c r="AO4481" s="16"/>
      <c r="AP4481" s="16"/>
      <c r="AQ4481" s="18"/>
      <c r="AR4481" s="18"/>
      <c r="AS4481" s="16"/>
      <c r="AT4481" s="16"/>
      <c r="AU4481" s="16"/>
      <c r="AV4481" s="16"/>
      <c r="AW4481" s="17"/>
      <c r="AX4481" s="16"/>
      <c r="AY4481" s="16"/>
      <c r="AZ4481" s="16"/>
      <c r="BA4481" s="16"/>
      <c r="BB4481" s="16"/>
      <c r="BC4481" s="16"/>
      <c r="BD4481" s="16"/>
      <c r="BH4481" s="6"/>
      <c r="BI4481" s="3"/>
      <c r="BK4481" s="6"/>
      <c r="BL4481" s="3"/>
      <c r="BM4481" s="3"/>
    </row>
    <row r="4482" spans="11:65" ht="12.75" customHeight="1" x14ac:dyDescent="0.15">
      <c r="K4482" s="1"/>
      <c r="AL4482" s="16"/>
      <c r="AM4482" s="16"/>
      <c r="AN4482" s="17"/>
      <c r="AO4482" s="16"/>
      <c r="AP4482" s="16"/>
      <c r="AQ4482" s="18"/>
      <c r="AR4482" s="18"/>
      <c r="AS4482" s="16"/>
      <c r="AT4482" s="16"/>
      <c r="AU4482" s="16"/>
      <c r="AV4482" s="16"/>
      <c r="AW4482" s="17"/>
      <c r="AX4482" s="16"/>
      <c r="AY4482" s="16"/>
      <c r="AZ4482" s="16"/>
      <c r="BA4482" s="16"/>
      <c r="BB4482" s="16"/>
      <c r="BC4482" s="16"/>
      <c r="BD4482" s="16"/>
      <c r="BH4482" s="6"/>
      <c r="BI4482" s="3"/>
      <c r="BK4482" s="6"/>
      <c r="BL4482" s="3"/>
      <c r="BM4482" s="3"/>
    </row>
    <row r="4483" spans="11:65" ht="12.75" customHeight="1" x14ac:dyDescent="0.15">
      <c r="K4483" s="1"/>
      <c r="AL4483" s="16"/>
      <c r="AM4483" s="16"/>
      <c r="AN4483" s="17"/>
      <c r="AO4483" s="16"/>
      <c r="AP4483" s="16"/>
      <c r="AQ4483" s="18"/>
      <c r="AR4483" s="18"/>
      <c r="AS4483" s="16"/>
      <c r="AT4483" s="16"/>
      <c r="AU4483" s="16"/>
      <c r="AV4483" s="16"/>
      <c r="AW4483" s="17"/>
      <c r="AX4483" s="16"/>
      <c r="AY4483" s="16"/>
      <c r="AZ4483" s="16"/>
      <c r="BA4483" s="16"/>
      <c r="BB4483" s="16"/>
      <c r="BC4483" s="16"/>
      <c r="BD4483" s="16"/>
      <c r="BH4483" s="6"/>
      <c r="BI4483" s="3"/>
      <c r="BK4483" s="6"/>
      <c r="BL4483" s="3"/>
      <c r="BM4483" s="3"/>
    </row>
    <row r="4484" spans="11:65" ht="12.75" customHeight="1" x14ac:dyDescent="0.15">
      <c r="K4484" s="1"/>
      <c r="AL4484" s="16"/>
      <c r="AM4484" s="16"/>
      <c r="AN4484" s="17"/>
      <c r="AO4484" s="16"/>
      <c r="AP4484" s="16"/>
      <c r="AQ4484" s="18"/>
      <c r="AR4484" s="18"/>
      <c r="AS4484" s="16"/>
      <c r="AT4484" s="16"/>
      <c r="AU4484" s="16"/>
      <c r="AV4484" s="16"/>
      <c r="AW4484" s="17"/>
      <c r="AX4484" s="16"/>
      <c r="AY4484" s="16"/>
      <c r="AZ4484" s="16"/>
      <c r="BA4484" s="16"/>
      <c r="BB4484" s="16"/>
      <c r="BC4484" s="16"/>
      <c r="BD4484" s="16"/>
      <c r="BH4484" s="6"/>
      <c r="BI4484" s="3"/>
      <c r="BK4484" s="6"/>
      <c r="BL4484" s="3"/>
      <c r="BM4484" s="3"/>
    </row>
    <row r="4485" spans="11:65" ht="12.75" customHeight="1" x14ac:dyDescent="0.15">
      <c r="K4485" s="1"/>
      <c r="AL4485" s="16"/>
      <c r="AM4485" s="16"/>
      <c r="AN4485" s="17"/>
      <c r="AO4485" s="16"/>
      <c r="AP4485" s="16"/>
      <c r="AQ4485" s="18"/>
      <c r="AR4485" s="18"/>
      <c r="AS4485" s="16"/>
      <c r="AT4485" s="16"/>
      <c r="AU4485" s="16"/>
      <c r="AV4485" s="16"/>
      <c r="AW4485" s="17"/>
      <c r="AX4485" s="16"/>
      <c r="AY4485" s="16"/>
      <c r="AZ4485" s="16"/>
      <c r="BA4485" s="16"/>
      <c r="BB4485" s="16"/>
      <c r="BC4485" s="16"/>
      <c r="BD4485" s="16"/>
      <c r="BH4485" s="6"/>
      <c r="BI4485" s="3"/>
      <c r="BK4485" s="6"/>
      <c r="BL4485" s="3"/>
      <c r="BM4485" s="3"/>
    </row>
    <row r="4486" spans="11:65" ht="12.75" customHeight="1" x14ac:dyDescent="0.15">
      <c r="K4486" s="1"/>
      <c r="AL4486" s="16"/>
      <c r="AM4486" s="16"/>
      <c r="AN4486" s="17"/>
      <c r="AO4486" s="16"/>
      <c r="AP4486" s="16"/>
      <c r="AQ4486" s="18"/>
      <c r="AR4486" s="18"/>
      <c r="AS4486" s="16"/>
      <c r="AT4486" s="16"/>
      <c r="AU4486" s="16"/>
      <c r="AV4486" s="16"/>
      <c r="AW4486" s="17"/>
      <c r="AX4486" s="16"/>
      <c r="AY4486" s="16"/>
      <c r="AZ4486" s="16"/>
      <c r="BA4486" s="16"/>
      <c r="BB4486" s="16"/>
      <c r="BC4486" s="16"/>
      <c r="BD4486" s="16"/>
      <c r="BH4486" s="6"/>
      <c r="BI4486" s="3"/>
      <c r="BK4486" s="6"/>
      <c r="BL4486" s="3"/>
      <c r="BM4486" s="3"/>
    </row>
    <row r="4487" spans="11:65" ht="12.75" customHeight="1" x14ac:dyDescent="0.15">
      <c r="K4487" s="1"/>
      <c r="AL4487" s="16"/>
      <c r="AM4487" s="16"/>
      <c r="AN4487" s="17"/>
      <c r="AO4487" s="16"/>
      <c r="AP4487" s="16"/>
      <c r="AQ4487" s="18"/>
      <c r="AR4487" s="18"/>
      <c r="AS4487" s="16"/>
      <c r="AT4487" s="16"/>
      <c r="AU4487" s="16"/>
      <c r="AV4487" s="16"/>
      <c r="AW4487" s="17"/>
      <c r="AX4487" s="16"/>
      <c r="AY4487" s="16"/>
      <c r="AZ4487" s="16"/>
      <c r="BA4487" s="16"/>
      <c r="BB4487" s="16"/>
      <c r="BC4487" s="16"/>
      <c r="BD4487" s="16"/>
      <c r="BH4487" s="6"/>
      <c r="BI4487" s="3"/>
      <c r="BK4487" s="6"/>
      <c r="BL4487" s="3"/>
      <c r="BM4487" s="3"/>
    </row>
    <row r="4488" spans="11:65" ht="12.75" customHeight="1" x14ac:dyDescent="0.15">
      <c r="K4488" s="1"/>
      <c r="AL4488" s="16"/>
      <c r="AM4488" s="16"/>
      <c r="AN4488" s="17"/>
      <c r="AO4488" s="16"/>
      <c r="AP4488" s="16"/>
      <c r="AQ4488" s="18"/>
      <c r="AR4488" s="18"/>
      <c r="AS4488" s="16"/>
      <c r="AT4488" s="16"/>
      <c r="AU4488" s="16"/>
      <c r="AV4488" s="16"/>
      <c r="AW4488" s="17"/>
      <c r="AX4488" s="16"/>
      <c r="AY4488" s="16"/>
      <c r="AZ4488" s="16"/>
      <c r="BA4488" s="16"/>
      <c r="BB4488" s="16"/>
      <c r="BC4488" s="16"/>
      <c r="BD4488" s="16"/>
      <c r="BH4488" s="6"/>
      <c r="BI4488" s="3"/>
      <c r="BK4488" s="6"/>
      <c r="BL4488" s="3"/>
      <c r="BM4488" s="3"/>
    </row>
    <row r="4489" spans="11:65" ht="12.75" customHeight="1" x14ac:dyDescent="0.15">
      <c r="K4489" s="1"/>
      <c r="AL4489" s="16"/>
      <c r="AM4489" s="16"/>
      <c r="AN4489" s="17"/>
      <c r="AO4489" s="16"/>
      <c r="AP4489" s="16"/>
      <c r="AQ4489" s="18"/>
      <c r="AR4489" s="18"/>
      <c r="AS4489" s="16"/>
      <c r="AT4489" s="16"/>
      <c r="AU4489" s="16"/>
      <c r="AV4489" s="16"/>
      <c r="AW4489" s="17"/>
      <c r="AX4489" s="16"/>
      <c r="AY4489" s="16"/>
      <c r="AZ4489" s="16"/>
      <c r="BA4489" s="16"/>
      <c r="BB4489" s="16"/>
      <c r="BC4489" s="16"/>
      <c r="BD4489" s="16"/>
      <c r="BH4489" s="6"/>
      <c r="BI4489" s="3"/>
      <c r="BK4489" s="6"/>
      <c r="BL4489" s="3"/>
      <c r="BM4489" s="3"/>
    </row>
    <row r="4490" spans="11:65" ht="12.75" customHeight="1" x14ac:dyDescent="0.15">
      <c r="K4490" s="1"/>
      <c r="AL4490" s="16"/>
      <c r="AM4490" s="16"/>
      <c r="AN4490" s="17"/>
      <c r="AO4490" s="16"/>
      <c r="AP4490" s="16"/>
      <c r="AQ4490" s="18"/>
      <c r="AR4490" s="18"/>
      <c r="AS4490" s="16"/>
      <c r="AT4490" s="16"/>
      <c r="AU4490" s="16"/>
      <c r="AV4490" s="16"/>
      <c r="AW4490" s="17"/>
      <c r="AX4490" s="16"/>
      <c r="AY4490" s="16"/>
      <c r="AZ4490" s="16"/>
      <c r="BA4490" s="16"/>
      <c r="BB4490" s="16"/>
      <c r="BC4490" s="16"/>
      <c r="BD4490" s="16"/>
      <c r="BH4490" s="6"/>
      <c r="BI4490" s="3"/>
      <c r="BK4490" s="6"/>
      <c r="BL4490" s="3"/>
      <c r="BM4490" s="3"/>
    </row>
    <row r="4491" spans="11:65" ht="12.75" customHeight="1" x14ac:dyDescent="0.15">
      <c r="K4491" s="1"/>
      <c r="AL4491" s="16"/>
      <c r="AM4491" s="16"/>
      <c r="AN4491" s="17"/>
      <c r="AO4491" s="16"/>
      <c r="AP4491" s="16"/>
      <c r="AQ4491" s="18"/>
      <c r="AR4491" s="18"/>
      <c r="AS4491" s="16"/>
      <c r="AT4491" s="16"/>
      <c r="AU4491" s="16"/>
      <c r="AV4491" s="16"/>
      <c r="AW4491" s="17"/>
      <c r="AX4491" s="16"/>
      <c r="AY4491" s="16"/>
      <c r="AZ4491" s="16"/>
      <c r="BA4491" s="16"/>
      <c r="BB4491" s="16"/>
      <c r="BC4491" s="16"/>
      <c r="BD4491" s="16"/>
      <c r="BH4491" s="6"/>
      <c r="BI4491" s="3"/>
      <c r="BK4491" s="6"/>
      <c r="BL4491" s="3"/>
      <c r="BM4491" s="3"/>
    </row>
    <row r="4492" spans="11:65" ht="12.75" customHeight="1" x14ac:dyDescent="0.15">
      <c r="K4492" s="1"/>
      <c r="AL4492" s="16"/>
      <c r="AM4492" s="16"/>
      <c r="AN4492" s="17"/>
      <c r="AO4492" s="16"/>
      <c r="AP4492" s="16"/>
      <c r="AQ4492" s="18"/>
      <c r="AR4492" s="18"/>
      <c r="AS4492" s="16"/>
      <c r="AT4492" s="16"/>
      <c r="AU4492" s="16"/>
      <c r="AV4492" s="16"/>
      <c r="AW4492" s="17"/>
      <c r="AX4492" s="16"/>
      <c r="AY4492" s="16"/>
      <c r="AZ4492" s="16"/>
      <c r="BA4492" s="16"/>
      <c r="BB4492" s="16"/>
      <c r="BC4492" s="16"/>
      <c r="BD4492" s="16"/>
      <c r="BH4492" s="6"/>
      <c r="BI4492" s="3"/>
      <c r="BK4492" s="6"/>
      <c r="BL4492" s="3"/>
      <c r="BM4492" s="3"/>
    </row>
    <row r="4493" spans="11:65" ht="12.75" customHeight="1" x14ac:dyDescent="0.15">
      <c r="K4493" s="1"/>
      <c r="AL4493" s="16"/>
      <c r="AM4493" s="16"/>
      <c r="AN4493" s="17"/>
      <c r="AO4493" s="16"/>
      <c r="AP4493" s="16"/>
      <c r="AQ4493" s="18"/>
      <c r="AR4493" s="18"/>
      <c r="AS4493" s="16"/>
      <c r="AT4493" s="16"/>
      <c r="AU4493" s="16"/>
      <c r="AV4493" s="16"/>
      <c r="AW4493" s="17"/>
      <c r="AX4493" s="16"/>
      <c r="AY4493" s="16"/>
      <c r="AZ4493" s="16"/>
      <c r="BA4493" s="16"/>
      <c r="BB4493" s="16"/>
      <c r="BC4493" s="16"/>
      <c r="BD4493" s="16"/>
      <c r="BH4493" s="6"/>
      <c r="BI4493" s="3"/>
      <c r="BK4493" s="6"/>
      <c r="BL4493" s="3"/>
      <c r="BM4493" s="3"/>
    </row>
    <row r="4494" spans="11:65" ht="12.75" customHeight="1" x14ac:dyDescent="0.15">
      <c r="K4494" s="1"/>
      <c r="AL4494" s="16"/>
      <c r="AM4494" s="16"/>
      <c r="AN4494" s="17"/>
      <c r="AO4494" s="16"/>
      <c r="AP4494" s="16"/>
      <c r="AQ4494" s="18"/>
      <c r="AR4494" s="18"/>
      <c r="AS4494" s="16"/>
      <c r="AT4494" s="16"/>
      <c r="AU4494" s="16"/>
      <c r="AV4494" s="16"/>
      <c r="AW4494" s="17"/>
      <c r="AX4494" s="16"/>
      <c r="AY4494" s="16"/>
      <c r="AZ4494" s="16"/>
      <c r="BA4494" s="16"/>
      <c r="BB4494" s="16"/>
      <c r="BC4494" s="16"/>
      <c r="BD4494" s="16"/>
      <c r="BH4494" s="6"/>
      <c r="BI4494" s="3"/>
      <c r="BK4494" s="6"/>
      <c r="BL4494" s="3"/>
      <c r="BM4494" s="3"/>
    </row>
    <row r="4495" spans="11:65" ht="12.75" customHeight="1" x14ac:dyDescent="0.15">
      <c r="K4495" s="1"/>
      <c r="AL4495" s="16"/>
      <c r="AM4495" s="16"/>
      <c r="AN4495" s="17"/>
      <c r="AO4495" s="16"/>
      <c r="AP4495" s="16"/>
      <c r="AQ4495" s="18"/>
      <c r="AR4495" s="18"/>
      <c r="AS4495" s="16"/>
      <c r="AT4495" s="16"/>
      <c r="AU4495" s="16"/>
      <c r="AV4495" s="16"/>
      <c r="AW4495" s="17"/>
      <c r="AX4495" s="16"/>
      <c r="AY4495" s="16"/>
      <c r="AZ4495" s="16"/>
      <c r="BA4495" s="16"/>
      <c r="BB4495" s="16"/>
      <c r="BC4495" s="16"/>
      <c r="BD4495" s="16"/>
      <c r="BH4495" s="6"/>
      <c r="BI4495" s="3"/>
      <c r="BK4495" s="6"/>
      <c r="BL4495" s="3"/>
      <c r="BM4495" s="3"/>
    </row>
    <row r="4496" spans="11:65" ht="12.75" customHeight="1" x14ac:dyDescent="0.15">
      <c r="K4496" s="1"/>
      <c r="AL4496" s="16"/>
      <c r="AM4496" s="16"/>
      <c r="AN4496" s="17"/>
      <c r="AO4496" s="16"/>
      <c r="AP4496" s="16"/>
      <c r="AQ4496" s="18"/>
      <c r="AR4496" s="18"/>
      <c r="AS4496" s="16"/>
      <c r="AT4496" s="16"/>
      <c r="AU4496" s="16"/>
      <c r="AV4496" s="16"/>
      <c r="AW4496" s="17"/>
      <c r="AX4496" s="16"/>
      <c r="AY4496" s="16"/>
      <c r="AZ4496" s="16"/>
      <c r="BA4496" s="16"/>
      <c r="BB4496" s="16"/>
      <c r="BC4496" s="16"/>
      <c r="BD4496" s="16"/>
      <c r="BH4496" s="6"/>
      <c r="BI4496" s="3"/>
      <c r="BK4496" s="6"/>
      <c r="BL4496" s="3"/>
      <c r="BM4496" s="3"/>
    </row>
    <row r="4497" spans="11:65" ht="12.75" customHeight="1" x14ac:dyDescent="0.15">
      <c r="K4497" s="1"/>
      <c r="AL4497" s="16"/>
      <c r="AM4497" s="16"/>
      <c r="AN4497" s="17"/>
      <c r="AO4497" s="16"/>
      <c r="AP4497" s="16"/>
      <c r="AQ4497" s="18"/>
      <c r="AR4497" s="18"/>
      <c r="AS4497" s="16"/>
      <c r="AT4497" s="16"/>
      <c r="AU4497" s="16"/>
      <c r="AV4497" s="16"/>
      <c r="AW4497" s="17"/>
      <c r="AX4497" s="16"/>
      <c r="AY4497" s="16"/>
      <c r="AZ4497" s="16"/>
      <c r="BA4497" s="16"/>
      <c r="BB4497" s="16"/>
      <c r="BC4497" s="16"/>
      <c r="BD4497" s="16"/>
      <c r="BH4497" s="6"/>
      <c r="BI4497" s="3"/>
      <c r="BK4497" s="6"/>
      <c r="BL4497" s="3"/>
      <c r="BM4497" s="3"/>
    </row>
    <row r="4498" spans="11:65" ht="12.75" customHeight="1" x14ac:dyDescent="0.15">
      <c r="K4498" s="1"/>
      <c r="AL4498" s="16"/>
      <c r="AM4498" s="16"/>
      <c r="AN4498" s="17"/>
      <c r="AO4498" s="16"/>
      <c r="AP4498" s="16"/>
      <c r="AQ4498" s="18"/>
      <c r="AR4498" s="18"/>
      <c r="AS4498" s="16"/>
      <c r="AT4498" s="16"/>
      <c r="AU4498" s="16"/>
      <c r="AV4498" s="16"/>
      <c r="AW4498" s="17"/>
      <c r="AX4498" s="16"/>
      <c r="AY4498" s="16"/>
      <c r="AZ4498" s="16"/>
      <c r="BA4498" s="16"/>
      <c r="BB4498" s="16"/>
      <c r="BC4498" s="16"/>
      <c r="BD4498" s="16"/>
      <c r="BH4498" s="6"/>
      <c r="BI4498" s="3"/>
      <c r="BK4498" s="6"/>
      <c r="BL4498" s="3"/>
      <c r="BM4498" s="3"/>
    </row>
    <row r="4499" spans="11:65" ht="12.75" customHeight="1" x14ac:dyDescent="0.15">
      <c r="K4499" s="1"/>
      <c r="AL4499" s="16"/>
      <c r="AM4499" s="16"/>
      <c r="AN4499" s="17"/>
      <c r="AO4499" s="16"/>
      <c r="AP4499" s="16"/>
      <c r="AQ4499" s="18"/>
      <c r="AR4499" s="18"/>
      <c r="AS4499" s="16"/>
      <c r="AT4499" s="16"/>
      <c r="AU4499" s="16"/>
      <c r="AV4499" s="16"/>
      <c r="AW4499" s="17"/>
      <c r="AX4499" s="16"/>
      <c r="AY4499" s="16"/>
      <c r="AZ4499" s="16"/>
      <c r="BA4499" s="16"/>
      <c r="BB4499" s="16"/>
      <c r="BC4499" s="16"/>
      <c r="BD4499" s="16"/>
      <c r="BH4499" s="6"/>
      <c r="BI4499" s="3"/>
      <c r="BK4499" s="6"/>
      <c r="BL4499" s="3"/>
      <c r="BM4499" s="3"/>
    </row>
    <row r="4500" spans="11:65" ht="12.75" customHeight="1" x14ac:dyDescent="0.15">
      <c r="K4500" s="1"/>
      <c r="AL4500" s="16"/>
      <c r="AM4500" s="16"/>
      <c r="AN4500" s="17"/>
      <c r="AO4500" s="16"/>
      <c r="AP4500" s="16"/>
      <c r="AQ4500" s="18"/>
      <c r="AR4500" s="18"/>
      <c r="AS4500" s="16"/>
      <c r="AT4500" s="16"/>
      <c r="AU4500" s="16"/>
      <c r="AV4500" s="16"/>
      <c r="AW4500" s="17"/>
      <c r="AX4500" s="16"/>
      <c r="AY4500" s="16"/>
      <c r="AZ4500" s="16"/>
      <c r="BA4500" s="16"/>
      <c r="BB4500" s="16"/>
      <c r="BC4500" s="16"/>
      <c r="BD4500" s="16"/>
      <c r="BH4500" s="6"/>
      <c r="BI4500" s="3"/>
      <c r="BK4500" s="6"/>
      <c r="BL4500" s="3"/>
      <c r="BM4500" s="3"/>
    </row>
    <row r="4501" spans="11:65" ht="12.75" customHeight="1" x14ac:dyDescent="0.15">
      <c r="K4501" s="1"/>
      <c r="AL4501" s="16"/>
      <c r="AM4501" s="16"/>
      <c r="AN4501" s="17"/>
      <c r="AO4501" s="16"/>
      <c r="AP4501" s="16"/>
      <c r="AQ4501" s="18"/>
      <c r="AR4501" s="18"/>
      <c r="AS4501" s="16"/>
      <c r="AT4501" s="16"/>
      <c r="AU4501" s="16"/>
      <c r="AV4501" s="16"/>
      <c r="AW4501" s="17"/>
      <c r="AX4501" s="16"/>
      <c r="AY4501" s="16"/>
      <c r="AZ4501" s="16"/>
      <c r="BA4501" s="16"/>
      <c r="BB4501" s="16"/>
      <c r="BC4501" s="16"/>
      <c r="BD4501" s="16"/>
      <c r="BH4501" s="6"/>
      <c r="BI4501" s="3"/>
      <c r="BK4501" s="6"/>
      <c r="BL4501" s="3"/>
      <c r="BM4501" s="3"/>
    </row>
    <row r="4502" spans="11:65" ht="12.75" customHeight="1" x14ac:dyDescent="0.15">
      <c r="K4502" s="1"/>
      <c r="AL4502" s="16"/>
      <c r="AM4502" s="16"/>
      <c r="AN4502" s="17"/>
      <c r="AO4502" s="16"/>
      <c r="AP4502" s="16"/>
      <c r="AQ4502" s="18"/>
      <c r="AR4502" s="18"/>
      <c r="AS4502" s="16"/>
      <c r="AT4502" s="16"/>
      <c r="AU4502" s="16"/>
      <c r="AV4502" s="16"/>
      <c r="AW4502" s="17"/>
      <c r="AX4502" s="16"/>
      <c r="AY4502" s="16"/>
      <c r="AZ4502" s="16"/>
      <c r="BA4502" s="16"/>
      <c r="BB4502" s="16"/>
      <c r="BC4502" s="16"/>
      <c r="BD4502" s="16"/>
      <c r="BH4502" s="6"/>
      <c r="BI4502" s="3"/>
      <c r="BK4502" s="6"/>
      <c r="BL4502" s="3"/>
      <c r="BM4502" s="3"/>
    </row>
    <row r="4503" spans="11:65" ht="12.75" customHeight="1" x14ac:dyDescent="0.15">
      <c r="K4503" s="1"/>
      <c r="AL4503" s="16"/>
      <c r="AM4503" s="16"/>
      <c r="AN4503" s="17"/>
      <c r="AO4503" s="16"/>
      <c r="AP4503" s="16"/>
      <c r="AQ4503" s="18"/>
      <c r="AR4503" s="18"/>
      <c r="AS4503" s="16"/>
      <c r="AT4503" s="16"/>
      <c r="AU4503" s="16"/>
      <c r="AV4503" s="16"/>
      <c r="AW4503" s="17"/>
      <c r="AX4503" s="16"/>
      <c r="AY4503" s="16"/>
      <c r="AZ4503" s="16"/>
      <c r="BA4503" s="16"/>
      <c r="BB4503" s="16"/>
      <c r="BC4503" s="16"/>
      <c r="BD4503" s="16"/>
      <c r="BH4503" s="6"/>
      <c r="BI4503" s="3"/>
      <c r="BK4503" s="6"/>
      <c r="BL4503" s="3"/>
      <c r="BM4503" s="3"/>
    </row>
    <row r="4504" spans="11:65" ht="12.75" customHeight="1" x14ac:dyDescent="0.15">
      <c r="K4504" s="1"/>
      <c r="AL4504" s="16"/>
      <c r="AM4504" s="16"/>
      <c r="AN4504" s="17"/>
      <c r="AO4504" s="16"/>
      <c r="AP4504" s="16"/>
      <c r="AQ4504" s="18"/>
      <c r="AR4504" s="18"/>
      <c r="AS4504" s="16"/>
      <c r="AT4504" s="16"/>
      <c r="AU4504" s="16"/>
      <c r="AV4504" s="16"/>
      <c r="AW4504" s="17"/>
      <c r="AX4504" s="16"/>
      <c r="AY4504" s="16"/>
      <c r="AZ4504" s="16"/>
      <c r="BA4504" s="16"/>
      <c r="BB4504" s="16"/>
      <c r="BC4504" s="16"/>
      <c r="BD4504" s="16"/>
      <c r="BH4504" s="6"/>
      <c r="BI4504" s="3"/>
      <c r="BK4504" s="6"/>
      <c r="BL4504" s="3"/>
      <c r="BM4504" s="3"/>
    </row>
    <row r="4505" spans="11:65" ht="12.75" customHeight="1" x14ac:dyDescent="0.15">
      <c r="K4505" s="1"/>
      <c r="AL4505" s="16"/>
      <c r="AM4505" s="16"/>
      <c r="AN4505" s="17"/>
      <c r="AO4505" s="16"/>
      <c r="AP4505" s="16"/>
      <c r="AQ4505" s="18"/>
      <c r="AR4505" s="18"/>
      <c r="AS4505" s="16"/>
      <c r="AT4505" s="16"/>
      <c r="AU4505" s="16"/>
      <c r="AV4505" s="16"/>
      <c r="AW4505" s="17"/>
      <c r="AX4505" s="16"/>
      <c r="AY4505" s="16"/>
      <c r="AZ4505" s="16"/>
      <c r="BA4505" s="16"/>
      <c r="BB4505" s="16"/>
      <c r="BC4505" s="16"/>
      <c r="BD4505" s="16"/>
      <c r="BH4505" s="6"/>
      <c r="BI4505" s="3"/>
      <c r="BK4505" s="6"/>
      <c r="BL4505" s="3"/>
      <c r="BM4505" s="3"/>
    </row>
    <row r="4506" spans="11:65" ht="12.75" customHeight="1" x14ac:dyDescent="0.15">
      <c r="K4506" s="1"/>
      <c r="AL4506" s="16"/>
      <c r="AM4506" s="16"/>
      <c r="AN4506" s="17"/>
      <c r="AO4506" s="16"/>
      <c r="AP4506" s="16"/>
      <c r="AQ4506" s="18"/>
      <c r="AR4506" s="18"/>
      <c r="AS4506" s="16"/>
      <c r="AT4506" s="16"/>
      <c r="AU4506" s="16"/>
      <c r="AV4506" s="16"/>
      <c r="AW4506" s="17"/>
      <c r="AX4506" s="16"/>
      <c r="AY4506" s="16"/>
      <c r="AZ4506" s="16"/>
      <c r="BA4506" s="16"/>
      <c r="BB4506" s="16"/>
      <c r="BC4506" s="16"/>
      <c r="BD4506" s="16"/>
      <c r="BH4506" s="6"/>
      <c r="BI4506" s="3"/>
      <c r="BK4506" s="6"/>
      <c r="BL4506" s="3"/>
      <c r="BM4506" s="3"/>
    </row>
    <row r="4507" spans="11:65" ht="12.75" customHeight="1" x14ac:dyDescent="0.15">
      <c r="K4507" s="1"/>
      <c r="AL4507" s="16"/>
      <c r="AM4507" s="16"/>
      <c r="AN4507" s="17"/>
      <c r="AO4507" s="16"/>
      <c r="AP4507" s="16"/>
      <c r="AQ4507" s="18"/>
      <c r="AR4507" s="18"/>
      <c r="AS4507" s="16"/>
      <c r="AT4507" s="16"/>
      <c r="AU4507" s="16"/>
      <c r="AV4507" s="16"/>
      <c r="AW4507" s="17"/>
      <c r="AX4507" s="16"/>
      <c r="AY4507" s="16"/>
      <c r="AZ4507" s="16"/>
      <c r="BA4507" s="16"/>
      <c r="BB4507" s="16"/>
      <c r="BC4507" s="16"/>
      <c r="BD4507" s="16"/>
      <c r="BH4507" s="6"/>
      <c r="BI4507" s="3"/>
      <c r="BK4507" s="6"/>
      <c r="BL4507" s="3"/>
      <c r="BM4507" s="3"/>
    </row>
    <row r="4508" spans="11:65" ht="12.75" customHeight="1" x14ac:dyDescent="0.15">
      <c r="K4508" s="1"/>
      <c r="AL4508" s="16"/>
      <c r="AM4508" s="16"/>
      <c r="AN4508" s="17"/>
      <c r="AO4508" s="16"/>
      <c r="AP4508" s="16"/>
      <c r="AQ4508" s="18"/>
      <c r="AR4508" s="18"/>
      <c r="AS4508" s="16"/>
      <c r="AT4508" s="16"/>
      <c r="AU4508" s="16"/>
      <c r="AV4508" s="16"/>
      <c r="AW4508" s="17"/>
      <c r="AX4508" s="16"/>
      <c r="AY4508" s="16"/>
      <c r="AZ4508" s="16"/>
      <c r="BA4508" s="16"/>
      <c r="BB4508" s="16"/>
      <c r="BC4508" s="16"/>
      <c r="BD4508" s="16"/>
      <c r="BH4508" s="6"/>
      <c r="BI4508" s="3"/>
      <c r="BK4508" s="6"/>
      <c r="BL4508" s="3"/>
      <c r="BM4508" s="3"/>
    </row>
    <row r="4509" spans="11:65" ht="12.75" customHeight="1" x14ac:dyDescent="0.15">
      <c r="K4509" s="1"/>
      <c r="AL4509" s="16"/>
      <c r="AM4509" s="16"/>
      <c r="AN4509" s="17"/>
      <c r="AO4509" s="16"/>
      <c r="AP4509" s="16"/>
      <c r="AQ4509" s="18"/>
      <c r="AR4509" s="18"/>
      <c r="AS4509" s="16"/>
      <c r="AT4509" s="16"/>
      <c r="AU4509" s="16"/>
      <c r="AV4509" s="16"/>
      <c r="AW4509" s="17"/>
      <c r="AX4509" s="16"/>
      <c r="AY4509" s="16"/>
      <c r="AZ4509" s="16"/>
      <c r="BA4509" s="16"/>
      <c r="BB4509" s="16"/>
      <c r="BC4509" s="16"/>
      <c r="BD4509" s="16"/>
      <c r="BH4509" s="6"/>
      <c r="BI4509" s="3"/>
      <c r="BK4509" s="6"/>
      <c r="BL4509" s="3"/>
      <c r="BM4509" s="3"/>
    </row>
    <row r="4510" spans="11:65" ht="12.75" customHeight="1" x14ac:dyDescent="0.15">
      <c r="K4510" s="1"/>
      <c r="AL4510" s="16"/>
      <c r="AM4510" s="16"/>
      <c r="AN4510" s="17"/>
      <c r="AO4510" s="16"/>
      <c r="AP4510" s="16"/>
      <c r="AQ4510" s="18"/>
      <c r="AR4510" s="18"/>
      <c r="AS4510" s="16"/>
      <c r="AT4510" s="16"/>
      <c r="AU4510" s="16"/>
      <c r="AV4510" s="16"/>
      <c r="AW4510" s="17"/>
      <c r="AX4510" s="16"/>
      <c r="AY4510" s="16"/>
      <c r="AZ4510" s="16"/>
      <c r="BA4510" s="16"/>
      <c r="BB4510" s="16"/>
      <c r="BC4510" s="16"/>
      <c r="BD4510" s="16"/>
      <c r="BH4510" s="6"/>
      <c r="BI4510" s="3"/>
      <c r="BK4510" s="6"/>
      <c r="BL4510" s="3"/>
      <c r="BM4510" s="3"/>
    </row>
    <row r="4511" spans="11:65" ht="12.75" customHeight="1" x14ac:dyDescent="0.15">
      <c r="K4511" s="1"/>
      <c r="AL4511" s="16"/>
      <c r="AM4511" s="16"/>
      <c r="AN4511" s="17"/>
      <c r="AO4511" s="16"/>
      <c r="AP4511" s="16"/>
      <c r="AQ4511" s="18"/>
      <c r="AR4511" s="18"/>
      <c r="AS4511" s="16"/>
      <c r="AT4511" s="16"/>
      <c r="AU4511" s="16"/>
      <c r="AV4511" s="16"/>
      <c r="AW4511" s="17"/>
      <c r="AX4511" s="16"/>
      <c r="AY4511" s="16"/>
      <c r="AZ4511" s="16"/>
      <c r="BA4511" s="16"/>
      <c r="BB4511" s="16"/>
      <c r="BC4511" s="16"/>
      <c r="BD4511" s="16"/>
      <c r="BH4511" s="6"/>
      <c r="BI4511" s="3"/>
      <c r="BK4511" s="6"/>
      <c r="BL4511" s="3"/>
      <c r="BM4511" s="3"/>
    </row>
    <row r="4512" spans="11:65" ht="12.75" customHeight="1" x14ac:dyDescent="0.15">
      <c r="K4512" s="1"/>
      <c r="AL4512" s="16"/>
      <c r="AM4512" s="16"/>
      <c r="AN4512" s="17"/>
      <c r="AO4512" s="16"/>
      <c r="AP4512" s="16"/>
      <c r="AQ4512" s="18"/>
      <c r="AR4512" s="18"/>
      <c r="AS4512" s="16"/>
      <c r="AT4512" s="16"/>
      <c r="AU4512" s="16"/>
      <c r="AV4512" s="16"/>
      <c r="AW4512" s="17"/>
      <c r="AX4512" s="16"/>
      <c r="AY4512" s="16"/>
      <c r="AZ4512" s="16"/>
      <c r="BA4512" s="16"/>
      <c r="BB4512" s="16"/>
      <c r="BC4512" s="16"/>
      <c r="BD4512" s="16"/>
      <c r="BH4512" s="6"/>
      <c r="BI4512" s="3"/>
      <c r="BK4512" s="6"/>
      <c r="BL4512" s="3"/>
      <c r="BM4512" s="3"/>
    </row>
    <row r="4513" spans="11:65" ht="12.75" customHeight="1" x14ac:dyDescent="0.15">
      <c r="K4513" s="1"/>
      <c r="AL4513" s="16"/>
      <c r="AM4513" s="16"/>
      <c r="AN4513" s="17"/>
      <c r="AO4513" s="16"/>
      <c r="AP4513" s="16"/>
      <c r="AQ4513" s="18"/>
      <c r="AR4513" s="18"/>
      <c r="AS4513" s="16"/>
      <c r="AT4513" s="16"/>
      <c r="AU4513" s="16"/>
      <c r="AV4513" s="16"/>
      <c r="AW4513" s="17"/>
      <c r="AX4513" s="16"/>
      <c r="AY4513" s="16"/>
      <c r="AZ4513" s="16"/>
      <c r="BA4513" s="16"/>
      <c r="BB4513" s="16"/>
      <c r="BC4513" s="16"/>
      <c r="BD4513" s="16"/>
      <c r="BH4513" s="6"/>
      <c r="BI4513" s="3"/>
      <c r="BK4513" s="6"/>
      <c r="BL4513" s="3"/>
      <c r="BM4513" s="3"/>
    </row>
    <row r="4514" spans="11:65" ht="12.75" customHeight="1" x14ac:dyDescent="0.15">
      <c r="K4514" s="1"/>
      <c r="AL4514" s="16"/>
      <c r="AM4514" s="16"/>
      <c r="AN4514" s="17"/>
      <c r="AO4514" s="16"/>
      <c r="AP4514" s="16"/>
      <c r="AQ4514" s="18"/>
      <c r="AR4514" s="18"/>
      <c r="AS4514" s="16"/>
      <c r="AT4514" s="16"/>
      <c r="AU4514" s="16"/>
      <c r="AV4514" s="16"/>
      <c r="AW4514" s="17"/>
      <c r="AX4514" s="16"/>
      <c r="AY4514" s="16"/>
      <c r="AZ4514" s="16"/>
      <c r="BA4514" s="16"/>
      <c r="BB4514" s="16"/>
      <c r="BC4514" s="16"/>
      <c r="BD4514" s="16"/>
      <c r="BH4514" s="6"/>
      <c r="BI4514" s="3"/>
      <c r="BK4514" s="6"/>
      <c r="BL4514" s="3"/>
      <c r="BM4514" s="3"/>
    </row>
    <row r="4515" spans="11:65" ht="12.75" customHeight="1" x14ac:dyDescent="0.15">
      <c r="K4515" s="1"/>
      <c r="AL4515" s="16"/>
      <c r="AM4515" s="16"/>
      <c r="AN4515" s="17"/>
      <c r="AO4515" s="16"/>
      <c r="AP4515" s="16"/>
      <c r="AQ4515" s="18"/>
      <c r="AR4515" s="18"/>
      <c r="AS4515" s="16"/>
      <c r="AT4515" s="16"/>
      <c r="AU4515" s="16"/>
      <c r="AV4515" s="16"/>
      <c r="AW4515" s="17"/>
      <c r="AX4515" s="16"/>
      <c r="AY4515" s="16"/>
      <c r="AZ4515" s="16"/>
      <c r="BA4515" s="16"/>
      <c r="BB4515" s="16"/>
      <c r="BC4515" s="16"/>
      <c r="BD4515" s="16"/>
      <c r="BH4515" s="6"/>
      <c r="BI4515" s="3"/>
      <c r="BK4515" s="6"/>
      <c r="BL4515" s="3"/>
      <c r="BM4515" s="3"/>
    </row>
    <row r="4516" spans="11:65" ht="12.75" customHeight="1" x14ac:dyDescent="0.15">
      <c r="K4516" s="1"/>
      <c r="AL4516" s="16"/>
      <c r="AM4516" s="16"/>
      <c r="AN4516" s="17"/>
      <c r="AO4516" s="16"/>
      <c r="AP4516" s="16"/>
      <c r="AQ4516" s="18"/>
      <c r="AR4516" s="18"/>
      <c r="AS4516" s="16"/>
      <c r="AT4516" s="16"/>
      <c r="AU4516" s="16"/>
      <c r="AV4516" s="16"/>
      <c r="AW4516" s="17"/>
      <c r="AX4516" s="16"/>
      <c r="AY4516" s="16"/>
      <c r="AZ4516" s="16"/>
      <c r="BA4516" s="16"/>
      <c r="BB4516" s="16"/>
      <c r="BC4516" s="16"/>
      <c r="BD4516" s="16"/>
      <c r="BH4516" s="6"/>
      <c r="BI4516" s="3"/>
      <c r="BK4516" s="6"/>
      <c r="BL4516" s="3"/>
      <c r="BM4516" s="3"/>
    </row>
    <row r="4517" spans="11:65" ht="12.75" customHeight="1" x14ac:dyDescent="0.15">
      <c r="K4517" s="1"/>
      <c r="AL4517" s="16"/>
      <c r="AM4517" s="16"/>
      <c r="AN4517" s="17"/>
      <c r="AO4517" s="16"/>
      <c r="AP4517" s="16"/>
      <c r="AQ4517" s="18"/>
      <c r="AR4517" s="18"/>
      <c r="AS4517" s="16"/>
      <c r="AT4517" s="16"/>
      <c r="AU4517" s="16"/>
      <c r="AV4517" s="16"/>
      <c r="AW4517" s="17"/>
      <c r="AX4517" s="16"/>
      <c r="AY4517" s="16"/>
      <c r="AZ4517" s="16"/>
      <c r="BA4517" s="16"/>
      <c r="BB4517" s="16"/>
      <c r="BC4517" s="16"/>
      <c r="BD4517" s="16"/>
      <c r="BH4517" s="6"/>
      <c r="BI4517" s="3"/>
      <c r="BK4517" s="6"/>
      <c r="BL4517" s="3"/>
      <c r="BM4517" s="3"/>
    </row>
    <row r="4518" spans="11:65" ht="12.75" customHeight="1" x14ac:dyDescent="0.15">
      <c r="K4518" s="1"/>
      <c r="AL4518" s="16"/>
      <c r="AM4518" s="16"/>
      <c r="AN4518" s="17"/>
      <c r="AO4518" s="16"/>
      <c r="AP4518" s="16"/>
      <c r="AQ4518" s="18"/>
      <c r="AR4518" s="18"/>
      <c r="AS4518" s="16"/>
      <c r="AT4518" s="16"/>
      <c r="AU4518" s="16"/>
      <c r="AV4518" s="16"/>
      <c r="AW4518" s="17"/>
      <c r="AX4518" s="16"/>
      <c r="AY4518" s="16"/>
      <c r="AZ4518" s="16"/>
      <c r="BA4518" s="16"/>
      <c r="BB4518" s="16"/>
      <c r="BC4518" s="16"/>
      <c r="BD4518" s="16"/>
      <c r="BH4518" s="6"/>
      <c r="BI4518" s="3"/>
      <c r="BK4518" s="6"/>
      <c r="BL4518" s="3"/>
      <c r="BM4518" s="3"/>
    </row>
    <row r="4519" spans="11:65" ht="12.75" customHeight="1" x14ac:dyDescent="0.15">
      <c r="K4519" s="1"/>
      <c r="AL4519" s="16"/>
      <c r="AM4519" s="16"/>
      <c r="AN4519" s="17"/>
      <c r="AO4519" s="16"/>
      <c r="AP4519" s="16"/>
      <c r="AQ4519" s="18"/>
      <c r="AR4519" s="18"/>
      <c r="AS4519" s="16"/>
      <c r="AT4519" s="16"/>
      <c r="AU4519" s="16"/>
      <c r="AV4519" s="16"/>
      <c r="AW4519" s="17"/>
      <c r="AX4519" s="16"/>
      <c r="AY4519" s="16"/>
      <c r="AZ4519" s="16"/>
      <c r="BA4519" s="16"/>
      <c r="BB4519" s="16"/>
      <c r="BC4519" s="16"/>
      <c r="BD4519" s="16"/>
      <c r="BH4519" s="6"/>
      <c r="BI4519" s="3"/>
      <c r="BK4519" s="6"/>
      <c r="BL4519" s="3"/>
      <c r="BM4519" s="3"/>
    </row>
    <row r="4520" spans="11:65" ht="12.75" customHeight="1" x14ac:dyDescent="0.15">
      <c r="K4520" s="1"/>
      <c r="AL4520" s="16"/>
      <c r="AM4520" s="16"/>
      <c r="AN4520" s="17"/>
      <c r="AO4520" s="16"/>
      <c r="AP4520" s="16"/>
      <c r="AQ4520" s="18"/>
      <c r="AR4520" s="18"/>
      <c r="AS4520" s="16"/>
      <c r="AT4520" s="16"/>
      <c r="AU4520" s="16"/>
      <c r="AV4520" s="16"/>
      <c r="AW4520" s="17"/>
      <c r="AX4520" s="16"/>
      <c r="AY4520" s="16"/>
      <c r="AZ4520" s="16"/>
      <c r="BA4520" s="16"/>
      <c r="BB4520" s="16"/>
      <c r="BC4520" s="16"/>
      <c r="BD4520" s="16"/>
      <c r="BH4520" s="6"/>
      <c r="BI4520" s="3"/>
      <c r="BK4520" s="6"/>
      <c r="BL4520" s="3"/>
      <c r="BM4520" s="3"/>
    </row>
    <row r="4521" spans="11:65" ht="12.75" customHeight="1" x14ac:dyDescent="0.15">
      <c r="K4521" s="1"/>
      <c r="AL4521" s="16"/>
      <c r="AM4521" s="16"/>
      <c r="AN4521" s="17"/>
      <c r="AO4521" s="16"/>
      <c r="AP4521" s="16"/>
      <c r="AQ4521" s="18"/>
      <c r="AR4521" s="18"/>
      <c r="AS4521" s="16"/>
      <c r="AT4521" s="16"/>
      <c r="AU4521" s="16"/>
      <c r="AV4521" s="16"/>
      <c r="AW4521" s="17"/>
      <c r="AX4521" s="16"/>
      <c r="AY4521" s="16"/>
      <c r="AZ4521" s="16"/>
      <c r="BA4521" s="16"/>
      <c r="BB4521" s="16"/>
      <c r="BC4521" s="16"/>
      <c r="BD4521" s="16"/>
      <c r="BH4521" s="6"/>
      <c r="BI4521" s="3"/>
      <c r="BK4521" s="6"/>
      <c r="BL4521" s="3"/>
      <c r="BM4521" s="3"/>
    </row>
    <row r="4522" spans="11:65" ht="12.75" customHeight="1" x14ac:dyDescent="0.15">
      <c r="K4522" s="1"/>
      <c r="AL4522" s="16"/>
      <c r="AM4522" s="16"/>
      <c r="AN4522" s="17"/>
      <c r="AO4522" s="16"/>
      <c r="AP4522" s="16"/>
      <c r="AQ4522" s="18"/>
      <c r="AR4522" s="18"/>
      <c r="AS4522" s="16"/>
      <c r="AT4522" s="16"/>
      <c r="AU4522" s="16"/>
      <c r="AV4522" s="16"/>
      <c r="AW4522" s="17"/>
      <c r="AX4522" s="16"/>
      <c r="AY4522" s="16"/>
      <c r="AZ4522" s="16"/>
      <c r="BA4522" s="16"/>
      <c r="BB4522" s="16"/>
      <c r="BC4522" s="16"/>
      <c r="BD4522" s="16"/>
      <c r="BH4522" s="6"/>
      <c r="BI4522" s="3"/>
      <c r="BK4522" s="6"/>
      <c r="BL4522" s="3"/>
      <c r="BM4522" s="3"/>
    </row>
    <row r="4523" spans="11:65" ht="12.75" customHeight="1" x14ac:dyDescent="0.15">
      <c r="K4523" s="1"/>
      <c r="AL4523" s="16"/>
      <c r="AM4523" s="16"/>
      <c r="AN4523" s="17"/>
      <c r="AO4523" s="16"/>
      <c r="AP4523" s="16"/>
      <c r="AQ4523" s="18"/>
      <c r="AR4523" s="18"/>
      <c r="AS4523" s="16"/>
      <c r="AT4523" s="16"/>
      <c r="AU4523" s="16"/>
      <c r="AV4523" s="16"/>
      <c r="AW4523" s="17"/>
      <c r="AX4523" s="16"/>
      <c r="AY4523" s="16"/>
      <c r="AZ4523" s="16"/>
      <c r="BA4523" s="16"/>
      <c r="BB4523" s="16"/>
      <c r="BC4523" s="16"/>
      <c r="BD4523" s="16"/>
      <c r="BH4523" s="6"/>
      <c r="BI4523" s="3"/>
      <c r="BK4523" s="6"/>
      <c r="BL4523" s="3"/>
      <c r="BM4523" s="3"/>
    </row>
    <row r="4524" spans="11:65" ht="12.75" customHeight="1" x14ac:dyDescent="0.15">
      <c r="K4524" s="1"/>
      <c r="AL4524" s="16"/>
      <c r="AM4524" s="16"/>
      <c r="AN4524" s="17"/>
      <c r="AO4524" s="16"/>
      <c r="AP4524" s="16"/>
      <c r="AQ4524" s="18"/>
      <c r="AR4524" s="18"/>
      <c r="AS4524" s="16"/>
      <c r="AT4524" s="16"/>
      <c r="AU4524" s="16"/>
      <c r="AV4524" s="16"/>
      <c r="AW4524" s="17"/>
      <c r="AX4524" s="16"/>
      <c r="AY4524" s="16"/>
      <c r="AZ4524" s="16"/>
      <c r="BA4524" s="16"/>
      <c r="BB4524" s="16"/>
      <c r="BC4524" s="16"/>
      <c r="BD4524" s="16"/>
      <c r="BH4524" s="6"/>
      <c r="BI4524" s="3"/>
      <c r="BK4524" s="6"/>
      <c r="BL4524" s="3"/>
      <c r="BM4524" s="3"/>
    </row>
    <row r="4525" spans="11:65" ht="12.75" customHeight="1" x14ac:dyDescent="0.15">
      <c r="K4525" s="1"/>
      <c r="AL4525" s="16"/>
      <c r="AM4525" s="16"/>
      <c r="AN4525" s="17"/>
      <c r="AO4525" s="16"/>
      <c r="AP4525" s="16"/>
      <c r="AQ4525" s="18"/>
      <c r="AR4525" s="18"/>
      <c r="AS4525" s="16"/>
      <c r="AT4525" s="16"/>
      <c r="AU4525" s="16"/>
      <c r="AV4525" s="16"/>
      <c r="AW4525" s="17"/>
      <c r="AX4525" s="16"/>
      <c r="AY4525" s="16"/>
      <c r="AZ4525" s="16"/>
      <c r="BA4525" s="16"/>
      <c r="BB4525" s="16"/>
      <c r="BC4525" s="16"/>
      <c r="BD4525" s="16"/>
      <c r="BH4525" s="6"/>
      <c r="BI4525" s="3"/>
      <c r="BK4525" s="6"/>
      <c r="BL4525" s="3"/>
      <c r="BM4525" s="3"/>
    </row>
    <row r="4526" spans="11:65" ht="12.75" customHeight="1" x14ac:dyDescent="0.15">
      <c r="K4526" s="1"/>
      <c r="AL4526" s="16"/>
      <c r="AM4526" s="16"/>
      <c r="AN4526" s="17"/>
      <c r="AO4526" s="16"/>
      <c r="AP4526" s="16"/>
      <c r="AQ4526" s="18"/>
      <c r="AR4526" s="18"/>
      <c r="AS4526" s="16"/>
      <c r="AT4526" s="16"/>
      <c r="AU4526" s="16"/>
      <c r="AV4526" s="16"/>
      <c r="AW4526" s="17"/>
      <c r="AX4526" s="16"/>
      <c r="AY4526" s="16"/>
      <c r="AZ4526" s="16"/>
      <c r="BA4526" s="16"/>
      <c r="BB4526" s="16"/>
      <c r="BC4526" s="16"/>
      <c r="BD4526" s="16"/>
      <c r="BH4526" s="6"/>
      <c r="BI4526" s="3"/>
      <c r="BK4526" s="6"/>
      <c r="BL4526" s="3"/>
      <c r="BM4526" s="3"/>
    </row>
    <row r="4527" spans="11:65" ht="12.75" customHeight="1" x14ac:dyDescent="0.15">
      <c r="K4527" s="1"/>
      <c r="AL4527" s="16"/>
      <c r="AM4527" s="16"/>
      <c r="AN4527" s="17"/>
      <c r="AO4527" s="16"/>
      <c r="AP4527" s="16"/>
      <c r="AQ4527" s="18"/>
      <c r="AR4527" s="18"/>
      <c r="AS4527" s="16"/>
      <c r="AT4527" s="16"/>
      <c r="AU4527" s="16"/>
      <c r="AV4527" s="16"/>
      <c r="AW4527" s="17"/>
      <c r="AX4527" s="16"/>
      <c r="AY4527" s="16"/>
      <c r="AZ4527" s="16"/>
      <c r="BA4527" s="16"/>
      <c r="BB4527" s="16"/>
      <c r="BC4527" s="16"/>
      <c r="BD4527" s="16"/>
      <c r="BH4527" s="6"/>
      <c r="BI4527" s="3"/>
      <c r="BK4527" s="6"/>
      <c r="BL4527" s="3"/>
      <c r="BM4527" s="3"/>
    </row>
    <row r="4528" spans="11:65" ht="12.75" customHeight="1" x14ac:dyDescent="0.15">
      <c r="K4528" s="1"/>
      <c r="AL4528" s="16"/>
      <c r="AM4528" s="16"/>
      <c r="AN4528" s="17"/>
      <c r="AO4528" s="16"/>
      <c r="AP4528" s="16"/>
      <c r="AQ4528" s="18"/>
      <c r="AR4528" s="18"/>
      <c r="AS4528" s="16"/>
      <c r="AT4528" s="16"/>
      <c r="AU4528" s="16"/>
      <c r="AV4528" s="16"/>
      <c r="AW4528" s="17"/>
      <c r="AX4528" s="16"/>
      <c r="AY4528" s="16"/>
      <c r="AZ4528" s="16"/>
      <c r="BA4528" s="16"/>
      <c r="BB4528" s="16"/>
      <c r="BC4528" s="16"/>
      <c r="BD4528" s="16"/>
      <c r="BH4528" s="6"/>
      <c r="BI4528" s="3"/>
      <c r="BK4528" s="6"/>
      <c r="BL4528" s="3"/>
      <c r="BM4528" s="3"/>
    </row>
    <row r="4529" spans="11:65" ht="12.75" customHeight="1" x14ac:dyDescent="0.15">
      <c r="K4529" s="1"/>
      <c r="AL4529" s="16"/>
      <c r="AM4529" s="16"/>
      <c r="AN4529" s="17"/>
      <c r="AO4529" s="16"/>
      <c r="AP4529" s="16"/>
      <c r="AQ4529" s="18"/>
      <c r="AR4529" s="18"/>
      <c r="AS4529" s="16"/>
      <c r="AT4529" s="16"/>
      <c r="AU4529" s="16"/>
      <c r="AV4529" s="16"/>
      <c r="AW4529" s="17"/>
      <c r="AX4529" s="16"/>
      <c r="AY4529" s="16"/>
      <c r="AZ4529" s="16"/>
      <c r="BA4529" s="16"/>
      <c r="BB4529" s="16"/>
      <c r="BC4529" s="16"/>
      <c r="BD4529" s="16"/>
      <c r="BH4529" s="6"/>
      <c r="BI4529" s="3"/>
      <c r="BK4529" s="6"/>
      <c r="BL4529" s="3"/>
      <c r="BM4529" s="3"/>
    </row>
    <row r="4530" spans="11:65" ht="12.75" customHeight="1" x14ac:dyDescent="0.15">
      <c r="K4530" s="1"/>
      <c r="AL4530" s="16"/>
      <c r="AM4530" s="16"/>
      <c r="AN4530" s="17"/>
      <c r="AO4530" s="16"/>
      <c r="AP4530" s="16"/>
      <c r="AQ4530" s="18"/>
      <c r="AR4530" s="18"/>
      <c r="AS4530" s="16"/>
      <c r="AT4530" s="16"/>
      <c r="AU4530" s="16"/>
      <c r="AV4530" s="16"/>
      <c r="AW4530" s="17"/>
      <c r="AX4530" s="16"/>
      <c r="AY4530" s="16"/>
      <c r="AZ4530" s="16"/>
      <c r="BA4530" s="16"/>
      <c r="BB4530" s="16"/>
      <c r="BC4530" s="16"/>
      <c r="BD4530" s="16"/>
      <c r="BH4530" s="6"/>
      <c r="BI4530" s="3"/>
      <c r="BK4530" s="6"/>
      <c r="BL4530" s="3"/>
      <c r="BM4530" s="3"/>
    </row>
    <row r="4531" spans="11:65" ht="12.75" customHeight="1" x14ac:dyDescent="0.15">
      <c r="K4531" s="1"/>
      <c r="AL4531" s="16"/>
      <c r="AM4531" s="16"/>
      <c r="AN4531" s="17"/>
      <c r="AO4531" s="16"/>
      <c r="AP4531" s="16"/>
      <c r="AQ4531" s="18"/>
      <c r="AR4531" s="18"/>
      <c r="AS4531" s="16"/>
      <c r="AT4531" s="16"/>
      <c r="AU4531" s="16"/>
      <c r="AV4531" s="16"/>
      <c r="AW4531" s="17"/>
      <c r="AX4531" s="16"/>
      <c r="AY4531" s="16"/>
      <c r="AZ4531" s="16"/>
      <c r="BA4531" s="16"/>
      <c r="BB4531" s="16"/>
      <c r="BC4531" s="16"/>
      <c r="BD4531" s="16"/>
      <c r="BH4531" s="6"/>
      <c r="BI4531" s="3"/>
      <c r="BK4531" s="6"/>
      <c r="BL4531" s="3"/>
      <c r="BM4531" s="3"/>
    </row>
    <row r="4532" spans="11:65" ht="12.75" customHeight="1" x14ac:dyDescent="0.15">
      <c r="K4532" s="1"/>
      <c r="AL4532" s="16"/>
      <c r="AM4532" s="16"/>
      <c r="AN4532" s="17"/>
      <c r="AO4532" s="16"/>
      <c r="AP4532" s="16"/>
      <c r="AQ4532" s="18"/>
      <c r="AR4532" s="18"/>
      <c r="AS4532" s="16"/>
      <c r="AT4532" s="16"/>
      <c r="AU4532" s="16"/>
      <c r="AV4532" s="16"/>
      <c r="AW4532" s="17"/>
      <c r="AX4532" s="16"/>
      <c r="AY4532" s="16"/>
      <c r="AZ4532" s="16"/>
      <c r="BA4532" s="16"/>
      <c r="BB4532" s="16"/>
      <c r="BC4532" s="16"/>
      <c r="BD4532" s="16"/>
      <c r="BH4532" s="6"/>
      <c r="BI4532" s="3"/>
      <c r="BK4532" s="6"/>
      <c r="BL4532" s="3"/>
      <c r="BM4532" s="3"/>
    </row>
    <row r="4533" spans="11:65" ht="12.75" customHeight="1" x14ac:dyDescent="0.15">
      <c r="K4533" s="1"/>
      <c r="AL4533" s="16"/>
      <c r="AM4533" s="16"/>
      <c r="AN4533" s="17"/>
      <c r="AO4533" s="16"/>
      <c r="AP4533" s="16"/>
      <c r="AQ4533" s="18"/>
      <c r="AR4533" s="18"/>
      <c r="AS4533" s="16"/>
      <c r="AT4533" s="16"/>
      <c r="AU4533" s="16"/>
      <c r="AV4533" s="16"/>
      <c r="AW4533" s="17"/>
      <c r="AX4533" s="16"/>
      <c r="AY4533" s="16"/>
      <c r="AZ4533" s="16"/>
      <c r="BA4533" s="16"/>
      <c r="BB4533" s="16"/>
      <c r="BC4533" s="16"/>
      <c r="BD4533" s="16"/>
      <c r="BH4533" s="6"/>
      <c r="BI4533" s="3"/>
      <c r="BK4533" s="6"/>
      <c r="BL4533" s="3"/>
      <c r="BM4533" s="3"/>
    </row>
    <row r="4534" spans="11:65" ht="12.75" customHeight="1" x14ac:dyDescent="0.15">
      <c r="K4534" s="1"/>
      <c r="AL4534" s="16"/>
      <c r="AM4534" s="16"/>
      <c r="AN4534" s="17"/>
      <c r="AO4534" s="16"/>
      <c r="AP4534" s="16"/>
      <c r="AQ4534" s="18"/>
      <c r="AR4534" s="18"/>
      <c r="AS4534" s="16"/>
      <c r="AT4534" s="16"/>
      <c r="AU4534" s="16"/>
      <c r="AV4534" s="16"/>
      <c r="AW4534" s="17"/>
      <c r="AX4534" s="16"/>
      <c r="AY4534" s="16"/>
      <c r="AZ4534" s="16"/>
      <c r="BA4534" s="16"/>
      <c r="BB4534" s="16"/>
      <c r="BC4534" s="16"/>
      <c r="BD4534" s="16"/>
      <c r="BH4534" s="6"/>
      <c r="BI4534" s="3"/>
      <c r="BK4534" s="6"/>
      <c r="BL4534" s="3"/>
      <c r="BM4534" s="3"/>
    </row>
    <row r="4535" spans="11:65" ht="12.75" customHeight="1" x14ac:dyDescent="0.15">
      <c r="K4535" s="1"/>
      <c r="AL4535" s="16"/>
      <c r="AM4535" s="16"/>
      <c r="AN4535" s="17"/>
      <c r="AO4535" s="16"/>
      <c r="AP4535" s="16"/>
      <c r="AQ4535" s="18"/>
      <c r="AR4535" s="18"/>
      <c r="AS4535" s="16"/>
      <c r="AT4535" s="16"/>
      <c r="AU4535" s="16"/>
      <c r="AV4535" s="16"/>
      <c r="AW4535" s="17"/>
      <c r="AX4535" s="16"/>
      <c r="AY4535" s="16"/>
      <c r="AZ4535" s="16"/>
      <c r="BA4535" s="16"/>
      <c r="BB4535" s="16"/>
      <c r="BC4535" s="16"/>
      <c r="BD4535" s="16"/>
      <c r="BH4535" s="6"/>
      <c r="BI4535" s="3"/>
      <c r="BK4535" s="6"/>
      <c r="BL4535" s="3"/>
      <c r="BM4535" s="3"/>
    </row>
    <row r="4536" spans="11:65" ht="12.75" customHeight="1" x14ac:dyDescent="0.15">
      <c r="K4536" s="1"/>
      <c r="AL4536" s="16"/>
      <c r="AM4536" s="16"/>
      <c r="AN4536" s="17"/>
      <c r="AO4536" s="16"/>
      <c r="AP4536" s="16"/>
      <c r="AQ4536" s="18"/>
      <c r="AR4536" s="18"/>
      <c r="AS4536" s="16"/>
      <c r="AT4536" s="16"/>
      <c r="AU4536" s="16"/>
      <c r="AV4536" s="16"/>
      <c r="AW4536" s="17"/>
      <c r="AX4536" s="16"/>
      <c r="AY4536" s="16"/>
      <c r="AZ4536" s="16"/>
      <c r="BA4536" s="16"/>
      <c r="BB4536" s="16"/>
      <c r="BC4536" s="16"/>
      <c r="BD4536" s="16"/>
      <c r="BH4536" s="6"/>
      <c r="BI4536" s="3"/>
      <c r="BK4536" s="6"/>
      <c r="BL4536" s="3"/>
      <c r="BM4536" s="3"/>
    </row>
    <row r="4537" spans="11:65" ht="12.75" customHeight="1" x14ac:dyDescent="0.15">
      <c r="K4537" s="1"/>
      <c r="AL4537" s="16"/>
      <c r="AM4537" s="16"/>
      <c r="AN4537" s="17"/>
      <c r="AO4537" s="16"/>
      <c r="AP4537" s="16"/>
      <c r="AQ4537" s="18"/>
      <c r="AR4537" s="18"/>
      <c r="AS4537" s="16"/>
      <c r="AT4537" s="16"/>
      <c r="AU4537" s="16"/>
      <c r="AV4537" s="16"/>
      <c r="AW4537" s="17"/>
      <c r="AX4537" s="16"/>
      <c r="AY4537" s="16"/>
      <c r="AZ4537" s="16"/>
      <c r="BA4537" s="16"/>
      <c r="BB4537" s="16"/>
      <c r="BC4537" s="16"/>
      <c r="BD4537" s="16"/>
      <c r="BH4537" s="6"/>
      <c r="BI4537" s="3"/>
      <c r="BK4537" s="6"/>
      <c r="BL4537" s="3"/>
      <c r="BM4537" s="3"/>
    </row>
    <row r="4538" spans="11:65" ht="12.75" customHeight="1" x14ac:dyDescent="0.15">
      <c r="K4538" s="1"/>
      <c r="AL4538" s="16"/>
      <c r="AM4538" s="16"/>
      <c r="AN4538" s="17"/>
      <c r="AO4538" s="16"/>
      <c r="AP4538" s="16"/>
      <c r="AQ4538" s="18"/>
      <c r="AR4538" s="18"/>
      <c r="AS4538" s="16"/>
      <c r="AT4538" s="16"/>
      <c r="AU4538" s="16"/>
      <c r="AV4538" s="16"/>
      <c r="AW4538" s="17"/>
      <c r="AX4538" s="16"/>
      <c r="AY4538" s="16"/>
      <c r="AZ4538" s="16"/>
      <c r="BA4538" s="16"/>
      <c r="BB4538" s="16"/>
      <c r="BC4538" s="16"/>
      <c r="BD4538" s="16"/>
      <c r="BH4538" s="6"/>
      <c r="BI4538" s="3"/>
      <c r="BK4538" s="6"/>
      <c r="BL4538" s="3"/>
      <c r="BM4538" s="3"/>
    </row>
    <row r="4539" spans="11:65" ht="12.75" customHeight="1" x14ac:dyDescent="0.15">
      <c r="K4539" s="1"/>
      <c r="AL4539" s="16"/>
      <c r="AM4539" s="16"/>
      <c r="AN4539" s="17"/>
      <c r="AO4539" s="16"/>
      <c r="AP4539" s="16"/>
      <c r="AQ4539" s="18"/>
      <c r="AR4539" s="18"/>
      <c r="AS4539" s="16"/>
      <c r="AT4539" s="16"/>
      <c r="AU4539" s="16"/>
      <c r="AV4539" s="16"/>
      <c r="AW4539" s="17"/>
      <c r="AX4539" s="16"/>
      <c r="AY4539" s="16"/>
      <c r="AZ4539" s="16"/>
      <c r="BA4539" s="16"/>
      <c r="BB4539" s="16"/>
      <c r="BC4539" s="16"/>
      <c r="BD4539" s="16"/>
      <c r="BH4539" s="6"/>
      <c r="BI4539" s="3"/>
      <c r="BK4539" s="6"/>
      <c r="BL4539" s="3"/>
      <c r="BM4539" s="3"/>
    </row>
    <row r="4540" spans="11:65" ht="12.75" customHeight="1" x14ac:dyDescent="0.15">
      <c r="K4540" s="1"/>
      <c r="AL4540" s="16"/>
      <c r="AM4540" s="16"/>
      <c r="AN4540" s="17"/>
      <c r="AO4540" s="16"/>
      <c r="AP4540" s="16"/>
      <c r="AQ4540" s="18"/>
      <c r="AR4540" s="18"/>
      <c r="AS4540" s="16"/>
      <c r="AT4540" s="16"/>
      <c r="AU4540" s="16"/>
      <c r="AV4540" s="16"/>
      <c r="AW4540" s="17"/>
      <c r="AX4540" s="16"/>
      <c r="AY4540" s="16"/>
      <c r="AZ4540" s="16"/>
      <c r="BA4540" s="16"/>
      <c r="BB4540" s="16"/>
      <c r="BC4540" s="16"/>
      <c r="BD4540" s="16"/>
      <c r="BH4540" s="6"/>
      <c r="BI4540" s="3"/>
      <c r="BK4540" s="6"/>
      <c r="BL4540" s="3"/>
      <c r="BM4540" s="3"/>
    </row>
    <row r="4541" spans="11:65" ht="12.75" customHeight="1" x14ac:dyDescent="0.15">
      <c r="K4541" s="1"/>
      <c r="AL4541" s="16"/>
      <c r="AM4541" s="16"/>
      <c r="AN4541" s="17"/>
      <c r="AO4541" s="16"/>
      <c r="AP4541" s="16"/>
      <c r="AQ4541" s="18"/>
      <c r="AR4541" s="18"/>
      <c r="AS4541" s="16"/>
      <c r="AT4541" s="16"/>
      <c r="AU4541" s="16"/>
      <c r="AV4541" s="16"/>
      <c r="AW4541" s="17"/>
      <c r="AX4541" s="16"/>
      <c r="AY4541" s="16"/>
      <c r="AZ4541" s="16"/>
      <c r="BA4541" s="16"/>
      <c r="BB4541" s="16"/>
      <c r="BC4541" s="16"/>
      <c r="BD4541" s="16"/>
      <c r="BH4541" s="6"/>
      <c r="BI4541" s="3"/>
      <c r="BK4541" s="6"/>
      <c r="BL4541" s="3"/>
      <c r="BM4541" s="3"/>
    </row>
    <row r="4542" spans="11:65" ht="12.75" customHeight="1" x14ac:dyDescent="0.15">
      <c r="K4542" s="1"/>
      <c r="AL4542" s="16"/>
      <c r="AM4542" s="16"/>
      <c r="AN4542" s="17"/>
      <c r="AO4542" s="16"/>
      <c r="AP4542" s="16"/>
      <c r="AQ4542" s="18"/>
      <c r="AR4542" s="18"/>
      <c r="AS4542" s="16"/>
      <c r="AT4542" s="16"/>
      <c r="AU4542" s="16"/>
      <c r="AV4542" s="16"/>
      <c r="AW4542" s="17"/>
      <c r="AX4542" s="16"/>
      <c r="AY4542" s="16"/>
      <c r="AZ4542" s="16"/>
      <c r="BA4542" s="16"/>
      <c r="BB4542" s="16"/>
      <c r="BC4542" s="16"/>
      <c r="BD4542" s="16"/>
      <c r="BH4542" s="6"/>
      <c r="BI4542" s="3"/>
      <c r="BK4542" s="6"/>
      <c r="BL4542" s="3"/>
      <c r="BM4542" s="3"/>
    </row>
    <row r="4543" spans="11:65" ht="12.75" customHeight="1" x14ac:dyDescent="0.15">
      <c r="K4543" s="1"/>
      <c r="AL4543" s="16"/>
      <c r="AM4543" s="16"/>
      <c r="AN4543" s="17"/>
      <c r="AO4543" s="16"/>
      <c r="AP4543" s="16"/>
      <c r="AQ4543" s="18"/>
      <c r="AR4543" s="18"/>
      <c r="AS4543" s="16"/>
      <c r="AT4543" s="16"/>
      <c r="AU4543" s="16"/>
      <c r="AV4543" s="16"/>
      <c r="AW4543" s="17"/>
      <c r="AX4543" s="16"/>
      <c r="AY4543" s="16"/>
      <c r="AZ4543" s="16"/>
      <c r="BA4543" s="16"/>
      <c r="BB4543" s="16"/>
      <c r="BC4543" s="16"/>
      <c r="BD4543" s="16"/>
      <c r="BH4543" s="6"/>
      <c r="BI4543" s="3"/>
      <c r="BK4543" s="6"/>
      <c r="BL4543" s="3"/>
      <c r="BM4543" s="3"/>
    </row>
    <row r="4544" spans="11:65" ht="12.75" customHeight="1" x14ac:dyDescent="0.15">
      <c r="K4544" s="1"/>
      <c r="AL4544" s="16"/>
      <c r="AM4544" s="16"/>
      <c r="AN4544" s="17"/>
      <c r="AO4544" s="16"/>
      <c r="AP4544" s="16"/>
      <c r="AQ4544" s="18"/>
      <c r="AR4544" s="18"/>
      <c r="AS4544" s="16"/>
      <c r="AT4544" s="16"/>
      <c r="AU4544" s="16"/>
      <c r="AV4544" s="16"/>
      <c r="AW4544" s="17"/>
      <c r="AX4544" s="16"/>
      <c r="AY4544" s="16"/>
      <c r="AZ4544" s="16"/>
      <c r="BA4544" s="16"/>
      <c r="BB4544" s="16"/>
      <c r="BC4544" s="16"/>
      <c r="BD4544" s="16"/>
      <c r="BH4544" s="6"/>
      <c r="BI4544" s="3"/>
      <c r="BK4544" s="6"/>
      <c r="BL4544" s="3"/>
      <c r="BM4544" s="3"/>
    </row>
    <row r="4545" spans="11:65" ht="12.75" customHeight="1" x14ac:dyDescent="0.15">
      <c r="K4545" s="1"/>
      <c r="AL4545" s="16"/>
      <c r="AM4545" s="16"/>
      <c r="AN4545" s="17"/>
      <c r="AO4545" s="16"/>
      <c r="AP4545" s="16"/>
      <c r="AQ4545" s="18"/>
      <c r="AR4545" s="18"/>
      <c r="AS4545" s="16"/>
      <c r="AT4545" s="16"/>
      <c r="AU4545" s="16"/>
      <c r="AV4545" s="16"/>
      <c r="AW4545" s="17"/>
      <c r="AX4545" s="16"/>
      <c r="AY4545" s="16"/>
      <c r="AZ4545" s="16"/>
      <c r="BA4545" s="16"/>
      <c r="BB4545" s="16"/>
      <c r="BC4545" s="16"/>
      <c r="BD4545" s="16"/>
      <c r="BH4545" s="6"/>
      <c r="BI4545" s="3"/>
      <c r="BK4545" s="6"/>
      <c r="BL4545" s="3"/>
      <c r="BM4545" s="3"/>
    </row>
    <row r="4546" spans="11:65" ht="12.75" customHeight="1" x14ac:dyDescent="0.15">
      <c r="K4546" s="1"/>
      <c r="AL4546" s="16"/>
      <c r="AM4546" s="16"/>
      <c r="AN4546" s="17"/>
      <c r="AO4546" s="16"/>
      <c r="AP4546" s="16"/>
      <c r="AQ4546" s="18"/>
      <c r="AR4546" s="18"/>
      <c r="AS4546" s="16"/>
      <c r="AT4546" s="16"/>
      <c r="AU4546" s="16"/>
      <c r="AV4546" s="16"/>
      <c r="AW4546" s="17"/>
      <c r="AX4546" s="16"/>
      <c r="AY4546" s="16"/>
      <c r="AZ4546" s="16"/>
      <c r="BA4546" s="16"/>
      <c r="BB4546" s="16"/>
      <c r="BC4546" s="16"/>
      <c r="BD4546" s="16"/>
      <c r="BH4546" s="6"/>
      <c r="BI4546" s="3"/>
      <c r="BK4546" s="6"/>
      <c r="BL4546" s="3"/>
      <c r="BM4546" s="3"/>
    </row>
    <row r="4547" spans="11:65" ht="12.75" customHeight="1" x14ac:dyDescent="0.15">
      <c r="K4547" s="1"/>
      <c r="AL4547" s="16"/>
      <c r="AM4547" s="16"/>
      <c r="AN4547" s="17"/>
      <c r="AO4547" s="16"/>
      <c r="AP4547" s="16"/>
      <c r="AQ4547" s="18"/>
      <c r="AR4547" s="18"/>
      <c r="AS4547" s="16"/>
      <c r="AT4547" s="16"/>
      <c r="AU4547" s="16"/>
      <c r="AV4547" s="16"/>
      <c r="AW4547" s="17"/>
      <c r="AX4547" s="16"/>
      <c r="AY4547" s="16"/>
      <c r="AZ4547" s="16"/>
      <c r="BA4547" s="16"/>
      <c r="BB4547" s="16"/>
      <c r="BC4547" s="16"/>
      <c r="BD4547" s="16"/>
      <c r="BH4547" s="6"/>
      <c r="BI4547" s="3"/>
      <c r="BK4547" s="6"/>
      <c r="BL4547" s="3"/>
      <c r="BM4547" s="3"/>
    </row>
    <row r="4548" spans="11:65" ht="12.75" customHeight="1" x14ac:dyDescent="0.15">
      <c r="K4548" s="1"/>
      <c r="AL4548" s="16"/>
      <c r="AM4548" s="16"/>
      <c r="AN4548" s="17"/>
      <c r="AO4548" s="16"/>
      <c r="AP4548" s="16"/>
      <c r="AQ4548" s="18"/>
      <c r="AR4548" s="18"/>
      <c r="AS4548" s="16"/>
      <c r="AT4548" s="16"/>
      <c r="AU4548" s="16"/>
      <c r="AV4548" s="16"/>
      <c r="AW4548" s="17"/>
      <c r="AX4548" s="16"/>
      <c r="AY4548" s="16"/>
      <c r="AZ4548" s="16"/>
      <c r="BA4548" s="16"/>
      <c r="BB4548" s="16"/>
      <c r="BC4548" s="16"/>
      <c r="BD4548" s="16"/>
      <c r="BH4548" s="6"/>
      <c r="BI4548" s="3"/>
      <c r="BK4548" s="6"/>
      <c r="BL4548" s="3"/>
      <c r="BM4548" s="3"/>
    </row>
    <row r="4549" spans="11:65" ht="12.75" customHeight="1" x14ac:dyDescent="0.15">
      <c r="K4549" s="1"/>
      <c r="AL4549" s="16"/>
      <c r="AM4549" s="16"/>
      <c r="AN4549" s="17"/>
      <c r="AO4549" s="16"/>
      <c r="AP4549" s="16"/>
      <c r="AQ4549" s="18"/>
      <c r="AR4549" s="18"/>
      <c r="AS4549" s="16"/>
      <c r="AT4549" s="16"/>
      <c r="AU4549" s="16"/>
      <c r="AV4549" s="16"/>
      <c r="AW4549" s="17"/>
      <c r="AX4549" s="16"/>
      <c r="AY4549" s="16"/>
      <c r="AZ4549" s="16"/>
      <c r="BA4549" s="16"/>
      <c r="BB4549" s="16"/>
      <c r="BC4549" s="16"/>
      <c r="BD4549" s="16"/>
      <c r="BH4549" s="6"/>
      <c r="BI4549" s="3"/>
      <c r="BK4549" s="6"/>
      <c r="BL4549" s="3"/>
      <c r="BM4549" s="3"/>
    </row>
    <row r="4550" spans="11:65" ht="12.75" customHeight="1" x14ac:dyDescent="0.15">
      <c r="K4550" s="1"/>
      <c r="AL4550" s="16"/>
      <c r="AM4550" s="16"/>
      <c r="AN4550" s="17"/>
      <c r="AO4550" s="16"/>
      <c r="AP4550" s="16"/>
      <c r="AQ4550" s="18"/>
      <c r="AR4550" s="18"/>
      <c r="AS4550" s="16"/>
      <c r="AT4550" s="16"/>
      <c r="AU4550" s="16"/>
      <c r="AV4550" s="16"/>
      <c r="AW4550" s="17"/>
      <c r="AX4550" s="16"/>
      <c r="AY4550" s="16"/>
      <c r="AZ4550" s="16"/>
      <c r="BA4550" s="16"/>
      <c r="BB4550" s="16"/>
      <c r="BC4550" s="16"/>
      <c r="BD4550" s="16"/>
      <c r="BH4550" s="6"/>
      <c r="BI4550" s="3"/>
      <c r="BK4550" s="6"/>
      <c r="BL4550" s="3"/>
      <c r="BM4550" s="3"/>
    </row>
    <row r="4551" spans="11:65" ht="12.75" customHeight="1" x14ac:dyDescent="0.15">
      <c r="K4551" s="1"/>
      <c r="AL4551" s="16"/>
      <c r="AM4551" s="16"/>
      <c r="AN4551" s="17"/>
      <c r="AO4551" s="16"/>
      <c r="AP4551" s="16"/>
      <c r="AQ4551" s="18"/>
      <c r="AR4551" s="18"/>
      <c r="AS4551" s="16"/>
      <c r="AT4551" s="16"/>
      <c r="AU4551" s="16"/>
      <c r="AV4551" s="16"/>
      <c r="AW4551" s="17"/>
      <c r="AX4551" s="16"/>
      <c r="AY4551" s="16"/>
      <c r="AZ4551" s="16"/>
      <c r="BA4551" s="16"/>
      <c r="BB4551" s="16"/>
      <c r="BC4551" s="16"/>
      <c r="BD4551" s="16"/>
      <c r="BH4551" s="6"/>
      <c r="BI4551" s="3"/>
      <c r="BK4551" s="6"/>
      <c r="BL4551" s="3"/>
      <c r="BM4551" s="3"/>
    </row>
    <row r="4552" spans="11:65" ht="12.75" customHeight="1" x14ac:dyDescent="0.15">
      <c r="K4552" s="1"/>
      <c r="AL4552" s="16"/>
      <c r="AM4552" s="16"/>
      <c r="AN4552" s="17"/>
      <c r="AO4552" s="16"/>
      <c r="AP4552" s="16"/>
      <c r="AQ4552" s="18"/>
      <c r="AR4552" s="18"/>
      <c r="AS4552" s="16"/>
      <c r="AT4552" s="16"/>
      <c r="AU4552" s="16"/>
      <c r="AV4552" s="16"/>
      <c r="AW4552" s="17"/>
      <c r="AX4552" s="16"/>
      <c r="AY4552" s="16"/>
      <c r="AZ4552" s="16"/>
      <c r="BA4552" s="16"/>
      <c r="BB4552" s="16"/>
      <c r="BC4552" s="16"/>
      <c r="BD4552" s="16"/>
      <c r="BH4552" s="6"/>
      <c r="BI4552" s="3"/>
      <c r="BK4552" s="6"/>
      <c r="BL4552" s="3"/>
      <c r="BM4552" s="3"/>
    </row>
    <row r="4553" spans="11:65" ht="12.75" customHeight="1" x14ac:dyDescent="0.15">
      <c r="K4553" s="1"/>
      <c r="AL4553" s="16"/>
      <c r="AM4553" s="16"/>
      <c r="AN4553" s="17"/>
      <c r="AO4553" s="16"/>
      <c r="AP4553" s="16"/>
      <c r="AQ4553" s="18"/>
      <c r="AR4553" s="18"/>
      <c r="AS4553" s="16"/>
      <c r="AT4553" s="16"/>
      <c r="AU4553" s="16"/>
      <c r="AV4553" s="16"/>
      <c r="AW4553" s="17"/>
      <c r="AX4553" s="16"/>
      <c r="AY4553" s="16"/>
      <c r="AZ4553" s="16"/>
      <c r="BA4553" s="16"/>
      <c r="BB4553" s="16"/>
      <c r="BC4553" s="16"/>
      <c r="BD4553" s="16"/>
      <c r="BH4553" s="6"/>
      <c r="BI4553" s="3"/>
      <c r="BK4553" s="6"/>
      <c r="BL4553" s="3"/>
      <c r="BM4553" s="3"/>
    </row>
    <row r="4554" spans="11:65" ht="12.75" customHeight="1" x14ac:dyDescent="0.15">
      <c r="K4554" s="1"/>
      <c r="AL4554" s="16"/>
      <c r="AM4554" s="16"/>
      <c r="AN4554" s="17"/>
      <c r="AO4554" s="16"/>
      <c r="AP4554" s="16"/>
      <c r="AQ4554" s="18"/>
      <c r="AR4554" s="18"/>
      <c r="AS4554" s="16"/>
      <c r="AT4554" s="16"/>
      <c r="AU4554" s="16"/>
      <c r="AV4554" s="16"/>
      <c r="AW4554" s="17"/>
      <c r="AX4554" s="16"/>
      <c r="AY4554" s="16"/>
      <c r="AZ4554" s="16"/>
      <c r="BA4554" s="16"/>
      <c r="BB4554" s="16"/>
      <c r="BC4554" s="16"/>
      <c r="BD4554" s="16"/>
      <c r="BH4554" s="6"/>
      <c r="BI4554" s="3"/>
      <c r="BK4554" s="6"/>
      <c r="BL4554" s="3"/>
      <c r="BM4554" s="3"/>
    </row>
    <row r="4555" spans="11:65" ht="12.75" customHeight="1" x14ac:dyDescent="0.15">
      <c r="K4555" s="1"/>
      <c r="AL4555" s="16"/>
      <c r="AM4555" s="16"/>
      <c r="AN4555" s="17"/>
      <c r="AO4555" s="16"/>
      <c r="AP4555" s="16"/>
      <c r="AQ4555" s="18"/>
      <c r="AR4555" s="18"/>
      <c r="AS4555" s="16"/>
      <c r="AT4555" s="16"/>
      <c r="AU4555" s="16"/>
      <c r="AV4555" s="16"/>
      <c r="AW4555" s="17"/>
      <c r="AX4555" s="16"/>
      <c r="AY4555" s="16"/>
      <c r="AZ4555" s="16"/>
      <c r="BA4555" s="16"/>
      <c r="BB4555" s="16"/>
      <c r="BC4555" s="16"/>
      <c r="BD4555" s="16"/>
      <c r="BH4555" s="6"/>
      <c r="BI4555" s="3"/>
      <c r="BK4555" s="6"/>
      <c r="BL4555" s="3"/>
      <c r="BM4555" s="3"/>
    </row>
    <row r="4556" spans="11:65" ht="12.75" customHeight="1" x14ac:dyDescent="0.15">
      <c r="K4556" s="1"/>
      <c r="AL4556" s="16"/>
      <c r="AM4556" s="16"/>
      <c r="AN4556" s="17"/>
      <c r="AO4556" s="16"/>
      <c r="AP4556" s="16"/>
      <c r="AQ4556" s="18"/>
      <c r="AR4556" s="18"/>
      <c r="AS4556" s="16"/>
      <c r="AT4556" s="16"/>
      <c r="AU4556" s="16"/>
      <c r="AV4556" s="16"/>
      <c r="AW4556" s="17"/>
      <c r="AX4556" s="16"/>
      <c r="AY4556" s="16"/>
      <c r="AZ4556" s="16"/>
      <c r="BA4556" s="16"/>
      <c r="BB4556" s="16"/>
      <c r="BC4556" s="16"/>
      <c r="BD4556" s="16"/>
      <c r="BH4556" s="6"/>
      <c r="BI4556" s="3"/>
      <c r="BK4556" s="6"/>
      <c r="BL4556" s="3"/>
      <c r="BM4556" s="3"/>
    </row>
    <row r="4557" spans="11:65" ht="12.75" customHeight="1" x14ac:dyDescent="0.15">
      <c r="K4557" s="1"/>
      <c r="AL4557" s="16"/>
      <c r="AM4557" s="16"/>
      <c r="AN4557" s="17"/>
      <c r="AO4557" s="16"/>
      <c r="AP4557" s="16"/>
      <c r="AQ4557" s="18"/>
      <c r="AR4557" s="18"/>
      <c r="AS4557" s="16"/>
      <c r="AT4557" s="16"/>
      <c r="AU4557" s="16"/>
      <c r="AV4557" s="16"/>
      <c r="AW4557" s="17"/>
      <c r="AX4557" s="16"/>
      <c r="AY4557" s="16"/>
      <c r="AZ4557" s="16"/>
      <c r="BA4557" s="16"/>
      <c r="BB4557" s="16"/>
      <c r="BC4557" s="16"/>
      <c r="BD4557" s="16"/>
      <c r="BH4557" s="6"/>
      <c r="BI4557" s="3"/>
      <c r="BK4557" s="6"/>
      <c r="BL4557" s="3"/>
      <c r="BM4557" s="3"/>
    </row>
    <row r="4558" spans="11:65" ht="12.75" customHeight="1" x14ac:dyDescent="0.15">
      <c r="K4558" s="1"/>
      <c r="AL4558" s="16"/>
      <c r="AM4558" s="16"/>
      <c r="AN4558" s="17"/>
      <c r="AO4558" s="16"/>
      <c r="AP4558" s="16"/>
      <c r="AQ4558" s="18"/>
      <c r="AR4558" s="18"/>
      <c r="AS4558" s="16"/>
      <c r="AT4558" s="16"/>
      <c r="AU4558" s="16"/>
      <c r="AV4558" s="16"/>
      <c r="AW4558" s="17"/>
      <c r="AX4558" s="16"/>
      <c r="AY4558" s="16"/>
      <c r="AZ4558" s="16"/>
      <c r="BA4558" s="16"/>
      <c r="BB4558" s="16"/>
      <c r="BC4558" s="16"/>
      <c r="BD4558" s="16"/>
      <c r="BH4558" s="6"/>
      <c r="BI4558" s="3"/>
      <c r="BK4558" s="6"/>
      <c r="BL4558" s="3"/>
      <c r="BM4558" s="3"/>
    </row>
    <row r="4559" spans="11:65" ht="12.75" customHeight="1" x14ac:dyDescent="0.15">
      <c r="K4559" s="1"/>
      <c r="AL4559" s="16"/>
      <c r="AM4559" s="16"/>
      <c r="AN4559" s="17"/>
      <c r="AO4559" s="16"/>
      <c r="AP4559" s="16"/>
      <c r="AQ4559" s="18"/>
      <c r="AR4559" s="18"/>
      <c r="AS4559" s="16"/>
      <c r="AT4559" s="16"/>
      <c r="AU4559" s="16"/>
      <c r="AV4559" s="16"/>
      <c r="AW4559" s="17"/>
      <c r="AX4559" s="16"/>
      <c r="AY4559" s="16"/>
      <c r="AZ4559" s="16"/>
      <c r="BA4559" s="16"/>
      <c r="BB4559" s="16"/>
      <c r="BC4559" s="16"/>
      <c r="BD4559" s="16"/>
      <c r="BH4559" s="6"/>
      <c r="BI4559" s="3"/>
      <c r="BK4559" s="6"/>
      <c r="BL4559" s="3"/>
      <c r="BM4559" s="3"/>
    </row>
    <row r="4560" spans="11:65" ht="12.75" customHeight="1" x14ac:dyDescent="0.15">
      <c r="K4560" s="1"/>
      <c r="AL4560" s="16"/>
      <c r="AM4560" s="16"/>
      <c r="AN4560" s="17"/>
      <c r="AO4560" s="16"/>
      <c r="AP4560" s="16"/>
      <c r="AQ4560" s="18"/>
      <c r="AR4560" s="18"/>
      <c r="AS4560" s="16"/>
      <c r="AT4560" s="16"/>
      <c r="AU4560" s="16"/>
      <c r="AV4560" s="16"/>
      <c r="AW4560" s="17"/>
      <c r="AX4560" s="16"/>
      <c r="AY4560" s="16"/>
      <c r="AZ4560" s="16"/>
      <c r="BA4560" s="16"/>
      <c r="BB4560" s="16"/>
      <c r="BC4560" s="16"/>
      <c r="BD4560" s="16"/>
      <c r="BH4560" s="6"/>
      <c r="BI4560" s="3"/>
      <c r="BK4560" s="6"/>
      <c r="BL4560" s="3"/>
      <c r="BM4560" s="3"/>
    </row>
    <row r="4561" spans="11:65" ht="12.75" customHeight="1" x14ac:dyDescent="0.15">
      <c r="K4561" s="1"/>
      <c r="AL4561" s="16"/>
      <c r="AM4561" s="16"/>
      <c r="AN4561" s="17"/>
      <c r="AO4561" s="16"/>
      <c r="AP4561" s="16"/>
      <c r="AQ4561" s="18"/>
      <c r="AR4561" s="18"/>
      <c r="AS4561" s="16"/>
      <c r="AT4561" s="16"/>
      <c r="AU4561" s="16"/>
      <c r="AV4561" s="16"/>
      <c r="AW4561" s="17"/>
      <c r="AX4561" s="16"/>
      <c r="AY4561" s="16"/>
      <c r="AZ4561" s="16"/>
      <c r="BA4561" s="16"/>
      <c r="BB4561" s="16"/>
      <c r="BC4561" s="16"/>
      <c r="BD4561" s="16"/>
      <c r="BH4561" s="6"/>
      <c r="BI4561" s="3"/>
      <c r="BK4561" s="6"/>
      <c r="BL4561" s="3"/>
      <c r="BM4561" s="3"/>
    </row>
    <row r="4562" spans="11:65" ht="12.75" customHeight="1" x14ac:dyDescent="0.15">
      <c r="K4562" s="1"/>
      <c r="AL4562" s="16"/>
      <c r="AM4562" s="16"/>
      <c r="AN4562" s="17"/>
      <c r="AO4562" s="16"/>
      <c r="AP4562" s="16"/>
      <c r="AQ4562" s="18"/>
      <c r="AR4562" s="18"/>
      <c r="AS4562" s="16"/>
      <c r="AT4562" s="16"/>
      <c r="AU4562" s="16"/>
      <c r="AV4562" s="16"/>
      <c r="AW4562" s="17"/>
      <c r="AX4562" s="16"/>
      <c r="AY4562" s="16"/>
      <c r="AZ4562" s="16"/>
      <c r="BA4562" s="16"/>
      <c r="BB4562" s="16"/>
      <c r="BC4562" s="16"/>
      <c r="BD4562" s="16"/>
      <c r="BH4562" s="6"/>
      <c r="BI4562" s="3"/>
      <c r="BK4562" s="6"/>
      <c r="BL4562" s="3"/>
      <c r="BM4562" s="3"/>
    </row>
    <row r="4563" spans="11:65" ht="12.75" customHeight="1" x14ac:dyDescent="0.15">
      <c r="K4563" s="1"/>
      <c r="AL4563" s="16"/>
      <c r="AM4563" s="16"/>
      <c r="AN4563" s="17"/>
      <c r="AO4563" s="16"/>
      <c r="AP4563" s="16"/>
      <c r="AQ4563" s="18"/>
      <c r="AR4563" s="18"/>
      <c r="AS4563" s="16"/>
      <c r="AT4563" s="16"/>
      <c r="AU4563" s="16"/>
      <c r="AV4563" s="16"/>
      <c r="AW4563" s="17"/>
      <c r="AX4563" s="16"/>
      <c r="AY4563" s="16"/>
      <c r="AZ4563" s="16"/>
      <c r="BA4563" s="16"/>
      <c r="BB4563" s="16"/>
      <c r="BC4563" s="16"/>
      <c r="BD4563" s="16"/>
      <c r="BH4563" s="6"/>
      <c r="BI4563" s="3"/>
      <c r="BK4563" s="6"/>
      <c r="BL4563" s="3"/>
      <c r="BM4563" s="3"/>
    </row>
    <row r="4564" spans="11:65" ht="12.75" customHeight="1" x14ac:dyDescent="0.15">
      <c r="K4564" s="1"/>
      <c r="AL4564" s="16"/>
      <c r="AM4564" s="16"/>
      <c r="AN4564" s="17"/>
      <c r="AO4564" s="16"/>
      <c r="AP4564" s="16"/>
      <c r="AQ4564" s="18"/>
      <c r="AR4564" s="18"/>
      <c r="AS4564" s="16"/>
      <c r="AT4564" s="16"/>
      <c r="AU4564" s="16"/>
      <c r="AV4564" s="16"/>
      <c r="AW4564" s="17"/>
      <c r="AX4564" s="16"/>
      <c r="AY4564" s="16"/>
      <c r="AZ4564" s="16"/>
      <c r="BA4564" s="16"/>
      <c r="BB4564" s="16"/>
      <c r="BC4564" s="16"/>
      <c r="BD4564" s="16"/>
      <c r="BH4564" s="6"/>
      <c r="BI4564" s="3"/>
      <c r="BK4564" s="6"/>
      <c r="BL4564" s="3"/>
      <c r="BM4564" s="3"/>
    </row>
    <row r="4565" spans="11:65" ht="12.75" customHeight="1" x14ac:dyDescent="0.15">
      <c r="K4565" s="1"/>
      <c r="AL4565" s="16"/>
      <c r="AM4565" s="16"/>
      <c r="AN4565" s="17"/>
      <c r="AO4565" s="16"/>
      <c r="AP4565" s="16"/>
      <c r="AQ4565" s="18"/>
      <c r="AR4565" s="18"/>
      <c r="AS4565" s="16"/>
      <c r="AT4565" s="16"/>
      <c r="AU4565" s="16"/>
      <c r="AV4565" s="16"/>
      <c r="AW4565" s="17"/>
      <c r="AX4565" s="16"/>
      <c r="AY4565" s="16"/>
      <c r="AZ4565" s="16"/>
      <c r="BA4565" s="16"/>
      <c r="BB4565" s="16"/>
      <c r="BC4565" s="16"/>
      <c r="BD4565" s="16"/>
      <c r="BH4565" s="6"/>
      <c r="BI4565" s="3"/>
      <c r="BK4565" s="6"/>
      <c r="BL4565" s="3"/>
      <c r="BM4565" s="3"/>
    </row>
    <row r="4566" spans="11:65" ht="12.75" customHeight="1" x14ac:dyDescent="0.15">
      <c r="K4566" s="1"/>
      <c r="AL4566" s="16"/>
      <c r="AM4566" s="16"/>
      <c r="AN4566" s="17"/>
      <c r="AO4566" s="16"/>
      <c r="AP4566" s="16"/>
      <c r="AQ4566" s="18"/>
      <c r="AR4566" s="18"/>
      <c r="AS4566" s="16"/>
      <c r="AT4566" s="16"/>
      <c r="AU4566" s="16"/>
      <c r="AV4566" s="16"/>
      <c r="AW4566" s="17"/>
      <c r="AX4566" s="16"/>
      <c r="AY4566" s="16"/>
      <c r="AZ4566" s="16"/>
      <c r="BA4566" s="16"/>
      <c r="BB4566" s="16"/>
      <c r="BC4566" s="16"/>
      <c r="BD4566" s="16"/>
      <c r="BH4566" s="6"/>
      <c r="BI4566" s="3"/>
      <c r="BK4566" s="6"/>
      <c r="BL4566" s="3"/>
      <c r="BM4566" s="3"/>
    </row>
    <row r="4567" spans="11:65" ht="12.75" customHeight="1" x14ac:dyDescent="0.15">
      <c r="K4567" s="1"/>
      <c r="AL4567" s="16"/>
      <c r="AM4567" s="16"/>
      <c r="AN4567" s="17"/>
      <c r="AO4567" s="16"/>
      <c r="AP4567" s="16"/>
      <c r="AQ4567" s="18"/>
      <c r="AR4567" s="18"/>
      <c r="AS4567" s="16"/>
      <c r="AT4567" s="16"/>
      <c r="AU4567" s="16"/>
      <c r="AV4567" s="16"/>
      <c r="AW4567" s="17"/>
      <c r="AX4567" s="16"/>
      <c r="AY4567" s="16"/>
      <c r="AZ4567" s="16"/>
      <c r="BA4567" s="16"/>
      <c r="BB4567" s="16"/>
      <c r="BC4567" s="16"/>
      <c r="BD4567" s="16"/>
      <c r="BH4567" s="6"/>
      <c r="BI4567" s="3"/>
      <c r="BK4567" s="6"/>
      <c r="BL4567" s="3"/>
      <c r="BM4567" s="3"/>
    </row>
    <row r="4568" spans="11:65" ht="12.75" customHeight="1" x14ac:dyDescent="0.15">
      <c r="K4568" s="1"/>
      <c r="AL4568" s="16"/>
      <c r="AM4568" s="16"/>
      <c r="AN4568" s="17"/>
      <c r="AO4568" s="16"/>
      <c r="AP4568" s="16"/>
      <c r="AQ4568" s="18"/>
      <c r="AR4568" s="18"/>
      <c r="AS4568" s="16"/>
      <c r="AT4568" s="16"/>
      <c r="AU4568" s="16"/>
      <c r="AV4568" s="16"/>
      <c r="AW4568" s="17"/>
      <c r="AX4568" s="16"/>
      <c r="AY4568" s="16"/>
      <c r="AZ4568" s="16"/>
      <c r="BA4568" s="16"/>
      <c r="BB4568" s="16"/>
      <c r="BC4568" s="16"/>
      <c r="BD4568" s="16"/>
      <c r="BH4568" s="6"/>
      <c r="BI4568" s="3"/>
      <c r="BK4568" s="6"/>
      <c r="BL4568" s="3"/>
      <c r="BM4568" s="3"/>
    </row>
    <row r="4569" spans="11:65" ht="12.75" customHeight="1" x14ac:dyDescent="0.15">
      <c r="K4569" s="1"/>
      <c r="AL4569" s="16"/>
      <c r="AM4569" s="16"/>
      <c r="AN4569" s="17"/>
      <c r="AO4569" s="16"/>
      <c r="AP4569" s="16"/>
      <c r="AQ4569" s="18"/>
      <c r="AR4569" s="18"/>
      <c r="AS4569" s="16"/>
      <c r="AT4569" s="16"/>
      <c r="AU4569" s="16"/>
      <c r="AV4569" s="16"/>
      <c r="AW4569" s="17"/>
      <c r="AX4569" s="16"/>
      <c r="AY4569" s="16"/>
      <c r="AZ4569" s="16"/>
      <c r="BA4569" s="16"/>
      <c r="BB4569" s="16"/>
      <c r="BC4569" s="16"/>
      <c r="BD4569" s="16"/>
      <c r="BH4569" s="6"/>
      <c r="BI4569" s="3"/>
      <c r="BK4569" s="6"/>
      <c r="BL4569" s="3"/>
      <c r="BM4569" s="3"/>
    </row>
    <row r="4570" spans="11:65" ht="12.75" customHeight="1" x14ac:dyDescent="0.15">
      <c r="K4570" s="1"/>
      <c r="AL4570" s="16"/>
      <c r="AM4570" s="16"/>
      <c r="AN4570" s="17"/>
      <c r="AO4570" s="16"/>
      <c r="AP4570" s="16"/>
      <c r="AQ4570" s="18"/>
      <c r="AR4570" s="18"/>
      <c r="AS4570" s="16"/>
      <c r="AT4570" s="16"/>
      <c r="AU4570" s="16"/>
      <c r="AV4570" s="16"/>
      <c r="AW4570" s="17"/>
      <c r="AX4570" s="16"/>
      <c r="AY4570" s="16"/>
      <c r="AZ4570" s="16"/>
      <c r="BA4570" s="16"/>
      <c r="BB4570" s="16"/>
      <c r="BC4570" s="16"/>
      <c r="BD4570" s="16"/>
      <c r="BH4570" s="6"/>
      <c r="BI4570" s="3"/>
      <c r="BK4570" s="6"/>
      <c r="BL4570" s="3"/>
      <c r="BM4570" s="3"/>
    </row>
    <row r="4571" spans="11:65" ht="12.75" customHeight="1" x14ac:dyDescent="0.15">
      <c r="K4571" s="1"/>
      <c r="AL4571" s="16"/>
      <c r="AM4571" s="16"/>
      <c r="AN4571" s="17"/>
      <c r="AO4571" s="16"/>
      <c r="AP4571" s="16"/>
      <c r="AQ4571" s="18"/>
      <c r="AR4571" s="18"/>
      <c r="AS4571" s="16"/>
      <c r="AT4571" s="16"/>
      <c r="AU4571" s="16"/>
      <c r="AV4571" s="16"/>
      <c r="AW4571" s="17"/>
      <c r="AX4571" s="16"/>
      <c r="AY4571" s="16"/>
      <c r="AZ4571" s="16"/>
      <c r="BA4571" s="16"/>
      <c r="BB4571" s="16"/>
      <c r="BC4571" s="16"/>
      <c r="BD4571" s="16"/>
      <c r="BH4571" s="6"/>
      <c r="BI4571" s="3"/>
      <c r="BK4571" s="6"/>
      <c r="BL4571" s="3"/>
      <c r="BM4571" s="3"/>
    </row>
    <row r="4572" spans="11:65" ht="12.75" customHeight="1" x14ac:dyDescent="0.15">
      <c r="K4572" s="1"/>
      <c r="AL4572" s="16"/>
      <c r="AM4572" s="16"/>
      <c r="AN4572" s="17"/>
      <c r="AO4572" s="16"/>
      <c r="AP4572" s="16"/>
      <c r="AQ4572" s="18"/>
      <c r="AR4572" s="18"/>
      <c r="AS4572" s="16"/>
      <c r="AT4572" s="16"/>
      <c r="AU4572" s="16"/>
      <c r="AV4572" s="16"/>
      <c r="AW4572" s="17"/>
      <c r="AX4572" s="16"/>
      <c r="AY4572" s="16"/>
      <c r="AZ4572" s="16"/>
      <c r="BA4572" s="16"/>
      <c r="BB4572" s="16"/>
      <c r="BC4572" s="16"/>
      <c r="BD4572" s="16"/>
      <c r="BH4572" s="6"/>
      <c r="BI4572" s="3"/>
      <c r="BK4572" s="6"/>
      <c r="BL4572" s="3"/>
      <c r="BM4572" s="3"/>
    </row>
    <row r="4573" spans="11:65" ht="12.75" customHeight="1" x14ac:dyDescent="0.15">
      <c r="K4573" s="1"/>
      <c r="AL4573" s="16"/>
      <c r="AM4573" s="16"/>
      <c r="AN4573" s="17"/>
      <c r="AO4573" s="16"/>
      <c r="AP4573" s="16"/>
      <c r="AQ4573" s="18"/>
      <c r="AR4573" s="18"/>
      <c r="AS4573" s="16"/>
      <c r="AT4573" s="16"/>
      <c r="AU4573" s="16"/>
      <c r="AV4573" s="16"/>
      <c r="AW4573" s="17"/>
      <c r="AX4573" s="16"/>
      <c r="AY4573" s="16"/>
      <c r="AZ4573" s="16"/>
      <c r="BA4573" s="16"/>
      <c r="BB4573" s="16"/>
      <c r="BC4573" s="16"/>
      <c r="BD4573" s="16"/>
      <c r="BH4573" s="6"/>
      <c r="BI4573" s="3"/>
      <c r="BK4573" s="6"/>
      <c r="BL4573" s="3"/>
      <c r="BM4573" s="3"/>
    </row>
    <row r="4574" spans="11:65" ht="12.75" customHeight="1" x14ac:dyDescent="0.15">
      <c r="K4574" s="1"/>
      <c r="AL4574" s="16"/>
      <c r="AM4574" s="16"/>
      <c r="AN4574" s="17"/>
      <c r="AO4574" s="16"/>
      <c r="AP4574" s="16"/>
      <c r="AQ4574" s="18"/>
      <c r="AR4574" s="18"/>
      <c r="AS4574" s="16"/>
      <c r="AT4574" s="16"/>
      <c r="AU4574" s="16"/>
      <c r="AV4574" s="16"/>
      <c r="AW4574" s="17"/>
      <c r="AX4574" s="16"/>
      <c r="AY4574" s="16"/>
      <c r="AZ4574" s="16"/>
      <c r="BA4574" s="16"/>
      <c r="BB4574" s="16"/>
      <c r="BC4574" s="16"/>
      <c r="BD4574" s="16"/>
      <c r="BH4574" s="6"/>
      <c r="BI4574" s="3"/>
      <c r="BK4574" s="6"/>
      <c r="BL4574" s="3"/>
      <c r="BM4574" s="3"/>
    </row>
    <row r="4575" spans="11:65" ht="12.75" customHeight="1" x14ac:dyDescent="0.15">
      <c r="K4575" s="1"/>
      <c r="AL4575" s="16"/>
      <c r="AM4575" s="16"/>
      <c r="AN4575" s="17"/>
      <c r="AO4575" s="16"/>
      <c r="AP4575" s="16"/>
      <c r="AQ4575" s="18"/>
      <c r="AR4575" s="18"/>
      <c r="AS4575" s="16"/>
      <c r="AT4575" s="16"/>
      <c r="AU4575" s="16"/>
      <c r="AV4575" s="16"/>
      <c r="AW4575" s="17"/>
      <c r="AX4575" s="16"/>
      <c r="AY4575" s="16"/>
      <c r="AZ4575" s="16"/>
      <c r="BA4575" s="16"/>
      <c r="BB4575" s="16"/>
      <c r="BC4575" s="16"/>
      <c r="BD4575" s="16"/>
      <c r="BH4575" s="6"/>
      <c r="BI4575" s="3"/>
      <c r="BK4575" s="6"/>
      <c r="BL4575" s="3"/>
      <c r="BM4575" s="3"/>
    </row>
    <row r="4576" spans="11:65" ht="12.75" customHeight="1" x14ac:dyDescent="0.15">
      <c r="K4576" s="1"/>
      <c r="AL4576" s="16"/>
      <c r="AM4576" s="16"/>
      <c r="AN4576" s="17"/>
      <c r="AO4576" s="16"/>
      <c r="AP4576" s="16"/>
      <c r="AQ4576" s="18"/>
      <c r="AR4576" s="18"/>
      <c r="AS4576" s="16"/>
      <c r="AT4576" s="16"/>
      <c r="AU4576" s="16"/>
      <c r="AV4576" s="16"/>
      <c r="AW4576" s="17"/>
      <c r="AX4576" s="16"/>
      <c r="AY4576" s="16"/>
      <c r="AZ4576" s="16"/>
      <c r="BA4576" s="16"/>
      <c r="BB4576" s="16"/>
      <c r="BC4576" s="16"/>
      <c r="BD4576" s="16"/>
      <c r="BH4576" s="6"/>
      <c r="BI4576" s="3"/>
      <c r="BK4576" s="6"/>
      <c r="BL4576" s="3"/>
      <c r="BM4576" s="3"/>
    </row>
    <row r="4577" spans="11:65" ht="12.75" customHeight="1" x14ac:dyDescent="0.15">
      <c r="K4577" s="1"/>
      <c r="AL4577" s="16"/>
      <c r="AM4577" s="16"/>
      <c r="AN4577" s="17"/>
      <c r="AO4577" s="16"/>
      <c r="AP4577" s="16"/>
      <c r="AQ4577" s="18"/>
      <c r="AR4577" s="18"/>
      <c r="AS4577" s="16"/>
      <c r="AT4577" s="16"/>
      <c r="AU4577" s="16"/>
      <c r="AV4577" s="16"/>
      <c r="AW4577" s="17"/>
      <c r="AX4577" s="16"/>
      <c r="AY4577" s="16"/>
      <c r="AZ4577" s="16"/>
      <c r="BA4577" s="16"/>
      <c r="BB4577" s="16"/>
      <c r="BC4577" s="16"/>
      <c r="BD4577" s="16"/>
      <c r="BH4577" s="6"/>
      <c r="BI4577" s="3"/>
      <c r="BK4577" s="6"/>
      <c r="BL4577" s="3"/>
      <c r="BM4577" s="3"/>
    </row>
    <row r="4578" spans="11:65" ht="12.75" customHeight="1" x14ac:dyDescent="0.15">
      <c r="K4578" s="1"/>
      <c r="AL4578" s="16"/>
      <c r="AM4578" s="16"/>
      <c r="AN4578" s="17"/>
      <c r="AO4578" s="16"/>
      <c r="AP4578" s="16"/>
      <c r="AQ4578" s="18"/>
      <c r="AR4578" s="18"/>
      <c r="AS4578" s="16"/>
      <c r="AT4578" s="16"/>
      <c r="AU4578" s="16"/>
      <c r="AV4578" s="16"/>
      <c r="AW4578" s="17"/>
      <c r="AX4578" s="16"/>
      <c r="AY4578" s="16"/>
      <c r="AZ4578" s="16"/>
      <c r="BA4578" s="16"/>
      <c r="BB4578" s="16"/>
      <c r="BC4578" s="16"/>
      <c r="BD4578" s="16"/>
      <c r="BH4578" s="6"/>
      <c r="BI4578" s="3"/>
      <c r="BK4578" s="6"/>
      <c r="BL4578" s="3"/>
      <c r="BM4578" s="3"/>
    </row>
    <row r="4579" spans="11:65" ht="12.75" customHeight="1" x14ac:dyDescent="0.15">
      <c r="K4579" s="1"/>
      <c r="AL4579" s="16"/>
      <c r="AM4579" s="16"/>
      <c r="AN4579" s="17"/>
      <c r="AO4579" s="16"/>
      <c r="AP4579" s="16"/>
      <c r="AQ4579" s="18"/>
      <c r="AR4579" s="18"/>
      <c r="AS4579" s="16"/>
      <c r="AT4579" s="16"/>
      <c r="AU4579" s="16"/>
      <c r="AV4579" s="16"/>
      <c r="AW4579" s="17"/>
      <c r="AX4579" s="16"/>
      <c r="AY4579" s="16"/>
      <c r="AZ4579" s="16"/>
      <c r="BA4579" s="16"/>
      <c r="BB4579" s="16"/>
      <c r="BC4579" s="16"/>
      <c r="BD4579" s="16"/>
      <c r="BH4579" s="6"/>
      <c r="BI4579" s="3"/>
      <c r="BK4579" s="6"/>
      <c r="BL4579" s="3"/>
      <c r="BM4579" s="3"/>
    </row>
    <row r="4580" spans="11:65" ht="12.75" customHeight="1" x14ac:dyDescent="0.15">
      <c r="K4580" s="1"/>
      <c r="AL4580" s="16"/>
      <c r="AM4580" s="16"/>
      <c r="AN4580" s="17"/>
      <c r="AO4580" s="16"/>
      <c r="AP4580" s="16"/>
      <c r="AQ4580" s="18"/>
      <c r="AR4580" s="18"/>
      <c r="AS4580" s="16"/>
      <c r="AT4580" s="16"/>
      <c r="AU4580" s="16"/>
      <c r="AV4580" s="16"/>
      <c r="AW4580" s="17"/>
      <c r="AX4580" s="16"/>
      <c r="AY4580" s="16"/>
      <c r="AZ4580" s="16"/>
      <c r="BA4580" s="16"/>
      <c r="BB4580" s="16"/>
      <c r="BC4580" s="16"/>
      <c r="BD4580" s="16"/>
      <c r="BH4580" s="6"/>
      <c r="BI4580" s="3"/>
      <c r="BK4580" s="6"/>
      <c r="BL4580" s="3"/>
      <c r="BM4580" s="3"/>
    </row>
    <row r="4581" spans="11:65" ht="12.75" customHeight="1" x14ac:dyDescent="0.15">
      <c r="K4581" s="1"/>
      <c r="AL4581" s="16"/>
      <c r="AM4581" s="16"/>
      <c r="AN4581" s="17"/>
      <c r="AO4581" s="16"/>
      <c r="AP4581" s="16"/>
      <c r="AQ4581" s="18"/>
      <c r="AR4581" s="18"/>
      <c r="AS4581" s="16"/>
      <c r="AT4581" s="16"/>
      <c r="AU4581" s="16"/>
      <c r="AV4581" s="16"/>
      <c r="AW4581" s="17"/>
      <c r="AX4581" s="16"/>
      <c r="AY4581" s="16"/>
      <c r="AZ4581" s="16"/>
      <c r="BA4581" s="16"/>
      <c r="BB4581" s="16"/>
      <c r="BC4581" s="16"/>
      <c r="BD4581" s="16"/>
      <c r="BH4581" s="6"/>
      <c r="BI4581" s="3"/>
      <c r="BK4581" s="6"/>
      <c r="BL4581" s="3"/>
      <c r="BM4581" s="3"/>
    </row>
    <row r="4582" spans="11:65" ht="12.75" customHeight="1" x14ac:dyDescent="0.15">
      <c r="K4582" s="1"/>
      <c r="AL4582" s="16"/>
      <c r="AM4582" s="16"/>
      <c r="AN4582" s="17"/>
      <c r="AO4582" s="16"/>
      <c r="AP4582" s="16"/>
      <c r="AQ4582" s="18"/>
      <c r="AR4582" s="18"/>
      <c r="AS4582" s="16"/>
      <c r="AT4582" s="16"/>
      <c r="AU4582" s="16"/>
      <c r="AV4582" s="16"/>
      <c r="AW4582" s="17"/>
      <c r="AX4582" s="16"/>
      <c r="AY4582" s="16"/>
      <c r="AZ4582" s="16"/>
      <c r="BA4582" s="16"/>
      <c r="BB4582" s="16"/>
      <c r="BC4582" s="16"/>
      <c r="BD4582" s="16"/>
      <c r="BH4582" s="6"/>
      <c r="BI4582" s="3"/>
      <c r="BK4582" s="6"/>
      <c r="BL4582" s="3"/>
      <c r="BM4582" s="3"/>
    </row>
    <row r="4583" spans="11:65" ht="12.75" customHeight="1" x14ac:dyDescent="0.15">
      <c r="K4583" s="1"/>
      <c r="AL4583" s="16"/>
      <c r="AM4583" s="16"/>
      <c r="AN4583" s="17"/>
      <c r="AO4583" s="16"/>
      <c r="AP4583" s="16"/>
      <c r="AQ4583" s="18"/>
      <c r="AR4583" s="18"/>
      <c r="AS4583" s="16"/>
      <c r="AT4583" s="16"/>
      <c r="AU4583" s="16"/>
      <c r="AV4583" s="16"/>
      <c r="AW4583" s="17"/>
      <c r="AX4583" s="16"/>
      <c r="AY4583" s="16"/>
      <c r="AZ4583" s="16"/>
      <c r="BA4583" s="16"/>
      <c r="BB4583" s="16"/>
      <c r="BC4583" s="16"/>
      <c r="BD4583" s="16"/>
      <c r="BH4583" s="6"/>
      <c r="BI4583" s="3"/>
      <c r="BK4583" s="6"/>
      <c r="BL4583" s="3"/>
      <c r="BM4583" s="3"/>
    </row>
    <row r="4584" spans="11:65" ht="12.75" customHeight="1" x14ac:dyDescent="0.15">
      <c r="K4584" s="1"/>
      <c r="AL4584" s="16"/>
      <c r="AM4584" s="16"/>
      <c r="AN4584" s="17"/>
      <c r="AO4584" s="16"/>
      <c r="AP4584" s="16"/>
      <c r="AQ4584" s="18"/>
      <c r="AR4584" s="18"/>
      <c r="AS4584" s="16"/>
      <c r="AT4584" s="16"/>
      <c r="AU4584" s="16"/>
      <c r="AV4584" s="16"/>
      <c r="AW4584" s="17"/>
      <c r="AX4584" s="16"/>
      <c r="AY4584" s="16"/>
      <c r="AZ4584" s="16"/>
      <c r="BA4584" s="16"/>
      <c r="BB4584" s="16"/>
      <c r="BC4584" s="16"/>
      <c r="BD4584" s="16"/>
      <c r="BH4584" s="6"/>
      <c r="BI4584" s="3"/>
      <c r="BK4584" s="6"/>
      <c r="BL4584" s="3"/>
      <c r="BM4584" s="3"/>
    </row>
    <row r="4585" spans="11:65" ht="12.75" customHeight="1" x14ac:dyDescent="0.15">
      <c r="K4585" s="1"/>
      <c r="AL4585" s="16"/>
      <c r="AM4585" s="16"/>
      <c r="AN4585" s="17"/>
      <c r="AO4585" s="16"/>
      <c r="AP4585" s="16"/>
      <c r="AQ4585" s="18"/>
      <c r="AR4585" s="18"/>
      <c r="AS4585" s="16"/>
      <c r="AT4585" s="16"/>
      <c r="AU4585" s="16"/>
      <c r="AV4585" s="16"/>
      <c r="AW4585" s="17"/>
      <c r="AX4585" s="16"/>
      <c r="AY4585" s="16"/>
      <c r="AZ4585" s="16"/>
      <c r="BA4585" s="16"/>
      <c r="BB4585" s="16"/>
      <c r="BC4585" s="16"/>
      <c r="BD4585" s="16"/>
      <c r="BH4585" s="6"/>
      <c r="BI4585" s="3"/>
      <c r="BK4585" s="6"/>
      <c r="BL4585" s="3"/>
      <c r="BM4585" s="3"/>
    </row>
    <row r="4586" spans="11:65" ht="12.75" customHeight="1" x14ac:dyDescent="0.15">
      <c r="K4586" s="1"/>
      <c r="AL4586" s="16"/>
      <c r="AM4586" s="16"/>
      <c r="AN4586" s="17"/>
      <c r="AO4586" s="16"/>
      <c r="AP4586" s="16"/>
      <c r="AQ4586" s="18"/>
      <c r="AR4586" s="18"/>
      <c r="AS4586" s="16"/>
      <c r="AT4586" s="16"/>
      <c r="AU4586" s="16"/>
      <c r="AV4586" s="16"/>
      <c r="AW4586" s="17"/>
      <c r="AX4586" s="16"/>
      <c r="AY4586" s="16"/>
      <c r="AZ4586" s="16"/>
      <c r="BA4586" s="16"/>
      <c r="BB4586" s="16"/>
      <c r="BC4586" s="16"/>
      <c r="BD4586" s="16"/>
      <c r="BH4586" s="6"/>
      <c r="BI4586" s="3"/>
      <c r="BK4586" s="6"/>
      <c r="BL4586" s="3"/>
      <c r="BM4586" s="3"/>
    </row>
    <row r="4587" spans="11:65" ht="12.75" customHeight="1" x14ac:dyDescent="0.15">
      <c r="K4587" s="1"/>
      <c r="AL4587" s="16"/>
      <c r="AM4587" s="16"/>
      <c r="AN4587" s="17"/>
      <c r="AO4587" s="16"/>
      <c r="AP4587" s="16"/>
      <c r="AQ4587" s="18"/>
      <c r="AR4587" s="18"/>
      <c r="AS4587" s="16"/>
      <c r="AT4587" s="16"/>
      <c r="AU4587" s="16"/>
      <c r="AV4587" s="16"/>
      <c r="AW4587" s="17"/>
      <c r="AX4587" s="16"/>
      <c r="AY4587" s="16"/>
      <c r="AZ4587" s="16"/>
      <c r="BA4587" s="16"/>
      <c r="BB4587" s="16"/>
      <c r="BC4587" s="16"/>
      <c r="BD4587" s="16"/>
      <c r="BH4587" s="6"/>
      <c r="BI4587" s="3"/>
      <c r="BK4587" s="6"/>
      <c r="BL4587" s="3"/>
      <c r="BM4587" s="3"/>
    </row>
    <row r="4588" spans="11:65" ht="12.75" customHeight="1" x14ac:dyDescent="0.15">
      <c r="K4588" s="1"/>
      <c r="AL4588" s="16"/>
      <c r="AM4588" s="16"/>
      <c r="AN4588" s="17"/>
      <c r="AO4588" s="16"/>
      <c r="AP4588" s="16"/>
      <c r="AQ4588" s="18"/>
      <c r="AR4588" s="18"/>
      <c r="AS4588" s="16"/>
      <c r="AT4588" s="16"/>
      <c r="AU4588" s="16"/>
      <c r="AV4588" s="16"/>
      <c r="AW4588" s="17"/>
      <c r="AX4588" s="16"/>
      <c r="AY4588" s="16"/>
      <c r="AZ4588" s="16"/>
      <c r="BA4588" s="16"/>
      <c r="BB4588" s="16"/>
      <c r="BC4588" s="16"/>
      <c r="BD4588" s="16"/>
      <c r="BH4588" s="6"/>
      <c r="BI4588" s="3"/>
      <c r="BK4588" s="6"/>
      <c r="BL4588" s="3"/>
      <c r="BM4588" s="3"/>
    </row>
    <row r="4589" spans="11:65" ht="12.75" customHeight="1" x14ac:dyDescent="0.15">
      <c r="K4589" s="1"/>
      <c r="AL4589" s="16"/>
      <c r="AM4589" s="16"/>
      <c r="AN4589" s="17"/>
      <c r="AO4589" s="16"/>
      <c r="AP4589" s="16"/>
      <c r="AQ4589" s="18"/>
      <c r="AR4589" s="18"/>
      <c r="AS4589" s="16"/>
      <c r="AT4589" s="16"/>
      <c r="AU4589" s="16"/>
      <c r="AV4589" s="16"/>
      <c r="AW4589" s="17"/>
      <c r="AX4589" s="16"/>
      <c r="AY4589" s="16"/>
      <c r="AZ4589" s="16"/>
      <c r="BA4589" s="16"/>
      <c r="BB4589" s="16"/>
      <c r="BC4589" s="16"/>
      <c r="BD4589" s="16"/>
      <c r="BH4589" s="6"/>
      <c r="BI4589" s="3"/>
      <c r="BK4589" s="6"/>
      <c r="BL4589" s="3"/>
      <c r="BM4589" s="3"/>
    </row>
    <row r="4590" spans="11:65" ht="12.75" customHeight="1" x14ac:dyDescent="0.15">
      <c r="K4590" s="1"/>
      <c r="AL4590" s="16"/>
      <c r="AM4590" s="16"/>
      <c r="AN4590" s="17"/>
      <c r="AO4590" s="16"/>
      <c r="AP4590" s="16"/>
      <c r="AQ4590" s="18"/>
      <c r="AR4590" s="18"/>
      <c r="AS4590" s="16"/>
      <c r="AT4590" s="16"/>
      <c r="AU4590" s="16"/>
      <c r="AV4590" s="16"/>
      <c r="AW4590" s="17"/>
      <c r="AX4590" s="16"/>
      <c r="AY4590" s="16"/>
      <c r="AZ4590" s="16"/>
      <c r="BA4590" s="16"/>
      <c r="BB4590" s="16"/>
      <c r="BC4590" s="16"/>
      <c r="BD4590" s="16"/>
      <c r="BH4590" s="6"/>
      <c r="BI4590" s="3"/>
      <c r="BK4590" s="6"/>
      <c r="BL4590" s="3"/>
      <c r="BM4590" s="3"/>
    </row>
    <row r="4591" spans="11:65" ht="12.75" customHeight="1" x14ac:dyDescent="0.15">
      <c r="K4591" s="1"/>
      <c r="AL4591" s="16"/>
      <c r="AM4591" s="16"/>
      <c r="AN4591" s="17"/>
      <c r="AO4591" s="16"/>
      <c r="AP4591" s="16"/>
      <c r="AQ4591" s="18"/>
      <c r="AR4591" s="18"/>
      <c r="AS4591" s="16"/>
      <c r="AT4591" s="16"/>
      <c r="AU4591" s="16"/>
      <c r="AV4591" s="16"/>
      <c r="AW4591" s="17"/>
      <c r="AX4591" s="16"/>
      <c r="AY4591" s="16"/>
      <c r="AZ4591" s="16"/>
      <c r="BA4591" s="16"/>
      <c r="BB4591" s="16"/>
      <c r="BC4591" s="16"/>
      <c r="BD4591" s="16"/>
      <c r="BH4591" s="6"/>
      <c r="BI4591" s="3"/>
      <c r="BK4591" s="6"/>
      <c r="BL4591" s="3"/>
      <c r="BM4591" s="3"/>
    </row>
    <row r="4592" spans="11:65" ht="12.75" customHeight="1" x14ac:dyDescent="0.15">
      <c r="K4592" s="1"/>
      <c r="AL4592" s="16"/>
      <c r="AM4592" s="16"/>
      <c r="AN4592" s="17"/>
      <c r="AO4592" s="16"/>
      <c r="AP4592" s="16"/>
      <c r="AQ4592" s="18"/>
      <c r="AR4592" s="18"/>
      <c r="AS4592" s="16"/>
      <c r="AT4592" s="16"/>
      <c r="AU4592" s="16"/>
      <c r="AV4592" s="16"/>
      <c r="AW4592" s="17"/>
      <c r="AX4592" s="16"/>
      <c r="AY4592" s="16"/>
      <c r="AZ4592" s="16"/>
      <c r="BA4592" s="16"/>
      <c r="BB4592" s="16"/>
      <c r="BC4592" s="16"/>
      <c r="BD4592" s="16"/>
      <c r="BH4592" s="6"/>
      <c r="BI4592" s="3"/>
      <c r="BK4592" s="6"/>
      <c r="BL4592" s="3"/>
      <c r="BM4592" s="3"/>
    </row>
    <row r="4593" spans="11:65" ht="12.75" customHeight="1" x14ac:dyDescent="0.15">
      <c r="K4593" s="1"/>
      <c r="AL4593" s="16"/>
      <c r="AM4593" s="16"/>
      <c r="AN4593" s="17"/>
      <c r="AO4593" s="16"/>
      <c r="AP4593" s="16"/>
      <c r="AQ4593" s="18"/>
      <c r="AR4593" s="18"/>
      <c r="AS4593" s="16"/>
      <c r="AT4593" s="16"/>
      <c r="AU4593" s="16"/>
      <c r="AV4593" s="16"/>
      <c r="AW4593" s="17"/>
      <c r="AX4593" s="16"/>
      <c r="AY4593" s="16"/>
      <c r="AZ4593" s="16"/>
      <c r="BA4593" s="16"/>
      <c r="BB4593" s="16"/>
      <c r="BC4593" s="16"/>
      <c r="BD4593" s="16"/>
      <c r="BH4593" s="6"/>
      <c r="BI4593" s="3"/>
      <c r="BK4593" s="6"/>
      <c r="BL4593" s="3"/>
      <c r="BM4593" s="3"/>
    </row>
    <row r="4594" spans="11:65" ht="12.75" customHeight="1" x14ac:dyDescent="0.15">
      <c r="K4594" s="1"/>
      <c r="AL4594" s="16"/>
      <c r="AM4594" s="16"/>
      <c r="AN4594" s="17"/>
      <c r="AO4594" s="16"/>
      <c r="AP4594" s="16"/>
      <c r="AQ4594" s="18"/>
      <c r="AR4594" s="18"/>
      <c r="AS4594" s="16"/>
      <c r="AT4594" s="16"/>
      <c r="AU4594" s="16"/>
      <c r="AV4594" s="16"/>
      <c r="AW4594" s="17"/>
      <c r="AX4594" s="16"/>
      <c r="AY4594" s="16"/>
      <c r="AZ4594" s="16"/>
      <c r="BA4594" s="16"/>
      <c r="BB4594" s="16"/>
      <c r="BC4594" s="16"/>
      <c r="BD4594" s="16"/>
      <c r="BH4594" s="6"/>
      <c r="BI4594" s="3"/>
      <c r="BK4594" s="6"/>
      <c r="BL4594" s="3"/>
      <c r="BM4594" s="3"/>
    </row>
    <row r="4595" spans="11:65" ht="12.75" customHeight="1" x14ac:dyDescent="0.15">
      <c r="K4595" s="1"/>
      <c r="AL4595" s="16"/>
      <c r="AM4595" s="16"/>
      <c r="AN4595" s="17"/>
      <c r="AO4595" s="16"/>
      <c r="AP4595" s="16"/>
      <c r="AQ4595" s="18"/>
      <c r="AR4595" s="18"/>
      <c r="AS4595" s="16"/>
      <c r="AT4595" s="16"/>
      <c r="AU4595" s="16"/>
      <c r="AV4595" s="16"/>
      <c r="AW4595" s="17"/>
      <c r="AX4595" s="16"/>
      <c r="AY4595" s="16"/>
      <c r="AZ4595" s="16"/>
      <c r="BA4595" s="16"/>
      <c r="BB4595" s="16"/>
      <c r="BC4595" s="16"/>
      <c r="BD4595" s="16"/>
      <c r="BH4595" s="6"/>
      <c r="BI4595" s="3"/>
      <c r="BK4595" s="6"/>
      <c r="BL4595" s="3"/>
      <c r="BM4595" s="3"/>
    </row>
    <row r="4596" spans="11:65" ht="12.75" customHeight="1" x14ac:dyDescent="0.15">
      <c r="K4596" s="1"/>
      <c r="AL4596" s="16"/>
      <c r="AM4596" s="16"/>
      <c r="AN4596" s="17"/>
      <c r="AO4596" s="16"/>
      <c r="AP4596" s="16"/>
      <c r="AQ4596" s="18"/>
      <c r="AR4596" s="18"/>
      <c r="AS4596" s="16"/>
      <c r="AT4596" s="16"/>
      <c r="AU4596" s="16"/>
      <c r="AV4596" s="16"/>
      <c r="AW4596" s="17"/>
      <c r="AX4596" s="16"/>
      <c r="AY4596" s="16"/>
      <c r="AZ4596" s="16"/>
      <c r="BA4596" s="16"/>
      <c r="BB4596" s="16"/>
      <c r="BC4596" s="16"/>
      <c r="BD4596" s="16"/>
      <c r="BH4596" s="6"/>
      <c r="BI4596" s="3"/>
      <c r="BK4596" s="6"/>
      <c r="BL4596" s="3"/>
      <c r="BM4596" s="3"/>
    </row>
    <row r="4597" spans="11:65" ht="12.75" customHeight="1" x14ac:dyDescent="0.15">
      <c r="K4597" s="1"/>
      <c r="AL4597" s="16"/>
      <c r="AM4597" s="16"/>
      <c r="AN4597" s="17"/>
      <c r="AO4597" s="16"/>
      <c r="AP4597" s="16"/>
      <c r="AQ4597" s="18"/>
      <c r="AR4597" s="18"/>
      <c r="AS4597" s="16"/>
      <c r="AT4597" s="16"/>
      <c r="AU4597" s="16"/>
      <c r="AV4597" s="16"/>
      <c r="AW4597" s="17"/>
      <c r="AX4597" s="16"/>
      <c r="AY4597" s="16"/>
      <c r="AZ4597" s="16"/>
      <c r="BA4597" s="16"/>
      <c r="BB4597" s="16"/>
      <c r="BC4597" s="16"/>
      <c r="BD4597" s="16"/>
      <c r="BH4597" s="6"/>
      <c r="BI4597" s="3"/>
      <c r="BK4597" s="6"/>
      <c r="BL4597" s="3"/>
      <c r="BM4597" s="3"/>
    </row>
    <row r="4598" spans="11:65" ht="12.75" customHeight="1" x14ac:dyDescent="0.15">
      <c r="K4598" s="1"/>
      <c r="AL4598" s="16"/>
      <c r="AM4598" s="16"/>
      <c r="AN4598" s="17"/>
      <c r="AO4598" s="16"/>
      <c r="AP4598" s="16"/>
      <c r="AQ4598" s="18"/>
      <c r="AR4598" s="18"/>
      <c r="AS4598" s="16"/>
      <c r="AT4598" s="16"/>
      <c r="AU4598" s="16"/>
      <c r="AV4598" s="16"/>
      <c r="AW4598" s="17"/>
      <c r="AX4598" s="16"/>
      <c r="AY4598" s="16"/>
      <c r="AZ4598" s="16"/>
      <c r="BA4598" s="16"/>
      <c r="BB4598" s="16"/>
      <c r="BC4598" s="16"/>
      <c r="BD4598" s="16"/>
      <c r="BH4598" s="6"/>
      <c r="BI4598" s="3"/>
      <c r="BK4598" s="6"/>
      <c r="BL4598" s="3"/>
      <c r="BM4598" s="3"/>
    </row>
    <row r="4599" spans="11:65" ht="12.75" customHeight="1" x14ac:dyDescent="0.15">
      <c r="K4599" s="1"/>
      <c r="AL4599" s="16"/>
      <c r="AM4599" s="16"/>
      <c r="AN4599" s="17"/>
      <c r="AO4599" s="16"/>
      <c r="AP4599" s="16"/>
      <c r="AQ4599" s="18"/>
      <c r="AR4599" s="18"/>
      <c r="AS4599" s="16"/>
      <c r="AT4599" s="16"/>
      <c r="AU4599" s="16"/>
      <c r="AV4599" s="16"/>
      <c r="AW4599" s="17"/>
      <c r="AX4599" s="16"/>
      <c r="AY4599" s="16"/>
      <c r="AZ4599" s="16"/>
      <c r="BA4599" s="16"/>
      <c r="BB4599" s="16"/>
      <c r="BC4599" s="16"/>
      <c r="BD4599" s="16"/>
      <c r="BH4599" s="6"/>
      <c r="BI4599" s="3"/>
      <c r="BK4599" s="6"/>
      <c r="BL4599" s="3"/>
      <c r="BM4599" s="3"/>
    </row>
    <row r="4600" spans="11:65" ht="12.75" customHeight="1" x14ac:dyDescent="0.15">
      <c r="K4600" s="1"/>
      <c r="AL4600" s="16"/>
      <c r="AM4600" s="16"/>
      <c r="AN4600" s="17"/>
      <c r="AO4600" s="16"/>
      <c r="AP4600" s="16"/>
      <c r="AQ4600" s="18"/>
      <c r="AR4600" s="18"/>
      <c r="AS4600" s="16"/>
      <c r="AT4600" s="16"/>
      <c r="AU4600" s="16"/>
      <c r="AV4600" s="16"/>
      <c r="AW4600" s="17"/>
      <c r="AX4600" s="16"/>
      <c r="AY4600" s="16"/>
      <c r="AZ4600" s="16"/>
      <c r="BA4600" s="16"/>
      <c r="BB4600" s="16"/>
      <c r="BC4600" s="16"/>
      <c r="BD4600" s="16"/>
      <c r="BH4600" s="6"/>
      <c r="BI4600" s="3"/>
      <c r="BK4600" s="6"/>
      <c r="BL4600" s="3"/>
      <c r="BM4600" s="3"/>
    </row>
    <row r="4601" spans="11:65" ht="12.75" customHeight="1" x14ac:dyDescent="0.15">
      <c r="K4601" s="1"/>
      <c r="AL4601" s="16"/>
      <c r="AM4601" s="16"/>
      <c r="AN4601" s="17"/>
      <c r="AO4601" s="16"/>
      <c r="AP4601" s="16"/>
      <c r="AQ4601" s="18"/>
      <c r="AR4601" s="18"/>
      <c r="AS4601" s="16"/>
      <c r="AT4601" s="16"/>
      <c r="AU4601" s="16"/>
      <c r="AV4601" s="16"/>
      <c r="AW4601" s="17"/>
      <c r="AX4601" s="16"/>
      <c r="AY4601" s="16"/>
      <c r="AZ4601" s="16"/>
      <c r="BA4601" s="16"/>
      <c r="BB4601" s="16"/>
      <c r="BC4601" s="16"/>
      <c r="BD4601" s="16"/>
      <c r="BH4601" s="6"/>
      <c r="BI4601" s="3"/>
      <c r="BK4601" s="6"/>
      <c r="BL4601" s="3"/>
      <c r="BM4601" s="3"/>
    </row>
    <row r="4602" spans="11:65" ht="12.75" customHeight="1" x14ac:dyDescent="0.15">
      <c r="K4602" s="1"/>
      <c r="AL4602" s="16"/>
      <c r="AM4602" s="16"/>
      <c r="AN4602" s="17"/>
      <c r="AO4602" s="16"/>
      <c r="AP4602" s="16"/>
      <c r="AQ4602" s="18"/>
      <c r="AR4602" s="18"/>
      <c r="AS4602" s="16"/>
      <c r="AT4602" s="16"/>
      <c r="AU4602" s="16"/>
      <c r="AV4602" s="16"/>
      <c r="AW4602" s="17"/>
      <c r="AX4602" s="16"/>
      <c r="AY4602" s="16"/>
      <c r="AZ4602" s="16"/>
      <c r="BA4602" s="16"/>
      <c r="BB4602" s="16"/>
      <c r="BC4602" s="16"/>
      <c r="BD4602" s="16"/>
      <c r="BH4602" s="6"/>
      <c r="BI4602" s="3"/>
      <c r="BK4602" s="6"/>
      <c r="BL4602" s="3"/>
      <c r="BM4602" s="3"/>
    </row>
    <row r="4603" spans="11:65" ht="12.75" customHeight="1" x14ac:dyDescent="0.15">
      <c r="K4603" s="1"/>
      <c r="AL4603" s="16"/>
      <c r="AM4603" s="16"/>
      <c r="AN4603" s="17"/>
      <c r="AO4603" s="16"/>
      <c r="AP4603" s="16"/>
      <c r="AQ4603" s="18"/>
      <c r="AR4603" s="18"/>
      <c r="AS4603" s="16"/>
      <c r="AT4603" s="16"/>
      <c r="AU4603" s="16"/>
      <c r="AV4603" s="16"/>
      <c r="AW4603" s="17"/>
      <c r="AX4603" s="16"/>
      <c r="AY4603" s="16"/>
      <c r="AZ4603" s="16"/>
      <c r="BA4603" s="16"/>
      <c r="BB4603" s="16"/>
      <c r="BC4603" s="16"/>
      <c r="BD4603" s="16"/>
      <c r="BH4603" s="6"/>
      <c r="BI4603" s="3"/>
      <c r="BK4603" s="6"/>
      <c r="BL4603" s="3"/>
      <c r="BM4603" s="3"/>
    </row>
    <row r="4604" spans="11:65" ht="12.75" customHeight="1" x14ac:dyDescent="0.15">
      <c r="K4604" s="1"/>
      <c r="AL4604" s="16"/>
      <c r="AM4604" s="16"/>
      <c r="AN4604" s="17"/>
      <c r="AO4604" s="16"/>
      <c r="AP4604" s="16"/>
      <c r="AQ4604" s="18"/>
      <c r="AR4604" s="18"/>
      <c r="AS4604" s="16"/>
      <c r="AT4604" s="16"/>
      <c r="AU4604" s="16"/>
      <c r="AV4604" s="16"/>
      <c r="AW4604" s="17"/>
      <c r="AX4604" s="16"/>
      <c r="AY4604" s="16"/>
      <c r="AZ4604" s="16"/>
      <c r="BA4604" s="16"/>
      <c r="BB4604" s="16"/>
      <c r="BC4604" s="16"/>
      <c r="BD4604" s="16"/>
      <c r="BH4604" s="6"/>
      <c r="BI4604" s="3"/>
      <c r="BK4604" s="6"/>
      <c r="BL4604" s="3"/>
      <c r="BM4604" s="3"/>
    </row>
    <row r="4605" spans="11:65" ht="12.75" customHeight="1" x14ac:dyDescent="0.15">
      <c r="K4605" s="1"/>
      <c r="AL4605" s="16"/>
      <c r="AM4605" s="16"/>
      <c r="AN4605" s="17"/>
      <c r="AO4605" s="16"/>
      <c r="AP4605" s="16"/>
      <c r="AQ4605" s="18"/>
      <c r="AR4605" s="18"/>
      <c r="AS4605" s="16"/>
      <c r="AT4605" s="16"/>
      <c r="AU4605" s="16"/>
      <c r="AV4605" s="16"/>
      <c r="AW4605" s="17"/>
      <c r="AX4605" s="16"/>
      <c r="AY4605" s="16"/>
      <c r="AZ4605" s="16"/>
      <c r="BA4605" s="16"/>
      <c r="BB4605" s="16"/>
      <c r="BC4605" s="16"/>
      <c r="BD4605" s="16"/>
      <c r="BH4605" s="6"/>
      <c r="BI4605" s="3"/>
      <c r="BK4605" s="6"/>
      <c r="BL4605" s="3"/>
      <c r="BM4605" s="3"/>
    </row>
    <row r="4606" spans="11:65" ht="12.75" customHeight="1" x14ac:dyDescent="0.15">
      <c r="K4606" s="1"/>
      <c r="AL4606" s="16"/>
      <c r="AM4606" s="16"/>
      <c r="AN4606" s="17"/>
      <c r="AO4606" s="16"/>
      <c r="AP4606" s="16"/>
      <c r="AQ4606" s="18"/>
      <c r="AR4606" s="18"/>
      <c r="AS4606" s="16"/>
      <c r="AT4606" s="16"/>
      <c r="AU4606" s="16"/>
      <c r="AV4606" s="16"/>
      <c r="AW4606" s="17"/>
      <c r="AX4606" s="16"/>
      <c r="AY4606" s="16"/>
      <c r="AZ4606" s="16"/>
      <c r="BA4606" s="16"/>
      <c r="BB4606" s="16"/>
      <c r="BC4606" s="16"/>
      <c r="BD4606" s="16"/>
      <c r="BH4606" s="6"/>
      <c r="BI4606" s="3"/>
      <c r="BK4606" s="6"/>
      <c r="BL4606" s="3"/>
      <c r="BM4606" s="3"/>
    </row>
    <row r="4607" spans="11:65" ht="12.75" customHeight="1" x14ac:dyDescent="0.15">
      <c r="K4607" s="1"/>
      <c r="AL4607" s="16"/>
      <c r="AM4607" s="16"/>
      <c r="AN4607" s="17"/>
      <c r="AO4607" s="16"/>
      <c r="AP4607" s="16"/>
      <c r="AQ4607" s="18"/>
      <c r="AR4607" s="18"/>
      <c r="AS4607" s="16"/>
      <c r="AT4607" s="16"/>
      <c r="AU4607" s="16"/>
      <c r="AV4607" s="16"/>
      <c r="AW4607" s="17"/>
      <c r="AX4607" s="16"/>
      <c r="AY4607" s="16"/>
      <c r="AZ4607" s="16"/>
      <c r="BA4607" s="16"/>
      <c r="BB4607" s="16"/>
      <c r="BC4607" s="16"/>
      <c r="BD4607" s="16"/>
      <c r="BH4607" s="6"/>
      <c r="BI4607" s="3"/>
      <c r="BK4607" s="6"/>
      <c r="BL4607" s="3"/>
      <c r="BM4607" s="3"/>
    </row>
    <row r="4608" spans="11:65" ht="12.75" customHeight="1" x14ac:dyDescent="0.15">
      <c r="K4608" s="1"/>
      <c r="AL4608" s="16"/>
      <c r="AM4608" s="16"/>
      <c r="AN4608" s="17"/>
      <c r="AO4608" s="16"/>
      <c r="AP4608" s="16"/>
      <c r="AQ4608" s="18"/>
      <c r="AR4608" s="18"/>
      <c r="AS4608" s="16"/>
      <c r="AT4608" s="16"/>
      <c r="AU4608" s="16"/>
      <c r="AV4608" s="16"/>
      <c r="AW4608" s="17"/>
      <c r="AX4608" s="16"/>
      <c r="AY4608" s="16"/>
      <c r="AZ4608" s="16"/>
      <c r="BA4608" s="16"/>
      <c r="BB4608" s="16"/>
      <c r="BC4608" s="16"/>
      <c r="BD4608" s="16"/>
      <c r="BH4608" s="6"/>
      <c r="BI4608" s="3"/>
      <c r="BK4608" s="6"/>
      <c r="BL4608" s="3"/>
      <c r="BM4608" s="3"/>
    </row>
    <row r="4609" spans="11:65" ht="12.75" customHeight="1" x14ac:dyDescent="0.15">
      <c r="K4609" s="1"/>
      <c r="AL4609" s="16"/>
      <c r="AM4609" s="16"/>
      <c r="AN4609" s="17"/>
      <c r="AO4609" s="16"/>
      <c r="AP4609" s="16"/>
      <c r="AQ4609" s="18"/>
      <c r="AR4609" s="18"/>
      <c r="AS4609" s="16"/>
      <c r="AT4609" s="16"/>
      <c r="AU4609" s="16"/>
      <c r="AV4609" s="16"/>
      <c r="AW4609" s="17"/>
      <c r="AX4609" s="16"/>
      <c r="AY4609" s="16"/>
      <c r="AZ4609" s="16"/>
      <c r="BA4609" s="16"/>
      <c r="BB4609" s="16"/>
      <c r="BC4609" s="16"/>
      <c r="BD4609" s="16"/>
      <c r="BH4609" s="6"/>
      <c r="BI4609" s="3"/>
      <c r="BK4609" s="6"/>
      <c r="BL4609" s="3"/>
      <c r="BM4609" s="3"/>
    </row>
    <row r="4610" spans="11:65" ht="12.75" customHeight="1" x14ac:dyDescent="0.15">
      <c r="K4610" s="1"/>
      <c r="AL4610" s="16"/>
      <c r="AM4610" s="16"/>
      <c r="AN4610" s="17"/>
      <c r="AO4610" s="16"/>
      <c r="AP4610" s="16"/>
      <c r="AQ4610" s="18"/>
      <c r="AR4610" s="18"/>
      <c r="AS4610" s="16"/>
      <c r="AT4610" s="16"/>
      <c r="AU4610" s="16"/>
      <c r="AV4610" s="16"/>
      <c r="AW4610" s="17"/>
      <c r="AX4610" s="16"/>
      <c r="AY4610" s="16"/>
      <c r="AZ4610" s="16"/>
      <c r="BA4610" s="16"/>
      <c r="BB4610" s="16"/>
      <c r="BC4610" s="16"/>
      <c r="BD4610" s="16"/>
      <c r="BH4610" s="6"/>
      <c r="BI4610" s="3"/>
      <c r="BK4610" s="6"/>
      <c r="BL4610" s="3"/>
      <c r="BM4610" s="3"/>
    </row>
    <row r="4611" spans="11:65" ht="12.75" customHeight="1" x14ac:dyDescent="0.15">
      <c r="K4611" s="1"/>
      <c r="AL4611" s="16"/>
      <c r="AM4611" s="16"/>
      <c r="AN4611" s="17"/>
      <c r="AO4611" s="16"/>
      <c r="AP4611" s="16"/>
      <c r="AQ4611" s="18"/>
      <c r="AR4611" s="18"/>
      <c r="AS4611" s="16"/>
      <c r="AT4611" s="16"/>
      <c r="AU4611" s="16"/>
      <c r="AV4611" s="16"/>
      <c r="AW4611" s="17"/>
      <c r="AX4611" s="16"/>
      <c r="AY4611" s="16"/>
      <c r="AZ4611" s="16"/>
      <c r="BA4611" s="16"/>
      <c r="BB4611" s="16"/>
      <c r="BC4611" s="16"/>
      <c r="BD4611" s="16"/>
      <c r="BH4611" s="6"/>
      <c r="BI4611" s="3"/>
      <c r="BK4611" s="6"/>
      <c r="BL4611" s="3"/>
      <c r="BM4611" s="3"/>
    </row>
    <row r="4612" spans="11:65" ht="12.75" customHeight="1" x14ac:dyDescent="0.15">
      <c r="K4612" s="1"/>
      <c r="AL4612" s="16"/>
      <c r="AM4612" s="16"/>
      <c r="AN4612" s="17"/>
      <c r="AO4612" s="16"/>
      <c r="AP4612" s="16"/>
      <c r="AQ4612" s="18"/>
      <c r="AR4612" s="18"/>
      <c r="AS4612" s="16"/>
      <c r="AT4612" s="16"/>
      <c r="AU4612" s="16"/>
      <c r="AV4612" s="16"/>
      <c r="AW4612" s="17"/>
      <c r="AX4612" s="16"/>
      <c r="AY4612" s="16"/>
      <c r="AZ4612" s="16"/>
      <c r="BA4612" s="16"/>
      <c r="BB4612" s="16"/>
      <c r="BC4612" s="16"/>
      <c r="BD4612" s="16"/>
      <c r="BH4612" s="6"/>
      <c r="BI4612" s="3"/>
      <c r="BK4612" s="6"/>
      <c r="BL4612" s="3"/>
      <c r="BM4612" s="3"/>
    </row>
    <row r="4613" spans="11:65" ht="12.75" customHeight="1" x14ac:dyDescent="0.15">
      <c r="K4613" s="1"/>
      <c r="AL4613" s="16"/>
      <c r="AM4613" s="16"/>
      <c r="AN4613" s="17"/>
      <c r="AO4613" s="16"/>
      <c r="AP4613" s="16"/>
      <c r="AQ4613" s="18"/>
      <c r="AR4613" s="18"/>
      <c r="AS4613" s="16"/>
      <c r="AT4613" s="16"/>
      <c r="AU4613" s="16"/>
      <c r="AV4613" s="16"/>
      <c r="AW4613" s="17"/>
      <c r="AX4613" s="16"/>
      <c r="AY4613" s="16"/>
      <c r="AZ4613" s="16"/>
      <c r="BA4613" s="16"/>
      <c r="BB4613" s="16"/>
      <c r="BC4613" s="16"/>
      <c r="BD4613" s="16"/>
      <c r="BH4613" s="6"/>
      <c r="BI4613" s="3"/>
      <c r="BK4613" s="6"/>
      <c r="BL4613" s="3"/>
      <c r="BM4613" s="3"/>
    </row>
    <row r="4614" spans="11:65" ht="12.75" customHeight="1" x14ac:dyDescent="0.15">
      <c r="K4614" s="1"/>
      <c r="AL4614" s="16"/>
      <c r="AM4614" s="16"/>
      <c r="AN4614" s="17"/>
      <c r="AO4614" s="16"/>
      <c r="AP4614" s="16"/>
      <c r="AQ4614" s="18"/>
      <c r="AR4614" s="18"/>
      <c r="AS4614" s="16"/>
      <c r="AT4614" s="16"/>
      <c r="AU4614" s="16"/>
      <c r="AV4614" s="16"/>
      <c r="AW4614" s="17"/>
      <c r="AX4614" s="16"/>
      <c r="AY4614" s="16"/>
      <c r="AZ4614" s="16"/>
      <c r="BA4614" s="16"/>
      <c r="BB4614" s="16"/>
      <c r="BC4614" s="16"/>
      <c r="BD4614" s="16"/>
      <c r="BH4614" s="6"/>
      <c r="BI4614" s="3"/>
      <c r="BK4614" s="6"/>
      <c r="BL4614" s="3"/>
      <c r="BM4614" s="3"/>
    </row>
    <row r="4615" spans="11:65" ht="12.75" customHeight="1" x14ac:dyDescent="0.15">
      <c r="K4615" s="1"/>
      <c r="AL4615" s="16"/>
      <c r="AM4615" s="16"/>
      <c r="AN4615" s="17"/>
      <c r="AO4615" s="16"/>
      <c r="AP4615" s="16"/>
      <c r="AQ4615" s="18"/>
      <c r="AR4615" s="18"/>
      <c r="AS4615" s="16"/>
      <c r="AT4615" s="16"/>
      <c r="AU4615" s="16"/>
      <c r="AV4615" s="16"/>
      <c r="AW4615" s="17"/>
      <c r="AX4615" s="16"/>
      <c r="AY4615" s="16"/>
      <c r="AZ4615" s="16"/>
      <c r="BA4615" s="16"/>
      <c r="BB4615" s="16"/>
      <c r="BC4615" s="16"/>
      <c r="BD4615" s="16"/>
      <c r="BH4615" s="6"/>
      <c r="BI4615" s="3"/>
      <c r="BK4615" s="6"/>
      <c r="BL4615" s="3"/>
      <c r="BM4615" s="3"/>
    </row>
    <row r="4616" spans="11:65" ht="12.75" customHeight="1" x14ac:dyDescent="0.15">
      <c r="K4616" s="1"/>
      <c r="AL4616" s="16"/>
      <c r="AM4616" s="16"/>
      <c r="AN4616" s="17"/>
      <c r="AO4616" s="16"/>
      <c r="AP4616" s="16"/>
      <c r="AQ4616" s="18"/>
      <c r="AR4616" s="18"/>
      <c r="AS4616" s="16"/>
      <c r="AT4616" s="16"/>
      <c r="AU4616" s="16"/>
      <c r="AV4616" s="16"/>
      <c r="AW4616" s="17"/>
      <c r="AX4616" s="16"/>
      <c r="AY4616" s="16"/>
      <c r="AZ4616" s="16"/>
      <c r="BA4616" s="16"/>
      <c r="BB4616" s="16"/>
      <c r="BC4616" s="16"/>
      <c r="BD4616" s="16"/>
      <c r="BH4616" s="6"/>
      <c r="BI4616" s="3"/>
      <c r="BK4616" s="6"/>
      <c r="BL4616" s="3"/>
      <c r="BM4616" s="3"/>
    </row>
    <row r="4617" spans="11:65" ht="12.75" customHeight="1" x14ac:dyDescent="0.15">
      <c r="K4617" s="1"/>
      <c r="AL4617" s="16"/>
      <c r="AM4617" s="16"/>
      <c r="AN4617" s="17"/>
      <c r="AO4617" s="16"/>
      <c r="AP4617" s="16"/>
      <c r="AQ4617" s="18"/>
      <c r="AR4617" s="18"/>
      <c r="AS4617" s="16"/>
      <c r="AT4617" s="16"/>
      <c r="AU4617" s="16"/>
      <c r="AV4617" s="16"/>
      <c r="AW4617" s="17"/>
      <c r="AX4617" s="16"/>
      <c r="AY4617" s="16"/>
      <c r="AZ4617" s="16"/>
      <c r="BA4617" s="16"/>
      <c r="BB4617" s="16"/>
      <c r="BC4617" s="16"/>
      <c r="BD4617" s="16"/>
      <c r="BH4617" s="6"/>
      <c r="BI4617" s="3"/>
      <c r="BK4617" s="6"/>
      <c r="BL4617" s="3"/>
      <c r="BM4617" s="3"/>
    </row>
    <row r="4618" spans="11:65" ht="12.75" customHeight="1" x14ac:dyDescent="0.15">
      <c r="K4618" s="1"/>
      <c r="AL4618" s="16"/>
      <c r="AM4618" s="16"/>
      <c r="AN4618" s="17"/>
      <c r="AO4618" s="16"/>
      <c r="AP4618" s="16"/>
      <c r="AQ4618" s="18"/>
      <c r="AR4618" s="18"/>
      <c r="AS4618" s="16"/>
      <c r="AT4618" s="16"/>
      <c r="AU4618" s="16"/>
      <c r="AV4618" s="16"/>
      <c r="AW4618" s="17"/>
      <c r="AX4618" s="16"/>
      <c r="AY4618" s="16"/>
      <c r="AZ4618" s="16"/>
      <c r="BA4618" s="16"/>
      <c r="BB4618" s="16"/>
      <c r="BC4618" s="16"/>
      <c r="BD4618" s="16"/>
      <c r="BH4618" s="6"/>
      <c r="BI4618" s="3"/>
      <c r="BK4618" s="6"/>
      <c r="BL4618" s="3"/>
      <c r="BM4618" s="3"/>
    </row>
    <row r="4619" spans="11:65" ht="12.75" customHeight="1" x14ac:dyDescent="0.15">
      <c r="K4619" s="1"/>
      <c r="AL4619" s="16"/>
      <c r="AM4619" s="16"/>
      <c r="AN4619" s="17"/>
      <c r="AO4619" s="16"/>
      <c r="AP4619" s="16"/>
      <c r="AQ4619" s="18"/>
      <c r="AR4619" s="18"/>
      <c r="AS4619" s="16"/>
      <c r="AT4619" s="16"/>
      <c r="AU4619" s="16"/>
      <c r="AV4619" s="16"/>
      <c r="AW4619" s="17"/>
      <c r="AX4619" s="16"/>
      <c r="AY4619" s="16"/>
      <c r="AZ4619" s="16"/>
      <c r="BA4619" s="16"/>
      <c r="BB4619" s="16"/>
      <c r="BC4619" s="16"/>
      <c r="BD4619" s="16"/>
      <c r="BH4619" s="6"/>
      <c r="BI4619" s="3"/>
      <c r="BK4619" s="6"/>
      <c r="BL4619" s="3"/>
      <c r="BM4619" s="3"/>
    </row>
    <row r="4620" spans="11:65" ht="12.75" customHeight="1" x14ac:dyDescent="0.15">
      <c r="K4620" s="1"/>
      <c r="AL4620" s="16"/>
      <c r="AM4620" s="16"/>
      <c r="AN4620" s="17"/>
      <c r="AO4620" s="16"/>
      <c r="AP4620" s="16"/>
      <c r="AQ4620" s="18"/>
      <c r="AR4620" s="18"/>
      <c r="AS4620" s="16"/>
      <c r="AT4620" s="16"/>
      <c r="AU4620" s="16"/>
      <c r="AV4620" s="16"/>
      <c r="AW4620" s="17"/>
      <c r="AX4620" s="16"/>
      <c r="AY4620" s="16"/>
      <c r="AZ4620" s="16"/>
      <c r="BA4620" s="16"/>
      <c r="BB4620" s="16"/>
      <c r="BC4620" s="16"/>
      <c r="BD4620" s="16"/>
      <c r="BH4620" s="6"/>
      <c r="BI4620" s="3"/>
      <c r="BK4620" s="6"/>
      <c r="BL4620" s="3"/>
      <c r="BM4620" s="3"/>
    </row>
    <row r="4621" spans="11:65" ht="12.75" customHeight="1" x14ac:dyDescent="0.15">
      <c r="K4621" s="1"/>
      <c r="AL4621" s="16"/>
      <c r="AM4621" s="16"/>
      <c r="AN4621" s="17"/>
      <c r="AO4621" s="16"/>
      <c r="AP4621" s="16"/>
      <c r="AQ4621" s="18"/>
      <c r="AR4621" s="18"/>
      <c r="AS4621" s="16"/>
      <c r="AT4621" s="16"/>
      <c r="AU4621" s="16"/>
      <c r="AV4621" s="16"/>
      <c r="AW4621" s="17"/>
      <c r="AX4621" s="16"/>
      <c r="AY4621" s="16"/>
      <c r="AZ4621" s="16"/>
      <c r="BA4621" s="16"/>
      <c r="BB4621" s="16"/>
      <c r="BC4621" s="16"/>
      <c r="BD4621" s="16"/>
      <c r="BH4621" s="6"/>
      <c r="BI4621" s="3"/>
      <c r="BK4621" s="6"/>
      <c r="BL4621" s="3"/>
      <c r="BM4621" s="3"/>
    </row>
    <row r="4622" spans="11:65" ht="12.75" customHeight="1" x14ac:dyDescent="0.15">
      <c r="K4622" s="1"/>
      <c r="AL4622" s="16"/>
      <c r="AM4622" s="16"/>
      <c r="AN4622" s="17"/>
      <c r="AO4622" s="16"/>
      <c r="AP4622" s="16"/>
      <c r="AQ4622" s="18"/>
      <c r="AR4622" s="18"/>
      <c r="AS4622" s="16"/>
      <c r="AT4622" s="16"/>
      <c r="AU4622" s="16"/>
      <c r="AV4622" s="16"/>
      <c r="AW4622" s="17"/>
      <c r="AX4622" s="16"/>
      <c r="AY4622" s="16"/>
      <c r="AZ4622" s="16"/>
      <c r="BA4622" s="16"/>
      <c r="BB4622" s="16"/>
      <c r="BC4622" s="16"/>
      <c r="BD4622" s="16"/>
      <c r="BH4622" s="6"/>
      <c r="BI4622" s="3"/>
      <c r="BK4622" s="6"/>
      <c r="BL4622" s="3"/>
      <c r="BM4622" s="3"/>
    </row>
    <row r="4623" spans="11:65" ht="12.75" customHeight="1" x14ac:dyDescent="0.15">
      <c r="K4623" s="1"/>
      <c r="AL4623" s="16"/>
      <c r="AM4623" s="16"/>
      <c r="AN4623" s="17"/>
      <c r="AO4623" s="16"/>
      <c r="AP4623" s="16"/>
      <c r="AQ4623" s="18"/>
      <c r="AR4623" s="18"/>
      <c r="AS4623" s="16"/>
      <c r="AT4623" s="16"/>
      <c r="AU4623" s="16"/>
      <c r="AV4623" s="16"/>
      <c r="AW4623" s="17"/>
      <c r="AX4623" s="16"/>
      <c r="AY4623" s="16"/>
      <c r="AZ4623" s="16"/>
      <c r="BA4623" s="16"/>
      <c r="BB4623" s="16"/>
      <c r="BC4623" s="16"/>
      <c r="BD4623" s="16"/>
      <c r="BH4623" s="6"/>
      <c r="BI4623" s="3"/>
      <c r="BK4623" s="6"/>
      <c r="BL4623" s="3"/>
      <c r="BM4623" s="3"/>
    </row>
    <row r="4624" spans="11:65" ht="12.75" customHeight="1" x14ac:dyDescent="0.15">
      <c r="K4624" s="1"/>
      <c r="AL4624" s="16"/>
      <c r="AM4624" s="16"/>
      <c r="AN4624" s="17"/>
      <c r="AO4624" s="16"/>
      <c r="AP4624" s="16"/>
      <c r="AQ4624" s="18"/>
      <c r="AR4624" s="18"/>
      <c r="AS4624" s="16"/>
      <c r="AT4624" s="16"/>
      <c r="AU4624" s="16"/>
      <c r="AV4624" s="16"/>
      <c r="AW4624" s="17"/>
      <c r="AX4624" s="16"/>
      <c r="AY4624" s="16"/>
      <c r="AZ4624" s="16"/>
      <c r="BA4624" s="16"/>
      <c r="BB4624" s="16"/>
      <c r="BC4624" s="16"/>
      <c r="BD4624" s="16"/>
      <c r="BH4624" s="6"/>
      <c r="BI4624" s="3"/>
      <c r="BK4624" s="6"/>
      <c r="BL4624" s="3"/>
      <c r="BM4624" s="3"/>
    </row>
    <row r="4625" spans="11:65" ht="12.75" customHeight="1" x14ac:dyDescent="0.15">
      <c r="K4625" s="1"/>
      <c r="AL4625" s="16"/>
      <c r="AM4625" s="16"/>
      <c r="AN4625" s="17"/>
      <c r="AO4625" s="16"/>
      <c r="AP4625" s="16"/>
      <c r="AQ4625" s="18"/>
      <c r="AR4625" s="18"/>
      <c r="AS4625" s="16"/>
      <c r="AT4625" s="16"/>
      <c r="AU4625" s="16"/>
      <c r="AV4625" s="16"/>
      <c r="AW4625" s="17"/>
      <c r="AX4625" s="16"/>
      <c r="AY4625" s="16"/>
      <c r="AZ4625" s="16"/>
      <c r="BA4625" s="16"/>
      <c r="BB4625" s="16"/>
      <c r="BC4625" s="16"/>
      <c r="BD4625" s="16"/>
      <c r="BH4625" s="6"/>
      <c r="BI4625" s="3"/>
      <c r="BK4625" s="6"/>
      <c r="BL4625" s="3"/>
      <c r="BM4625" s="3"/>
    </row>
    <row r="4626" spans="11:65" ht="12.75" customHeight="1" x14ac:dyDescent="0.15">
      <c r="K4626" s="1"/>
      <c r="AL4626" s="16"/>
      <c r="AM4626" s="16"/>
      <c r="AN4626" s="17"/>
      <c r="AO4626" s="16"/>
      <c r="AP4626" s="16"/>
      <c r="AQ4626" s="18"/>
      <c r="AR4626" s="18"/>
      <c r="AS4626" s="16"/>
      <c r="AT4626" s="16"/>
      <c r="AU4626" s="16"/>
      <c r="AV4626" s="16"/>
      <c r="AW4626" s="17"/>
      <c r="AX4626" s="16"/>
      <c r="AY4626" s="16"/>
      <c r="AZ4626" s="16"/>
      <c r="BA4626" s="16"/>
      <c r="BB4626" s="16"/>
      <c r="BC4626" s="16"/>
      <c r="BD4626" s="16"/>
      <c r="BH4626" s="6"/>
      <c r="BI4626" s="3"/>
      <c r="BK4626" s="6"/>
      <c r="BL4626" s="3"/>
      <c r="BM4626" s="3"/>
    </row>
    <row r="4627" spans="11:65" ht="12.75" customHeight="1" x14ac:dyDescent="0.15">
      <c r="K4627" s="1"/>
      <c r="AL4627" s="16"/>
      <c r="AM4627" s="16"/>
      <c r="AN4627" s="17"/>
      <c r="AO4627" s="16"/>
      <c r="AP4627" s="16"/>
      <c r="AQ4627" s="18"/>
      <c r="AR4627" s="18"/>
      <c r="AS4627" s="16"/>
      <c r="AT4627" s="16"/>
      <c r="AU4627" s="16"/>
      <c r="AV4627" s="16"/>
      <c r="AW4627" s="17"/>
      <c r="AX4627" s="16"/>
      <c r="AY4627" s="16"/>
      <c r="AZ4627" s="16"/>
      <c r="BA4627" s="16"/>
      <c r="BB4627" s="16"/>
      <c r="BC4627" s="16"/>
      <c r="BD4627" s="16"/>
      <c r="BH4627" s="6"/>
      <c r="BI4627" s="3"/>
      <c r="BK4627" s="6"/>
      <c r="BL4627" s="3"/>
      <c r="BM4627" s="3"/>
    </row>
    <row r="4628" spans="11:65" ht="12.75" customHeight="1" x14ac:dyDescent="0.15">
      <c r="K4628" s="1"/>
      <c r="AL4628" s="16"/>
      <c r="AM4628" s="16"/>
      <c r="AN4628" s="17"/>
      <c r="AO4628" s="16"/>
      <c r="AP4628" s="16"/>
      <c r="AQ4628" s="18"/>
      <c r="AR4628" s="18"/>
      <c r="AS4628" s="16"/>
      <c r="AT4628" s="16"/>
      <c r="AU4628" s="16"/>
      <c r="AV4628" s="16"/>
      <c r="AW4628" s="17"/>
      <c r="AX4628" s="16"/>
      <c r="AY4628" s="16"/>
      <c r="AZ4628" s="16"/>
      <c r="BA4628" s="16"/>
      <c r="BB4628" s="16"/>
      <c r="BC4628" s="16"/>
      <c r="BD4628" s="16"/>
      <c r="BH4628" s="6"/>
      <c r="BI4628" s="3"/>
      <c r="BK4628" s="6"/>
      <c r="BL4628" s="3"/>
      <c r="BM4628" s="3"/>
    </row>
    <row r="4629" spans="11:65" ht="12.75" customHeight="1" x14ac:dyDescent="0.15">
      <c r="K4629" s="1"/>
      <c r="AL4629" s="16"/>
      <c r="AM4629" s="16"/>
      <c r="AN4629" s="17"/>
      <c r="AO4629" s="16"/>
      <c r="AP4629" s="16"/>
      <c r="AQ4629" s="18"/>
      <c r="AR4629" s="18"/>
      <c r="AS4629" s="16"/>
      <c r="AT4629" s="16"/>
      <c r="AU4629" s="16"/>
      <c r="AV4629" s="16"/>
      <c r="AW4629" s="17"/>
      <c r="AX4629" s="16"/>
      <c r="AY4629" s="16"/>
      <c r="AZ4629" s="16"/>
      <c r="BA4629" s="16"/>
      <c r="BB4629" s="16"/>
      <c r="BC4629" s="16"/>
      <c r="BD4629" s="16"/>
      <c r="BH4629" s="6"/>
      <c r="BI4629" s="3"/>
      <c r="BK4629" s="6"/>
      <c r="BL4629" s="3"/>
      <c r="BM4629" s="3"/>
    </row>
    <row r="4630" spans="11:65" ht="12.75" customHeight="1" x14ac:dyDescent="0.15">
      <c r="K4630" s="1"/>
      <c r="AL4630" s="16"/>
      <c r="AM4630" s="16"/>
      <c r="AN4630" s="17"/>
      <c r="AO4630" s="16"/>
      <c r="AP4630" s="16"/>
      <c r="AQ4630" s="18"/>
      <c r="AR4630" s="18"/>
      <c r="AS4630" s="16"/>
      <c r="AT4630" s="16"/>
      <c r="AU4630" s="16"/>
      <c r="AV4630" s="16"/>
      <c r="AW4630" s="17"/>
      <c r="AX4630" s="16"/>
      <c r="AY4630" s="16"/>
      <c r="AZ4630" s="16"/>
      <c r="BA4630" s="16"/>
      <c r="BB4630" s="16"/>
      <c r="BC4630" s="16"/>
      <c r="BD4630" s="16"/>
      <c r="BH4630" s="6"/>
      <c r="BI4630" s="3"/>
      <c r="BK4630" s="6"/>
      <c r="BL4630" s="3"/>
      <c r="BM4630" s="3"/>
    </row>
    <row r="4631" spans="11:65" ht="12.75" customHeight="1" x14ac:dyDescent="0.15">
      <c r="K4631" s="1"/>
      <c r="AL4631" s="16"/>
      <c r="AM4631" s="16"/>
      <c r="AN4631" s="17"/>
      <c r="AO4631" s="16"/>
      <c r="AP4631" s="16"/>
      <c r="AQ4631" s="18"/>
      <c r="AR4631" s="18"/>
      <c r="AS4631" s="16"/>
      <c r="AT4631" s="16"/>
      <c r="AU4631" s="16"/>
      <c r="AV4631" s="16"/>
      <c r="AW4631" s="17"/>
      <c r="AX4631" s="16"/>
      <c r="AY4631" s="16"/>
      <c r="AZ4631" s="16"/>
      <c r="BA4631" s="16"/>
      <c r="BB4631" s="16"/>
      <c r="BC4631" s="16"/>
      <c r="BD4631" s="16"/>
      <c r="BH4631" s="6"/>
      <c r="BI4631" s="3"/>
      <c r="BK4631" s="6"/>
      <c r="BL4631" s="3"/>
      <c r="BM4631" s="3"/>
    </row>
    <row r="4632" spans="11:65" ht="12.75" customHeight="1" x14ac:dyDescent="0.15">
      <c r="K4632" s="1"/>
      <c r="AL4632" s="16"/>
      <c r="AM4632" s="16"/>
      <c r="AN4632" s="17"/>
      <c r="AO4632" s="16"/>
      <c r="AP4632" s="16"/>
      <c r="AQ4632" s="18"/>
      <c r="AR4632" s="18"/>
      <c r="AS4632" s="16"/>
      <c r="AT4632" s="16"/>
      <c r="AU4632" s="16"/>
      <c r="AV4632" s="16"/>
      <c r="AW4632" s="17"/>
      <c r="AX4632" s="16"/>
      <c r="AY4632" s="16"/>
      <c r="AZ4632" s="16"/>
      <c r="BA4632" s="16"/>
      <c r="BB4632" s="16"/>
      <c r="BC4632" s="16"/>
      <c r="BD4632" s="16"/>
      <c r="BH4632" s="6"/>
      <c r="BI4632" s="3"/>
      <c r="BK4632" s="6"/>
      <c r="BL4632" s="3"/>
      <c r="BM4632" s="3"/>
    </row>
    <row r="4633" spans="11:65" ht="12.75" customHeight="1" x14ac:dyDescent="0.15">
      <c r="K4633" s="1"/>
      <c r="AL4633" s="16"/>
      <c r="AM4633" s="16"/>
      <c r="AN4633" s="17"/>
      <c r="AO4633" s="16"/>
      <c r="AP4633" s="16"/>
      <c r="AQ4633" s="18"/>
      <c r="AR4633" s="18"/>
      <c r="AS4633" s="16"/>
      <c r="AT4633" s="16"/>
      <c r="AU4633" s="16"/>
      <c r="AV4633" s="16"/>
      <c r="AW4633" s="17"/>
      <c r="AX4633" s="16"/>
      <c r="AY4633" s="16"/>
      <c r="AZ4633" s="16"/>
      <c r="BA4633" s="16"/>
      <c r="BB4633" s="16"/>
      <c r="BC4633" s="16"/>
      <c r="BD4633" s="16"/>
      <c r="BH4633" s="6"/>
      <c r="BI4633" s="3"/>
      <c r="BK4633" s="6"/>
      <c r="BL4633" s="3"/>
      <c r="BM4633" s="3"/>
    </row>
    <row r="4634" spans="11:65" ht="12.75" customHeight="1" x14ac:dyDescent="0.15">
      <c r="K4634" s="1"/>
      <c r="AL4634" s="16"/>
      <c r="AM4634" s="16"/>
      <c r="AN4634" s="17"/>
      <c r="AO4634" s="16"/>
      <c r="AP4634" s="16"/>
      <c r="AQ4634" s="18"/>
      <c r="AR4634" s="18"/>
      <c r="AS4634" s="16"/>
      <c r="AT4634" s="16"/>
      <c r="AU4634" s="16"/>
      <c r="AV4634" s="16"/>
      <c r="AW4634" s="17"/>
      <c r="AX4634" s="16"/>
      <c r="AY4634" s="16"/>
      <c r="AZ4634" s="16"/>
      <c r="BA4634" s="16"/>
      <c r="BB4634" s="16"/>
      <c r="BC4634" s="16"/>
      <c r="BD4634" s="16"/>
      <c r="BH4634" s="6"/>
      <c r="BI4634" s="3"/>
      <c r="BK4634" s="6"/>
      <c r="BL4634" s="3"/>
      <c r="BM4634" s="3"/>
    </row>
    <row r="4635" spans="11:65" ht="12.75" customHeight="1" x14ac:dyDescent="0.15">
      <c r="K4635" s="1"/>
      <c r="AL4635" s="16"/>
      <c r="AM4635" s="16"/>
      <c r="AN4635" s="17"/>
      <c r="AO4635" s="16"/>
      <c r="AP4635" s="16"/>
      <c r="AQ4635" s="18"/>
      <c r="AR4635" s="18"/>
      <c r="AS4635" s="16"/>
      <c r="AT4635" s="16"/>
      <c r="AU4635" s="16"/>
      <c r="AV4635" s="16"/>
      <c r="AW4635" s="17"/>
      <c r="AX4635" s="16"/>
      <c r="AY4635" s="16"/>
      <c r="AZ4635" s="16"/>
      <c r="BA4635" s="16"/>
      <c r="BB4635" s="16"/>
      <c r="BC4635" s="16"/>
      <c r="BD4635" s="16"/>
      <c r="BH4635" s="6"/>
      <c r="BI4635" s="3"/>
      <c r="BK4635" s="6"/>
      <c r="BL4635" s="3"/>
      <c r="BM4635" s="3"/>
    </row>
    <row r="4636" spans="11:65" ht="12.75" customHeight="1" x14ac:dyDescent="0.15">
      <c r="K4636" s="1"/>
      <c r="AL4636" s="16"/>
      <c r="AM4636" s="16"/>
      <c r="AN4636" s="17"/>
      <c r="AO4636" s="16"/>
      <c r="AP4636" s="16"/>
      <c r="AQ4636" s="18"/>
      <c r="AR4636" s="18"/>
      <c r="AS4636" s="16"/>
      <c r="AT4636" s="16"/>
      <c r="AU4636" s="16"/>
      <c r="AV4636" s="16"/>
      <c r="AW4636" s="17"/>
      <c r="AX4636" s="16"/>
      <c r="AY4636" s="16"/>
      <c r="AZ4636" s="16"/>
      <c r="BA4636" s="16"/>
      <c r="BB4636" s="16"/>
      <c r="BC4636" s="16"/>
      <c r="BD4636" s="16"/>
      <c r="BH4636" s="6"/>
      <c r="BI4636" s="3"/>
      <c r="BK4636" s="6"/>
      <c r="BL4636" s="3"/>
      <c r="BM4636" s="3"/>
    </row>
    <row r="4637" spans="11:65" ht="12.75" customHeight="1" x14ac:dyDescent="0.15">
      <c r="K4637" s="1"/>
      <c r="AL4637" s="16"/>
      <c r="AM4637" s="16"/>
      <c r="AN4637" s="17"/>
      <c r="AO4637" s="16"/>
      <c r="AP4637" s="16"/>
      <c r="AQ4637" s="18"/>
      <c r="AR4637" s="18"/>
      <c r="AS4637" s="16"/>
      <c r="AT4637" s="16"/>
      <c r="AU4637" s="16"/>
      <c r="AV4637" s="16"/>
      <c r="AW4637" s="17"/>
      <c r="AX4637" s="16"/>
      <c r="AY4637" s="16"/>
      <c r="AZ4637" s="16"/>
      <c r="BA4637" s="16"/>
      <c r="BB4637" s="16"/>
      <c r="BC4637" s="16"/>
      <c r="BD4637" s="16"/>
      <c r="BH4637" s="6"/>
      <c r="BI4637" s="3"/>
      <c r="BK4637" s="6"/>
      <c r="BL4637" s="3"/>
      <c r="BM4637" s="3"/>
    </row>
    <row r="4638" spans="11:65" ht="12.75" customHeight="1" x14ac:dyDescent="0.15">
      <c r="K4638" s="1"/>
      <c r="AL4638" s="16"/>
      <c r="AM4638" s="16"/>
      <c r="AN4638" s="17"/>
      <c r="AO4638" s="16"/>
      <c r="AP4638" s="16"/>
      <c r="AQ4638" s="18"/>
      <c r="AR4638" s="18"/>
      <c r="AS4638" s="16"/>
      <c r="AT4638" s="16"/>
      <c r="AU4638" s="16"/>
      <c r="AV4638" s="16"/>
      <c r="AW4638" s="17"/>
      <c r="AX4638" s="16"/>
      <c r="AY4638" s="16"/>
      <c r="AZ4638" s="16"/>
      <c r="BA4638" s="16"/>
      <c r="BB4638" s="16"/>
      <c r="BC4638" s="16"/>
      <c r="BD4638" s="16"/>
      <c r="BH4638" s="6"/>
      <c r="BI4638" s="3"/>
      <c r="BK4638" s="6"/>
      <c r="BL4638" s="3"/>
      <c r="BM4638" s="3"/>
    </row>
    <row r="4639" spans="11:65" ht="12.75" customHeight="1" x14ac:dyDescent="0.15">
      <c r="K4639" s="1"/>
      <c r="AL4639" s="16"/>
      <c r="AM4639" s="16"/>
      <c r="AN4639" s="17"/>
      <c r="AO4639" s="16"/>
      <c r="AP4639" s="16"/>
      <c r="AQ4639" s="18"/>
      <c r="AR4639" s="18"/>
      <c r="AS4639" s="16"/>
      <c r="AT4639" s="16"/>
      <c r="AU4639" s="16"/>
      <c r="AV4639" s="16"/>
      <c r="AW4639" s="17"/>
      <c r="AX4639" s="16"/>
      <c r="AY4639" s="16"/>
      <c r="AZ4639" s="16"/>
      <c r="BA4639" s="16"/>
      <c r="BB4639" s="16"/>
      <c r="BC4639" s="16"/>
      <c r="BD4639" s="16"/>
      <c r="BH4639" s="6"/>
      <c r="BI4639" s="3"/>
      <c r="BK4639" s="6"/>
      <c r="BL4639" s="3"/>
      <c r="BM4639" s="3"/>
    </row>
    <row r="4640" spans="11:65" ht="12.75" customHeight="1" x14ac:dyDescent="0.15">
      <c r="K4640" s="1"/>
      <c r="AL4640" s="16"/>
      <c r="AM4640" s="16"/>
      <c r="AN4640" s="17"/>
      <c r="AO4640" s="16"/>
      <c r="AP4640" s="16"/>
      <c r="AQ4640" s="18"/>
      <c r="AR4640" s="18"/>
      <c r="AS4640" s="16"/>
      <c r="AT4640" s="16"/>
      <c r="AU4640" s="16"/>
      <c r="AV4640" s="16"/>
      <c r="AW4640" s="17"/>
      <c r="AX4640" s="16"/>
      <c r="AY4640" s="16"/>
      <c r="AZ4640" s="16"/>
      <c r="BA4640" s="16"/>
      <c r="BB4640" s="16"/>
      <c r="BC4640" s="16"/>
      <c r="BD4640" s="16"/>
      <c r="BH4640" s="6"/>
      <c r="BI4640" s="3"/>
      <c r="BK4640" s="6"/>
      <c r="BL4640" s="3"/>
      <c r="BM4640" s="3"/>
    </row>
    <row r="4641" spans="11:65" ht="12.75" customHeight="1" x14ac:dyDescent="0.15">
      <c r="K4641" s="1"/>
      <c r="AL4641" s="16"/>
      <c r="AM4641" s="16"/>
      <c r="AN4641" s="17"/>
      <c r="AO4641" s="16"/>
      <c r="AP4641" s="16"/>
      <c r="AQ4641" s="18"/>
      <c r="AR4641" s="18"/>
      <c r="AS4641" s="16"/>
      <c r="AT4641" s="16"/>
      <c r="AU4641" s="16"/>
      <c r="AV4641" s="16"/>
      <c r="AW4641" s="17"/>
      <c r="AX4641" s="16"/>
      <c r="AY4641" s="16"/>
      <c r="AZ4641" s="16"/>
      <c r="BA4641" s="16"/>
      <c r="BB4641" s="16"/>
      <c r="BC4641" s="16"/>
      <c r="BD4641" s="16"/>
      <c r="BH4641" s="6"/>
      <c r="BI4641" s="3"/>
      <c r="BK4641" s="6"/>
      <c r="BL4641" s="3"/>
      <c r="BM4641" s="3"/>
    </row>
    <row r="4642" spans="11:65" ht="12.75" customHeight="1" x14ac:dyDescent="0.15">
      <c r="K4642" s="1"/>
      <c r="AL4642" s="16"/>
      <c r="AM4642" s="16"/>
      <c r="AN4642" s="17"/>
      <c r="AO4642" s="16"/>
      <c r="AP4642" s="16"/>
      <c r="AQ4642" s="18"/>
      <c r="AR4642" s="18"/>
      <c r="AS4642" s="16"/>
      <c r="AT4642" s="16"/>
      <c r="AU4642" s="16"/>
      <c r="AV4642" s="16"/>
      <c r="AW4642" s="17"/>
      <c r="AX4642" s="16"/>
      <c r="AY4642" s="16"/>
      <c r="AZ4642" s="16"/>
      <c r="BA4642" s="16"/>
      <c r="BB4642" s="16"/>
      <c r="BC4642" s="16"/>
      <c r="BD4642" s="16"/>
      <c r="BH4642" s="6"/>
      <c r="BI4642" s="3"/>
      <c r="BK4642" s="6"/>
      <c r="BL4642" s="3"/>
      <c r="BM4642" s="3"/>
    </row>
    <row r="4643" spans="11:65" ht="12.75" customHeight="1" x14ac:dyDescent="0.15">
      <c r="K4643" s="1"/>
      <c r="AL4643" s="16"/>
      <c r="AM4643" s="16"/>
      <c r="AN4643" s="17"/>
      <c r="AO4643" s="16"/>
      <c r="AP4643" s="16"/>
      <c r="AQ4643" s="18"/>
      <c r="AR4643" s="18"/>
      <c r="AS4643" s="16"/>
      <c r="AT4643" s="16"/>
      <c r="AU4643" s="16"/>
      <c r="AV4643" s="16"/>
      <c r="AW4643" s="17"/>
      <c r="AX4643" s="16"/>
      <c r="AY4643" s="16"/>
      <c r="AZ4643" s="16"/>
      <c r="BA4643" s="16"/>
      <c r="BB4643" s="16"/>
      <c r="BC4643" s="16"/>
      <c r="BD4643" s="16"/>
      <c r="BH4643" s="6"/>
      <c r="BI4643" s="3"/>
      <c r="BK4643" s="6"/>
      <c r="BL4643" s="3"/>
      <c r="BM4643" s="3"/>
    </row>
    <row r="4644" spans="11:65" ht="12.75" customHeight="1" x14ac:dyDescent="0.15">
      <c r="K4644" s="1"/>
      <c r="AL4644" s="16"/>
      <c r="AM4644" s="16"/>
      <c r="AN4644" s="17"/>
      <c r="AO4644" s="16"/>
      <c r="AP4644" s="16"/>
      <c r="AQ4644" s="18"/>
      <c r="AR4644" s="18"/>
      <c r="AS4644" s="16"/>
      <c r="AT4644" s="16"/>
      <c r="AU4644" s="16"/>
      <c r="AV4644" s="16"/>
      <c r="AW4644" s="17"/>
      <c r="AX4644" s="16"/>
      <c r="AY4644" s="16"/>
      <c r="AZ4644" s="16"/>
      <c r="BA4644" s="16"/>
      <c r="BB4644" s="16"/>
      <c r="BC4644" s="16"/>
      <c r="BD4644" s="16"/>
      <c r="BH4644" s="6"/>
      <c r="BI4644" s="3"/>
      <c r="BK4644" s="6"/>
      <c r="BL4644" s="3"/>
      <c r="BM4644" s="3"/>
    </row>
    <row r="4645" spans="11:65" ht="12.75" customHeight="1" x14ac:dyDescent="0.15">
      <c r="K4645" s="1"/>
      <c r="AL4645" s="16"/>
      <c r="AM4645" s="16"/>
      <c r="AN4645" s="17"/>
      <c r="AO4645" s="16"/>
      <c r="AP4645" s="16"/>
      <c r="AQ4645" s="18"/>
      <c r="AR4645" s="18"/>
      <c r="AS4645" s="16"/>
      <c r="AT4645" s="16"/>
      <c r="AU4645" s="16"/>
      <c r="AV4645" s="16"/>
      <c r="AW4645" s="17"/>
      <c r="AX4645" s="16"/>
      <c r="AY4645" s="16"/>
      <c r="AZ4645" s="16"/>
      <c r="BA4645" s="16"/>
      <c r="BB4645" s="16"/>
      <c r="BC4645" s="16"/>
      <c r="BD4645" s="16"/>
      <c r="BH4645" s="6"/>
      <c r="BI4645" s="3"/>
      <c r="BK4645" s="6"/>
      <c r="BL4645" s="3"/>
      <c r="BM4645" s="3"/>
    </row>
    <row r="4646" spans="11:65" ht="12.75" customHeight="1" x14ac:dyDescent="0.15">
      <c r="K4646" s="1"/>
      <c r="AL4646" s="16"/>
      <c r="AM4646" s="16"/>
      <c r="AN4646" s="17"/>
      <c r="AO4646" s="16"/>
      <c r="AP4646" s="16"/>
      <c r="AQ4646" s="18"/>
      <c r="AR4646" s="18"/>
      <c r="AS4646" s="16"/>
      <c r="AT4646" s="16"/>
      <c r="AU4646" s="16"/>
      <c r="AV4646" s="16"/>
      <c r="AW4646" s="17"/>
      <c r="AX4646" s="16"/>
      <c r="AY4646" s="16"/>
      <c r="AZ4646" s="16"/>
      <c r="BA4646" s="16"/>
      <c r="BB4646" s="16"/>
      <c r="BC4646" s="16"/>
      <c r="BD4646" s="16"/>
      <c r="BH4646" s="6"/>
      <c r="BI4646" s="3"/>
      <c r="BK4646" s="6"/>
      <c r="BL4646" s="3"/>
      <c r="BM4646" s="3"/>
    </row>
    <row r="4647" spans="11:65" ht="12.75" customHeight="1" x14ac:dyDescent="0.15">
      <c r="K4647" s="1"/>
      <c r="AL4647" s="16"/>
      <c r="AM4647" s="16"/>
      <c r="AN4647" s="17"/>
      <c r="AO4647" s="16"/>
      <c r="AP4647" s="16"/>
      <c r="AQ4647" s="18"/>
      <c r="AR4647" s="18"/>
      <c r="AS4647" s="16"/>
      <c r="AT4647" s="16"/>
      <c r="AU4647" s="16"/>
      <c r="AV4647" s="16"/>
      <c r="AW4647" s="17"/>
      <c r="AX4647" s="16"/>
      <c r="AY4647" s="16"/>
      <c r="AZ4647" s="16"/>
      <c r="BA4647" s="16"/>
      <c r="BB4647" s="16"/>
      <c r="BC4647" s="16"/>
      <c r="BD4647" s="16"/>
      <c r="BH4647" s="6"/>
      <c r="BI4647" s="3"/>
      <c r="BK4647" s="6"/>
      <c r="BL4647" s="3"/>
      <c r="BM4647" s="3"/>
    </row>
    <row r="4648" spans="11:65" ht="12.75" customHeight="1" x14ac:dyDescent="0.15">
      <c r="K4648" s="1"/>
      <c r="AL4648" s="16"/>
      <c r="AM4648" s="16"/>
      <c r="AN4648" s="17"/>
      <c r="AO4648" s="16"/>
      <c r="AP4648" s="16"/>
      <c r="AQ4648" s="18"/>
      <c r="AR4648" s="18"/>
      <c r="AS4648" s="16"/>
      <c r="AT4648" s="16"/>
      <c r="AU4648" s="16"/>
      <c r="AV4648" s="16"/>
      <c r="AW4648" s="17"/>
      <c r="AX4648" s="16"/>
      <c r="AY4648" s="16"/>
      <c r="AZ4648" s="16"/>
      <c r="BA4648" s="16"/>
      <c r="BB4648" s="16"/>
      <c r="BC4648" s="16"/>
      <c r="BD4648" s="16"/>
      <c r="BH4648" s="6"/>
      <c r="BI4648" s="3"/>
      <c r="BK4648" s="6"/>
      <c r="BL4648" s="3"/>
      <c r="BM4648" s="3"/>
    </row>
    <row r="4649" spans="11:65" ht="12.75" customHeight="1" x14ac:dyDescent="0.15">
      <c r="K4649" s="1"/>
      <c r="AL4649" s="16"/>
      <c r="AM4649" s="16"/>
      <c r="AN4649" s="17"/>
      <c r="AO4649" s="16"/>
      <c r="AP4649" s="16"/>
      <c r="AQ4649" s="18"/>
      <c r="AR4649" s="18"/>
      <c r="AS4649" s="16"/>
      <c r="AT4649" s="16"/>
      <c r="AU4649" s="16"/>
      <c r="AV4649" s="16"/>
      <c r="AW4649" s="17"/>
      <c r="AX4649" s="16"/>
      <c r="AY4649" s="16"/>
      <c r="AZ4649" s="16"/>
      <c r="BA4649" s="16"/>
      <c r="BB4649" s="16"/>
      <c r="BC4649" s="16"/>
      <c r="BD4649" s="16"/>
      <c r="BH4649" s="6"/>
      <c r="BI4649" s="3"/>
      <c r="BK4649" s="6"/>
      <c r="BL4649" s="3"/>
      <c r="BM4649" s="3"/>
    </row>
    <row r="4650" spans="11:65" ht="12.75" customHeight="1" x14ac:dyDescent="0.15">
      <c r="K4650" s="1"/>
      <c r="AL4650" s="16"/>
      <c r="AM4650" s="16"/>
      <c r="AN4650" s="17"/>
      <c r="AO4650" s="16"/>
      <c r="AP4650" s="16"/>
      <c r="AQ4650" s="18"/>
      <c r="AR4650" s="18"/>
      <c r="AS4650" s="16"/>
      <c r="AT4650" s="16"/>
      <c r="AU4650" s="16"/>
      <c r="AV4650" s="16"/>
      <c r="AW4650" s="17"/>
      <c r="AX4650" s="16"/>
      <c r="AY4650" s="16"/>
      <c r="AZ4650" s="16"/>
      <c r="BA4650" s="16"/>
      <c r="BB4650" s="16"/>
      <c r="BC4650" s="16"/>
      <c r="BD4650" s="16"/>
      <c r="BH4650" s="6"/>
      <c r="BI4650" s="3"/>
      <c r="BK4650" s="6"/>
      <c r="BL4650" s="3"/>
      <c r="BM4650" s="3"/>
    </row>
    <row r="4651" spans="11:65" ht="12.75" customHeight="1" x14ac:dyDescent="0.15">
      <c r="K4651" s="1"/>
      <c r="AL4651" s="16"/>
      <c r="AM4651" s="16"/>
      <c r="AN4651" s="17"/>
      <c r="AO4651" s="16"/>
      <c r="AP4651" s="16"/>
      <c r="AQ4651" s="18"/>
      <c r="AR4651" s="18"/>
      <c r="AS4651" s="16"/>
      <c r="AT4651" s="16"/>
      <c r="AU4651" s="16"/>
      <c r="AV4651" s="16"/>
      <c r="AW4651" s="17"/>
      <c r="AX4651" s="16"/>
      <c r="AY4651" s="16"/>
      <c r="AZ4651" s="16"/>
      <c r="BA4651" s="16"/>
      <c r="BB4651" s="16"/>
      <c r="BC4651" s="16"/>
      <c r="BD4651" s="16"/>
      <c r="BH4651" s="6"/>
      <c r="BI4651" s="3"/>
      <c r="BK4651" s="6"/>
      <c r="BL4651" s="3"/>
      <c r="BM4651" s="3"/>
    </row>
    <row r="4652" spans="11:65" ht="12.75" customHeight="1" x14ac:dyDescent="0.15">
      <c r="K4652" s="1"/>
      <c r="AL4652" s="16"/>
      <c r="AM4652" s="16"/>
      <c r="AN4652" s="17"/>
      <c r="AO4652" s="16"/>
      <c r="AP4652" s="16"/>
      <c r="AQ4652" s="18"/>
      <c r="AR4652" s="18"/>
      <c r="AS4652" s="16"/>
      <c r="AT4652" s="16"/>
      <c r="AU4652" s="16"/>
      <c r="AV4652" s="16"/>
      <c r="AW4652" s="17"/>
      <c r="AX4652" s="16"/>
      <c r="AY4652" s="16"/>
      <c r="AZ4652" s="16"/>
      <c r="BA4652" s="16"/>
      <c r="BB4652" s="16"/>
      <c r="BC4652" s="16"/>
      <c r="BD4652" s="16"/>
      <c r="BH4652" s="6"/>
      <c r="BI4652" s="3"/>
      <c r="BK4652" s="6"/>
      <c r="BL4652" s="3"/>
      <c r="BM4652" s="3"/>
    </row>
    <row r="4653" spans="11:65" ht="12.75" customHeight="1" x14ac:dyDescent="0.15">
      <c r="K4653" s="1"/>
      <c r="AL4653" s="16"/>
      <c r="AM4653" s="16"/>
      <c r="AN4653" s="17"/>
      <c r="AO4653" s="16"/>
      <c r="AP4653" s="16"/>
      <c r="AQ4653" s="18"/>
      <c r="AR4653" s="18"/>
      <c r="AS4653" s="16"/>
      <c r="AT4653" s="16"/>
      <c r="AU4653" s="16"/>
      <c r="AV4653" s="16"/>
      <c r="AW4653" s="17"/>
      <c r="AX4653" s="16"/>
      <c r="AY4653" s="16"/>
      <c r="AZ4653" s="16"/>
      <c r="BA4653" s="16"/>
      <c r="BB4653" s="16"/>
      <c r="BC4653" s="16"/>
      <c r="BD4653" s="16"/>
      <c r="BH4653" s="6"/>
      <c r="BI4653" s="3"/>
      <c r="BK4653" s="6"/>
      <c r="BL4653" s="3"/>
      <c r="BM4653" s="3"/>
    </row>
    <row r="4654" spans="11:65" ht="12.75" customHeight="1" x14ac:dyDescent="0.15">
      <c r="K4654" s="1"/>
      <c r="AL4654" s="16"/>
      <c r="AM4654" s="16"/>
      <c r="AN4654" s="17"/>
      <c r="AO4654" s="16"/>
      <c r="AP4654" s="16"/>
      <c r="AQ4654" s="18"/>
      <c r="AR4654" s="18"/>
      <c r="AS4654" s="16"/>
      <c r="AT4654" s="16"/>
      <c r="AU4654" s="16"/>
      <c r="AV4654" s="16"/>
      <c r="AW4654" s="17"/>
      <c r="AX4654" s="16"/>
      <c r="AY4654" s="16"/>
      <c r="AZ4654" s="16"/>
      <c r="BA4654" s="16"/>
      <c r="BB4654" s="16"/>
      <c r="BC4654" s="16"/>
      <c r="BD4654" s="16"/>
      <c r="BH4654" s="6"/>
      <c r="BI4654" s="3"/>
      <c r="BK4654" s="6"/>
      <c r="BL4654" s="3"/>
      <c r="BM4654" s="3"/>
    </row>
    <row r="4655" spans="11:65" ht="12.75" customHeight="1" x14ac:dyDescent="0.15">
      <c r="K4655" s="1"/>
      <c r="AL4655" s="16"/>
      <c r="AM4655" s="16"/>
      <c r="AN4655" s="17"/>
      <c r="AO4655" s="16"/>
      <c r="AP4655" s="16"/>
      <c r="AQ4655" s="18"/>
      <c r="AR4655" s="18"/>
      <c r="AS4655" s="16"/>
      <c r="AT4655" s="16"/>
      <c r="AU4655" s="16"/>
      <c r="AV4655" s="16"/>
      <c r="AW4655" s="17"/>
      <c r="AX4655" s="16"/>
      <c r="AY4655" s="16"/>
      <c r="AZ4655" s="16"/>
      <c r="BA4655" s="16"/>
      <c r="BB4655" s="16"/>
      <c r="BC4655" s="16"/>
      <c r="BD4655" s="16"/>
      <c r="BH4655" s="6"/>
      <c r="BI4655" s="3"/>
      <c r="BK4655" s="6"/>
      <c r="BL4655" s="3"/>
      <c r="BM4655" s="3"/>
    </row>
    <row r="4656" spans="11:65" ht="12.75" customHeight="1" x14ac:dyDescent="0.15">
      <c r="K4656" s="1"/>
      <c r="AL4656" s="16"/>
      <c r="AM4656" s="16"/>
      <c r="AN4656" s="17"/>
      <c r="AO4656" s="16"/>
      <c r="AP4656" s="16"/>
      <c r="AQ4656" s="18"/>
      <c r="AR4656" s="18"/>
      <c r="AS4656" s="16"/>
      <c r="AT4656" s="16"/>
      <c r="AU4656" s="16"/>
      <c r="AV4656" s="16"/>
      <c r="AW4656" s="17"/>
      <c r="AX4656" s="16"/>
      <c r="AY4656" s="16"/>
      <c r="AZ4656" s="16"/>
      <c r="BA4656" s="16"/>
      <c r="BB4656" s="16"/>
      <c r="BC4656" s="16"/>
      <c r="BD4656" s="16"/>
      <c r="BH4656" s="6"/>
      <c r="BI4656" s="3"/>
      <c r="BK4656" s="6"/>
      <c r="BL4656" s="3"/>
      <c r="BM4656" s="3"/>
    </row>
    <row r="4657" spans="11:65" ht="12.75" customHeight="1" x14ac:dyDescent="0.15">
      <c r="K4657" s="1"/>
      <c r="AL4657" s="16"/>
      <c r="AM4657" s="16"/>
      <c r="AN4657" s="17"/>
      <c r="AO4657" s="16"/>
      <c r="AP4657" s="16"/>
      <c r="AQ4657" s="18"/>
      <c r="AR4657" s="18"/>
      <c r="AS4657" s="16"/>
      <c r="AT4657" s="16"/>
      <c r="AU4657" s="16"/>
      <c r="AV4657" s="16"/>
      <c r="AW4657" s="17"/>
      <c r="AX4657" s="16"/>
      <c r="AY4657" s="16"/>
      <c r="AZ4657" s="16"/>
      <c r="BA4657" s="16"/>
      <c r="BB4657" s="16"/>
      <c r="BC4657" s="16"/>
      <c r="BD4657" s="16"/>
      <c r="BH4657" s="6"/>
      <c r="BI4657" s="3"/>
      <c r="BK4657" s="6"/>
      <c r="BL4657" s="3"/>
      <c r="BM4657" s="3"/>
    </row>
    <row r="4658" spans="11:65" ht="12.75" customHeight="1" x14ac:dyDescent="0.15">
      <c r="K4658" s="1"/>
      <c r="AL4658" s="16"/>
      <c r="AM4658" s="16"/>
      <c r="AN4658" s="17"/>
      <c r="AO4658" s="16"/>
      <c r="AP4658" s="16"/>
      <c r="AQ4658" s="18"/>
      <c r="AR4658" s="18"/>
      <c r="AS4658" s="16"/>
      <c r="AT4658" s="16"/>
      <c r="AU4658" s="16"/>
      <c r="AV4658" s="16"/>
      <c r="AW4658" s="17"/>
      <c r="AX4658" s="16"/>
      <c r="AY4658" s="16"/>
      <c r="AZ4658" s="16"/>
      <c r="BA4658" s="16"/>
      <c r="BB4658" s="16"/>
      <c r="BC4658" s="16"/>
      <c r="BD4658" s="16"/>
      <c r="BH4658" s="6"/>
      <c r="BI4658" s="3"/>
      <c r="BK4658" s="6"/>
      <c r="BL4658" s="3"/>
      <c r="BM4658" s="3"/>
    </row>
    <row r="4659" spans="11:65" ht="12.75" customHeight="1" x14ac:dyDescent="0.15">
      <c r="K4659" s="1"/>
      <c r="AL4659" s="16"/>
      <c r="AM4659" s="16"/>
      <c r="AN4659" s="17"/>
      <c r="AO4659" s="16"/>
      <c r="AP4659" s="16"/>
      <c r="AQ4659" s="18"/>
      <c r="AR4659" s="18"/>
      <c r="AS4659" s="16"/>
      <c r="AT4659" s="16"/>
      <c r="AU4659" s="16"/>
      <c r="AV4659" s="16"/>
      <c r="AW4659" s="17"/>
      <c r="AX4659" s="16"/>
      <c r="AY4659" s="16"/>
      <c r="AZ4659" s="16"/>
      <c r="BA4659" s="16"/>
      <c r="BB4659" s="16"/>
      <c r="BC4659" s="16"/>
      <c r="BD4659" s="16"/>
      <c r="BH4659" s="6"/>
      <c r="BI4659" s="3"/>
      <c r="BK4659" s="6"/>
      <c r="BL4659" s="3"/>
      <c r="BM4659" s="3"/>
    </row>
    <row r="4660" spans="11:65" ht="12.75" customHeight="1" x14ac:dyDescent="0.15">
      <c r="K4660" s="1"/>
      <c r="AL4660" s="16"/>
      <c r="AM4660" s="16"/>
      <c r="AN4660" s="17"/>
      <c r="AO4660" s="16"/>
      <c r="AP4660" s="16"/>
      <c r="AQ4660" s="18"/>
      <c r="AR4660" s="18"/>
      <c r="AS4660" s="16"/>
      <c r="AT4660" s="16"/>
      <c r="AU4660" s="16"/>
      <c r="AV4660" s="16"/>
      <c r="AW4660" s="17"/>
      <c r="AX4660" s="16"/>
      <c r="AY4660" s="16"/>
      <c r="AZ4660" s="16"/>
      <c r="BA4660" s="16"/>
      <c r="BB4660" s="16"/>
      <c r="BC4660" s="16"/>
      <c r="BD4660" s="16"/>
      <c r="BH4660" s="6"/>
      <c r="BI4660" s="3"/>
      <c r="BK4660" s="6"/>
      <c r="BL4660" s="3"/>
      <c r="BM4660" s="3"/>
    </row>
    <row r="4661" spans="11:65" ht="12.75" customHeight="1" x14ac:dyDescent="0.15">
      <c r="K4661" s="1"/>
      <c r="AL4661" s="16"/>
      <c r="AM4661" s="16"/>
      <c r="AN4661" s="17"/>
      <c r="AO4661" s="16"/>
      <c r="AP4661" s="16"/>
      <c r="AQ4661" s="18"/>
      <c r="AR4661" s="18"/>
      <c r="AS4661" s="16"/>
      <c r="AT4661" s="16"/>
      <c r="AU4661" s="16"/>
      <c r="AV4661" s="16"/>
      <c r="AW4661" s="17"/>
      <c r="AX4661" s="16"/>
      <c r="AY4661" s="16"/>
      <c r="AZ4661" s="16"/>
      <c r="BA4661" s="16"/>
      <c r="BB4661" s="16"/>
      <c r="BC4661" s="16"/>
      <c r="BD4661" s="16"/>
      <c r="BH4661" s="6"/>
      <c r="BI4661" s="3"/>
      <c r="BK4661" s="6"/>
      <c r="BL4661" s="3"/>
      <c r="BM4661" s="3"/>
    </row>
    <row r="4662" spans="11:65" ht="12.75" customHeight="1" x14ac:dyDescent="0.15">
      <c r="K4662" s="1"/>
      <c r="AL4662" s="16"/>
      <c r="AM4662" s="16"/>
      <c r="AN4662" s="17"/>
      <c r="AO4662" s="16"/>
      <c r="AP4662" s="16"/>
      <c r="AQ4662" s="18"/>
      <c r="AR4662" s="18"/>
      <c r="AS4662" s="16"/>
      <c r="AT4662" s="16"/>
      <c r="AU4662" s="16"/>
      <c r="AV4662" s="16"/>
      <c r="AW4662" s="17"/>
      <c r="AX4662" s="16"/>
      <c r="AY4662" s="16"/>
      <c r="AZ4662" s="16"/>
      <c r="BA4662" s="16"/>
      <c r="BB4662" s="16"/>
      <c r="BC4662" s="16"/>
      <c r="BD4662" s="16"/>
      <c r="BH4662" s="6"/>
      <c r="BI4662" s="3"/>
      <c r="BK4662" s="6"/>
      <c r="BL4662" s="3"/>
      <c r="BM4662" s="3"/>
    </row>
    <row r="4663" spans="11:65" ht="12.75" customHeight="1" x14ac:dyDescent="0.15">
      <c r="K4663" s="1"/>
      <c r="AL4663" s="16"/>
      <c r="AM4663" s="16"/>
      <c r="AN4663" s="17"/>
      <c r="AO4663" s="16"/>
      <c r="AP4663" s="16"/>
      <c r="AQ4663" s="18"/>
      <c r="AR4663" s="18"/>
      <c r="AS4663" s="16"/>
      <c r="AT4663" s="16"/>
      <c r="AU4663" s="16"/>
      <c r="AV4663" s="16"/>
      <c r="AW4663" s="17"/>
      <c r="AX4663" s="16"/>
      <c r="AY4663" s="16"/>
      <c r="AZ4663" s="16"/>
      <c r="BA4663" s="16"/>
      <c r="BB4663" s="16"/>
      <c r="BC4663" s="16"/>
      <c r="BD4663" s="16"/>
      <c r="BH4663" s="6"/>
      <c r="BI4663" s="3"/>
      <c r="BK4663" s="6"/>
      <c r="BL4663" s="3"/>
      <c r="BM4663" s="3"/>
    </row>
    <row r="4664" spans="11:65" ht="12.75" customHeight="1" x14ac:dyDescent="0.15">
      <c r="K4664" s="1"/>
      <c r="AL4664" s="16"/>
      <c r="AM4664" s="16"/>
      <c r="AN4664" s="17"/>
      <c r="AO4664" s="16"/>
      <c r="AP4664" s="16"/>
      <c r="AQ4664" s="18"/>
      <c r="AR4664" s="18"/>
      <c r="AS4664" s="16"/>
      <c r="AT4664" s="16"/>
      <c r="AU4664" s="16"/>
      <c r="AV4664" s="16"/>
      <c r="AW4664" s="17"/>
      <c r="AX4664" s="16"/>
      <c r="AY4664" s="16"/>
      <c r="AZ4664" s="16"/>
      <c r="BA4664" s="16"/>
      <c r="BB4664" s="16"/>
      <c r="BC4664" s="16"/>
      <c r="BD4664" s="16"/>
      <c r="BH4664" s="6"/>
      <c r="BI4664" s="3"/>
      <c r="BK4664" s="6"/>
      <c r="BL4664" s="3"/>
      <c r="BM4664" s="3"/>
    </row>
    <row r="4665" spans="11:65" ht="12.75" customHeight="1" x14ac:dyDescent="0.15">
      <c r="K4665" s="1"/>
      <c r="AL4665" s="16"/>
      <c r="AM4665" s="16"/>
      <c r="AN4665" s="17"/>
      <c r="AO4665" s="16"/>
      <c r="AP4665" s="16"/>
      <c r="AQ4665" s="18"/>
      <c r="AR4665" s="18"/>
      <c r="AS4665" s="16"/>
      <c r="AT4665" s="16"/>
      <c r="AU4665" s="16"/>
      <c r="AV4665" s="16"/>
      <c r="AW4665" s="17"/>
      <c r="AX4665" s="16"/>
      <c r="AY4665" s="16"/>
      <c r="AZ4665" s="16"/>
      <c r="BA4665" s="16"/>
      <c r="BB4665" s="16"/>
      <c r="BC4665" s="16"/>
      <c r="BD4665" s="16"/>
      <c r="BH4665" s="6"/>
      <c r="BI4665" s="3"/>
      <c r="BK4665" s="6"/>
      <c r="BL4665" s="3"/>
      <c r="BM4665" s="3"/>
    </row>
    <row r="4666" spans="11:65" ht="12.75" customHeight="1" x14ac:dyDescent="0.15">
      <c r="K4666" s="1"/>
      <c r="AL4666" s="16"/>
      <c r="AM4666" s="16"/>
      <c r="AN4666" s="17"/>
      <c r="AO4666" s="16"/>
      <c r="AP4666" s="16"/>
      <c r="AQ4666" s="18"/>
      <c r="AR4666" s="18"/>
      <c r="AS4666" s="16"/>
      <c r="AT4666" s="16"/>
      <c r="AU4666" s="16"/>
      <c r="AV4666" s="16"/>
      <c r="AW4666" s="17"/>
      <c r="AX4666" s="16"/>
      <c r="AY4666" s="16"/>
      <c r="AZ4666" s="16"/>
      <c r="BA4666" s="16"/>
      <c r="BB4666" s="16"/>
      <c r="BC4666" s="16"/>
      <c r="BD4666" s="16"/>
      <c r="BH4666" s="6"/>
      <c r="BI4666" s="3"/>
      <c r="BK4666" s="6"/>
      <c r="BL4666" s="3"/>
      <c r="BM4666" s="3"/>
    </row>
    <row r="4667" spans="11:65" ht="12.75" customHeight="1" x14ac:dyDescent="0.15">
      <c r="K4667" s="1"/>
      <c r="AL4667" s="16"/>
      <c r="AM4667" s="16"/>
      <c r="AN4667" s="17"/>
      <c r="AO4667" s="16"/>
      <c r="AP4667" s="16"/>
      <c r="AQ4667" s="18"/>
      <c r="AR4667" s="18"/>
      <c r="AS4667" s="16"/>
      <c r="AT4667" s="16"/>
      <c r="AU4667" s="16"/>
      <c r="AV4667" s="16"/>
      <c r="AW4667" s="17"/>
      <c r="AX4667" s="16"/>
      <c r="AY4667" s="16"/>
      <c r="AZ4667" s="16"/>
      <c r="BA4667" s="16"/>
      <c r="BB4667" s="16"/>
      <c r="BC4667" s="16"/>
      <c r="BD4667" s="16"/>
      <c r="BH4667" s="6"/>
      <c r="BI4667" s="3"/>
      <c r="BK4667" s="6"/>
      <c r="BL4667" s="3"/>
      <c r="BM4667" s="3"/>
    </row>
    <row r="4668" spans="11:65" ht="12.75" customHeight="1" x14ac:dyDescent="0.15">
      <c r="K4668" s="1"/>
      <c r="AL4668" s="16"/>
      <c r="AM4668" s="16"/>
      <c r="AN4668" s="17"/>
      <c r="AO4668" s="16"/>
      <c r="AP4668" s="16"/>
      <c r="AQ4668" s="18"/>
      <c r="AR4668" s="18"/>
      <c r="AS4668" s="16"/>
      <c r="AT4668" s="16"/>
      <c r="AU4668" s="16"/>
      <c r="AV4668" s="16"/>
      <c r="AW4668" s="17"/>
      <c r="AX4668" s="16"/>
      <c r="AY4668" s="16"/>
      <c r="AZ4668" s="16"/>
      <c r="BA4668" s="16"/>
      <c r="BB4668" s="16"/>
      <c r="BC4668" s="16"/>
      <c r="BD4668" s="16"/>
      <c r="BH4668" s="6"/>
      <c r="BI4668" s="3"/>
      <c r="BK4668" s="6"/>
      <c r="BL4668" s="3"/>
      <c r="BM4668" s="3"/>
    </row>
    <row r="4669" spans="11:65" ht="12.75" customHeight="1" x14ac:dyDescent="0.15">
      <c r="K4669" s="1"/>
      <c r="AL4669" s="16"/>
      <c r="AM4669" s="16"/>
      <c r="AN4669" s="17"/>
      <c r="AO4669" s="16"/>
      <c r="AP4669" s="16"/>
      <c r="AQ4669" s="18"/>
      <c r="AR4669" s="18"/>
      <c r="AS4669" s="16"/>
      <c r="AT4669" s="16"/>
      <c r="AU4669" s="16"/>
      <c r="AV4669" s="16"/>
      <c r="AW4669" s="17"/>
      <c r="AX4669" s="16"/>
      <c r="AY4669" s="16"/>
      <c r="AZ4669" s="16"/>
      <c r="BA4669" s="16"/>
      <c r="BB4669" s="16"/>
      <c r="BC4669" s="16"/>
      <c r="BD4669" s="16"/>
      <c r="BH4669" s="6"/>
      <c r="BI4669" s="3"/>
      <c r="BK4669" s="6"/>
      <c r="BL4669" s="3"/>
      <c r="BM4669" s="3"/>
    </row>
    <row r="4670" spans="11:65" ht="12.75" customHeight="1" x14ac:dyDescent="0.15">
      <c r="K4670" s="1"/>
      <c r="AL4670" s="16"/>
      <c r="AM4670" s="16"/>
      <c r="AN4670" s="17"/>
      <c r="AO4670" s="16"/>
      <c r="AP4670" s="16"/>
      <c r="AQ4670" s="18"/>
      <c r="AR4670" s="18"/>
      <c r="AS4670" s="16"/>
      <c r="AT4670" s="16"/>
      <c r="AU4670" s="16"/>
      <c r="AV4670" s="16"/>
      <c r="AW4670" s="17"/>
      <c r="AX4670" s="16"/>
      <c r="AY4670" s="16"/>
      <c r="AZ4670" s="16"/>
      <c r="BA4670" s="16"/>
      <c r="BB4670" s="16"/>
      <c r="BC4670" s="16"/>
      <c r="BD4670" s="16"/>
      <c r="BH4670" s="6"/>
      <c r="BI4670" s="3"/>
      <c r="BK4670" s="6"/>
      <c r="BL4670" s="3"/>
      <c r="BM4670" s="3"/>
    </row>
    <row r="4671" spans="11:65" ht="12.75" customHeight="1" x14ac:dyDescent="0.15">
      <c r="K4671" s="1"/>
      <c r="AL4671" s="16"/>
      <c r="AM4671" s="16"/>
      <c r="AN4671" s="17"/>
      <c r="AO4671" s="16"/>
      <c r="AP4671" s="16"/>
      <c r="AQ4671" s="18"/>
      <c r="AR4671" s="18"/>
      <c r="AS4671" s="16"/>
      <c r="AT4671" s="16"/>
      <c r="AU4671" s="16"/>
      <c r="AV4671" s="16"/>
      <c r="AW4671" s="17"/>
      <c r="AX4671" s="16"/>
      <c r="AY4671" s="16"/>
      <c r="AZ4671" s="16"/>
      <c r="BA4671" s="16"/>
      <c r="BB4671" s="16"/>
      <c r="BC4671" s="16"/>
      <c r="BD4671" s="16"/>
      <c r="BH4671" s="6"/>
      <c r="BI4671" s="3"/>
      <c r="BK4671" s="6"/>
      <c r="BL4671" s="3"/>
      <c r="BM4671" s="3"/>
    </row>
    <row r="4672" spans="11:65" ht="12.75" customHeight="1" x14ac:dyDescent="0.15">
      <c r="K4672" s="1"/>
      <c r="AL4672" s="16"/>
      <c r="AM4672" s="16"/>
      <c r="AN4672" s="17"/>
      <c r="AO4672" s="16"/>
      <c r="AP4672" s="16"/>
      <c r="AQ4672" s="18"/>
      <c r="AR4672" s="18"/>
      <c r="AS4672" s="16"/>
      <c r="AT4672" s="16"/>
      <c r="AU4672" s="16"/>
      <c r="AV4672" s="16"/>
      <c r="AW4672" s="17"/>
      <c r="AX4672" s="16"/>
      <c r="AY4672" s="16"/>
      <c r="AZ4672" s="16"/>
      <c r="BA4672" s="16"/>
      <c r="BB4672" s="16"/>
      <c r="BC4672" s="16"/>
      <c r="BD4672" s="16"/>
      <c r="BH4672" s="6"/>
      <c r="BI4672" s="3"/>
      <c r="BK4672" s="6"/>
      <c r="BL4672" s="3"/>
      <c r="BM4672" s="3"/>
    </row>
    <row r="4673" spans="11:65" ht="12.75" customHeight="1" x14ac:dyDescent="0.15">
      <c r="K4673" s="1"/>
      <c r="AL4673" s="16"/>
      <c r="AM4673" s="16"/>
      <c r="AN4673" s="17"/>
      <c r="AO4673" s="16"/>
      <c r="AP4673" s="16"/>
      <c r="AQ4673" s="18"/>
      <c r="AR4673" s="18"/>
      <c r="AS4673" s="16"/>
      <c r="AT4673" s="16"/>
      <c r="AU4673" s="16"/>
      <c r="AV4673" s="16"/>
      <c r="AW4673" s="17"/>
      <c r="AX4673" s="16"/>
      <c r="AY4673" s="16"/>
      <c r="AZ4673" s="16"/>
      <c r="BA4673" s="16"/>
      <c r="BB4673" s="16"/>
      <c r="BC4673" s="16"/>
      <c r="BD4673" s="16"/>
      <c r="BH4673" s="6"/>
      <c r="BI4673" s="3"/>
      <c r="BK4673" s="6"/>
      <c r="BL4673" s="3"/>
      <c r="BM4673" s="3"/>
    </row>
    <row r="4674" spans="11:65" ht="12.75" customHeight="1" x14ac:dyDescent="0.15">
      <c r="K4674" s="1"/>
      <c r="AL4674" s="16"/>
      <c r="AM4674" s="16"/>
      <c r="AN4674" s="17"/>
      <c r="AO4674" s="16"/>
      <c r="AP4674" s="16"/>
      <c r="AQ4674" s="18"/>
      <c r="AR4674" s="18"/>
      <c r="AS4674" s="16"/>
      <c r="AT4674" s="16"/>
      <c r="AU4674" s="16"/>
      <c r="AV4674" s="16"/>
      <c r="AW4674" s="17"/>
      <c r="AX4674" s="16"/>
      <c r="AY4674" s="16"/>
      <c r="AZ4674" s="16"/>
      <c r="BA4674" s="16"/>
      <c r="BB4674" s="16"/>
      <c r="BC4674" s="16"/>
      <c r="BD4674" s="16"/>
      <c r="BH4674" s="6"/>
      <c r="BI4674" s="3"/>
      <c r="BK4674" s="6"/>
      <c r="BL4674" s="3"/>
      <c r="BM4674" s="3"/>
    </row>
    <row r="4675" spans="11:65" ht="12.75" customHeight="1" x14ac:dyDescent="0.15">
      <c r="K4675" s="1"/>
      <c r="AL4675" s="16"/>
      <c r="AM4675" s="16"/>
      <c r="AN4675" s="17"/>
      <c r="AO4675" s="16"/>
      <c r="AP4675" s="16"/>
      <c r="AQ4675" s="18"/>
      <c r="AR4675" s="18"/>
      <c r="AS4675" s="16"/>
      <c r="AT4675" s="16"/>
      <c r="AU4675" s="16"/>
      <c r="AV4675" s="16"/>
      <c r="AW4675" s="17"/>
      <c r="AX4675" s="16"/>
      <c r="AY4675" s="16"/>
      <c r="AZ4675" s="16"/>
      <c r="BA4675" s="16"/>
      <c r="BB4675" s="16"/>
      <c r="BC4675" s="16"/>
      <c r="BD4675" s="16"/>
      <c r="BH4675" s="6"/>
      <c r="BI4675" s="3"/>
      <c r="BK4675" s="6"/>
      <c r="BL4675" s="3"/>
      <c r="BM4675" s="3"/>
    </row>
    <row r="4676" spans="11:65" ht="12.75" customHeight="1" x14ac:dyDescent="0.15">
      <c r="K4676" s="1"/>
      <c r="AL4676" s="16"/>
      <c r="AM4676" s="16"/>
      <c r="AN4676" s="17"/>
      <c r="AO4676" s="16"/>
      <c r="AP4676" s="16"/>
      <c r="AQ4676" s="18"/>
      <c r="AR4676" s="18"/>
      <c r="AS4676" s="16"/>
      <c r="AT4676" s="16"/>
      <c r="AU4676" s="16"/>
      <c r="AV4676" s="16"/>
      <c r="AW4676" s="17"/>
      <c r="AX4676" s="16"/>
      <c r="AY4676" s="16"/>
      <c r="AZ4676" s="16"/>
      <c r="BA4676" s="16"/>
      <c r="BB4676" s="16"/>
      <c r="BC4676" s="16"/>
      <c r="BD4676" s="16"/>
      <c r="BH4676" s="6"/>
      <c r="BI4676" s="3"/>
      <c r="BK4676" s="6"/>
      <c r="BL4676" s="3"/>
      <c r="BM4676" s="3"/>
    </row>
    <row r="4677" spans="11:65" ht="12.75" customHeight="1" x14ac:dyDescent="0.15">
      <c r="K4677" s="1"/>
      <c r="AL4677" s="16"/>
      <c r="AM4677" s="16"/>
      <c r="AN4677" s="17"/>
      <c r="AO4677" s="16"/>
      <c r="AP4677" s="16"/>
      <c r="AQ4677" s="18"/>
      <c r="AR4677" s="18"/>
      <c r="AS4677" s="16"/>
      <c r="AT4677" s="16"/>
      <c r="AU4677" s="16"/>
      <c r="AV4677" s="16"/>
      <c r="AW4677" s="17"/>
      <c r="AX4677" s="16"/>
      <c r="AY4677" s="16"/>
      <c r="AZ4677" s="16"/>
      <c r="BA4677" s="16"/>
      <c r="BB4677" s="16"/>
      <c r="BC4677" s="16"/>
      <c r="BD4677" s="16"/>
      <c r="BH4677" s="6"/>
      <c r="BI4677" s="3"/>
      <c r="BK4677" s="6"/>
      <c r="BL4677" s="3"/>
      <c r="BM4677" s="3"/>
    </row>
    <row r="4678" spans="11:65" ht="12.75" customHeight="1" x14ac:dyDescent="0.15">
      <c r="K4678" s="1"/>
      <c r="AL4678" s="16"/>
      <c r="AM4678" s="16"/>
      <c r="AN4678" s="17"/>
      <c r="AO4678" s="16"/>
      <c r="AP4678" s="16"/>
      <c r="AQ4678" s="18"/>
      <c r="AR4678" s="18"/>
      <c r="AS4678" s="16"/>
      <c r="AT4678" s="16"/>
      <c r="AU4678" s="16"/>
      <c r="AV4678" s="16"/>
      <c r="AW4678" s="17"/>
      <c r="AX4678" s="16"/>
      <c r="AY4678" s="16"/>
      <c r="AZ4678" s="16"/>
      <c r="BA4678" s="16"/>
      <c r="BB4678" s="16"/>
      <c r="BC4678" s="16"/>
      <c r="BD4678" s="16"/>
      <c r="BH4678" s="6"/>
      <c r="BI4678" s="3"/>
      <c r="BK4678" s="6"/>
      <c r="BL4678" s="3"/>
      <c r="BM4678" s="3"/>
    </row>
    <row r="4679" spans="11:65" ht="12.75" customHeight="1" x14ac:dyDescent="0.15">
      <c r="K4679" s="1"/>
      <c r="AL4679" s="16"/>
      <c r="AM4679" s="16"/>
      <c r="AN4679" s="17"/>
      <c r="AO4679" s="16"/>
      <c r="AP4679" s="16"/>
      <c r="AQ4679" s="18"/>
      <c r="AR4679" s="18"/>
      <c r="AS4679" s="16"/>
      <c r="AT4679" s="16"/>
      <c r="AU4679" s="16"/>
      <c r="AV4679" s="16"/>
      <c r="AW4679" s="17"/>
      <c r="AX4679" s="16"/>
      <c r="AY4679" s="16"/>
      <c r="AZ4679" s="16"/>
      <c r="BA4679" s="16"/>
      <c r="BB4679" s="16"/>
      <c r="BC4679" s="16"/>
      <c r="BD4679" s="16"/>
      <c r="BH4679" s="6"/>
      <c r="BI4679" s="3"/>
      <c r="BK4679" s="6"/>
      <c r="BL4679" s="3"/>
      <c r="BM4679" s="3"/>
    </row>
    <row r="4680" spans="11:65" ht="12.75" customHeight="1" x14ac:dyDescent="0.15">
      <c r="K4680" s="1"/>
      <c r="AL4680" s="16"/>
      <c r="AM4680" s="16"/>
      <c r="AN4680" s="17"/>
      <c r="AO4680" s="16"/>
      <c r="AP4680" s="16"/>
      <c r="AQ4680" s="18"/>
      <c r="AR4680" s="18"/>
      <c r="AS4680" s="16"/>
      <c r="AT4680" s="16"/>
      <c r="AU4680" s="16"/>
      <c r="AV4680" s="16"/>
      <c r="AW4680" s="17"/>
      <c r="AX4680" s="16"/>
      <c r="AY4680" s="16"/>
      <c r="AZ4680" s="16"/>
      <c r="BA4680" s="16"/>
      <c r="BB4680" s="16"/>
      <c r="BC4680" s="16"/>
      <c r="BD4680" s="16"/>
      <c r="BH4680" s="6"/>
      <c r="BI4680" s="3"/>
      <c r="BK4680" s="6"/>
      <c r="BL4680" s="3"/>
      <c r="BM4680" s="3"/>
    </row>
    <row r="4681" spans="11:65" ht="12.75" customHeight="1" x14ac:dyDescent="0.15">
      <c r="K4681" s="1"/>
      <c r="AL4681" s="16"/>
      <c r="AM4681" s="16"/>
      <c r="AN4681" s="17"/>
      <c r="AO4681" s="16"/>
      <c r="AP4681" s="16"/>
      <c r="AQ4681" s="18"/>
      <c r="AR4681" s="18"/>
      <c r="AS4681" s="16"/>
      <c r="AT4681" s="16"/>
      <c r="AU4681" s="16"/>
      <c r="AV4681" s="16"/>
      <c r="AW4681" s="17"/>
      <c r="AX4681" s="16"/>
      <c r="AY4681" s="16"/>
      <c r="AZ4681" s="16"/>
      <c r="BA4681" s="16"/>
      <c r="BB4681" s="16"/>
      <c r="BC4681" s="16"/>
      <c r="BD4681" s="16"/>
      <c r="BH4681" s="6"/>
      <c r="BI4681" s="3"/>
      <c r="BK4681" s="6"/>
      <c r="BL4681" s="3"/>
      <c r="BM4681" s="3"/>
    </row>
    <row r="4682" spans="11:65" ht="12.75" customHeight="1" x14ac:dyDescent="0.15">
      <c r="K4682" s="1"/>
      <c r="AL4682" s="16"/>
      <c r="AM4682" s="16"/>
      <c r="AN4682" s="17"/>
      <c r="AO4682" s="16"/>
      <c r="AP4682" s="16"/>
      <c r="AQ4682" s="18"/>
      <c r="AR4682" s="18"/>
      <c r="AS4682" s="16"/>
      <c r="AT4682" s="16"/>
      <c r="AU4682" s="16"/>
      <c r="AV4682" s="16"/>
      <c r="AW4682" s="17"/>
      <c r="AX4682" s="16"/>
      <c r="AY4682" s="16"/>
      <c r="AZ4682" s="16"/>
      <c r="BA4682" s="16"/>
      <c r="BB4682" s="16"/>
      <c r="BC4682" s="16"/>
      <c r="BD4682" s="16"/>
      <c r="BH4682" s="6"/>
      <c r="BI4682" s="3"/>
      <c r="BK4682" s="6"/>
      <c r="BL4682" s="3"/>
      <c r="BM4682" s="3"/>
    </row>
    <row r="4683" spans="11:65" ht="12.75" customHeight="1" x14ac:dyDescent="0.15">
      <c r="K4683" s="1"/>
      <c r="AL4683" s="16"/>
      <c r="AM4683" s="16"/>
      <c r="AN4683" s="17"/>
      <c r="AO4683" s="16"/>
      <c r="AP4683" s="16"/>
      <c r="AQ4683" s="18"/>
      <c r="AR4683" s="18"/>
      <c r="AS4683" s="16"/>
      <c r="AT4683" s="16"/>
      <c r="AU4683" s="16"/>
      <c r="AV4683" s="16"/>
      <c r="AW4683" s="17"/>
      <c r="AX4683" s="16"/>
      <c r="AY4683" s="16"/>
      <c r="AZ4683" s="16"/>
      <c r="BA4683" s="16"/>
      <c r="BB4683" s="16"/>
      <c r="BC4683" s="16"/>
      <c r="BD4683" s="16"/>
      <c r="BH4683" s="6"/>
      <c r="BI4683" s="3"/>
      <c r="BK4683" s="6"/>
      <c r="BL4683" s="3"/>
      <c r="BM4683" s="3"/>
    </row>
    <row r="4684" spans="11:65" ht="12.75" customHeight="1" x14ac:dyDescent="0.15">
      <c r="K4684" s="1"/>
      <c r="AL4684" s="16"/>
      <c r="AM4684" s="16"/>
      <c r="AN4684" s="17"/>
      <c r="AO4684" s="16"/>
      <c r="AP4684" s="16"/>
      <c r="AQ4684" s="18"/>
      <c r="AR4684" s="18"/>
      <c r="AS4684" s="16"/>
      <c r="AT4684" s="16"/>
      <c r="AU4684" s="16"/>
      <c r="AV4684" s="16"/>
      <c r="AW4684" s="17"/>
      <c r="AX4684" s="16"/>
      <c r="AY4684" s="16"/>
      <c r="AZ4684" s="16"/>
      <c r="BA4684" s="16"/>
      <c r="BB4684" s="16"/>
      <c r="BC4684" s="16"/>
      <c r="BD4684" s="16"/>
      <c r="BH4684" s="6"/>
      <c r="BI4684" s="3"/>
      <c r="BK4684" s="6"/>
      <c r="BL4684" s="3"/>
      <c r="BM4684" s="3"/>
    </row>
    <row r="4685" spans="11:65" ht="12.75" customHeight="1" x14ac:dyDescent="0.15">
      <c r="K4685" s="1"/>
      <c r="AL4685" s="16"/>
      <c r="AM4685" s="16"/>
      <c r="AN4685" s="17"/>
      <c r="AO4685" s="16"/>
      <c r="AP4685" s="16"/>
      <c r="AQ4685" s="18"/>
      <c r="AR4685" s="18"/>
      <c r="AS4685" s="16"/>
      <c r="AT4685" s="16"/>
      <c r="AU4685" s="16"/>
      <c r="AV4685" s="16"/>
      <c r="AW4685" s="17"/>
      <c r="AX4685" s="16"/>
      <c r="AY4685" s="16"/>
      <c r="AZ4685" s="16"/>
      <c r="BA4685" s="16"/>
      <c r="BB4685" s="16"/>
      <c r="BC4685" s="16"/>
      <c r="BD4685" s="16"/>
      <c r="BH4685" s="6"/>
      <c r="BI4685" s="3"/>
      <c r="BK4685" s="6"/>
      <c r="BL4685" s="3"/>
      <c r="BM4685" s="3"/>
    </row>
    <row r="4686" spans="11:65" ht="12.75" customHeight="1" x14ac:dyDescent="0.15">
      <c r="K4686" s="1"/>
      <c r="AL4686" s="16"/>
      <c r="AM4686" s="16"/>
      <c r="AN4686" s="17"/>
      <c r="AO4686" s="16"/>
      <c r="AP4686" s="16"/>
      <c r="AQ4686" s="18"/>
      <c r="AR4686" s="18"/>
      <c r="AS4686" s="16"/>
      <c r="AT4686" s="16"/>
      <c r="AU4686" s="16"/>
      <c r="AV4686" s="16"/>
      <c r="AW4686" s="17"/>
      <c r="AX4686" s="16"/>
      <c r="AY4686" s="16"/>
      <c r="AZ4686" s="16"/>
      <c r="BA4686" s="16"/>
      <c r="BB4686" s="16"/>
      <c r="BC4686" s="16"/>
      <c r="BD4686" s="16"/>
      <c r="BH4686" s="6"/>
      <c r="BI4686" s="3"/>
      <c r="BK4686" s="6"/>
      <c r="BL4686" s="3"/>
      <c r="BM4686" s="3"/>
    </row>
    <row r="4687" spans="11:65" ht="12.75" customHeight="1" x14ac:dyDescent="0.15">
      <c r="K4687" s="1"/>
      <c r="AL4687" s="16"/>
      <c r="AM4687" s="16"/>
      <c r="AN4687" s="17"/>
      <c r="AO4687" s="16"/>
      <c r="AP4687" s="16"/>
      <c r="AQ4687" s="18"/>
      <c r="AR4687" s="18"/>
      <c r="AS4687" s="16"/>
      <c r="AT4687" s="16"/>
      <c r="AU4687" s="16"/>
      <c r="AV4687" s="16"/>
      <c r="AW4687" s="17"/>
      <c r="AX4687" s="16"/>
      <c r="AY4687" s="16"/>
      <c r="AZ4687" s="16"/>
      <c r="BA4687" s="16"/>
      <c r="BB4687" s="16"/>
      <c r="BC4687" s="16"/>
      <c r="BD4687" s="16"/>
      <c r="BH4687" s="6"/>
      <c r="BI4687" s="3"/>
      <c r="BK4687" s="6"/>
      <c r="BL4687" s="3"/>
      <c r="BM4687" s="3"/>
    </row>
    <row r="4688" spans="11:65" ht="12.75" customHeight="1" x14ac:dyDescent="0.15">
      <c r="K4688" s="1"/>
      <c r="AL4688" s="16"/>
      <c r="AM4688" s="16"/>
      <c r="AN4688" s="17"/>
      <c r="AO4688" s="16"/>
      <c r="AP4688" s="16"/>
      <c r="AQ4688" s="18"/>
      <c r="AR4688" s="18"/>
      <c r="AS4688" s="16"/>
      <c r="AT4688" s="16"/>
      <c r="AU4688" s="16"/>
      <c r="AV4688" s="16"/>
      <c r="AW4688" s="17"/>
      <c r="AX4688" s="16"/>
      <c r="AY4688" s="16"/>
      <c r="AZ4688" s="16"/>
      <c r="BA4688" s="16"/>
      <c r="BB4688" s="16"/>
      <c r="BC4688" s="16"/>
      <c r="BD4688" s="16"/>
      <c r="BH4688" s="6"/>
      <c r="BI4688" s="3"/>
      <c r="BK4688" s="6"/>
      <c r="BL4688" s="3"/>
      <c r="BM4688" s="3"/>
    </row>
    <row r="4689" spans="11:65" ht="12.75" customHeight="1" x14ac:dyDescent="0.15">
      <c r="K4689" s="1"/>
      <c r="AL4689" s="16"/>
      <c r="AM4689" s="16"/>
      <c r="AN4689" s="17"/>
      <c r="AO4689" s="16"/>
      <c r="AP4689" s="16"/>
      <c r="AQ4689" s="18"/>
      <c r="AR4689" s="18"/>
      <c r="AS4689" s="16"/>
      <c r="AT4689" s="16"/>
      <c r="AU4689" s="16"/>
      <c r="AV4689" s="16"/>
      <c r="AW4689" s="17"/>
      <c r="AX4689" s="16"/>
      <c r="AY4689" s="16"/>
      <c r="AZ4689" s="16"/>
      <c r="BA4689" s="16"/>
      <c r="BB4689" s="16"/>
      <c r="BC4689" s="16"/>
      <c r="BD4689" s="16"/>
      <c r="BH4689" s="6"/>
      <c r="BI4689" s="3"/>
      <c r="BK4689" s="6"/>
      <c r="BL4689" s="3"/>
      <c r="BM4689" s="3"/>
    </row>
    <row r="4690" spans="11:65" ht="12.75" customHeight="1" x14ac:dyDescent="0.15">
      <c r="K4690" s="1"/>
      <c r="AL4690" s="16"/>
      <c r="AM4690" s="16"/>
      <c r="AN4690" s="17"/>
      <c r="AO4690" s="16"/>
      <c r="AP4690" s="16"/>
      <c r="AQ4690" s="18"/>
      <c r="AR4690" s="18"/>
      <c r="AS4690" s="16"/>
      <c r="AT4690" s="16"/>
      <c r="AU4690" s="16"/>
      <c r="AV4690" s="16"/>
      <c r="AW4690" s="17"/>
      <c r="AX4690" s="16"/>
      <c r="AY4690" s="16"/>
      <c r="AZ4690" s="16"/>
      <c r="BA4690" s="16"/>
      <c r="BB4690" s="16"/>
      <c r="BC4690" s="16"/>
      <c r="BD4690" s="16"/>
      <c r="BH4690" s="6"/>
      <c r="BI4690" s="3"/>
      <c r="BK4690" s="6"/>
      <c r="BL4690" s="3"/>
      <c r="BM4690" s="3"/>
    </row>
    <row r="4691" spans="11:65" ht="12.75" customHeight="1" x14ac:dyDescent="0.15">
      <c r="K4691" s="1"/>
      <c r="AL4691" s="16"/>
      <c r="AM4691" s="16"/>
      <c r="AN4691" s="17"/>
      <c r="AO4691" s="16"/>
      <c r="AP4691" s="16"/>
      <c r="AQ4691" s="18"/>
      <c r="AR4691" s="18"/>
      <c r="AS4691" s="16"/>
      <c r="AT4691" s="16"/>
      <c r="AU4691" s="16"/>
      <c r="AV4691" s="16"/>
      <c r="AW4691" s="17"/>
      <c r="AX4691" s="16"/>
      <c r="AY4691" s="16"/>
      <c r="AZ4691" s="16"/>
      <c r="BA4691" s="16"/>
      <c r="BB4691" s="16"/>
      <c r="BC4691" s="16"/>
      <c r="BD4691" s="16"/>
      <c r="BH4691" s="6"/>
      <c r="BI4691" s="3"/>
      <c r="BK4691" s="6"/>
      <c r="BL4691" s="3"/>
      <c r="BM4691" s="3"/>
    </row>
    <row r="4692" spans="11:65" ht="12.75" customHeight="1" x14ac:dyDescent="0.15">
      <c r="K4692" s="1"/>
      <c r="AL4692" s="16"/>
      <c r="AM4692" s="16"/>
      <c r="AN4692" s="17"/>
      <c r="AO4692" s="16"/>
      <c r="AP4692" s="16"/>
      <c r="AQ4692" s="18"/>
      <c r="AR4692" s="18"/>
      <c r="AS4692" s="16"/>
      <c r="AT4692" s="16"/>
      <c r="AU4692" s="16"/>
      <c r="AV4692" s="16"/>
      <c r="AW4692" s="17"/>
      <c r="AX4692" s="16"/>
      <c r="AY4692" s="16"/>
      <c r="AZ4692" s="16"/>
      <c r="BA4692" s="16"/>
      <c r="BB4692" s="16"/>
      <c r="BC4692" s="16"/>
      <c r="BD4692" s="16"/>
      <c r="BH4692" s="6"/>
      <c r="BI4692" s="3"/>
      <c r="BK4692" s="6"/>
      <c r="BL4692" s="3"/>
      <c r="BM4692" s="3"/>
    </row>
    <row r="4693" spans="11:65" ht="12.75" customHeight="1" x14ac:dyDescent="0.15">
      <c r="K4693" s="1"/>
      <c r="AL4693" s="16"/>
      <c r="AM4693" s="16"/>
      <c r="AN4693" s="17"/>
      <c r="AO4693" s="16"/>
      <c r="AP4693" s="16"/>
      <c r="AQ4693" s="18"/>
      <c r="AR4693" s="18"/>
      <c r="AS4693" s="16"/>
      <c r="AT4693" s="16"/>
      <c r="AU4693" s="16"/>
      <c r="AV4693" s="16"/>
      <c r="AW4693" s="17"/>
      <c r="AX4693" s="16"/>
      <c r="AY4693" s="16"/>
      <c r="AZ4693" s="16"/>
      <c r="BA4693" s="16"/>
      <c r="BB4693" s="16"/>
      <c r="BC4693" s="16"/>
      <c r="BD4693" s="16"/>
      <c r="BH4693" s="6"/>
      <c r="BI4693" s="3"/>
      <c r="BK4693" s="6"/>
      <c r="BL4693" s="3"/>
      <c r="BM4693" s="3"/>
    </row>
    <row r="4694" spans="11:65" ht="12.75" customHeight="1" x14ac:dyDescent="0.15">
      <c r="K4694" s="1"/>
      <c r="AL4694" s="16"/>
      <c r="AM4694" s="16"/>
      <c r="AN4694" s="17"/>
      <c r="AO4694" s="16"/>
      <c r="AP4694" s="16"/>
      <c r="AQ4694" s="18"/>
      <c r="AR4694" s="18"/>
      <c r="AS4694" s="16"/>
      <c r="AT4694" s="16"/>
      <c r="AU4694" s="16"/>
      <c r="AV4694" s="16"/>
      <c r="AW4694" s="17"/>
      <c r="AX4694" s="16"/>
      <c r="AY4694" s="16"/>
      <c r="AZ4694" s="16"/>
      <c r="BA4694" s="16"/>
      <c r="BB4694" s="16"/>
      <c r="BC4694" s="16"/>
      <c r="BD4694" s="16"/>
      <c r="BH4694" s="6"/>
      <c r="BI4694" s="3"/>
      <c r="BK4694" s="6"/>
      <c r="BL4694" s="3"/>
      <c r="BM4694" s="3"/>
    </row>
    <row r="4695" spans="11:65" ht="12.75" customHeight="1" x14ac:dyDescent="0.15">
      <c r="K4695" s="1"/>
      <c r="AL4695" s="16"/>
      <c r="AM4695" s="16"/>
      <c r="AN4695" s="17"/>
      <c r="AO4695" s="16"/>
      <c r="AP4695" s="16"/>
      <c r="AQ4695" s="18"/>
      <c r="AR4695" s="18"/>
      <c r="AS4695" s="16"/>
      <c r="AT4695" s="16"/>
      <c r="AU4695" s="16"/>
      <c r="AV4695" s="16"/>
      <c r="AW4695" s="17"/>
      <c r="AX4695" s="16"/>
      <c r="AY4695" s="16"/>
      <c r="AZ4695" s="16"/>
      <c r="BA4695" s="16"/>
      <c r="BB4695" s="16"/>
      <c r="BC4695" s="16"/>
      <c r="BD4695" s="16"/>
      <c r="BH4695" s="6"/>
      <c r="BI4695" s="3"/>
      <c r="BK4695" s="6"/>
      <c r="BL4695" s="3"/>
      <c r="BM4695" s="3"/>
    </row>
    <row r="4696" spans="11:65" ht="12.75" customHeight="1" x14ac:dyDescent="0.15">
      <c r="K4696" s="1"/>
      <c r="AL4696" s="16"/>
      <c r="AM4696" s="16"/>
      <c r="AN4696" s="17"/>
      <c r="AO4696" s="16"/>
      <c r="AP4696" s="16"/>
      <c r="AQ4696" s="18"/>
      <c r="AR4696" s="18"/>
      <c r="AS4696" s="16"/>
      <c r="AT4696" s="16"/>
      <c r="AU4696" s="16"/>
      <c r="AV4696" s="16"/>
      <c r="AW4696" s="17"/>
      <c r="AX4696" s="16"/>
      <c r="AY4696" s="16"/>
      <c r="AZ4696" s="16"/>
      <c r="BA4696" s="16"/>
      <c r="BB4696" s="16"/>
      <c r="BC4696" s="16"/>
      <c r="BD4696" s="16"/>
      <c r="BH4696" s="6"/>
      <c r="BI4696" s="3"/>
      <c r="BK4696" s="6"/>
      <c r="BL4696" s="3"/>
      <c r="BM4696" s="3"/>
    </row>
    <row r="4697" spans="11:65" ht="12.75" customHeight="1" x14ac:dyDescent="0.15">
      <c r="K4697" s="1"/>
      <c r="AL4697" s="16"/>
      <c r="AM4697" s="16"/>
      <c r="AN4697" s="17"/>
      <c r="AO4697" s="16"/>
      <c r="AP4697" s="16"/>
      <c r="AQ4697" s="18"/>
      <c r="AR4697" s="18"/>
      <c r="AS4697" s="16"/>
      <c r="AT4697" s="16"/>
      <c r="AU4697" s="16"/>
      <c r="AV4697" s="16"/>
      <c r="AW4697" s="17"/>
      <c r="AX4697" s="16"/>
      <c r="AY4697" s="16"/>
      <c r="AZ4697" s="16"/>
      <c r="BA4697" s="16"/>
      <c r="BB4697" s="16"/>
      <c r="BC4697" s="16"/>
      <c r="BD4697" s="16"/>
      <c r="BH4697" s="6"/>
      <c r="BI4697" s="3"/>
      <c r="BK4697" s="6"/>
      <c r="BL4697" s="3"/>
      <c r="BM4697" s="3"/>
    </row>
    <row r="4698" spans="11:65" ht="12.75" customHeight="1" x14ac:dyDescent="0.15">
      <c r="K4698" s="1"/>
      <c r="AL4698" s="16"/>
      <c r="AM4698" s="16"/>
      <c r="AN4698" s="17"/>
      <c r="AO4698" s="16"/>
      <c r="AP4698" s="16"/>
      <c r="AQ4698" s="18"/>
      <c r="AR4698" s="18"/>
      <c r="AS4698" s="16"/>
      <c r="AT4698" s="16"/>
      <c r="AU4698" s="16"/>
      <c r="AV4698" s="16"/>
      <c r="AW4698" s="17"/>
      <c r="AX4698" s="16"/>
      <c r="AY4698" s="16"/>
      <c r="AZ4698" s="16"/>
      <c r="BA4698" s="16"/>
      <c r="BB4698" s="16"/>
      <c r="BC4698" s="16"/>
      <c r="BD4698" s="16"/>
      <c r="BH4698" s="6"/>
      <c r="BI4698" s="3"/>
      <c r="BK4698" s="6"/>
      <c r="BL4698" s="3"/>
      <c r="BM4698" s="3"/>
    </row>
    <row r="4699" spans="11:65" ht="12.75" customHeight="1" x14ac:dyDescent="0.15">
      <c r="K4699" s="1"/>
      <c r="AL4699" s="16"/>
      <c r="AM4699" s="16"/>
      <c r="AN4699" s="17"/>
      <c r="AO4699" s="16"/>
      <c r="AP4699" s="16"/>
      <c r="AQ4699" s="18"/>
      <c r="AR4699" s="18"/>
      <c r="AS4699" s="16"/>
      <c r="AT4699" s="16"/>
      <c r="AU4699" s="16"/>
      <c r="AV4699" s="16"/>
      <c r="AW4699" s="17"/>
      <c r="AX4699" s="16"/>
      <c r="AY4699" s="16"/>
      <c r="AZ4699" s="16"/>
      <c r="BA4699" s="16"/>
      <c r="BB4699" s="16"/>
      <c r="BC4699" s="16"/>
      <c r="BD4699" s="16"/>
      <c r="BH4699" s="6"/>
      <c r="BI4699" s="3"/>
      <c r="BK4699" s="6"/>
      <c r="BL4699" s="3"/>
      <c r="BM4699" s="3"/>
    </row>
    <row r="4700" spans="11:65" ht="12.75" customHeight="1" x14ac:dyDescent="0.15">
      <c r="K4700" s="1"/>
      <c r="AL4700" s="16"/>
      <c r="AM4700" s="16"/>
      <c r="AN4700" s="17"/>
      <c r="AO4700" s="16"/>
      <c r="AP4700" s="16"/>
      <c r="AQ4700" s="18"/>
      <c r="AR4700" s="18"/>
      <c r="AS4700" s="16"/>
      <c r="AT4700" s="16"/>
      <c r="AU4700" s="16"/>
      <c r="AV4700" s="16"/>
      <c r="AW4700" s="17"/>
      <c r="AX4700" s="16"/>
      <c r="AY4700" s="16"/>
      <c r="AZ4700" s="16"/>
      <c r="BA4700" s="16"/>
      <c r="BB4700" s="16"/>
      <c r="BC4700" s="16"/>
      <c r="BD4700" s="16"/>
      <c r="BH4700" s="6"/>
      <c r="BI4700" s="3"/>
      <c r="BK4700" s="6"/>
      <c r="BL4700" s="3"/>
      <c r="BM4700" s="3"/>
    </row>
    <row r="4701" spans="11:65" ht="12.75" customHeight="1" x14ac:dyDescent="0.15">
      <c r="K4701" s="1"/>
      <c r="AL4701" s="16"/>
      <c r="AM4701" s="16"/>
      <c r="AN4701" s="17"/>
      <c r="AO4701" s="16"/>
      <c r="AP4701" s="16"/>
      <c r="AQ4701" s="18"/>
      <c r="AR4701" s="18"/>
      <c r="AS4701" s="16"/>
      <c r="AT4701" s="16"/>
      <c r="AU4701" s="16"/>
      <c r="AV4701" s="16"/>
      <c r="AW4701" s="17"/>
      <c r="AX4701" s="16"/>
      <c r="AY4701" s="16"/>
      <c r="AZ4701" s="16"/>
      <c r="BA4701" s="16"/>
      <c r="BB4701" s="16"/>
      <c r="BC4701" s="16"/>
      <c r="BD4701" s="16"/>
      <c r="BH4701" s="6"/>
      <c r="BI4701" s="3"/>
      <c r="BK4701" s="6"/>
      <c r="BL4701" s="3"/>
      <c r="BM4701" s="3"/>
    </row>
    <row r="4702" spans="11:65" ht="12.75" customHeight="1" x14ac:dyDescent="0.15">
      <c r="K4702" s="1"/>
      <c r="AL4702" s="16"/>
      <c r="AM4702" s="16"/>
      <c r="AN4702" s="17"/>
      <c r="AO4702" s="16"/>
      <c r="AP4702" s="16"/>
      <c r="AQ4702" s="18"/>
      <c r="AR4702" s="18"/>
      <c r="AS4702" s="16"/>
      <c r="AT4702" s="16"/>
      <c r="AU4702" s="16"/>
      <c r="AV4702" s="16"/>
      <c r="AW4702" s="17"/>
      <c r="AX4702" s="16"/>
      <c r="AY4702" s="16"/>
      <c r="AZ4702" s="16"/>
      <c r="BA4702" s="16"/>
      <c r="BB4702" s="16"/>
      <c r="BC4702" s="16"/>
      <c r="BD4702" s="16"/>
      <c r="BH4702" s="6"/>
      <c r="BI4702" s="3"/>
      <c r="BK4702" s="6"/>
      <c r="BL4702" s="3"/>
      <c r="BM4702" s="3"/>
    </row>
    <row r="4703" spans="11:65" ht="12.75" customHeight="1" x14ac:dyDescent="0.15">
      <c r="K4703" s="1"/>
      <c r="AL4703" s="16"/>
      <c r="AM4703" s="16"/>
      <c r="AN4703" s="17"/>
      <c r="AO4703" s="16"/>
      <c r="AP4703" s="16"/>
      <c r="AQ4703" s="18"/>
      <c r="AR4703" s="18"/>
      <c r="AS4703" s="16"/>
      <c r="AT4703" s="16"/>
      <c r="AU4703" s="16"/>
      <c r="AV4703" s="16"/>
      <c r="AW4703" s="17"/>
      <c r="AX4703" s="16"/>
      <c r="AY4703" s="16"/>
      <c r="AZ4703" s="16"/>
      <c r="BA4703" s="16"/>
      <c r="BB4703" s="16"/>
      <c r="BC4703" s="16"/>
      <c r="BD4703" s="16"/>
      <c r="BH4703" s="6"/>
      <c r="BI4703" s="3"/>
      <c r="BK4703" s="6"/>
      <c r="BL4703" s="3"/>
      <c r="BM4703" s="3"/>
    </row>
    <row r="4704" spans="11:65" ht="12.75" customHeight="1" x14ac:dyDescent="0.15">
      <c r="K4704" s="1"/>
      <c r="AL4704" s="16"/>
      <c r="AM4704" s="16"/>
      <c r="AN4704" s="17"/>
      <c r="AO4704" s="16"/>
      <c r="AP4704" s="16"/>
      <c r="AQ4704" s="18"/>
      <c r="AR4704" s="18"/>
      <c r="AS4704" s="16"/>
      <c r="AT4704" s="16"/>
      <c r="AU4704" s="16"/>
      <c r="AV4704" s="16"/>
      <c r="AW4704" s="17"/>
      <c r="AX4704" s="16"/>
      <c r="AY4704" s="16"/>
      <c r="AZ4704" s="16"/>
      <c r="BA4704" s="16"/>
      <c r="BB4704" s="16"/>
      <c r="BC4704" s="16"/>
      <c r="BD4704" s="16"/>
      <c r="BH4704" s="6"/>
      <c r="BI4704" s="3"/>
      <c r="BK4704" s="6"/>
      <c r="BL4704" s="3"/>
      <c r="BM4704" s="3"/>
    </row>
    <row r="4705" spans="11:65" ht="12.75" customHeight="1" x14ac:dyDescent="0.15">
      <c r="K4705" s="1"/>
      <c r="AL4705" s="16"/>
      <c r="AM4705" s="16"/>
      <c r="AN4705" s="17"/>
      <c r="AO4705" s="16"/>
      <c r="AP4705" s="16"/>
      <c r="AQ4705" s="18"/>
      <c r="AR4705" s="18"/>
      <c r="AS4705" s="16"/>
      <c r="AT4705" s="16"/>
      <c r="AU4705" s="16"/>
      <c r="AV4705" s="16"/>
      <c r="AW4705" s="17"/>
      <c r="AX4705" s="16"/>
      <c r="AY4705" s="16"/>
      <c r="AZ4705" s="16"/>
      <c r="BA4705" s="16"/>
      <c r="BB4705" s="16"/>
      <c r="BC4705" s="16"/>
      <c r="BD4705" s="16"/>
      <c r="BH4705" s="6"/>
      <c r="BI4705" s="3"/>
      <c r="BK4705" s="6"/>
      <c r="BL4705" s="3"/>
      <c r="BM4705" s="3"/>
    </row>
    <row r="4706" spans="11:65" ht="12.75" customHeight="1" x14ac:dyDescent="0.15">
      <c r="K4706" s="1"/>
      <c r="AL4706" s="16"/>
      <c r="AM4706" s="16"/>
      <c r="AN4706" s="17"/>
      <c r="AO4706" s="16"/>
      <c r="AP4706" s="16"/>
      <c r="AQ4706" s="18"/>
      <c r="AR4706" s="18"/>
      <c r="AS4706" s="16"/>
      <c r="AT4706" s="16"/>
      <c r="AU4706" s="16"/>
      <c r="AV4706" s="16"/>
      <c r="AW4706" s="17"/>
      <c r="AX4706" s="16"/>
      <c r="AY4706" s="16"/>
      <c r="AZ4706" s="16"/>
      <c r="BA4706" s="16"/>
      <c r="BB4706" s="16"/>
      <c r="BC4706" s="16"/>
      <c r="BD4706" s="16"/>
      <c r="BH4706" s="6"/>
      <c r="BI4706" s="3"/>
      <c r="BK4706" s="6"/>
      <c r="BL4706" s="3"/>
      <c r="BM4706" s="3"/>
    </row>
    <row r="4707" spans="11:65" ht="12.75" customHeight="1" x14ac:dyDescent="0.15">
      <c r="K4707" s="1"/>
      <c r="AL4707" s="16"/>
      <c r="AM4707" s="16"/>
      <c r="AN4707" s="17"/>
      <c r="AO4707" s="16"/>
      <c r="AP4707" s="16"/>
      <c r="AQ4707" s="18"/>
      <c r="AR4707" s="18"/>
      <c r="AS4707" s="16"/>
      <c r="AT4707" s="16"/>
      <c r="AU4707" s="16"/>
      <c r="AV4707" s="16"/>
      <c r="AW4707" s="17"/>
      <c r="AX4707" s="16"/>
      <c r="AY4707" s="16"/>
      <c r="AZ4707" s="16"/>
      <c r="BA4707" s="16"/>
      <c r="BB4707" s="16"/>
      <c r="BC4707" s="16"/>
      <c r="BD4707" s="16"/>
      <c r="BH4707" s="6"/>
      <c r="BI4707" s="3"/>
      <c r="BK4707" s="6"/>
      <c r="BL4707" s="3"/>
      <c r="BM4707" s="3"/>
    </row>
    <row r="4708" spans="11:65" ht="12.75" customHeight="1" x14ac:dyDescent="0.15">
      <c r="K4708" s="1"/>
      <c r="AL4708" s="16"/>
      <c r="AM4708" s="16"/>
      <c r="AN4708" s="17"/>
      <c r="AO4708" s="16"/>
      <c r="AP4708" s="16"/>
      <c r="AQ4708" s="18"/>
      <c r="AR4708" s="18"/>
      <c r="AS4708" s="16"/>
      <c r="AT4708" s="16"/>
      <c r="AU4708" s="16"/>
      <c r="AV4708" s="16"/>
      <c r="AW4708" s="17"/>
      <c r="AX4708" s="16"/>
      <c r="AY4708" s="16"/>
      <c r="AZ4708" s="16"/>
      <c r="BA4708" s="16"/>
      <c r="BB4708" s="16"/>
      <c r="BC4708" s="16"/>
      <c r="BD4708" s="16"/>
      <c r="BH4708" s="6"/>
      <c r="BI4708" s="3"/>
      <c r="BK4708" s="6"/>
      <c r="BL4708" s="3"/>
      <c r="BM4708" s="3"/>
    </row>
    <row r="4709" spans="11:65" ht="12.75" customHeight="1" x14ac:dyDescent="0.15">
      <c r="K4709" s="1"/>
      <c r="AL4709" s="16"/>
      <c r="AM4709" s="16"/>
      <c r="AN4709" s="17"/>
      <c r="AO4709" s="16"/>
      <c r="AP4709" s="16"/>
      <c r="AQ4709" s="18"/>
      <c r="AR4709" s="18"/>
      <c r="AS4709" s="16"/>
      <c r="AT4709" s="16"/>
      <c r="AU4709" s="16"/>
      <c r="AV4709" s="16"/>
      <c r="AW4709" s="17"/>
      <c r="AX4709" s="16"/>
      <c r="AY4709" s="16"/>
      <c r="AZ4709" s="16"/>
      <c r="BA4709" s="16"/>
      <c r="BB4709" s="16"/>
      <c r="BC4709" s="16"/>
      <c r="BD4709" s="16"/>
      <c r="BH4709" s="6"/>
      <c r="BI4709" s="3"/>
      <c r="BK4709" s="6"/>
      <c r="BL4709" s="3"/>
      <c r="BM4709" s="3"/>
    </row>
    <row r="4710" spans="11:65" ht="12.75" customHeight="1" x14ac:dyDescent="0.15">
      <c r="K4710" s="1"/>
      <c r="AL4710" s="16"/>
      <c r="AM4710" s="16"/>
      <c r="AN4710" s="17"/>
      <c r="AO4710" s="16"/>
      <c r="AP4710" s="16"/>
      <c r="AQ4710" s="18"/>
      <c r="AR4710" s="18"/>
      <c r="AS4710" s="16"/>
      <c r="AT4710" s="16"/>
      <c r="AU4710" s="16"/>
      <c r="AV4710" s="16"/>
      <c r="AW4710" s="17"/>
      <c r="AX4710" s="16"/>
      <c r="AY4710" s="16"/>
      <c r="AZ4710" s="16"/>
      <c r="BA4710" s="16"/>
      <c r="BB4710" s="16"/>
      <c r="BC4710" s="16"/>
      <c r="BD4710" s="16"/>
      <c r="BH4710" s="6"/>
      <c r="BI4710" s="3"/>
      <c r="BK4710" s="6"/>
      <c r="BL4710" s="3"/>
      <c r="BM4710" s="3"/>
    </row>
    <row r="4711" spans="11:65" ht="12.75" customHeight="1" x14ac:dyDescent="0.15">
      <c r="K4711" s="1"/>
      <c r="AL4711" s="16"/>
      <c r="AM4711" s="16"/>
      <c r="AN4711" s="17"/>
      <c r="AO4711" s="16"/>
      <c r="AP4711" s="16"/>
      <c r="AQ4711" s="18"/>
      <c r="AR4711" s="18"/>
      <c r="AS4711" s="16"/>
      <c r="AT4711" s="16"/>
      <c r="AU4711" s="16"/>
      <c r="AV4711" s="16"/>
      <c r="AW4711" s="17"/>
      <c r="AX4711" s="16"/>
      <c r="AY4711" s="16"/>
      <c r="AZ4711" s="16"/>
      <c r="BA4711" s="16"/>
      <c r="BB4711" s="16"/>
      <c r="BC4711" s="16"/>
      <c r="BD4711" s="16"/>
      <c r="BH4711" s="6"/>
      <c r="BI4711" s="3"/>
      <c r="BK4711" s="6"/>
      <c r="BL4711" s="3"/>
      <c r="BM4711" s="3"/>
    </row>
    <row r="4712" spans="11:65" ht="12.75" customHeight="1" x14ac:dyDescent="0.15">
      <c r="K4712" s="1"/>
      <c r="AL4712" s="16"/>
      <c r="AM4712" s="16"/>
      <c r="AN4712" s="17"/>
      <c r="AO4712" s="16"/>
      <c r="AP4712" s="16"/>
      <c r="AQ4712" s="18"/>
      <c r="AR4712" s="18"/>
      <c r="AS4712" s="16"/>
      <c r="AT4712" s="16"/>
      <c r="AU4712" s="16"/>
      <c r="AV4712" s="16"/>
      <c r="AW4712" s="17"/>
      <c r="AX4712" s="16"/>
      <c r="AY4712" s="16"/>
      <c r="AZ4712" s="16"/>
      <c r="BA4712" s="16"/>
      <c r="BB4712" s="16"/>
      <c r="BC4712" s="16"/>
      <c r="BD4712" s="16"/>
      <c r="BH4712" s="6"/>
      <c r="BI4712" s="3"/>
      <c r="BK4712" s="6"/>
      <c r="BL4712" s="3"/>
      <c r="BM4712" s="3"/>
    </row>
    <row r="4713" spans="11:65" ht="12.75" customHeight="1" x14ac:dyDescent="0.15">
      <c r="K4713" s="1"/>
      <c r="AL4713" s="16"/>
      <c r="AM4713" s="16"/>
      <c r="AN4713" s="17"/>
      <c r="AO4713" s="16"/>
      <c r="AP4713" s="16"/>
      <c r="AQ4713" s="18"/>
      <c r="AR4713" s="18"/>
      <c r="AS4713" s="16"/>
      <c r="AT4713" s="16"/>
      <c r="AU4713" s="16"/>
      <c r="AV4713" s="16"/>
      <c r="AW4713" s="17"/>
      <c r="AX4713" s="16"/>
      <c r="AY4713" s="16"/>
      <c r="AZ4713" s="16"/>
      <c r="BA4713" s="16"/>
      <c r="BB4713" s="16"/>
      <c r="BC4713" s="16"/>
      <c r="BD4713" s="16"/>
      <c r="BH4713" s="6"/>
      <c r="BI4713" s="3"/>
      <c r="BK4713" s="6"/>
      <c r="BL4713" s="3"/>
      <c r="BM4713" s="3"/>
    </row>
    <row r="4714" spans="11:65" ht="12.75" customHeight="1" x14ac:dyDescent="0.15">
      <c r="K4714" s="1"/>
      <c r="AL4714" s="16"/>
      <c r="AM4714" s="16"/>
      <c r="AN4714" s="17"/>
      <c r="AO4714" s="16"/>
      <c r="AP4714" s="16"/>
      <c r="AQ4714" s="18"/>
      <c r="AR4714" s="18"/>
      <c r="AS4714" s="16"/>
      <c r="AT4714" s="16"/>
      <c r="AU4714" s="16"/>
      <c r="AV4714" s="16"/>
      <c r="AW4714" s="17"/>
      <c r="AX4714" s="16"/>
      <c r="AY4714" s="16"/>
      <c r="AZ4714" s="16"/>
      <c r="BA4714" s="16"/>
      <c r="BB4714" s="16"/>
      <c r="BC4714" s="16"/>
      <c r="BD4714" s="16"/>
      <c r="BH4714" s="6"/>
      <c r="BI4714" s="3"/>
      <c r="BK4714" s="6"/>
      <c r="BL4714" s="3"/>
      <c r="BM4714" s="3"/>
    </row>
    <row r="4715" spans="11:65" ht="12.75" customHeight="1" x14ac:dyDescent="0.15">
      <c r="K4715" s="1"/>
      <c r="AL4715" s="16"/>
      <c r="AM4715" s="16"/>
      <c r="AN4715" s="17"/>
      <c r="AO4715" s="16"/>
      <c r="AP4715" s="16"/>
      <c r="AQ4715" s="18"/>
      <c r="AR4715" s="18"/>
      <c r="AS4715" s="16"/>
      <c r="AT4715" s="16"/>
      <c r="AU4715" s="16"/>
      <c r="AV4715" s="16"/>
      <c r="AW4715" s="17"/>
      <c r="AX4715" s="16"/>
      <c r="AY4715" s="16"/>
      <c r="AZ4715" s="16"/>
      <c r="BA4715" s="16"/>
      <c r="BB4715" s="16"/>
      <c r="BC4715" s="16"/>
      <c r="BD4715" s="16"/>
      <c r="BH4715" s="6"/>
      <c r="BI4715" s="3"/>
      <c r="BK4715" s="6"/>
      <c r="BL4715" s="3"/>
      <c r="BM4715" s="3"/>
    </row>
    <row r="4716" spans="11:65" ht="12.75" customHeight="1" x14ac:dyDescent="0.15">
      <c r="K4716" s="1"/>
      <c r="AL4716" s="16"/>
      <c r="AM4716" s="16"/>
      <c r="AN4716" s="17"/>
      <c r="AO4716" s="16"/>
      <c r="AP4716" s="16"/>
      <c r="AQ4716" s="18"/>
      <c r="AR4716" s="18"/>
      <c r="AS4716" s="16"/>
      <c r="AT4716" s="16"/>
      <c r="AU4716" s="16"/>
      <c r="AV4716" s="16"/>
      <c r="AW4716" s="17"/>
      <c r="AX4716" s="16"/>
      <c r="AY4716" s="16"/>
      <c r="AZ4716" s="16"/>
      <c r="BA4716" s="16"/>
      <c r="BB4716" s="16"/>
      <c r="BC4716" s="16"/>
      <c r="BD4716" s="16"/>
      <c r="BH4716" s="6"/>
      <c r="BI4716" s="3"/>
      <c r="BK4716" s="6"/>
      <c r="BL4716" s="3"/>
      <c r="BM4716" s="3"/>
    </row>
    <row r="4717" spans="11:65" ht="12.75" customHeight="1" x14ac:dyDescent="0.15">
      <c r="K4717" s="1"/>
      <c r="AL4717" s="16"/>
      <c r="AM4717" s="16"/>
      <c r="AN4717" s="17"/>
      <c r="AO4717" s="16"/>
      <c r="AP4717" s="16"/>
      <c r="AQ4717" s="18"/>
      <c r="AR4717" s="18"/>
      <c r="AS4717" s="16"/>
      <c r="AT4717" s="16"/>
      <c r="AU4717" s="16"/>
      <c r="AV4717" s="16"/>
      <c r="AW4717" s="17"/>
      <c r="AX4717" s="16"/>
      <c r="AY4717" s="16"/>
      <c r="AZ4717" s="16"/>
      <c r="BA4717" s="16"/>
      <c r="BB4717" s="16"/>
      <c r="BC4717" s="16"/>
      <c r="BD4717" s="16"/>
      <c r="BH4717" s="6"/>
      <c r="BI4717" s="3"/>
      <c r="BK4717" s="6"/>
      <c r="BL4717" s="3"/>
      <c r="BM4717" s="3"/>
    </row>
    <row r="4718" spans="11:65" ht="12.75" customHeight="1" x14ac:dyDescent="0.15">
      <c r="K4718" s="1"/>
      <c r="AL4718" s="16"/>
      <c r="AM4718" s="16"/>
      <c r="AN4718" s="17"/>
      <c r="AO4718" s="16"/>
      <c r="AP4718" s="16"/>
      <c r="AQ4718" s="18"/>
      <c r="AR4718" s="18"/>
      <c r="AS4718" s="16"/>
      <c r="AT4718" s="16"/>
      <c r="AU4718" s="16"/>
      <c r="AV4718" s="16"/>
      <c r="AW4718" s="17"/>
      <c r="AX4718" s="16"/>
      <c r="AY4718" s="16"/>
      <c r="AZ4718" s="16"/>
      <c r="BA4718" s="16"/>
      <c r="BB4718" s="16"/>
      <c r="BC4718" s="16"/>
      <c r="BD4718" s="16"/>
      <c r="BH4718" s="6"/>
      <c r="BI4718" s="3"/>
      <c r="BK4718" s="6"/>
      <c r="BL4718" s="3"/>
      <c r="BM4718" s="3"/>
    </row>
    <row r="4719" spans="11:65" ht="12.75" customHeight="1" x14ac:dyDescent="0.15">
      <c r="K4719" s="1"/>
      <c r="AL4719" s="16"/>
      <c r="AM4719" s="16"/>
      <c r="AN4719" s="17"/>
      <c r="AO4719" s="16"/>
      <c r="AP4719" s="16"/>
      <c r="AQ4719" s="18"/>
      <c r="AR4719" s="18"/>
      <c r="AS4719" s="16"/>
      <c r="AT4719" s="16"/>
      <c r="AU4719" s="16"/>
      <c r="AV4719" s="16"/>
      <c r="AW4719" s="17"/>
      <c r="AX4719" s="16"/>
      <c r="AY4719" s="16"/>
      <c r="AZ4719" s="16"/>
      <c r="BA4719" s="16"/>
      <c r="BB4719" s="16"/>
      <c r="BC4719" s="16"/>
      <c r="BD4719" s="16"/>
      <c r="BH4719" s="6"/>
      <c r="BI4719" s="3"/>
      <c r="BK4719" s="6"/>
      <c r="BL4719" s="3"/>
      <c r="BM4719" s="3"/>
    </row>
    <row r="4720" spans="11:65" ht="12.75" customHeight="1" x14ac:dyDescent="0.15">
      <c r="K4720" s="1"/>
      <c r="AL4720" s="16"/>
      <c r="AM4720" s="16"/>
      <c r="AN4720" s="17"/>
      <c r="AO4720" s="16"/>
      <c r="AP4720" s="16"/>
      <c r="AQ4720" s="18"/>
      <c r="AR4720" s="18"/>
      <c r="AS4720" s="16"/>
      <c r="AT4720" s="16"/>
      <c r="AU4720" s="16"/>
      <c r="AV4720" s="16"/>
      <c r="AW4720" s="17"/>
      <c r="AX4720" s="16"/>
      <c r="AY4720" s="16"/>
      <c r="AZ4720" s="16"/>
      <c r="BA4720" s="16"/>
      <c r="BB4720" s="16"/>
      <c r="BC4720" s="16"/>
      <c r="BD4720" s="16"/>
      <c r="BH4720" s="6"/>
      <c r="BI4720" s="3"/>
      <c r="BK4720" s="6"/>
      <c r="BL4720" s="3"/>
      <c r="BM4720" s="3"/>
    </row>
    <row r="4721" spans="11:65" ht="12.75" customHeight="1" x14ac:dyDescent="0.15">
      <c r="K4721" s="1"/>
      <c r="AL4721" s="16"/>
      <c r="AM4721" s="16"/>
      <c r="AN4721" s="17"/>
      <c r="AO4721" s="16"/>
      <c r="AP4721" s="16"/>
      <c r="AQ4721" s="18"/>
      <c r="AR4721" s="18"/>
      <c r="AS4721" s="16"/>
      <c r="AT4721" s="16"/>
      <c r="AU4721" s="16"/>
      <c r="AV4721" s="16"/>
      <c r="AW4721" s="17"/>
      <c r="AX4721" s="16"/>
      <c r="AY4721" s="16"/>
      <c r="AZ4721" s="16"/>
      <c r="BA4721" s="16"/>
      <c r="BB4721" s="16"/>
      <c r="BC4721" s="16"/>
      <c r="BD4721" s="16"/>
      <c r="BH4721" s="6"/>
      <c r="BI4721" s="3"/>
      <c r="BK4721" s="6"/>
      <c r="BL4721" s="3"/>
      <c r="BM4721" s="3"/>
    </row>
    <row r="4722" spans="11:65" ht="12.75" customHeight="1" x14ac:dyDescent="0.15">
      <c r="K4722" s="1"/>
      <c r="AL4722" s="16"/>
      <c r="AM4722" s="16"/>
      <c r="AN4722" s="17"/>
      <c r="AO4722" s="16"/>
      <c r="AP4722" s="16"/>
      <c r="AQ4722" s="18"/>
      <c r="AR4722" s="18"/>
      <c r="AS4722" s="16"/>
      <c r="AT4722" s="16"/>
      <c r="AU4722" s="16"/>
      <c r="AV4722" s="16"/>
      <c r="AW4722" s="17"/>
      <c r="AX4722" s="16"/>
      <c r="AY4722" s="16"/>
      <c r="AZ4722" s="16"/>
      <c r="BA4722" s="16"/>
      <c r="BB4722" s="16"/>
      <c r="BC4722" s="16"/>
      <c r="BD4722" s="16"/>
      <c r="BH4722" s="6"/>
      <c r="BI4722" s="3"/>
      <c r="BK4722" s="6"/>
      <c r="BL4722" s="3"/>
      <c r="BM4722" s="3"/>
    </row>
    <row r="4723" spans="11:65" ht="12.75" customHeight="1" x14ac:dyDescent="0.15">
      <c r="K4723" s="1"/>
      <c r="AL4723" s="16"/>
      <c r="AM4723" s="16"/>
      <c r="AN4723" s="17"/>
      <c r="AO4723" s="16"/>
      <c r="AP4723" s="16"/>
      <c r="AQ4723" s="18"/>
      <c r="AR4723" s="18"/>
      <c r="AS4723" s="16"/>
      <c r="AT4723" s="16"/>
      <c r="AU4723" s="16"/>
      <c r="AV4723" s="16"/>
      <c r="AW4723" s="17"/>
      <c r="AX4723" s="16"/>
      <c r="AY4723" s="16"/>
      <c r="AZ4723" s="16"/>
      <c r="BA4723" s="16"/>
      <c r="BB4723" s="16"/>
      <c r="BC4723" s="16"/>
      <c r="BD4723" s="16"/>
      <c r="BH4723" s="6"/>
      <c r="BI4723" s="3"/>
      <c r="BK4723" s="6"/>
      <c r="BL4723" s="3"/>
      <c r="BM4723" s="3"/>
    </row>
    <row r="4724" spans="11:65" ht="12.75" customHeight="1" x14ac:dyDescent="0.15">
      <c r="K4724" s="1"/>
      <c r="AL4724" s="16"/>
      <c r="AM4724" s="16"/>
      <c r="AN4724" s="17"/>
      <c r="AO4724" s="16"/>
      <c r="AP4724" s="16"/>
      <c r="AQ4724" s="18"/>
      <c r="AR4724" s="18"/>
      <c r="AS4724" s="16"/>
      <c r="AT4724" s="16"/>
      <c r="AU4724" s="16"/>
      <c r="AV4724" s="16"/>
      <c r="AW4724" s="17"/>
      <c r="AX4724" s="16"/>
      <c r="AY4724" s="16"/>
      <c r="AZ4724" s="16"/>
      <c r="BA4724" s="16"/>
      <c r="BB4724" s="16"/>
      <c r="BC4724" s="16"/>
      <c r="BD4724" s="16"/>
      <c r="BH4724" s="6"/>
      <c r="BI4724" s="3"/>
      <c r="BK4724" s="6"/>
      <c r="BL4724" s="3"/>
      <c r="BM4724" s="3"/>
    </row>
    <row r="4725" spans="11:65" ht="12.75" customHeight="1" x14ac:dyDescent="0.15">
      <c r="K4725" s="1"/>
      <c r="AL4725" s="16"/>
      <c r="AM4725" s="16"/>
      <c r="AN4725" s="17"/>
      <c r="AO4725" s="16"/>
      <c r="AP4725" s="16"/>
      <c r="AQ4725" s="18"/>
      <c r="AR4725" s="18"/>
      <c r="AS4725" s="16"/>
      <c r="AT4725" s="16"/>
      <c r="AU4725" s="16"/>
      <c r="AV4725" s="16"/>
      <c r="AW4725" s="17"/>
      <c r="AX4725" s="16"/>
      <c r="AY4725" s="16"/>
      <c r="AZ4725" s="16"/>
      <c r="BA4725" s="16"/>
      <c r="BB4725" s="16"/>
      <c r="BC4725" s="16"/>
      <c r="BD4725" s="16"/>
      <c r="BH4725" s="6"/>
      <c r="BI4725" s="3"/>
      <c r="BK4725" s="6"/>
      <c r="BL4725" s="3"/>
      <c r="BM4725" s="3"/>
    </row>
    <row r="4726" spans="11:65" ht="12.75" customHeight="1" x14ac:dyDescent="0.15">
      <c r="K4726" s="1"/>
      <c r="AL4726" s="16"/>
      <c r="AM4726" s="16"/>
      <c r="AN4726" s="17"/>
      <c r="AO4726" s="16"/>
      <c r="AP4726" s="16"/>
      <c r="AQ4726" s="18"/>
      <c r="AR4726" s="18"/>
      <c r="AS4726" s="16"/>
      <c r="AT4726" s="16"/>
      <c r="AU4726" s="16"/>
      <c r="AV4726" s="16"/>
      <c r="AW4726" s="17"/>
      <c r="AX4726" s="16"/>
      <c r="AY4726" s="16"/>
      <c r="AZ4726" s="16"/>
      <c r="BA4726" s="16"/>
      <c r="BB4726" s="16"/>
      <c r="BC4726" s="16"/>
      <c r="BD4726" s="16"/>
      <c r="BH4726" s="6"/>
      <c r="BI4726" s="3"/>
      <c r="BK4726" s="6"/>
      <c r="BL4726" s="3"/>
      <c r="BM4726" s="3"/>
    </row>
    <row r="4727" spans="11:65" ht="12.75" customHeight="1" x14ac:dyDescent="0.15">
      <c r="K4727" s="1"/>
      <c r="AL4727" s="16"/>
      <c r="AM4727" s="16"/>
      <c r="AN4727" s="17"/>
      <c r="AO4727" s="16"/>
      <c r="AP4727" s="16"/>
      <c r="AQ4727" s="18"/>
      <c r="AR4727" s="18"/>
      <c r="AS4727" s="16"/>
      <c r="AT4727" s="16"/>
      <c r="AU4727" s="16"/>
      <c r="AV4727" s="16"/>
      <c r="AW4727" s="17"/>
      <c r="AX4727" s="16"/>
      <c r="AY4727" s="16"/>
      <c r="AZ4727" s="16"/>
      <c r="BA4727" s="16"/>
      <c r="BB4727" s="16"/>
      <c r="BC4727" s="16"/>
      <c r="BD4727" s="16"/>
      <c r="BH4727" s="6"/>
      <c r="BI4727" s="3"/>
      <c r="BK4727" s="6"/>
      <c r="BL4727" s="3"/>
      <c r="BM4727" s="3"/>
    </row>
    <row r="4728" spans="11:65" ht="12.75" customHeight="1" x14ac:dyDescent="0.15">
      <c r="K4728" s="1"/>
      <c r="AL4728" s="16"/>
      <c r="AM4728" s="16"/>
      <c r="AN4728" s="17"/>
      <c r="AO4728" s="16"/>
      <c r="AP4728" s="16"/>
      <c r="AQ4728" s="18"/>
      <c r="AR4728" s="18"/>
      <c r="AS4728" s="16"/>
      <c r="AT4728" s="16"/>
      <c r="AU4728" s="16"/>
      <c r="AV4728" s="16"/>
      <c r="AW4728" s="17"/>
      <c r="AX4728" s="16"/>
      <c r="AY4728" s="16"/>
      <c r="AZ4728" s="16"/>
      <c r="BA4728" s="16"/>
      <c r="BB4728" s="16"/>
      <c r="BC4728" s="16"/>
      <c r="BD4728" s="16"/>
      <c r="BH4728" s="6"/>
      <c r="BI4728" s="3"/>
      <c r="BK4728" s="6"/>
      <c r="BL4728" s="3"/>
      <c r="BM4728" s="3"/>
    </row>
    <row r="4729" spans="11:65" ht="12.75" customHeight="1" x14ac:dyDescent="0.15">
      <c r="K4729" s="1"/>
      <c r="AL4729" s="16"/>
      <c r="AM4729" s="16"/>
      <c r="AN4729" s="17"/>
      <c r="AO4729" s="16"/>
      <c r="AP4729" s="16"/>
      <c r="AQ4729" s="18"/>
      <c r="AR4729" s="18"/>
      <c r="AS4729" s="16"/>
      <c r="AT4729" s="16"/>
      <c r="AU4729" s="16"/>
      <c r="AV4729" s="16"/>
      <c r="AW4729" s="17"/>
      <c r="AX4729" s="16"/>
      <c r="AY4729" s="16"/>
      <c r="AZ4729" s="16"/>
      <c r="BA4729" s="16"/>
      <c r="BB4729" s="16"/>
      <c r="BC4729" s="16"/>
      <c r="BD4729" s="16"/>
      <c r="BH4729" s="6"/>
      <c r="BI4729" s="3"/>
      <c r="BK4729" s="6"/>
      <c r="BL4729" s="3"/>
      <c r="BM4729" s="3"/>
    </row>
    <row r="4730" spans="11:65" ht="12.75" customHeight="1" x14ac:dyDescent="0.15">
      <c r="K4730" s="1"/>
      <c r="AL4730" s="16"/>
      <c r="AM4730" s="16"/>
      <c r="AN4730" s="17"/>
      <c r="AO4730" s="16"/>
      <c r="AP4730" s="16"/>
      <c r="AQ4730" s="18"/>
      <c r="AR4730" s="18"/>
      <c r="AS4730" s="16"/>
      <c r="AT4730" s="16"/>
      <c r="AU4730" s="16"/>
      <c r="AV4730" s="16"/>
      <c r="AW4730" s="17"/>
      <c r="AX4730" s="16"/>
      <c r="AY4730" s="16"/>
      <c r="AZ4730" s="16"/>
      <c r="BA4730" s="16"/>
      <c r="BB4730" s="16"/>
      <c r="BC4730" s="16"/>
      <c r="BD4730" s="16"/>
      <c r="BH4730" s="6"/>
      <c r="BI4730" s="3"/>
      <c r="BK4730" s="6"/>
      <c r="BL4730" s="3"/>
      <c r="BM4730" s="3"/>
    </row>
    <row r="4731" spans="11:65" ht="12.75" customHeight="1" x14ac:dyDescent="0.15">
      <c r="K4731" s="1"/>
      <c r="AL4731" s="16"/>
      <c r="AM4731" s="16"/>
      <c r="AN4731" s="17"/>
      <c r="AO4731" s="16"/>
      <c r="AP4731" s="16"/>
      <c r="AQ4731" s="18"/>
      <c r="AR4731" s="18"/>
      <c r="AS4731" s="16"/>
      <c r="AT4731" s="16"/>
      <c r="AU4731" s="16"/>
      <c r="AV4731" s="16"/>
      <c r="AW4731" s="17"/>
      <c r="AX4731" s="16"/>
      <c r="AY4731" s="16"/>
      <c r="AZ4731" s="16"/>
      <c r="BA4731" s="16"/>
      <c r="BB4731" s="16"/>
      <c r="BC4731" s="16"/>
      <c r="BD4731" s="16"/>
      <c r="BH4731" s="6"/>
      <c r="BI4731" s="3"/>
      <c r="BK4731" s="6"/>
      <c r="BL4731" s="3"/>
      <c r="BM4731" s="3"/>
    </row>
    <row r="4732" spans="11:65" ht="12.75" customHeight="1" x14ac:dyDescent="0.15">
      <c r="K4732" s="1"/>
      <c r="AL4732" s="16"/>
      <c r="AM4732" s="16"/>
      <c r="AN4732" s="17"/>
      <c r="AO4732" s="16"/>
      <c r="AP4732" s="16"/>
      <c r="AQ4732" s="18"/>
      <c r="AR4732" s="18"/>
      <c r="AS4732" s="16"/>
      <c r="AT4732" s="16"/>
      <c r="AU4732" s="16"/>
      <c r="AV4732" s="16"/>
      <c r="AW4732" s="17"/>
      <c r="AX4732" s="16"/>
      <c r="AY4732" s="16"/>
      <c r="AZ4732" s="16"/>
      <c r="BA4732" s="16"/>
      <c r="BB4732" s="16"/>
      <c r="BC4732" s="16"/>
      <c r="BD4732" s="16"/>
      <c r="BH4732" s="6"/>
      <c r="BI4732" s="3"/>
      <c r="BK4732" s="6"/>
      <c r="BL4732" s="3"/>
      <c r="BM4732" s="3"/>
    </row>
    <row r="4733" spans="11:65" ht="12.75" customHeight="1" x14ac:dyDescent="0.15">
      <c r="K4733" s="1"/>
      <c r="AL4733" s="16"/>
      <c r="AM4733" s="16"/>
      <c r="AN4733" s="17"/>
      <c r="AO4733" s="16"/>
      <c r="AP4733" s="16"/>
      <c r="AQ4733" s="18"/>
      <c r="AR4733" s="18"/>
      <c r="AS4733" s="16"/>
      <c r="AT4733" s="16"/>
      <c r="AU4733" s="16"/>
      <c r="AV4733" s="16"/>
      <c r="AW4733" s="17"/>
      <c r="AX4733" s="16"/>
      <c r="AY4733" s="16"/>
      <c r="AZ4733" s="16"/>
      <c r="BA4733" s="16"/>
      <c r="BB4733" s="16"/>
      <c r="BC4733" s="16"/>
      <c r="BD4733" s="16"/>
      <c r="BH4733" s="6"/>
      <c r="BI4733" s="3"/>
      <c r="BK4733" s="6"/>
      <c r="BL4733" s="3"/>
      <c r="BM4733" s="3"/>
    </row>
    <row r="4734" spans="11:65" ht="12.75" customHeight="1" x14ac:dyDescent="0.15">
      <c r="K4734" s="1"/>
      <c r="AL4734" s="16"/>
      <c r="AM4734" s="16"/>
      <c r="AN4734" s="17"/>
      <c r="AO4734" s="16"/>
      <c r="AP4734" s="16"/>
      <c r="AQ4734" s="18"/>
      <c r="AR4734" s="18"/>
      <c r="AS4734" s="16"/>
      <c r="AT4734" s="16"/>
      <c r="AU4734" s="16"/>
      <c r="AV4734" s="16"/>
      <c r="AW4734" s="17"/>
      <c r="AX4734" s="16"/>
      <c r="AY4734" s="16"/>
      <c r="AZ4734" s="16"/>
      <c r="BA4734" s="16"/>
      <c r="BB4734" s="16"/>
      <c r="BC4734" s="16"/>
      <c r="BD4734" s="16"/>
      <c r="BH4734" s="6"/>
      <c r="BI4734" s="3"/>
      <c r="BK4734" s="6"/>
      <c r="BL4734" s="3"/>
      <c r="BM4734" s="3"/>
    </row>
    <row r="4735" spans="11:65" ht="12.75" customHeight="1" x14ac:dyDescent="0.15">
      <c r="K4735" s="1"/>
      <c r="AL4735" s="16"/>
      <c r="AM4735" s="16"/>
      <c r="AN4735" s="17"/>
      <c r="AO4735" s="16"/>
      <c r="AP4735" s="16"/>
      <c r="AQ4735" s="18"/>
      <c r="AR4735" s="18"/>
      <c r="AS4735" s="16"/>
      <c r="AT4735" s="16"/>
      <c r="AU4735" s="16"/>
      <c r="AV4735" s="16"/>
      <c r="AW4735" s="17"/>
      <c r="AX4735" s="16"/>
      <c r="AY4735" s="16"/>
      <c r="AZ4735" s="16"/>
      <c r="BA4735" s="16"/>
      <c r="BB4735" s="16"/>
      <c r="BC4735" s="16"/>
      <c r="BD4735" s="16"/>
      <c r="BH4735" s="6"/>
      <c r="BI4735" s="3"/>
      <c r="BK4735" s="6"/>
      <c r="BL4735" s="3"/>
      <c r="BM4735" s="3"/>
    </row>
    <row r="4736" spans="11:65" ht="12.75" customHeight="1" x14ac:dyDescent="0.15">
      <c r="K4736" s="1"/>
      <c r="AL4736" s="16"/>
      <c r="AM4736" s="16"/>
      <c r="AN4736" s="17"/>
      <c r="AO4736" s="16"/>
      <c r="AP4736" s="16"/>
      <c r="AQ4736" s="18"/>
      <c r="AR4736" s="18"/>
      <c r="AS4736" s="16"/>
      <c r="AT4736" s="16"/>
      <c r="AU4736" s="16"/>
      <c r="AV4736" s="16"/>
      <c r="AW4736" s="17"/>
      <c r="AX4736" s="16"/>
      <c r="AY4736" s="16"/>
      <c r="AZ4736" s="16"/>
      <c r="BA4736" s="16"/>
      <c r="BB4736" s="16"/>
      <c r="BC4736" s="16"/>
      <c r="BD4736" s="16"/>
      <c r="BH4736" s="6"/>
      <c r="BI4736" s="3"/>
      <c r="BK4736" s="6"/>
      <c r="BL4736" s="3"/>
      <c r="BM4736" s="3"/>
    </row>
    <row r="4737" spans="11:65" ht="12.75" customHeight="1" x14ac:dyDescent="0.15">
      <c r="K4737" s="1"/>
      <c r="AL4737" s="16"/>
      <c r="AM4737" s="16"/>
      <c r="AN4737" s="17"/>
      <c r="AO4737" s="16"/>
      <c r="AP4737" s="16"/>
      <c r="AQ4737" s="18"/>
      <c r="AR4737" s="18"/>
      <c r="AS4737" s="16"/>
      <c r="AT4737" s="16"/>
      <c r="AU4737" s="16"/>
      <c r="AV4737" s="16"/>
      <c r="AW4737" s="17"/>
      <c r="AX4737" s="16"/>
      <c r="AY4737" s="16"/>
      <c r="AZ4737" s="16"/>
      <c r="BA4737" s="16"/>
      <c r="BB4737" s="16"/>
      <c r="BC4737" s="16"/>
      <c r="BD4737" s="16"/>
      <c r="BH4737" s="6"/>
      <c r="BI4737" s="3"/>
      <c r="BK4737" s="6"/>
      <c r="BL4737" s="3"/>
      <c r="BM4737" s="3"/>
    </row>
    <row r="4738" spans="11:65" ht="12.75" customHeight="1" x14ac:dyDescent="0.15">
      <c r="K4738" s="1"/>
      <c r="AL4738" s="16"/>
      <c r="AM4738" s="16"/>
      <c r="AN4738" s="17"/>
      <c r="AO4738" s="16"/>
      <c r="AP4738" s="16"/>
      <c r="AQ4738" s="18"/>
      <c r="AR4738" s="18"/>
      <c r="AS4738" s="16"/>
      <c r="AT4738" s="16"/>
      <c r="AU4738" s="16"/>
      <c r="AV4738" s="16"/>
      <c r="AW4738" s="17"/>
      <c r="AX4738" s="16"/>
      <c r="AY4738" s="16"/>
      <c r="AZ4738" s="16"/>
      <c r="BA4738" s="16"/>
      <c r="BB4738" s="16"/>
      <c r="BC4738" s="16"/>
      <c r="BD4738" s="16"/>
      <c r="BH4738" s="6"/>
      <c r="BI4738" s="3"/>
      <c r="BK4738" s="6"/>
      <c r="BL4738" s="3"/>
      <c r="BM4738" s="3"/>
    </row>
    <row r="4739" spans="11:65" ht="12.75" customHeight="1" x14ac:dyDescent="0.15">
      <c r="K4739" s="1"/>
      <c r="AL4739" s="16"/>
      <c r="AM4739" s="16"/>
      <c r="AN4739" s="17"/>
      <c r="AO4739" s="16"/>
      <c r="AP4739" s="16"/>
      <c r="AQ4739" s="18"/>
      <c r="AR4739" s="18"/>
      <c r="AS4739" s="16"/>
      <c r="AT4739" s="16"/>
      <c r="AU4739" s="16"/>
      <c r="AV4739" s="16"/>
      <c r="AW4739" s="17"/>
      <c r="AX4739" s="16"/>
      <c r="AY4739" s="16"/>
      <c r="AZ4739" s="16"/>
      <c r="BA4739" s="16"/>
      <c r="BB4739" s="16"/>
      <c r="BC4739" s="16"/>
      <c r="BD4739" s="16"/>
      <c r="BH4739" s="6"/>
      <c r="BI4739" s="3"/>
      <c r="BK4739" s="6"/>
      <c r="BL4739" s="3"/>
      <c r="BM4739" s="3"/>
    </row>
    <row r="4740" spans="11:65" ht="12.75" customHeight="1" x14ac:dyDescent="0.15">
      <c r="K4740" s="1"/>
      <c r="AL4740" s="16"/>
      <c r="AM4740" s="16"/>
      <c r="AN4740" s="17"/>
      <c r="AO4740" s="16"/>
      <c r="AP4740" s="16"/>
      <c r="AQ4740" s="18"/>
      <c r="AR4740" s="18"/>
      <c r="AS4740" s="16"/>
      <c r="AT4740" s="16"/>
      <c r="AU4740" s="16"/>
      <c r="AV4740" s="16"/>
      <c r="AW4740" s="17"/>
      <c r="AX4740" s="16"/>
      <c r="AY4740" s="16"/>
      <c r="AZ4740" s="16"/>
      <c r="BA4740" s="16"/>
      <c r="BB4740" s="16"/>
      <c r="BC4740" s="16"/>
      <c r="BD4740" s="16"/>
      <c r="BH4740" s="6"/>
      <c r="BI4740" s="3"/>
      <c r="BK4740" s="6"/>
      <c r="BL4740" s="3"/>
      <c r="BM4740" s="3"/>
    </row>
    <row r="4741" spans="11:65" ht="12.75" customHeight="1" x14ac:dyDescent="0.15">
      <c r="K4741" s="1"/>
      <c r="AL4741" s="16"/>
      <c r="AM4741" s="16"/>
      <c r="AN4741" s="17"/>
      <c r="AO4741" s="16"/>
      <c r="AP4741" s="16"/>
      <c r="AQ4741" s="18"/>
      <c r="AR4741" s="18"/>
      <c r="AS4741" s="16"/>
      <c r="AT4741" s="16"/>
      <c r="AU4741" s="16"/>
      <c r="AV4741" s="16"/>
      <c r="AW4741" s="17"/>
      <c r="AX4741" s="16"/>
      <c r="AY4741" s="16"/>
      <c r="AZ4741" s="16"/>
      <c r="BA4741" s="16"/>
      <c r="BB4741" s="16"/>
      <c r="BC4741" s="16"/>
      <c r="BD4741" s="16"/>
      <c r="BH4741" s="6"/>
      <c r="BI4741" s="3"/>
      <c r="BK4741" s="6"/>
      <c r="BL4741" s="3"/>
      <c r="BM4741" s="3"/>
    </row>
    <row r="4742" spans="11:65" ht="12.75" customHeight="1" x14ac:dyDescent="0.15">
      <c r="K4742" s="1"/>
      <c r="AL4742" s="16"/>
      <c r="AM4742" s="16"/>
      <c r="AN4742" s="17"/>
      <c r="AO4742" s="16"/>
      <c r="AP4742" s="16"/>
      <c r="AQ4742" s="18"/>
      <c r="AR4742" s="18"/>
      <c r="AS4742" s="16"/>
      <c r="AT4742" s="16"/>
      <c r="AU4742" s="16"/>
      <c r="AV4742" s="16"/>
      <c r="AW4742" s="17"/>
      <c r="AX4742" s="16"/>
      <c r="AY4742" s="16"/>
      <c r="AZ4742" s="16"/>
      <c r="BA4742" s="16"/>
      <c r="BB4742" s="16"/>
      <c r="BC4742" s="16"/>
      <c r="BD4742" s="16"/>
      <c r="BH4742" s="6"/>
      <c r="BI4742" s="3"/>
      <c r="BK4742" s="6"/>
      <c r="BL4742" s="3"/>
      <c r="BM4742" s="3"/>
    </row>
    <row r="4743" spans="11:65" ht="12.75" customHeight="1" x14ac:dyDescent="0.15">
      <c r="K4743" s="1"/>
      <c r="AL4743" s="16"/>
      <c r="AM4743" s="16"/>
      <c r="AN4743" s="17"/>
      <c r="AO4743" s="16"/>
      <c r="AP4743" s="16"/>
      <c r="AQ4743" s="18"/>
      <c r="AR4743" s="18"/>
      <c r="AS4743" s="16"/>
      <c r="AT4743" s="16"/>
      <c r="AU4743" s="16"/>
      <c r="AV4743" s="16"/>
      <c r="AW4743" s="17"/>
      <c r="AX4743" s="16"/>
      <c r="AY4743" s="16"/>
      <c r="AZ4743" s="16"/>
      <c r="BA4743" s="16"/>
      <c r="BB4743" s="16"/>
      <c r="BC4743" s="16"/>
      <c r="BD4743" s="16"/>
      <c r="BH4743" s="6"/>
      <c r="BI4743" s="3"/>
      <c r="BK4743" s="6"/>
      <c r="BL4743" s="3"/>
      <c r="BM4743" s="3"/>
    </row>
    <row r="4744" spans="11:65" ht="12.75" customHeight="1" x14ac:dyDescent="0.15">
      <c r="K4744" s="1"/>
      <c r="AL4744" s="16"/>
      <c r="AM4744" s="16"/>
      <c r="AN4744" s="17"/>
      <c r="AO4744" s="16"/>
      <c r="AP4744" s="16"/>
      <c r="AQ4744" s="18"/>
      <c r="AR4744" s="18"/>
      <c r="AS4744" s="16"/>
      <c r="AT4744" s="16"/>
      <c r="AU4744" s="16"/>
      <c r="AV4744" s="16"/>
      <c r="AW4744" s="17"/>
      <c r="AX4744" s="16"/>
      <c r="AY4744" s="16"/>
      <c r="AZ4744" s="16"/>
      <c r="BA4744" s="16"/>
      <c r="BB4744" s="16"/>
      <c r="BC4744" s="16"/>
      <c r="BD4744" s="16"/>
      <c r="BH4744" s="6"/>
      <c r="BI4744" s="3"/>
      <c r="BK4744" s="6"/>
      <c r="BL4744" s="3"/>
      <c r="BM4744" s="3"/>
    </row>
    <row r="4745" spans="11:65" ht="12.75" customHeight="1" x14ac:dyDescent="0.15">
      <c r="K4745" s="1"/>
      <c r="AL4745" s="16"/>
      <c r="AM4745" s="16"/>
      <c r="AN4745" s="17"/>
      <c r="AO4745" s="16"/>
      <c r="AP4745" s="16"/>
      <c r="AQ4745" s="18"/>
      <c r="AR4745" s="18"/>
      <c r="AS4745" s="16"/>
      <c r="AT4745" s="16"/>
      <c r="AU4745" s="16"/>
      <c r="AV4745" s="16"/>
      <c r="AW4745" s="17"/>
      <c r="AX4745" s="16"/>
      <c r="AY4745" s="16"/>
      <c r="AZ4745" s="16"/>
      <c r="BA4745" s="16"/>
      <c r="BB4745" s="16"/>
      <c r="BC4745" s="16"/>
      <c r="BD4745" s="16"/>
      <c r="BH4745" s="6"/>
      <c r="BI4745" s="3"/>
      <c r="BK4745" s="6"/>
      <c r="BL4745" s="3"/>
      <c r="BM4745" s="3"/>
    </row>
    <row r="4746" spans="11:65" ht="12.75" customHeight="1" x14ac:dyDescent="0.15">
      <c r="K4746" s="1"/>
      <c r="AL4746" s="16"/>
      <c r="AM4746" s="16"/>
      <c r="AN4746" s="17"/>
      <c r="AO4746" s="16"/>
      <c r="AP4746" s="16"/>
      <c r="AQ4746" s="18"/>
      <c r="AR4746" s="18"/>
      <c r="AS4746" s="16"/>
      <c r="AT4746" s="16"/>
      <c r="AU4746" s="16"/>
      <c r="AV4746" s="16"/>
      <c r="AW4746" s="17"/>
      <c r="AX4746" s="16"/>
      <c r="AY4746" s="16"/>
      <c r="AZ4746" s="16"/>
      <c r="BA4746" s="16"/>
      <c r="BB4746" s="16"/>
      <c r="BC4746" s="16"/>
      <c r="BD4746" s="16"/>
      <c r="BH4746" s="6"/>
      <c r="BI4746" s="3"/>
      <c r="BK4746" s="6"/>
      <c r="BL4746" s="3"/>
      <c r="BM4746" s="3"/>
    </row>
    <row r="4747" spans="11:65" ht="12.75" customHeight="1" x14ac:dyDescent="0.15">
      <c r="K4747" s="1"/>
      <c r="AL4747" s="16"/>
      <c r="AM4747" s="16"/>
      <c r="AN4747" s="17"/>
      <c r="AO4747" s="16"/>
      <c r="AP4747" s="16"/>
      <c r="AQ4747" s="18"/>
      <c r="AR4747" s="18"/>
      <c r="AS4747" s="16"/>
      <c r="AT4747" s="16"/>
      <c r="AU4747" s="16"/>
      <c r="AV4747" s="16"/>
      <c r="AW4747" s="17"/>
      <c r="AX4747" s="16"/>
      <c r="AY4747" s="16"/>
      <c r="AZ4747" s="16"/>
      <c r="BA4747" s="16"/>
      <c r="BB4747" s="16"/>
      <c r="BC4747" s="16"/>
      <c r="BD4747" s="16"/>
      <c r="BH4747" s="6"/>
      <c r="BI4747" s="3"/>
      <c r="BK4747" s="6"/>
      <c r="BL4747" s="3"/>
      <c r="BM4747" s="3"/>
    </row>
    <row r="4748" spans="11:65" ht="12.75" customHeight="1" x14ac:dyDescent="0.15">
      <c r="K4748" s="1"/>
      <c r="AL4748" s="16"/>
      <c r="AM4748" s="16"/>
      <c r="AN4748" s="17"/>
      <c r="AO4748" s="16"/>
      <c r="AP4748" s="16"/>
      <c r="AQ4748" s="18"/>
      <c r="AR4748" s="18"/>
      <c r="AS4748" s="16"/>
      <c r="AT4748" s="16"/>
      <c r="AU4748" s="16"/>
      <c r="AV4748" s="16"/>
      <c r="AW4748" s="17"/>
      <c r="AX4748" s="16"/>
      <c r="AY4748" s="16"/>
      <c r="AZ4748" s="16"/>
      <c r="BA4748" s="16"/>
      <c r="BB4748" s="16"/>
      <c r="BC4748" s="16"/>
      <c r="BD4748" s="16"/>
      <c r="BH4748" s="6"/>
      <c r="BI4748" s="3"/>
      <c r="BK4748" s="6"/>
      <c r="BL4748" s="3"/>
      <c r="BM4748" s="3"/>
    </row>
    <row r="4749" spans="11:65" ht="12.75" customHeight="1" x14ac:dyDescent="0.15">
      <c r="K4749" s="1"/>
      <c r="AL4749" s="16"/>
      <c r="AM4749" s="16"/>
      <c r="AN4749" s="17"/>
      <c r="AO4749" s="16"/>
      <c r="AP4749" s="16"/>
      <c r="AQ4749" s="18"/>
      <c r="AR4749" s="18"/>
      <c r="AS4749" s="16"/>
      <c r="AT4749" s="16"/>
      <c r="AU4749" s="16"/>
      <c r="AV4749" s="16"/>
      <c r="AW4749" s="17"/>
      <c r="AX4749" s="16"/>
      <c r="AY4749" s="16"/>
      <c r="AZ4749" s="16"/>
      <c r="BA4749" s="16"/>
      <c r="BB4749" s="16"/>
      <c r="BC4749" s="16"/>
      <c r="BD4749" s="16"/>
      <c r="BH4749" s="6"/>
      <c r="BI4749" s="3"/>
      <c r="BK4749" s="6"/>
      <c r="BL4749" s="3"/>
      <c r="BM4749" s="3"/>
    </row>
    <row r="4750" spans="11:65" ht="12.75" customHeight="1" x14ac:dyDescent="0.15">
      <c r="K4750" s="1"/>
      <c r="AL4750" s="16"/>
      <c r="AM4750" s="16"/>
      <c r="AN4750" s="17"/>
      <c r="AO4750" s="16"/>
      <c r="AP4750" s="16"/>
      <c r="AQ4750" s="18"/>
      <c r="AR4750" s="18"/>
      <c r="AS4750" s="16"/>
      <c r="AT4750" s="16"/>
      <c r="AU4750" s="16"/>
      <c r="AV4750" s="16"/>
      <c r="AW4750" s="17"/>
      <c r="AX4750" s="16"/>
      <c r="AY4750" s="16"/>
      <c r="AZ4750" s="16"/>
      <c r="BA4750" s="16"/>
      <c r="BB4750" s="16"/>
      <c r="BC4750" s="16"/>
      <c r="BD4750" s="16"/>
      <c r="BH4750" s="6"/>
      <c r="BI4750" s="3"/>
      <c r="BK4750" s="6"/>
      <c r="BL4750" s="3"/>
      <c r="BM4750" s="3"/>
    </row>
    <row r="4751" spans="11:65" ht="12.75" customHeight="1" x14ac:dyDescent="0.15">
      <c r="K4751" s="1"/>
      <c r="AL4751" s="16"/>
      <c r="AM4751" s="16"/>
      <c r="AN4751" s="17"/>
      <c r="AO4751" s="16"/>
      <c r="AP4751" s="16"/>
      <c r="AQ4751" s="18"/>
      <c r="AR4751" s="18"/>
      <c r="AS4751" s="16"/>
      <c r="AT4751" s="16"/>
      <c r="AU4751" s="16"/>
      <c r="AV4751" s="16"/>
      <c r="AW4751" s="17"/>
      <c r="AX4751" s="16"/>
      <c r="AY4751" s="16"/>
      <c r="AZ4751" s="16"/>
      <c r="BA4751" s="16"/>
      <c r="BB4751" s="16"/>
      <c r="BC4751" s="16"/>
      <c r="BD4751" s="16"/>
      <c r="BH4751" s="6"/>
      <c r="BI4751" s="3"/>
      <c r="BK4751" s="6"/>
      <c r="BL4751" s="3"/>
      <c r="BM4751" s="3"/>
    </row>
    <row r="4752" spans="11:65" ht="12.75" customHeight="1" x14ac:dyDescent="0.15">
      <c r="K4752" s="1"/>
      <c r="AL4752" s="16"/>
      <c r="AM4752" s="16"/>
      <c r="AN4752" s="17"/>
      <c r="AO4752" s="16"/>
      <c r="AP4752" s="16"/>
      <c r="AQ4752" s="18"/>
      <c r="AR4752" s="18"/>
      <c r="AS4752" s="16"/>
      <c r="AT4752" s="16"/>
      <c r="AU4752" s="16"/>
      <c r="AV4752" s="16"/>
      <c r="AW4752" s="17"/>
      <c r="AX4752" s="16"/>
      <c r="AY4752" s="16"/>
      <c r="AZ4752" s="16"/>
      <c r="BA4752" s="16"/>
      <c r="BB4752" s="16"/>
      <c r="BC4752" s="16"/>
      <c r="BD4752" s="16"/>
      <c r="BH4752" s="6"/>
      <c r="BI4752" s="3"/>
      <c r="BK4752" s="6"/>
      <c r="BL4752" s="3"/>
      <c r="BM4752" s="3"/>
    </row>
    <row r="4753" spans="11:65" ht="12.75" customHeight="1" x14ac:dyDescent="0.15">
      <c r="K4753" s="1"/>
      <c r="AL4753" s="16"/>
      <c r="AM4753" s="16"/>
      <c r="AN4753" s="17"/>
      <c r="AO4753" s="16"/>
      <c r="AP4753" s="16"/>
      <c r="AQ4753" s="18"/>
      <c r="AR4753" s="18"/>
      <c r="AS4753" s="16"/>
      <c r="AT4753" s="16"/>
      <c r="AU4753" s="16"/>
      <c r="AV4753" s="16"/>
      <c r="AW4753" s="17"/>
      <c r="AX4753" s="16"/>
      <c r="AY4753" s="16"/>
      <c r="AZ4753" s="16"/>
      <c r="BA4753" s="16"/>
      <c r="BB4753" s="16"/>
      <c r="BC4753" s="16"/>
      <c r="BD4753" s="16"/>
      <c r="BH4753" s="6"/>
      <c r="BI4753" s="3"/>
      <c r="BK4753" s="6"/>
      <c r="BL4753" s="3"/>
      <c r="BM4753" s="3"/>
    </row>
    <row r="4754" spans="11:65" ht="12.75" customHeight="1" x14ac:dyDescent="0.15">
      <c r="K4754" s="1"/>
      <c r="AL4754" s="16"/>
      <c r="AM4754" s="16"/>
      <c r="AN4754" s="17"/>
      <c r="AO4754" s="16"/>
      <c r="AP4754" s="16"/>
      <c r="AQ4754" s="18"/>
      <c r="AR4754" s="18"/>
      <c r="AS4754" s="16"/>
      <c r="AT4754" s="16"/>
      <c r="AU4754" s="16"/>
      <c r="AV4754" s="16"/>
      <c r="AW4754" s="17"/>
      <c r="AX4754" s="16"/>
      <c r="AY4754" s="16"/>
      <c r="AZ4754" s="16"/>
      <c r="BA4754" s="16"/>
      <c r="BB4754" s="16"/>
      <c r="BC4754" s="16"/>
      <c r="BD4754" s="16"/>
      <c r="BH4754" s="6"/>
      <c r="BI4754" s="3"/>
      <c r="BK4754" s="6"/>
      <c r="BL4754" s="3"/>
      <c r="BM4754" s="3"/>
    </row>
    <row r="4755" spans="11:65" ht="12.75" customHeight="1" x14ac:dyDescent="0.15">
      <c r="K4755" s="1"/>
      <c r="AL4755" s="16"/>
      <c r="AM4755" s="16"/>
      <c r="AN4755" s="17"/>
      <c r="AO4755" s="16"/>
      <c r="AP4755" s="16"/>
      <c r="AQ4755" s="18"/>
      <c r="AR4755" s="18"/>
      <c r="AS4755" s="16"/>
      <c r="AT4755" s="16"/>
      <c r="AU4755" s="16"/>
      <c r="AV4755" s="16"/>
      <c r="AW4755" s="17"/>
      <c r="AX4755" s="16"/>
      <c r="AY4755" s="16"/>
      <c r="AZ4755" s="16"/>
      <c r="BA4755" s="16"/>
      <c r="BB4755" s="16"/>
      <c r="BC4755" s="16"/>
      <c r="BD4755" s="16"/>
      <c r="BH4755" s="6"/>
      <c r="BI4755" s="3"/>
      <c r="BK4755" s="6"/>
      <c r="BL4755" s="3"/>
      <c r="BM4755" s="3"/>
    </row>
    <row r="4756" spans="11:65" ht="12.75" customHeight="1" x14ac:dyDescent="0.15">
      <c r="K4756" s="1"/>
      <c r="AL4756" s="16"/>
      <c r="AM4756" s="16"/>
      <c r="AN4756" s="17"/>
      <c r="AO4756" s="16"/>
      <c r="AP4756" s="16"/>
      <c r="AQ4756" s="18"/>
      <c r="AR4756" s="18"/>
      <c r="AS4756" s="16"/>
      <c r="AT4756" s="16"/>
      <c r="AU4756" s="16"/>
      <c r="AV4756" s="16"/>
      <c r="AW4756" s="17"/>
      <c r="AX4756" s="16"/>
      <c r="AY4756" s="16"/>
      <c r="AZ4756" s="16"/>
      <c r="BA4756" s="16"/>
      <c r="BB4756" s="16"/>
      <c r="BC4756" s="16"/>
      <c r="BD4756" s="16"/>
      <c r="BH4756" s="6"/>
      <c r="BI4756" s="3"/>
      <c r="BK4756" s="6"/>
      <c r="BL4756" s="3"/>
      <c r="BM4756" s="3"/>
    </row>
    <row r="4757" spans="11:65" ht="12.75" customHeight="1" x14ac:dyDescent="0.15">
      <c r="K4757" s="1"/>
      <c r="AL4757" s="16"/>
      <c r="AM4757" s="16"/>
      <c r="AN4757" s="17"/>
      <c r="AO4757" s="16"/>
      <c r="AP4757" s="16"/>
      <c r="AQ4757" s="18"/>
      <c r="AR4757" s="18"/>
      <c r="AS4757" s="16"/>
      <c r="AT4757" s="16"/>
      <c r="AU4757" s="16"/>
      <c r="AV4757" s="16"/>
      <c r="AW4757" s="17"/>
      <c r="AX4757" s="16"/>
      <c r="AY4757" s="16"/>
      <c r="AZ4757" s="16"/>
      <c r="BA4757" s="16"/>
      <c r="BB4757" s="16"/>
      <c r="BC4757" s="16"/>
      <c r="BD4757" s="16"/>
      <c r="BH4757" s="6"/>
      <c r="BI4757" s="3"/>
      <c r="BK4757" s="6"/>
      <c r="BL4757" s="3"/>
      <c r="BM4757" s="3"/>
    </row>
    <row r="4758" spans="11:65" ht="12.75" customHeight="1" x14ac:dyDescent="0.15">
      <c r="K4758" s="1"/>
      <c r="AL4758" s="16"/>
      <c r="AM4758" s="16"/>
      <c r="AN4758" s="17"/>
      <c r="AO4758" s="16"/>
      <c r="AP4758" s="16"/>
      <c r="AQ4758" s="18"/>
      <c r="AR4758" s="18"/>
      <c r="AS4758" s="16"/>
      <c r="AT4758" s="16"/>
      <c r="AU4758" s="16"/>
      <c r="AV4758" s="16"/>
      <c r="AW4758" s="17"/>
      <c r="AX4758" s="16"/>
      <c r="AY4758" s="16"/>
      <c r="AZ4758" s="16"/>
      <c r="BA4758" s="16"/>
      <c r="BB4758" s="16"/>
      <c r="BC4758" s="16"/>
      <c r="BD4758" s="16"/>
      <c r="BH4758" s="6"/>
      <c r="BI4758" s="3"/>
      <c r="BK4758" s="6"/>
      <c r="BL4758" s="3"/>
      <c r="BM4758" s="3"/>
    </row>
    <row r="4759" spans="11:65" ht="12.75" customHeight="1" x14ac:dyDescent="0.15">
      <c r="K4759" s="1"/>
      <c r="AL4759" s="16"/>
      <c r="AM4759" s="16"/>
      <c r="AN4759" s="17"/>
      <c r="AO4759" s="16"/>
      <c r="AP4759" s="16"/>
      <c r="AQ4759" s="18"/>
      <c r="AR4759" s="18"/>
      <c r="AS4759" s="16"/>
      <c r="AT4759" s="16"/>
      <c r="AU4759" s="16"/>
      <c r="AV4759" s="16"/>
      <c r="AW4759" s="17"/>
      <c r="AX4759" s="16"/>
      <c r="AY4759" s="16"/>
      <c r="AZ4759" s="16"/>
      <c r="BA4759" s="16"/>
      <c r="BB4759" s="16"/>
      <c r="BC4759" s="16"/>
      <c r="BD4759" s="16"/>
      <c r="BH4759" s="6"/>
      <c r="BI4759" s="3"/>
      <c r="BK4759" s="6"/>
      <c r="BL4759" s="3"/>
      <c r="BM4759" s="3"/>
    </row>
    <row r="4760" spans="11:65" ht="12.75" customHeight="1" x14ac:dyDescent="0.15">
      <c r="K4760" s="1"/>
      <c r="AL4760" s="16"/>
      <c r="AM4760" s="16"/>
      <c r="AN4760" s="17"/>
      <c r="AO4760" s="16"/>
      <c r="AP4760" s="16"/>
      <c r="AQ4760" s="18"/>
      <c r="AR4760" s="18"/>
      <c r="AS4760" s="16"/>
      <c r="AT4760" s="16"/>
      <c r="AU4760" s="16"/>
      <c r="AV4760" s="16"/>
      <c r="AW4760" s="17"/>
      <c r="AX4760" s="16"/>
      <c r="AY4760" s="16"/>
      <c r="AZ4760" s="16"/>
      <c r="BA4760" s="16"/>
      <c r="BB4760" s="16"/>
      <c r="BC4760" s="16"/>
      <c r="BD4760" s="16"/>
      <c r="BH4760" s="6"/>
      <c r="BI4760" s="3"/>
      <c r="BK4760" s="6"/>
      <c r="BL4760" s="3"/>
      <c r="BM4760" s="3"/>
    </row>
    <row r="4761" spans="11:65" ht="12.75" customHeight="1" x14ac:dyDescent="0.15">
      <c r="K4761" s="1"/>
      <c r="AL4761" s="16"/>
      <c r="AM4761" s="16"/>
      <c r="AN4761" s="17"/>
      <c r="AO4761" s="16"/>
      <c r="AP4761" s="16"/>
      <c r="AQ4761" s="18"/>
      <c r="AR4761" s="18"/>
      <c r="AS4761" s="16"/>
      <c r="AT4761" s="16"/>
      <c r="AU4761" s="16"/>
      <c r="AV4761" s="16"/>
      <c r="AW4761" s="17"/>
      <c r="AX4761" s="16"/>
      <c r="AY4761" s="16"/>
      <c r="AZ4761" s="16"/>
      <c r="BA4761" s="16"/>
      <c r="BB4761" s="16"/>
      <c r="BC4761" s="16"/>
      <c r="BD4761" s="16"/>
      <c r="BH4761" s="6"/>
      <c r="BI4761" s="3"/>
      <c r="BK4761" s="6"/>
      <c r="BL4761" s="3"/>
      <c r="BM4761" s="3"/>
    </row>
    <row r="4762" spans="11:65" ht="12.75" customHeight="1" x14ac:dyDescent="0.15">
      <c r="K4762" s="1"/>
      <c r="AL4762" s="16"/>
      <c r="AM4762" s="16"/>
      <c r="AN4762" s="17"/>
      <c r="AO4762" s="16"/>
      <c r="AP4762" s="16"/>
      <c r="AQ4762" s="18"/>
      <c r="AR4762" s="18"/>
      <c r="AS4762" s="16"/>
      <c r="AT4762" s="16"/>
      <c r="AU4762" s="16"/>
      <c r="AV4762" s="16"/>
      <c r="AW4762" s="17"/>
      <c r="AX4762" s="16"/>
      <c r="AY4762" s="16"/>
      <c r="AZ4762" s="16"/>
      <c r="BA4762" s="16"/>
      <c r="BB4762" s="16"/>
      <c r="BC4762" s="16"/>
      <c r="BD4762" s="16"/>
      <c r="BH4762" s="6"/>
      <c r="BI4762" s="3"/>
      <c r="BK4762" s="6"/>
      <c r="BL4762" s="3"/>
      <c r="BM4762" s="3"/>
    </row>
    <row r="4763" spans="11:65" ht="12.75" customHeight="1" x14ac:dyDescent="0.15">
      <c r="K4763" s="1"/>
      <c r="AL4763" s="16"/>
      <c r="AM4763" s="16"/>
      <c r="AN4763" s="17"/>
      <c r="AO4763" s="16"/>
      <c r="AP4763" s="16"/>
      <c r="AQ4763" s="18"/>
      <c r="AR4763" s="18"/>
      <c r="AS4763" s="16"/>
      <c r="AT4763" s="16"/>
      <c r="AU4763" s="16"/>
      <c r="AV4763" s="16"/>
      <c r="AW4763" s="17"/>
      <c r="AX4763" s="16"/>
      <c r="AY4763" s="16"/>
      <c r="AZ4763" s="16"/>
      <c r="BA4763" s="16"/>
      <c r="BB4763" s="16"/>
      <c r="BC4763" s="16"/>
      <c r="BD4763" s="16"/>
      <c r="BH4763" s="6"/>
      <c r="BI4763" s="3"/>
      <c r="BK4763" s="6"/>
      <c r="BL4763" s="3"/>
      <c r="BM4763" s="3"/>
    </row>
    <row r="4764" spans="11:65" ht="12.75" customHeight="1" x14ac:dyDescent="0.15">
      <c r="K4764" s="1"/>
      <c r="AL4764" s="16"/>
      <c r="AM4764" s="16"/>
      <c r="AN4764" s="17"/>
      <c r="AO4764" s="16"/>
      <c r="AP4764" s="16"/>
      <c r="AQ4764" s="18"/>
      <c r="AR4764" s="18"/>
      <c r="AS4764" s="16"/>
      <c r="AT4764" s="16"/>
      <c r="AU4764" s="16"/>
      <c r="AV4764" s="16"/>
      <c r="AW4764" s="17"/>
      <c r="AX4764" s="16"/>
      <c r="AY4764" s="16"/>
      <c r="AZ4764" s="16"/>
      <c r="BA4764" s="16"/>
      <c r="BB4764" s="16"/>
      <c r="BC4764" s="16"/>
      <c r="BD4764" s="16"/>
      <c r="BH4764" s="6"/>
      <c r="BI4764" s="3"/>
      <c r="BK4764" s="6"/>
      <c r="BL4764" s="3"/>
      <c r="BM4764" s="3"/>
    </row>
    <row r="4765" spans="11:65" ht="12.75" customHeight="1" x14ac:dyDescent="0.15">
      <c r="K4765" s="1"/>
      <c r="AL4765" s="16"/>
      <c r="AM4765" s="16"/>
      <c r="AN4765" s="17"/>
      <c r="AO4765" s="16"/>
      <c r="AP4765" s="16"/>
      <c r="AQ4765" s="18"/>
      <c r="AR4765" s="18"/>
      <c r="AS4765" s="16"/>
      <c r="AT4765" s="16"/>
      <c r="AU4765" s="16"/>
      <c r="AV4765" s="16"/>
      <c r="AW4765" s="17"/>
      <c r="AX4765" s="16"/>
      <c r="AY4765" s="16"/>
      <c r="AZ4765" s="16"/>
      <c r="BA4765" s="16"/>
      <c r="BB4765" s="16"/>
      <c r="BC4765" s="16"/>
      <c r="BD4765" s="16"/>
      <c r="BH4765" s="6"/>
      <c r="BI4765" s="3"/>
      <c r="BK4765" s="6"/>
      <c r="BL4765" s="3"/>
      <c r="BM4765" s="3"/>
    </row>
    <row r="4766" spans="11:65" ht="12.75" customHeight="1" x14ac:dyDescent="0.15">
      <c r="K4766" s="1"/>
      <c r="AL4766" s="16"/>
      <c r="AM4766" s="16"/>
      <c r="AN4766" s="17"/>
      <c r="AO4766" s="16"/>
      <c r="AP4766" s="16"/>
      <c r="AQ4766" s="18"/>
      <c r="AR4766" s="18"/>
      <c r="AS4766" s="16"/>
      <c r="AT4766" s="16"/>
      <c r="AU4766" s="16"/>
      <c r="AV4766" s="16"/>
      <c r="AW4766" s="17"/>
      <c r="AX4766" s="16"/>
      <c r="AY4766" s="16"/>
      <c r="AZ4766" s="16"/>
      <c r="BA4766" s="16"/>
      <c r="BB4766" s="16"/>
      <c r="BC4766" s="16"/>
      <c r="BD4766" s="16"/>
      <c r="BH4766" s="6"/>
      <c r="BI4766" s="3"/>
      <c r="BK4766" s="6"/>
      <c r="BL4766" s="3"/>
      <c r="BM4766" s="3"/>
    </row>
    <row r="4767" spans="11:65" ht="12.75" customHeight="1" x14ac:dyDescent="0.15">
      <c r="K4767" s="1"/>
      <c r="AL4767" s="16"/>
      <c r="AM4767" s="16"/>
      <c r="AN4767" s="17"/>
      <c r="AO4767" s="16"/>
      <c r="AP4767" s="16"/>
      <c r="AQ4767" s="18"/>
      <c r="AR4767" s="18"/>
      <c r="AS4767" s="16"/>
      <c r="AT4767" s="16"/>
      <c r="AU4767" s="16"/>
      <c r="AV4767" s="16"/>
      <c r="AW4767" s="17"/>
      <c r="AX4767" s="16"/>
      <c r="AY4767" s="16"/>
      <c r="AZ4767" s="16"/>
      <c r="BA4767" s="16"/>
      <c r="BB4767" s="16"/>
      <c r="BC4767" s="16"/>
      <c r="BD4767" s="16"/>
      <c r="BH4767" s="6"/>
      <c r="BI4767" s="3"/>
      <c r="BK4767" s="6"/>
      <c r="BL4767" s="3"/>
      <c r="BM4767" s="3"/>
    </row>
    <row r="4768" spans="11:65" ht="12.75" customHeight="1" x14ac:dyDescent="0.15">
      <c r="K4768" s="1"/>
      <c r="AL4768" s="16"/>
      <c r="AM4768" s="16"/>
      <c r="AN4768" s="17"/>
      <c r="AO4768" s="16"/>
      <c r="AP4768" s="16"/>
      <c r="AQ4768" s="18"/>
      <c r="AR4768" s="18"/>
      <c r="AS4768" s="16"/>
      <c r="AT4768" s="16"/>
      <c r="AU4768" s="16"/>
      <c r="AV4768" s="16"/>
      <c r="AW4768" s="17"/>
      <c r="AX4768" s="16"/>
      <c r="AY4768" s="16"/>
      <c r="AZ4768" s="16"/>
      <c r="BA4768" s="16"/>
      <c r="BB4768" s="16"/>
      <c r="BC4768" s="16"/>
      <c r="BD4768" s="16"/>
      <c r="BH4768" s="6"/>
      <c r="BI4768" s="3"/>
      <c r="BK4768" s="6"/>
      <c r="BL4768" s="3"/>
      <c r="BM4768" s="3"/>
    </row>
    <row r="4769" spans="11:65" ht="12.75" customHeight="1" x14ac:dyDescent="0.15">
      <c r="K4769" s="1"/>
      <c r="AL4769" s="16"/>
      <c r="AM4769" s="16"/>
      <c r="AN4769" s="17"/>
      <c r="AO4769" s="16"/>
      <c r="AP4769" s="16"/>
      <c r="AQ4769" s="18"/>
      <c r="AR4769" s="18"/>
      <c r="AS4769" s="16"/>
      <c r="AT4769" s="16"/>
      <c r="AU4769" s="16"/>
      <c r="AV4769" s="16"/>
      <c r="AW4769" s="17"/>
      <c r="AX4769" s="16"/>
      <c r="AY4769" s="16"/>
      <c r="AZ4769" s="16"/>
      <c r="BA4769" s="16"/>
      <c r="BB4769" s="16"/>
      <c r="BC4769" s="16"/>
      <c r="BD4769" s="16"/>
      <c r="BH4769" s="6"/>
      <c r="BI4769" s="3"/>
      <c r="BK4769" s="6"/>
      <c r="BL4769" s="3"/>
      <c r="BM4769" s="3"/>
    </row>
    <row r="4770" spans="11:65" ht="12.75" customHeight="1" x14ac:dyDescent="0.15">
      <c r="K4770" s="1"/>
      <c r="AL4770" s="16"/>
      <c r="AM4770" s="16"/>
      <c r="AN4770" s="17"/>
      <c r="AO4770" s="16"/>
      <c r="AP4770" s="16"/>
      <c r="AQ4770" s="18"/>
      <c r="AR4770" s="18"/>
      <c r="AS4770" s="16"/>
      <c r="AT4770" s="16"/>
      <c r="AU4770" s="16"/>
      <c r="AV4770" s="16"/>
      <c r="AW4770" s="17"/>
      <c r="AX4770" s="16"/>
      <c r="AY4770" s="16"/>
      <c r="AZ4770" s="16"/>
      <c r="BA4770" s="16"/>
      <c r="BB4770" s="16"/>
      <c r="BC4770" s="16"/>
      <c r="BD4770" s="16"/>
      <c r="BH4770" s="6"/>
      <c r="BI4770" s="3"/>
      <c r="BK4770" s="6"/>
      <c r="BL4770" s="3"/>
      <c r="BM4770" s="3"/>
    </row>
    <row r="4771" spans="11:65" ht="12.75" customHeight="1" x14ac:dyDescent="0.15">
      <c r="K4771" s="1"/>
      <c r="AL4771" s="16"/>
      <c r="AM4771" s="16"/>
      <c r="AN4771" s="17"/>
      <c r="AO4771" s="16"/>
      <c r="AP4771" s="16"/>
      <c r="AQ4771" s="18"/>
      <c r="AR4771" s="18"/>
      <c r="AS4771" s="16"/>
      <c r="AT4771" s="16"/>
      <c r="AU4771" s="16"/>
      <c r="AV4771" s="16"/>
      <c r="AW4771" s="17"/>
      <c r="AX4771" s="16"/>
      <c r="AY4771" s="16"/>
      <c r="AZ4771" s="16"/>
      <c r="BA4771" s="16"/>
      <c r="BB4771" s="16"/>
      <c r="BC4771" s="16"/>
      <c r="BD4771" s="16"/>
      <c r="BH4771" s="6"/>
      <c r="BI4771" s="3"/>
      <c r="BK4771" s="6"/>
      <c r="BL4771" s="3"/>
      <c r="BM4771" s="3"/>
    </row>
    <row r="4772" spans="11:65" ht="12.75" customHeight="1" x14ac:dyDescent="0.15">
      <c r="K4772" s="1"/>
      <c r="AL4772" s="16"/>
      <c r="AM4772" s="16"/>
      <c r="AN4772" s="17"/>
      <c r="AO4772" s="16"/>
      <c r="AP4772" s="16"/>
      <c r="AQ4772" s="18"/>
      <c r="AR4772" s="18"/>
      <c r="AS4772" s="16"/>
      <c r="AT4772" s="16"/>
      <c r="AU4772" s="16"/>
      <c r="AV4772" s="16"/>
      <c r="AW4772" s="17"/>
      <c r="AX4772" s="16"/>
      <c r="AY4772" s="16"/>
      <c r="AZ4772" s="16"/>
      <c r="BA4772" s="16"/>
      <c r="BB4772" s="16"/>
      <c r="BC4772" s="16"/>
      <c r="BD4772" s="16"/>
      <c r="BH4772" s="6"/>
      <c r="BI4772" s="3"/>
      <c r="BK4772" s="6"/>
      <c r="BL4772" s="3"/>
      <c r="BM4772" s="3"/>
    </row>
    <row r="4773" spans="11:65" ht="12.75" customHeight="1" x14ac:dyDescent="0.15">
      <c r="K4773" s="1"/>
      <c r="AL4773" s="16"/>
      <c r="AM4773" s="16"/>
      <c r="AN4773" s="17"/>
      <c r="AO4773" s="16"/>
      <c r="AP4773" s="16"/>
      <c r="AQ4773" s="18"/>
      <c r="AR4773" s="18"/>
      <c r="AS4773" s="16"/>
      <c r="AT4773" s="16"/>
      <c r="AU4773" s="16"/>
      <c r="AV4773" s="16"/>
      <c r="AW4773" s="17"/>
      <c r="AX4773" s="16"/>
      <c r="AY4773" s="16"/>
      <c r="AZ4773" s="16"/>
      <c r="BA4773" s="16"/>
      <c r="BB4773" s="16"/>
      <c r="BC4773" s="16"/>
      <c r="BD4773" s="16"/>
      <c r="BH4773" s="6"/>
      <c r="BI4773" s="3"/>
      <c r="BK4773" s="6"/>
      <c r="BL4773" s="3"/>
      <c r="BM4773" s="3"/>
    </row>
    <row r="4774" spans="11:65" ht="12.75" customHeight="1" x14ac:dyDescent="0.15">
      <c r="K4774" s="1"/>
      <c r="AL4774" s="16"/>
      <c r="AM4774" s="16"/>
      <c r="AN4774" s="17"/>
      <c r="AO4774" s="16"/>
      <c r="AP4774" s="16"/>
      <c r="AQ4774" s="18"/>
      <c r="AR4774" s="18"/>
      <c r="AS4774" s="16"/>
      <c r="AT4774" s="16"/>
      <c r="AU4774" s="16"/>
      <c r="AV4774" s="16"/>
      <c r="AW4774" s="17"/>
      <c r="AX4774" s="16"/>
      <c r="AY4774" s="16"/>
      <c r="AZ4774" s="16"/>
      <c r="BA4774" s="16"/>
      <c r="BB4774" s="16"/>
      <c r="BC4774" s="16"/>
      <c r="BD4774" s="16"/>
      <c r="BH4774" s="6"/>
      <c r="BI4774" s="3"/>
      <c r="BK4774" s="6"/>
      <c r="BL4774" s="3"/>
      <c r="BM4774" s="3"/>
    </row>
    <row r="4775" spans="11:65" ht="12.75" customHeight="1" x14ac:dyDescent="0.15">
      <c r="K4775" s="1"/>
      <c r="AL4775" s="16"/>
      <c r="AM4775" s="16"/>
      <c r="AN4775" s="17"/>
      <c r="AO4775" s="16"/>
      <c r="AP4775" s="16"/>
      <c r="AQ4775" s="18"/>
      <c r="AR4775" s="18"/>
      <c r="AS4775" s="16"/>
      <c r="AT4775" s="16"/>
      <c r="AU4775" s="16"/>
      <c r="AV4775" s="16"/>
      <c r="AW4775" s="17"/>
      <c r="AX4775" s="16"/>
      <c r="AY4775" s="16"/>
      <c r="AZ4775" s="16"/>
      <c r="BA4775" s="16"/>
      <c r="BB4775" s="16"/>
      <c r="BC4775" s="16"/>
      <c r="BD4775" s="16"/>
      <c r="BH4775" s="6"/>
      <c r="BI4775" s="3"/>
      <c r="BK4775" s="6"/>
      <c r="BL4775" s="3"/>
      <c r="BM4775" s="3"/>
    </row>
    <row r="4776" spans="11:65" ht="12.75" customHeight="1" x14ac:dyDescent="0.15">
      <c r="K4776" s="1"/>
      <c r="AL4776" s="16"/>
      <c r="AM4776" s="16"/>
      <c r="AN4776" s="17"/>
      <c r="AO4776" s="16"/>
      <c r="AP4776" s="16"/>
      <c r="AQ4776" s="18"/>
      <c r="AR4776" s="18"/>
      <c r="AS4776" s="16"/>
      <c r="AT4776" s="16"/>
      <c r="AU4776" s="16"/>
      <c r="AV4776" s="16"/>
      <c r="AW4776" s="17"/>
      <c r="AX4776" s="16"/>
      <c r="AY4776" s="16"/>
      <c r="AZ4776" s="16"/>
      <c r="BA4776" s="16"/>
      <c r="BB4776" s="16"/>
      <c r="BC4776" s="16"/>
      <c r="BD4776" s="16"/>
      <c r="BH4776" s="6"/>
      <c r="BI4776" s="3"/>
      <c r="BK4776" s="6"/>
      <c r="BL4776" s="3"/>
      <c r="BM4776" s="3"/>
    </row>
    <row r="4777" spans="11:65" ht="12.75" customHeight="1" x14ac:dyDescent="0.15">
      <c r="K4777" s="1"/>
      <c r="AL4777" s="16"/>
      <c r="AM4777" s="16"/>
      <c r="AN4777" s="17"/>
      <c r="AO4777" s="16"/>
      <c r="AP4777" s="16"/>
      <c r="AQ4777" s="18"/>
      <c r="AR4777" s="18"/>
      <c r="AS4777" s="16"/>
      <c r="AT4777" s="16"/>
      <c r="AU4777" s="16"/>
      <c r="AV4777" s="16"/>
      <c r="AW4777" s="17"/>
      <c r="AX4777" s="16"/>
      <c r="AY4777" s="16"/>
      <c r="AZ4777" s="16"/>
      <c r="BA4777" s="16"/>
      <c r="BB4777" s="16"/>
      <c r="BC4777" s="16"/>
      <c r="BD4777" s="16"/>
      <c r="BH4777" s="6"/>
      <c r="BI4777" s="3"/>
      <c r="BK4777" s="6"/>
      <c r="BL4777" s="3"/>
      <c r="BM4777" s="3"/>
    </row>
    <row r="4778" spans="11:65" ht="12.75" customHeight="1" x14ac:dyDescent="0.15">
      <c r="K4778" s="1"/>
      <c r="AL4778" s="16"/>
      <c r="AM4778" s="16"/>
      <c r="AN4778" s="17"/>
      <c r="AO4778" s="16"/>
      <c r="AP4778" s="16"/>
      <c r="AQ4778" s="18"/>
      <c r="AR4778" s="18"/>
      <c r="AS4778" s="16"/>
      <c r="AT4778" s="16"/>
      <c r="AU4778" s="16"/>
      <c r="AV4778" s="16"/>
      <c r="AW4778" s="17"/>
      <c r="AX4778" s="16"/>
      <c r="AY4778" s="16"/>
      <c r="AZ4778" s="16"/>
      <c r="BA4778" s="16"/>
      <c r="BB4778" s="16"/>
      <c r="BC4778" s="16"/>
      <c r="BD4778" s="16"/>
      <c r="BH4778" s="6"/>
      <c r="BI4778" s="3"/>
      <c r="BK4778" s="6"/>
      <c r="BL4778" s="3"/>
      <c r="BM4778" s="3"/>
    </row>
    <row r="4779" spans="11:65" ht="12.75" customHeight="1" x14ac:dyDescent="0.15">
      <c r="K4779" s="1"/>
      <c r="AL4779" s="16"/>
      <c r="AM4779" s="16"/>
      <c r="AN4779" s="17"/>
      <c r="AO4779" s="16"/>
      <c r="AP4779" s="16"/>
      <c r="AQ4779" s="18"/>
      <c r="AR4779" s="18"/>
      <c r="AS4779" s="16"/>
      <c r="AT4779" s="16"/>
      <c r="AU4779" s="16"/>
      <c r="AV4779" s="16"/>
      <c r="AW4779" s="17"/>
      <c r="AX4779" s="16"/>
      <c r="AY4779" s="16"/>
      <c r="AZ4779" s="16"/>
      <c r="BA4779" s="16"/>
      <c r="BB4779" s="16"/>
      <c r="BC4779" s="16"/>
      <c r="BD4779" s="16"/>
      <c r="BH4779" s="6"/>
      <c r="BI4779" s="3"/>
      <c r="BK4779" s="6"/>
      <c r="BL4779" s="3"/>
      <c r="BM4779" s="3"/>
    </row>
    <row r="4780" spans="11:65" ht="12.75" customHeight="1" x14ac:dyDescent="0.15">
      <c r="K4780" s="1"/>
      <c r="AL4780" s="16"/>
      <c r="AM4780" s="16"/>
      <c r="AN4780" s="17"/>
      <c r="AO4780" s="16"/>
      <c r="AP4780" s="16"/>
      <c r="AQ4780" s="18"/>
      <c r="AR4780" s="18"/>
      <c r="AS4780" s="16"/>
      <c r="AT4780" s="16"/>
      <c r="AU4780" s="16"/>
      <c r="AV4780" s="16"/>
      <c r="AW4780" s="17"/>
      <c r="AX4780" s="16"/>
      <c r="AY4780" s="16"/>
      <c r="AZ4780" s="16"/>
      <c r="BA4780" s="16"/>
      <c r="BB4780" s="16"/>
      <c r="BC4780" s="16"/>
      <c r="BD4780" s="16"/>
      <c r="BH4780" s="6"/>
      <c r="BI4780" s="3"/>
      <c r="BK4780" s="6"/>
      <c r="BL4780" s="3"/>
      <c r="BM4780" s="3"/>
    </row>
    <row r="4781" spans="11:65" ht="12.75" customHeight="1" x14ac:dyDescent="0.15">
      <c r="K4781" s="1"/>
      <c r="AL4781" s="16"/>
      <c r="AM4781" s="16"/>
      <c r="AN4781" s="17"/>
      <c r="AO4781" s="16"/>
      <c r="AP4781" s="16"/>
      <c r="AQ4781" s="18"/>
      <c r="AR4781" s="18"/>
      <c r="AS4781" s="16"/>
      <c r="AT4781" s="16"/>
      <c r="AU4781" s="16"/>
      <c r="AV4781" s="16"/>
      <c r="AW4781" s="17"/>
      <c r="AX4781" s="16"/>
      <c r="AY4781" s="16"/>
      <c r="AZ4781" s="16"/>
      <c r="BA4781" s="16"/>
      <c r="BB4781" s="16"/>
      <c r="BC4781" s="16"/>
      <c r="BD4781" s="16"/>
      <c r="BH4781" s="6"/>
      <c r="BI4781" s="3"/>
      <c r="BK4781" s="6"/>
      <c r="BL4781" s="3"/>
      <c r="BM4781" s="3"/>
    </row>
    <row r="4782" spans="11:65" ht="12.75" customHeight="1" x14ac:dyDescent="0.15">
      <c r="K4782" s="1"/>
      <c r="AL4782" s="16"/>
      <c r="AM4782" s="16"/>
      <c r="AN4782" s="17"/>
      <c r="AO4782" s="16"/>
      <c r="AP4782" s="16"/>
      <c r="AQ4782" s="18"/>
      <c r="AR4782" s="18"/>
      <c r="AS4782" s="16"/>
      <c r="AT4782" s="16"/>
      <c r="AU4782" s="16"/>
      <c r="AV4782" s="16"/>
      <c r="AW4782" s="17"/>
      <c r="AX4782" s="16"/>
      <c r="AY4782" s="16"/>
      <c r="AZ4782" s="16"/>
      <c r="BA4782" s="16"/>
      <c r="BB4782" s="16"/>
      <c r="BC4782" s="16"/>
      <c r="BD4782" s="16"/>
      <c r="BH4782" s="6"/>
      <c r="BI4782" s="3"/>
      <c r="BK4782" s="6"/>
      <c r="BL4782" s="3"/>
      <c r="BM4782" s="3"/>
    </row>
    <row r="4783" spans="11:65" ht="12.75" customHeight="1" x14ac:dyDescent="0.15">
      <c r="K4783" s="1"/>
      <c r="AL4783" s="16"/>
      <c r="AM4783" s="16"/>
      <c r="AN4783" s="17"/>
      <c r="AO4783" s="16"/>
      <c r="AP4783" s="16"/>
      <c r="AQ4783" s="18"/>
      <c r="AR4783" s="18"/>
      <c r="AS4783" s="16"/>
      <c r="AT4783" s="16"/>
      <c r="AU4783" s="16"/>
      <c r="AV4783" s="16"/>
      <c r="AW4783" s="17"/>
      <c r="AX4783" s="16"/>
      <c r="AY4783" s="16"/>
      <c r="AZ4783" s="16"/>
      <c r="BA4783" s="16"/>
      <c r="BB4783" s="16"/>
      <c r="BC4783" s="16"/>
      <c r="BD4783" s="16"/>
      <c r="BH4783" s="6"/>
      <c r="BI4783" s="3"/>
      <c r="BK4783" s="6"/>
      <c r="BL4783" s="3"/>
      <c r="BM4783" s="3"/>
    </row>
    <row r="4784" spans="11:65" ht="12.75" customHeight="1" x14ac:dyDescent="0.15">
      <c r="K4784" s="1"/>
      <c r="AL4784" s="16"/>
      <c r="AM4784" s="16"/>
      <c r="AN4784" s="17"/>
      <c r="AO4784" s="16"/>
      <c r="AP4784" s="16"/>
      <c r="AQ4784" s="18"/>
      <c r="AR4784" s="18"/>
      <c r="AS4784" s="16"/>
      <c r="AT4784" s="16"/>
      <c r="AU4784" s="16"/>
      <c r="AV4784" s="16"/>
      <c r="AW4784" s="17"/>
      <c r="AX4784" s="16"/>
      <c r="AY4784" s="16"/>
      <c r="AZ4784" s="16"/>
      <c r="BA4784" s="16"/>
      <c r="BB4784" s="16"/>
      <c r="BC4784" s="16"/>
      <c r="BD4784" s="16"/>
      <c r="BH4784" s="6"/>
      <c r="BI4784" s="3"/>
      <c r="BK4784" s="6"/>
      <c r="BL4784" s="3"/>
      <c r="BM4784" s="3"/>
    </row>
    <row r="4785" spans="11:65" ht="12.75" customHeight="1" x14ac:dyDescent="0.15">
      <c r="K4785" s="1"/>
      <c r="AL4785" s="16"/>
      <c r="AM4785" s="16"/>
      <c r="AN4785" s="17"/>
      <c r="AO4785" s="16"/>
      <c r="AP4785" s="16"/>
      <c r="AQ4785" s="18"/>
      <c r="AR4785" s="18"/>
      <c r="AS4785" s="16"/>
      <c r="AT4785" s="16"/>
      <c r="AU4785" s="16"/>
      <c r="AV4785" s="16"/>
      <c r="AW4785" s="17"/>
      <c r="AX4785" s="16"/>
      <c r="AY4785" s="16"/>
      <c r="AZ4785" s="16"/>
      <c r="BA4785" s="16"/>
      <c r="BB4785" s="16"/>
      <c r="BC4785" s="16"/>
      <c r="BD4785" s="16"/>
      <c r="BH4785" s="6"/>
      <c r="BI4785" s="3"/>
      <c r="BK4785" s="6"/>
      <c r="BL4785" s="3"/>
      <c r="BM4785" s="3"/>
    </row>
    <row r="4786" spans="11:65" ht="12.75" customHeight="1" x14ac:dyDescent="0.15">
      <c r="K4786" s="1"/>
      <c r="AL4786" s="16"/>
      <c r="AM4786" s="16"/>
      <c r="AN4786" s="17"/>
      <c r="AO4786" s="16"/>
      <c r="AP4786" s="16"/>
      <c r="AQ4786" s="18"/>
      <c r="AR4786" s="18"/>
      <c r="AS4786" s="16"/>
      <c r="AT4786" s="16"/>
      <c r="AU4786" s="16"/>
      <c r="AV4786" s="16"/>
      <c r="AW4786" s="17"/>
      <c r="AX4786" s="16"/>
      <c r="AY4786" s="16"/>
      <c r="AZ4786" s="16"/>
      <c r="BA4786" s="16"/>
      <c r="BB4786" s="16"/>
      <c r="BC4786" s="16"/>
      <c r="BD4786" s="16"/>
      <c r="BH4786" s="6"/>
      <c r="BI4786" s="3"/>
      <c r="BK4786" s="6"/>
      <c r="BL4786" s="3"/>
      <c r="BM4786" s="3"/>
    </row>
    <row r="4787" spans="11:65" ht="12.75" customHeight="1" x14ac:dyDescent="0.15">
      <c r="K4787" s="1"/>
      <c r="AL4787" s="16"/>
      <c r="AM4787" s="16"/>
      <c r="AN4787" s="17"/>
      <c r="AO4787" s="16"/>
      <c r="AP4787" s="16"/>
      <c r="AQ4787" s="18"/>
      <c r="AR4787" s="18"/>
      <c r="AS4787" s="16"/>
      <c r="AT4787" s="16"/>
      <c r="AU4787" s="16"/>
      <c r="AV4787" s="16"/>
      <c r="AW4787" s="17"/>
      <c r="AX4787" s="16"/>
      <c r="AY4787" s="16"/>
      <c r="AZ4787" s="16"/>
      <c r="BA4787" s="16"/>
      <c r="BB4787" s="16"/>
      <c r="BC4787" s="16"/>
      <c r="BD4787" s="16"/>
      <c r="BH4787" s="6"/>
      <c r="BI4787" s="3"/>
      <c r="BK4787" s="6"/>
      <c r="BL4787" s="3"/>
      <c r="BM4787" s="3"/>
    </row>
    <row r="4788" spans="11:65" ht="12.75" customHeight="1" x14ac:dyDescent="0.15">
      <c r="K4788" s="1"/>
      <c r="AL4788" s="16"/>
      <c r="AM4788" s="16"/>
      <c r="AN4788" s="17"/>
      <c r="AO4788" s="16"/>
      <c r="AP4788" s="16"/>
      <c r="AQ4788" s="18"/>
      <c r="AR4788" s="18"/>
      <c r="AS4788" s="16"/>
      <c r="AT4788" s="16"/>
      <c r="AU4788" s="16"/>
      <c r="AV4788" s="16"/>
      <c r="AW4788" s="17"/>
      <c r="AX4788" s="16"/>
      <c r="AY4788" s="16"/>
      <c r="AZ4788" s="16"/>
      <c r="BA4788" s="16"/>
      <c r="BB4788" s="16"/>
      <c r="BC4788" s="16"/>
      <c r="BD4788" s="16"/>
      <c r="BH4788" s="6"/>
      <c r="BI4788" s="3"/>
      <c r="BK4788" s="6"/>
      <c r="BL4788" s="3"/>
      <c r="BM4788" s="3"/>
    </row>
    <row r="4789" spans="11:65" ht="12.75" customHeight="1" x14ac:dyDescent="0.15">
      <c r="K4789" s="1"/>
      <c r="AL4789" s="16"/>
      <c r="AM4789" s="16"/>
      <c r="AN4789" s="17"/>
      <c r="AO4789" s="16"/>
      <c r="AP4789" s="16"/>
      <c r="AQ4789" s="18"/>
      <c r="AR4789" s="18"/>
      <c r="AS4789" s="16"/>
      <c r="AT4789" s="16"/>
      <c r="AU4789" s="16"/>
      <c r="AV4789" s="16"/>
      <c r="AW4789" s="17"/>
      <c r="AX4789" s="16"/>
      <c r="AY4789" s="16"/>
      <c r="AZ4789" s="16"/>
      <c r="BA4789" s="16"/>
      <c r="BB4789" s="16"/>
      <c r="BC4789" s="16"/>
      <c r="BD4789" s="16"/>
      <c r="BH4789" s="6"/>
      <c r="BI4789" s="3"/>
      <c r="BK4789" s="6"/>
      <c r="BL4789" s="3"/>
      <c r="BM4789" s="3"/>
    </row>
    <row r="4790" spans="11:65" ht="12.75" customHeight="1" x14ac:dyDescent="0.15">
      <c r="K4790" s="1"/>
      <c r="AL4790" s="16"/>
      <c r="AM4790" s="16"/>
      <c r="AN4790" s="17"/>
      <c r="AO4790" s="16"/>
      <c r="AP4790" s="16"/>
      <c r="AQ4790" s="18"/>
      <c r="AR4790" s="18"/>
      <c r="AS4790" s="16"/>
      <c r="AT4790" s="16"/>
      <c r="AU4790" s="16"/>
      <c r="AV4790" s="16"/>
      <c r="AW4790" s="17"/>
      <c r="AX4790" s="16"/>
      <c r="AY4790" s="16"/>
      <c r="AZ4790" s="16"/>
      <c r="BA4790" s="16"/>
      <c r="BB4790" s="16"/>
      <c r="BC4790" s="16"/>
      <c r="BD4790" s="16"/>
      <c r="BH4790" s="6"/>
      <c r="BI4790" s="3"/>
      <c r="BK4790" s="6"/>
      <c r="BL4790" s="3"/>
      <c r="BM4790" s="3"/>
    </row>
    <row r="4791" spans="11:65" ht="12.75" customHeight="1" x14ac:dyDescent="0.15">
      <c r="K4791" s="1"/>
      <c r="AL4791" s="16"/>
      <c r="AM4791" s="16"/>
      <c r="AN4791" s="17"/>
      <c r="AO4791" s="16"/>
      <c r="AP4791" s="16"/>
      <c r="AQ4791" s="18"/>
      <c r="AR4791" s="18"/>
      <c r="AS4791" s="16"/>
      <c r="AT4791" s="16"/>
      <c r="AU4791" s="16"/>
      <c r="AV4791" s="16"/>
      <c r="AW4791" s="17"/>
      <c r="AX4791" s="16"/>
      <c r="AY4791" s="16"/>
      <c r="AZ4791" s="16"/>
      <c r="BA4791" s="16"/>
      <c r="BB4791" s="16"/>
      <c r="BC4791" s="16"/>
      <c r="BD4791" s="16"/>
      <c r="BH4791" s="6"/>
      <c r="BI4791" s="3"/>
      <c r="BK4791" s="6"/>
      <c r="BL4791" s="3"/>
      <c r="BM4791" s="3"/>
    </row>
    <row r="4792" spans="11:65" ht="12.75" customHeight="1" x14ac:dyDescent="0.15">
      <c r="K4792" s="1"/>
      <c r="AL4792" s="16"/>
      <c r="AM4792" s="16"/>
      <c r="AN4792" s="17"/>
      <c r="AO4792" s="16"/>
      <c r="AP4792" s="16"/>
      <c r="AQ4792" s="18"/>
      <c r="AR4792" s="18"/>
      <c r="AS4792" s="16"/>
      <c r="AT4792" s="16"/>
      <c r="AU4792" s="16"/>
      <c r="AV4792" s="16"/>
      <c r="AW4792" s="17"/>
      <c r="AX4792" s="16"/>
      <c r="AY4792" s="16"/>
      <c r="AZ4792" s="16"/>
      <c r="BA4792" s="16"/>
      <c r="BB4792" s="16"/>
      <c r="BC4792" s="16"/>
      <c r="BD4792" s="16"/>
      <c r="BH4792" s="6"/>
      <c r="BI4792" s="3"/>
      <c r="BK4792" s="6"/>
      <c r="BL4792" s="3"/>
      <c r="BM4792" s="3"/>
    </row>
    <row r="4793" spans="11:65" ht="12.75" customHeight="1" x14ac:dyDescent="0.15">
      <c r="K4793" s="1"/>
      <c r="AL4793" s="16"/>
      <c r="AM4793" s="16"/>
      <c r="AN4793" s="17"/>
      <c r="AO4793" s="16"/>
      <c r="AP4793" s="16"/>
      <c r="AQ4793" s="18"/>
      <c r="AR4793" s="18"/>
      <c r="AS4793" s="16"/>
      <c r="AT4793" s="16"/>
      <c r="AU4793" s="16"/>
      <c r="AV4793" s="16"/>
      <c r="AW4793" s="17"/>
      <c r="AX4793" s="16"/>
      <c r="AY4793" s="16"/>
      <c r="AZ4793" s="16"/>
      <c r="BA4793" s="16"/>
      <c r="BB4793" s="16"/>
      <c r="BC4793" s="16"/>
      <c r="BD4793" s="16"/>
      <c r="BH4793" s="6"/>
      <c r="BI4793" s="3"/>
      <c r="BK4793" s="6"/>
      <c r="BL4793" s="3"/>
      <c r="BM4793" s="3"/>
    </row>
    <row r="4794" spans="11:65" ht="12.75" customHeight="1" x14ac:dyDescent="0.15">
      <c r="K4794" s="1"/>
      <c r="AL4794" s="16"/>
      <c r="AM4794" s="16"/>
      <c r="AN4794" s="17"/>
      <c r="AO4794" s="16"/>
      <c r="AP4794" s="16"/>
      <c r="AQ4794" s="18"/>
      <c r="AR4794" s="18"/>
      <c r="AS4794" s="16"/>
      <c r="AT4794" s="16"/>
      <c r="AU4794" s="16"/>
      <c r="AV4794" s="16"/>
      <c r="AW4794" s="17"/>
      <c r="AX4794" s="16"/>
      <c r="AY4794" s="16"/>
      <c r="AZ4794" s="16"/>
      <c r="BA4794" s="16"/>
      <c r="BB4794" s="16"/>
      <c r="BC4794" s="16"/>
      <c r="BD4794" s="16"/>
      <c r="BH4794" s="6"/>
      <c r="BI4794" s="3"/>
      <c r="BK4794" s="6"/>
      <c r="BL4794" s="3"/>
      <c r="BM4794" s="3"/>
    </row>
    <row r="4795" spans="11:65" ht="12.75" customHeight="1" x14ac:dyDescent="0.15">
      <c r="K4795" s="1"/>
      <c r="AL4795" s="16"/>
      <c r="AM4795" s="16"/>
      <c r="AN4795" s="17"/>
      <c r="AO4795" s="16"/>
      <c r="AP4795" s="16"/>
      <c r="AQ4795" s="18"/>
      <c r="AR4795" s="18"/>
      <c r="AS4795" s="16"/>
      <c r="AT4795" s="16"/>
      <c r="AU4795" s="16"/>
      <c r="AV4795" s="16"/>
      <c r="AW4795" s="17"/>
      <c r="AX4795" s="16"/>
      <c r="AY4795" s="16"/>
      <c r="AZ4795" s="16"/>
      <c r="BA4795" s="16"/>
      <c r="BB4795" s="16"/>
      <c r="BC4795" s="16"/>
      <c r="BD4795" s="16"/>
      <c r="BH4795" s="6"/>
      <c r="BI4795" s="3"/>
      <c r="BK4795" s="6"/>
      <c r="BL4795" s="3"/>
      <c r="BM4795" s="3"/>
    </row>
    <row r="4796" spans="11:65" ht="12.75" customHeight="1" x14ac:dyDescent="0.15">
      <c r="K4796" s="1"/>
      <c r="AL4796" s="16"/>
      <c r="AM4796" s="16"/>
      <c r="AN4796" s="17"/>
      <c r="AO4796" s="16"/>
      <c r="AP4796" s="16"/>
      <c r="AQ4796" s="18"/>
      <c r="AR4796" s="18"/>
      <c r="AS4796" s="16"/>
      <c r="AT4796" s="16"/>
      <c r="AU4796" s="16"/>
      <c r="AV4796" s="16"/>
      <c r="AW4796" s="17"/>
      <c r="AX4796" s="16"/>
      <c r="AY4796" s="16"/>
      <c r="AZ4796" s="16"/>
      <c r="BA4796" s="16"/>
      <c r="BB4796" s="16"/>
      <c r="BC4796" s="16"/>
      <c r="BD4796" s="16"/>
      <c r="BH4796" s="6"/>
      <c r="BI4796" s="3"/>
      <c r="BK4796" s="6"/>
      <c r="BL4796" s="3"/>
      <c r="BM4796" s="3"/>
    </row>
    <row r="4797" spans="11:65" ht="12.75" customHeight="1" x14ac:dyDescent="0.15">
      <c r="K4797" s="1"/>
      <c r="AL4797" s="16"/>
      <c r="AM4797" s="16"/>
      <c r="AN4797" s="17"/>
      <c r="AO4797" s="16"/>
      <c r="AP4797" s="16"/>
      <c r="AQ4797" s="18"/>
      <c r="AR4797" s="18"/>
      <c r="AS4797" s="16"/>
      <c r="AT4797" s="16"/>
      <c r="AU4797" s="16"/>
      <c r="AV4797" s="16"/>
      <c r="AW4797" s="17"/>
      <c r="AX4797" s="16"/>
      <c r="AY4797" s="16"/>
      <c r="AZ4797" s="16"/>
      <c r="BA4797" s="16"/>
      <c r="BB4797" s="16"/>
      <c r="BC4797" s="16"/>
      <c r="BD4797" s="16"/>
      <c r="BH4797" s="6"/>
      <c r="BI4797" s="3"/>
      <c r="BK4797" s="6"/>
      <c r="BL4797" s="3"/>
      <c r="BM4797" s="3"/>
    </row>
    <row r="4798" spans="11:65" ht="12.75" customHeight="1" x14ac:dyDescent="0.15">
      <c r="K4798" s="1"/>
      <c r="AL4798" s="16"/>
      <c r="AM4798" s="16"/>
      <c r="AN4798" s="17"/>
      <c r="AO4798" s="16"/>
      <c r="AP4798" s="16"/>
      <c r="AQ4798" s="18"/>
      <c r="AR4798" s="18"/>
      <c r="AS4798" s="16"/>
      <c r="AT4798" s="16"/>
      <c r="AU4798" s="16"/>
      <c r="AV4798" s="16"/>
      <c r="AW4798" s="17"/>
      <c r="AX4798" s="16"/>
      <c r="AY4798" s="16"/>
      <c r="AZ4798" s="16"/>
      <c r="BA4798" s="16"/>
      <c r="BB4798" s="16"/>
      <c r="BC4798" s="16"/>
      <c r="BD4798" s="16"/>
      <c r="BH4798" s="6"/>
      <c r="BI4798" s="3"/>
      <c r="BK4798" s="6"/>
      <c r="BL4798" s="3"/>
      <c r="BM4798" s="3"/>
    </row>
    <row r="4799" spans="11:65" ht="12.75" customHeight="1" x14ac:dyDescent="0.15">
      <c r="K4799" s="1"/>
      <c r="AL4799" s="16"/>
      <c r="AM4799" s="16"/>
      <c r="AN4799" s="17"/>
      <c r="AO4799" s="16"/>
      <c r="AP4799" s="16"/>
      <c r="AQ4799" s="18"/>
      <c r="AR4799" s="18"/>
      <c r="AS4799" s="16"/>
      <c r="AT4799" s="16"/>
      <c r="AU4799" s="16"/>
      <c r="AV4799" s="16"/>
      <c r="AW4799" s="17"/>
      <c r="AX4799" s="16"/>
      <c r="AY4799" s="16"/>
      <c r="AZ4799" s="16"/>
      <c r="BA4799" s="16"/>
      <c r="BB4799" s="16"/>
      <c r="BC4799" s="16"/>
      <c r="BD4799" s="16"/>
      <c r="BH4799" s="6"/>
      <c r="BI4799" s="3"/>
      <c r="BK4799" s="6"/>
      <c r="BL4799" s="3"/>
      <c r="BM4799" s="3"/>
    </row>
    <row r="4800" spans="11:65" ht="12.75" customHeight="1" x14ac:dyDescent="0.15">
      <c r="K4800" s="1"/>
      <c r="AL4800" s="16"/>
      <c r="AM4800" s="16"/>
      <c r="AN4800" s="17"/>
      <c r="AO4800" s="16"/>
      <c r="AP4800" s="16"/>
      <c r="AQ4800" s="18"/>
      <c r="AR4800" s="18"/>
      <c r="AS4800" s="16"/>
      <c r="AT4800" s="16"/>
      <c r="AU4800" s="16"/>
      <c r="AV4800" s="16"/>
      <c r="AW4800" s="17"/>
      <c r="AX4800" s="16"/>
      <c r="AY4800" s="16"/>
      <c r="AZ4800" s="16"/>
      <c r="BA4800" s="16"/>
      <c r="BB4800" s="16"/>
      <c r="BC4800" s="16"/>
      <c r="BD4800" s="16"/>
      <c r="BH4800" s="6"/>
      <c r="BI4800" s="3"/>
      <c r="BK4800" s="6"/>
      <c r="BL4800" s="3"/>
      <c r="BM4800" s="3"/>
    </row>
    <row r="4801" spans="11:65" ht="12.75" customHeight="1" x14ac:dyDescent="0.15">
      <c r="K4801" s="1"/>
      <c r="AL4801" s="16"/>
      <c r="AM4801" s="16"/>
      <c r="AN4801" s="17"/>
      <c r="AO4801" s="16"/>
      <c r="AP4801" s="16"/>
      <c r="AQ4801" s="18"/>
      <c r="AR4801" s="18"/>
      <c r="AS4801" s="16"/>
      <c r="AT4801" s="16"/>
      <c r="AU4801" s="16"/>
      <c r="AV4801" s="16"/>
      <c r="AW4801" s="17"/>
      <c r="AX4801" s="16"/>
      <c r="AY4801" s="16"/>
      <c r="AZ4801" s="16"/>
      <c r="BA4801" s="16"/>
      <c r="BB4801" s="16"/>
      <c r="BC4801" s="16"/>
      <c r="BD4801" s="16"/>
      <c r="BH4801" s="6"/>
      <c r="BI4801" s="3"/>
      <c r="BK4801" s="6"/>
      <c r="BL4801" s="3"/>
      <c r="BM4801" s="3"/>
    </row>
    <row r="4802" spans="11:65" ht="12.75" customHeight="1" x14ac:dyDescent="0.15">
      <c r="K4802" s="1"/>
      <c r="AL4802" s="16"/>
      <c r="AM4802" s="16"/>
      <c r="AN4802" s="17"/>
      <c r="AO4802" s="16"/>
      <c r="AP4802" s="16"/>
      <c r="AQ4802" s="18"/>
      <c r="AR4802" s="18"/>
      <c r="AS4802" s="16"/>
      <c r="AT4802" s="16"/>
      <c r="AU4802" s="16"/>
      <c r="AV4802" s="16"/>
      <c r="AW4802" s="17"/>
      <c r="AX4802" s="16"/>
      <c r="AY4802" s="16"/>
      <c r="AZ4802" s="16"/>
      <c r="BA4802" s="16"/>
      <c r="BB4802" s="16"/>
      <c r="BC4802" s="16"/>
      <c r="BD4802" s="16"/>
      <c r="BH4802" s="6"/>
      <c r="BI4802" s="3"/>
      <c r="BK4802" s="6"/>
      <c r="BL4802" s="3"/>
      <c r="BM4802" s="3"/>
    </row>
    <row r="4803" spans="11:65" ht="12.75" customHeight="1" x14ac:dyDescent="0.15">
      <c r="K4803" s="1"/>
      <c r="AL4803" s="16"/>
      <c r="AM4803" s="16"/>
      <c r="AN4803" s="17"/>
      <c r="AO4803" s="16"/>
      <c r="AP4803" s="16"/>
      <c r="AQ4803" s="18"/>
      <c r="AR4803" s="18"/>
      <c r="AS4803" s="16"/>
      <c r="AT4803" s="16"/>
      <c r="AU4803" s="16"/>
      <c r="AV4803" s="16"/>
      <c r="AW4803" s="17"/>
      <c r="AX4803" s="16"/>
      <c r="AY4803" s="16"/>
      <c r="AZ4803" s="16"/>
      <c r="BA4803" s="16"/>
      <c r="BB4803" s="16"/>
      <c r="BC4803" s="16"/>
      <c r="BD4803" s="16"/>
      <c r="BH4803" s="6"/>
      <c r="BI4803" s="3"/>
      <c r="BK4803" s="6"/>
      <c r="BL4803" s="3"/>
      <c r="BM4803" s="3"/>
    </row>
    <row r="4804" spans="11:65" ht="12.75" customHeight="1" x14ac:dyDescent="0.15">
      <c r="K4804" s="1"/>
      <c r="AL4804" s="16"/>
      <c r="AM4804" s="16"/>
      <c r="AN4804" s="17"/>
      <c r="AO4804" s="16"/>
      <c r="AP4804" s="16"/>
      <c r="AQ4804" s="18"/>
      <c r="AR4804" s="18"/>
      <c r="AS4804" s="16"/>
      <c r="AT4804" s="16"/>
      <c r="AU4804" s="16"/>
      <c r="AV4804" s="16"/>
      <c r="AW4804" s="17"/>
      <c r="AX4804" s="16"/>
      <c r="AY4804" s="16"/>
      <c r="AZ4804" s="16"/>
      <c r="BA4804" s="16"/>
      <c r="BB4804" s="16"/>
      <c r="BC4804" s="16"/>
      <c r="BD4804" s="16"/>
      <c r="BH4804" s="6"/>
      <c r="BI4804" s="3"/>
      <c r="BK4804" s="6"/>
      <c r="BL4804" s="3"/>
      <c r="BM4804" s="3"/>
    </row>
    <row r="4805" spans="11:65" ht="12.75" customHeight="1" x14ac:dyDescent="0.15">
      <c r="K4805" s="1"/>
      <c r="AL4805" s="16"/>
      <c r="AM4805" s="16"/>
      <c r="AN4805" s="17"/>
      <c r="AO4805" s="16"/>
      <c r="AP4805" s="16"/>
      <c r="AQ4805" s="18"/>
      <c r="AR4805" s="18"/>
      <c r="AS4805" s="16"/>
      <c r="AT4805" s="16"/>
      <c r="AU4805" s="16"/>
      <c r="AV4805" s="16"/>
      <c r="AW4805" s="17"/>
      <c r="AX4805" s="16"/>
      <c r="AY4805" s="16"/>
      <c r="AZ4805" s="16"/>
      <c r="BA4805" s="16"/>
      <c r="BB4805" s="16"/>
      <c r="BC4805" s="16"/>
      <c r="BD4805" s="16"/>
      <c r="BH4805" s="6"/>
      <c r="BI4805" s="3"/>
      <c r="BK4805" s="6"/>
      <c r="BL4805" s="3"/>
      <c r="BM4805" s="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Z77"/>
  <sheetViews>
    <sheetView topLeftCell="A12" workbookViewId="0">
      <selection activeCell="E31" sqref="E31"/>
    </sheetView>
  </sheetViews>
  <sheetFormatPr defaultRowHeight="12.75" customHeight="1" x14ac:dyDescent="0.25"/>
  <cols>
    <col min="1" max="1" width="5.85546875" style="1" bestFit="1" customWidth="1"/>
    <col min="2" max="2" width="3.140625" style="1" bestFit="1" customWidth="1"/>
    <col min="3" max="3" width="6.42578125" style="1" bestFit="1" customWidth="1"/>
    <col min="4" max="4" width="9.42578125" style="1" customWidth="1"/>
    <col min="5" max="5" width="9.42578125" style="3" customWidth="1"/>
    <col min="6" max="6" width="22.7109375" style="1" customWidth="1"/>
    <col min="7" max="9" width="4.140625" style="1" customWidth="1"/>
    <col min="10" max="10" width="9" style="1" bestFit="1" customWidth="1"/>
    <col min="11" max="11" width="5.5703125" style="2" customWidth="1"/>
    <col min="12" max="12" width="3.28515625" style="1" bestFit="1" customWidth="1"/>
    <col min="13" max="13" width="10.28515625" style="1" bestFit="1" customWidth="1"/>
    <col min="14" max="14" width="12" style="1" bestFit="1" customWidth="1"/>
    <col min="15" max="15" width="10.5703125" style="1" customWidth="1"/>
    <col min="16" max="16" width="13" style="1" customWidth="1"/>
    <col min="17" max="18" width="5.42578125" style="1" customWidth="1"/>
    <col min="19" max="19" width="6.5703125" style="1" customWidth="1"/>
    <col min="20" max="20" width="8" style="1" bestFit="1" customWidth="1"/>
    <col min="21" max="21" width="20.7109375" style="1" customWidth="1"/>
    <col min="22" max="22" width="8.140625" style="1" bestFit="1" customWidth="1"/>
    <col min="23" max="24" width="8.42578125" style="1" bestFit="1" customWidth="1"/>
    <col min="25" max="25" width="7.28515625" style="1" bestFit="1" customWidth="1"/>
    <col min="26" max="26" width="8.7109375" style="1" bestFit="1" customWidth="1"/>
    <col min="27" max="27" width="14.85546875" style="1" bestFit="1" customWidth="1"/>
    <col min="28" max="28" width="8.5703125" style="1" bestFit="1" customWidth="1"/>
    <col min="29" max="29" width="7.5703125" style="1" bestFit="1" customWidth="1"/>
    <col min="30" max="30" width="9" style="1" bestFit="1" customWidth="1"/>
    <col min="31" max="31" width="8.42578125" style="1" bestFit="1" customWidth="1"/>
    <col min="32" max="33" width="8" style="1" bestFit="1" customWidth="1"/>
    <col min="34" max="34" width="8.5703125" style="1" bestFit="1" customWidth="1"/>
    <col min="35" max="35" width="8.140625" style="1" bestFit="1" customWidth="1"/>
    <col min="36" max="37" width="9.140625" style="1"/>
    <col min="38" max="38" width="16.85546875" style="1" customWidth="1"/>
    <col min="39" max="40" width="9.5703125" style="1" customWidth="1"/>
    <col min="41" max="41" width="24.28515625" style="1" customWidth="1"/>
    <col min="42" max="44" width="9.5703125" style="1" customWidth="1"/>
    <col min="45" max="46" width="9.5703125" style="3" customWidth="1"/>
    <col min="47" max="59" width="9.5703125" style="1" customWidth="1"/>
    <col min="60" max="16384" width="9.140625" style="1"/>
  </cols>
  <sheetData>
    <row r="1" spans="1:52" s="5" customFormat="1" ht="12.75" customHeight="1" x14ac:dyDescent="0.25">
      <c r="A1" s="11" t="s">
        <v>0</v>
      </c>
      <c r="B1" s="5" t="s">
        <v>67</v>
      </c>
      <c r="C1" s="5" t="s">
        <v>68</v>
      </c>
      <c r="D1" s="5" t="s">
        <v>1</v>
      </c>
      <c r="E1" s="9" t="s">
        <v>395</v>
      </c>
      <c r="F1" s="5" t="s">
        <v>18</v>
      </c>
      <c r="G1" s="5" t="s">
        <v>19</v>
      </c>
      <c r="H1" s="5" t="s">
        <v>20</v>
      </c>
      <c r="I1" s="5" t="s">
        <v>21</v>
      </c>
      <c r="J1" s="5" t="s">
        <v>2</v>
      </c>
      <c r="K1" s="10" t="s">
        <v>66</v>
      </c>
      <c r="L1" s="9" t="s">
        <v>3</v>
      </c>
      <c r="M1" s="9" t="s">
        <v>4</v>
      </c>
      <c r="N1" s="9" t="s">
        <v>5</v>
      </c>
      <c r="O1" s="9" t="str">
        <f>CONCATENATE("drop table " &amp; $D$2)</f>
        <v>drop table IIMA</v>
      </c>
      <c r="P1" s="9" t="s">
        <v>72</v>
      </c>
      <c r="Q1" s="10" t="s">
        <v>66</v>
      </c>
      <c r="R1" s="10" t="s">
        <v>375</v>
      </c>
      <c r="S1" s="9" t="s">
        <v>374</v>
      </c>
      <c r="T1" s="5" t="s">
        <v>7</v>
      </c>
      <c r="U1" s="5" t="s">
        <v>8</v>
      </c>
      <c r="V1" s="5" t="s">
        <v>73</v>
      </c>
      <c r="W1" s="5" t="s">
        <v>90</v>
      </c>
      <c r="X1" s="5" t="s">
        <v>74</v>
      </c>
      <c r="Y1" s="5" t="s">
        <v>75</v>
      </c>
      <c r="Z1" s="5" t="s">
        <v>76</v>
      </c>
      <c r="AA1" s="5" t="s">
        <v>77</v>
      </c>
      <c r="AB1" s="5" t="s">
        <v>78</v>
      </c>
      <c r="AC1" s="5" t="s">
        <v>91</v>
      </c>
      <c r="AD1" s="5" t="s">
        <v>92</v>
      </c>
      <c r="AE1" s="5" t="s">
        <v>93</v>
      </c>
      <c r="AF1" s="5" t="s">
        <v>94</v>
      </c>
      <c r="AG1" s="5" t="s">
        <v>95</v>
      </c>
      <c r="AH1" s="5" t="s">
        <v>96</v>
      </c>
      <c r="AI1" s="5" t="s">
        <v>97</v>
      </c>
      <c r="AJ1" s="5" t="s">
        <v>6</v>
      </c>
      <c r="AL1" s="5" t="s">
        <v>382</v>
      </c>
      <c r="AM1" s="5" t="s">
        <v>395</v>
      </c>
      <c r="AS1" s="9"/>
      <c r="AT1" s="9"/>
    </row>
    <row r="2" spans="1:52" ht="12.75" customHeight="1" x14ac:dyDescent="0.25">
      <c r="A2" s="4"/>
      <c r="D2" s="1" t="s">
        <v>674</v>
      </c>
      <c r="E2" s="3" t="s">
        <v>673</v>
      </c>
      <c r="F2" s="1" t="str">
        <f>VLOOKUP($D$2,[1]Tables!$B$1:$D$65499,3,FALSE)</f>
        <v>Item Master Header</v>
      </c>
      <c r="L2" s="3"/>
      <c r="M2" s="3"/>
      <c r="N2" s="3"/>
      <c r="O2" s="3" t="str">
        <f>CONCATENATE("CREATE TABLE ", $D$2, " (")</f>
        <v>CREATE TABLE IIMA (</v>
      </c>
      <c r="P2" s="7" t="str">
        <f>CONCATENATE("CREATE TABLE ", $D$2, " (")</f>
        <v>CREATE TABLE IIMA (</v>
      </c>
      <c r="Q2" s="8" t="s">
        <v>9</v>
      </c>
      <c r="R2" s="8"/>
      <c r="S2" s="7" t="str">
        <f>CONCATENATE("     A          R ", D2, "R")</f>
        <v xml:space="preserve">     A          R IIMAR</v>
      </c>
      <c r="T2" s="1" t="s">
        <v>9</v>
      </c>
      <c r="AK2" s="5" t="s">
        <v>9</v>
      </c>
      <c r="AL2" s="1" t="str">
        <f>CONCATENATE("insert into ", $D$2, " (")</f>
        <v>insert into IIMA (</v>
      </c>
      <c r="AM2" s="1" t="str">
        <f>CONCATENATE("select * from openquery(BPCSF61, 'select ")</f>
        <v xml:space="preserve">select * from openquery(BPCSF61, 'select </v>
      </c>
      <c r="AR2" s="3"/>
      <c r="AU2" s="3"/>
      <c r="AV2" s="3"/>
    </row>
    <row r="3" spans="1:52" ht="12.75" customHeight="1" x14ac:dyDescent="0.25">
      <c r="A3" s="4"/>
      <c r="B3" s="1" t="str">
        <f>VLOOKUP($D$2,[1]Tables!$B$1:$D$65499,2,FALSE)</f>
        <v>HM</v>
      </c>
      <c r="C3" s="1" t="s">
        <v>17</v>
      </c>
      <c r="D3" s="1" t="str">
        <f t="shared" ref="D3:D38" si="0">B3 &amp; C3</f>
        <v>HMCONO</v>
      </c>
      <c r="E3" s="20" t="s">
        <v>737</v>
      </c>
      <c r="F3" s="1" t="str">
        <f>VLOOKUP($C3,'[1]Data Dictionary'!$B$1:$I$65600,5,FALSE)</f>
        <v>Company Code</v>
      </c>
      <c r="G3" s="1" t="str">
        <f>VLOOKUP($C3,'[1]Data Dictionary'!$B$1:$I$65600,6,FALSE)</f>
        <v>Company Code</v>
      </c>
      <c r="H3" s="1" t="str">
        <f>VLOOKUP($C3,'[1]Data Dictionary'!$B$1:$I$65600,7,FALSE)</f>
        <v>Company Code</v>
      </c>
      <c r="I3" s="1" t="str">
        <f>VLOOKUP($C3,'[1]Data Dictionary'!$B$1:$I$65600,8,FALSE)</f>
        <v>Company Code</v>
      </c>
      <c r="J3" s="1" t="str">
        <f>VLOOKUP($C3,'[1]Data Dictionary'!$B$1:$I$65600,2,FALSE)</f>
        <v>VARCHAR</v>
      </c>
      <c r="K3" s="2" t="str">
        <f>VLOOKUP($C3,'[1]Data Dictionary'!$B$1:$I$65600,3,FALSE)</f>
        <v>10</v>
      </c>
      <c r="L3" s="3" t="s">
        <v>10</v>
      </c>
      <c r="M3" s="3" t="str">
        <f t="shared" ref="M3:M38" si="1">IF(L3="", " NULL ", " NOT NULL ")</f>
        <v xml:space="preserve"> NOT NULL </v>
      </c>
      <c r="N3" s="3" t="str">
        <f t="shared" ref="N3:N38" si="2">IF(J3="NUMERIC", " DEFAULT(0) ", IF(J3="DATETIME", "", " DEFAULT('') "))</f>
        <v xml:space="preserve"> DEFAULT('') </v>
      </c>
      <c r="O3" s="1" t="str">
        <f t="shared" ref="O3:O38" si="3">CONCATENATE(D3, " ", J3, IF(J3="DATETIME", "",CONCATENATE("(", K3, ") ")), M3, N3,",")</f>
        <v>HMCONO VARCHAR(10)  NOT NULL  DEFAULT('') ,</v>
      </c>
      <c r="P3" s="1" t="str">
        <f t="shared" ref="P3:P38" si="4">CONCATENATE(D3, " ",IF(J3="VARCHAR", "VARCHAR2",IF(J3="NUMERIC", "NUMBER", J3)), IF(J3="DATETIME", "",CONCATENATE("(", K3, ") ")), IF(TRIM(L3)&lt;&gt;"", M3,IF(TRIM(N3)="DEFAULT('')", "DEFAULT(' ')", N3)), ",")</f>
        <v>HMCONO VARCHAR2(10)  NOT NULL ,</v>
      </c>
      <c r="Q3" s="2" t="str">
        <f t="shared" ref="Q3:Q38" si="5">IF(J3="VARCHAR",K3,LEFT(K3,FIND(",",K3)-1))</f>
        <v>10</v>
      </c>
      <c r="R3" s="2" t="str">
        <f t="shared" ref="R3:R38" si="6">IF(J3="VARCHAR","",RIGHT(K3,LEN(K3)-FIND(",",K3)))</f>
        <v/>
      </c>
      <c r="S3" s="1" t="str">
        <f t="shared" ref="S3:S38" si="7">CONCATENATE("     A            ", D3, RIGHT("          "&amp;Q3,10),RIGHT("   "&amp;R3,3),"       COLHDG('", LEFT(F3,20), "')")</f>
        <v xml:space="preserve">     A            HMCONO        10          COLHDG('Company Code')</v>
      </c>
      <c r="T3" s="1" t="s">
        <v>9</v>
      </c>
      <c r="U3" s="1" t="str">
        <f t="shared" ref="U3:U38" si="8">CONCATENATE("EXEC sys.sp_addextendedproperty @name=N'MS_Description', @value=N'", F3, "' , @level0type=N'SCHEMA',@level0name=N'dbo', @level1type=N'TABLE',@level1name=N'", $D$2, "', @level2type=N'COLUMN',@level2name=N'", D3, "'")</f>
        <v>EXEC sys.sp_addextendedproperty @name=N'MS_Description', @value=N'Company Code' , @level0type=N'SCHEMA',@level0name=N'dbo', @level1type=N'TABLE',@level1name=N'IIMA', @level2type=N'COLUMN',@level2name=N'HMCONO'</v>
      </c>
      <c r="V3" s="1" t="s">
        <v>1311</v>
      </c>
      <c r="X3" s="1" t="s">
        <v>16</v>
      </c>
      <c r="Y3" s="1" t="s">
        <v>15</v>
      </c>
      <c r="Z3" s="1" t="str">
        <f t="shared" ref="Z3:Z38" si="9">D3</f>
        <v>HMCONO</v>
      </c>
      <c r="AA3" s="1" t="str">
        <f t="shared" ref="AA3:AA38" si="10">IF(AND(X3="EN",Y3="S"),F3, IF(AND(X3="ID", Y3="S"),G3, IF(AND(X3="EN", Y3="R"),H3,I3)))</f>
        <v>Company Code</v>
      </c>
      <c r="AC3" s="1">
        <v>1</v>
      </c>
      <c r="AD3" s="6">
        <f t="shared" ref="AD3:AD38" ca="1" si="11">YEAR(NOW())*10000+MONTH(NOW())*100+DAY(NOW())</f>
        <v>20141204</v>
      </c>
      <c r="AE3" s="3">
        <f t="shared" ref="AE3:AE38" ca="1" si="12">HOUR(NOW())*10000+MINUTE(NOW())*100+SECOND(NOW())</f>
        <v>144109</v>
      </c>
      <c r="AF3" s="3" t="s">
        <v>88</v>
      </c>
      <c r="AG3" s="1">
        <v>0</v>
      </c>
      <c r="AH3" s="1">
        <v>0</v>
      </c>
      <c r="AJ3" s="1" t="str">
        <f t="shared" ref="AJ3:AJ38" ca="1" si="13">CONCATENATE("insert into ZDIC values('",V3, "', '",W3, "', '",X3, "', '",Y3, "', '",Z3, "', '",AA3, "', '",AB3, "', '",AC3, "', '",AD3, "', '",AE3, "', '",AF3, "', '",AG3, "', '",AH3, "', '",AI3, "')")</f>
        <v>insert into ZDIC values('DJB', '', 'EN', 'S', 'HMCONO', 'Company Code', '', '1', '20141204', '144109', 'SQL', '0', '0', '')</v>
      </c>
      <c r="AK3" s="5" t="s">
        <v>9</v>
      </c>
      <c r="AL3" s="1" t="str">
        <f>"  " &amp;D3</f>
        <v xml:space="preserve">  HMCONO</v>
      </c>
      <c r="AM3" s="1" t="str">
        <f>CONCATENATE("  ",E3)</f>
        <v xml:space="preserve">  ''JG''</v>
      </c>
      <c r="AR3" s="3"/>
      <c r="AU3" s="3"/>
      <c r="AV3" s="3"/>
    </row>
    <row r="4" spans="1:52" ht="12.75" customHeight="1" x14ac:dyDescent="0.25">
      <c r="A4" s="4"/>
      <c r="B4" s="1" t="str">
        <f>VLOOKUP($D$2,[1]Tables!$B$1:$D$65499,2,FALSE)</f>
        <v>HM</v>
      </c>
      <c r="C4" s="1" t="s">
        <v>69</v>
      </c>
      <c r="D4" s="1" t="str">
        <f t="shared" si="0"/>
        <v>HMBRNO</v>
      </c>
      <c r="E4" s="20" t="s">
        <v>381</v>
      </c>
      <c r="F4" s="1" t="str">
        <f>VLOOKUP($C4,'[1]Data Dictionary'!$B$1:$I$65600,5,FALSE)</f>
        <v>Branch Code</v>
      </c>
      <c r="G4" s="1" t="str">
        <f>VLOOKUP($C4,'[1]Data Dictionary'!$B$1:$I$65600,6,FALSE)</f>
        <v>Branch Code</v>
      </c>
      <c r="H4" s="1" t="str">
        <f>VLOOKUP($C4,'[1]Data Dictionary'!$B$1:$I$65600,7,FALSE)</f>
        <v>Branch Code</v>
      </c>
      <c r="I4" s="1" t="str">
        <f>VLOOKUP($C4,'[1]Data Dictionary'!$B$1:$I$65600,8,FALSE)</f>
        <v>Branch Code</v>
      </c>
      <c r="J4" s="1" t="str">
        <f>VLOOKUP($C4,'[1]Data Dictionary'!$B$1:$I$65600,2,FALSE)</f>
        <v>VARCHAR</v>
      </c>
      <c r="K4" s="2" t="str">
        <f>VLOOKUP($C4,'[1]Data Dictionary'!$B$1:$I$65600,3,FALSE)</f>
        <v>10</v>
      </c>
      <c r="L4" s="3" t="s">
        <v>12</v>
      </c>
      <c r="M4" s="3" t="str">
        <f t="shared" si="1"/>
        <v xml:space="preserve"> NOT NULL </v>
      </c>
      <c r="N4" s="3" t="str">
        <f t="shared" si="2"/>
        <v xml:space="preserve"> DEFAULT('') </v>
      </c>
      <c r="O4" s="1" t="str">
        <f t="shared" si="3"/>
        <v>HMBRNO VARCHAR(10)  NOT NULL  DEFAULT('') ,</v>
      </c>
      <c r="P4" s="1" t="str">
        <f t="shared" si="4"/>
        <v>HMBRNO VARCHAR2(10)  NOT NULL ,</v>
      </c>
      <c r="Q4" s="2" t="str">
        <f t="shared" si="5"/>
        <v>10</v>
      </c>
      <c r="R4" s="2" t="str">
        <f t="shared" si="6"/>
        <v/>
      </c>
      <c r="S4" s="1" t="str">
        <f t="shared" si="7"/>
        <v xml:space="preserve">     A            HMBRNO        10          COLHDG('Branch Code')</v>
      </c>
      <c r="T4" s="1" t="s">
        <v>9</v>
      </c>
      <c r="U4" s="1" t="str">
        <f t="shared" si="8"/>
        <v>EXEC sys.sp_addextendedproperty @name=N'MS_Description', @value=N'Branch Code' , @level0type=N'SCHEMA',@level0name=N'dbo', @level1type=N'TABLE',@level1name=N'IIMA', @level2type=N'COLUMN',@level2name=N'HMBRNO'</v>
      </c>
      <c r="V4" s="1" t="s">
        <v>1311</v>
      </c>
      <c r="X4" s="1" t="s">
        <v>16</v>
      </c>
      <c r="Y4" s="1" t="s">
        <v>15</v>
      </c>
      <c r="Z4" s="1" t="str">
        <f t="shared" si="9"/>
        <v>HMBRNO</v>
      </c>
      <c r="AA4" s="1" t="str">
        <f t="shared" si="10"/>
        <v>Branch Code</v>
      </c>
      <c r="AC4" s="1">
        <v>1</v>
      </c>
      <c r="AD4" s="6">
        <f t="shared" ca="1" si="11"/>
        <v>20141204</v>
      </c>
      <c r="AE4" s="3">
        <f t="shared" ca="1" si="12"/>
        <v>144109</v>
      </c>
      <c r="AF4" s="3" t="s">
        <v>88</v>
      </c>
      <c r="AG4" s="1">
        <v>0</v>
      </c>
      <c r="AH4" s="1">
        <v>0</v>
      </c>
      <c r="AJ4" s="1" t="str">
        <f t="shared" ca="1" si="13"/>
        <v>insert into ZDIC values('DJB', '', 'EN', 'S', 'HMBRNO', 'Branch Code', '', '1', '20141204', '144109', 'SQL', '0', '0', '')</v>
      </c>
      <c r="AK4" s="5" t="s">
        <v>9</v>
      </c>
      <c r="AL4" s="1" t="str">
        <f t="shared" ref="AL4:AL38" si="14">", " &amp;D4</f>
        <v>, HMBRNO</v>
      </c>
      <c r="AM4" s="1" t="str">
        <f t="shared" ref="AM4:AM38" si="15">CONCATENATE(", ",E4)</f>
        <v>, ''''</v>
      </c>
      <c r="AS4" s="1"/>
      <c r="AT4" s="1"/>
    </row>
    <row r="5" spans="1:52" ht="12.75" customHeight="1" x14ac:dyDescent="0.25">
      <c r="A5" s="4"/>
      <c r="B5" s="1" t="str">
        <f>VLOOKUP($D$2,[1]Tables!$B$1:$D$65499,2,FALSE)</f>
        <v>HM</v>
      </c>
      <c r="C5" s="1" t="s">
        <v>672</v>
      </c>
      <c r="D5" s="1" t="str">
        <f t="shared" si="0"/>
        <v>HMITNO</v>
      </c>
      <c r="E5" s="3" t="s">
        <v>671</v>
      </c>
      <c r="F5" s="1" t="str">
        <f>VLOOKUP($C5,'[1]Data Dictionary'!$B$1:$I$65600,5,FALSE)</f>
        <v>Material Code</v>
      </c>
      <c r="G5" s="1" t="str">
        <f>VLOOKUP($C5,'[1]Data Dictionary'!$B$1:$I$65600,6,FALSE)</f>
        <v>Material Code</v>
      </c>
      <c r="H5" s="1" t="str">
        <f>VLOOKUP($C5,'[1]Data Dictionary'!$B$1:$I$65600,7,FALSE)</f>
        <v>Material Code</v>
      </c>
      <c r="I5" s="1" t="str">
        <f>VLOOKUP($C5,'[1]Data Dictionary'!$B$1:$I$65600,8,FALSE)</f>
        <v>Material Code</v>
      </c>
      <c r="J5" s="1" t="str">
        <f>VLOOKUP($C5,'[1]Data Dictionary'!$B$1:$I$65600,2,FALSE)</f>
        <v>VARCHAR</v>
      </c>
      <c r="K5" s="2" t="str">
        <f>VLOOKUP($C5,'[1]Data Dictionary'!$B$1:$I$65600,3,FALSE)</f>
        <v>30</v>
      </c>
      <c r="L5" s="3" t="s">
        <v>13</v>
      </c>
      <c r="M5" s="3" t="str">
        <f t="shared" si="1"/>
        <v xml:space="preserve"> NOT NULL </v>
      </c>
      <c r="N5" s="3" t="str">
        <f t="shared" si="2"/>
        <v xml:space="preserve"> DEFAULT('') </v>
      </c>
      <c r="O5" s="1" t="str">
        <f t="shared" si="3"/>
        <v>HMITNO VARCHAR(30)  NOT NULL  DEFAULT('') ,</v>
      </c>
      <c r="P5" s="1" t="str">
        <f t="shared" si="4"/>
        <v>HMITNO VARCHAR2(30)  NOT NULL ,</v>
      </c>
      <c r="Q5" s="2" t="str">
        <f t="shared" si="5"/>
        <v>30</v>
      </c>
      <c r="R5" s="2" t="str">
        <f t="shared" si="6"/>
        <v/>
      </c>
      <c r="S5" s="1" t="str">
        <f t="shared" si="7"/>
        <v xml:space="preserve">     A            HMITNO        30          COLHDG('Material Code')</v>
      </c>
      <c r="T5" s="1" t="s">
        <v>9</v>
      </c>
      <c r="U5" s="1" t="str">
        <f t="shared" si="8"/>
        <v>EXEC sys.sp_addextendedproperty @name=N'MS_Description', @value=N'Material Code' , @level0type=N'SCHEMA',@level0name=N'dbo', @level1type=N'TABLE',@level1name=N'IIMA', @level2type=N'COLUMN',@level2name=N'HMITNO'</v>
      </c>
      <c r="V5" s="1" t="s">
        <v>1311</v>
      </c>
      <c r="X5" s="1" t="s">
        <v>16</v>
      </c>
      <c r="Y5" s="1" t="s">
        <v>15</v>
      </c>
      <c r="Z5" s="1" t="str">
        <f t="shared" si="9"/>
        <v>HMITNO</v>
      </c>
      <c r="AA5" s="1" t="str">
        <f t="shared" si="10"/>
        <v>Material Code</v>
      </c>
      <c r="AC5" s="1">
        <v>1</v>
      </c>
      <c r="AD5" s="6">
        <f t="shared" ca="1" si="11"/>
        <v>20141204</v>
      </c>
      <c r="AE5" s="3">
        <f t="shared" ca="1" si="12"/>
        <v>144109</v>
      </c>
      <c r="AF5" s="3" t="s">
        <v>88</v>
      </c>
      <c r="AG5" s="1">
        <v>0</v>
      </c>
      <c r="AH5" s="1">
        <v>0</v>
      </c>
      <c r="AJ5" s="1" t="str">
        <f t="shared" ca="1" si="13"/>
        <v>insert into ZDIC values('DJB', '', 'EN', 'S', 'HMITNO', 'Material Code', '', '1', '20141204', '144109', 'SQL', '0', '0', '')</v>
      </c>
      <c r="AK5" s="5" t="s">
        <v>9</v>
      </c>
      <c r="AL5" s="1" t="str">
        <f t="shared" si="14"/>
        <v>, HMITNO</v>
      </c>
      <c r="AM5" s="1" t="str">
        <f t="shared" si="15"/>
        <v>, IPROD</v>
      </c>
      <c r="AS5" s="1"/>
      <c r="AT5" s="1"/>
    </row>
    <row r="6" spans="1:52" ht="12.75" customHeight="1" x14ac:dyDescent="0.25">
      <c r="A6" s="4"/>
      <c r="B6" s="1" t="str">
        <f>VLOOKUP($D$2,[1]Tables!$B$1:$D$65499,2,FALSE)</f>
        <v>HM</v>
      </c>
      <c r="C6" s="1" t="s">
        <v>670</v>
      </c>
      <c r="D6" s="1" t="str">
        <f t="shared" si="0"/>
        <v>HMITNA</v>
      </c>
      <c r="E6" s="3" t="s">
        <v>669</v>
      </c>
      <c r="F6" s="1" t="str">
        <f>VLOOKUP($C6,'[1]Data Dictionary'!$B$1:$I$65600,5,FALSE)</f>
        <v>Material Name</v>
      </c>
      <c r="G6" s="1" t="str">
        <f>VLOOKUP($C6,'[1]Data Dictionary'!$B$1:$I$65600,6,FALSE)</f>
        <v>Material Name</v>
      </c>
      <c r="H6" s="1" t="str">
        <f>VLOOKUP($C6,'[1]Data Dictionary'!$B$1:$I$65600,7,FALSE)</f>
        <v>Material Name</v>
      </c>
      <c r="I6" s="1" t="str">
        <f>VLOOKUP($C6,'[1]Data Dictionary'!$B$1:$I$65600,8,FALSE)</f>
        <v>Material Name</v>
      </c>
      <c r="J6" s="1" t="str">
        <f>VLOOKUP($C6,'[1]Data Dictionary'!$B$1:$I$65600,2,FALSE)</f>
        <v>VARCHAR</v>
      </c>
      <c r="K6" s="2" t="str">
        <f>VLOOKUP($C6,'[1]Data Dictionary'!$B$1:$I$65600,3,FALSE)</f>
        <v xml:space="preserve">100 </v>
      </c>
      <c r="L6" s="3"/>
      <c r="M6" s="3" t="str">
        <f t="shared" si="1"/>
        <v xml:space="preserve"> NULL </v>
      </c>
      <c r="N6" s="3" t="str">
        <f t="shared" si="2"/>
        <v xml:space="preserve"> DEFAULT('') </v>
      </c>
      <c r="O6" s="1" t="str">
        <f t="shared" si="3"/>
        <v>HMITNA VARCHAR(100 )  NULL  DEFAULT('') ,</v>
      </c>
      <c r="P6" s="1" t="str">
        <f t="shared" si="4"/>
        <v>HMITNA VARCHAR2(100 ) DEFAULT(' '),</v>
      </c>
      <c r="Q6" s="2" t="str">
        <f t="shared" si="5"/>
        <v xml:space="preserve">100 </v>
      </c>
      <c r="R6" s="2" t="str">
        <f t="shared" si="6"/>
        <v/>
      </c>
      <c r="S6" s="1" t="str">
        <f t="shared" si="7"/>
        <v xml:space="preserve">     A            HMITNA      100           COLHDG('Material Name')</v>
      </c>
      <c r="T6" s="1" t="s">
        <v>9</v>
      </c>
      <c r="U6" s="1" t="str">
        <f t="shared" si="8"/>
        <v>EXEC sys.sp_addextendedproperty @name=N'MS_Description', @value=N'Material Name' , @level0type=N'SCHEMA',@level0name=N'dbo', @level1type=N'TABLE',@level1name=N'IIMA', @level2type=N'COLUMN',@level2name=N'HMITNA'</v>
      </c>
      <c r="V6" s="1" t="s">
        <v>1311</v>
      </c>
      <c r="X6" s="1" t="s">
        <v>16</v>
      </c>
      <c r="Y6" s="1" t="s">
        <v>15</v>
      </c>
      <c r="Z6" s="1" t="str">
        <f t="shared" si="9"/>
        <v>HMITNA</v>
      </c>
      <c r="AA6" s="1" t="str">
        <f t="shared" si="10"/>
        <v>Material Name</v>
      </c>
      <c r="AC6" s="1">
        <v>1</v>
      </c>
      <c r="AD6" s="6">
        <f t="shared" ca="1" si="11"/>
        <v>20141204</v>
      </c>
      <c r="AE6" s="3">
        <f t="shared" ca="1" si="12"/>
        <v>144109</v>
      </c>
      <c r="AF6" s="3" t="s">
        <v>88</v>
      </c>
      <c r="AG6" s="1">
        <v>0</v>
      </c>
      <c r="AH6" s="1">
        <v>0</v>
      </c>
      <c r="AJ6" s="1" t="str">
        <f t="shared" ca="1" si="13"/>
        <v>insert into ZDIC values('DJB', '', 'EN', 'S', 'HMITNA', 'Material Name', '', '1', '20141204', '144109', 'SQL', '0', '0', '')</v>
      </c>
      <c r="AK6" s="5" t="s">
        <v>9</v>
      </c>
      <c r="AL6" s="1" t="str">
        <f t="shared" si="14"/>
        <v>, HMITNA</v>
      </c>
      <c r="AM6" s="1" t="str">
        <f t="shared" si="15"/>
        <v>, IDESC</v>
      </c>
      <c r="AS6" s="1"/>
      <c r="AT6" s="1"/>
    </row>
    <row r="7" spans="1:52" ht="12.75" customHeight="1" x14ac:dyDescent="0.25">
      <c r="A7" s="4"/>
      <c r="B7" s="1" t="str">
        <f>VLOOKUP($D$2,[1]Tables!$B$1:$D$65499,2,FALSE)</f>
        <v>HM</v>
      </c>
      <c r="C7" s="1" t="s">
        <v>668</v>
      </c>
      <c r="D7" s="1" t="str">
        <f t="shared" si="0"/>
        <v>HMITN2</v>
      </c>
      <c r="E7" s="20" t="s">
        <v>381</v>
      </c>
      <c r="F7" s="1" t="str">
        <f>VLOOKUP($C7,'[1]Data Dictionary'!$B$1:$I$65600,5,FALSE)</f>
        <v>Material Name Extended</v>
      </c>
      <c r="G7" s="1" t="str">
        <f>VLOOKUP($C7,'[1]Data Dictionary'!$B$1:$I$65600,6,FALSE)</f>
        <v>Material Name Extended</v>
      </c>
      <c r="H7" s="1" t="str">
        <f>VLOOKUP($C7,'[1]Data Dictionary'!$B$1:$I$65600,7,FALSE)</f>
        <v>Material Name Extended</v>
      </c>
      <c r="I7" s="1" t="str">
        <f>VLOOKUP($C7,'[1]Data Dictionary'!$B$1:$I$65600,8,FALSE)</f>
        <v>Material Name Extended</v>
      </c>
      <c r="J7" s="1" t="str">
        <f>VLOOKUP($C7,'[1]Data Dictionary'!$B$1:$I$65600,2,FALSE)</f>
        <v>VARCHAR</v>
      </c>
      <c r="K7" s="2" t="str">
        <f>VLOOKUP($C7,'[1]Data Dictionary'!$B$1:$I$65600,3,FALSE)</f>
        <v xml:space="preserve">100 </v>
      </c>
      <c r="L7" s="3"/>
      <c r="M7" s="3" t="str">
        <f t="shared" si="1"/>
        <v xml:space="preserve"> NULL </v>
      </c>
      <c r="N7" s="3" t="str">
        <f t="shared" si="2"/>
        <v xml:space="preserve"> DEFAULT('') </v>
      </c>
      <c r="O7" s="1" t="str">
        <f t="shared" si="3"/>
        <v>HMITN2 VARCHAR(100 )  NULL  DEFAULT('') ,</v>
      </c>
      <c r="P7" s="1" t="str">
        <f t="shared" si="4"/>
        <v>HMITN2 VARCHAR2(100 ) DEFAULT(' '),</v>
      </c>
      <c r="Q7" s="2" t="str">
        <f t="shared" si="5"/>
        <v xml:space="preserve">100 </v>
      </c>
      <c r="R7" s="2" t="str">
        <f t="shared" si="6"/>
        <v/>
      </c>
      <c r="S7" s="1" t="str">
        <f t="shared" si="7"/>
        <v xml:space="preserve">     A            HMITN2      100           COLHDG('Material Name Extend')</v>
      </c>
      <c r="T7" s="1" t="s">
        <v>9</v>
      </c>
      <c r="U7" s="1" t="str">
        <f t="shared" si="8"/>
        <v>EXEC sys.sp_addextendedproperty @name=N'MS_Description', @value=N'Material Name Extended' , @level0type=N'SCHEMA',@level0name=N'dbo', @level1type=N'TABLE',@level1name=N'IIMA', @level2type=N'COLUMN',@level2name=N'HMITN2'</v>
      </c>
      <c r="V7" s="1" t="s">
        <v>1311</v>
      </c>
      <c r="X7" s="1" t="s">
        <v>16</v>
      </c>
      <c r="Y7" s="1" t="s">
        <v>15</v>
      </c>
      <c r="Z7" s="1" t="str">
        <f t="shared" si="9"/>
        <v>HMITN2</v>
      </c>
      <c r="AA7" s="1" t="str">
        <f t="shared" si="10"/>
        <v>Material Name Extended</v>
      </c>
      <c r="AC7" s="1">
        <v>1</v>
      </c>
      <c r="AD7" s="6">
        <f t="shared" ca="1" si="11"/>
        <v>20141204</v>
      </c>
      <c r="AE7" s="3">
        <f t="shared" ca="1" si="12"/>
        <v>144109</v>
      </c>
      <c r="AF7" s="3" t="s">
        <v>88</v>
      </c>
      <c r="AG7" s="1">
        <v>0</v>
      </c>
      <c r="AH7" s="1">
        <v>0</v>
      </c>
      <c r="AJ7" s="1" t="str">
        <f t="shared" ca="1" si="13"/>
        <v>insert into ZDIC values('DJB', '', 'EN', 'S', 'HMITN2', 'Material Name Extended', '', '1', '20141204', '144109', 'SQL', '0', '0', '')</v>
      </c>
      <c r="AK7" s="5" t="s">
        <v>9</v>
      </c>
      <c r="AL7" s="1" t="str">
        <f t="shared" si="14"/>
        <v>, HMITN2</v>
      </c>
      <c r="AM7" s="1" t="str">
        <f t="shared" si="15"/>
        <v>, ''''</v>
      </c>
      <c r="AS7" s="1"/>
      <c r="AT7" s="1"/>
    </row>
    <row r="8" spans="1:52" ht="12.75" customHeight="1" x14ac:dyDescent="0.25">
      <c r="A8" s="4"/>
      <c r="B8" s="1" t="str">
        <f>VLOOKUP($D$2,[1]Tables!$B$1:$D$65499,2,FALSE)</f>
        <v>HM</v>
      </c>
      <c r="C8" s="1" t="s">
        <v>42</v>
      </c>
      <c r="D8" s="1" t="str">
        <f t="shared" si="0"/>
        <v>HMNICK</v>
      </c>
      <c r="E8" s="20" t="s">
        <v>381</v>
      </c>
      <c r="F8" s="1" t="str">
        <f>VLOOKUP($C8,'[1]Data Dictionary'!$B$1:$I$65600,5,FALSE)</f>
        <v>Nickname</v>
      </c>
      <c r="G8" s="1" t="str">
        <f>VLOOKUP($C8,'[1]Data Dictionary'!$B$1:$I$65600,6,FALSE)</f>
        <v>Nickname</v>
      </c>
      <c r="H8" s="1" t="str">
        <f>VLOOKUP($C8,'[1]Data Dictionary'!$B$1:$I$65600,7,FALSE)</f>
        <v>Nickname</v>
      </c>
      <c r="I8" s="1" t="str">
        <f>VLOOKUP($C8,'[1]Data Dictionary'!$B$1:$I$65600,8,FALSE)</f>
        <v>Nickname</v>
      </c>
      <c r="J8" s="1" t="str">
        <f>VLOOKUP($C8,'[1]Data Dictionary'!$B$1:$I$65600,2,FALSE)</f>
        <v>VARCHAR</v>
      </c>
      <c r="K8" s="2" t="str">
        <f>VLOOKUP($C8,'[1]Data Dictionary'!$B$1:$I$65600,3,FALSE)</f>
        <v>100</v>
      </c>
      <c r="L8" s="3"/>
      <c r="M8" s="3" t="str">
        <f t="shared" si="1"/>
        <v xml:space="preserve"> NULL </v>
      </c>
      <c r="N8" s="3" t="str">
        <f t="shared" si="2"/>
        <v xml:space="preserve"> DEFAULT('') </v>
      </c>
      <c r="O8" s="1" t="str">
        <f t="shared" si="3"/>
        <v>HMNICK VARCHAR(100)  NULL  DEFAULT('') ,</v>
      </c>
      <c r="P8" s="1" t="str">
        <f t="shared" si="4"/>
        <v>HMNICK VARCHAR2(100) DEFAULT(' '),</v>
      </c>
      <c r="Q8" s="2" t="str">
        <f t="shared" si="5"/>
        <v>100</v>
      </c>
      <c r="R8" s="2" t="str">
        <f t="shared" si="6"/>
        <v/>
      </c>
      <c r="S8" s="1" t="str">
        <f t="shared" si="7"/>
        <v xml:space="preserve">     A            HMNICK       100          COLHDG('Nickname')</v>
      </c>
      <c r="T8" s="1" t="s">
        <v>9</v>
      </c>
      <c r="U8" s="1" t="str">
        <f t="shared" si="8"/>
        <v>EXEC sys.sp_addextendedproperty @name=N'MS_Description', @value=N'Nickname' , @level0type=N'SCHEMA',@level0name=N'dbo', @level1type=N'TABLE',@level1name=N'IIMA', @level2type=N'COLUMN',@level2name=N'HMNICK'</v>
      </c>
      <c r="V8" s="1" t="s">
        <v>1311</v>
      </c>
      <c r="X8" s="1" t="s">
        <v>16</v>
      </c>
      <c r="Y8" s="1" t="s">
        <v>15</v>
      </c>
      <c r="Z8" s="1" t="str">
        <f t="shared" si="9"/>
        <v>HMNICK</v>
      </c>
      <c r="AA8" s="1" t="str">
        <f t="shared" si="10"/>
        <v>Nickname</v>
      </c>
      <c r="AC8" s="1">
        <v>1</v>
      </c>
      <c r="AD8" s="6">
        <f t="shared" ca="1" si="11"/>
        <v>20141204</v>
      </c>
      <c r="AE8" s="3">
        <f t="shared" ca="1" si="12"/>
        <v>144109</v>
      </c>
      <c r="AF8" s="3" t="s">
        <v>88</v>
      </c>
      <c r="AG8" s="1">
        <v>0</v>
      </c>
      <c r="AH8" s="1">
        <v>0</v>
      </c>
      <c r="AJ8" s="1" t="str">
        <f t="shared" ca="1" si="13"/>
        <v>insert into ZDIC values('DJB', '', 'EN', 'S', 'HMNICK', 'Nickname', '', '1', '20141204', '144109', 'SQL', '0', '0', '')</v>
      </c>
      <c r="AK8" s="5" t="s">
        <v>9</v>
      </c>
      <c r="AL8" s="1" t="str">
        <f t="shared" si="14"/>
        <v>, HMNICK</v>
      </c>
      <c r="AM8" s="1" t="str">
        <f t="shared" si="15"/>
        <v>, ''''</v>
      </c>
      <c r="AS8" s="1"/>
      <c r="AT8" s="1"/>
    </row>
    <row r="9" spans="1:52" ht="12.75" customHeight="1" x14ac:dyDescent="0.25">
      <c r="A9" s="4"/>
      <c r="B9" s="1" t="str">
        <f>VLOOKUP($D$2,[1]Tables!$B$1:$D$65499,2,FALSE)</f>
        <v>HM</v>
      </c>
      <c r="C9" s="1" t="s">
        <v>589</v>
      </c>
      <c r="D9" s="1" t="str">
        <f>B9 &amp; C9</f>
        <v>HMBUNO</v>
      </c>
      <c r="E9" s="20" t="s">
        <v>716</v>
      </c>
      <c r="F9" s="1" t="str">
        <f>VLOOKUP($C9,'[1]Data Dictionary'!$B$1:$I$65600,5,FALSE)</f>
        <v>Business Unit Code</v>
      </c>
      <c r="G9" s="1" t="str">
        <f>VLOOKUP($C9,'[1]Data Dictionary'!$B$1:$I$65600,6,FALSE)</f>
        <v>Business Unit Code</v>
      </c>
      <c r="H9" s="1" t="str">
        <f>VLOOKUP($C9,'[1]Data Dictionary'!$B$1:$I$65600,7,FALSE)</f>
        <v>Business Unit Code</v>
      </c>
      <c r="I9" s="1" t="str">
        <f>VLOOKUP($C9,'[1]Data Dictionary'!$B$1:$I$65600,8,FALSE)</f>
        <v>Business Unit Code</v>
      </c>
      <c r="J9" s="1" t="str">
        <f>VLOOKUP($C9,'[1]Data Dictionary'!$B$1:$I$65600,2,FALSE)</f>
        <v>VARCHAR</v>
      </c>
      <c r="K9" s="2" t="str">
        <f>VLOOKUP($C9,'[1]Data Dictionary'!$B$1:$I$65600,3,FALSE)</f>
        <v>10</v>
      </c>
      <c r="L9" s="3"/>
      <c r="M9" s="3" t="str">
        <f>IF(L9="", " NULL ", " NOT NULL ")</f>
        <v xml:space="preserve"> NULL </v>
      </c>
      <c r="N9" s="3" t="str">
        <f>IF(J9="NUMERIC", " DEFAULT(0) ", IF(J9="DATETIME", "", " DEFAULT('') "))</f>
        <v xml:space="preserve"> DEFAULT('') </v>
      </c>
      <c r="O9" s="1" t="str">
        <f>CONCATENATE(D9, " ", J9, IF(J9="DATETIME", "",CONCATENATE("(", K9, ") ")), M9, N9,",")</f>
        <v>HMBUNO VARCHAR(10)  NULL  DEFAULT('') ,</v>
      </c>
      <c r="P9" s="1" t="str">
        <f>CONCATENATE(D9, " ",IF(J9="VARCHAR", "VARCHAR2",IF(J9="NUMERIC", "NUMBER", J9)), IF(J9="DATETIME", "",CONCATENATE("(", K9, ") ")), IF(TRIM(L9)&lt;&gt;"", M9,IF(TRIM(N9)="DEFAULT('')", "DEFAULT(' ')", N9)), ",")</f>
        <v>HMBUNO VARCHAR2(10) DEFAULT(' '),</v>
      </c>
      <c r="Q9" s="2" t="str">
        <f>IF(J9="VARCHAR",K9,LEFT(K9,FIND(",",K9)-1))</f>
        <v>10</v>
      </c>
      <c r="R9" s="2" t="str">
        <f>IF(J9="VARCHAR","",RIGHT(K9,LEN(K9)-FIND(",",K9)))</f>
        <v/>
      </c>
      <c r="S9" s="1" t="str">
        <f>CONCATENATE("     A            ", D9, RIGHT("          "&amp;Q9,10),RIGHT("   "&amp;R9,3),"       COLHDG('", LEFT(F9,20), "')")</f>
        <v xml:space="preserve">     A            HMBUNO        10          COLHDG('Business Unit Code')</v>
      </c>
      <c r="T9" s="1" t="s">
        <v>9</v>
      </c>
      <c r="U9" s="1" t="str">
        <f>CONCATENATE("EXEC sys.sp_addextendedproperty @name=N'MS_Description', @value=N'", F9, "' , @level0type=N'SCHEMA',@level0name=N'dbo', @level1type=N'TABLE',@level1name=N'", $D$2, "', @level2type=N'COLUMN',@level2name=N'", D9, "'")</f>
        <v>EXEC sys.sp_addextendedproperty @name=N'MS_Description', @value=N'Business Unit Code' , @level0type=N'SCHEMA',@level0name=N'dbo', @level1type=N'TABLE',@level1name=N'IIMA', @level2type=N'COLUMN',@level2name=N'HMBUNO'</v>
      </c>
      <c r="V9" s="1" t="s">
        <v>1311</v>
      </c>
      <c r="X9" s="1" t="s">
        <v>16</v>
      </c>
      <c r="Y9" s="1" t="s">
        <v>15</v>
      </c>
      <c r="Z9" s="1" t="str">
        <f>D9</f>
        <v>HMBUNO</v>
      </c>
      <c r="AA9" s="1" t="str">
        <f>IF(AND(X9="EN",Y9="S"),F9, IF(AND(X9="ID", Y9="S"),G9, IF(AND(X9="EN", Y9="R"),H9,I9)))</f>
        <v>Business Unit Code</v>
      </c>
      <c r="AC9" s="1">
        <v>1</v>
      </c>
      <c r="AD9" s="6">
        <f t="shared" ca="1" si="11"/>
        <v>20141204</v>
      </c>
      <c r="AE9" s="3">
        <f t="shared" ca="1" si="12"/>
        <v>144109</v>
      </c>
      <c r="AF9" s="3" t="s">
        <v>88</v>
      </c>
      <c r="AG9" s="1">
        <v>0</v>
      </c>
      <c r="AH9" s="1">
        <v>0</v>
      </c>
      <c r="AJ9" s="1" t="str">
        <f ca="1">CONCATENATE("insert into ZDIC values('",V9, "', '",W9, "', '",X9, "', '",Y9, "', '",Z9, "', '",AA9, "', '",AB9, "', '",AC9, "', '",AD9, "', '",AE9, "', '",AF9, "', '",AG9, "', '",AH9, "', '",AI9, "')")</f>
        <v>insert into ZDIC values('DJB', '', 'EN', 'S', 'HMBUNO', 'Business Unit Code', '', '1', '20141204', '144109', 'SQL', '0', '0', '')</v>
      </c>
      <c r="AK9" s="5" t="s">
        <v>9</v>
      </c>
      <c r="AL9" s="1" t="str">
        <f>", " &amp;D9</f>
        <v>, HMBUNO</v>
      </c>
      <c r="AM9" s="1" t="str">
        <f>CONCATENATE(", ",E9)</f>
        <v>, ''AG''</v>
      </c>
      <c r="AR9" s="3"/>
      <c r="AU9" s="3"/>
      <c r="AV9" s="3"/>
      <c r="AW9" s="3"/>
      <c r="AX9" s="6"/>
      <c r="AY9" s="3"/>
      <c r="AZ9" s="3"/>
    </row>
    <row r="10" spans="1:52" ht="12.75" customHeight="1" x14ac:dyDescent="0.25">
      <c r="A10" s="4"/>
      <c r="B10" s="1" t="str">
        <f>VLOOKUP($D$2,[1]Tables!$B$1:$D$65499,2,FALSE)</f>
        <v>HM</v>
      </c>
      <c r="C10" s="1" t="s">
        <v>550</v>
      </c>
      <c r="D10" s="1" t="str">
        <f>B10 &amp; C10</f>
        <v>HMOGNO</v>
      </c>
      <c r="E10" s="20" t="s">
        <v>381</v>
      </c>
      <c r="F10" s="1" t="str">
        <f>VLOOKUP($C10,'[1]Data Dictionary'!$B$1:$I$65600,5,FALSE)</f>
        <v>Organization Code</v>
      </c>
      <c r="G10" s="1" t="str">
        <f>VLOOKUP($C10,'[1]Data Dictionary'!$B$1:$I$65600,6,FALSE)</f>
        <v>Organization Code</v>
      </c>
      <c r="H10" s="1" t="str">
        <f>VLOOKUP($C10,'[1]Data Dictionary'!$B$1:$I$65600,7,FALSE)</f>
        <v>Organization Code</v>
      </c>
      <c r="I10" s="1" t="str">
        <f>VLOOKUP($C10,'[1]Data Dictionary'!$B$1:$I$65600,8,FALSE)</f>
        <v>Organization Code</v>
      </c>
      <c r="J10" s="1" t="str">
        <f>VLOOKUP($C10,'[1]Data Dictionary'!$B$1:$I$65600,2,FALSE)</f>
        <v>VARCHAR</v>
      </c>
      <c r="K10" s="2" t="str">
        <f>VLOOKUP($C10,'[1]Data Dictionary'!$B$1:$I$65600,3,FALSE)</f>
        <v>10</v>
      </c>
      <c r="L10" s="3"/>
      <c r="M10" s="3" t="str">
        <f>IF(L10="", " NULL ", " NOT NULL ")</f>
        <v xml:space="preserve"> NULL </v>
      </c>
      <c r="N10" s="3" t="str">
        <f>IF(J10="NUMERIC", " DEFAULT(0) ", IF(J10="DATETIME", "", " DEFAULT('') "))</f>
        <v xml:space="preserve"> DEFAULT('') </v>
      </c>
      <c r="O10" s="1" t="str">
        <f>CONCATENATE(D10, " ", J10, IF(J10="DATETIME", "",CONCATENATE("(", K10, ") ")), M10, N10,",")</f>
        <v>HMOGNO VARCHAR(10)  NULL  DEFAULT('') ,</v>
      </c>
      <c r="P10" s="1" t="str">
        <f>CONCATENATE(D10, " ",IF(J10="VARCHAR", "VARCHAR2",IF(J10="NUMERIC", "NUMBER", J10)), IF(J10="DATETIME", "",CONCATENATE("(", K10, ") ")), IF(TRIM(L10)&lt;&gt;"", M10,IF(TRIM(N10)="DEFAULT('')", "DEFAULT(' ')", N10)), ",")</f>
        <v>HMOGNO VARCHAR2(10) DEFAULT(' '),</v>
      </c>
      <c r="Q10" s="2" t="str">
        <f>IF(J10="VARCHAR",K10,LEFT(K10,FIND(",",K10)-1))</f>
        <v>10</v>
      </c>
      <c r="R10" s="2" t="str">
        <f>IF(J10="VARCHAR","",RIGHT(K10,LEN(K10)-FIND(",",K10)))</f>
        <v/>
      </c>
      <c r="S10" s="1" t="str">
        <f>CONCATENATE("     A            ", D10, RIGHT("          "&amp;Q10,10),RIGHT("   "&amp;R10,3),"       COLHDG('", LEFT(F10,20), "')")</f>
        <v xml:space="preserve">     A            HMOGNO        10          COLHDG('Organization Code')</v>
      </c>
      <c r="T10" s="1" t="s">
        <v>9</v>
      </c>
      <c r="U10" s="1" t="str">
        <f>CONCATENATE("EXEC sys.sp_addextendedproperty @name=N'MS_Description', @value=N'", F10, "' , @level0type=N'SCHEMA',@level0name=N'dbo', @level1type=N'TABLE',@level1name=N'", $D$2, "', @level2type=N'COLUMN',@level2name=N'", D10, "'")</f>
        <v>EXEC sys.sp_addextendedproperty @name=N'MS_Description', @value=N'Organization Code' , @level0type=N'SCHEMA',@level0name=N'dbo', @level1type=N'TABLE',@level1name=N'IIMA', @level2type=N'COLUMN',@level2name=N'HMOGNO'</v>
      </c>
      <c r="V10" s="1" t="s">
        <v>1311</v>
      </c>
      <c r="X10" s="1" t="s">
        <v>16</v>
      </c>
      <c r="Y10" s="1" t="s">
        <v>15</v>
      </c>
      <c r="Z10" s="1" t="str">
        <f>D10</f>
        <v>HMOGNO</v>
      </c>
      <c r="AA10" s="1" t="str">
        <f>IF(AND(X10="EN",Y10="S"),F10, IF(AND(X10="ID", Y10="S"),G10, IF(AND(X10="EN", Y10="R"),H10,I10)))</f>
        <v>Organization Code</v>
      </c>
      <c r="AC10" s="1">
        <v>1</v>
      </c>
      <c r="AD10" s="6">
        <f t="shared" ca="1" si="11"/>
        <v>20141204</v>
      </c>
      <c r="AE10" s="3">
        <f t="shared" ca="1" si="12"/>
        <v>144109</v>
      </c>
      <c r="AF10" s="3" t="s">
        <v>88</v>
      </c>
      <c r="AG10" s="1">
        <v>0</v>
      </c>
      <c r="AH10" s="1">
        <v>0</v>
      </c>
      <c r="AJ10" s="1" t="str">
        <f ca="1">CONCATENATE("insert into ZDIC values('",V10, "', '",W10, "', '",X10, "', '",Y10, "', '",Z10, "', '",AA10, "', '",AB10, "', '",AC10, "', '",AD10, "', '",AE10, "', '",AF10, "', '",AG10, "', '",AH10, "', '",AI10, "')")</f>
        <v>insert into ZDIC values('DJB', '', 'EN', 'S', 'HMOGNO', 'Organization Code', '', '1', '20141204', '144109', 'SQL', '0', '0', '')</v>
      </c>
      <c r="AK10" s="5" t="s">
        <v>9</v>
      </c>
      <c r="AL10" s="1" t="str">
        <f>", " &amp;D10</f>
        <v>, HMOGNO</v>
      </c>
      <c r="AM10" s="1" t="str">
        <f>CONCATENATE(", ",E10)</f>
        <v>, ''''</v>
      </c>
      <c r="AR10" s="3"/>
      <c r="AU10" s="3"/>
      <c r="AV10" s="3"/>
      <c r="AW10" s="3"/>
      <c r="AX10" s="6"/>
      <c r="AY10" s="3"/>
      <c r="AZ10" s="3"/>
    </row>
    <row r="11" spans="1:52" ht="12.75" customHeight="1" x14ac:dyDescent="0.25">
      <c r="A11" s="4"/>
      <c r="B11" s="1" t="str">
        <f>VLOOKUP($D$2,[1]Tables!$B$1:$D$65499,2,FALSE)</f>
        <v>HM</v>
      </c>
      <c r="C11" s="1" t="s">
        <v>667</v>
      </c>
      <c r="D11" s="1" t="str">
        <f t="shared" si="0"/>
        <v>HMITTY</v>
      </c>
      <c r="E11" s="3" t="s">
        <v>666</v>
      </c>
      <c r="F11" s="1" t="str">
        <f>VLOOKUP($C11,'[1]Data Dictionary'!$B$1:$I$65600,5,FALSE)</f>
        <v>Material Type Code</v>
      </c>
      <c r="G11" s="1" t="str">
        <f>VLOOKUP($C11,'[1]Data Dictionary'!$B$1:$I$65600,6,FALSE)</f>
        <v>Material Type Code</v>
      </c>
      <c r="H11" s="1" t="str">
        <f>VLOOKUP($C11,'[1]Data Dictionary'!$B$1:$I$65600,7,FALSE)</f>
        <v>Material Type Code</v>
      </c>
      <c r="I11" s="1" t="str">
        <f>VLOOKUP($C11,'[1]Data Dictionary'!$B$1:$I$65600,8,FALSE)</f>
        <v>Material Type Code</v>
      </c>
      <c r="J11" s="1" t="str">
        <f>VLOOKUP($C11,'[1]Data Dictionary'!$B$1:$I$65600,2,FALSE)</f>
        <v>VARCHAR</v>
      </c>
      <c r="K11" s="2" t="str">
        <f>VLOOKUP($C11,'[1]Data Dictionary'!$B$1:$I$65600,3,FALSE)</f>
        <v>10</v>
      </c>
      <c r="L11" s="3"/>
      <c r="M11" s="3" t="str">
        <f t="shared" si="1"/>
        <v xml:space="preserve"> NULL </v>
      </c>
      <c r="N11" s="3" t="str">
        <f t="shared" si="2"/>
        <v xml:space="preserve"> DEFAULT('') </v>
      </c>
      <c r="O11" s="1" t="str">
        <f t="shared" si="3"/>
        <v>HMITTY VARCHAR(10)  NULL  DEFAULT('') ,</v>
      </c>
      <c r="P11" s="1" t="str">
        <f t="shared" si="4"/>
        <v>HMITTY VARCHAR2(10) DEFAULT(' '),</v>
      </c>
      <c r="Q11" s="2" t="str">
        <f t="shared" si="5"/>
        <v>10</v>
      </c>
      <c r="R11" s="2" t="str">
        <f t="shared" si="6"/>
        <v/>
      </c>
      <c r="S11" s="1" t="str">
        <f t="shared" si="7"/>
        <v xml:space="preserve">     A            HMITTY        10          COLHDG('Material Type Code')</v>
      </c>
      <c r="T11" s="1" t="s">
        <v>9</v>
      </c>
      <c r="U11" s="1" t="str">
        <f t="shared" si="8"/>
        <v>EXEC sys.sp_addextendedproperty @name=N'MS_Description', @value=N'Material Type Code' , @level0type=N'SCHEMA',@level0name=N'dbo', @level1type=N'TABLE',@level1name=N'IIMA', @level2type=N'COLUMN',@level2name=N'HMITTY'</v>
      </c>
      <c r="V11" s="1" t="s">
        <v>1311</v>
      </c>
      <c r="X11" s="1" t="s">
        <v>16</v>
      </c>
      <c r="Y11" s="1" t="s">
        <v>15</v>
      </c>
      <c r="Z11" s="1" t="str">
        <f t="shared" si="9"/>
        <v>HMITTY</v>
      </c>
      <c r="AA11" s="1" t="str">
        <f t="shared" si="10"/>
        <v>Material Type Code</v>
      </c>
      <c r="AC11" s="1">
        <v>1</v>
      </c>
      <c r="AD11" s="6">
        <f t="shared" ca="1" si="11"/>
        <v>20141204</v>
      </c>
      <c r="AE11" s="3">
        <f t="shared" ca="1" si="12"/>
        <v>144109</v>
      </c>
      <c r="AF11" s="3" t="s">
        <v>88</v>
      </c>
      <c r="AG11" s="1">
        <v>0</v>
      </c>
      <c r="AH11" s="1">
        <v>0</v>
      </c>
      <c r="AJ11" s="1" t="str">
        <f t="shared" ca="1" si="13"/>
        <v>insert into ZDIC values('DJB', '', 'EN', 'S', 'HMITTY', 'Material Type Code', '', '1', '20141204', '144109', 'SQL', '0', '0', '')</v>
      </c>
      <c r="AK11" s="5" t="s">
        <v>9</v>
      </c>
      <c r="AL11" s="1" t="str">
        <f t="shared" si="14"/>
        <v>, HMITTY</v>
      </c>
      <c r="AM11" s="1" t="str">
        <f t="shared" si="15"/>
        <v>, IITYP</v>
      </c>
      <c r="AR11" s="3"/>
      <c r="AU11" s="3"/>
      <c r="AV11" s="3"/>
      <c r="AW11" s="3"/>
      <c r="AX11" s="6"/>
      <c r="AY11" s="3"/>
      <c r="AZ11" s="3"/>
    </row>
    <row r="12" spans="1:52" ht="12.75" customHeight="1" x14ac:dyDescent="0.25">
      <c r="A12" s="4"/>
      <c r="B12" s="1" t="str">
        <f>VLOOKUP($D$2,[1]Tables!$B$1:$D$65499,2,FALSE)</f>
        <v>HM</v>
      </c>
      <c r="C12" s="1" t="s">
        <v>665</v>
      </c>
      <c r="D12" s="1" t="str">
        <f t="shared" si="0"/>
        <v>HMITCL</v>
      </c>
      <c r="E12" s="3" t="s">
        <v>664</v>
      </c>
      <c r="F12" s="1" t="str">
        <f>VLOOKUP($C12,'[1]Data Dictionary'!$B$1:$I$65600,5,FALSE)</f>
        <v>Material Class</v>
      </c>
      <c r="G12" s="1" t="str">
        <f>VLOOKUP($C12,'[1]Data Dictionary'!$B$1:$I$65600,6,FALSE)</f>
        <v>Material Class</v>
      </c>
      <c r="H12" s="1" t="str">
        <f>VLOOKUP($C12,'[1]Data Dictionary'!$B$1:$I$65600,7,FALSE)</f>
        <v>Material Class</v>
      </c>
      <c r="I12" s="1" t="str">
        <f>VLOOKUP($C12,'[1]Data Dictionary'!$B$1:$I$65600,8,FALSE)</f>
        <v>Material Class</v>
      </c>
      <c r="J12" s="1" t="str">
        <f>VLOOKUP($C12,'[1]Data Dictionary'!$B$1:$I$65600,2,FALSE)</f>
        <v>VARCHAR</v>
      </c>
      <c r="K12" s="2" t="str">
        <f>VLOOKUP($C12,'[1]Data Dictionary'!$B$1:$I$65600,3,FALSE)</f>
        <v>20</v>
      </c>
      <c r="L12" s="3"/>
      <c r="M12" s="3" t="str">
        <f t="shared" si="1"/>
        <v xml:space="preserve"> NULL </v>
      </c>
      <c r="N12" s="3" t="str">
        <f t="shared" si="2"/>
        <v xml:space="preserve"> DEFAULT('') </v>
      </c>
      <c r="O12" s="1" t="str">
        <f t="shared" si="3"/>
        <v>HMITCL VARCHAR(20)  NULL  DEFAULT('') ,</v>
      </c>
      <c r="P12" s="1" t="str">
        <f t="shared" si="4"/>
        <v>HMITCL VARCHAR2(20) DEFAULT(' '),</v>
      </c>
      <c r="Q12" s="2" t="str">
        <f t="shared" si="5"/>
        <v>20</v>
      </c>
      <c r="R12" s="2" t="str">
        <f t="shared" si="6"/>
        <v/>
      </c>
      <c r="S12" s="1" t="str">
        <f t="shared" si="7"/>
        <v xml:space="preserve">     A            HMITCL        20          COLHDG('Material Class')</v>
      </c>
      <c r="T12" s="1" t="s">
        <v>9</v>
      </c>
      <c r="U12" s="1" t="str">
        <f t="shared" si="8"/>
        <v>EXEC sys.sp_addextendedproperty @name=N'MS_Description', @value=N'Material Class' , @level0type=N'SCHEMA',@level0name=N'dbo', @level1type=N'TABLE',@level1name=N'IIMA', @level2type=N'COLUMN',@level2name=N'HMITCL'</v>
      </c>
      <c r="V12" s="1" t="s">
        <v>1311</v>
      </c>
      <c r="X12" s="1" t="s">
        <v>16</v>
      </c>
      <c r="Y12" s="1" t="s">
        <v>15</v>
      </c>
      <c r="Z12" s="1" t="str">
        <f t="shared" si="9"/>
        <v>HMITCL</v>
      </c>
      <c r="AA12" s="1" t="str">
        <f t="shared" si="10"/>
        <v>Material Class</v>
      </c>
      <c r="AC12" s="1">
        <v>1</v>
      </c>
      <c r="AD12" s="6">
        <f t="shared" ca="1" si="11"/>
        <v>20141204</v>
      </c>
      <c r="AE12" s="3">
        <f t="shared" ca="1" si="12"/>
        <v>144109</v>
      </c>
      <c r="AF12" s="3" t="s">
        <v>88</v>
      </c>
      <c r="AG12" s="1">
        <v>0</v>
      </c>
      <c r="AH12" s="1">
        <v>0</v>
      </c>
      <c r="AJ12" s="1" t="str">
        <f t="shared" ca="1" si="13"/>
        <v>insert into ZDIC values('DJB', '', 'EN', 'S', 'HMITCL', 'Material Class', '', '1', '20141204', '144109', 'SQL', '0', '0', '')</v>
      </c>
      <c r="AK12" s="5" t="s">
        <v>9</v>
      </c>
      <c r="AL12" s="1" t="str">
        <f t="shared" si="14"/>
        <v>, HMITCL</v>
      </c>
      <c r="AM12" s="1" t="str">
        <f t="shared" si="15"/>
        <v>, ICLAS</v>
      </c>
      <c r="AR12" s="3"/>
      <c r="AU12" s="3"/>
      <c r="AV12" s="3"/>
      <c r="AW12" s="3"/>
      <c r="AX12" s="6"/>
      <c r="AY12" s="3"/>
      <c r="AZ12" s="3"/>
    </row>
    <row r="13" spans="1:52" ht="12.75" customHeight="1" x14ac:dyDescent="0.25">
      <c r="A13" s="4"/>
      <c r="B13" s="1" t="str">
        <f>VLOOKUP($D$2,[1]Tables!$B$1:$D$65499,2,FALSE)</f>
        <v>HM</v>
      </c>
      <c r="C13" s="21" t="s">
        <v>663</v>
      </c>
      <c r="D13" s="1" t="str">
        <f t="shared" si="0"/>
        <v>HMITG1</v>
      </c>
      <c r="E13" s="3" t="s">
        <v>662</v>
      </c>
      <c r="F13" s="1" t="str">
        <f>VLOOKUP($C13,'[1]Data Dictionary'!$B$1:$I$65600,5,FALSE)</f>
        <v>Category (Group 1)</v>
      </c>
      <c r="G13" s="1" t="str">
        <f>VLOOKUP($C13,'[1]Data Dictionary'!$B$1:$I$65600,6,FALSE)</f>
        <v>Category (Group 1)</v>
      </c>
      <c r="H13" s="1" t="str">
        <f>VLOOKUP($C13,'[1]Data Dictionary'!$B$1:$I$65600,7,FALSE)</f>
        <v>Category (Group 1)</v>
      </c>
      <c r="I13" s="1" t="str">
        <f>VLOOKUP($C13,'[1]Data Dictionary'!$B$1:$I$65600,8,FALSE)</f>
        <v>Category (Group 1)</v>
      </c>
      <c r="J13" s="1" t="str">
        <f>VLOOKUP($C13,'[1]Data Dictionary'!$B$1:$I$65600,2,FALSE)</f>
        <v>VARCHAR</v>
      </c>
      <c r="K13" s="2" t="str">
        <f>VLOOKUP($C13,'[1]Data Dictionary'!$B$1:$I$65600,3,FALSE)</f>
        <v>10</v>
      </c>
      <c r="L13" s="3"/>
      <c r="M13" s="3" t="str">
        <f t="shared" si="1"/>
        <v xml:space="preserve"> NULL </v>
      </c>
      <c r="N13" s="3" t="str">
        <f t="shared" si="2"/>
        <v xml:space="preserve"> DEFAULT('') </v>
      </c>
      <c r="O13" s="1" t="str">
        <f t="shared" si="3"/>
        <v>HMITG1 VARCHAR(10)  NULL  DEFAULT('') ,</v>
      </c>
      <c r="P13" s="1" t="str">
        <f t="shared" si="4"/>
        <v>HMITG1 VARCHAR2(10) DEFAULT(' '),</v>
      </c>
      <c r="Q13" s="2" t="str">
        <f t="shared" si="5"/>
        <v>10</v>
      </c>
      <c r="R13" s="2" t="str">
        <f t="shared" si="6"/>
        <v/>
      </c>
      <c r="S13" s="1" t="str">
        <f t="shared" si="7"/>
        <v xml:space="preserve">     A            HMITG1        10          COLHDG('Category (Group 1)')</v>
      </c>
      <c r="T13" s="1" t="s">
        <v>9</v>
      </c>
      <c r="U13" s="1" t="str">
        <f t="shared" si="8"/>
        <v>EXEC sys.sp_addextendedproperty @name=N'MS_Description', @value=N'Category (Group 1)' , @level0type=N'SCHEMA',@level0name=N'dbo', @level1type=N'TABLE',@level1name=N'IIMA', @level2type=N'COLUMN',@level2name=N'HMITG1'</v>
      </c>
      <c r="V13" s="1" t="s">
        <v>1311</v>
      </c>
      <c r="X13" s="1" t="s">
        <v>16</v>
      </c>
      <c r="Y13" s="1" t="s">
        <v>15</v>
      </c>
      <c r="Z13" s="1" t="str">
        <f t="shared" si="9"/>
        <v>HMITG1</v>
      </c>
      <c r="AA13" s="1" t="str">
        <f t="shared" si="10"/>
        <v>Category (Group 1)</v>
      </c>
      <c r="AC13" s="1">
        <v>1</v>
      </c>
      <c r="AD13" s="6">
        <f t="shared" ca="1" si="11"/>
        <v>20141204</v>
      </c>
      <c r="AE13" s="3">
        <f t="shared" ca="1" si="12"/>
        <v>144109</v>
      </c>
      <c r="AF13" s="3" t="s">
        <v>88</v>
      </c>
      <c r="AG13" s="1">
        <v>0</v>
      </c>
      <c r="AH13" s="1">
        <v>0</v>
      </c>
      <c r="AJ13" s="1" t="str">
        <f t="shared" ca="1" si="13"/>
        <v>insert into ZDIC values('DJB', '', 'EN', 'S', 'HMITG1', 'Category (Group 1)', '', '1', '20141204', '144109', 'SQL', '0', '0', '')</v>
      </c>
      <c r="AK13" s="5" t="s">
        <v>9</v>
      </c>
      <c r="AL13" s="1" t="str">
        <f t="shared" si="14"/>
        <v>, HMITG1</v>
      </c>
      <c r="AM13" s="1" t="str">
        <f t="shared" si="15"/>
        <v>, IREF01</v>
      </c>
      <c r="AR13" s="3"/>
      <c r="AU13" s="3"/>
      <c r="AV13" s="3"/>
      <c r="AW13" s="3"/>
      <c r="AX13" s="6"/>
      <c r="AY13" s="3"/>
      <c r="AZ13" s="3"/>
    </row>
    <row r="14" spans="1:52" ht="12.75" customHeight="1" x14ac:dyDescent="0.25">
      <c r="A14" s="4"/>
      <c r="B14" s="1" t="str">
        <f>VLOOKUP($D$2,[1]Tables!$B$1:$D$65499,2,FALSE)</f>
        <v>HM</v>
      </c>
      <c r="C14" s="21" t="s">
        <v>661</v>
      </c>
      <c r="D14" s="1" t="str">
        <f t="shared" si="0"/>
        <v>HMITG2</v>
      </c>
      <c r="E14" s="3" t="s">
        <v>660</v>
      </c>
      <c r="F14" s="1" t="str">
        <f>VLOOKUP($C14,'[1]Data Dictionary'!$B$1:$I$65600,5,FALSE)</f>
        <v>Sub Category (Group 2)</v>
      </c>
      <c r="G14" s="1" t="str">
        <f>VLOOKUP($C14,'[1]Data Dictionary'!$B$1:$I$65600,6,FALSE)</f>
        <v>Sub Category (Group 2)</v>
      </c>
      <c r="H14" s="1" t="str">
        <f>VLOOKUP($C14,'[1]Data Dictionary'!$B$1:$I$65600,7,FALSE)</f>
        <v>Sub Category (Group 2)</v>
      </c>
      <c r="I14" s="1" t="str">
        <f>VLOOKUP($C14,'[1]Data Dictionary'!$B$1:$I$65600,8,FALSE)</f>
        <v>Sub Category (Group 2)</v>
      </c>
      <c r="J14" s="1" t="str">
        <f>VLOOKUP($C14,'[1]Data Dictionary'!$B$1:$I$65600,2,FALSE)</f>
        <v>VARCHAR</v>
      </c>
      <c r="K14" s="2" t="str">
        <f>VLOOKUP($C14,'[1]Data Dictionary'!$B$1:$I$65600,3,FALSE)</f>
        <v>10</v>
      </c>
      <c r="L14" s="3"/>
      <c r="M14" s="3" t="str">
        <f t="shared" si="1"/>
        <v xml:space="preserve"> NULL </v>
      </c>
      <c r="N14" s="3" t="str">
        <f t="shared" si="2"/>
        <v xml:space="preserve"> DEFAULT('') </v>
      </c>
      <c r="O14" s="1" t="str">
        <f t="shared" si="3"/>
        <v>HMITG2 VARCHAR(10)  NULL  DEFAULT('') ,</v>
      </c>
      <c r="P14" s="1" t="str">
        <f t="shared" si="4"/>
        <v>HMITG2 VARCHAR2(10) DEFAULT(' '),</v>
      </c>
      <c r="Q14" s="2" t="str">
        <f t="shared" si="5"/>
        <v>10</v>
      </c>
      <c r="R14" s="2" t="str">
        <f t="shared" si="6"/>
        <v/>
      </c>
      <c r="S14" s="1" t="str">
        <f t="shared" si="7"/>
        <v xml:space="preserve">     A            HMITG2        10          COLHDG('Sub Category (Group ')</v>
      </c>
      <c r="T14" s="1" t="s">
        <v>9</v>
      </c>
      <c r="U14" s="1" t="str">
        <f t="shared" si="8"/>
        <v>EXEC sys.sp_addextendedproperty @name=N'MS_Description', @value=N'Sub Category (Group 2)' , @level0type=N'SCHEMA',@level0name=N'dbo', @level1type=N'TABLE',@level1name=N'IIMA', @level2type=N'COLUMN',@level2name=N'HMITG2'</v>
      </c>
      <c r="V14" s="1" t="s">
        <v>1311</v>
      </c>
      <c r="X14" s="1" t="s">
        <v>16</v>
      </c>
      <c r="Y14" s="1" t="s">
        <v>15</v>
      </c>
      <c r="Z14" s="1" t="str">
        <f t="shared" si="9"/>
        <v>HMITG2</v>
      </c>
      <c r="AA14" s="1" t="str">
        <f t="shared" si="10"/>
        <v>Sub Category (Group 2)</v>
      </c>
      <c r="AC14" s="1">
        <v>1</v>
      </c>
      <c r="AD14" s="6">
        <f t="shared" ca="1" si="11"/>
        <v>20141204</v>
      </c>
      <c r="AE14" s="3">
        <f t="shared" ca="1" si="12"/>
        <v>144109</v>
      </c>
      <c r="AF14" s="3" t="s">
        <v>88</v>
      </c>
      <c r="AG14" s="1">
        <v>0</v>
      </c>
      <c r="AH14" s="1">
        <v>0</v>
      </c>
      <c r="AJ14" s="1" t="str">
        <f t="shared" ca="1" si="13"/>
        <v>insert into ZDIC values('DJB', '', 'EN', 'S', 'HMITG2', 'Sub Category (Group 2)', '', '1', '20141204', '144109', 'SQL', '0', '0', '')</v>
      </c>
      <c r="AK14" s="5" t="s">
        <v>9</v>
      </c>
      <c r="AL14" s="1" t="str">
        <f t="shared" si="14"/>
        <v>, HMITG2</v>
      </c>
      <c r="AM14" s="1" t="str">
        <f t="shared" si="15"/>
        <v>, IREF02</v>
      </c>
      <c r="AR14" s="3"/>
      <c r="AU14" s="3"/>
      <c r="AV14" s="3"/>
      <c r="AW14" s="3"/>
      <c r="AX14" s="6"/>
      <c r="AY14" s="3"/>
      <c r="AZ14" s="3"/>
    </row>
    <row r="15" spans="1:52" ht="12.75" customHeight="1" x14ac:dyDescent="0.25">
      <c r="A15" s="4"/>
      <c r="B15" s="1" t="str">
        <f>VLOOKUP($D$2,[1]Tables!$B$1:$D$65499,2,FALSE)</f>
        <v>HM</v>
      </c>
      <c r="C15" s="21" t="s">
        <v>659</v>
      </c>
      <c r="D15" s="1" t="str">
        <f t="shared" si="0"/>
        <v>HMITG3</v>
      </c>
      <c r="E15" s="3" t="s">
        <v>658</v>
      </c>
      <c r="F15" s="1" t="str">
        <f>VLOOKUP($C15,'[1]Data Dictionary'!$B$1:$I$65600,5,FALSE)</f>
        <v>Pattern (Group 3)</v>
      </c>
      <c r="G15" s="1" t="str">
        <f>VLOOKUP($C15,'[1]Data Dictionary'!$B$1:$I$65600,6,FALSE)</f>
        <v>Pattern (Group 3)</v>
      </c>
      <c r="H15" s="1" t="str">
        <f>VLOOKUP($C15,'[1]Data Dictionary'!$B$1:$I$65600,7,FALSE)</f>
        <v>Pattern (Group 3)</v>
      </c>
      <c r="I15" s="1" t="str">
        <f>VLOOKUP($C15,'[1]Data Dictionary'!$B$1:$I$65600,8,FALSE)</f>
        <v>Pattern (Group 3)</v>
      </c>
      <c r="J15" s="1" t="str">
        <f>VLOOKUP($C15,'[1]Data Dictionary'!$B$1:$I$65600,2,FALSE)</f>
        <v>VARCHAR</v>
      </c>
      <c r="K15" s="2" t="str">
        <f>VLOOKUP($C15,'[1]Data Dictionary'!$B$1:$I$65600,3,FALSE)</f>
        <v>10</v>
      </c>
      <c r="L15" s="3"/>
      <c r="M15" s="3" t="str">
        <f t="shared" si="1"/>
        <v xml:space="preserve"> NULL </v>
      </c>
      <c r="N15" s="3" t="str">
        <f t="shared" si="2"/>
        <v xml:space="preserve"> DEFAULT('') </v>
      </c>
      <c r="O15" s="1" t="str">
        <f t="shared" si="3"/>
        <v>HMITG3 VARCHAR(10)  NULL  DEFAULT('') ,</v>
      </c>
      <c r="P15" s="1" t="str">
        <f t="shared" si="4"/>
        <v>HMITG3 VARCHAR2(10) DEFAULT(' '),</v>
      </c>
      <c r="Q15" s="2" t="str">
        <f t="shared" si="5"/>
        <v>10</v>
      </c>
      <c r="R15" s="2" t="str">
        <f t="shared" si="6"/>
        <v/>
      </c>
      <c r="S15" s="1" t="str">
        <f t="shared" si="7"/>
        <v xml:space="preserve">     A            HMITG3        10          COLHDG('Pattern (Group 3)')</v>
      </c>
      <c r="T15" s="1" t="s">
        <v>9</v>
      </c>
      <c r="U15" s="1" t="str">
        <f t="shared" si="8"/>
        <v>EXEC sys.sp_addextendedproperty @name=N'MS_Description', @value=N'Pattern (Group 3)' , @level0type=N'SCHEMA',@level0name=N'dbo', @level1type=N'TABLE',@level1name=N'IIMA', @level2type=N'COLUMN',@level2name=N'HMITG3'</v>
      </c>
      <c r="V15" s="1" t="s">
        <v>1311</v>
      </c>
      <c r="X15" s="1" t="s">
        <v>16</v>
      </c>
      <c r="Y15" s="1" t="s">
        <v>15</v>
      </c>
      <c r="Z15" s="1" t="str">
        <f t="shared" si="9"/>
        <v>HMITG3</v>
      </c>
      <c r="AA15" s="1" t="str">
        <f t="shared" si="10"/>
        <v>Pattern (Group 3)</v>
      </c>
      <c r="AC15" s="1">
        <v>1</v>
      </c>
      <c r="AD15" s="6">
        <f t="shared" ca="1" si="11"/>
        <v>20141204</v>
      </c>
      <c r="AE15" s="3">
        <f t="shared" ca="1" si="12"/>
        <v>144109</v>
      </c>
      <c r="AF15" s="3" t="s">
        <v>88</v>
      </c>
      <c r="AG15" s="1">
        <v>0</v>
      </c>
      <c r="AH15" s="1">
        <v>0</v>
      </c>
      <c r="AJ15" s="1" t="str">
        <f t="shared" ca="1" si="13"/>
        <v>insert into ZDIC values('DJB', '', 'EN', 'S', 'HMITG3', 'Pattern (Group 3)', '', '1', '20141204', '144109', 'SQL', '0', '0', '')</v>
      </c>
      <c r="AK15" s="5" t="s">
        <v>9</v>
      </c>
      <c r="AL15" s="1" t="str">
        <f t="shared" si="14"/>
        <v>, HMITG3</v>
      </c>
      <c r="AM15" s="1" t="str">
        <f t="shared" si="15"/>
        <v>, IREF03</v>
      </c>
      <c r="AR15" s="3"/>
      <c r="AU15" s="3"/>
      <c r="AV15" s="3"/>
      <c r="AW15" s="3"/>
      <c r="AX15" s="6"/>
      <c r="AY15" s="3"/>
      <c r="AZ15" s="3"/>
    </row>
    <row r="16" spans="1:52" ht="12.75" customHeight="1" x14ac:dyDescent="0.25">
      <c r="A16" s="4"/>
      <c r="B16" s="1" t="str">
        <f>VLOOKUP($D$2,[1]Tables!$B$1:$D$65499,2,FALSE)</f>
        <v>HM</v>
      </c>
      <c r="C16" s="21" t="s">
        <v>657</v>
      </c>
      <c r="D16" s="1" t="str">
        <f t="shared" si="0"/>
        <v>HMITG4</v>
      </c>
      <c r="E16" s="3" t="s">
        <v>656</v>
      </c>
      <c r="F16" s="1" t="str">
        <f>VLOOKUP($C16,'[1]Data Dictionary'!$B$1:$I$65600,5,FALSE)</f>
        <v>Color (Group 4)</v>
      </c>
      <c r="G16" s="1" t="str">
        <f>VLOOKUP($C16,'[1]Data Dictionary'!$B$1:$I$65600,6,FALSE)</f>
        <v>Color (Group 4)</v>
      </c>
      <c r="H16" s="1" t="str">
        <f>VLOOKUP($C16,'[1]Data Dictionary'!$B$1:$I$65600,7,FALSE)</f>
        <v>Color (Group 4)</v>
      </c>
      <c r="I16" s="1" t="str">
        <f>VLOOKUP($C16,'[1]Data Dictionary'!$B$1:$I$65600,8,FALSE)</f>
        <v>Color (Group 4)</v>
      </c>
      <c r="J16" s="1" t="str">
        <f>VLOOKUP($C16,'[1]Data Dictionary'!$B$1:$I$65600,2,FALSE)</f>
        <v>VARCHAR</v>
      </c>
      <c r="K16" s="2" t="str">
        <f>VLOOKUP($C16,'[1]Data Dictionary'!$B$1:$I$65600,3,FALSE)</f>
        <v>10</v>
      </c>
      <c r="L16" s="3"/>
      <c r="M16" s="3" t="str">
        <f t="shared" si="1"/>
        <v xml:space="preserve"> NULL </v>
      </c>
      <c r="N16" s="3" t="str">
        <f t="shared" si="2"/>
        <v xml:space="preserve"> DEFAULT('') </v>
      </c>
      <c r="O16" s="1" t="str">
        <f t="shared" si="3"/>
        <v>HMITG4 VARCHAR(10)  NULL  DEFAULT('') ,</v>
      </c>
      <c r="P16" s="1" t="str">
        <f t="shared" si="4"/>
        <v>HMITG4 VARCHAR2(10) DEFAULT(' '),</v>
      </c>
      <c r="Q16" s="2" t="str">
        <f t="shared" si="5"/>
        <v>10</v>
      </c>
      <c r="R16" s="2" t="str">
        <f t="shared" si="6"/>
        <v/>
      </c>
      <c r="S16" s="1" t="str">
        <f t="shared" si="7"/>
        <v xml:space="preserve">     A            HMITG4        10          COLHDG('Color (Group 4)')</v>
      </c>
      <c r="T16" s="1" t="s">
        <v>9</v>
      </c>
      <c r="U16" s="1" t="str">
        <f t="shared" si="8"/>
        <v>EXEC sys.sp_addextendedproperty @name=N'MS_Description', @value=N'Color (Group 4)' , @level0type=N'SCHEMA',@level0name=N'dbo', @level1type=N'TABLE',@level1name=N'IIMA', @level2type=N'COLUMN',@level2name=N'HMITG4'</v>
      </c>
      <c r="V16" s="1" t="s">
        <v>1311</v>
      </c>
      <c r="X16" s="1" t="s">
        <v>16</v>
      </c>
      <c r="Y16" s="1" t="s">
        <v>15</v>
      </c>
      <c r="Z16" s="1" t="str">
        <f t="shared" si="9"/>
        <v>HMITG4</v>
      </c>
      <c r="AA16" s="1" t="str">
        <f t="shared" si="10"/>
        <v>Color (Group 4)</v>
      </c>
      <c r="AC16" s="1">
        <v>1</v>
      </c>
      <c r="AD16" s="6">
        <f t="shared" ca="1" si="11"/>
        <v>20141204</v>
      </c>
      <c r="AE16" s="3">
        <f t="shared" ca="1" si="12"/>
        <v>144109</v>
      </c>
      <c r="AF16" s="3" t="s">
        <v>88</v>
      </c>
      <c r="AG16" s="1">
        <v>0</v>
      </c>
      <c r="AH16" s="1">
        <v>0</v>
      </c>
      <c r="AJ16" s="1" t="str">
        <f t="shared" ca="1" si="13"/>
        <v>insert into ZDIC values('DJB', '', 'EN', 'S', 'HMITG4', 'Color (Group 4)', '', '1', '20141204', '144109', 'SQL', '0', '0', '')</v>
      </c>
      <c r="AK16" s="5" t="s">
        <v>9</v>
      </c>
      <c r="AL16" s="1" t="str">
        <f t="shared" si="14"/>
        <v>, HMITG4</v>
      </c>
      <c r="AM16" s="1" t="str">
        <f t="shared" si="15"/>
        <v>, IREF04</v>
      </c>
      <c r="AR16" s="3"/>
      <c r="AU16" s="3"/>
      <c r="AV16" s="3"/>
      <c r="AW16" s="3"/>
      <c r="AX16" s="6"/>
      <c r="AY16" s="3"/>
      <c r="AZ16" s="3"/>
    </row>
    <row r="17" spans="1:52" ht="12.75" customHeight="1" x14ac:dyDescent="0.25">
      <c r="A17" s="4"/>
      <c r="B17" s="1" t="str">
        <f>VLOOKUP($D$2,[1]Tables!$B$1:$D$65499,2,FALSE)</f>
        <v>HM</v>
      </c>
      <c r="C17" s="21" t="s">
        <v>655</v>
      </c>
      <c r="D17" s="1" t="str">
        <f t="shared" si="0"/>
        <v>HMITG5</v>
      </c>
      <c r="E17" s="20" t="s">
        <v>654</v>
      </c>
      <c r="F17" s="1" t="str">
        <f>VLOOKUP($C17,'[1]Data Dictionary'!$B$1:$I$65600,5,FALSE)</f>
        <v>Material Group 5</v>
      </c>
      <c r="G17" s="1" t="str">
        <f>VLOOKUP($C17,'[1]Data Dictionary'!$B$1:$I$65600,6,FALSE)</f>
        <v>Material Group 5</v>
      </c>
      <c r="H17" s="1" t="str">
        <f>VLOOKUP($C17,'[1]Data Dictionary'!$B$1:$I$65600,7,FALSE)</f>
        <v>Material Group 5</v>
      </c>
      <c r="I17" s="1" t="str">
        <f>VLOOKUP($C17,'[1]Data Dictionary'!$B$1:$I$65600,8,FALSE)</f>
        <v>Material Group 5</v>
      </c>
      <c r="J17" s="1" t="str">
        <f>VLOOKUP($C17,'[1]Data Dictionary'!$B$1:$I$65600,2,FALSE)</f>
        <v>VARCHAR</v>
      </c>
      <c r="K17" s="2" t="str">
        <f>VLOOKUP($C17,'[1]Data Dictionary'!$B$1:$I$65600,3,FALSE)</f>
        <v>10</v>
      </c>
      <c r="L17" s="3"/>
      <c r="M17" s="3" t="str">
        <f t="shared" si="1"/>
        <v xml:space="preserve"> NULL </v>
      </c>
      <c r="N17" s="3" t="str">
        <f t="shared" si="2"/>
        <v xml:space="preserve"> DEFAULT('') </v>
      </c>
      <c r="O17" s="1" t="str">
        <f t="shared" si="3"/>
        <v>HMITG5 VARCHAR(10)  NULL  DEFAULT('') ,</v>
      </c>
      <c r="P17" s="1" t="str">
        <f t="shared" si="4"/>
        <v>HMITG5 VARCHAR2(10) DEFAULT(' '),</v>
      </c>
      <c r="Q17" s="2" t="str">
        <f t="shared" si="5"/>
        <v>10</v>
      </c>
      <c r="R17" s="2" t="str">
        <f t="shared" si="6"/>
        <v/>
      </c>
      <c r="S17" s="1" t="str">
        <f t="shared" si="7"/>
        <v xml:space="preserve">     A            HMITG5        10          COLHDG('Material Group 5')</v>
      </c>
      <c r="T17" s="1" t="s">
        <v>9</v>
      </c>
      <c r="U17" s="1" t="str">
        <f t="shared" si="8"/>
        <v>EXEC sys.sp_addextendedproperty @name=N'MS_Description', @value=N'Material Group 5' , @level0type=N'SCHEMA',@level0name=N'dbo', @level1type=N'TABLE',@level1name=N'IIMA', @level2type=N'COLUMN',@level2name=N'HMITG5'</v>
      </c>
      <c r="V17" s="1" t="s">
        <v>1311</v>
      </c>
      <c r="X17" s="1" t="s">
        <v>16</v>
      </c>
      <c r="Y17" s="1" t="s">
        <v>15</v>
      </c>
      <c r="Z17" s="1" t="str">
        <f t="shared" si="9"/>
        <v>HMITG5</v>
      </c>
      <c r="AA17" s="1" t="str">
        <f t="shared" si="10"/>
        <v>Material Group 5</v>
      </c>
      <c r="AC17" s="1">
        <v>1</v>
      </c>
      <c r="AD17" s="6">
        <f t="shared" ca="1" si="11"/>
        <v>20141204</v>
      </c>
      <c r="AE17" s="3">
        <f t="shared" ca="1" si="12"/>
        <v>144109</v>
      </c>
      <c r="AF17" s="3" t="s">
        <v>88</v>
      </c>
      <c r="AG17" s="1">
        <v>0</v>
      </c>
      <c r="AH17" s="1">
        <v>0</v>
      </c>
      <c r="AJ17" s="1" t="str">
        <f t="shared" ca="1" si="13"/>
        <v>insert into ZDIC values('DJB', '', 'EN', 'S', 'HMITG5', 'Material Group 5', '', '1', '20141204', '144109', 'SQL', '0', '0', '')</v>
      </c>
      <c r="AK17" s="5" t="s">
        <v>9</v>
      </c>
      <c r="AL17" s="1" t="str">
        <f t="shared" si="14"/>
        <v>, HMITG5</v>
      </c>
      <c r="AM17" s="1" t="str">
        <f t="shared" si="15"/>
        <v>, IREF05</v>
      </c>
      <c r="AR17" s="3"/>
      <c r="AU17" s="3"/>
      <c r="AV17" s="3"/>
      <c r="AW17" s="3"/>
      <c r="AX17" s="6"/>
      <c r="AY17" s="3"/>
      <c r="AZ17" s="3"/>
    </row>
    <row r="18" spans="1:52" ht="12.75" customHeight="1" x14ac:dyDescent="0.25">
      <c r="A18" s="4"/>
      <c r="B18" s="1" t="str">
        <f>VLOOKUP($D$2,[1]Tables!$B$1:$D$65499,2,FALSE)</f>
        <v>HM</v>
      </c>
      <c r="C18" s="1" t="s">
        <v>633</v>
      </c>
      <c r="D18" s="1" t="str">
        <f t="shared" si="0"/>
        <v>HMVENO</v>
      </c>
      <c r="E18" s="3" t="s">
        <v>653</v>
      </c>
      <c r="F18" s="1" t="str">
        <f>VLOOKUP($C18,'[1]Data Dictionary'!$B$1:$I$65600,5,FALSE)</f>
        <v>Supplier Code</v>
      </c>
      <c r="G18" s="1" t="str">
        <f>VLOOKUP($C18,'[1]Data Dictionary'!$B$1:$I$65600,6,FALSE)</f>
        <v>Supplier Code</v>
      </c>
      <c r="H18" s="1" t="str">
        <f>VLOOKUP($C18,'[1]Data Dictionary'!$B$1:$I$65600,7,FALSE)</f>
        <v>Supplier Code</v>
      </c>
      <c r="I18" s="1" t="str">
        <f>VLOOKUP($C18,'[1]Data Dictionary'!$B$1:$I$65600,8,FALSE)</f>
        <v>Supplier Code</v>
      </c>
      <c r="J18" s="1" t="str">
        <f>VLOOKUP($C18,'[1]Data Dictionary'!$B$1:$I$65600,2,FALSE)</f>
        <v>VARCHAR</v>
      </c>
      <c r="K18" s="2">
        <f>VLOOKUP($C18,'[1]Data Dictionary'!$B$1:$I$65600,3,FALSE)</f>
        <v>10</v>
      </c>
      <c r="L18" s="3"/>
      <c r="M18" s="3" t="str">
        <f t="shared" si="1"/>
        <v xml:space="preserve"> NULL </v>
      </c>
      <c r="N18" s="3" t="str">
        <f t="shared" si="2"/>
        <v xml:space="preserve"> DEFAULT('') </v>
      </c>
      <c r="O18" s="1" t="str">
        <f t="shared" si="3"/>
        <v>HMVENO VARCHAR(10)  NULL  DEFAULT('') ,</v>
      </c>
      <c r="P18" s="1" t="str">
        <f t="shared" si="4"/>
        <v>HMVENO VARCHAR2(10) DEFAULT(' '),</v>
      </c>
      <c r="Q18" s="2">
        <f t="shared" si="5"/>
        <v>10</v>
      </c>
      <c r="R18" s="2" t="str">
        <f t="shared" si="6"/>
        <v/>
      </c>
      <c r="S18" s="1" t="str">
        <f t="shared" si="7"/>
        <v xml:space="preserve">     A            HMVENO        10          COLHDG('Supplier Code')</v>
      </c>
      <c r="T18" s="1" t="s">
        <v>9</v>
      </c>
      <c r="U18" s="1" t="str">
        <f t="shared" si="8"/>
        <v>EXEC sys.sp_addextendedproperty @name=N'MS_Description', @value=N'Supplier Code' , @level0type=N'SCHEMA',@level0name=N'dbo', @level1type=N'TABLE',@level1name=N'IIMA', @level2type=N'COLUMN',@level2name=N'HMVENO'</v>
      </c>
      <c r="V18" s="1" t="s">
        <v>1311</v>
      </c>
      <c r="X18" s="1" t="s">
        <v>16</v>
      </c>
      <c r="Y18" s="1" t="s">
        <v>15</v>
      </c>
      <c r="Z18" s="1" t="str">
        <f t="shared" si="9"/>
        <v>HMVENO</v>
      </c>
      <c r="AA18" s="1" t="str">
        <f t="shared" si="10"/>
        <v>Supplier Code</v>
      </c>
      <c r="AC18" s="1">
        <v>1</v>
      </c>
      <c r="AD18" s="6">
        <f t="shared" ca="1" si="11"/>
        <v>20141204</v>
      </c>
      <c r="AE18" s="3">
        <f t="shared" ca="1" si="12"/>
        <v>144109</v>
      </c>
      <c r="AF18" s="3" t="s">
        <v>88</v>
      </c>
      <c r="AG18" s="1">
        <v>0</v>
      </c>
      <c r="AH18" s="1">
        <v>0</v>
      </c>
      <c r="AJ18" s="1" t="str">
        <f t="shared" ca="1" si="13"/>
        <v>insert into ZDIC values('DJB', '', 'EN', 'S', 'HMVENO', 'Supplier Code', '', '1', '20141204', '144109', 'SQL', '0', '0', '')</v>
      </c>
      <c r="AK18" s="5" t="s">
        <v>9</v>
      </c>
      <c r="AL18" s="1" t="str">
        <f t="shared" si="14"/>
        <v>, HMVENO</v>
      </c>
      <c r="AM18" s="1" t="str">
        <f t="shared" si="15"/>
        <v>, IVEND</v>
      </c>
      <c r="AR18" s="3"/>
      <c r="AU18" s="3"/>
      <c r="AV18" s="3"/>
      <c r="AW18" s="3"/>
      <c r="AX18" s="6"/>
      <c r="AY18" s="3"/>
      <c r="AZ18" s="3"/>
    </row>
    <row r="19" spans="1:52" ht="12.75" customHeight="1" x14ac:dyDescent="0.25">
      <c r="A19" s="4"/>
      <c r="B19" s="1" t="str">
        <f>VLOOKUP($D$2,[1]Tables!$B$1:$D$65499,2,FALSE)</f>
        <v>HM</v>
      </c>
      <c r="C19" s="1" t="s">
        <v>652</v>
      </c>
      <c r="D19" s="1" t="str">
        <f t="shared" si="0"/>
        <v>HMVEN2</v>
      </c>
      <c r="E19" s="3" t="s">
        <v>651</v>
      </c>
      <c r="F19" s="1" t="str">
        <f>VLOOKUP($C19,'[1]Data Dictionary'!$B$1:$I$65600,5,FALSE)</f>
        <v>Supplier Alternate</v>
      </c>
      <c r="G19" s="1" t="str">
        <f>VLOOKUP($C19,'[1]Data Dictionary'!$B$1:$I$65600,6,FALSE)</f>
        <v>Supplier Alternate</v>
      </c>
      <c r="H19" s="1" t="str">
        <f>VLOOKUP($C19,'[1]Data Dictionary'!$B$1:$I$65600,7,FALSE)</f>
        <v>Supplier Alternate</v>
      </c>
      <c r="I19" s="1" t="str">
        <f>VLOOKUP($C19,'[1]Data Dictionary'!$B$1:$I$65600,8,FALSE)</f>
        <v>Supplier Alternate</v>
      </c>
      <c r="J19" s="1" t="str">
        <f>VLOOKUP($C19,'[1]Data Dictionary'!$B$1:$I$65600,2,FALSE)</f>
        <v>VARCHAR</v>
      </c>
      <c r="K19" s="2">
        <f>VLOOKUP($C19,'[1]Data Dictionary'!$B$1:$I$65600,3,FALSE)</f>
        <v>10</v>
      </c>
      <c r="L19" s="3"/>
      <c r="M19" s="3" t="str">
        <f t="shared" si="1"/>
        <v xml:space="preserve"> NULL </v>
      </c>
      <c r="N19" s="3" t="str">
        <f t="shared" si="2"/>
        <v xml:space="preserve"> DEFAULT('') </v>
      </c>
      <c r="O19" s="1" t="str">
        <f t="shared" si="3"/>
        <v>HMVEN2 VARCHAR(10)  NULL  DEFAULT('') ,</v>
      </c>
      <c r="P19" s="1" t="str">
        <f t="shared" si="4"/>
        <v>HMVEN2 VARCHAR2(10) DEFAULT(' '),</v>
      </c>
      <c r="Q19" s="2">
        <f t="shared" si="5"/>
        <v>10</v>
      </c>
      <c r="R19" s="2" t="str">
        <f t="shared" si="6"/>
        <v/>
      </c>
      <c r="S19" s="1" t="str">
        <f t="shared" si="7"/>
        <v xml:space="preserve">     A            HMVEN2        10          COLHDG('Supplier Alternate')</v>
      </c>
      <c r="T19" s="1" t="s">
        <v>9</v>
      </c>
      <c r="U19" s="1" t="str">
        <f t="shared" si="8"/>
        <v>EXEC sys.sp_addextendedproperty @name=N'MS_Description', @value=N'Supplier Alternate' , @level0type=N'SCHEMA',@level0name=N'dbo', @level1type=N'TABLE',@level1name=N'IIMA', @level2type=N'COLUMN',@level2name=N'HMVEN2'</v>
      </c>
      <c r="V19" s="1" t="s">
        <v>1311</v>
      </c>
      <c r="X19" s="1" t="s">
        <v>16</v>
      </c>
      <c r="Y19" s="1" t="s">
        <v>15</v>
      </c>
      <c r="Z19" s="1" t="str">
        <f t="shared" si="9"/>
        <v>HMVEN2</v>
      </c>
      <c r="AA19" s="1" t="str">
        <f t="shared" si="10"/>
        <v>Supplier Alternate</v>
      </c>
      <c r="AC19" s="1">
        <v>1</v>
      </c>
      <c r="AD19" s="6">
        <f t="shared" ca="1" si="11"/>
        <v>20141204</v>
      </c>
      <c r="AE19" s="3">
        <f t="shared" ca="1" si="12"/>
        <v>144109</v>
      </c>
      <c r="AF19" s="3" t="s">
        <v>88</v>
      </c>
      <c r="AG19" s="1">
        <v>0</v>
      </c>
      <c r="AH19" s="1">
        <v>0</v>
      </c>
      <c r="AJ19" s="1" t="str">
        <f t="shared" ca="1" si="13"/>
        <v>insert into ZDIC values('DJB', '', 'EN', 'S', 'HMVEN2', 'Supplier Alternate', '', '1', '20141204', '144109', 'SQL', '0', '0', '')</v>
      </c>
      <c r="AK19" s="5" t="s">
        <v>9</v>
      </c>
      <c r="AL19" s="1" t="str">
        <f t="shared" si="14"/>
        <v>, HMVEN2</v>
      </c>
      <c r="AM19" s="1" t="str">
        <f t="shared" si="15"/>
        <v>, IVEN2</v>
      </c>
      <c r="AR19" s="3"/>
      <c r="AU19" s="3"/>
      <c r="AV19" s="3"/>
      <c r="AW19" s="3"/>
      <c r="AX19" s="6"/>
      <c r="AY19" s="3"/>
      <c r="AZ19" s="3"/>
    </row>
    <row r="20" spans="1:52" ht="12.75" customHeight="1" x14ac:dyDescent="0.25">
      <c r="A20" s="4"/>
      <c r="B20" s="1" t="str">
        <f>VLOOKUP($D$2,[1]Tables!$B$1:$D$65499,2,FALSE)</f>
        <v>HM</v>
      </c>
      <c r="C20" s="1" t="s">
        <v>650</v>
      </c>
      <c r="D20" s="1" t="str">
        <f t="shared" si="0"/>
        <v>HMITUM</v>
      </c>
      <c r="E20" s="20" t="s">
        <v>649</v>
      </c>
      <c r="F20" s="1" t="str">
        <f>VLOOKUP($C20,'[1]Data Dictionary'!$B$1:$I$65600,5,FALSE)</f>
        <v>Inventory UOM</v>
      </c>
      <c r="G20" s="1" t="str">
        <f>VLOOKUP($C20,'[1]Data Dictionary'!$B$1:$I$65600,6,FALSE)</f>
        <v>Inventory UOM</v>
      </c>
      <c r="H20" s="1" t="str">
        <f>VLOOKUP($C20,'[1]Data Dictionary'!$B$1:$I$65600,7,FALSE)</f>
        <v>Inventory UOM</v>
      </c>
      <c r="I20" s="1" t="str">
        <f>VLOOKUP($C20,'[1]Data Dictionary'!$B$1:$I$65600,8,FALSE)</f>
        <v>Inventory UOM</v>
      </c>
      <c r="J20" s="1" t="str">
        <f>VLOOKUP($C20,'[1]Data Dictionary'!$B$1:$I$65600,2,FALSE)</f>
        <v>VARCHAR</v>
      </c>
      <c r="K20" s="2" t="str">
        <f>VLOOKUP($C20,'[1]Data Dictionary'!$B$1:$I$65600,3,FALSE)</f>
        <v>10</v>
      </c>
      <c r="L20" s="3"/>
      <c r="M20" s="3" t="str">
        <f t="shared" si="1"/>
        <v xml:space="preserve"> NULL </v>
      </c>
      <c r="N20" s="3" t="str">
        <f t="shared" si="2"/>
        <v xml:space="preserve"> DEFAULT('') </v>
      </c>
      <c r="O20" s="1" t="str">
        <f t="shared" si="3"/>
        <v>HMITUM VARCHAR(10)  NULL  DEFAULT('') ,</v>
      </c>
      <c r="P20" s="1" t="str">
        <f t="shared" si="4"/>
        <v>HMITUM VARCHAR2(10) DEFAULT(' '),</v>
      </c>
      <c r="Q20" s="2" t="str">
        <f t="shared" si="5"/>
        <v>10</v>
      </c>
      <c r="R20" s="2" t="str">
        <f t="shared" si="6"/>
        <v/>
      </c>
      <c r="S20" s="1" t="str">
        <f t="shared" si="7"/>
        <v xml:space="preserve">     A            HMITUM        10          COLHDG('Inventory UOM')</v>
      </c>
      <c r="T20" s="1" t="s">
        <v>9</v>
      </c>
      <c r="U20" s="1" t="str">
        <f t="shared" si="8"/>
        <v>EXEC sys.sp_addextendedproperty @name=N'MS_Description', @value=N'Inventory UOM' , @level0type=N'SCHEMA',@level0name=N'dbo', @level1type=N'TABLE',@level1name=N'IIMA', @level2type=N'COLUMN',@level2name=N'HMITUM'</v>
      </c>
      <c r="V20" s="1" t="s">
        <v>1311</v>
      </c>
      <c r="X20" s="1" t="s">
        <v>16</v>
      </c>
      <c r="Y20" s="1" t="s">
        <v>15</v>
      </c>
      <c r="Z20" s="1" t="str">
        <f t="shared" si="9"/>
        <v>HMITUM</v>
      </c>
      <c r="AA20" s="1" t="str">
        <f t="shared" si="10"/>
        <v>Inventory UOM</v>
      </c>
      <c r="AC20" s="1">
        <v>1</v>
      </c>
      <c r="AD20" s="6">
        <f t="shared" ca="1" si="11"/>
        <v>20141204</v>
      </c>
      <c r="AE20" s="3">
        <f t="shared" ca="1" si="12"/>
        <v>144109</v>
      </c>
      <c r="AF20" s="3" t="s">
        <v>88</v>
      </c>
      <c r="AG20" s="1">
        <v>0</v>
      </c>
      <c r="AH20" s="1">
        <v>0</v>
      </c>
      <c r="AJ20" s="1" t="str">
        <f t="shared" ca="1" si="13"/>
        <v>insert into ZDIC values('DJB', '', 'EN', 'S', 'HMITUM', 'Inventory UOM', '', '1', '20141204', '144109', 'SQL', '0', '0', '')</v>
      </c>
      <c r="AK20" s="5" t="s">
        <v>9</v>
      </c>
      <c r="AL20" s="1" t="str">
        <f t="shared" si="14"/>
        <v>, HMITUM</v>
      </c>
      <c r="AM20" s="1" t="str">
        <f t="shared" si="15"/>
        <v>, IUMS</v>
      </c>
      <c r="AR20" s="3"/>
      <c r="AU20" s="3"/>
      <c r="AV20" s="3"/>
      <c r="AW20" s="3"/>
      <c r="AX20" s="6"/>
      <c r="AY20" s="3"/>
      <c r="AZ20" s="3"/>
    </row>
    <row r="21" spans="1:52" ht="12.75" customHeight="1" x14ac:dyDescent="0.25">
      <c r="A21" s="4"/>
      <c r="B21" s="1" t="str">
        <f>VLOOKUP($D$2,[1]Tables!$B$1:$D$65499,2,FALSE)</f>
        <v>HM</v>
      </c>
      <c r="C21" s="1" t="s">
        <v>648</v>
      </c>
      <c r="D21" s="1" t="str">
        <f t="shared" si="0"/>
        <v>HMPUUM</v>
      </c>
      <c r="E21" s="3" t="s">
        <v>647</v>
      </c>
      <c r="F21" s="1" t="str">
        <f>VLOOKUP($C21,'[1]Data Dictionary'!$B$1:$I$65600,5,FALSE)</f>
        <v>Purchase UOM</v>
      </c>
      <c r="G21" s="1" t="str">
        <f>VLOOKUP($C21,'[1]Data Dictionary'!$B$1:$I$65600,6,FALSE)</f>
        <v>Purchase UOM</v>
      </c>
      <c r="H21" s="1" t="str">
        <f>VLOOKUP($C21,'[1]Data Dictionary'!$B$1:$I$65600,7,FALSE)</f>
        <v>Purchase UOM</v>
      </c>
      <c r="I21" s="1" t="str">
        <f>VLOOKUP($C21,'[1]Data Dictionary'!$B$1:$I$65600,8,FALSE)</f>
        <v>Purchase UOM</v>
      </c>
      <c r="J21" s="1" t="str">
        <f>VLOOKUP($C21,'[1]Data Dictionary'!$B$1:$I$65600,2,FALSE)</f>
        <v>VARCHAR</v>
      </c>
      <c r="K21" s="2" t="str">
        <f>VLOOKUP($C21,'[1]Data Dictionary'!$B$1:$I$65600,3,FALSE)</f>
        <v>10</v>
      </c>
      <c r="L21" s="3"/>
      <c r="M21" s="3" t="str">
        <f t="shared" si="1"/>
        <v xml:space="preserve"> NULL </v>
      </c>
      <c r="N21" s="3" t="str">
        <f t="shared" si="2"/>
        <v xml:space="preserve"> DEFAULT('') </v>
      </c>
      <c r="O21" s="1" t="str">
        <f t="shared" si="3"/>
        <v>HMPUUM VARCHAR(10)  NULL  DEFAULT('') ,</v>
      </c>
      <c r="P21" s="1" t="str">
        <f t="shared" si="4"/>
        <v>HMPUUM VARCHAR2(10) DEFAULT(' '),</v>
      </c>
      <c r="Q21" s="2" t="str">
        <f t="shared" si="5"/>
        <v>10</v>
      </c>
      <c r="R21" s="2" t="str">
        <f t="shared" si="6"/>
        <v/>
      </c>
      <c r="S21" s="1" t="str">
        <f t="shared" si="7"/>
        <v xml:space="preserve">     A            HMPUUM        10          COLHDG('Purchase UOM')</v>
      </c>
      <c r="T21" s="1" t="s">
        <v>9</v>
      </c>
      <c r="U21" s="1" t="str">
        <f t="shared" si="8"/>
        <v>EXEC sys.sp_addextendedproperty @name=N'MS_Description', @value=N'Purchase UOM' , @level0type=N'SCHEMA',@level0name=N'dbo', @level1type=N'TABLE',@level1name=N'IIMA', @level2type=N'COLUMN',@level2name=N'HMPUUM'</v>
      </c>
      <c r="V21" s="1" t="s">
        <v>1311</v>
      </c>
      <c r="X21" s="1" t="s">
        <v>16</v>
      </c>
      <c r="Y21" s="1" t="s">
        <v>15</v>
      </c>
      <c r="Z21" s="1" t="str">
        <f t="shared" si="9"/>
        <v>HMPUUM</v>
      </c>
      <c r="AA21" s="1" t="str">
        <f t="shared" si="10"/>
        <v>Purchase UOM</v>
      </c>
      <c r="AC21" s="1">
        <v>1</v>
      </c>
      <c r="AD21" s="6">
        <f t="shared" ca="1" si="11"/>
        <v>20141204</v>
      </c>
      <c r="AE21" s="3">
        <f t="shared" ca="1" si="12"/>
        <v>144109</v>
      </c>
      <c r="AF21" s="3" t="s">
        <v>88</v>
      </c>
      <c r="AG21" s="1">
        <v>0</v>
      </c>
      <c r="AH21" s="1">
        <v>0</v>
      </c>
      <c r="AJ21" s="1" t="str">
        <f t="shared" ca="1" si="13"/>
        <v>insert into ZDIC values('DJB', '', 'EN', 'S', 'HMPUUM', 'Purchase UOM', '', '1', '20141204', '144109', 'SQL', '0', '0', '')</v>
      </c>
      <c r="AK21" s="5" t="s">
        <v>9</v>
      </c>
      <c r="AL21" s="1" t="str">
        <f t="shared" si="14"/>
        <v>, HMPUUM</v>
      </c>
      <c r="AM21" s="1" t="str">
        <f t="shared" si="15"/>
        <v>, IUMP</v>
      </c>
      <c r="AR21" s="3"/>
      <c r="AU21" s="3"/>
      <c r="AV21" s="3"/>
      <c r="AW21" s="3"/>
      <c r="AX21" s="6"/>
      <c r="AY21" s="3"/>
      <c r="AZ21" s="3"/>
    </row>
    <row r="22" spans="1:52" ht="12.75" customHeight="1" x14ac:dyDescent="0.25">
      <c r="A22" s="4"/>
      <c r="B22" s="1" t="str">
        <f>VLOOKUP($D$2,[1]Tables!$B$1:$D$65499,2,FALSE)</f>
        <v>HM</v>
      </c>
      <c r="C22" s="1" t="s">
        <v>646</v>
      </c>
      <c r="D22" s="1" t="str">
        <f t="shared" si="0"/>
        <v>HMPUUC</v>
      </c>
      <c r="E22" s="3" t="s">
        <v>645</v>
      </c>
      <c r="F22" s="1" t="str">
        <f>VLOOKUP($C22,'[1]Data Dictionary'!$B$1:$I$65600,5,FALSE)</f>
        <v>Purchase UOM Conversion</v>
      </c>
      <c r="G22" s="1" t="str">
        <f>VLOOKUP($C22,'[1]Data Dictionary'!$B$1:$I$65600,6,FALSE)</f>
        <v>Purchase UOM Conversion</v>
      </c>
      <c r="H22" s="1" t="str">
        <f>VLOOKUP($C22,'[1]Data Dictionary'!$B$1:$I$65600,7,FALSE)</f>
        <v>Purchase UOM Conversion</v>
      </c>
      <c r="I22" s="1" t="str">
        <f>VLOOKUP($C22,'[1]Data Dictionary'!$B$1:$I$65600,8,FALSE)</f>
        <v>Purchase UOM Conversion</v>
      </c>
      <c r="J22" s="1" t="str">
        <f>VLOOKUP($C22,'[1]Data Dictionary'!$B$1:$I$65600,2,FALSE)</f>
        <v>NUMERIC</v>
      </c>
      <c r="K22" s="2" t="str">
        <f>VLOOKUP($C22,'[1]Data Dictionary'!$B$1:$I$65600,3,FALSE)</f>
        <v>19, 6</v>
      </c>
      <c r="L22" s="3"/>
      <c r="M22" s="3" t="str">
        <f t="shared" si="1"/>
        <v xml:space="preserve"> NULL </v>
      </c>
      <c r="N22" s="3" t="str">
        <f t="shared" si="2"/>
        <v xml:space="preserve"> DEFAULT(0) </v>
      </c>
      <c r="O22" s="1" t="str">
        <f t="shared" si="3"/>
        <v>HMPUUC NUMERIC(19, 6)  NULL  DEFAULT(0) ,</v>
      </c>
      <c r="P22" s="1" t="str">
        <f t="shared" si="4"/>
        <v>HMPUUC NUMBER(19, 6)  DEFAULT(0) ,</v>
      </c>
      <c r="Q22" s="2" t="str">
        <f t="shared" si="5"/>
        <v>19</v>
      </c>
      <c r="R22" s="2" t="str">
        <f t="shared" si="6"/>
        <v xml:space="preserve"> 6</v>
      </c>
      <c r="S22" s="1" t="str">
        <f t="shared" si="7"/>
        <v xml:space="preserve">     A            HMPUUC        19  6       COLHDG('Purchase UOM Convers')</v>
      </c>
      <c r="T22" s="1" t="s">
        <v>9</v>
      </c>
      <c r="U22" s="1" t="str">
        <f t="shared" si="8"/>
        <v>EXEC sys.sp_addextendedproperty @name=N'MS_Description', @value=N'Purchase UOM Conversion' , @level0type=N'SCHEMA',@level0name=N'dbo', @level1type=N'TABLE',@level1name=N'IIMA', @level2type=N'COLUMN',@level2name=N'HMPUUC'</v>
      </c>
      <c r="V22" s="1" t="s">
        <v>1311</v>
      </c>
      <c r="X22" s="1" t="s">
        <v>16</v>
      </c>
      <c r="Y22" s="1" t="s">
        <v>15</v>
      </c>
      <c r="Z22" s="1" t="str">
        <f t="shared" si="9"/>
        <v>HMPUUC</v>
      </c>
      <c r="AA22" s="1" t="str">
        <f t="shared" si="10"/>
        <v>Purchase UOM Conversion</v>
      </c>
      <c r="AC22" s="1">
        <v>1</v>
      </c>
      <c r="AD22" s="6">
        <f t="shared" ca="1" si="11"/>
        <v>20141204</v>
      </c>
      <c r="AE22" s="3">
        <f t="shared" ca="1" si="12"/>
        <v>144109</v>
      </c>
      <c r="AF22" s="3" t="s">
        <v>88</v>
      </c>
      <c r="AG22" s="1">
        <v>0</v>
      </c>
      <c r="AH22" s="1">
        <v>0</v>
      </c>
      <c r="AJ22" s="1" t="str">
        <f t="shared" ca="1" si="13"/>
        <v>insert into ZDIC values('DJB', '', 'EN', 'S', 'HMPUUC', 'Purchase UOM Conversion', '', '1', '20141204', '144109', 'SQL', '0', '0', '')</v>
      </c>
      <c r="AK22" s="5" t="s">
        <v>9</v>
      </c>
      <c r="AL22" s="1" t="str">
        <f t="shared" si="14"/>
        <v>, HMPUUC</v>
      </c>
      <c r="AM22" s="1" t="str">
        <f t="shared" si="15"/>
        <v>, IUMCN</v>
      </c>
      <c r="AR22" s="3"/>
      <c r="AU22" s="3"/>
      <c r="AV22" s="3"/>
      <c r="AW22" s="3"/>
      <c r="AX22" s="6"/>
      <c r="AY22" s="3"/>
      <c r="AZ22" s="3"/>
    </row>
    <row r="23" spans="1:52" ht="12.75" customHeight="1" x14ac:dyDescent="0.25">
      <c r="A23" s="4"/>
      <c r="B23" s="1" t="str">
        <f>VLOOKUP($D$2,[1]Tables!$B$1:$D$65499,2,FALSE)</f>
        <v>HM</v>
      </c>
      <c r="C23" s="1" t="s">
        <v>644</v>
      </c>
      <c r="D23" s="1" t="str">
        <f t="shared" si="0"/>
        <v>HMSLUM</v>
      </c>
      <c r="E23" s="20" t="s">
        <v>643</v>
      </c>
      <c r="F23" s="1" t="str">
        <f>VLOOKUP($C23,'[1]Data Dictionary'!$B$1:$I$65600,5,FALSE)</f>
        <v>Material Sales Unit</v>
      </c>
      <c r="G23" s="1" t="str">
        <f>VLOOKUP($C23,'[1]Data Dictionary'!$B$1:$I$65600,6,FALSE)</f>
        <v>Material Sales Unit</v>
      </c>
      <c r="H23" s="1" t="str">
        <f>VLOOKUP($C23,'[1]Data Dictionary'!$B$1:$I$65600,7,FALSE)</f>
        <v>Material Sales Unit</v>
      </c>
      <c r="I23" s="1" t="str">
        <f>VLOOKUP($C23,'[1]Data Dictionary'!$B$1:$I$65600,8,FALSE)</f>
        <v>Material Sales Unit</v>
      </c>
      <c r="J23" s="1" t="str">
        <f>VLOOKUP($C23,'[1]Data Dictionary'!$B$1:$I$65600,2,FALSE)</f>
        <v>VARCHAR</v>
      </c>
      <c r="K23" s="2" t="str">
        <f>VLOOKUP($C23,'[1]Data Dictionary'!$B$1:$I$65600,3,FALSE)</f>
        <v>10</v>
      </c>
      <c r="L23" s="3"/>
      <c r="M23" s="3" t="str">
        <f t="shared" si="1"/>
        <v xml:space="preserve"> NULL </v>
      </c>
      <c r="N23" s="3" t="str">
        <f t="shared" si="2"/>
        <v xml:space="preserve"> DEFAULT('') </v>
      </c>
      <c r="O23" s="1" t="str">
        <f t="shared" si="3"/>
        <v>HMSLUM VARCHAR(10)  NULL  DEFAULT('') ,</v>
      </c>
      <c r="P23" s="1" t="str">
        <f t="shared" si="4"/>
        <v>HMSLUM VARCHAR2(10) DEFAULT(' '),</v>
      </c>
      <c r="Q23" s="2" t="str">
        <f t="shared" si="5"/>
        <v>10</v>
      </c>
      <c r="R23" s="2" t="str">
        <f t="shared" si="6"/>
        <v/>
      </c>
      <c r="S23" s="1" t="str">
        <f t="shared" si="7"/>
        <v xml:space="preserve">     A            HMSLUM        10          COLHDG('Material Sales Unit')</v>
      </c>
      <c r="T23" s="1" t="s">
        <v>9</v>
      </c>
      <c r="U23" s="1" t="str">
        <f t="shared" si="8"/>
        <v>EXEC sys.sp_addextendedproperty @name=N'MS_Description', @value=N'Material Sales Unit' , @level0type=N'SCHEMA',@level0name=N'dbo', @level1type=N'TABLE',@level1name=N'IIMA', @level2type=N'COLUMN',@level2name=N'HMSLUM'</v>
      </c>
      <c r="V23" s="1" t="s">
        <v>1311</v>
      </c>
      <c r="X23" s="1" t="s">
        <v>16</v>
      </c>
      <c r="Y23" s="1" t="s">
        <v>15</v>
      </c>
      <c r="Z23" s="1" t="str">
        <f t="shared" si="9"/>
        <v>HMSLUM</v>
      </c>
      <c r="AA23" s="1" t="str">
        <f t="shared" si="10"/>
        <v>Material Sales Unit</v>
      </c>
      <c r="AC23" s="1">
        <v>1</v>
      </c>
      <c r="AD23" s="6">
        <f t="shared" ca="1" si="11"/>
        <v>20141204</v>
      </c>
      <c r="AE23" s="3">
        <f t="shared" ca="1" si="12"/>
        <v>144109</v>
      </c>
      <c r="AF23" s="3" t="s">
        <v>88</v>
      </c>
      <c r="AG23" s="1">
        <v>0</v>
      </c>
      <c r="AH23" s="1">
        <v>0</v>
      </c>
      <c r="AJ23" s="1" t="str">
        <f t="shared" ca="1" si="13"/>
        <v>insert into ZDIC values('DJB', '', 'EN', 'S', 'HMSLUM', 'Material Sales Unit', '', '1', '20141204', '144109', 'SQL', '0', '0', '')</v>
      </c>
      <c r="AK23" s="5" t="s">
        <v>9</v>
      </c>
      <c r="AL23" s="1" t="str">
        <f t="shared" si="14"/>
        <v>, HMSLUM</v>
      </c>
      <c r="AM23" s="1" t="str">
        <f t="shared" si="15"/>
        <v>, IUMR</v>
      </c>
      <c r="AR23" s="3"/>
      <c r="AU23" s="3"/>
      <c r="AV23" s="3"/>
      <c r="AW23" s="3"/>
      <c r="AX23" s="6"/>
      <c r="AY23" s="3"/>
      <c r="AZ23" s="3"/>
    </row>
    <row r="24" spans="1:52" ht="12.75" customHeight="1" x14ac:dyDescent="0.25">
      <c r="A24" s="4"/>
      <c r="B24" s="1" t="str">
        <f>VLOOKUP($D$2,[1]Tables!$B$1:$D$65499,2,FALSE)</f>
        <v>HM</v>
      </c>
      <c r="C24" s="1" t="s">
        <v>642</v>
      </c>
      <c r="D24" s="1" t="str">
        <f t="shared" si="0"/>
        <v>HMSLUC</v>
      </c>
      <c r="E24" s="3" t="s">
        <v>641</v>
      </c>
      <c r="F24" s="1" t="str">
        <f>VLOOKUP($C24,'[1]Data Dictionary'!$B$1:$I$65600,5,FALSE)</f>
        <v>Sales UOM Conversion</v>
      </c>
      <c r="G24" s="1" t="str">
        <f>VLOOKUP($C24,'[1]Data Dictionary'!$B$1:$I$65600,6,FALSE)</f>
        <v>Sales UOM Conversion</v>
      </c>
      <c r="H24" s="1" t="str">
        <f>VLOOKUP($C24,'[1]Data Dictionary'!$B$1:$I$65600,7,FALSE)</f>
        <v>Sales UOM Conversion</v>
      </c>
      <c r="I24" s="1" t="str">
        <f>VLOOKUP($C24,'[1]Data Dictionary'!$B$1:$I$65600,8,FALSE)</f>
        <v>Sales UOM Conversion</v>
      </c>
      <c r="J24" s="1" t="str">
        <f>VLOOKUP($C24,'[1]Data Dictionary'!$B$1:$I$65600,2,FALSE)</f>
        <v>NUMERIC</v>
      </c>
      <c r="K24" s="2" t="str">
        <f>VLOOKUP($C24,'[1]Data Dictionary'!$B$1:$I$65600,3,FALSE)</f>
        <v>19, 6</v>
      </c>
      <c r="L24" s="3"/>
      <c r="M24" s="3" t="str">
        <f t="shared" si="1"/>
        <v xml:space="preserve"> NULL </v>
      </c>
      <c r="N24" s="3" t="str">
        <f t="shared" si="2"/>
        <v xml:space="preserve"> DEFAULT(0) </v>
      </c>
      <c r="O24" s="1" t="str">
        <f t="shared" si="3"/>
        <v>HMSLUC NUMERIC(19, 6)  NULL  DEFAULT(0) ,</v>
      </c>
      <c r="P24" s="1" t="str">
        <f t="shared" si="4"/>
        <v>HMSLUC NUMBER(19, 6)  DEFAULT(0) ,</v>
      </c>
      <c r="Q24" s="2" t="str">
        <f t="shared" si="5"/>
        <v>19</v>
      </c>
      <c r="R24" s="2" t="str">
        <f t="shared" si="6"/>
        <v xml:space="preserve"> 6</v>
      </c>
      <c r="S24" s="1" t="str">
        <f t="shared" si="7"/>
        <v xml:space="preserve">     A            HMSLUC        19  6       COLHDG('Sales UOM Conversion')</v>
      </c>
      <c r="T24" s="1" t="s">
        <v>9</v>
      </c>
      <c r="U24" s="1" t="str">
        <f t="shared" si="8"/>
        <v>EXEC sys.sp_addextendedproperty @name=N'MS_Description', @value=N'Sales UOM Conversion' , @level0type=N'SCHEMA',@level0name=N'dbo', @level1type=N'TABLE',@level1name=N'IIMA', @level2type=N'COLUMN',@level2name=N'HMSLUC'</v>
      </c>
      <c r="V24" s="1" t="s">
        <v>1311</v>
      </c>
      <c r="X24" s="1" t="s">
        <v>16</v>
      </c>
      <c r="Y24" s="1" t="s">
        <v>15</v>
      </c>
      <c r="Z24" s="1" t="str">
        <f t="shared" si="9"/>
        <v>HMSLUC</v>
      </c>
      <c r="AA24" s="1" t="str">
        <f t="shared" si="10"/>
        <v>Sales UOM Conversion</v>
      </c>
      <c r="AC24" s="1">
        <v>1</v>
      </c>
      <c r="AD24" s="6">
        <f t="shared" ca="1" si="11"/>
        <v>20141204</v>
      </c>
      <c r="AE24" s="3">
        <f t="shared" ca="1" si="12"/>
        <v>144109</v>
      </c>
      <c r="AF24" s="3" t="s">
        <v>88</v>
      </c>
      <c r="AG24" s="1">
        <v>0</v>
      </c>
      <c r="AH24" s="1">
        <v>0</v>
      </c>
      <c r="AJ24" s="1" t="str">
        <f t="shared" ca="1" si="13"/>
        <v>insert into ZDIC values('DJB', '', 'EN', 'S', 'HMSLUC', 'Sales UOM Conversion', '', '1', '20141204', '144109', 'SQL', '0', '0', '')</v>
      </c>
      <c r="AK24" s="5" t="s">
        <v>9</v>
      </c>
      <c r="AL24" s="1" t="str">
        <f t="shared" si="14"/>
        <v>, HMSLUC</v>
      </c>
      <c r="AM24" s="1" t="str">
        <f t="shared" si="15"/>
        <v>, IUMRC</v>
      </c>
      <c r="AR24" s="3"/>
      <c r="AU24" s="3"/>
      <c r="AV24" s="3"/>
      <c r="AW24" s="3"/>
      <c r="AX24" s="6"/>
      <c r="AY24" s="3"/>
      <c r="AZ24" s="3"/>
    </row>
    <row r="25" spans="1:52" ht="12.75" customHeight="1" x14ac:dyDescent="0.25">
      <c r="A25" s="4"/>
      <c r="B25" s="1" t="str">
        <f>VLOOKUP($D$2,[1]Tables!$B$1:$D$65499,2,FALSE)</f>
        <v>HM</v>
      </c>
      <c r="C25" s="1" t="s">
        <v>731</v>
      </c>
      <c r="D25" s="1" t="str">
        <f t="shared" ref="D25:D26" si="16">B25 &amp; C25</f>
        <v>HMITMN</v>
      </c>
      <c r="E25" s="3" t="s">
        <v>640</v>
      </c>
      <c r="F25" s="1" t="str">
        <f>VLOOKUP($C25,'[1]Data Dictionary'!$B$1:$I$65600,5,FALSE)</f>
        <v>Minimum Balance</v>
      </c>
      <c r="G25" s="1" t="str">
        <f>VLOOKUP($C25,'[1]Data Dictionary'!$B$1:$I$65600,6,FALSE)</f>
        <v>Minimum Balance</v>
      </c>
      <c r="H25" s="1" t="str">
        <f>VLOOKUP($C25,'[1]Data Dictionary'!$B$1:$I$65600,7,FALSE)</f>
        <v>Minimum Balance</v>
      </c>
      <c r="I25" s="1" t="str">
        <f>VLOOKUP($C25,'[1]Data Dictionary'!$B$1:$I$65600,8,FALSE)</f>
        <v>Minimum Balance</v>
      </c>
      <c r="J25" s="1" t="str">
        <f>VLOOKUP($C25,'[1]Data Dictionary'!$B$1:$I$65600,2,FALSE)</f>
        <v>NUMERIC</v>
      </c>
      <c r="K25" s="2" t="str">
        <f>VLOOKUP($C25,'[1]Data Dictionary'!$B$1:$I$65600,3,FALSE)</f>
        <v>19, 6</v>
      </c>
      <c r="L25" s="3"/>
      <c r="M25" s="3" t="str">
        <f t="shared" ref="M25:M26" si="17">IF(L25="", " NULL ", " NOT NULL ")</f>
        <v xml:space="preserve"> NULL </v>
      </c>
      <c r="N25" s="3" t="str">
        <f t="shared" ref="N25:N26" si="18">IF(J25="NUMERIC", " DEFAULT(0) ", IF(J25="DATETIME", "", " DEFAULT('') "))</f>
        <v xml:space="preserve"> DEFAULT(0) </v>
      </c>
      <c r="O25" s="1" t="str">
        <f t="shared" ref="O25:O26" si="19">CONCATENATE(D25, " ", J25, IF(J25="DATETIME", "",CONCATENATE("(", K25, ") ")), M25, N25,",")</f>
        <v>HMITMN NUMERIC(19, 6)  NULL  DEFAULT(0) ,</v>
      </c>
      <c r="P25" s="1" t="str">
        <f t="shared" ref="P25:P26" si="20">CONCATENATE(D25, " ",IF(J25="VARCHAR", "VARCHAR2",IF(J25="NUMERIC", "NUMBER", J25)), IF(J25="DATETIME", "",CONCATENATE("(", K25, ") ")), IF(TRIM(L25)&lt;&gt;"", M25,IF(TRIM(N25)="DEFAULT('')", "DEFAULT(' ')", N25)), ",")</f>
        <v>HMITMN NUMBER(19, 6)  DEFAULT(0) ,</v>
      </c>
      <c r="Q25" s="2" t="str">
        <f t="shared" ref="Q25:Q26" si="21">IF(J25="VARCHAR",K25,LEFT(K25,FIND(",",K25)-1))</f>
        <v>19</v>
      </c>
      <c r="R25" s="2" t="str">
        <f t="shared" ref="R25:R26" si="22">IF(J25="VARCHAR","",RIGHT(K25,LEN(K25)-FIND(",",K25)))</f>
        <v xml:space="preserve"> 6</v>
      </c>
      <c r="S25" s="1" t="str">
        <f t="shared" ref="S25:S26" si="23">CONCATENATE("     A            ", D25, RIGHT("          "&amp;Q25,10),RIGHT("   "&amp;R25,3),"       COLHDG('", LEFT(F25,20), "')")</f>
        <v xml:space="preserve">     A            HMITMN        19  6       COLHDG('Minimum Balance')</v>
      </c>
      <c r="T25" s="1" t="s">
        <v>9</v>
      </c>
      <c r="U25" s="1" t="str">
        <f t="shared" ref="U25:U26" si="24">CONCATENATE("EXEC sys.sp_addextendedproperty @name=N'MS_Description', @value=N'", F25, "' , @level0type=N'SCHEMA',@level0name=N'dbo', @level1type=N'TABLE',@level1name=N'", $D$2, "', @level2type=N'COLUMN',@level2name=N'", D25, "'")</f>
        <v>EXEC sys.sp_addextendedproperty @name=N'MS_Description', @value=N'Minimum Balance' , @level0type=N'SCHEMA',@level0name=N'dbo', @level1type=N'TABLE',@level1name=N'IIMA', @level2type=N'COLUMN',@level2name=N'HMITMN'</v>
      </c>
      <c r="V25" s="1" t="s">
        <v>1311</v>
      </c>
      <c r="X25" s="1" t="s">
        <v>16</v>
      </c>
      <c r="Y25" s="1" t="s">
        <v>15</v>
      </c>
      <c r="Z25" s="1" t="str">
        <f t="shared" ref="Z25:Z26" si="25">D25</f>
        <v>HMITMN</v>
      </c>
      <c r="AA25" s="1" t="str">
        <f t="shared" ref="AA25:AA26" si="26">IF(AND(X25="EN",Y25="S"),F25, IF(AND(X25="ID", Y25="S"),G25, IF(AND(X25="EN", Y25="R"),H25,I25)))</f>
        <v>Minimum Balance</v>
      </c>
      <c r="AC25" s="1">
        <v>1</v>
      </c>
      <c r="AD25" s="6">
        <f t="shared" ca="1" si="11"/>
        <v>20141204</v>
      </c>
      <c r="AE25" s="3">
        <f t="shared" ca="1" si="12"/>
        <v>144109</v>
      </c>
      <c r="AF25" s="3" t="s">
        <v>88</v>
      </c>
      <c r="AG25" s="1">
        <v>0</v>
      </c>
      <c r="AH25" s="1">
        <v>0</v>
      </c>
      <c r="AJ25" s="1" t="str">
        <f t="shared" ref="AJ25:AJ26" ca="1" si="27">CONCATENATE("insert into ZDIC values('",V25, "', '",W25, "', '",X25, "', '",Y25, "', '",Z25, "', '",AA25, "', '",AB25, "', '",AC25, "', '",AD25, "', '",AE25, "', '",AF25, "', '",AG25, "', '",AH25, "', '",AI25, "')")</f>
        <v>insert into ZDIC values('DJB', '', 'EN', 'S', 'HMITMN', 'Minimum Balance', '', '1', '20141204', '144109', 'SQL', '0', '0', '')</v>
      </c>
      <c r="AK25" s="5" t="s">
        <v>9</v>
      </c>
      <c r="AL25" s="1" t="str">
        <f t="shared" ref="AL25:AL26" si="28">", " &amp;D25</f>
        <v>, HMITMN</v>
      </c>
      <c r="AM25" s="1" t="str">
        <f t="shared" ref="AM25:AM26" si="29">CONCATENATE(", ",E25)</f>
        <v>, IMIN</v>
      </c>
      <c r="AR25" s="3"/>
      <c r="AU25" s="3"/>
      <c r="AV25" s="3"/>
      <c r="AW25" s="3"/>
      <c r="AX25" s="6"/>
      <c r="AY25" s="3"/>
      <c r="AZ25" s="3"/>
    </row>
    <row r="26" spans="1:52" ht="12.75" customHeight="1" x14ac:dyDescent="0.25">
      <c r="A26" s="4"/>
      <c r="B26" s="1" t="str">
        <f>VLOOKUP($D$2,[1]Tables!$B$1:$D$65499,2,FALSE)</f>
        <v>HM</v>
      </c>
      <c r="C26" s="1" t="s">
        <v>732</v>
      </c>
      <c r="D26" s="1" t="str">
        <f t="shared" si="16"/>
        <v>HMITRO</v>
      </c>
      <c r="E26" s="20">
        <v>0</v>
      </c>
      <c r="F26" s="1" t="str">
        <f>VLOOKUP($C26,'[1]Data Dictionary'!$B$1:$I$65600,5,FALSE)</f>
        <v>Reorder Point</v>
      </c>
      <c r="G26" s="1" t="str">
        <f>VLOOKUP($C26,'[1]Data Dictionary'!$B$1:$I$65600,6,FALSE)</f>
        <v>Reorder Point</v>
      </c>
      <c r="H26" s="1" t="str">
        <f>VLOOKUP($C26,'[1]Data Dictionary'!$B$1:$I$65600,7,FALSE)</f>
        <v>Reorder Point</v>
      </c>
      <c r="I26" s="1" t="str">
        <f>VLOOKUP($C26,'[1]Data Dictionary'!$B$1:$I$65600,8,FALSE)</f>
        <v>Reorder Point</v>
      </c>
      <c r="J26" s="1" t="str">
        <f>VLOOKUP($C26,'[1]Data Dictionary'!$B$1:$I$65600,2,FALSE)</f>
        <v>NUMERIC</v>
      </c>
      <c r="K26" s="2" t="str">
        <f>VLOOKUP($C26,'[1]Data Dictionary'!$B$1:$I$65600,3,FALSE)</f>
        <v>19, 6</v>
      </c>
      <c r="L26" s="3"/>
      <c r="M26" s="3" t="str">
        <f t="shared" si="17"/>
        <v xml:space="preserve"> NULL </v>
      </c>
      <c r="N26" s="3" t="str">
        <f t="shared" si="18"/>
        <v xml:space="preserve"> DEFAULT(0) </v>
      </c>
      <c r="O26" s="1" t="str">
        <f t="shared" si="19"/>
        <v>HMITRO NUMERIC(19, 6)  NULL  DEFAULT(0) ,</v>
      </c>
      <c r="P26" s="1" t="str">
        <f t="shared" si="20"/>
        <v>HMITRO NUMBER(19, 6)  DEFAULT(0) ,</v>
      </c>
      <c r="Q26" s="2" t="str">
        <f t="shared" si="21"/>
        <v>19</v>
      </c>
      <c r="R26" s="2" t="str">
        <f t="shared" si="22"/>
        <v xml:space="preserve"> 6</v>
      </c>
      <c r="S26" s="1" t="str">
        <f t="shared" si="23"/>
        <v xml:space="preserve">     A            HMITRO        19  6       COLHDG('Reorder Point')</v>
      </c>
      <c r="T26" s="1" t="s">
        <v>9</v>
      </c>
      <c r="U26" s="1" t="str">
        <f t="shared" si="24"/>
        <v>EXEC sys.sp_addextendedproperty @name=N'MS_Description', @value=N'Reorder Point' , @level0type=N'SCHEMA',@level0name=N'dbo', @level1type=N'TABLE',@level1name=N'IIMA', @level2type=N'COLUMN',@level2name=N'HMITRO'</v>
      </c>
      <c r="V26" s="1" t="s">
        <v>1311</v>
      </c>
      <c r="X26" s="1" t="s">
        <v>16</v>
      </c>
      <c r="Y26" s="1" t="s">
        <v>15</v>
      </c>
      <c r="Z26" s="1" t="str">
        <f t="shared" si="25"/>
        <v>HMITRO</v>
      </c>
      <c r="AA26" s="1" t="str">
        <f t="shared" si="26"/>
        <v>Reorder Point</v>
      </c>
      <c r="AC26" s="1">
        <v>1</v>
      </c>
      <c r="AD26" s="6">
        <f t="shared" ca="1" si="11"/>
        <v>20141204</v>
      </c>
      <c r="AE26" s="3">
        <f t="shared" ca="1" si="12"/>
        <v>144109</v>
      </c>
      <c r="AF26" s="3" t="s">
        <v>88</v>
      </c>
      <c r="AG26" s="1">
        <v>0</v>
      </c>
      <c r="AH26" s="1">
        <v>0</v>
      </c>
      <c r="AJ26" s="1" t="str">
        <f t="shared" ca="1" si="27"/>
        <v>insert into ZDIC values('DJB', '', 'EN', 'S', 'HMITRO', 'Reorder Point', '', '1', '20141204', '144109', 'SQL', '0', '0', '')</v>
      </c>
      <c r="AK26" s="5" t="s">
        <v>9</v>
      </c>
      <c r="AL26" s="1" t="str">
        <f t="shared" si="28"/>
        <v>, HMITRO</v>
      </c>
      <c r="AM26" s="1" t="str">
        <f t="shared" si="29"/>
        <v>, 0</v>
      </c>
      <c r="AR26" s="3"/>
      <c r="AU26" s="3"/>
      <c r="AV26" s="3"/>
      <c r="AW26" s="3"/>
      <c r="AX26" s="6"/>
      <c r="AY26" s="3"/>
      <c r="AZ26" s="3"/>
    </row>
    <row r="27" spans="1:52" ht="12.75" customHeight="1" x14ac:dyDescent="0.25">
      <c r="A27" s="4"/>
      <c r="B27" s="1" t="str">
        <f>VLOOKUP($D$2,[1]Tables!$B$1:$D$65499,2,FALSE)</f>
        <v>HM</v>
      </c>
      <c r="C27" s="1" t="s">
        <v>733</v>
      </c>
      <c r="D27" s="1" t="str">
        <f t="shared" si="0"/>
        <v>HMITMX</v>
      </c>
      <c r="E27" s="3">
        <v>0</v>
      </c>
      <c r="F27" s="1" t="str">
        <f>VLOOKUP($C27,'[1]Data Dictionary'!$B$1:$I$65600,5,FALSE)</f>
        <v>Maximum Balance</v>
      </c>
      <c r="G27" s="1" t="str">
        <f>VLOOKUP($C27,'[1]Data Dictionary'!$B$1:$I$65600,6,FALSE)</f>
        <v>Maximum Balance</v>
      </c>
      <c r="H27" s="1" t="str">
        <f>VLOOKUP($C27,'[1]Data Dictionary'!$B$1:$I$65600,7,FALSE)</f>
        <v>Maximum Balance</v>
      </c>
      <c r="I27" s="1" t="str">
        <f>VLOOKUP($C27,'[1]Data Dictionary'!$B$1:$I$65600,8,FALSE)</f>
        <v>Maximum Balance</v>
      </c>
      <c r="J27" s="1" t="str">
        <f>VLOOKUP($C27,'[1]Data Dictionary'!$B$1:$I$65600,2,FALSE)</f>
        <v>NUMERIC</v>
      </c>
      <c r="K27" s="2" t="str">
        <f>VLOOKUP($C27,'[1]Data Dictionary'!$B$1:$I$65600,3,FALSE)</f>
        <v>19, 6</v>
      </c>
      <c r="L27" s="3"/>
      <c r="M27" s="3" t="str">
        <f t="shared" si="1"/>
        <v xml:space="preserve"> NULL </v>
      </c>
      <c r="N27" s="3" t="str">
        <f t="shared" si="2"/>
        <v xml:space="preserve"> DEFAULT(0) </v>
      </c>
      <c r="O27" s="1" t="str">
        <f t="shared" si="3"/>
        <v>HMITMX NUMERIC(19, 6)  NULL  DEFAULT(0) ,</v>
      </c>
      <c r="P27" s="1" t="str">
        <f t="shared" si="4"/>
        <v>HMITMX NUMBER(19, 6)  DEFAULT(0) ,</v>
      </c>
      <c r="Q27" s="2" t="str">
        <f t="shared" si="5"/>
        <v>19</v>
      </c>
      <c r="R27" s="2" t="str">
        <f t="shared" si="6"/>
        <v xml:space="preserve"> 6</v>
      </c>
      <c r="S27" s="1" t="str">
        <f t="shared" si="7"/>
        <v xml:space="preserve">     A            HMITMX        19  6       COLHDG('Maximum Balance')</v>
      </c>
      <c r="T27" s="1" t="s">
        <v>9</v>
      </c>
      <c r="U27" s="1" t="str">
        <f t="shared" si="8"/>
        <v>EXEC sys.sp_addextendedproperty @name=N'MS_Description', @value=N'Maximum Balance' , @level0type=N'SCHEMA',@level0name=N'dbo', @level1type=N'TABLE',@level1name=N'IIMA', @level2type=N'COLUMN',@level2name=N'HMITMX'</v>
      </c>
      <c r="V27" s="1" t="s">
        <v>1311</v>
      </c>
      <c r="X27" s="1" t="s">
        <v>16</v>
      </c>
      <c r="Y27" s="1" t="s">
        <v>15</v>
      </c>
      <c r="Z27" s="1" t="str">
        <f t="shared" si="9"/>
        <v>HMITMX</v>
      </c>
      <c r="AA27" s="1" t="str">
        <f t="shared" si="10"/>
        <v>Maximum Balance</v>
      </c>
      <c r="AC27" s="1">
        <v>1</v>
      </c>
      <c r="AD27" s="6">
        <f t="shared" ca="1" si="11"/>
        <v>20141204</v>
      </c>
      <c r="AE27" s="3">
        <f t="shared" ca="1" si="12"/>
        <v>144109</v>
      </c>
      <c r="AF27" s="3" t="s">
        <v>88</v>
      </c>
      <c r="AG27" s="1">
        <v>0</v>
      </c>
      <c r="AH27" s="1">
        <v>0</v>
      </c>
      <c r="AJ27" s="1" t="str">
        <f t="shared" ca="1" si="13"/>
        <v>insert into ZDIC values('DJB', '', 'EN', 'S', 'HMITMX', 'Maximum Balance', '', '1', '20141204', '144109', 'SQL', '0', '0', '')</v>
      </c>
      <c r="AK27" s="5" t="s">
        <v>9</v>
      </c>
      <c r="AL27" s="1" t="str">
        <f t="shared" si="14"/>
        <v>, HMITMX</v>
      </c>
      <c r="AM27" s="1" t="str">
        <f t="shared" si="15"/>
        <v>, 0</v>
      </c>
      <c r="AR27" s="3"/>
      <c r="AU27" s="3"/>
      <c r="AV27" s="3"/>
      <c r="AW27" s="3"/>
      <c r="AX27" s="6"/>
      <c r="AY27" s="3"/>
      <c r="AZ27" s="3"/>
    </row>
    <row r="28" spans="1:52" ht="12.75" customHeight="1" x14ac:dyDescent="0.25">
      <c r="A28" s="4"/>
      <c r="B28" s="1" t="str">
        <f>VLOOKUP($D$2,[1]Tables!$B$1:$D$65499,2,FALSE)</f>
        <v>HM</v>
      </c>
      <c r="C28" s="1" t="s">
        <v>639</v>
      </c>
      <c r="D28" s="1" t="str">
        <f t="shared" si="0"/>
        <v>HMITSC</v>
      </c>
      <c r="E28" s="20" t="s">
        <v>638</v>
      </c>
      <c r="F28" s="1" t="str">
        <f>VLOOKUP($C28,'[1]Data Dictionary'!$B$1:$I$65600,5,FALSE)</f>
        <v>Material Standard Cost</v>
      </c>
      <c r="G28" s="1" t="str">
        <f>VLOOKUP($C28,'[1]Data Dictionary'!$B$1:$I$65600,6,FALSE)</f>
        <v>Material Standard Cost</v>
      </c>
      <c r="H28" s="1" t="str">
        <f>VLOOKUP($C28,'[1]Data Dictionary'!$B$1:$I$65600,7,FALSE)</f>
        <v>Material Standard Cost</v>
      </c>
      <c r="I28" s="1" t="str">
        <f>VLOOKUP($C28,'[1]Data Dictionary'!$B$1:$I$65600,8,FALSE)</f>
        <v>Material Standard Cost</v>
      </c>
      <c r="J28" s="1" t="str">
        <f>VLOOKUP($C28,'[1]Data Dictionary'!$B$1:$I$65600,2,FALSE)</f>
        <v>NUMERIC</v>
      </c>
      <c r="K28" s="2" t="str">
        <f>VLOOKUP($C28,'[1]Data Dictionary'!$B$1:$I$65600,3,FALSE)</f>
        <v>19, 6</v>
      </c>
      <c r="L28" s="3"/>
      <c r="M28" s="3" t="str">
        <f t="shared" si="1"/>
        <v xml:space="preserve"> NULL </v>
      </c>
      <c r="N28" s="3" t="str">
        <f t="shared" si="2"/>
        <v xml:space="preserve"> DEFAULT(0) </v>
      </c>
      <c r="O28" s="1" t="str">
        <f t="shared" si="3"/>
        <v>HMITSC NUMERIC(19, 6)  NULL  DEFAULT(0) ,</v>
      </c>
      <c r="P28" s="1" t="str">
        <f t="shared" si="4"/>
        <v>HMITSC NUMBER(19, 6)  DEFAULT(0) ,</v>
      </c>
      <c r="Q28" s="2" t="str">
        <f t="shared" si="5"/>
        <v>19</v>
      </c>
      <c r="R28" s="2" t="str">
        <f t="shared" si="6"/>
        <v xml:space="preserve"> 6</v>
      </c>
      <c r="S28" s="1" t="str">
        <f t="shared" si="7"/>
        <v xml:space="preserve">     A            HMITSC        19  6       COLHDG('Material Standard Co')</v>
      </c>
      <c r="T28" s="1" t="s">
        <v>9</v>
      </c>
      <c r="U28" s="1" t="str">
        <f t="shared" si="8"/>
        <v>EXEC sys.sp_addextendedproperty @name=N'MS_Description', @value=N'Material Standard Cost' , @level0type=N'SCHEMA',@level0name=N'dbo', @level1type=N'TABLE',@level1name=N'IIMA', @level2type=N'COLUMN',@level2name=N'HMITSC'</v>
      </c>
      <c r="V28" s="1" t="s">
        <v>1311</v>
      </c>
      <c r="X28" s="1" t="s">
        <v>16</v>
      </c>
      <c r="Y28" s="1" t="s">
        <v>15</v>
      </c>
      <c r="Z28" s="1" t="str">
        <f t="shared" si="9"/>
        <v>HMITSC</v>
      </c>
      <c r="AA28" s="1" t="str">
        <f t="shared" si="10"/>
        <v>Material Standard Cost</v>
      </c>
      <c r="AC28" s="1">
        <v>1</v>
      </c>
      <c r="AD28" s="6">
        <f t="shared" ca="1" si="11"/>
        <v>20141204</v>
      </c>
      <c r="AE28" s="3">
        <f t="shared" ca="1" si="12"/>
        <v>144109</v>
      </c>
      <c r="AF28" s="3" t="s">
        <v>88</v>
      </c>
      <c r="AG28" s="1">
        <v>0</v>
      </c>
      <c r="AH28" s="1">
        <v>0</v>
      </c>
      <c r="AJ28" s="1" t="str">
        <f t="shared" ca="1" si="13"/>
        <v>insert into ZDIC values('DJB', '', 'EN', 'S', 'HMITSC', 'Material Standard Cost', '', '1', '20141204', '144109', 'SQL', '0', '0', '')</v>
      </c>
      <c r="AK28" s="5" t="s">
        <v>9</v>
      </c>
      <c r="AL28" s="1" t="str">
        <f t="shared" si="14"/>
        <v>, HMITSC</v>
      </c>
      <c r="AM28" s="1" t="str">
        <f t="shared" si="15"/>
        <v>, ISCST</v>
      </c>
      <c r="AR28" s="3"/>
      <c r="AU28" s="3"/>
      <c r="AV28" s="3"/>
      <c r="AW28" s="3"/>
      <c r="AX28" s="6"/>
      <c r="AY28" s="3"/>
      <c r="AZ28" s="3"/>
    </row>
    <row r="29" spans="1:52" ht="12.75" customHeight="1" x14ac:dyDescent="0.25">
      <c r="A29" s="4"/>
      <c r="B29" s="1" t="str">
        <f>VLOOKUP($D$2,[1]Tables!$B$1:$D$65499,2,FALSE)</f>
        <v>HM</v>
      </c>
      <c r="C29" s="1" t="s">
        <v>637</v>
      </c>
      <c r="D29" s="1" t="str">
        <f t="shared" ref="D29" si="30">B29 &amp; C29</f>
        <v>HMITAC</v>
      </c>
      <c r="E29" s="3" t="s">
        <v>636</v>
      </c>
      <c r="F29" s="1" t="str">
        <f>VLOOKUP($C29,'[1]Data Dictionary'!$B$1:$I$65600,5,FALSE)</f>
        <v>Material Actual Cost</v>
      </c>
      <c r="G29" s="1" t="str">
        <f>VLOOKUP($C29,'[1]Data Dictionary'!$B$1:$I$65600,6,FALSE)</f>
        <v>Material Actual Cost</v>
      </c>
      <c r="H29" s="1" t="str">
        <f>VLOOKUP($C29,'[1]Data Dictionary'!$B$1:$I$65600,7,FALSE)</f>
        <v>Material Actual Cost</v>
      </c>
      <c r="I29" s="1" t="str">
        <f>VLOOKUP($C29,'[1]Data Dictionary'!$B$1:$I$65600,8,FALSE)</f>
        <v>Material Actual Cost</v>
      </c>
      <c r="J29" s="1" t="str">
        <f>VLOOKUP($C29,'[1]Data Dictionary'!$B$1:$I$65600,2,FALSE)</f>
        <v>NUMERIC</v>
      </c>
      <c r="K29" s="2" t="str">
        <f>VLOOKUP($C29,'[1]Data Dictionary'!$B$1:$I$65600,3,FALSE)</f>
        <v>19, 6</v>
      </c>
      <c r="L29" s="3"/>
      <c r="M29" s="3" t="str">
        <f t="shared" ref="M29" si="31">IF(L29="", " NULL ", " NOT NULL ")</f>
        <v xml:space="preserve"> NULL </v>
      </c>
      <c r="N29" s="3" t="str">
        <f t="shared" ref="N29" si="32">IF(J29="NUMERIC", " DEFAULT(0) ", IF(J29="DATETIME", "", " DEFAULT('') "))</f>
        <v xml:space="preserve"> DEFAULT(0) </v>
      </c>
      <c r="O29" s="1" t="str">
        <f t="shared" ref="O29" si="33">CONCATENATE(D29, " ", J29, IF(J29="DATETIME", "",CONCATENATE("(", K29, ") ")), M29, N29,",")</f>
        <v>HMITAC NUMERIC(19, 6)  NULL  DEFAULT(0) ,</v>
      </c>
      <c r="P29" s="1" t="str">
        <f t="shared" ref="P29" si="34">CONCATENATE(D29, " ",IF(J29="VARCHAR", "VARCHAR2",IF(J29="NUMERIC", "NUMBER", J29)), IF(J29="DATETIME", "",CONCATENATE("(", K29, ") ")), IF(TRIM(L29)&lt;&gt;"", M29,IF(TRIM(N29)="DEFAULT('')", "DEFAULT(' ')", N29)), ",")</f>
        <v>HMITAC NUMBER(19, 6)  DEFAULT(0) ,</v>
      </c>
      <c r="Q29" s="2" t="str">
        <f t="shared" ref="Q29" si="35">IF(J29="VARCHAR",K29,LEFT(K29,FIND(",",K29)-1))</f>
        <v>19</v>
      </c>
      <c r="R29" s="2" t="str">
        <f t="shared" ref="R29" si="36">IF(J29="VARCHAR","",RIGHT(K29,LEN(K29)-FIND(",",K29)))</f>
        <v xml:space="preserve"> 6</v>
      </c>
      <c r="S29" s="1" t="str">
        <f t="shared" ref="S29" si="37">CONCATENATE("     A            ", D29, RIGHT("          "&amp;Q29,10),RIGHT("   "&amp;R29,3),"       COLHDG('", LEFT(F29,20), "')")</f>
        <v xml:space="preserve">     A            HMITAC        19  6       COLHDG('Material Actual Cost')</v>
      </c>
      <c r="T29" s="1" t="s">
        <v>9</v>
      </c>
      <c r="U29" s="1" t="str">
        <f t="shared" ref="U29" si="38">CONCATENATE("EXEC sys.sp_addextendedproperty @name=N'MS_Description', @value=N'", F29, "' , @level0type=N'SCHEMA',@level0name=N'dbo', @level1type=N'TABLE',@level1name=N'", $D$2, "', @level2type=N'COLUMN',@level2name=N'", D29, "'")</f>
        <v>EXEC sys.sp_addextendedproperty @name=N'MS_Description', @value=N'Material Actual Cost' , @level0type=N'SCHEMA',@level0name=N'dbo', @level1type=N'TABLE',@level1name=N'IIMA', @level2type=N'COLUMN',@level2name=N'HMITAC'</v>
      </c>
      <c r="V29" s="1" t="s">
        <v>1311</v>
      </c>
      <c r="X29" s="1" t="s">
        <v>16</v>
      </c>
      <c r="Y29" s="1" t="s">
        <v>15</v>
      </c>
      <c r="Z29" s="1" t="str">
        <f t="shared" ref="Z29" si="39">D29</f>
        <v>HMITAC</v>
      </c>
      <c r="AA29" s="1" t="str">
        <f t="shared" ref="AA29" si="40">IF(AND(X29="EN",Y29="S"),F29, IF(AND(X29="ID", Y29="S"),G29, IF(AND(X29="EN", Y29="R"),H29,I29)))</f>
        <v>Material Actual Cost</v>
      </c>
      <c r="AC29" s="1">
        <v>1</v>
      </c>
      <c r="AD29" s="6">
        <f t="shared" ca="1" si="11"/>
        <v>20141204</v>
      </c>
      <c r="AE29" s="3">
        <f t="shared" ca="1" si="12"/>
        <v>144109</v>
      </c>
      <c r="AF29" s="3" t="s">
        <v>88</v>
      </c>
      <c r="AG29" s="1">
        <v>0</v>
      </c>
      <c r="AH29" s="1">
        <v>0</v>
      </c>
      <c r="AJ29" s="1" t="str">
        <f t="shared" ref="AJ29" ca="1" si="41">CONCATENATE("insert into ZDIC values('",V29, "', '",W29, "', '",X29, "', '",Y29, "', '",Z29, "', '",AA29, "', '",AB29, "', '",AC29, "', '",AD29, "', '",AE29, "', '",AF29, "', '",AG29, "', '",AH29, "', '",AI29, "')")</f>
        <v>insert into ZDIC values('DJB', '', 'EN', 'S', 'HMITAC', 'Material Actual Cost', '', '1', '20141204', '144109', 'SQL', '0', '0', '')</v>
      </c>
      <c r="AK29" s="5" t="s">
        <v>9</v>
      </c>
      <c r="AL29" s="1" t="str">
        <f t="shared" ref="AL29" si="42">", " &amp;D29</f>
        <v>, HMITAC</v>
      </c>
      <c r="AM29" s="1" t="str">
        <f t="shared" ref="AM29" si="43">CONCATENATE(", ",E29)</f>
        <v>, IACST</v>
      </c>
      <c r="AR29" s="3"/>
      <c r="AU29" s="3"/>
      <c r="AV29" s="3"/>
      <c r="AW29" s="3"/>
      <c r="AX29" s="6"/>
      <c r="AY29" s="3"/>
      <c r="AZ29" s="3"/>
    </row>
    <row r="30" spans="1:52" ht="12.75" customHeight="1" x14ac:dyDescent="0.25">
      <c r="A30" s="4"/>
      <c r="B30" s="1" t="str">
        <f>VLOOKUP($D$2,[1]Tables!$B$1:$D$65499,2,FALSE)</f>
        <v>HM</v>
      </c>
      <c r="C30" s="1" t="s">
        <v>535</v>
      </c>
      <c r="D30" s="1" t="str">
        <f t="shared" si="0"/>
        <v>HMCYNO</v>
      </c>
      <c r="E30" s="20" t="s">
        <v>381</v>
      </c>
      <c r="F30" s="1" t="str">
        <f>VLOOKUP($C30,'[1]Data Dictionary'!$B$1:$I$65600,5,FALSE)</f>
        <v>Currency Code</v>
      </c>
      <c r="G30" s="1" t="str">
        <f>VLOOKUP($C30,'[1]Data Dictionary'!$B$1:$I$65600,6,FALSE)</f>
        <v>Currency Code</v>
      </c>
      <c r="H30" s="1" t="str">
        <f>VLOOKUP($C30,'[1]Data Dictionary'!$B$1:$I$65600,7,FALSE)</f>
        <v>Currency Code</v>
      </c>
      <c r="I30" s="1" t="str">
        <f>VLOOKUP($C30,'[1]Data Dictionary'!$B$1:$I$65600,8,FALSE)</f>
        <v>Currency Code</v>
      </c>
      <c r="J30" s="1" t="str">
        <f>VLOOKUP($C30,'[1]Data Dictionary'!$B$1:$I$65600,2,FALSE)</f>
        <v>VARCHAR</v>
      </c>
      <c r="K30" s="2" t="str">
        <f>VLOOKUP($C30,'[1]Data Dictionary'!$B$1:$I$65600,3,FALSE)</f>
        <v>10</v>
      </c>
      <c r="L30" s="3"/>
      <c r="M30" s="3" t="str">
        <f t="shared" si="1"/>
        <v xml:space="preserve"> NULL </v>
      </c>
      <c r="N30" s="3" t="str">
        <f t="shared" si="2"/>
        <v xml:space="preserve"> DEFAULT('') </v>
      </c>
      <c r="O30" s="1" t="str">
        <f t="shared" si="3"/>
        <v>HMCYNO VARCHAR(10)  NULL  DEFAULT('') ,</v>
      </c>
      <c r="P30" s="1" t="str">
        <f t="shared" si="4"/>
        <v>HMCYNO VARCHAR2(10) DEFAULT(' '),</v>
      </c>
      <c r="Q30" s="2" t="str">
        <f t="shared" si="5"/>
        <v>10</v>
      </c>
      <c r="R30" s="2" t="str">
        <f t="shared" si="6"/>
        <v/>
      </c>
      <c r="S30" s="1" t="str">
        <f t="shared" si="7"/>
        <v xml:space="preserve">     A            HMCYNO        10          COLHDG('Currency Code')</v>
      </c>
      <c r="T30" s="1" t="s">
        <v>9</v>
      </c>
      <c r="U30" s="1" t="str">
        <f t="shared" si="8"/>
        <v>EXEC sys.sp_addextendedproperty @name=N'MS_Description', @value=N'Currency Code' , @level0type=N'SCHEMA',@level0name=N'dbo', @level1type=N'TABLE',@level1name=N'IIMA', @level2type=N'COLUMN',@level2name=N'HMCYNO'</v>
      </c>
      <c r="V30" s="1" t="s">
        <v>1311</v>
      </c>
      <c r="X30" s="1" t="s">
        <v>16</v>
      </c>
      <c r="Y30" s="1" t="s">
        <v>15</v>
      </c>
      <c r="Z30" s="1" t="str">
        <f t="shared" si="9"/>
        <v>HMCYNO</v>
      </c>
      <c r="AA30" s="1" t="str">
        <f t="shared" si="10"/>
        <v>Currency Code</v>
      </c>
      <c r="AC30" s="1">
        <v>1</v>
      </c>
      <c r="AD30" s="6">
        <f t="shared" ca="1" si="11"/>
        <v>20141204</v>
      </c>
      <c r="AE30" s="3">
        <f t="shared" ca="1" si="12"/>
        <v>144109</v>
      </c>
      <c r="AF30" s="3" t="s">
        <v>88</v>
      </c>
      <c r="AG30" s="1">
        <v>0</v>
      </c>
      <c r="AH30" s="1">
        <v>0</v>
      </c>
      <c r="AJ30" s="1" t="str">
        <f t="shared" ca="1" si="13"/>
        <v>insert into ZDIC values('DJB', '', 'EN', 'S', 'HMCYNO', 'Currency Code', '', '1', '20141204', '144109', 'SQL', '0', '0', '')</v>
      </c>
      <c r="AK30" s="5" t="s">
        <v>9</v>
      </c>
      <c r="AL30" s="1" t="str">
        <f t="shared" si="14"/>
        <v>, HMCYNO</v>
      </c>
      <c r="AM30" s="1" t="str">
        <f t="shared" si="15"/>
        <v>, ''''</v>
      </c>
      <c r="AR30" s="3"/>
      <c r="AU30" s="3"/>
      <c r="AV30" s="3"/>
      <c r="AW30" s="3"/>
      <c r="AX30" s="6"/>
      <c r="AY30" s="3"/>
      <c r="AZ30" s="3"/>
    </row>
    <row r="31" spans="1:52" ht="12.75" customHeight="1" x14ac:dyDescent="0.25">
      <c r="A31" s="4"/>
      <c r="B31" s="1" t="str">
        <f>VLOOKUP($D$2,[1]Tables!$B$1:$D$65499,2,FALSE)</f>
        <v>HM</v>
      </c>
      <c r="C31" s="1" t="s">
        <v>32</v>
      </c>
      <c r="D31" s="1" t="str">
        <f t="shared" si="0"/>
        <v>HMREMA</v>
      </c>
      <c r="E31" s="20" t="s">
        <v>381</v>
      </c>
      <c r="F31" s="1" t="str">
        <f>VLOOKUP($C31,'[1]Data Dictionary'!$B$1:$I$65600,5,FALSE)</f>
        <v>Remark</v>
      </c>
      <c r="G31" s="1" t="str">
        <f>VLOOKUP($C31,'[1]Data Dictionary'!$B$1:$I$65600,6,FALSE)</f>
        <v>Remark</v>
      </c>
      <c r="H31" s="1" t="str">
        <f>VLOOKUP($C31,'[1]Data Dictionary'!$B$1:$I$65600,7,FALSE)</f>
        <v>Remark</v>
      </c>
      <c r="I31" s="1" t="str">
        <f>VLOOKUP($C31,'[1]Data Dictionary'!$B$1:$I$65600,8,FALSE)</f>
        <v>Remark</v>
      </c>
      <c r="J31" s="1" t="str">
        <f>VLOOKUP($C31,'[1]Data Dictionary'!$B$1:$I$65600,2,FALSE)</f>
        <v>VARCHAR</v>
      </c>
      <c r="K31" s="2" t="str">
        <f>VLOOKUP($C31,'[1]Data Dictionary'!$B$1:$I$65600,3,FALSE)</f>
        <v>100</v>
      </c>
      <c r="L31" s="3"/>
      <c r="M31" s="3" t="str">
        <f t="shared" si="1"/>
        <v xml:space="preserve"> NULL </v>
      </c>
      <c r="N31" s="3" t="str">
        <f t="shared" si="2"/>
        <v xml:space="preserve"> DEFAULT('') </v>
      </c>
      <c r="O31" s="1" t="str">
        <f t="shared" si="3"/>
        <v>HMREMA VARCHAR(100)  NULL  DEFAULT('') ,</v>
      </c>
      <c r="P31" s="1" t="str">
        <f t="shared" si="4"/>
        <v>HMREMA VARCHAR2(100) DEFAULT(' '),</v>
      </c>
      <c r="Q31" s="2" t="str">
        <f t="shared" si="5"/>
        <v>100</v>
      </c>
      <c r="R31" s="2" t="str">
        <f t="shared" si="6"/>
        <v/>
      </c>
      <c r="S31" s="1" t="str">
        <f t="shared" si="7"/>
        <v xml:space="preserve">     A            HMREMA       100          COLHDG('Remark')</v>
      </c>
      <c r="T31" s="1" t="s">
        <v>9</v>
      </c>
      <c r="U31" s="1" t="str">
        <f t="shared" si="8"/>
        <v>EXEC sys.sp_addextendedproperty @name=N'MS_Description', @value=N'Remark' , @level0type=N'SCHEMA',@level0name=N'dbo', @level1type=N'TABLE',@level1name=N'IIMA', @level2type=N'COLUMN',@level2name=N'HMREMA'</v>
      </c>
      <c r="V31" s="1" t="s">
        <v>1311</v>
      </c>
      <c r="X31" s="1" t="s">
        <v>16</v>
      </c>
      <c r="Y31" s="1" t="s">
        <v>15</v>
      </c>
      <c r="Z31" s="1" t="str">
        <f t="shared" si="9"/>
        <v>HMREMA</v>
      </c>
      <c r="AA31" s="1" t="str">
        <f t="shared" si="10"/>
        <v>Remark</v>
      </c>
      <c r="AC31" s="1">
        <v>1</v>
      </c>
      <c r="AD31" s="6">
        <f t="shared" ca="1" si="11"/>
        <v>20141204</v>
      </c>
      <c r="AE31" s="3">
        <f t="shared" ca="1" si="12"/>
        <v>144109</v>
      </c>
      <c r="AF31" s="3" t="s">
        <v>88</v>
      </c>
      <c r="AG31" s="1">
        <v>0</v>
      </c>
      <c r="AH31" s="1">
        <v>0</v>
      </c>
      <c r="AJ31" s="1" t="str">
        <f t="shared" ca="1" si="13"/>
        <v>insert into ZDIC values('DJB', '', 'EN', 'S', 'HMREMA', 'Remark', '', '1', '20141204', '144109', 'SQL', '0', '0', '')</v>
      </c>
      <c r="AK31" s="5" t="s">
        <v>9</v>
      </c>
      <c r="AL31" s="1" t="str">
        <f t="shared" si="14"/>
        <v>, HMREMA</v>
      </c>
      <c r="AM31" s="1" t="str">
        <f t="shared" si="15"/>
        <v>, ''''</v>
      </c>
      <c r="AR31" s="3"/>
      <c r="AU31" s="3"/>
      <c r="AV31" s="3"/>
      <c r="AW31" s="3"/>
      <c r="AX31" s="6"/>
      <c r="AY31" s="3"/>
      <c r="AZ31" s="3"/>
    </row>
    <row r="32" spans="1:52" ht="12.75" customHeight="1" x14ac:dyDescent="0.25">
      <c r="A32" s="4"/>
      <c r="B32" s="1" t="str">
        <f>VLOOKUP($D$2,[1]Tables!$B$1:$D$65499,2,FALSE)</f>
        <v>HM</v>
      </c>
      <c r="C32" s="1" t="s">
        <v>33</v>
      </c>
      <c r="D32" s="1" t="str">
        <f t="shared" si="0"/>
        <v>HMRCST</v>
      </c>
      <c r="E32" s="20" t="s">
        <v>380</v>
      </c>
      <c r="F32" s="1" t="str">
        <f>VLOOKUP($C32,'[1]Data Dictionary'!$B$1:$I$65600,5,FALSE)</f>
        <v>Record Status</v>
      </c>
      <c r="G32" s="1" t="str">
        <f>VLOOKUP($C32,'[1]Data Dictionary'!$B$1:$I$65600,6,FALSE)</f>
        <v>Record Status</v>
      </c>
      <c r="H32" s="1" t="str">
        <f>VLOOKUP($C32,'[1]Data Dictionary'!$B$1:$I$65600,7,FALSE)</f>
        <v>Record Status</v>
      </c>
      <c r="I32" s="1" t="str">
        <f>VLOOKUP($C32,'[1]Data Dictionary'!$B$1:$I$65600,8,FALSE)</f>
        <v>Record Status</v>
      </c>
      <c r="J32" s="1" t="str">
        <f>VLOOKUP($C32,'[1]Data Dictionary'!$B$1:$I$65600,2,FALSE)</f>
        <v>NUMERIC</v>
      </c>
      <c r="K32" s="2" t="str">
        <f>VLOOKUP($C32,'[1]Data Dictionary'!$B$1:$I$65600,3,FALSE)</f>
        <v>1, 0</v>
      </c>
      <c r="L32" s="3"/>
      <c r="M32" s="3" t="str">
        <f t="shared" si="1"/>
        <v xml:space="preserve"> NULL </v>
      </c>
      <c r="N32" s="3" t="str">
        <f t="shared" si="2"/>
        <v xml:space="preserve"> DEFAULT(0) </v>
      </c>
      <c r="O32" s="1" t="str">
        <f t="shared" si="3"/>
        <v>HMRCST NUMERIC(1, 0)  NULL  DEFAULT(0) ,</v>
      </c>
      <c r="P32" s="1" t="str">
        <f t="shared" si="4"/>
        <v>HMRCST NUMBER(1, 0)  DEFAULT(0) ,</v>
      </c>
      <c r="Q32" s="2" t="str">
        <f t="shared" si="5"/>
        <v>1</v>
      </c>
      <c r="R32" s="2" t="str">
        <f t="shared" si="6"/>
        <v xml:space="preserve"> 0</v>
      </c>
      <c r="S32" s="1" t="str">
        <f t="shared" si="7"/>
        <v xml:space="preserve">     A            HMRCST         1  0       COLHDG('Record Status')</v>
      </c>
      <c r="T32" s="1" t="s">
        <v>9</v>
      </c>
      <c r="U32" s="1" t="str">
        <f t="shared" si="8"/>
        <v>EXEC sys.sp_addextendedproperty @name=N'MS_Description', @value=N'Record Status' , @level0type=N'SCHEMA',@level0name=N'dbo', @level1type=N'TABLE',@level1name=N'IIMA', @level2type=N'COLUMN',@level2name=N'HMRCST'</v>
      </c>
      <c r="V32" s="1" t="s">
        <v>1311</v>
      </c>
      <c r="X32" s="1" t="s">
        <v>16</v>
      </c>
      <c r="Y32" s="1" t="s">
        <v>15</v>
      </c>
      <c r="Z32" s="1" t="str">
        <f t="shared" si="9"/>
        <v>HMRCST</v>
      </c>
      <c r="AA32" s="1" t="str">
        <f t="shared" si="10"/>
        <v>Record Status</v>
      </c>
      <c r="AC32" s="1">
        <v>1</v>
      </c>
      <c r="AD32" s="6">
        <f t="shared" ca="1" si="11"/>
        <v>20141204</v>
      </c>
      <c r="AE32" s="3">
        <f t="shared" ca="1" si="12"/>
        <v>144109</v>
      </c>
      <c r="AF32" s="3" t="s">
        <v>88</v>
      </c>
      <c r="AG32" s="1">
        <v>0</v>
      </c>
      <c r="AH32" s="1">
        <v>0</v>
      </c>
      <c r="AJ32" s="1" t="str">
        <f t="shared" ca="1" si="13"/>
        <v>insert into ZDIC values('DJB', '', 'EN', 'S', 'HMRCST', 'Record Status', '', '1', '20141204', '144109', 'SQL', '0', '0', '')</v>
      </c>
      <c r="AK32" s="5" t="s">
        <v>9</v>
      </c>
      <c r="AL32" s="1" t="str">
        <f t="shared" si="14"/>
        <v>, HMRCST</v>
      </c>
      <c r="AM32" s="1" t="str">
        <f t="shared" si="15"/>
        <v>, 1</v>
      </c>
      <c r="AR32" s="3"/>
      <c r="AU32" s="3"/>
      <c r="AV32" s="3"/>
      <c r="AW32" s="3"/>
      <c r="AX32" s="6"/>
      <c r="AY32" s="3"/>
      <c r="AZ32" s="3"/>
    </row>
    <row r="33" spans="1:52" ht="12.75" customHeight="1" x14ac:dyDescent="0.25">
      <c r="A33" s="4"/>
      <c r="B33" s="1" t="str">
        <f>VLOOKUP($D$2,[1]Tables!$B$1:$D$65499,2,FALSE)</f>
        <v>HM</v>
      </c>
      <c r="C33" s="1" t="s">
        <v>23</v>
      </c>
      <c r="D33" s="1" t="str">
        <f t="shared" si="0"/>
        <v>HMCRDT</v>
      </c>
      <c r="E33" s="3" t="s">
        <v>379</v>
      </c>
      <c r="F33" s="1" t="str">
        <f>VLOOKUP($C33,'[1]Data Dictionary'!$B$1:$I$65600,5,FALSE)</f>
        <v>Create Date</v>
      </c>
      <c r="G33" s="1" t="str">
        <f>VLOOKUP($C33,'[1]Data Dictionary'!$B$1:$I$65600,6,FALSE)</f>
        <v>Create Date</v>
      </c>
      <c r="H33" s="1" t="str">
        <f>VLOOKUP($C33,'[1]Data Dictionary'!$B$1:$I$65600,7,FALSE)</f>
        <v>Create Date</v>
      </c>
      <c r="I33" s="1" t="str">
        <f>VLOOKUP($C33,'[1]Data Dictionary'!$B$1:$I$65600,8,FALSE)</f>
        <v>Create Date</v>
      </c>
      <c r="J33" s="1" t="str">
        <f>VLOOKUP($C33,'[1]Data Dictionary'!$B$1:$I$65600,2,FALSE)</f>
        <v>NUMERIC</v>
      </c>
      <c r="K33" s="2" t="str">
        <f>VLOOKUP($C33,'[1]Data Dictionary'!$B$1:$I$65600,3,FALSE)</f>
        <v>8, 0</v>
      </c>
      <c r="L33" s="3"/>
      <c r="M33" s="3" t="str">
        <f t="shared" si="1"/>
        <v xml:space="preserve"> NULL </v>
      </c>
      <c r="N33" s="3" t="str">
        <f t="shared" si="2"/>
        <v xml:space="preserve"> DEFAULT(0) </v>
      </c>
      <c r="O33" s="1" t="str">
        <f t="shared" si="3"/>
        <v>HMCRDT NUMERIC(8, 0)  NULL  DEFAULT(0) ,</v>
      </c>
      <c r="P33" s="1" t="str">
        <f t="shared" si="4"/>
        <v>HMCRDT NUMBER(8, 0)  DEFAULT(0) ,</v>
      </c>
      <c r="Q33" s="2" t="str">
        <f t="shared" si="5"/>
        <v>8</v>
      </c>
      <c r="R33" s="2" t="str">
        <f t="shared" si="6"/>
        <v xml:space="preserve"> 0</v>
      </c>
      <c r="S33" s="1" t="str">
        <f t="shared" si="7"/>
        <v xml:space="preserve">     A            HMCRDT         8  0       COLHDG('Create Date')</v>
      </c>
      <c r="T33" s="1" t="s">
        <v>9</v>
      </c>
      <c r="U33" s="1" t="str">
        <f t="shared" si="8"/>
        <v>EXEC sys.sp_addextendedproperty @name=N'MS_Description', @value=N'Create Date' , @level0type=N'SCHEMA',@level0name=N'dbo', @level1type=N'TABLE',@level1name=N'IIMA', @level2type=N'COLUMN',@level2name=N'HMCRDT'</v>
      </c>
      <c r="V33" s="1" t="s">
        <v>1311</v>
      </c>
      <c r="X33" s="1" t="s">
        <v>16</v>
      </c>
      <c r="Y33" s="1" t="s">
        <v>15</v>
      </c>
      <c r="Z33" s="1" t="str">
        <f t="shared" si="9"/>
        <v>HMCRDT</v>
      </c>
      <c r="AA33" s="1" t="str">
        <f t="shared" si="10"/>
        <v>Create Date</v>
      </c>
      <c r="AC33" s="1">
        <v>1</v>
      </c>
      <c r="AD33" s="6">
        <f t="shared" ca="1" si="11"/>
        <v>20141204</v>
      </c>
      <c r="AE33" s="3">
        <f t="shared" ca="1" si="12"/>
        <v>144109</v>
      </c>
      <c r="AF33" s="3" t="s">
        <v>88</v>
      </c>
      <c r="AG33" s="1">
        <v>0</v>
      </c>
      <c r="AH33" s="1">
        <v>0</v>
      </c>
      <c r="AJ33" s="1" t="str">
        <f t="shared" ca="1" si="13"/>
        <v>insert into ZDIC values('DJB', '', 'EN', 'S', 'HMCRDT', 'Create Date', '', '1', '20141204', '144109', 'SQL', '0', '0', '')</v>
      </c>
      <c r="AK33" s="5" t="s">
        <v>9</v>
      </c>
      <c r="AL33" s="1" t="str">
        <f t="shared" si="14"/>
        <v>, HMCRDT</v>
      </c>
      <c r="AM33" s="1" t="str">
        <f t="shared" si="15"/>
        <v>, year(curdate())*10000+month(curdate())*100+day(curdate())</v>
      </c>
      <c r="AR33" s="3"/>
      <c r="AU33" s="3"/>
      <c r="AV33" s="3"/>
      <c r="AW33" s="3"/>
      <c r="AX33" s="6"/>
      <c r="AY33" s="3"/>
      <c r="AZ33" s="3"/>
    </row>
    <row r="34" spans="1:52" ht="12.75" customHeight="1" x14ac:dyDescent="0.25">
      <c r="A34" s="4"/>
      <c r="B34" s="1" t="str">
        <f>VLOOKUP($D$2,[1]Tables!$B$1:$D$65499,2,FALSE)</f>
        <v>HM</v>
      </c>
      <c r="C34" s="1" t="s">
        <v>24</v>
      </c>
      <c r="D34" s="1" t="str">
        <f t="shared" si="0"/>
        <v>HMCRTM</v>
      </c>
      <c r="E34" s="3" t="s">
        <v>378</v>
      </c>
      <c r="F34" s="1" t="str">
        <f>VLOOKUP($C34,'[1]Data Dictionary'!$B$1:$I$65600,5,FALSE)</f>
        <v>Create Time</v>
      </c>
      <c r="G34" s="1" t="str">
        <f>VLOOKUP($C34,'[1]Data Dictionary'!$B$1:$I$65600,6,FALSE)</f>
        <v>Create Time</v>
      </c>
      <c r="H34" s="1" t="str">
        <f>VLOOKUP($C34,'[1]Data Dictionary'!$B$1:$I$65600,7,FALSE)</f>
        <v>Create Time</v>
      </c>
      <c r="I34" s="1" t="str">
        <f>VLOOKUP($C34,'[1]Data Dictionary'!$B$1:$I$65600,8,FALSE)</f>
        <v>Create Time</v>
      </c>
      <c r="J34" s="1" t="str">
        <f>VLOOKUP($C34,'[1]Data Dictionary'!$B$1:$I$65600,2,FALSE)</f>
        <v>NUMERIC</v>
      </c>
      <c r="K34" s="2" t="str">
        <f>VLOOKUP($C34,'[1]Data Dictionary'!$B$1:$I$65600,3,FALSE)</f>
        <v>6, 0</v>
      </c>
      <c r="L34" s="3"/>
      <c r="M34" s="3" t="str">
        <f t="shared" si="1"/>
        <v xml:space="preserve"> NULL </v>
      </c>
      <c r="N34" s="3" t="str">
        <f t="shared" si="2"/>
        <v xml:space="preserve"> DEFAULT(0) </v>
      </c>
      <c r="O34" s="1" t="str">
        <f t="shared" si="3"/>
        <v>HMCRTM NUMERIC(6, 0)  NULL  DEFAULT(0) ,</v>
      </c>
      <c r="P34" s="1" t="str">
        <f t="shared" si="4"/>
        <v>HMCRTM NUMBER(6, 0)  DEFAULT(0) ,</v>
      </c>
      <c r="Q34" s="2" t="str">
        <f t="shared" si="5"/>
        <v>6</v>
      </c>
      <c r="R34" s="2" t="str">
        <f t="shared" si="6"/>
        <v xml:space="preserve"> 0</v>
      </c>
      <c r="S34" s="1" t="str">
        <f t="shared" si="7"/>
        <v xml:space="preserve">     A            HMCRTM         6  0       COLHDG('Create Time')</v>
      </c>
      <c r="T34" s="1" t="s">
        <v>9</v>
      </c>
      <c r="U34" s="1" t="str">
        <f t="shared" si="8"/>
        <v>EXEC sys.sp_addextendedproperty @name=N'MS_Description', @value=N'Create Time' , @level0type=N'SCHEMA',@level0name=N'dbo', @level1type=N'TABLE',@level1name=N'IIMA', @level2type=N'COLUMN',@level2name=N'HMCRTM'</v>
      </c>
      <c r="V34" s="1" t="s">
        <v>1311</v>
      </c>
      <c r="X34" s="1" t="s">
        <v>16</v>
      </c>
      <c r="Y34" s="1" t="s">
        <v>15</v>
      </c>
      <c r="Z34" s="1" t="str">
        <f t="shared" si="9"/>
        <v>HMCRTM</v>
      </c>
      <c r="AA34" s="1" t="str">
        <f t="shared" si="10"/>
        <v>Create Time</v>
      </c>
      <c r="AC34" s="1">
        <v>1</v>
      </c>
      <c r="AD34" s="6">
        <f t="shared" ca="1" si="11"/>
        <v>20141204</v>
      </c>
      <c r="AE34" s="3">
        <f t="shared" ca="1" si="12"/>
        <v>144109</v>
      </c>
      <c r="AF34" s="3" t="s">
        <v>88</v>
      </c>
      <c r="AG34" s="1">
        <v>0</v>
      </c>
      <c r="AH34" s="1">
        <v>0</v>
      </c>
      <c r="AJ34" s="1" t="str">
        <f t="shared" ca="1" si="13"/>
        <v>insert into ZDIC values('DJB', '', 'EN', 'S', 'HMCRTM', 'Create Time', '', '1', '20141204', '144109', 'SQL', '0', '0', '')</v>
      </c>
      <c r="AK34" s="5" t="s">
        <v>9</v>
      </c>
      <c r="AL34" s="1" t="str">
        <f t="shared" si="14"/>
        <v>, HMCRTM</v>
      </c>
      <c r="AM34" s="1" t="str">
        <f t="shared" si="15"/>
        <v>, hour(curtime())*10000+minute(curtime())*100+second(curtime())</v>
      </c>
      <c r="AR34" s="3"/>
      <c r="AU34" s="3"/>
      <c r="AV34" s="3"/>
      <c r="AW34" s="3"/>
      <c r="AX34" s="6"/>
      <c r="AY34" s="3"/>
      <c r="AZ34" s="3"/>
    </row>
    <row r="35" spans="1:52" ht="12.75" customHeight="1" x14ac:dyDescent="0.25">
      <c r="A35" s="4"/>
      <c r="B35" s="1" t="str">
        <f>VLOOKUP($D$2,[1]Tables!$B$1:$D$65499,2,FALSE)</f>
        <v>HM</v>
      </c>
      <c r="C35" s="1" t="s">
        <v>25</v>
      </c>
      <c r="D35" s="1" t="str">
        <f t="shared" si="0"/>
        <v>HMCRUS</v>
      </c>
      <c r="E35" s="20" t="s">
        <v>377</v>
      </c>
      <c r="F35" s="1" t="str">
        <f>VLOOKUP($C35,'[1]Data Dictionary'!$B$1:$I$65600,5,FALSE)</f>
        <v>Create User</v>
      </c>
      <c r="G35" s="1" t="str">
        <f>VLOOKUP($C35,'[1]Data Dictionary'!$B$1:$I$65600,6,FALSE)</f>
        <v>Create User</v>
      </c>
      <c r="H35" s="1" t="str">
        <f>VLOOKUP($C35,'[1]Data Dictionary'!$B$1:$I$65600,7,FALSE)</f>
        <v>Create User</v>
      </c>
      <c r="I35" s="1" t="str">
        <f>VLOOKUP($C35,'[1]Data Dictionary'!$B$1:$I$65600,8,FALSE)</f>
        <v>Create User</v>
      </c>
      <c r="J35" s="1" t="str">
        <f>VLOOKUP($C35,'[1]Data Dictionary'!$B$1:$I$65600,2,FALSE)</f>
        <v>VARCHAR</v>
      </c>
      <c r="K35" s="2" t="str">
        <f>VLOOKUP($C35,'[1]Data Dictionary'!$B$1:$I$65600,3,FALSE)</f>
        <v>20</v>
      </c>
      <c r="L35" s="3"/>
      <c r="M35" s="3" t="str">
        <f t="shared" si="1"/>
        <v xml:space="preserve"> NULL </v>
      </c>
      <c r="N35" s="3" t="str">
        <f t="shared" si="2"/>
        <v xml:space="preserve"> DEFAULT('') </v>
      </c>
      <c r="O35" s="1" t="str">
        <f t="shared" si="3"/>
        <v>HMCRUS VARCHAR(20)  NULL  DEFAULT('') ,</v>
      </c>
      <c r="P35" s="1" t="str">
        <f t="shared" si="4"/>
        <v>HMCRUS VARCHAR2(20) DEFAULT(' '),</v>
      </c>
      <c r="Q35" s="2" t="str">
        <f t="shared" si="5"/>
        <v>20</v>
      </c>
      <c r="R35" s="2" t="str">
        <f t="shared" si="6"/>
        <v/>
      </c>
      <c r="S35" s="1" t="str">
        <f t="shared" si="7"/>
        <v xml:space="preserve">     A            HMCRUS        20          COLHDG('Create User')</v>
      </c>
      <c r="T35" s="1" t="s">
        <v>9</v>
      </c>
      <c r="U35" s="1" t="str">
        <f t="shared" si="8"/>
        <v>EXEC sys.sp_addextendedproperty @name=N'MS_Description', @value=N'Create User' , @level0type=N'SCHEMA',@level0name=N'dbo', @level1type=N'TABLE',@level1name=N'IIMA', @level2type=N'COLUMN',@level2name=N'HMCRUS'</v>
      </c>
      <c r="V35" s="1" t="s">
        <v>1311</v>
      </c>
      <c r="X35" s="1" t="s">
        <v>16</v>
      </c>
      <c r="Y35" s="1" t="s">
        <v>15</v>
      </c>
      <c r="Z35" s="1" t="str">
        <f t="shared" si="9"/>
        <v>HMCRUS</v>
      </c>
      <c r="AA35" s="1" t="str">
        <f t="shared" si="10"/>
        <v>Create User</v>
      </c>
      <c r="AC35" s="1">
        <v>1</v>
      </c>
      <c r="AD35" s="6">
        <f t="shared" ca="1" si="11"/>
        <v>20141204</v>
      </c>
      <c r="AE35" s="3">
        <f t="shared" ca="1" si="12"/>
        <v>144109</v>
      </c>
      <c r="AF35" s="3" t="s">
        <v>88</v>
      </c>
      <c r="AG35" s="1">
        <v>0</v>
      </c>
      <c r="AH35" s="1">
        <v>0</v>
      </c>
      <c r="AJ35" s="1" t="str">
        <f t="shared" ca="1" si="13"/>
        <v>insert into ZDIC values('DJB', '', 'EN', 'S', 'HMCRUS', 'Create User', '', '1', '20141204', '144109', 'SQL', '0', '0', '')</v>
      </c>
      <c r="AK35" s="5" t="s">
        <v>9</v>
      </c>
      <c r="AL35" s="1" t="str">
        <f t="shared" si="14"/>
        <v>, HMCRUS</v>
      </c>
      <c r="AM35" s="1" t="str">
        <f t="shared" si="15"/>
        <v>, ''SQLSYNCH''</v>
      </c>
      <c r="AR35" s="3"/>
      <c r="AU35" s="3"/>
      <c r="AV35" s="3"/>
      <c r="AW35" s="3"/>
      <c r="AX35" s="6"/>
      <c r="AY35" s="3"/>
      <c r="AZ35" s="3"/>
    </row>
    <row r="36" spans="1:52" ht="12.75" customHeight="1" x14ac:dyDescent="0.25">
      <c r="A36" s="4"/>
      <c r="B36" s="1" t="str">
        <f>VLOOKUP($D$2,[1]Tables!$B$1:$D$65499,2,FALSE)</f>
        <v>HM</v>
      </c>
      <c r="C36" s="1" t="s">
        <v>26</v>
      </c>
      <c r="D36" s="1" t="str">
        <f t="shared" si="0"/>
        <v>HMCHDT</v>
      </c>
      <c r="E36" s="3" t="s">
        <v>379</v>
      </c>
      <c r="F36" s="1" t="str">
        <f>VLOOKUP($C36,'[1]Data Dictionary'!$B$1:$I$65600,5,FALSE)</f>
        <v>Change Date</v>
      </c>
      <c r="G36" s="1" t="str">
        <f>VLOOKUP($C36,'[1]Data Dictionary'!$B$1:$I$65600,6,FALSE)</f>
        <v>Change Date</v>
      </c>
      <c r="H36" s="1" t="str">
        <f>VLOOKUP($C36,'[1]Data Dictionary'!$B$1:$I$65600,7,FALSE)</f>
        <v>Change Date</v>
      </c>
      <c r="I36" s="1" t="str">
        <f>VLOOKUP($C36,'[1]Data Dictionary'!$B$1:$I$65600,8,FALSE)</f>
        <v>Change Date</v>
      </c>
      <c r="J36" s="1" t="str">
        <f>VLOOKUP($C36,'[1]Data Dictionary'!$B$1:$I$65600,2,FALSE)</f>
        <v>NUMERIC</v>
      </c>
      <c r="K36" s="2" t="str">
        <f>VLOOKUP($C36,'[1]Data Dictionary'!$B$1:$I$65600,3,FALSE)</f>
        <v>8, 0</v>
      </c>
      <c r="L36" s="3"/>
      <c r="M36" s="3" t="str">
        <f t="shared" si="1"/>
        <v xml:space="preserve"> NULL </v>
      </c>
      <c r="N36" s="3" t="str">
        <f t="shared" si="2"/>
        <v xml:space="preserve"> DEFAULT(0) </v>
      </c>
      <c r="O36" s="1" t="str">
        <f t="shared" si="3"/>
        <v>HMCHDT NUMERIC(8, 0)  NULL  DEFAULT(0) ,</v>
      </c>
      <c r="P36" s="1" t="str">
        <f t="shared" si="4"/>
        <v>HMCHDT NUMBER(8, 0)  DEFAULT(0) ,</v>
      </c>
      <c r="Q36" s="2" t="str">
        <f t="shared" si="5"/>
        <v>8</v>
      </c>
      <c r="R36" s="2" t="str">
        <f t="shared" si="6"/>
        <v xml:space="preserve"> 0</v>
      </c>
      <c r="S36" s="1" t="str">
        <f t="shared" si="7"/>
        <v xml:space="preserve">     A            HMCHDT         8  0       COLHDG('Change Date')</v>
      </c>
      <c r="T36" s="1" t="s">
        <v>9</v>
      </c>
      <c r="U36" s="1" t="str">
        <f t="shared" si="8"/>
        <v>EXEC sys.sp_addextendedproperty @name=N'MS_Description', @value=N'Change Date' , @level0type=N'SCHEMA',@level0name=N'dbo', @level1type=N'TABLE',@level1name=N'IIMA', @level2type=N'COLUMN',@level2name=N'HMCHDT'</v>
      </c>
      <c r="V36" s="1" t="s">
        <v>1311</v>
      </c>
      <c r="X36" s="1" t="s">
        <v>16</v>
      </c>
      <c r="Y36" s="1" t="s">
        <v>15</v>
      </c>
      <c r="Z36" s="1" t="str">
        <f t="shared" si="9"/>
        <v>HMCHDT</v>
      </c>
      <c r="AA36" s="1" t="str">
        <f t="shared" si="10"/>
        <v>Change Date</v>
      </c>
      <c r="AC36" s="1">
        <v>1</v>
      </c>
      <c r="AD36" s="6">
        <f t="shared" ca="1" si="11"/>
        <v>20141204</v>
      </c>
      <c r="AE36" s="3">
        <f t="shared" ca="1" si="12"/>
        <v>144109</v>
      </c>
      <c r="AF36" s="3" t="s">
        <v>88</v>
      </c>
      <c r="AG36" s="1">
        <v>0</v>
      </c>
      <c r="AH36" s="1">
        <v>0</v>
      </c>
      <c r="AJ36" s="1" t="str">
        <f t="shared" ca="1" si="13"/>
        <v>insert into ZDIC values('DJB', '', 'EN', 'S', 'HMCHDT', 'Change Date', '', '1', '20141204', '144109', 'SQL', '0', '0', '')</v>
      </c>
      <c r="AK36" s="5" t="s">
        <v>9</v>
      </c>
      <c r="AL36" s="1" t="str">
        <f t="shared" si="14"/>
        <v>, HMCHDT</v>
      </c>
      <c r="AM36" s="1" t="str">
        <f t="shared" si="15"/>
        <v>, year(curdate())*10000+month(curdate())*100+day(curdate())</v>
      </c>
      <c r="AR36" s="3"/>
      <c r="AU36" s="3"/>
      <c r="AV36" s="3"/>
      <c r="AW36" s="3"/>
      <c r="AX36" s="6"/>
      <c r="AY36" s="3"/>
      <c r="AZ36" s="3"/>
    </row>
    <row r="37" spans="1:52" ht="12.75" customHeight="1" x14ac:dyDescent="0.25">
      <c r="A37" s="4"/>
      <c r="B37" s="1" t="str">
        <f>VLOOKUP($D$2,[1]Tables!$B$1:$D$65499,2,FALSE)</f>
        <v>HM</v>
      </c>
      <c r="C37" s="1" t="s">
        <v>27</v>
      </c>
      <c r="D37" s="1" t="str">
        <f t="shared" si="0"/>
        <v>HMCHTM</v>
      </c>
      <c r="E37" s="3" t="s">
        <v>378</v>
      </c>
      <c r="F37" s="1" t="str">
        <f>VLOOKUP($C37,'[1]Data Dictionary'!$B$1:$I$65600,5,FALSE)</f>
        <v>Change Time</v>
      </c>
      <c r="G37" s="1" t="str">
        <f>VLOOKUP($C37,'[1]Data Dictionary'!$B$1:$I$65600,6,FALSE)</f>
        <v>Change Time</v>
      </c>
      <c r="H37" s="1" t="str">
        <f>VLOOKUP($C37,'[1]Data Dictionary'!$B$1:$I$65600,7,FALSE)</f>
        <v>Change Time</v>
      </c>
      <c r="I37" s="1" t="str">
        <f>VLOOKUP($C37,'[1]Data Dictionary'!$B$1:$I$65600,8,FALSE)</f>
        <v>Change Time</v>
      </c>
      <c r="J37" s="1" t="str">
        <f>VLOOKUP($C37,'[1]Data Dictionary'!$B$1:$I$65600,2,FALSE)</f>
        <v>NUMERIC</v>
      </c>
      <c r="K37" s="2" t="str">
        <f>VLOOKUP($C37,'[1]Data Dictionary'!$B$1:$I$65600,3,FALSE)</f>
        <v>6, 0</v>
      </c>
      <c r="L37" s="3"/>
      <c r="M37" s="3" t="str">
        <f t="shared" si="1"/>
        <v xml:space="preserve"> NULL </v>
      </c>
      <c r="N37" s="3" t="str">
        <f t="shared" si="2"/>
        <v xml:space="preserve"> DEFAULT(0) </v>
      </c>
      <c r="O37" s="1" t="str">
        <f t="shared" si="3"/>
        <v>HMCHTM NUMERIC(6, 0)  NULL  DEFAULT(0) ,</v>
      </c>
      <c r="P37" s="1" t="str">
        <f t="shared" si="4"/>
        <v>HMCHTM NUMBER(6, 0)  DEFAULT(0) ,</v>
      </c>
      <c r="Q37" s="2" t="str">
        <f t="shared" si="5"/>
        <v>6</v>
      </c>
      <c r="R37" s="2" t="str">
        <f t="shared" si="6"/>
        <v xml:space="preserve"> 0</v>
      </c>
      <c r="S37" s="1" t="str">
        <f t="shared" si="7"/>
        <v xml:space="preserve">     A            HMCHTM         6  0       COLHDG('Change Time')</v>
      </c>
      <c r="T37" s="1" t="s">
        <v>9</v>
      </c>
      <c r="U37" s="1" t="str">
        <f t="shared" si="8"/>
        <v>EXEC sys.sp_addextendedproperty @name=N'MS_Description', @value=N'Change Time' , @level0type=N'SCHEMA',@level0name=N'dbo', @level1type=N'TABLE',@level1name=N'IIMA', @level2type=N'COLUMN',@level2name=N'HMCHTM'</v>
      </c>
      <c r="V37" s="1" t="s">
        <v>1311</v>
      </c>
      <c r="X37" s="1" t="s">
        <v>16</v>
      </c>
      <c r="Y37" s="1" t="s">
        <v>15</v>
      </c>
      <c r="Z37" s="1" t="str">
        <f t="shared" si="9"/>
        <v>HMCHTM</v>
      </c>
      <c r="AA37" s="1" t="str">
        <f t="shared" si="10"/>
        <v>Change Time</v>
      </c>
      <c r="AC37" s="1">
        <v>1</v>
      </c>
      <c r="AD37" s="6">
        <f t="shared" ca="1" si="11"/>
        <v>20141204</v>
      </c>
      <c r="AE37" s="3">
        <f t="shared" ca="1" si="12"/>
        <v>144109</v>
      </c>
      <c r="AF37" s="3" t="s">
        <v>88</v>
      </c>
      <c r="AG37" s="1">
        <v>0</v>
      </c>
      <c r="AH37" s="1">
        <v>0</v>
      </c>
      <c r="AJ37" s="1" t="str">
        <f t="shared" ca="1" si="13"/>
        <v>insert into ZDIC values('DJB', '', 'EN', 'S', 'HMCHTM', 'Change Time', '', '1', '20141204', '144109', 'SQL', '0', '0', '')</v>
      </c>
      <c r="AK37" s="5" t="s">
        <v>9</v>
      </c>
      <c r="AL37" s="1" t="str">
        <f t="shared" si="14"/>
        <v>, HMCHTM</v>
      </c>
      <c r="AM37" s="1" t="str">
        <f t="shared" si="15"/>
        <v>, hour(curtime())*10000+minute(curtime())*100+second(curtime())</v>
      </c>
      <c r="AR37" s="3"/>
      <c r="AU37" s="3"/>
      <c r="AV37" s="3"/>
      <c r="AW37" s="3"/>
      <c r="AX37" s="6"/>
      <c r="AY37" s="3"/>
      <c r="AZ37" s="3"/>
    </row>
    <row r="38" spans="1:52" ht="12.75" customHeight="1" x14ac:dyDescent="0.25">
      <c r="A38" s="4"/>
      <c r="B38" s="1" t="str">
        <f>VLOOKUP($D$2,[1]Tables!$B$1:$D$65499,2,FALSE)</f>
        <v>HM</v>
      </c>
      <c r="C38" s="1" t="s">
        <v>28</v>
      </c>
      <c r="D38" s="1" t="str">
        <f t="shared" si="0"/>
        <v>HMCHUS</v>
      </c>
      <c r="E38" s="20" t="s">
        <v>377</v>
      </c>
      <c r="F38" s="1" t="str">
        <f>VLOOKUP($C38,'[1]Data Dictionary'!$B$1:$I$65600,5,FALSE)</f>
        <v>Change User</v>
      </c>
      <c r="G38" s="1" t="str">
        <f>VLOOKUP($C38,'[1]Data Dictionary'!$B$1:$I$65600,6,FALSE)</f>
        <v>Change User</v>
      </c>
      <c r="H38" s="1" t="str">
        <f>VLOOKUP($C38,'[1]Data Dictionary'!$B$1:$I$65600,7,FALSE)</f>
        <v>Change User</v>
      </c>
      <c r="I38" s="1" t="str">
        <f>VLOOKUP($C38,'[1]Data Dictionary'!$B$1:$I$65600,8,FALSE)</f>
        <v>Change User</v>
      </c>
      <c r="J38" s="1" t="str">
        <f>VLOOKUP($C38,'[1]Data Dictionary'!$B$1:$I$65600,2,FALSE)</f>
        <v>VARCHAR</v>
      </c>
      <c r="K38" s="2" t="str">
        <f>VLOOKUP($C38,'[1]Data Dictionary'!$B$1:$I$65600,3,FALSE)</f>
        <v>20</v>
      </c>
      <c r="L38" s="3"/>
      <c r="M38" s="3" t="str">
        <f t="shared" si="1"/>
        <v xml:space="preserve"> NULL </v>
      </c>
      <c r="N38" s="3" t="str">
        <f t="shared" si="2"/>
        <v xml:space="preserve"> DEFAULT('') </v>
      </c>
      <c r="O38" s="1" t="str">
        <f t="shared" si="3"/>
        <v>HMCHUS VARCHAR(20)  NULL  DEFAULT('') ,</v>
      </c>
      <c r="P38" s="1" t="str">
        <f t="shared" si="4"/>
        <v>HMCHUS VARCHAR2(20) DEFAULT(' '),</v>
      </c>
      <c r="Q38" s="2" t="str">
        <f t="shared" si="5"/>
        <v>20</v>
      </c>
      <c r="R38" s="2" t="str">
        <f t="shared" si="6"/>
        <v/>
      </c>
      <c r="S38" s="1" t="str">
        <f t="shared" si="7"/>
        <v xml:space="preserve">     A            HMCHUS        20          COLHDG('Change User')</v>
      </c>
      <c r="T38" s="1" t="s">
        <v>9</v>
      </c>
      <c r="U38" s="1" t="str">
        <f t="shared" si="8"/>
        <v>EXEC sys.sp_addextendedproperty @name=N'MS_Description', @value=N'Change User' , @level0type=N'SCHEMA',@level0name=N'dbo', @level1type=N'TABLE',@level1name=N'IIMA', @level2type=N'COLUMN',@level2name=N'HMCHUS'</v>
      </c>
      <c r="V38" s="1" t="s">
        <v>1311</v>
      </c>
      <c r="X38" s="1" t="s">
        <v>16</v>
      </c>
      <c r="Y38" s="1" t="s">
        <v>15</v>
      </c>
      <c r="Z38" s="1" t="str">
        <f t="shared" si="9"/>
        <v>HMCHUS</v>
      </c>
      <c r="AA38" s="1" t="str">
        <f t="shared" si="10"/>
        <v>Change User</v>
      </c>
      <c r="AC38" s="1">
        <v>1</v>
      </c>
      <c r="AD38" s="6">
        <f t="shared" ca="1" si="11"/>
        <v>20141204</v>
      </c>
      <c r="AE38" s="3">
        <f t="shared" ca="1" si="12"/>
        <v>144109</v>
      </c>
      <c r="AF38" s="3" t="s">
        <v>88</v>
      </c>
      <c r="AG38" s="1">
        <v>0</v>
      </c>
      <c r="AH38" s="1">
        <v>0</v>
      </c>
      <c r="AJ38" s="1" t="str">
        <f t="shared" ca="1" si="13"/>
        <v>insert into ZDIC values('DJB', '', 'EN', 'S', 'HMCHUS', 'Change User', '', '1', '20141204', '144109', 'SQL', '0', '0', '')</v>
      </c>
      <c r="AK38" s="5" t="s">
        <v>9</v>
      </c>
      <c r="AL38" s="1" t="str">
        <f t="shared" si="14"/>
        <v>, HMCHUS</v>
      </c>
      <c r="AM38" s="1" t="str">
        <f t="shared" si="15"/>
        <v>, ''SQLSYNCH''</v>
      </c>
      <c r="AR38" s="3"/>
      <c r="AU38" s="3"/>
      <c r="AV38" s="3"/>
      <c r="AW38" s="3"/>
      <c r="AX38" s="6"/>
      <c r="AY38" s="3"/>
      <c r="AZ38" s="3"/>
    </row>
    <row r="39" spans="1:52" ht="12.75" customHeight="1" x14ac:dyDescent="0.25">
      <c r="A39" s="4"/>
      <c r="B39" s="4"/>
      <c r="C39" s="4"/>
      <c r="D39" s="5"/>
      <c r="E39" s="9"/>
      <c r="L39" s="3"/>
      <c r="M39" s="3"/>
      <c r="N39" s="3"/>
      <c r="O39" s="1" t="str">
        <f>CONCATENATE(" CONSTRAINT PK_",$D$2, " PRIMARY KEY CLUSTERED (")</f>
        <v xml:space="preserve"> CONSTRAINT PK_IIMA PRIMARY KEY CLUSTERED (</v>
      </c>
      <c r="P39" s="1" t="str">
        <f>CONCATENATE(" CONSTRAINT PK_",$D$2, " PRIMARY KEY (")</f>
        <v xml:space="preserve"> CONSTRAINT PK_IIMA PRIMARY KEY (</v>
      </c>
      <c r="Q39" s="1" t="s">
        <v>9</v>
      </c>
      <c r="R39" s="1" t="s">
        <v>9</v>
      </c>
      <c r="S39" s="1" t="s">
        <v>370</v>
      </c>
      <c r="T39" s="1" t="s">
        <v>9</v>
      </c>
      <c r="AL39" s="16" t="s">
        <v>376</v>
      </c>
      <c r="AM39" s="19" t="str">
        <f>CONCATENATE(" from ", $E$2, "')")</f>
        <v xml:space="preserve"> from IIML01')</v>
      </c>
      <c r="AR39" s="3"/>
      <c r="AU39" s="3"/>
      <c r="AV39" s="3"/>
      <c r="AW39" s="3"/>
      <c r="AX39" s="6"/>
      <c r="AY39" s="3"/>
      <c r="AZ39" s="3"/>
    </row>
    <row r="40" spans="1:52" ht="12.75" customHeight="1" x14ac:dyDescent="0.25">
      <c r="A40" s="4"/>
      <c r="B40" s="4"/>
      <c r="C40" s="4"/>
      <c r="L40" s="3"/>
      <c r="M40" s="3"/>
      <c r="N40" s="3"/>
      <c r="O40" s="1" t="str">
        <f>$D$3</f>
        <v>HMCONO</v>
      </c>
      <c r="P40" s="1" t="str">
        <f>$D$3</f>
        <v>HMCONO</v>
      </c>
      <c r="S40" s="1" t="str">
        <f>CONCATENATE("     A          K ", RIGHT(O40,6))</f>
        <v xml:space="preserve">     A          K HMCONO</v>
      </c>
      <c r="T40" s="1" t="s">
        <v>9</v>
      </c>
      <c r="AR40" s="3"/>
      <c r="AU40" s="3"/>
      <c r="AV40" s="3"/>
      <c r="AW40" s="3"/>
      <c r="AX40" s="6"/>
      <c r="AY40" s="3"/>
      <c r="AZ40" s="3"/>
    </row>
    <row r="41" spans="1:52" ht="12.75" customHeight="1" x14ac:dyDescent="0.25">
      <c r="A41" s="4"/>
      <c r="B41" s="4"/>
      <c r="C41" s="4"/>
      <c r="L41" s="3"/>
      <c r="M41" s="3"/>
      <c r="N41" s="3"/>
      <c r="O41" s="1" t="str">
        <f xml:space="preserve"> ", " &amp; $D4</f>
        <v>, HMBRNO</v>
      </c>
      <c r="P41" s="1" t="str">
        <f xml:space="preserve"> ", " &amp; $D4</f>
        <v>, HMBRNO</v>
      </c>
      <c r="S41" s="1" t="str">
        <f>CONCATENATE("     A          K ", RIGHT(O41,6))</f>
        <v xml:space="preserve">     A          K HMBRNO</v>
      </c>
      <c r="T41" s="1" t="s">
        <v>9</v>
      </c>
      <c r="AR41" s="3"/>
      <c r="AU41" s="3"/>
      <c r="AV41" s="3"/>
      <c r="AW41" s="3"/>
      <c r="AX41" s="6"/>
      <c r="AY41" s="3"/>
      <c r="AZ41" s="3"/>
    </row>
    <row r="42" spans="1:52" ht="12.75" customHeight="1" x14ac:dyDescent="0.25">
      <c r="A42" s="4"/>
      <c r="B42" s="4"/>
      <c r="C42" s="4"/>
      <c r="L42" s="3"/>
      <c r="M42" s="3"/>
      <c r="N42" s="3"/>
      <c r="O42" s="1" t="str">
        <f xml:space="preserve"> ", " &amp; $D5</f>
        <v>, HMITNO</v>
      </c>
      <c r="P42" s="1" t="str">
        <f xml:space="preserve"> ", " &amp; $D5</f>
        <v>, HMITNO</v>
      </c>
      <c r="S42" s="1" t="str">
        <f>CONCATENATE("     A          K ", RIGHT(O42,6))</f>
        <v xml:space="preserve">     A          K HMITNO</v>
      </c>
      <c r="T42" s="1" t="s">
        <v>9</v>
      </c>
      <c r="AR42" s="3"/>
      <c r="AU42" s="3"/>
      <c r="AV42" s="3"/>
      <c r="AW42" s="3"/>
      <c r="AX42" s="6"/>
      <c r="AY42" s="3"/>
      <c r="AZ42" s="3"/>
    </row>
    <row r="43" spans="1:52" ht="12.75" customHeight="1" x14ac:dyDescent="0.25">
      <c r="A43" s="4"/>
      <c r="B43" s="4"/>
      <c r="C43" s="4"/>
      <c r="L43" s="3"/>
      <c r="M43" s="3"/>
      <c r="N43" s="3"/>
      <c r="O43" s="1" t="s">
        <v>11</v>
      </c>
      <c r="P43" s="1" t="s">
        <v>11</v>
      </c>
      <c r="T43" s="1" t="s">
        <v>9</v>
      </c>
      <c r="AR43" s="3"/>
      <c r="AU43" s="3"/>
      <c r="AV43" s="3"/>
      <c r="AW43" s="3"/>
      <c r="AX43" s="6"/>
      <c r="AY43" s="3"/>
      <c r="AZ43" s="3"/>
    </row>
    <row r="44" spans="1:52" ht="12.75" customHeight="1" x14ac:dyDescent="0.25">
      <c r="T44" s="1" t="s">
        <v>9</v>
      </c>
      <c r="AR44" s="3"/>
      <c r="AU44" s="3"/>
      <c r="AV44" s="3"/>
      <c r="AW44" s="3"/>
      <c r="AX44" s="6"/>
      <c r="AY44" s="3"/>
      <c r="AZ44" s="3"/>
    </row>
    <row r="45" spans="1:52" ht="12.75" customHeight="1" x14ac:dyDescent="0.25">
      <c r="T45" s="1" t="s">
        <v>9</v>
      </c>
      <c r="AR45" s="3"/>
      <c r="AU45" s="3"/>
      <c r="AV45" s="3"/>
      <c r="AW45" s="3"/>
      <c r="AX45" s="6"/>
      <c r="AY45" s="3"/>
      <c r="AZ45" s="3"/>
    </row>
    <row r="46" spans="1:52" ht="12.75" customHeight="1" x14ac:dyDescent="0.25">
      <c r="T46" s="1" t="s">
        <v>9</v>
      </c>
      <c r="AR46" s="3"/>
      <c r="AU46" s="3"/>
      <c r="AV46" s="3"/>
      <c r="AW46" s="3"/>
      <c r="AX46" s="6"/>
      <c r="AY46" s="3"/>
      <c r="AZ46" s="3"/>
    </row>
    <row r="47" spans="1:52" ht="12.75" customHeight="1" x14ac:dyDescent="0.25">
      <c r="T47" s="1" t="s">
        <v>9</v>
      </c>
      <c r="AR47" s="3"/>
      <c r="AU47" s="3"/>
      <c r="AV47" s="3"/>
      <c r="AW47" s="3"/>
      <c r="AX47" s="6"/>
      <c r="AY47" s="3"/>
      <c r="AZ47" s="3"/>
    </row>
    <row r="48" spans="1:52" ht="12.75" customHeight="1" x14ac:dyDescent="0.25">
      <c r="T48" s="1" t="s">
        <v>9</v>
      </c>
      <c r="AR48" s="3"/>
      <c r="AU48" s="3"/>
      <c r="AV48" s="3"/>
      <c r="AW48" s="3"/>
      <c r="AX48" s="6"/>
      <c r="AY48" s="3"/>
      <c r="AZ48" s="3"/>
    </row>
    <row r="49" spans="5:52" ht="12.75" customHeight="1" x14ac:dyDescent="0.25">
      <c r="T49" s="1" t="s">
        <v>9</v>
      </c>
      <c r="AR49" s="3"/>
      <c r="AU49" s="3"/>
      <c r="AV49" s="3"/>
      <c r="AW49" s="3"/>
      <c r="AX49" s="6"/>
      <c r="AY49" s="3"/>
      <c r="AZ49" s="3"/>
    </row>
    <row r="50" spans="5:52" ht="12.75" customHeight="1" x14ac:dyDescent="0.25">
      <c r="AR50" s="3"/>
      <c r="AU50" s="3"/>
      <c r="AV50" s="3"/>
      <c r="AW50" s="3"/>
      <c r="AX50" s="6"/>
      <c r="AY50" s="3"/>
      <c r="AZ50" s="3"/>
    </row>
    <row r="51" spans="5:52" ht="12.75" customHeight="1" x14ac:dyDescent="0.25">
      <c r="K51" s="1"/>
      <c r="AR51" s="3"/>
      <c r="AU51" s="3"/>
      <c r="AV51" s="3"/>
      <c r="AW51" s="3"/>
      <c r="AX51" s="6"/>
      <c r="AY51" s="3"/>
      <c r="AZ51" s="3"/>
    </row>
    <row r="52" spans="5:52" ht="12.75" customHeight="1" x14ac:dyDescent="0.25">
      <c r="K52" s="1"/>
      <c r="AR52" s="3"/>
      <c r="AU52" s="3"/>
      <c r="AV52" s="3"/>
      <c r="AW52" s="3"/>
      <c r="AX52" s="6"/>
      <c r="AY52" s="3"/>
      <c r="AZ52" s="3"/>
    </row>
    <row r="53" spans="5:52" ht="12.75" customHeight="1" x14ac:dyDescent="0.25">
      <c r="K53" s="1"/>
      <c r="AR53" s="3"/>
      <c r="AU53" s="3"/>
      <c r="AV53" s="3"/>
      <c r="AW53" s="3"/>
      <c r="AX53" s="6"/>
      <c r="AY53" s="3"/>
      <c r="AZ53" s="3"/>
    </row>
    <row r="54" spans="5:52" ht="12.75" customHeight="1" x14ac:dyDescent="0.25">
      <c r="E54" s="1"/>
      <c r="K54" s="1"/>
      <c r="AR54" s="3"/>
      <c r="AU54" s="3"/>
      <c r="AV54" s="3"/>
      <c r="AW54" s="3"/>
      <c r="AX54" s="6"/>
      <c r="AY54" s="3"/>
      <c r="AZ54" s="3"/>
    </row>
    <row r="55" spans="5:52" ht="12.75" customHeight="1" x14ac:dyDescent="0.25">
      <c r="E55" s="1"/>
      <c r="K55" s="1"/>
      <c r="AR55" s="3"/>
      <c r="AU55" s="3"/>
      <c r="AV55" s="3"/>
      <c r="AW55" s="3"/>
      <c r="AX55" s="6"/>
      <c r="AY55" s="3"/>
      <c r="AZ55" s="3"/>
    </row>
    <row r="56" spans="5:52" ht="12.75" customHeight="1" x14ac:dyDescent="0.25">
      <c r="E56" s="1"/>
      <c r="K56" s="1"/>
      <c r="AR56" s="3"/>
      <c r="AU56" s="3"/>
      <c r="AV56" s="3"/>
      <c r="AW56" s="3"/>
      <c r="AX56" s="6"/>
      <c r="AY56" s="3"/>
      <c r="AZ56" s="3"/>
    </row>
    <row r="57" spans="5:52" ht="12.75" customHeight="1" x14ac:dyDescent="0.25">
      <c r="E57" s="1"/>
      <c r="K57" s="1"/>
      <c r="AR57" s="3"/>
      <c r="AU57" s="3"/>
      <c r="AV57" s="3"/>
      <c r="AW57" s="3"/>
      <c r="AX57" s="6"/>
      <c r="AY57" s="3"/>
      <c r="AZ57" s="3"/>
    </row>
    <row r="58" spans="5:52" ht="12.75" customHeight="1" x14ac:dyDescent="0.25">
      <c r="E58" s="1"/>
      <c r="K58" s="1"/>
      <c r="AR58" s="3"/>
      <c r="AU58" s="3"/>
      <c r="AV58" s="3"/>
      <c r="AW58" s="3"/>
      <c r="AX58" s="6"/>
      <c r="AY58" s="3"/>
      <c r="AZ58" s="3"/>
    </row>
    <row r="59" spans="5:52" ht="12.75" customHeight="1" x14ac:dyDescent="0.25">
      <c r="E59" s="1"/>
      <c r="K59" s="1"/>
      <c r="AR59" s="3"/>
      <c r="AU59" s="3"/>
      <c r="AV59" s="3"/>
      <c r="AW59" s="3"/>
      <c r="AX59" s="6"/>
      <c r="AY59" s="3"/>
      <c r="AZ59" s="3"/>
    </row>
    <row r="60" spans="5:52" ht="12.75" customHeight="1" x14ac:dyDescent="0.25">
      <c r="E60" s="1"/>
      <c r="K60" s="1"/>
      <c r="AR60" s="3"/>
      <c r="AU60" s="3"/>
      <c r="AV60" s="3"/>
      <c r="AW60" s="3"/>
      <c r="AX60" s="6"/>
      <c r="AY60" s="3"/>
      <c r="AZ60" s="3"/>
    </row>
    <row r="61" spans="5:52" ht="12.75" customHeight="1" x14ac:dyDescent="0.25">
      <c r="E61" s="1"/>
      <c r="K61" s="1"/>
      <c r="AR61" s="3"/>
      <c r="AU61" s="3"/>
      <c r="AV61" s="3"/>
      <c r="AW61" s="3"/>
      <c r="AX61" s="6"/>
      <c r="AY61" s="3"/>
      <c r="AZ61" s="3"/>
    </row>
    <row r="62" spans="5:52" ht="12.75" customHeight="1" x14ac:dyDescent="0.25">
      <c r="E62" s="1"/>
      <c r="K62" s="1"/>
      <c r="AR62" s="3"/>
      <c r="AU62" s="3"/>
      <c r="AV62" s="3"/>
      <c r="AW62" s="3"/>
      <c r="AX62" s="6"/>
      <c r="AY62" s="3"/>
      <c r="AZ62" s="3"/>
    </row>
    <row r="63" spans="5:52" ht="12.75" customHeight="1" x14ac:dyDescent="0.25">
      <c r="E63" s="1"/>
      <c r="K63" s="1"/>
      <c r="AR63" s="3"/>
      <c r="AU63" s="3"/>
      <c r="AV63" s="3"/>
      <c r="AW63" s="3"/>
      <c r="AX63" s="6"/>
      <c r="AY63" s="3"/>
      <c r="AZ63" s="3"/>
    </row>
    <row r="64" spans="5:52" ht="12.75" customHeight="1" x14ac:dyDescent="0.25">
      <c r="E64" s="1"/>
      <c r="K64" s="1"/>
      <c r="AR64" s="3"/>
      <c r="AU64" s="3"/>
      <c r="AV64" s="3"/>
      <c r="AW64" s="3"/>
      <c r="AX64" s="6"/>
      <c r="AY64" s="3"/>
      <c r="AZ64" s="3"/>
    </row>
    <row r="65" spans="5:52" ht="12.75" customHeight="1" x14ac:dyDescent="0.25">
      <c r="E65" s="1"/>
      <c r="K65" s="1"/>
      <c r="AR65" s="3"/>
      <c r="AU65" s="3"/>
      <c r="AV65" s="3"/>
      <c r="AW65" s="3"/>
      <c r="AX65" s="6"/>
      <c r="AY65" s="3"/>
      <c r="AZ65" s="3"/>
    </row>
    <row r="66" spans="5:52" ht="12.75" customHeight="1" x14ac:dyDescent="0.25">
      <c r="E66" s="1"/>
      <c r="K66" s="1"/>
      <c r="AR66" s="3"/>
      <c r="AU66" s="3"/>
      <c r="AV66" s="3"/>
      <c r="AW66" s="3"/>
      <c r="AX66" s="6"/>
      <c r="AY66" s="3"/>
      <c r="AZ66" s="3"/>
    </row>
    <row r="67" spans="5:52" ht="12.75" customHeight="1" x14ac:dyDescent="0.25">
      <c r="E67" s="1"/>
      <c r="K67" s="1"/>
      <c r="AR67" s="3"/>
      <c r="AU67" s="3"/>
      <c r="AV67" s="3"/>
      <c r="AW67" s="3"/>
      <c r="AX67" s="6"/>
      <c r="AY67" s="3"/>
      <c r="AZ67" s="3"/>
    </row>
    <row r="68" spans="5:52" ht="12.75" customHeight="1" x14ac:dyDescent="0.25">
      <c r="E68" s="1"/>
      <c r="K68" s="1"/>
      <c r="AR68" s="3"/>
      <c r="AU68" s="3"/>
      <c r="AV68" s="3"/>
      <c r="AW68" s="3"/>
      <c r="AX68" s="6"/>
      <c r="AY68" s="3"/>
      <c r="AZ68" s="3"/>
    </row>
    <row r="69" spans="5:52" ht="12.75" customHeight="1" x14ac:dyDescent="0.25">
      <c r="E69" s="1"/>
      <c r="K69" s="1"/>
      <c r="AR69" s="3"/>
      <c r="AU69" s="3"/>
      <c r="AV69" s="3"/>
      <c r="AW69" s="3"/>
      <c r="AX69" s="6"/>
      <c r="AY69" s="3"/>
      <c r="AZ69" s="3"/>
    </row>
    <row r="70" spans="5:52" ht="12.75" customHeight="1" x14ac:dyDescent="0.25">
      <c r="E70" s="1"/>
      <c r="K70" s="1"/>
      <c r="AR70" s="3"/>
      <c r="AU70" s="3"/>
      <c r="AV70" s="3"/>
      <c r="AW70" s="3"/>
      <c r="AX70" s="6"/>
      <c r="AY70" s="3"/>
      <c r="AZ70" s="3"/>
    </row>
    <row r="71" spans="5:52" ht="12.75" customHeight="1" x14ac:dyDescent="0.25">
      <c r="E71" s="1"/>
      <c r="K71" s="1"/>
      <c r="AR71" s="3"/>
      <c r="AU71" s="3"/>
      <c r="AV71" s="3"/>
      <c r="AW71" s="3"/>
      <c r="AX71" s="6"/>
      <c r="AY71" s="3"/>
      <c r="AZ71" s="3"/>
    </row>
    <row r="72" spans="5:52" ht="12.75" customHeight="1" x14ac:dyDescent="0.25">
      <c r="E72" s="1"/>
      <c r="K72" s="1"/>
      <c r="AR72" s="3"/>
      <c r="AU72" s="3"/>
      <c r="AV72" s="3"/>
      <c r="AW72" s="3"/>
      <c r="AX72" s="6"/>
      <c r="AY72" s="3"/>
      <c r="AZ72" s="3"/>
    </row>
    <row r="73" spans="5:52" ht="12.75" customHeight="1" x14ac:dyDescent="0.25">
      <c r="E73" s="1"/>
      <c r="K73" s="1"/>
      <c r="AR73" s="3"/>
      <c r="AU73" s="3"/>
      <c r="AV73" s="3"/>
      <c r="AW73" s="3"/>
      <c r="AX73" s="6"/>
      <c r="AY73" s="3"/>
      <c r="AZ73" s="3"/>
    </row>
    <row r="74" spans="5:52" ht="12.75" customHeight="1" x14ac:dyDescent="0.25">
      <c r="E74" s="1"/>
      <c r="K74" s="1"/>
      <c r="AR74" s="3"/>
      <c r="AU74" s="3"/>
      <c r="AV74" s="3"/>
      <c r="AW74" s="3"/>
      <c r="AX74" s="6"/>
      <c r="AY74" s="3"/>
      <c r="AZ74" s="3"/>
    </row>
    <row r="75" spans="5:52" ht="12.75" customHeight="1" x14ac:dyDescent="0.25">
      <c r="E75" s="1"/>
      <c r="K75" s="1"/>
      <c r="AR75" s="3"/>
      <c r="AU75" s="3"/>
      <c r="AV75" s="3"/>
      <c r="AW75" s="3"/>
      <c r="AX75" s="6"/>
      <c r="AY75" s="3"/>
      <c r="AZ75" s="3"/>
    </row>
    <row r="76" spans="5:52" ht="12.75" customHeight="1" x14ac:dyDescent="0.25">
      <c r="E76" s="1"/>
      <c r="K76" s="1"/>
      <c r="AR76" s="3"/>
      <c r="AU76" s="3"/>
      <c r="AV76" s="3"/>
      <c r="AW76" s="3"/>
      <c r="AX76" s="6"/>
      <c r="AY76" s="3"/>
      <c r="AZ76" s="3"/>
    </row>
    <row r="77" spans="5:52" ht="12.75" customHeight="1" x14ac:dyDescent="0.25">
      <c r="E77" s="1"/>
      <c r="K77" s="1"/>
      <c r="AR77" s="3"/>
      <c r="AU77" s="3"/>
      <c r="AV77" s="3"/>
      <c r="AW77" s="3"/>
      <c r="AX77" s="6"/>
      <c r="AY77" s="3"/>
      <c r="AZ77" s="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Y56"/>
  <sheetViews>
    <sheetView workbookViewId="0">
      <selection activeCell="N24" sqref="N2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ICON</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R1" s="9"/>
      <c r="AS1" s="9"/>
    </row>
    <row r="2" spans="1:51" ht="14.25" customHeight="1" x14ac:dyDescent="0.25">
      <c r="A2" s="4"/>
      <c r="D2" s="1" t="s">
        <v>697</v>
      </c>
      <c r="E2" s="1" t="e">
        <f>VLOOKUP($D$2,[1]Tables!$B$1:$D$65509,3,FALSE)</f>
        <v>#N/A</v>
      </c>
      <c r="K2" s="3"/>
      <c r="L2" s="3"/>
      <c r="M2" s="3"/>
      <c r="N2" s="3" t="str">
        <f>CONCATENATE("CREATE TABLE ", $D$2, " (")</f>
        <v>CREATE TABLE ICON (</v>
      </c>
      <c r="O2" s="7" t="str">
        <f>CONCATENATE("CREATE TABLE ", $D$2, " (")</f>
        <v>CREATE TABLE ICON (</v>
      </c>
      <c r="P2" s="8" t="s">
        <v>9</v>
      </c>
      <c r="Q2" s="8"/>
      <c r="R2" s="7" t="str">
        <f>CONCATENATE("     A          R ", D2, "R")</f>
        <v xml:space="preserve">     A          R ICONR</v>
      </c>
      <c r="S2" s="1" t="s">
        <v>9</v>
      </c>
      <c r="AJ2" s="5" t="s">
        <v>9</v>
      </c>
      <c r="AQ2" s="3"/>
      <c r="AT2" s="3"/>
      <c r="AU2" s="3"/>
    </row>
    <row r="3" spans="1:51" ht="14.25" customHeight="1" x14ac:dyDescent="0.25">
      <c r="A3" s="4"/>
      <c r="B3" s="1" t="e">
        <f>VLOOKUP($D$2,[1]Tables!$B$1:$D$65509,2,FALSE)</f>
        <v>#N/A</v>
      </c>
      <c r="C3" s="1" t="s">
        <v>17</v>
      </c>
      <c r="D3" s="1" t="e">
        <f t="shared" ref="D3:D17" si="0">B3 &amp; C3</f>
        <v>#N/A</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7" si="1">IF(K3="", " NULL ", " NOT NULL ")</f>
        <v xml:space="preserve"> NOT NULL </v>
      </c>
      <c r="M3" s="3" t="str">
        <f t="shared" ref="M3:M17" si="2">IF(I3="NUMERIC", " DEFAULT(0) ", IF(I3="DATETIME", "", " DEFAULT('') "))</f>
        <v xml:space="preserve"> DEFAULT('') </v>
      </c>
      <c r="N3" s="1" t="e">
        <f t="shared" ref="N3:N17" si="3">CONCATENATE(D3, " ", I3, IF(I3="DATETIME", "",CONCATENATE("(", J3, ") ")), L3, M3,",")</f>
        <v>#N/A</v>
      </c>
      <c r="O3" s="1" t="e">
        <f t="shared" ref="O3:O17" si="4">CONCATENATE(D3, " ",IF(I3="VARCHAR", "VARCHAR2",IF(I3="NUMERIC", "NUMBER", I3)), IF(I3="DATETIME", "",CONCATENATE("(", J3, ") ")), IF(TRIM(K3)&lt;&gt;"", L3,IF(TRIM(M3)="DEFAULT('')", "DEFAULT(' ')", M3)), ",")</f>
        <v>#N/A</v>
      </c>
      <c r="P3" s="2" t="str">
        <f t="shared" ref="P3:P17" si="5">IF(I3="VARCHAR",J3,LEFT(J3,FIND(",",J3)-1))</f>
        <v>10</v>
      </c>
      <c r="Q3" s="2" t="str">
        <f t="shared" ref="Q3:Q17" si="6">IF(I3="VARCHAR","",RIGHT(J3,LEN(J3)-FIND(",",J3)))</f>
        <v/>
      </c>
      <c r="R3" s="1" t="e">
        <f t="shared" ref="R3:R17" si="7">CONCATENATE("     A            ", D3, RIGHT("          "&amp;P3,10),RIGHT("   "&amp;Q3,3),"       COLHDG('", LEFT(E3,20), "')")</f>
        <v>#N/A</v>
      </c>
      <c r="S3" s="1" t="s">
        <v>9</v>
      </c>
      <c r="T3" s="1" t="e">
        <f t="shared" ref="T3:T17" si="8">CONCATENATE("EXEC sys.sp_addextendedproperty @name=N'MS_Description', @value=N'", E3, "' , @level0type=N'SCHEMA',@level0name=N'dbo', @level1type=N'TABLE',@level1name=N'", $D$2, "', @level2type=N'COLUMN',@level2name=N'", D3, "'")</f>
        <v>#N/A</v>
      </c>
      <c r="U3" s="1" t="s">
        <v>1311</v>
      </c>
      <c r="W3" s="1" t="s">
        <v>16</v>
      </c>
      <c r="X3" s="1" t="s">
        <v>15</v>
      </c>
      <c r="Y3" s="1" t="e">
        <f t="shared" ref="Y3:Y17" si="9">D3</f>
        <v>#N/A</v>
      </c>
      <c r="Z3" s="1" t="str">
        <f t="shared" ref="Z3:Z17" si="10">IF(AND(W3="EN",X3="S"),E3, IF(AND(W3="ID", X3="S"),F3, IF(AND(W3="EN", X3="R"),G3,H3)))</f>
        <v>Company Code</v>
      </c>
      <c r="AB3" s="1">
        <v>1</v>
      </c>
      <c r="AC3" s="6">
        <f t="shared" ref="AC3:AC17" ca="1" si="11">YEAR(NOW())*10000+MONTH(NOW())*100+DAY(NOW())</f>
        <v>20141204</v>
      </c>
      <c r="AD3" s="3">
        <f t="shared" ref="AD3:AD17" ca="1" si="12">HOUR(NOW())*10000+MINUTE(NOW())*100+SECOND(NOW())</f>
        <v>144109</v>
      </c>
      <c r="AE3" s="3" t="s">
        <v>88</v>
      </c>
      <c r="AF3" s="1">
        <v>0</v>
      </c>
      <c r="AG3" s="1">
        <v>0</v>
      </c>
      <c r="AI3" s="1" t="e">
        <f t="shared" ref="AI3:AI17" ca="1" si="13">CONCATENATE("insert into ZDIC values('",U3, "', '",V3, "', '",W3, "', '",X3, "', '",Y3, "', '",Z3, "', '",AA3, "', '",AB3, "', '",AC3, "', '",AD3, "', '",AE3, "', '",AF3, "', '",AG3, "', '",AH3, "')")</f>
        <v>#N/A</v>
      </c>
      <c r="AJ3" s="5" t="s">
        <v>9</v>
      </c>
      <c r="AQ3" s="3"/>
      <c r="AT3" s="3"/>
      <c r="AU3" s="3"/>
    </row>
    <row r="4" spans="1:51" ht="14.25" customHeight="1" x14ac:dyDescent="0.25">
      <c r="A4" s="4"/>
      <c r="B4" s="1" t="e">
        <f>VLOOKUP($D$2,[1]Tables!$B$1:$D$65509,2,FALSE)</f>
        <v>#N/A</v>
      </c>
      <c r="C4" s="1" t="s">
        <v>69</v>
      </c>
      <c r="D4" s="1" t="e">
        <f t="shared" si="0"/>
        <v>#N/A</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e">
        <f t="shared" si="3"/>
        <v>#N/A</v>
      </c>
      <c r="O4" s="1" t="e">
        <f t="shared" si="4"/>
        <v>#N/A</v>
      </c>
      <c r="P4" s="2" t="str">
        <f t="shared" si="5"/>
        <v>10</v>
      </c>
      <c r="Q4" s="2" t="str">
        <f t="shared" si="6"/>
        <v/>
      </c>
      <c r="R4" s="1" t="e">
        <f t="shared" si="7"/>
        <v>#N/A</v>
      </c>
      <c r="S4" s="1" t="s">
        <v>9</v>
      </c>
      <c r="T4" s="1" t="e">
        <f t="shared" si="8"/>
        <v>#N/A</v>
      </c>
      <c r="U4" s="1" t="s">
        <v>1311</v>
      </c>
      <c r="W4" s="1" t="s">
        <v>16</v>
      </c>
      <c r="X4" s="1" t="s">
        <v>15</v>
      </c>
      <c r="Y4" s="1" t="e">
        <f t="shared" si="9"/>
        <v>#N/A</v>
      </c>
      <c r="Z4" s="1" t="str">
        <f t="shared" si="10"/>
        <v>Branch Code</v>
      </c>
      <c r="AB4" s="1">
        <v>1</v>
      </c>
      <c r="AC4" s="6">
        <f t="shared" ca="1" si="11"/>
        <v>20141204</v>
      </c>
      <c r="AD4" s="3">
        <f t="shared" ca="1" si="12"/>
        <v>144109</v>
      </c>
      <c r="AE4" s="3" t="s">
        <v>88</v>
      </c>
      <c r="AF4" s="1">
        <v>0</v>
      </c>
      <c r="AG4" s="1">
        <v>0</v>
      </c>
      <c r="AI4" s="1" t="e">
        <f t="shared" ca="1" si="13"/>
        <v>#N/A</v>
      </c>
      <c r="AJ4" s="5" t="s">
        <v>9</v>
      </c>
      <c r="AR4" s="1"/>
      <c r="AS4" s="1"/>
    </row>
    <row r="5" spans="1:51" ht="14.25" customHeight="1" x14ac:dyDescent="0.25">
      <c r="A5" s="4"/>
      <c r="B5" s="1" t="e">
        <f>VLOOKUP($D$2,[1]Tables!$B$1:$D$65509,2,FALSE)</f>
        <v>#N/A</v>
      </c>
      <c r="C5" s="1" t="s">
        <v>675</v>
      </c>
      <c r="D5" s="1" t="e">
        <f t="shared" si="0"/>
        <v>#N/A</v>
      </c>
      <c r="E5" s="1" t="str">
        <f>VLOOKUP($C5,'[1]Data Dictionary'!$B$1:$I$65600,5,FALSE)</f>
        <v>Warehouse Code</v>
      </c>
      <c r="F5" s="1" t="str">
        <f>VLOOKUP($C5,'[1]Data Dictionary'!$B$1:$I$65600,6,FALSE)</f>
        <v>Warehouse Code</v>
      </c>
      <c r="G5" s="1" t="str">
        <f>VLOOKUP($C5,'[1]Data Dictionary'!$B$1:$I$65600,7,FALSE)</f>
        <v>Warehouse Code</v>
      </c>
      <c r="H5" s="1" t="str">
        <f>VLOOKUP($C5,'[1]Data Dictionary'!$B$1:$I$65600,8,FALSE)</f>
        <v>Warehouse Code</v>
      </c>
      <c r="I5" s="1" t="str">
        <f>VLOOKUP($C5,'[1]Data Dictionary'!$B$1:$I$65600,2,FALSE)</f>
        <v>VARCHAR</v>
      </c>
      <c r="J5" s="2">
        <f>VLOOKUP($C5,'[1]Data Dictionary'!$B$1:$I$65600,3,FALSE)</f>
        <v>10</v>
      </c>
      <c r="K5" s="3" t="s">
        <v>13</v>
      </c>
      <c r="L5" s="3" t="str">
        <f t="shared" si="1"/>
        <v xml:space="preserve"> NOT NULL </v>
      </c>
      <c r="M5" s="3" t="str">
        <f t="shared" si="2"/>
        <v xml:space="preserve"> DEFAULT('') </v>
      </c>
      <c r="N5" s="1" t="e">
        <f t="shared" si="3"/>
        <v>#N/A</v>
      </c>
      <c r="O5" s="1" t="e">
        <f t="shared" si="4"/>
        <v>#N/A</v>
      </c>
      <c r="P5" s="2">
        <f t="shared" si="5"/>
        <v>10</v>
      </c>
      <c r="Q5" s="2" t="str">
        <f t="shared" si="6"/>
        <v/>
      </c>
      <c r="R5" s="1" t="e">
        <f t="shared" si="7"/>
        <v>#N/A</v>
      </c>
      <c r="S5" s="1" t="s">
        <v>9</v>
      </c>
      <c r="T5" s="1" t="e">
        <f t="shared" si="8"/>
        <v>#N/A</v>
      </c>
      <c r="U5" s="1" t="s">
        <v>1311</v>
      </c>
      <c r="W5" s="1" t="s">
        <v>16</v>
      </c>
      <c r="X5" s="1" t="s">
        <v>15</v>
      </c>
      <c r="Y5" s="1" t="e">
        <f t="shared" si="9"/>
        <v>#N/A</v>
      </c>
      <c r="Z5" s="1" t="str">
        <f t="shared" si="10"/>
        <v>Warehouse Code</v>
      </c>
      <c r="AB5" s="1">
        <v>1</v>
      </c>
      <c r="AC5" s="6">
        <f t="shared" ca="1" si="11"/>
        <v>20141204</v>
      </c>
      <c r="AD5" s="3">
        <f t="shared" ca="1" si="12"/>
        <v>144109</v>
      </c>
      <c r="AE5" s="3" t="s">
        <v>88</v>
      </c>
      <c r="AF5" s="1">
        <v>0</v>
      </c>
      <c r="AG5" s="1">
        <v>0</v>
      </c>
      <c r="AI5" s="1" t="e">
        <f t="shared" ca="1" si="13"/>
        <v>#N/A</v>
      </c>
      <c r="AJ5" s="5" t="s">
        <v>9</v>
      </c>
      <c r="AR5" s="1"/>
      <c r="AS5" s="1"/>
    </row>
    <row r="6" spans="1:51" ht="14.25" customHeight="1" x14ac:dyDescent="0.25">
      <c r="A6" s="4"/>
      <c r="B6" s="1" t="e">
        <f>VLOOKUP($D$2,[1]Tables!$B$1:$D$65509,2,FALSE)</f>
        <v>#N/A</v>
      </c>
      <c r="C6" s="1" t="s">
        <v>676</v>
      </c>
      <c r="D6" s="1" t="e">
        <f t="shared" si="0"/>
        <v>#N/A</v>
      </c>
      <c r="E6" s="1" t="str">
        <f>VLOOKUP($C6,'[1]Data Dictionary'!$B$1:$I$65600,5,FALSE)</f>
        <v>Location No</v>
      </c>
      <c r="F6" s="1" t="str">
        <f>VLOOKUP($C6,'[1]Data Dictionary'!$B$1:$I$65600,6,FALSE)</f>
        <v>Location No</v>
      </c>
      <c r="G6" s="1" t="str">
        <f>VLOOKUP($C6,'[1]Data Dictionary'!$B$1:$I$65600,7,FALSE)</f>
        <v>Location No</v>
      </c>
      <c r="H6" s="1" t="str">
        <f>VLOOKUP($C6,'[1]Data Dictionary'!$B$1:$I$65600,8,FALSE)</f>
        <v>Location No</v>
      </c>
      <c r="I6" s="1" t="str">
        <f>VLOOKUP($C6,'[1]Data Dictionary'!$B$1:$I$65600,2,FALSE)</f>
        <v>VARCHAR</v>
      </c>
      <c r="J6" s="2" t="str">
        <f>VLOOKUP($C6,'[1]Data Dictionary'!$B$1:$I$65600,3,FALSE)</f>
        <v>10</v>
      </c>
      <c r="K6" s="3" t="s">
        <v>14</v>
      </c>
      <c r="L6" s="3" t="str">
        <f t="shared" si="1"/>
        <v xml:space="preserve"> NOT NULL </v>
      </c>
      <c r="M6" s="3" t="str">
        <f t="shared" si="2"/>
        <v xml:space="preserve"> DEFAULT('') </v>
      </c>
      <c r="N6" s="1" t="e">
        <f t="shared" si="3"/>
        <v>#N/A</v>
      </c>
      <c r="O6" s="1" t="e">
        <f t="shared" si="4"/>
        <v>#N/A</v>
      </c>
      <c r="P6" s="2" t="str">
        <f t="shared" si="5"/>
        <v>10</v>
      </c>
      <c r="Q6" s="2" t="str">
        <f t="shared" si="6"/>
        <v/>
      </c>
      <c r="R6" s="1" t="e">
        <f t="shared" si="7"/>
        <v>#N/A</v>
      </c>
      <c r="S6" s="1" t="s">
        <v>9</v>
      </c>
      <c r="T6" s="1" t="e">
        <f t="shared" si="8"/>
        <v>#N/A</v>
      </c>
      <c r="U6" s="1" t="s">
        <v>1311</v>
      </c>
      <c r="W6" s="1" t="s">
        <v>16</v>
      </c>
      <c r="X6" s="1" t="s">
        <v>15</v>
      </c>
      <c r="Y6" s="1" t="e">
        <f t="shared" si="9"/>
        <v>#N/A</v>
      </c>
      <c r="Z6" s="1" t="str">
        <f t="shared" si="10"/>
        <v>Location No</v>
      </c>
      <c r="AB6" s="1">
        <v>1</v>
      </c>
      <c r="AC6" s="6">
        <f t="shared" ca="1" si="11"/>
        <v>20141204</v>
      </c>
      <c r="AD6" s="3">
        <f t="shared" ca="1" si="12"/>
        <v>144109</v>
      </c>
      <c r="AE6" s="3" t="s">
        <v>88</v>
      </c>
      <c r="AF6" s="1">
        <v>0</v>
      </c>
      <c r="AG6" s="1">
        <v>0</v>
      </c>
      <c r="AI6" s="1" t="e">
        <f t="shared" ca="1" si="13"/>
        <v>#N/A</v>
      </c>
      <c r="AJ6" s="5" t="s">
        <v>9</v>
      </c>
      <c r="AR6" s="1"/>
      <c r="AS6" s="1"/>
    </row>
    <row r="7" spans="1:51" ht="14.25" customHeight="1" x14ac:dyDescent="0.25">
      <c r="A7" s="4"/>
      <c r="B7" s="1" t="e">
        <f>VLOOKUP($D$2,[1]Tables!$B$1:$D$65509,2,FALSE)</f>
        <v>#N/A</v>
      </c>
      <c r="C7" s="1" t="s">
        <v>698</v>
      </c>
      <c r="D7" s="1" t="e">
        <f t="shared" si="0"/>
        <v>#N/A</v>
      </c>
      <c r="E7" s="1" t="str">
        <f>VLOOKUP($C7,'[1]Data Dictionary'!$B$1:$I$65600,5,FALSE)</f>
        <v>Container/Box No.</v>
      </c>
      <c r="F7" s="1" t="str">
        <f>VLOOKUP($C7,'[1]Data Dictionary'!$B$1:$I$65600,6,FALSE)</f>
        <v>Container/Box No.</v>
      </c>
      <c r="G7" s="1" t="str">
        <f>VLOOKUP($C7,'[1]Data Dictionary'!$B$1:$I$65600,7,FALSE)</f>
        <v>Container/Box No.</v>
      </c>
      <c r="H7" s="1" t="str">
        <f>VLOOKUP($C7,'[1]Data Dictionary'!$B$1:$I$65600,8,FALSE)</f>
        <v>Container/Box No.</v>
      </c>
      <c r="I7" s="1" t="str">
        <f>VLOOKUP($C7,'[1]Data Dictionary'!$B$1:$I$65600,2,FALSE)</f>
        <v>VARCHAR</v>
      </c>
      <c r="J7" s="2" t="str">
        <f>VLOOKUP($C7,'[1]Data Dictionary'!$B$1:$I$65600,3,FALSE)</f>
        <v>10</v>
      </c>
      <c r="K7" s="3" t="s">
        <v>70</v>
      </c>
      <c r="L7" s="3" t="str">
        <f t="shared" si="1"/>
        <v xml:space="preserve"> NOT NULL </v>
      </c>
      <c r="M7" s="3" t="str">
        <f t="shared" si="2"/>
        <v xml:space="preserve"> DEFAULT('') </v>
      </c>
      <c r="N7" s="1" t="e">
        <f t="shared" si="3"/>
        <v>#N/A</v>
      </c>
      <c r="O7" s="1" t="e">
        <f t="shared" si="4"/>
        <v>#N/A</v>
      </c>
      <c r="P7" s="2" t="str">
        <f t="shared" si="5"/>
        <v>10</v>
      </c>
      <c r="Q7" s="2" t="str">
        <f t="shared" si="6"/>
        <v/>
      </c>
      <c r="R7" s="1" t="e">
        <f t="shared" si="7"/>
        <v>#N/A</v>
      </c>
      <c r="S7" s="1" t="s">
        <v>9</v>
      </c>
      <c r="T7" s="1" t="e">
        <f t="shared" si="8"/>
        <v>#N/A</v>
      </c>
      <c r="U7" s="1" t="s">
        <v>1311</v>
      </c>
      <c r="W7" s="1" t="s">
        <v>16</v>
      </c>
      <c r="X7" s="1" t="s">
        <v>15</v>
      </c>
      <c r="Y7" s="1" t="e">
        <f t="shared" si="9"/>
        <v>#N/A</v>
      </c>
      <c r="Z7" s="1" t="str">
        <f t="shared" si="10"/>
        <v>Container/Box No.</v>
      </c>
      <c r="AB7" s="1">
        <v>1</v>
      </c>
      <c r="AC7" s="6">
        <f t="shared" ca="1" si="11"/>
        <v>20141204</v>
      </c>
      <c r="AD7" s="3">
        <f t="shared" ca="1" si="12"/>
        <v>144109</v>
      </c>
      <c r="AE7" s="3" t="s">
        <v>88</v>
      </c>
      <c r="AF7" s="1">
        <v>0</v>
      </c>
      <c r="AG7" s="1">
        <v>0</v>
      </c>
      <c r="AI7" s="1" t="e">
        <f t="shared" ca="1" si="13"/>
        <v>#N/A</v>
      </c>
      <c r="AJ7" s="5" t="s">
        <v>9</v>
      </c>
      <c r="AR7" s="1"/>
      <c r="AS7" s="1"/>
    </row>
    <row r="8" spans="1:51" ht="14.25" customHeight="1" x14ac:dyDescent="0.25">
      <c r="A8" s="4"/>
      <c r="B8" s="1" t="e">
        <f>VLOOKUP($D$2,[1]Tables!$B$1:$D$65509,2,FALSE)</f>
        <v>#N/A</v>
      </c>
      <c r="C8" s="1" t="s">
        <v>699</v>
      </c>
      <c r="D8" s="1" t="e">
        <f t="shared" si="0"/>
        <v>#N/A</v>
      </c>
      <c r="E8" s="1" t="str">
        <f>VLOOKUP($C8,'[1]Data Dictionary'!$B$1:$I$65600,5,FALSE)</f>
        <v>Container/Box Name</v>
      </c>
      <c r="F8" s="1" t="str">
        <f>VLOOKUP($C8,'[1]Data Dictionary'!$B$1:$I$65600,6,FALSE)</f>
        <v>Container/Box Name</v>
      </c>
      <c r="G8" s="1" t="str">
        <f>VLOOKUP($C8,'[1]Data Dictionary'!$B$1:$I$65600,7,FALSE)</f>
        <v>Container/Box Name</v>
      </c>
      <c r="H8" s="1" t="str">
        <f>VLOOKUP($C8,'[1]Data Dictionary'!$B$1:$I$65600,8,FALSE)</f>
        <v>Container/Box Name</v>
      </c>
      <c r="I8" s="1" t="str">
        <f>VLOOKUP($C8,'[1]Data Dictionary'!$B$1:$I$65600,2,FALSE)</f>
        <v>VARCHAR</v>
      </c>
      <c r="J8" s="2" t="str">
        <f>VLOOKUP($C8,'[1]Data Dictionary'!$B$1:$I$65600,3,FALSE)</f>
        <v>100</v>
      </c>
      <c r="K8" s="3"/>
      <c r="L8" s="3" t="str">
        <f t="shared" si="1"/>
        <v xml:space="preserve"> NULL </v>
      </c>
      <c r="M8" s="3" t="str">
        <f t="shared" si="2"/>
        <v xml:space="preserve"> DEFAULT('') </v>
      </c>
      <c r="N8" s="1" t="e">
        <f t="shared" si="3"/>
        <v>#N/A</v>
      </c>
      <c r="O8" s="1" t="e">
        <f t="shared" si="4"/>
        <v>#N/A</v>
      </c>
      <c r="P8" s="2" t="str">
        <f t="shared" si="5"/>
        <v>100</v>
      </c>
      <c r="Q8" s="2" t="str">
        <f t="shared" si="6"/>
        <v/>
      </c>
      <c r="R8" s="1" t="e">
        <f t="shared" si="7"/>
        <v>#N/A</v>
      </c>
      <c r="S8" s="1" t="s">
        <v>9</v>
      </c>
      <c r="T8" s="1" t="e">
        <f t="shared" si="8"/>
        <v>#N/A</v>
      </c>
      <c r="U8" s="1" t="s">
        <v>1311</v>
      </c>
      <c r="W8" s="1" t="s">
        <v>16</v>
      </c>
      <c r="X8" s="1" t="s">
        <v>15</v>
      </c>
      <c r="Y8" s="1" t="e">
        <f t="shared" si="9"/>
        <v>#N/A</v>
      </c>
      <c r="Z8" s="1" t="str">
        <f t="shared" si="10"/>
        <v>Container/Box Name</v>
      </c>
      <c r="AB8" s="1">
        <v>1</v>
      </c>
      <c r="AC8" s="6">
        <f t="shared" ca="1" si="11"/>
        <v>20141204</v>
      </c>
      <c r="AD8" s="3">
        <f t="shared" ca="1" si="12"/>
        <v>144109</v>
      </c>
      <c r="AE8" s="3" t="s">
        <v>88</v>
      </c>
      <c r="AF8" s="1">
        <v>0</v>
      </c>
      <c r="AG8" s="1">
        <v>0</v>
      </c>
      <c r="AI8" s="1" t="e">
        <f t="shared" ca="1" si="13"/>
        <v>#N/A</v>
      </c>
      <c r="AJ8" s="5" t="s">
        <v>9</v>
      </c>
      <c r="AQ8" s="6"/>
      <c r="AW8" s="6"/>
      <c r="AX8" s="3"/>
      <c r="AY8" s="3"/>
    </row>
    <row r="9" spans="1:51" ht="14.25" customHeight="1" x14ac:dyDescent="0.25">
      <c r="A9" s="4"/>
      <c r="B9" s="1" t="e">
        <f>VLOOKUP($D$2,[1]Tables!$B$1:$D$65509,2,FALSE)</f>
        <v>#N/A</v>
      </c>
      <c r="C9" s="1" t="s">
        <v>700</v>
      </c>
      <c r="D9" s="1" t="e">
        <f t="shared" si="0"/>
        <v>#N/A</v>
      </c>
      <c r="E9" s="1" t="str">
        <f>VLOOKUP($C9,'[1]Data Dictionary'!$B$1:$I$65600,5,FALSE)</f>
        <v>Container/Box Type</v>
      </c>
      <c r="F9" s="1" t="str">
        <f>VLOOKUP($C9,'[1]Data Dictionary'!$B$1:$I$65600,6,FALSE)</f>
        <v>Container/Box Type</v>
      </c>
      <c r="G9" s="1" t="str">
        <f>VLOOKUP($C9,'[1]Data Dictionary'!$B$1:$I$65600,7,FALSE)</f>
        <v>Container/Box Type</v>
      </c>
      <c r="H9" s="1" t="str">
        <f>VLOOKUP($C9,'[1]Data Dictionary'!$B$1:$I$65600,8,FALSE)</f>
        <v>Container/Box Type</v>
      </c>
      <c r="I9" s="1" t="str">
        <f>VLOOKUP($C9,'[1]Data Dictionary'!$B$1:$I$65600,2,FALSE)</f>
        <v>VARCHAR</v>
      </c>
      <c r="J9" s="2" t="str">
        <f>VLOOKUP($C9,'[1]Data Dictionary'!$B$1:$I$65600,3,FALSE)</f>
        <v>10</v>
      </c>
      <c r="K9" s="3"/>
      <c r="L9" s="3" t="str">
        <f t="shared" si="1"/>
        <v xml:space="preserve"> NULL </v>
      </c>
      <c r="M9" s="3" t="str">
        <f t="shared" si="2"/>
        <v xml:space="preserve"> DEFAULT('') </v>
      </c>
      <c r="N9" s="1" t="e">
        <f t="shared" si="3"/>
        <v>#N/A</v>
      </c>
      <c r="O9" s="1" t="e">
        <f t="shared" si="4"/>
        <v>#N/A</v>
      </c>
      <c r="P9" s="2" t="str">
        <f t="shared" si="5"/>
        <v>10</v>
      </c>
      <c r="Q9" s="2" t="str">
        <f t="shared" si="6"/>
        <v/>
      </c>
      <c r="R9" s="1" t="e">
        <f t="shared" si="7"/>
        <v>#N/A</v>
      </c>
      <c r="S9" s="1" t="s">
        <v>9</v>
      </c>
      <c r="T9" s="1" t="e">
        <f t="shared" si="8"/>
        <v>#N/A</v>
      </c>
      <c r="U9" s="1" t="s">
        <v>1311</v>
      </c>
      <c r="W9" s="1" t="s">
        <v>16</v>
      </c>
      <c r="X9" s="1" t="s">
        <v>15</v>
      </c>
      <c r="Y9" s="1" t="e">
        <f t="shared" si="9"/>
        <v>#N/A</v>
      </c>
      <c r="Z9" s="1" t="str">
        <f t="shared" si="10"/>
        <v>Container/Box Type</v>
      </c>
      <c r="AB9" s="1">
        <v>1</v>
      </c>
      <c r="AC9" s="6">
        <f t="shared" ca="1" si="11"/>
        <v>20141204</v>
      </c>
      <c r="AD9" s="3">
        <f t="shared" ca="1" si="12"/>
        <v>144109</v>
      </c>
      <c r="AE9" s="3" t="s">
        <v>88</v>
      </c>
      <c r="AF9" s="1">
        <v>0</v>
      </c>
      <c r="AG9" s="1">
        <v>0</v>
      </c>
      <c r="AI9" s="1" t="e">
        <f t="shared" ca="1" si="13"/>
        <v>#N/A</v>
      </c>
      <c r="AJ9" s="5" t="s">
        <v>9</v>
      </c>
      <c r="AQ9" s="6"/>
      <c r="AW9" s="6"/>
      <c r="AX9" s="3"/>
      <c r="AY9" s="3"/>
    </row>
    <row r="10" spans="1:51" ht="14.25" customHeight="1" x14ac:dyDescent="0.25">
      <c r="A10" s="4"/>
      <c r="B10" s="1" t="e">
        <f>VLOOKUP($D$2,[1]Tables!$B$1:$D$65509,2,FALSE)</f>
        <v>#N/A</v>
      </c>
      <c r="C10" s="1" t="s">
        <v>32</v>
      </c>
      <c r="D10" s="1" t="e">
        <f t="shared" si="0"/>
        <v>#N/A</v>
      </c>
      <c r="E10" s="1" t="str">
        <f>VLOOKUP($C10,'[1]Data Dictionary'!$B$1:$I$65600,5,FALSE)</f>
        <v>Remark</v>
      </c>
      <c r="F10" s="1" t="str">
        <f>VLOOKUP($C10,'[1]Data Dictionary'!$B$1:$I$65600,6,FALSE)</f>
        <v>Remark</v>
      </c>
      <c r="G10" s="1" t="str">
        <f>VLOOKUP($C10,'[1]Data Dictionary'!$B$1:$I$65600,7,FALSE)</f>
        <v>Remark</v>
      </c>
      <c r="H10" s="1" t="str">
        <f>VLOOKUP($C10,'[1]Data Dictionary'!$B$1:$I$65600,8,FALSE)</f>
        <v>Remark</v>
      </c>
      <c r="I10" s="1" t="str">
        <f>VLOOKUP($C10,'[1]Data Dictionary'!$B$1:$I$65600,2,FALSE)</f>
        <v>VARCHAR</v>
      </c>
      <c r="J10" s="2" t="str">
        <f>VLOOKUP($C10,'[1]Data Dictionary'!$B$1:$I$65600,3,FALSE)</f>
        <v>100</v>
      </c>
      <c r="K10" s="3"/>
      <c r="L10" s="3" t="str">
        <f t="shared" si="1"/>
        <v xml:space="preserve"> NULL </v>
      </c>
      <c r="M10" s="3" t="str">
        <f t="shared" si="2"/>
        <v xml:space="preserve"> DEFAULT('') </v>
      </c>
      <c r="N10" s="1" t="e">
        <f t="shared" si="3"/>
        <v>#N/A</v>
      </c>
      <c r="O10" s="1" t="e">
        <f t="shared" si="4"/>
        <v>#N/A</v>
      </c>
      <c r="P10" s="2" t="str">
        <f t="shared" si="5"/>
        <v>100</v>
      </c>
      <c r="Q10" s="2" t="str">
        <f t="shared" si="6"/>
        <v/>
      </c>
      <c r="R10" s="1" t="e">
        <f t="shared" si="7"/>
        <v>#N/A</v>
      </c>
      <c r="S10" s="1" t="s">
        <v>9</v>
      </c>
      <c r="T10" s="1" t="e">
        <f t="shared" si="8"/>
        <v>#N/A</v>
      </c>
      <c r="U10" s="1" t="s">
        <v>1311</v>
      </c>
      <c r="W10" s="1" t="s">
        <v>16</v>
      </c>
      <c r="X10" s="1" t="s">
        <v>15</v>
      </c>
      <c r="Y10" s="1" t="e">
        <f t="shared" si="9"/>
        <v>#N/A</v>
      </c>
      <c r="Z10" s="1" t="str">
        <f t="shared" si="10"/>
        <v>Remark</v>
      </c>
      <c r="AB10" s="1">
        <v>1</v>
      </c>
      <c r="AC10" s="6">
        <f t="shared" ca="1" si="11"/>
        <v>20141204</v>
      </c>
      <c r="AD10" s="3">
        <f t="shared" ca="1" si="12"/>
        <v>144109</v>
      </c>
      <c r="AE10" s="3" t="s">
        <v>88</v>
      </c>
      <c r="AF10" s="1">
        <v>0</v>
      </c>
      <c r="AG10" s="1">
        <v>0</v>
      </c>
      <c r="AI10" s="1" t="e">
        <f t="shared" ca="1" si="13"/>
        <v>#N/A</v>
      </c>
      <c r="AJ10" s="5" t="s">
        <v>9</v>
      </c>
      <c r="AQ10" s="6"/>
      <c r="AW10" s="6"/>
      <c r="AX10" s="3"/>
      <c r="AY10" s="3"/>
    </row>
    <row r="11" spans="1:51" ht="14.25" customHeight="1" x14ac:dyDescent="0.15">
      <c r="A11" s="4"/>
      <c r="B11" s="1" t="e">
        <f>VLOOKUP($D$2,[1]Tables!$B$1:$D$65509,2,FALSE)</f>
        <v>#N/A</v>
      </c>
      <c r="C11" s="22" t="s">
        <v>33</v>
      </c>
      <c r="D11" s="1" t="e">
        <f t="shared" si="0"/>
        <v>#N/A</v>
      </c>
      <c r="E11" s="1" t="str">
        <f>VLOOKUP($C11,'[1]Data Dictionary'!$B$1:$I$65600,5,FALSE)</f>
        <v>Record Status</v>
      </c>
      <c r="F11" s="1" t="str">
        <f>VLOOKUP($C11,'[1]Data Dictionary'!$B$1:$I$65600,6,FALSE)</f>
        <v>Record Status</v>
      </c>
      <c r="G11" s="1" t="str">
        <f>VLOOKUP($C11,'[1]Data Dictionary'!$B$1:$I$65600,7,FALSE)</f>
        <v>Record Status</v>
      </c>
      <c r="H11" s="1" t="str">
        <f>VLOOKUP($C11,'[1]Data Dictionary'!$B$1:$I$65600,8,FALSE)</f>
        <v>Record Status</v>
      </c>
      <c r="I11" s="1" t="str">
        <f>VLOOKUP($C11,'[1]Data Dictionary'!$B$1:$I$65600,2,FALSE)</f>
        <v>NUMERIC</v>
      </c>
      <c r="J11" s="2" t="str">
        <f>VLOOKUP($C11,'[1]Data Dictionary'!$B$1:$I$65600,3,FALSE)</f>
        <v>1, 0</v>
      </c>
      <c r="K11" s="3"/>
      <c r="L11" s="3" t="str">
        <f t="shared" si="1"/>
        <v xml:space="preserve"> NULL </v>
      </c>
      <c r="M11" s="3" t="str">
        <f t="shared" si="2"/>
        <v xml:space="preserve"> DEFAULT(0) </v>
      </c>
      <c r="N11" s="1" t="e">
        <f t="shared" si="3"/>
        <v>#N/A</v>
      </c>
      <c r="O11" s="1" t="e">
        <f t="shared" si="4"/>
        <v>#N/A</v>
      </c>
      <c r="P11" s="2" t="str">
        <f t="shared" si="5"/>
        <v>1</v>
      </c>
      <c r="Q11" s="2" t="str">
        <f t="shared" si="6"/>
        <v xml:space="preserve"> 0</v>
      </c>
      <c r="R11" s="1" t="e">
        <f t="shared" si="7"/>
        <v>#N/A</v>
      </c>
      <c r="S11" s="1" t="s">
        <v>9</v>
      </c>
      <c r="T11" s="1" t="e">
        <f t="shared" si="8"/>
        <v>#N/A</v>
      </c>
      <c r="U11" s="1" t="s">
        <v>1311</v>
      </c>
      <c r="W11" s="1" t="s">
        <v>16</v>
      </c>
      <c r="X11" s="1" t="s">
        <v>15</v>
      </c>
      <c r="Y11" s="1" t="e">
        <f t="shared" si="9"/>
        <v>#N/A</v>
      </c>
      <c r="Z11" s="1" t="str">
        <f t="shared" si="10"/>
        <v>Record Status</v>
      </c>
      <c r="AB11" s="1">
        <v>1</v>
      </c>
      <c r="AC11" s="6">
        <f t="shared" ca="1" si="11"/>
        <v>20141204</v>
      </c>
      <c r="AD11" s="3">
        <f t="shared" ca="1" si="12"/>
        <v>144109</v>
      </c>
      <c r="AE11" s="3" t="s">
        <v>88</v>
      </c>
      <c r="AF11" s="1">
        <v>0</v>
      </c>
      <c r="AG11" s="1">
        <v>0</v>
      </c>
      <c r="AI11" s="1" t="e">
        <f t="shared" ca="1" si="13"/>
        <v>#N/A</v>
      </c>
      <c r="AJ11" s="5" t="s">
        <v>9</v>
      </c>
      <c r="AQ11" s="6"/>
      <c r="AW11" s="6"/>
      <c r="AX11" s="3"/>
      <c r="AY11" s="3"/>
    </row>
    <row r="12" spans="1:51" ht="14.25" customHeight="1" x14ac:dyDescent="0.15">
      <c r="A12" s="4"/>
      <c r="B12" s="1" t="e">
        <f>VLOOKUP($D$2,[1]Tables!$B$1:$D$65509,2,FALSE)</f>
        <v>#N/A</v>
      </c>
      <c r="C12" s="22" t="s">
        <v>23</v>
      </c>
      <c r="D12" s="1" t="e">
        <f t="shared" si="0"/>
        <v>#N/A</v>
      </c>
      <c r="E12" s="1" t="str">
        <f>VLOOKUP($C12,'[1]Data Dictionary'!$B$1:$I$65600,5,FALSE)</f>
        <v>Create Date</v>
      </c>
      <c r="F12" s="1" t="str">
        <f>VLOOKUP($C12,'[1]Data Dictionary'!$B$1:$I$65600,6,FALSE)</f>
        <v>Create Date</v>
      </c>
      <c r="G12" s="1" t="str">
        <f>VLOOKUP($C12,'[1]Data Dictionary'!$B$1:$I$65600,7,FALSE)</f>
        <v>Create Date</v>
      </c>
      <c r="H12" s="1" t="str">
        <f>VLOOKUP($C12,'[1]Data Dictionary'!$B$1:$I$65600,8,FALSE)</f>
        <v>Create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e">
        <f t="shared" si="3"/>
        <v>#N/A</v>
      </c>
      <c r="O12" s="1" t="e">
        <f t="shared" si="4"/>
        <v>#N/A</v>
      </c>
      <c r="P12" s="2" t="str">
        <f t="shared" si="5"/>
        <v>8</v>
      </c>
      <c r="Q12" s="2" t="str">
        <f t="shared" si="6"/>
        <v xml:space="preserve"> 0</v>
      </c>
      <c r="R12" s="1" t="e">
        <f t="shared" si="7"/>
        <v>#N/A</v>
      </c>
      <c r="S12" s="1" t="s">
        <v>9</v>
      </c>
      <c r="T12" s="1" t="e">
        <f t="shared" si="8"/>
        <v>#N/A</v>
      </c>
      <c r="U12" s="1" t="s">
        <v>1311</v>
      </c>
      <c r="W12" s="1" t="s">
        <v>16</v>
      </c>
      <c r="X12" s="1" t="s">
        <v>15</v>
      </c>
      <c r="Y12" s="1" t="e">
        <f t="shared" si="9"/>
        <v>#N/A</v>
      </c>
      <c r="Z12" s="1" t="str">
        <f t="shared" si="10"/>
        <v>Create Date</v>
      </c>
      <c r="AB12" s="1">
        <v>1</v>
      </c>
      <c r="AC12" s="6">
        <f t="shared" ca="1" si="11"/>
        <v>20141204</v>
      </c>
      <c r="AD12" s="3">
        <f t="shared" ca="1" si="12"/>
        <v>144109</v>
      </c>
      <c r="AE12" s="3" t="s">
        <v>88</v>
      </c>
      <c r="AF12" s="1">
        <v>0</v>
      </c>
      <c r="AG12" s="1">
        <v>0</v>
      </c>
      <c r="AI12" s="1" t="e">
        <f t="shared" ca="1" si="13"/>
        <v>#N/A</v>
      </c>
      <c r="AJ12" s="5" t="s">
        <v>9</v>
      </c>
      <c r="AQ12" s="6"/>
      <c r="AW12" s="6"/>
      <c r="AX12" s="3"/>
      <c r="AY12" s="3"/>
    </row>
    <row r="13" spans="1:51" ht="14.25" customHeight="1" x14ac:dyDescent="0.15">
      <c r="A13" s="4"/>
      <c r="B13" s="1" t="e">
        <f>VLOOKUP($D$2,[1]Tables!$B$1:$D$65509,2,FALSE)</f>
        <v>#N/A</v>
      </c>
      <c r="C13" s="22" t="s">
        <v>24</v>
      </c>
      <c r="D13" s="1" t="e">
        <f t="shared" si="0"/>
        <v>#N/A</v>
      </c>
      <c r="E13" s="1" t="str">
        <f>VLOOKUP($C13,'[1]Data Dictionary'!$B$1:$I$65600,5,FALSE)</f>
        <v>Create Time</v>
      </c>
      <c r="F13" s="1" t="str">
        <f>VLOOKUP($C13,'[1]Data Dictionary'!$B$1:$I$65600,6,FALSE)</f>
        <v>Create Time</v>
      </c>
      <c r="G13" s="1" t="str">
        <f>VLOOKUP($C13,'[1]Data Dictionary'!$B$1:$I$65600,7,FALSE)</f>
        <v>Create Time</v>
      </c>
      <c r="H13" s="1" t="str">
        <f>VLOOKUP($C13,'[1]Data Dictionary'!$B$1:$I$65600,8,FALSE)</f>
        <v>Create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e">
        <f t="shared" si="3"/>
        <v>#N/A</v>
      </c>
      <c r="O13" s="1" t="e">
        <f t="shared" si="4"/>
        <v>#N/A</v>
      </c>
      <c r="P13" s="2" t="str">
        <f t="shared" si="5"/>
        <v>6</v>
      </c>
      <c r="Q13" s="2" t="str">
        <f t="shared" si="6"/>
        <v xml:space="preserve"> 0</v>
      </c>
      <c r="R13" s="1" t="e">
        <f t="shared" si="7"/>
        <v>#N/A</v>
      </c>
      <c r="S13" s="1" t="s">
        <v>9</v>
      </c>
      <c r="T13" s="1" t="e">
        <f t="shared" si="8"/>
        <v>#N/A</v>
      </c>
      <c r="U13" s="1" t="s">
        <v>1311</v>
      </c>
      <c r="W13" s="1" t="s">
        <v>16</v>
      </c>
      <c r="X13" s="1" t="s">
        <v>15</v>
      </c>
      <c r="Y13" s="1" t="e">
        <f t="shared" si="9"/>
        <v>#N/A</v>
      </c>
      <c r="Z13" s="1" t="str">
        <f t="shared" si="10"/>
        <v>Create Time</v>
      </c>
      <c r="AB13" s="1">
        <v>1</v>
      </c>
      <c r="AC13" s="6">
        <f t="shared" ca="1" si="11"/>
        <v>20141204</v>
      </c>
      <c r="AD13" s="3">
        <f t="shared" ca="1" si="12"/>
        <v>144109</v>
      </c>
      <c r="AE13" s="3" t="s">
        <v>88</v>
      </c>
      <c r="AF13" s="1">
        <v>0</v>
      </c>
      <c r="AG13" s="1">
        <v>0</v>
      </c>
      <c r="AI13" s="1" t="e">
        <f t="shared" ca="1" si="13"/>
        <v>#N/A</v>
      </c>
      <c r="AJ13" s="5" t="s">
        <v>9</v>
      </c>
      <c r="AR13" s="1"/>
      <c r="AS13" s="1"/>
    </row>
    <row r="14" spans="1:51" ht="14.25" customHeight="1" x14ac:dyDescent="0.25">
      <c r="A14" s="4"/>
      <c r="B14" s="1" t="e">
        <f>VLOOKUP($D$2,[1]Tables!$B$1:$D$65509,2,FALSE)</f>
        <v>#N/A</v>
      </c>
      <c r="C14" s="1" t="s">
        <v>25</v>
      </c>
      <c r="D14" s="1" t="e">
        <f t="shared" si="0"/>
        <v>#N/A</v>
      </c>
      <c r="E14" s="1" t="str">
        <f>VLOOKUP($C14,'[1]Data Dictionary'!$B$1:$I$65600,5,FALSE)</f>
        <v>Create User</v>
      </c>
      <c r="F14" s="1" t="str">
        <f>VLOOKUP($C14,'[1]Data Dictionary'!$B$1:$I$65600,6,FALSE)</f>
        <v>Create User</v>
      </c>
      <c r="G14" s="1" t="str">
        <f>VLOOKUP($C14,'[1]Data Dictionary'!$B$1:$I$65600,7,FALSE)</f>
        <v>Create User</v>
      </c>
      <c r="H14" s="1" t="str">
        <f>VLOOKUP($C14,'[1]Data Dictionary'!$B$1:$I$65600,8,FALSE)</f>
        <v>Create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e">
        <f t="shared" si="3"/>
        <v>#N/A</v>
      </c>
      <c r="O14" s="1" t="e">
        <f t="shared" si="4"/>
        <v>#N/A</v>
      </c>
      <c r="P14" s="2" t="str">
        <f t="shared" si="5"/>
        <v>20</v>
      </c>
      <c r="Q14" s="2" t="str">
        <f t="shared" si="6"/>
        <v/>
      </c>
      <c r="R14" s="1" t="e">
        <f t="shared" si="7"/>
        <v>#N/A</v>
      </c>
      <c r="S14" s="1" t="s">
        <v>9</v>
      </c>
      <c r="T14" s="1" t="e">
        <f t="shared" si="8"/>
        <v>#N/A</v>
      </c>
      <c r="U14" s="1" t="s">
        <v>1311</v>
      </c>
      <c r="W14" s="1" t="s">
        <v>16</v>
      </c>
      <c r="X14" s="1" t="s">
        <v>15</v>
      </c>
      <c r="Y14" s="1" t="e">
        <f t="shared" si="9"/>
        <v>#N/A</v>
      </c>
      <c r="Z14" s="1" t="str">
        <f t="shared" si="10"/>
        <v>Create User</v>
      </c>
      <c r="AB14" s="1">
        <v>1</v>
      </c>
      <c r="AC14" s="6">
        <f t="shared" ca="1" si="11"/>
        <v>20141204</v>
      </c>
      <c r="AD14" s="3">
        <f t="shared" ca="1" si="12"/>
        <v>144109</v>
      </c>
      <c r="AE14" s="3" t="s">
        <v>88</v>
      </c>
      <c r="AF14" s="1">
        <v>0</v>
      </c>
      <c r="AG14" s="1">
        <v>0</v>
      </c>
      <c r="AI14" s="1" t="e">
        <f t="shared" ca="1" si="13"/>
        <v>#N/A</v>
      </c>
      <c r="AJ14" s="5" t="s">
        <v>9</v>
      </c>
      <c r="AQ14" s="6"/>
      <c r="AW14" s="6"/>
      <c r="AX14" s="3"/>
      <c r="AY14" s="3"/>
    </row>
    <row r="15" spans="1:51" ht="14.25" customHeight="1" x14ac:dyDescent="0.25">
      <c r="A15" s="4"/>
      <c r="B15" s="1" t="e">
        <f>VLOOKUP($D$2,[1]Tables!$B$1:$D$65509,2,FALSE)</f>
        <v>#N/A</v>
      </c>
      <c r="C15" s="1" t="s">
        <v>26</v>
      </c>
      <c r="D15" s="1" t="e">
        <f t="shared" si="0"/>
        <v>#N/A</v>
      </c>
      <c r="E15" s="1" t="str">
        <f>VLOOKUP($C15,'[1]Data Dictionary'!$B$1:$I$65600,5,FALSE)</f>
        <v>Change Date</v>
      </c>
      <c r="F15" s="1" t="str">
        <f>VLOOKUP($C15,'[1]Data Dictionary'!$B$1:$I$65600,6,FALSE)</f>
        <v>Change Date</v>
      </c>
      <c r="G15" s="1" t="str">
        <f>VLOOKUP($C15,'[1]Data Dictionary'!$B$1:$I$65600,7,FALSE)</f>
        <v>Change Date</v>
      </c>
      <c r="H15" s="1" t="str">
        <f>VLOOKUP($C15,'[1]Data Dictionary'!$B$1:$I$65600,8,FALSE)</f>
        <v>Change Date</v>
      </c>
      <c r="I15" s="1" t="str">
        <f>VLOOKUP($C15,'[1]Data Dictionary'!$B$1:$I$65600,2,FALSE)</f>
        <v>NUMERIC</v>
      </c>
      <c r="J15" s="2" t="str">
        <f>VLOOKUP($C15,'[1]Data Dictionary'!$B$1:$I$65600,3,FALSE)</f>
        <v>8, 0</v>
      </c>
      <c r="K15" s="3"/>
      <c r="L15" s="3" t="str">
        <f t="shared" si="1"/>
        <v xml:space="preserve"> NULL </v>
      </c>
      <c r="M15" s="3" t="str">
        <f t="shared" si="2"/>
        <v xml:space="preserve"> DEFAULT(0) </v>
      </c>
      <c r="N15" s="1" t="e">
        <f t="shared" si="3"/>
        <v>#N/A</v>
      </c>
      <c r="O15" s="1" t="e">
        <f t="shared" si="4"/>
        <v>#N/A</v>
      </c>
      <c r="P15" s="2" t="str">
        <f t="shared" si="5"/>
        <v>8</v>
      </c>
      <c r="Q15" s="2" t="str">
        <f t="shared" si="6"/>
        <v xml:space="preserve"> 0</v>
      </c>
      <c r="R15" s="1" t="e">
        <f t="shared" si="7"/>
        <v>#N/A</v>
      </c>
      <c r="S15" s="1" t="s">
        <v>9</v>
      </c>
      <c r="T15" s="1" t="e">
        <f t="shared" si="8"/>
        <v>#N/A</v>
      </c>
      <c r="U15" s="1" t="s">
        <v>1311</v>
      </c>
      <c r="W15" s="1" t="s">
        <v>16</v>
      </c>
      <c r="X15" s="1" t="s">
        <v>15</v>
      </c>
      <c r="Y15" s="1" t="e">
        <f t="shared" si="9"/>
        <v>#N/A</v>
      </c>
      <c r="Z15" s="1" t="str">
        <f t="shared" si="10"/>
        <v>Change Date</v>
      </c>
      <c r="AB15" s="1">
        <v>1</v>
      </c>
      <c r="AC15" s="6">
        <f t="shared" ca="1" si="11"/>
        <v>20141204</v>
      </c>
      <c r="AD15" s="3">
        <f t="shared" ca="1" si="12"/>
        <v>144109</v>
      </c>
      <c r="AE15" s="3" t="s">
        <v>88</v>
      </c>
      <c r="AF15" s="1">
        <v>0</v>
      </c>
      <c r="AG15" s="1">
        <v>0</v>
      </c>
      <c r="AI15" s="1" t="e">
        <f t="shared" ca="1" si="13"/>
        <v>#N/A</v>
      </c>
      <c r="AJ15" s="5" t="s">
        <v>9</v>
      </c>
      <c r="AQ15" s="6"/>
      <c r="AW15" s="6"/>
      <c r="AX15" s="3"/>
      <c r="AY15" s="3"/>
    </row>
    <row r="16" spans="1:51" ht="14.25" customHeight="1" x14ac:dyDescent="0.25">
      <c r="A16" s="4"/>
      <c r="B16" s="1" t="e">
        <f>VLOOKUP($D$2,[1]Tables!$B$1:$D$65509,2,FALSE)</f>
        <v>#N/A</v>
      </c>
      <c r="C16" s="1" t="s">
        <v>27</v>
      </c>
      <c r="D16" s="1" t="e">
        <f t="shared" si="0"/>
        <v>#N/A</v>
      </c>
      <c r="E16" s="1" t="str">
        <f>VLOOKUP($C16,'[1]Data Dictionary'!$B$1:$I$65600,5,FALSE)</f>
        <v>Change Time</v>
      </c>
      <c r="F16" s="1" t="str">
        <f>VLOOKUP($C16,'[1]Data Dictionary'!$B$1:$I$65600,6,FALSE)</f>
        <v>Change Time</v>
      </c>
      <c r="G16" s="1" t="str">
        <f>VLOOKUP($C16,'[1]Data Dictionary'!$B$1:$I$65600,7,FALSE)</f>
        <v>Change Time</v>
      </c>
      <c r="H16" s="1" t="str">
        <f>VLOOKUP($C16,'[1]Data Dictionary'!$B$1:$I$65600,8,FALSE)</f>
        <v>Change Time</v>
      </c>
      <c r="I16" s="1" t="str">
        <f>VLOOKUP($C16,'[1]Data Dictionary'!$B$1:$I$65600,2,FALSE)</f>
        <v>NUMERIC</v>
      </c>
      <c r="J16" s="2" t="str">
        <f>VLOOKUP($C16,'[1]Data Dictionary'!$B$1:$I$65600,3,FALSE)</f>
        <v>6, 0</v>
      </c>
      <c r="K16" s="3"/>
      <c r="L16" s="3" t="str">
        <f t="shared" si="1"/>
        <v xml:space="preserve"> NULL </v>
      </c>
      <c r="M16" s="3" t="str">
        <f t="shared" si="2"/>
        <v xml:space="preserve"> DEFAULT(0) </v>
      </c>
      <c r="N16" s="1" t="e">
        <f t="shared" si="3"/>
        <v>#N/A</v>
      </c>
      <c r="O16" s="1" t="e">
        <f t="shared" si="4"/>
        <v>#N/A</v>
      </c>
      <c r="P16" s="2" t="str">
        <f t="shared" si="5"/>
        <v>6</v>
      </c>
      <c r="Q16" s="2" t="str">
        <f t="shared" si="6"/>
        <v xml:space="preserve"> 0</v>
      </c>
      <c r="R16" s="1" t="e">
        <f t="shared" si="7"/>
        <v>#N/A</v>
      </c>
      <c r="S16" s="1" t="s">
        <v>9</v>
      </c>
      <c r="T16" s="1" t="e">
        <f t="shared" si="8"/>
        <v>#N/A</v>
      </c>
      <c r="U16" s="1" t="s">
        <v>1311</v>
      </c>
      <c r="W16" s="1" t="s">
        <v>16</v>
      </c>
      <c r="X16" s="1" t="s">
        <v>15</v>
      </c>
      <c r="Y16" s="1" t="e">
        <f t="shared" si="9"/>
        <v>#N/A</v>
      </c>
      <c r="Z16" s="1" t="str">
        <f t="shared" si="10"/>
        <v>Change Time</v>
      </c>
      <c r="AB16" s="1">
        <v>1</v>
      </c>
      <c r="AC16" s="6">
        <f t="shared" ca="1" si="11"/>
        <v>20141204</v>
      </c>
      <c r="AD16" s="3">
        <f t="shared" ca="1" si="12"/>
        <v>144109</v>
      </c>
      <c r="AE16" s="3" t="s">
        <v>88</v>
      </c>
      <c r="AF16" s="1">
        <v>0</v>
      </c>
      <c r="AG16" s="1">
        <v>0</v>
      </c>
      <c r="AI16" s="1" t="e">
        <f t="shared" ca="1" si="13"/>
        <v>#N/A</v>
      </c>
      <c r="AJ16" s="5" t="s">
        <v>9</v>
      </c>
      <c r="AQ16" s="6"/>
      <c r="AW16" s="6"/>
      <c r="AX16" s="3"/>
      <c r="AY16" s="3"/>
    </row>
    <row r="17" spans="1:51" ht="14.25" customHeight="1" x14ac:dyDescent="0.25">
      <c r="A17" s="4"/>
      <c r="B17" s="1" t="e">
        <f>VLOOKUP($D$2,[1]Tables!$B$1:$D$65509,2,FALSE)</f>
        <v>#N/A</v>
      </c>
      <c r="C17" s="1" t="s">
        <v>28</v>
      </c>
      <c r="D17" s="1" t="e">
        <f t="shared" si="0"/>
        <v>#N/A</v>
      </c>
      <c r="E17" s="1" t="str">
        <f>VLOOKUP($C17,'[1]Data Dictionary'!$B$1:$I$65600,5,FALSE)</f>
        <v>Change User</v>
      </c>
      <c r="F17" s="1" t="str">
        <f>VLOOKUP($C17,'[1]Data Dictionary'!$B$1:$I$65600,6,FALSE)</f>
        <v>Change User</v>
      </c>
      <c r="G17" s="1" t="str">
        <f>VLOOKUP($C17,'[1]Data Dictionary'!$B$1:$I$65600,7,FALSE)</f>
        <v>Change User</v>
      </c>
      <c r="H17" s="1" t="str">
        <f>VLOOKUP($C17,'[1]Data Dictionary'!$B$1:$I$65600,8,FALSE)</f>
        <v>Change User</v>
      </c>
      <c r="I17" s="1" t="str">
        <f>VLOOKUP($C17,'[1]Data Dictionary'!$B$1:$I$65600,2,FALSE)</f>
        <v>VARCHAR</v>
      </c>
      <c r="J17" s="2" t="str">
        <f>VLOOKUP($C17,'[1]Data Dictionary'!$B$1:$I$65600,3,FALSE)</f>
        <v>20</v>
      </c>
      <c r="K17" s="3"/>
      <c r="L17" s="3" t="str">
        <f t="shared" si="1"/>
        <v xml:space="preserve"> NULL </v>
      </c>
      <c r="M17" s="3" t="str">
        <f t="shared" si="2"/>
        <v xml:space="preserve"> DEFAULT('') </v>
      </c>
      <c r="N17" s="1" t="e">
        <f t="shared" si="3"/>
        <v>#N/A</v>
      </c>
      <c r="O17" s="1" t="e">
        <f t="shared" si="4"/>
        <v>#N/A</v>
      </c>
      <c r="P17" s="2" t="str">
        <f t="shared" si="5"/>
        <v>20</v>
      </c>
      <c r="Q17" s="2" t="str">
        <f t="shared" si="6"/>
        <v/>
      </c>
      <c r="R17" s="1" t="e">
        <f t="shared" si="7"/>
        <v>#N/A</v>
      </c>
      <c r="S17" s="1" t="s">
        <v>9</v>
      </c>
      <c r="T17" s="1" t="e">
        <f t="shared" si="8"/>
        <v>#N/A</v>
      </c>
      <c r="U17" s="1" t="s">
        <v>1311</v>
      </c>
      <c r="W17" s="1" t="s">
        <v>16</v>
      </c>
      <c r="X17" s="1" t="s">
        <v>15</v>
      </c>
      <c r="Y17" s="1" t="e">
        <f t="shared" si="9"/>
        <v>#N/A</v>
      </c>
      <c r="Z17" s="1" t="str">
        <f t="shared" si="10"/>
        <v>Change User</v>
      </c>
      <c r="AB17" s="1">
        <v>1</v>
      </c>
      <c r="AC17" s="6">
        <f t="shared" ca="1" si="11"/>
        <v>20141204</v>
      </c>
      <c r="AD17" s="3">
        <f t="shared" ca="1" si="12"/>
        <v>144109</v>
      </c>
      <c r="AE17" s="3" t="s">
        <v>88</v>
      </c>
      <c r="AF17" s="1">
        <v>0</v>
      </c>
      <c r="AG17" s="1">
        <v>0</v>
      </c>
      <c r="AI17" s="1" t="e">
        <f t="shared" ca="1" si="13"/>
        <v>#N/A</v>
      </c>
      <c r="AJ17" s="5" t="s">
        <v>9</v>
      </c>
      <c r="AQ17" s="6"/>
      <c r="AW17" s="6"/>
      <c r="AX17" s="3"/>
      <c r="AY17" s="3"/>
    </row>
    <row r="18" spans="1:51" ht="14.25" customHeight="1" x14ac:dyDescent="0.25">
      <c r="A18" s="4"/>
      <c r="B18" s="4"/>
      <c r="C18" s="4"/>
      <c r="D18" s="5"/>
      <c r="K18" s="3"/>
      <c r="L18" s="3"/>
      <c r="M18" s="3"/>
      <c r="N18" s="1" t="str">
        <f>CONCATENATE(" CONSTRAINT PK_",$D$2, " PRIMARY KEY CLUSTERED (")</f>
        <v xml:space="preserve"> CONSTRAINT PK_ICON PRIMARY KEY CLUSTERED (</v>
      </c>
      <c r="O18" s="1" t="str">
        <f>CONCATENATE(" CONSTRAINT PK_",$D$2, " PRIMARY KEY (")</f>
        <v xml:space="preserve"> CONSTRAINT PK_ICON PRIMARY KEY (</v>
      </c>
      <c r="P18" s="1" t="s">
        <v>9</v>
      </c>
      <c r="Q18" s="1" t="s">
        <v>9</v>
      </c>
      <c r="R18" s="1" t="s">
        <v>370</v>
      </c>
      <c r="S18" s="1" t="s">
        <v>9</v>
      </c>
      <c r="AQ18" s="6"/>
      <c r="AW18" s="6"/>
      <c r="AX18" s="3"/>
      <c r="AY18" s="3"/>
    </row>
    <row r="19" spans="1:51" ht="14.25" customHeight="1" x14ac:dyDescent="0.25">
      <c r="A19" s="4"/>
      <c r="B19" s="4"/>
      <c r="C19" s="4"/>
      <c r="K19" s="3"/>
      <c r="L19" s="3"/>
      <c r="M19" s="3"/>
      <c r="N19" s="1" t="e">
        <f>$D$3</f>
        <v>#N/A</v>
      </c>
      <c r="O19" s="1" t="e">
        <f>$D$3</f>
        <v>#N/A</v>
      </c>
      <c r="R19" s="1" t="e">
        <f>CONCATENATE("     A          K ", RIGHT(N19,6))</f>
        <v>#N/A</v>
      </c>
      <c r="S19" s="1" t="s">
        <v>9</v>
      </c>
      <c r="AQ19" s="6"/>
      <c r="AW19" s="6"/>
      <c r="AX19" s="3"/>
      <c r="AY19" s="3"/>
    </row>
    <row r="20" spans="1:51" ht="14.25" customHeight="1" x14ac:dyDescent="0.25">
      <c r="A20" s="4"/>
      <c r="B20" s="4"/>
      <c r="C20" s="4"/>
      <c r="K20" s="3"/>
      <c r="L20" s="3"/>
      <c r="M20" s="3"/>
      <c r="N20" s="1" t="e">
        <f t="shared" ref="N20:O23" si="14" xml:space="preserve"> ", " &amp; $D4</f>
        <v>#N/A</v>
      </c>
      <c r="O20" s="1" t="e">
        <f t="shared" si="14"/>
        <v>#N/A</v>
      </c>
      <c r="R20" s="1" t="e">
        <f>CONCATENATE("     A          K ", RIGHT(N20,6))</f>
        <v>#N/A</v>
      </c>
      <c r="S20" s="1" t="s">
        <v>9</v>
      </c>
      <c r="AQ20" s="6"/>
      <c r="AW20" s="6"/>
      <c r="AX20" s="3"/>
      <c r="AY20" s="3"/>
    </row>
    <row r="21" spans="1:51" ht="14.25" customHeight="1" x14ac:dyDescent="0.25">
      <c r="A21" s="4"/>
      <c r="B21" s="4"/>
      <c r="C21" s="4"/>
      <c r="K21" s="3"/>
      <c r="L21" s="3"/>
      <c r="M21" s="3"/>
      <c r="N21" s="1" t="e">
        <f t="shared" si="14"/>
        <v>#N/A</v>
      </c>
      <c r="O21" s="1" t="e">
        <f t="shared" si="14"/>
        <v>#N/A</v>
      </c>
      <c r="R21" s="1" t="e">
        <f>CONCATENATE("     A          K ", RIGHT(N21,6))</f>
        <v>#N/A</v>
      </c>
      <c r="S21" s="1" t="s">
        <v>9</v>
      </c>
      <c r="AQ21" s="6"/>
      <c r="AW21" s="6"/>
      <c r="AX21" s="3"/>
      <c r="AY21" s="3"/>
    </row>
    <row r="22" spans="1:51" ht="14.25" customHeight="1" x14ac:dyDescent="0.25">
      <c r="A22" s="4"/>
      <c r="B22" s="4"/>
      <c r="C22" s="4"/>
      <c r="K22" s="3"/>
      <c r="L22" s="3"/>
      <c r="M22" s="3"/>
      <c r="N22" s="1" t="e">
        <f t="shared" si="14"/>
        <v>#N/A</v>
      </c>
      <c r="O22" s="1" t="e">
        <f t="shared" si="14"/>
        <v>#N/A</v>
      </c>
      <c r="R22" s="1" t="e">
        <f>CONCATENATE("     A          K ", RIGHT(N22,6))</f>
        <v>#N/A</v>
      </c>
      <c r="S22" s="1" t="s">
        <v>9</v>
      </c>
      <c r="AQ22" s="6"/>
      <c r="AW22" s="6"/>
      <c r="AX22" s="3"/>
      <c r="AY22" s="3"/>
    </row>
    <row r="23" spans="1:51" ht="14.25" customHeight="1" x14ac:dyDescent="0.25">
      <c r="N23" s="1" t="e">
        <f t="shared" si="14"/>
        <v>#N/A</v>
      </c>
      <c r="O23" s="1" t="e">
        <f t="shared" si="14"/>
        <v>#N/A</v>
      </c>
      <c r="R23" s="1" t="e">
        <f>CONCATENATE("     A          K ", RIGHT(N23,6))</f>
        <v>#N/A</v>
      </c>
      <c r="S23" s="1" t="s">
        <v>9</v>
      </c>
      <c r="AQ23" s="6"/>
      <c r="AW23" s="6"/>
      <c r="AX23" s="3"/>
      <c r="AY23" s="3"/>
    </row>
    <row r="24" spans="1:51" ht="14.25" customHeight="1" x14ac:dyDescent="0.25">
      <c r="N24" s="1" t="s">
        <v>11</v>
      </c>
      <c r="O24" s="1" t="s">
        <v>11</v>
      </c>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S27" s="1" t="s">
        <v>9</v>
      </c>
      <c r="AQ27" s="6"/>
      <c r="AW27" s="6"/>
      <c r="AX27" s="3"/>
      <c r="AY27" s="3"/>
    </row>
    <row r="28" spans="1:51" ht="14.25" customHeight="1" x14ac:dyDescent="0.25">
      <c r="S28" s="1" t="s">
        <v>9</v>
      </c>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AQ34" s="6"/>
      <c r="AW34" s="6"/>
      <c r="AX34" s="3"/>
      <c r="AY34" s="3"/>
    </row>
    <row r="35" spans="10:51" ht="14.25" customHeight="1" x14ac:dyDescent="0.25">
      <c r="AQ35" s="6"/>
      <c r="AW35" s="6"/>
      <c r="AX35" s="3"/>
      <c r="AY35" s="3"/>
    </row>
    <row r="36" spans="10:51" ht="14.25" customHeight="1" x14ac:dyDescent="0.25">
      <c r="J36" s="1"/>
      <c r="AQ36" s="3"/>
      <c r="AT36" s="3"/>
      <c r="AU36" s="3"/>
      <c r="AV36" s="3"/>
      <c r="AW36" s="6"/>
      <c r="AX36" s="3"/>
      <c r="AY36" s="3"/>
    </row>
    <row r="37" spans="10:51" ht="14.25" customHeight="1" x14ac:dyDescent="0.25">
      <c r="J37" s="1"/>
      <c r="AQ37" s="3"/>
      <c r="AT37" s="3"/>
      <c r="AU37" s="3"/>
      <c r="AV37" s="3"/>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row r="55" spans="10:51" ht="14.25" customHeight="1" x14ac:dyDescent="0.25">
      <c r="J55" s="1"/>
      <c r="AQ55" s="3"/>
      <c r="AT55" s="3"/>
      <c r="AU55" s="3"/>
      <c r="AV55" s="3"/>
      <c r="AW55" s="6"/>
      <c r="AX55" s="3"/>
      <c r="AY55" s="3"/>
    </row>
    <row r="56" spans="10:51" ht="14.25" customHeight="1" x14ac:dyDescent="0.25">
      <c r="J56" s="1"/>
      <c r="AQ56" s="3"/>
      <c r="AT56" s="3"/>
      <c r="AU56" s="3"/>
      <c r="AV56" s="3"/>
      <c r="AW56" s="6"/>
      <c r="AX56" s="3"/>
      <c r="AY56" s="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Y53"/>
  <sheetViews>
    <sheetView workbookViewId="0">
      <selection activeCell="R24" sqref="R24"/>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WDC1</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K1" s="5" t="s">
        <v>918</v>
      </c>
      <c r="AL1" s="5" t="s">
        <v>919</v>
      </c>
      <c r="AM1" s="5" t="s">
        <v>920</v>
      </c>
      <c r="AN1" s="5" t="s">
        <v>921</v>
      </c>
      <c r="AO1" s="5" t="s">
        <v>922</v>
      </c>
      <c r="AP1" s="5" t="s">
        <v>923</v>
      </c>
      <c r="AQ1" s="5" t="s">
        <v>924</v>
      </c>
      <c r="AR1" s="9" t="s">
        <v>925</v>
      </c>
      <c r="AS1" s="9" t="s">
        <v>926</v>
      </c>
      <c r="AT1" s="5" t="s">
        <v>927</v>
      </c>
      <c r="AU1" s="5" t="s">
        <v>928</v>
      </c>
      <c r="AV1" s="5" t="s">
        <v>929</v>
      </c>
    </row>
    <row r="2" spans="1:51" ht="14.25" customHeight="1" x14ac:dyDescent="0.25">
      <c r="A2" s="4"/>
      <c r="D2" s="1" t="s">
        <v>677</v>
      </c>
      <c r="E2" s="1" t="str">
        <f>VLOOKUP($D$2,[1]Tables!$B$1:$D$65509,3,FALSE)</f>
        <v>Document Master</v>
      </c>
      <c r="K2" s="3"/>
      <c r="L2" s="3"/>
      <c r="M2" s="3"/>
      <c r="N2" s="3" t="str">
        <f>CONCATENATE("CREATE TABLE ", $D$2, " (")</f>
        <v>CREATE TABLE WDC1 (</v>
      </c>
      <c r="O2" s="7" t="str">
        <f>CONCATENATE("CREATE TABLE ", $D$2, " (")</f>
        <v>CREATE TABLE WDC1 (</v>
      </c>
      <c r="P2" s="8" t="s">
        <v>9</v>
      </c>
      <c r="Q2" s="8"/>
      <c r="R2" s="7" t="str">
        <f>CONCATENATE("     A          R ", D2, "R")</f>
        <v xml:space="preserve">     A          R WDC1R</v>
      </c>
      <c r="S2" s="1" t="s">
        <v>9</v>
      </c>
      <c r="AJ2" s="5" t="s">
        <v>9</v>
      </c>
      <c r="AK2" s="1" t="s">
        <v>361</v>
      </c>
      <c r="AL2" s="1" t="s">
        <v>361</v>
      </c>
      <c r="AM2" s="1" t="s">
        <v>361</v>
      </c>
      <c r="AN2" s="1" t="s">
        <v>361</v>
      </c>
      <c r="AO2" s="1" t="s">
        <v>361</v>
      </c>
      <c r="AP2" s="1" t="s">
        <v>362</v>
      </c>
      <c r="AQ2" s="1" t="s">
        <v>362</v>
      </c>
      <c r="AR2" s="1" t="s">
        <v>362</v>
      </c>
      <c r="AS2" s="1" t="s">
        <v>361</v>
      </c>
      <c r="AT2" s="1" t="s">
        <v>362</v>
      </c>
      <c r="AU2" s="1" t="s">
        <v>362</v>
      </c>
      <c r="AV2" s="1" t="s">
        <v>361</v>
      </c>
    </row>
    <row r="3" spans="1:51" ht="14.25" customHeight="1" x14ac:dyDescent="0.25">
      <c r="A3" s="4"/>
      <c r="B3" s="1" t="str">
        <f>VLOOKUP($D$2,[1]Tables!$B$1:$D$65509,2,FALSE)</f>
        <v>WD</v>
      </c>
      <c r="C3" s="1" t="s">
        <v>17</v>
      </c>
      <c r="D3" s="1" t="str">
        <f t="shared" ref="D3:D14" si="0">B3 &amp; C3</f>
        <v>WDCONO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4" si="1">IF(K3="", " NULL ", " NOT NULL ")</f>
        <v xml:space="preserve"> NOT NULL </v>
      </c>
      <c r="M3" s="3" t="str">
        <f t="shared" ref="M3:M14" si="2">IF(I3="NUMERIC", " DEFAULT(0) ", IF(I3="DATETIME", "", " DEFAULT('') "))</f>
        <v xml:space="preserve"> DEFAULT('') </v>
      </c>
      <c r="N3" s="1" t="str">
        <f t="shared" ref="N3:N14" si="3">CONCATENATE(D3, " ", I3, IF(I3="DATETIME", "",CONCATENATE("(", J3, ") ")), L3, M3,",")</f>
        <v>WDCONO VARCHAR(10)  NOT NULL  DEFAULT('') ,</v>
      </c>
      <c r="O3" s="1" t="str">
        <f t="shared" ref="O3:O14" si="4">CONCATENATE(D3, " ",IF(I3="VARCHAR", "VARCHAR2",IF(I3="NUMERIC", "NUMBER", I3)), IF(I3="DATETIME", "",CONCATENATE("(", J3, ") ")), IF(TRIM(K3)&lt;&gt;"", L3,IF(TRIM(M3)="DEFAULT('')", "DEFAULT(' ')", M3)), ",")</f>
        <v>WDCONO VARCHAR2(10)  NOT NULL ,</v>
      </c>
      <c r="P3" s="2" t="str">
        <f t="shared" ref="P3:P14" si="5">IF(I3="VARCHAR",J3,LEFT(J3,FIND(",",J3)-1))</f>
        <v>10</v>
      </c>
      <c r="Q3" s="2" t="str">
        <f t="shared" ref="Q3:Q14" si="6">IF(I3="VARCHAR","",RIGHT(J3,LEN(J3)-FIND(",",J3)))</f>
        <v/>
      </c>
      <c r="R3" s="1" t="str">
        <f t="shared" ref="R3:R14" si="7">CONCATENATE("     A            ", D3, RIGHT("          "&amp;P3,10),RIGHT("   "&amp;Q3,3),"       COLHDG('", LEFT(E3,20), "')")</f>
        <v xml:space="preserve">     A            WDCONO        10          COLHDG('Company Code')</v>
      </c>
      <c r="S3" s="1" t="s">
        <v>9</v>
      </c>
      <c r="T3" s="1" t="str">
        <f t="shared" ref="T3:T14"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@level1type=N'TABLE',@level1name=N'WDC1', @level2type=N'COLUMN',@level2name=N'WDCONO'</v>
      </c>
      <c r="U3" s="1" t="s">
        <v>1311</v>
      </c>
      <c r="W3" s="1" t="s">
        <v>16</v>
      </c>
      <c r="X3" s="1" t="s">
        <v>15</v>
      </c>
      <c r="Y3" s="1" t="str">
        <f t="shared" ref="Y3:Y14" si="9">D3</f>
        <v>WDCONO</v>
      </c>
      <c r="Z3" s="1" t="str">
        <f t="shared" ref="Z3:Z14" si="10">IF(AND(W3="EN",X3="S"),E3, IF(AND(W3="ID", X3="S"),F3, IF(AND(W3="EN", X3="R"),G3,H3)))</f>
        <v>Company Code</v>
      </c>
      <c r="AB3" s="1">
        <v>1</v>
      </c>
      <c r="AC3" s="6">
        <f t="shared" ref="AC3:AC14" ca="1" si="11">YEAR(NOW())*10000+MONTH(NOW())*100+DAY(NOW())</f>
        <v>20141204</v>
      </c>
      <c r="AD3" s="3">
        <f t="shared" ref="AD3:AD14" ca="1" si="12">HOUR(NOW())*10000+MINUTE(NOW())*100+SECOND(NOW())</f>
        <v>144109</v>
      </c>
      <c r="AE3" s="3" t="s">
        <v>88</v>
      </c>
      <c r="AF3" s="1">
        <v>0</v>
      </c>
      <c r="AG3" s="1">
        <v>0</v>
      </c>
      <c r="AI3" s="1" t="str">
        <f t="shared" ref="AI3:AI14" ca="1" si="13">CONCATENATE("insert into ZDIC values('",U3, "', '",V3, "', '",W3, "', '",X3, "', '",Y3, "', '",Z3, "', '",AA3, "', '",AB3, "', '",AC3, "', '",AD3, "', '",AE3, "', '",AF3, "', '",AG3, "', '",AH3, "')")</f>
        <v>insert into ZDIC values('DJB', '', 'EN', 'S', 'WDCONO', 'Company Code', '', '1', '20141204', '144109', 'SQL', '0', '0', '')</v>
      </c>
      <c r="AJ3" s="5" t="s">
        <v>9</v>
      </c>
      <c r="AK3" s="1" t="str">
        <f t="shared" ref="AK3:AO3" ca="1" si="14">IF(UPPER(AK2)="VARCHAR",CONCATENATE(";"",'"";",SUBSTITUTE(CELL("address",AK6),"$",""),";""'"""),CONCATENATE(";"","";",SUBSTITUTE(CELL("address",AK6),"$",""),";"))</f>
        <v>;",'";AK6;"'"</v>
      </c>
      <c r="AL3" s="1" t="str">
        <f t="shared" ca="1" si="14"/>
        <v>;",'";AL6;"'"</v>
      </c>
      <c r="AM3" s="1" t="str">
        <f t="shared" ca="1" si="14"/>
        <v>;",'";AM6;"'"</v>
      </c>
      <c r="AN3" s="1" t="str">
        <f t="shared" ca="1" si="14"/>
        <v>;",'";AN6;"'"</v>
      </c>
      <c r="AO3" s="1" t="str">
        <f t="shared" ca="1" si="14"/>
        <v>;",'";AO6;"'"</v>
      </c>
      <c r="AP3" s="1" t="str">
        <f t="shared" ref="AP3:AV3" ca="1" si="15">IF(UPPER(AP2)="VARCHAR",CONCATENATE(";"",'"";",SUBSTITUTE(CELL("address",AP6),"$",""),";""'"""),CONCATENATE(";"","";",SUBSTITUTE(CELL("address",AP6),"$",""),";"))</f>
        <v>;",";AP6;</v>
      </c>
      <c r="AQ3" s="1" t="str">
        <f t="shared" ca="1" si="15"/>
        <v>;",";AQ6;</v>
      </c>
      <c r="AR3" s="1" t="str">
        <f t="shared" ca="1" si="15"/>
        <v>;",";AR6;</v>
      </c>
      <c r="AS3" s="1" t="str">
        <f t="shared" ca="1" si="15"/>
        <v>;",'";AS6;"'"</v>
      </c>
      <c r="AT3" s="1" t="str">
        <f t="shared" ca="1" si="15"/>
        <v>;",";AT6;</v>
      </c>
      <c r="AU3" s="1" t="str">
        <f t="shared" ca="1" si="15"/>
        <v>;",";AU6;</v>
      </c>
      <c r="AV3" s="1" t="str">
        <f t="shared" ca="1" si="15"/>
        <v>;",'";AV6;"'"</v>
      </c>
    </row>
    <row r="4" spans="1:51" ht="14.25" customHeight="1" x14ac:dyDescent="0.25">
      <c r="A4" s="4"/>
      <c r="B4" s="1" t="str">
        <f>VLOOKUP($D$2,[1]Tables!$B$1:$D$65509,2,FALSE)</f>
        <v>WD</v>
      </c>
      <c r="C4" s="1" t="s">
        <v>69</v>
      </c>
      <c r="D4" s="1" t="str">
        <f t="shared" si="0"/>
        <v>WDBRNO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WDBRNO VARCHAR(10)  NOT NULL  DEFAULT('') ,</v>
      </c>
      <c r="O4" s="1" t="str">
        <f t="shared" si="4"/>
        <v>WDBRNO VARCHAR2(10)  NOT NULL ,</v>
      </c>
      <c r="P4" s="2" t="str">
        <f t="shared" si="5"/>
        <v>10</v>
      </c>
      <c r="Q4" s="2" t="str">
        <f t="shared" si="6"/>
        <v/>
      </c>
      <c r="R4" s="1" t="str">
        <f t="shared" si="7"/>
        <v xml:space="preserve">     A            WDBRNO        10          COLHDG('Branch Code')</v>
      </c>
      <c r="S4" s="1" t="s">
        <v>9</v>
      </c>
      <c r="T4" s="1" t="str">
        <f t="shared" si="8"/>
        <v>EXEC sys.sp_addextendedproperty @name=N'MS_Description', @value=N'Branch Code' , @level0type=N'SCHEMA',@level0name=N'dbo', @level1type=N'TABLE',@level1name=N'WDC1', @level2type=N'COLUMN',@level2name=N'WDBRNO'</v>
      </c>
      <c r="U4" s="1" t="s">
        <v>1311</v>
      </c>
      <c r="W4" s="1" t="s">
        <v>16</v>
      </c>
      <c r="X4" s="1" t="s">
        <v>15</v>
      </c>
      <c r="Y4" s="1" t="str">
        <f t="shared" si="9"/>
        <v>WDBRNO</v>
      </c>
      <c r="Z4" s="1" t="str">
        <f t="shared" si="10"/>
        <v>Branch Code</v>
      </c>
      <c r="AB4" s="1">
        <v>1</v>
      </c>
      <c r="AC4" s="6">
        <f t="shared" ca="1" si="11"/>
        <v>20141204</v>
      </c>
      <c r="AD4" s="3">
        <f t="shared" ca="1" si="12"/>
        <v>144109</v>
      </c>
      <c r="AE4" s="3" t="s">
        <v>88</v>
      </c>
      <c r="AF4" s="1">
        <v>0</v>
      </c>
      <c r="AG4" s="1">
        <v>0</v>
      </c>
      <c r="AI4" s="1" t="str">
        <f t="shared" ca="1" si="13"/>
        <v>insert into ZDIC values('DJB', '', 'EN', 'S', 'WDBRNO', 'Branch Code', '', '1', '20141204', '144109', 'SQL', '0', '0', '')</v>
      </c>
      <c r="AJ4" s="5" t="s">
        <v>9</v>
      </c>
      <c r="AK4" s="1" t="str">
        <f t="shared" ref="AK4" ca="1" si="16">IF(RIGHT(AK1,4)="CHUS",CONCATENATE("=CONCATENATE(""INSERT INTO "";",CELL("address",$D$2),";"" VALUES(""",CONCATENATE(AJ4,AK3),";"")"")"),IF(RIGHT(AK1,4)="CONO",CONCATENATE(AJ4,SUBSTITUTE(AK3,",","")),CONCATENATE(AJ4,AK3)))</f>
        <v xml:space="preserve"> ;"'";AK6;"'"</v>
      </c>
      <c r="AL4" s="1" t="str">
        <f t="shared" ref="AL4" ca="1" si="17">IF(RIGHT(AL1,4)="CHUS",CONCATENATE("=CONCATENATE(""INSERT INTO "";",CELL("address",$D$2),";"" VALUES(""",CONCATENATE(AK4,AL3),";"")"")"),IF(RIGHT(AL1,4)="CONO",CONCATENATE(AK4,SUBSTITUTE(AL3,",","")),CONCATENATE(AK4,AL3)))</f>
        <v xml:space="preserve"> ;"'";AK6;"'";",'";AL6;"'"</v>
      </c>
      <c r="AM4" s="1" t="str">
        <f t="shared" ref="AM4" ca="1" si="18">IF(RIGHT(AM1,4)="CHUS",CONCATENATE("=CONCATENATE(""INSERT INTO "";",CELL("address",$D$2),";"" VALUES(""",CONCATENATE(AL4,AM3),";"")"")"),IF(RIGHT(AM1,4)="CONO",CONCATENATE(AL4,SUBSTITUTE(AM3,",","")),CONCATENATE(AL4,AM3)))</f>
        <v xml:space="preserve"> ;"'";AK6;"'";",'";AL6;"'";",'";AM6;"'"</v>
      </c>
      <c r="AN4" s="1" t="str">
        <f t="shared" ref="AN4" ca="1" si="19">IF(RIGHT(AN1,4)="CHUS",CONCATENATE("=CONCATENATE(""INSERT INTO "";",CELL("address",$D$2),";"" VALUES(""",CONCATENATE(AM4,AN3),";"")"")"),IF(RIGHT(AN1,4)="CONO",CONCATENATE(AM4,SUBSTITUTE(AN3,",","")),CONCATENATE(AM4,AN3)))</f>
        <v xml:space="preserve"> ;"'";AK6;"'";",'";AL6;"'";",'";AM6;"'";",'";AN6;"'"</v>
      </c>
      <c r="AO4" s="1" t="str">
        <f t="shared" ref="AO4" ca="1" si="20">IF(RIGHT(AO1,4)="CHUS",CONCATENATE("=CONCATENATE(""INSERT INTO "";",CELL("address",$D$2),";"" VALUES(""",CONCATENATE(AN4,AO3),";"")"")"),IF(RIGHT(AO1,4)="CONO",CONCATENATE(AN4,SUBSTITUTE(AO3,",","")),CONCATENATE(AN4,AO3)))</f>
        <v xml:space="preserve"> ;"'";AK6;"'";",'";AL6;"'";",'";AM6;"'";",'";AN6;"'";",'";AO6;"'"</v>
      </c>
      <c r="AP4" s="1" t="str">
        <f t="shared" ref="AP4" ca="1" si="21">IF(RIGHT(AP1,4)="CHUS",CONCATENATE("=CONCATENATE(""INSERT INTO "";",CELL("address",$D$2),";"" VALUES(""",CONCATENATE(AO4,AP3),";"")"")"),IF(RIGHT(AP1,4)="CONO",CONCATENATE(AO4,SUBSTITUTE(AP3,",","")),CONCATENATE(AO4,AP3)))</f>
        <v xml:space="preserve"> ;"'";AK6;"'";",'";AL6;"'";",'";AM6;"'";",'";AN6;"'";",'";AO6;"'";",";AP6;</v>
      </c>
      <c r="AQ4" s="1" t="str">
        <f t="shared" ref="AQ4" ca="1" si="22">IF(RIGHT(AQ1,4)="CHUS",CONCATENATE("=CONCATENATE(""INSERT INTO "";",CELL("address",$D$2),";"" VALUES(""",CONCATENATE(AP4,AQ3),";"")"")"),IF(RIGHT(AQ1,4)="CONO",CONCATENATE(AP4,SUBSTITUTE(AQ3,",","")),CONCATENATE(AP4,AQ3)))</f>
        <v xml:space="preserve"> ;"'";AK6;"'";",'";AL6;"'";",'";AM6;"'";",'";AN6;"'";",'";AO6;"'";",";AP6;;",";AQ6;</v>
      </c>
      <c r="AR4" s="1" t="str">
        <f t="shared" ref="AR4" ca="1" si="23">IF(RIGHT(AR1,4)="CHUS",CONCATENATE("=CONCATENATE(""INSERT INTO "";",CELL("address",$D$2),";"" VALUES(""",CONCATENATE(AQ4,AR3),";"")"")"),IF(RIGHT(AR1,4)="CONO",CONCATENATE(AQ4,SUBSTITUTE(AR3,",","")),CONCATENATE(AQ4,AR3)))</f>
        <v xml:space="preserve"> ;"'";AK6;"'";",'";AL6;"'";",'";AM6;"'";",'";AN6;"'";",'";AO6;"'";",";AP6;;",";AQ6;;",";AR6;</v>
      </c>
      <c r="AS4" s="1" t="str">
        <f t="shared" ref="AS4" ca="1" si="24">IF(RIGHT(AS1,4)="CHUS",CONCATENATE("=CONCATENATE(""INSERT INTO "";",CELL("address",$D$2),";"" VALUES(""",CONCATENATE(AR4,AS3),";"")"")"),IF(RIGHT(AS1,4)="CONO",CONCATENATE(AR4,SUBSTITUTE(AS3,",","")),CONCATENATE(AR4,AS3)))</f>
        <v xml:space="preserve"> ;"'";AK6;"'";",'";AL6;"'";",'";AM6;"'";",'";AN6;"'";",'";AO6;"'";",";AP6;;",";AQ6;;",";AR6;;",'";AS6;"'"</v>
      </c>
      <c r="AT4" s="1" t="str">
        <f t="shared" ref="AT4" ca="1" si="25">IF(RIGHT(AT1,4)="CHUS",CONCATENATE("=CONCATENATE(""INSERT INTO "";",CELL("address",$D$2),";"" VALUES(""",CONCATENATE(AS4,AT3),";"")"")"),IF(RIGHT(AT1,4)="CONO",CONCATENATE(AS4,SUBSTITUTE(AT3,",","")),CONCATENATE(AS4,AT3)))</f>
        <v xml:space="preserve"> ;"'";AK6;"'";",'";AL6;"'";",'";AM6;"'";",'";AN6;"'";",'";AO6;"'";",";AP6;;",";AQ6;;",";AR6;;",'";AS6;"'";",";AT6;</v>
      </c>
      <c r="AU4" s="1" t="str">
        <f t="shared" ref="AU4" ca="1" si="26">IF(RIGHT(AU1,4)="CHUS",CONCATENATE("=CONCATENATE(""INSERT INTO "";",CELL("address",$D$2),";"" VALUES(""",CONCATENATE(AT4,AU3),";"")"")"),IF(RIGHT(AU1,4)="CONO",CONCATENATE(AT4,SUBSTITUTE(AU3,",","")),CONCATENATE(AT4,AU3)))</f>
        <v xml:space="preserve"> ;"'";AK6;"'";",'";AL6;"'";",'";AM6;"'";",'";AN6;"'";",'";AO6;"'";",";AP6;;",";AQ6;;",";AR6;;",'";AS6;"'";",";AT6;;",";AU6;</v>
      </c>
      <c r="AV4" s="1" t="str">
        <f t="shared" ref="AV4" ca="1" si="27">IF(RIGHT(AV1,4)="CHUS",CONCATENATE("=CONCATENATE(""INSERT INTO "";",CELL("address",$D$2),";"" VALUES(""",CONCATENATE(AU4,AV3),";"")"")"),IF(RIGHT(AV1,4)="CONO",CONCATENATE(AU4,SUBSTITUTE(AV3,",","")),CONCATENATE(AU4,AV3)))</f>
        <v>=CONCATENATE("INSERT INTO ";$D$2;" VALUES(" ;"'";AK6;"'";",'";AL6;"'";",'";AM6;"'";",'";AN6;"'";",'";AO6;"'";",";AP6;;",";AQ6;;",";AR6;;",'";AS6;"'";",";AT6;;",";AU6;;",'";AV6;"'";")")</v>
      </c>
    </row>
    <row r="5" spans="1:51" ht="14.25" customHeight="1" x14ac:dyDescent="0.25">
      <c r="A5" s="4"/>
      <c r="B5" s="1" t="str">
        <f>VLOOKUP($D$2,[1]Tables!$B$1:$D$65509,2,FALSE)</f>
        <v>WD</v>
      </c>
      <c r="C5" s="1" t="s">
        <v>582</v>
      </c>
      <c r="D5" s="1" t="str">
        <f t="shared" si="0"/>
        <v>WDDCTY</v>
      </c>
      <c r="E5" s="1" t="str">
        <f>VLOOKUP($C5,'[1]Data Dictionary'!$B$1:$I$65600,5,FALSE)</f>
        <v>Document Type</v>
      </c>
      <c r="F5" s="1" t="str">
        <f>VLOOKUP($C5,'[1]Data Dictionary'!$B$1:$I$65600,6,FALSE)</f>
        <v>Document Type</v>
      </c>
      <c r="G5" s="1" t="str">
        <f>VLOOKUP($C5,'[1]Data Dictionary'!$B$1:$I$65600,7,FALSE)</f>
        <v>Document Type</v>
      </c>
      <c r="H5" s="1" t="str">
        <f>VLOOKUP($C5,'[1]Data Dictionary'!$B$1:$I$65600,8,FALSE)</f>
        <v>Document Type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WDDCTY VARCHAR(10)  NOT NULL  DEFAULT('') ,</v>
      </c>
      <c r="O5" s="1" t="str">
        <f t="shared" si="4"/>
        <v>WDDCTY VARCHAR2(10)  NOT NULL ,</v>
      </c>
      <c r="P5" s="2" t="str">
        <f t="shared" si="5"/>
        <v>10</v>
      </c>
      <c r="Q5" s="2" t="str">
        <f t="shared" si="6"/>
        <v/>
      </c>
      <c r="R5" s="1" t="str">
        <f t="shared" si="7"/>
        <v xml:space="preserve">     A            WDDCTY        10          COLHDG('Document Type')</v>
      </c>
      <c r="S5" s="1" t="s">
        <v>9</v>
      </c>
      <c r="T5" s="1" t="str">
        <f t="shared" si="8"/>
        <v>EXEC sys.sp_addextendedproperty @name=N'MS_Description', @value=N'Document Type' , @level0type=N'SCHEMA',@level0name=N'dbo', @level1type=N'TABLE',@level1name=N'WDC1', @level2type=N'COLUMN',@level2name=N'WDDCTY'</v>
      </c>
      <c r="U5" s="1" t="s">
        <v>1311</v>
      </c>
      <c r="W5" s="1" t="s">
        <v>16</v>
      </c>
      <c r="X5" s="1" t="s">
        <v>15</v>
      </c>
      <c r="Y5" s="1" t="str">
        <f t="shared" si="9"/>
        <v>WDDCTY</v>
      </c>
      <c r="Z5" s="1" t="str">
        <f t="shared" si="10"/>
        <v>Document Type</v>
      </c>
      <c r="AB5" s="1">
        <v>1</v>
      </c>
      <c r="AC5" s="6">
        <f t="shared" ca="1" si="11"/>
        <v>20141204</v>
      </c>
      <c r="AD5" s="3">
        <f t="shared" ca="1" si="12"/>
        <v>144109</v>
      </c>
      <c r="AE5" s="3" t="s">
        <v>88</v>
      </c>
      <c r="AF5" s="1">
        <v>0</v>
      </c>
      <c r="AG5" s="1">
        <v>0</v>
      </c>
      <c r="AI5" s="1" t="str">
        <f t="shared" ca="1" si="13"/>
        <v>insert into ZDIC values('DJB', '', 'EN', 'S', 'WDDCTY', 'Document Type', '', '1', '20141204', '144109', 'SQL', '0', '0', '')</v>
      </c>
      <c r="AJ5" s="5" t="s">
        <v>9</v>
      </c>
      <c r="AR5" s="1"/>
      <c r="AS5" s="1"/>
    </row>
    <row r="6" spans="1:51" ht="14.25" customHeight="1" x14ac:dyDescent="0.25">
      <c r="A6" s="4"/>
      <c r="B6" s="1" t="str">
        <f>VLOOKUP($D$2,[1]Tables!$B$1:$D$65509,2,FALSE)</f>
        <v>WD</v>
      </c>
      <c r="C6" s="1" t="s">
        <v>678</v>
      </c>
      <c r="D6" s="1" t="str">
        <f t="shared" si="0"/>
        <v>WDDCNA</v>
      </c>
      <c r="E6" s="1" t="str">
        <f>VLOOKUP($C6,'[1]Data Dictionary'!$B$1:$I$65600,5,FALSE)</f>
        <v>Document Type Name</v>
      </c>
      <c r="F6" s="1" t="str">
        <f>VLOOKUP($C6,'[1]Data Dictionary'!$B$1:$I$65600,6,FALSE)</f>
        <v>Document Type Name</v>
      </c>
      <c r="G6" s="1" t="str">
        <f>VLOOKUP($C6,'[1]Data Dictionary'!$B$1:$I$65600,7,FALSE)</f>
        <v>Document Type Name</v>
      </c>
      <c r="H6" s="1" t="str">
        <f>VLOOKUP($C6,'[1]Data Dictionary'!$B$1:$I$65600,8,FALSE)</f>
        <v>Document Type Name</v>
      </c>
      <c r="I6" s="1" t="str">
        <f>VLOOKUP($C6,'[1]Data Dictionary'!$B$1:$I$65600,2,FALSE)</f>
        <v>VARCHAR</v>
      </c>
      <c r="J6" s="2" t="str">
        <f>VLOOKUP($C6,'[1]Data Dictionary'!$B$1:$I$65600,3,FALSE)</f>
        <v>100</v>
      </c>
      <c r="K6" s="3"/>
      <c r="L6" s="3" t="str">
        <f t="shared" si="1"/>
        <v xml:space="preserve"> NULL </v>
      </c>
      <c r="M6" s="3" t="str">
        <f t="shared" si="2"/>
        <v xml:space="preserve"> DEFAULT('') </v>
      </c>
      <c r="N6" s="1" t="str">
        <f t="shared" si="3"/>
        <v>WDDCNA VARCHAR(100)  NULL  DEFAULT('') ,</v>
      </c>
      <c r="O6" s="1" t="str">
        <f t="shared" si="4"/>
        <v>WDDCNA VARCHAR2(100) DEFAULT(' '),</v>
      </c>
      <c r="P6" s="2" t="str">
        <f t="shared" si="5"/>
        <v>100</v>
      </c>
      <c r="Q6" s="2" t="str">
        <f t="shared" si="6"/>
        <v/>
      </c>
      <c r="R6" s="1" t="str">
        <f t="shared" si="7"/>
        <v xml:space="preserve">     A            WDDCNA       100          COLHDG('Document Type Name')</v>
      </c>
      <c r="S6" s="1" t="s">
        <v>9</v>
      </c>
      <c r="T6" s="1" t="str">
        <f t="shared" si="8"/>
        <v>EXEC sys.sp_addextendedproperty @name=N'MS_Description', @value=N'Document Type Name' , @level0type=N'SCHEMA',@level0name=N'dbo', @level1type=N'TABLE',@level1name=N'WDC1', @level2type=N'COLUMN',@level2name=N'WDDCNA'</v>
      </c>
      <c r="U6" s="1" t="s">
        <v>1311</v>
      </c>
      <c r="W6" s="1" t="s">
        <v>16</v>
      </c>
      <c r="X6" s="1" t="s">
        <v>15</v>
      </c>
      <c r="Y6" s="1" t="str">
        <f t="shared" si="9"/>
        <v>WDDCNA</v>
      </c>
      <c r="Z6" s="1" t="str">
        <f t="shared" si="10"/>
        <v>Document Type Name</v>
      </c>
      <c r="AB6" s="1">
        <v>1</v>
      </c>
      <c r="AC6" s="6">
        <f t="shared" ca="1" si="11"/>
        <v>20141204</v>
      </c>
      <c r="AD6" s="3">
        <f t="shared" ca="1" si="12"/>
        <v>144109</v>
      </c>
      <c r="AE6" s="3" t="s">
        <v>88</v>
      </c>
      <c r="AF6" s="1">
        <v>0</v>
      </c>
      <c r="AG6" s="1">
        <v>0</v>
      </c>
      <c r="AI6" s="1" t="str">
        <f t="shared" ca="1" si="13"/>
        <v>insert into ZDIC values('DJB', '', 'EN', 'S', 'WDDCNA', 'Document Type Name', '', '1', '20141204', '144109', 'SQL', '0', '0', '')</v>
      </c>
      <c r="AJ6" s="5" t="s">
        <v>9</v>
      </c>
      <c r="AK6" s="1" t="s">
        <v>1311</v>
      </c>
      <c r="AM6" s="3" t="s">
        <v>821</v>
      </c>
      <c r="AN6" s="12" t="s">
        <v>738</v>
      </c>
      <c r="AP6" s="3">
        <v>1</v>
      </c>
      <c r="AQ6" s="6">
        <f ca="1">YEAR(NOW())*10000+MONTH(NOW())*100+DAY(NOW())</f>
        <v>20141204</v>
      </c>
      <c r="AR6" s="3">
        <f ca="1">HOUR(NOW())*10000+MINUTE(NOW())*100+SECOND(NOW())</f>
        <v>144109</v>
      </c>
      <c r="AS6" s="3" t="s">
        <v>88</v>
      </c>
      <c r="AT6" s="1">
        <v>0</v>
      </c>
      <c r="AU6" s="1">
        <v>0</v>
      </c>
      <c r="AW6" s="1" t="str">
        <f ca="1">CONCATENATE("INSERT INTO ",$D$2," VALUES(","'",AK6,"'",",'",AL6,"'",",'",AM6,"'",",'",AN6,"'",",'",AO6,"'",",",AP6,,",",AQ6,,",",AR6,,",'",AS6,"'",",",AT6,,",",AU6,,",'",AV6,"'",")")</f>
        <v>INSERT INTO WDC1 VALUES('DJB','','OIF','Order Information','',1,20141204,144109,'SQL',0,0,'')</v>
      </c>
    </row>
    <row r="7" spans="1:51" ht="14.25" customHeight="1" x14ac:dyDescent="0.25">
      <c r="A7" s="4"/>
      <c r="B7" s="1" t="str">
        <f>VLOOKUP($D$2,[1]Tables!$B$1:$D$65509,2,FALSE)</f>
        <v>WD</v>
      </c>
      <c r="C7" s="1" t="s">
        <v>32</v>
      </c>
      <c r="D7" s="1" t="str">
        <f t="shared" si="0"/>
        <v>WDREMA</v>
      </c>
      <c r="E7" s="1" t="str">
        <f>VLOOKUP($C7,'[1]Data Dictionary'!$B$1:$I$65600,5,FALSE)</f>
        <v>Remark</v>
      </c>
      <c r="F7" s="1" t="str">
        <f>VLOOKUP($C7,'[1]Data Dictionary'!$B$1:$I$65600,6,FALSE)</f>
        <v>Remark</v>
      </c>
      <c r="G7" s="1" t="str">
        <f>VLOOKUP($C7,'[1]Data Dictionary'!$B$1:$I$65600,7,FALSE)</f>
        <v>Remark</v>
      </c>
      <c r="H7" s="1" t="str">
        <f>VLOOKUP($C7,'[1]Data Dictionary'!$B$1:$I$65600,8,FALSE)</f>
        <v>Remark</v>
      </c>
      <c r="I7" s="1" t="str">
        <f>VLOOKUP($C7,'[1]Data Dictionary'!$B$1:$I$65600,2,FALSE)</f>
        <v>VARCHAR</v>
      </c>
      <c r="J7" s="2" t="str">
        <f>VLOOKUP($C7,'[1]Data Dictionary'!$B$1:$I$65600,3,FALSE)</f>
        <v>100</v>
      </c>
      <c r="K7" s="3"/>
      <c r="L7" s="3" t="str">
        <f t="shared" si="1"/>
        <v xml:space="preserve"> NULL </v>
      </c>
      <c r="M7" s="3" t="str">
        <f t="shared" si="2"/>
        <v xml:space="preserve"> DEFAULT('') </v>
      </c>
      <c r="N7" s="1" t="str">
        <f t="shared" si="3"/>
        <v>WDREMA VARCHAR(100)  NULL  DEFAULT('') ,</v>
      </c>
      <c r="O7" s="1" t="str">
        <f t="shared" si="4"/>
        <v>WDREMA VARCHAR2(100) DEFAULT(' '),</v>
      </c>
      <c r="P7" s="2" t="str">
        <f t="shared" si="5"/>
        <v>100</v>
      </c>
      <c r="Q7" s="2" t="str">
        <f t="shared" si="6"/>
        <v/>
      </c>
      <c r="R7" s="1" t="str">
        <f t="shared" si="7"/>
        <v xml:space="preserve">     A            WDREMA       100          COLHDG('Remark')</v>
      </c>
      <c r="S7" s="1" t="s">
        <v>9</v>
      </c>
      <c r="T7" s="1" t="str">
        <f t="shared" si="8"/>
        <v>EXEC sys.sp_addextendedproperty @name=N'MS_Description', @value=N'Remark' , @level0type=N'SCHEMA',@level0name=N'dbo', @level1type=N'TABLE',@level1name=N'WDC1', @level2type=N'COLUMN',@level2name=N'WDREMA'</v>
      </c>
      <c r="U7" s="1" t="s">
        <v>1311</v>
      </c>
      <c r="W7" s="1" t="s">
        <v>16</v>
      </c>
      <c r="X7" s="1" t="s">
        <v>15</v>
      </c>
      <c r="Y7" s="1" t="str">
        <f t="shared" si="9"/>
        <v>WDREMA</v>
      </c>
      <c r="Z7" s="1" t="str">
        <f t="shared" si="10"/>
        <v>Remark</v>
      </c>
      <c r="AB7" s="1">
        <v>1</v>
      </c>
      <c r="AC7" s="6">
        <f t="shared" ca="1" si="11"/>
        <v>20141204</v>
      </c>
      <c r="AD7" s="3">
        <f t="shared" ca="1" si="12"/>
        <v>144109</v>
      </c>
      <c r="AE7" s="3" t="s">
        <v>88</v>
      </c>
      <c r="AF7" s="1">
        <v>0</v>
      </c>
      <c r="AG7" s="1">
        <v>0</v>
      </c>
      <c r="AI7" s="1" t="str">
        <f t="shared" ca="1" si="13"/>
        <v>insert into ZDIC values('DJB', '', 'EN', 'S', 'WDREMA', 'Remark', '', '1', '20141204', '144109', 'SQL', '0', '0', '')</v>
      </c>
      <c r="AJ7" s="5" t="s">
        <v>9</v>
      </c>
      <c r="AK7" s="1" t="s">
        <v>1311</v>
      </c>
      <c r="AM7" s="3" t="s">
        <v>896</v>
      </c>
      <c r="AN7" s="12" t="s">
        <v>897</v>
      </c>
      <c r="AP7" s="3">
        <v>1</v>
      </c>
      <c r="AQ7" s="6">
        <f ca="1">YEAR(NOW())*10000+MONTH(NOW())*100+DAY(NOW())</f>
        <v>20141204</v>
      </c>
      <c r="AR7" s="3">
        <f ca="1">HOUR(NOW())*10000+MINUTE(NOW())*100+SECOND(NOW())</f>
        <v>144109</v>
      </c>
      <c r="AS7" s="3" t="s">
        <v>88</v>
      </c>
      <c r="AT7" s="1">
        <v>0</v>
      </c>
      <c r="AU7" s="1">
        <v>0</v>
      </c>
      <c r="AW7" s="1" t="str">
        <f t="shared" ref="AW7:AW8" ca="1" si="28">CONCATENATE("INSERT INTO ",$D$2," VALUES(","'",AK7,"'",",'",AL7,"'",",'",AM7,"'",",'",AN7,"'",",'",AO7,"'",",",AP7,,",",AQ7,,",",AR7,,",'",AS7,"'",",",AT7,,",",AU7,,",'",AV7,"'",")")</f>
        <v>INSERT INTO WDC1 VALUES('DJB','','OPR','Order Production','',1,20141204,144109,'SQL',0,0,'')</v>
      </c>
      <c r="AX7" s="3"/>
    </row>
    <row r="8" spans="1:51" ht="14.25" customHeight="1" x14ac:dyDescent="0.15">
      <c r="A8" s="4"/>
      <c r="B8" s="1" t="str">
        <f>VLOOKUP($D$2,[1]Tables!$B$1:$D$65509,2,FALSE)</f>
        <v>WD</v>
      </c>
      <c r="C8" s="22" t="s">
        <v>33</v>
      </c>
      <c r="D8" s="1" t="str">
        <f t="shared" si="0"/>
        <v>WDRCST</v>
      </c>
      <c r="E8" s="1" t="str">
        <f>VLOOKUP($C8,'[1]Data Dictionary'!$B$1:$I$65600,5,FALSE)</f>
        <v>Record Status</v>
      </c>
      <c r="F8" s="1" t="str">
        <f>VLOOKUP($C8,'[1]Data Dictionary'!$B$1:$I$65600,6,FALSE)</f>
        <v>Record Status</v>
      </c>
      <c r="G8" s="1" t="str">
        <f>VLOOKUP($C8,'[1]Data Dictionary'!$B$1:$I$65600,7,FALSE)</f>
        <v>Record Status</v>
      </c>
      <c r="H8" s="1" t="str">
        <f>VLOOKUP($C8,'[1]Data Dictionary'!$B$1:$I$65600,8,FALSE)</f>
        <v>Record Status</v>
      </c>
      <c r="I8" s="1" t="str">
        <f>VLOOKUP($C8,'[1]Data Dictionary'!$B$1:$I$65600,2,FALSE)</f>
        <v>NUMERIC</v>
      </c>
      <c r="J8" s="2" t="str">
        <f>VLOOKUP($C8,'[1]Data Dictionary'!$B$1:$I$65600,3,FALSE)</f>
        <v>1, 0</v>
      </c>
      <c r="K8" s="3"/>
      <c r="L8" s="3" t="str">
        <f t="shared" si="1"/>
        <v xml:space="preserve"> NULL </v>
      </c>
      <c r="M8" s="3" t="str">
        <f t="shared" si="2"/>
        <v xml:space="preserve"> DEFAULT(0) </v>
      </c>
      <c r="N8" s="1" t="str">
        <f t="shared" si="3"/>
        <v>WDRCST NUMERIC(1, 0)  NULL  DEFAULT(0) ,</v>
      </c>
      <c r="O8" s="1" t="str">
        <f t="shared" si="4"/>
        <v>WDRCST NUMBER(1, 0)  DEFAULT(0) ,</v>
      </c>
      <c r="P8" s="2" t="str">
        <f t="shared" si="5"/>
        <v>1</v>
      </c>
      <c r="Q8" s="2" t="str">
        <f t="shared" si="6"/>
        <v xml:space="preserve"> 0</v>
      </c>
      <c r="R8" s="1" t="str">
        <f t="shared" si="7"/>
        <v xml:space="preserve">     A            WDRCST         1  0       COLHDG('Record Status')</v>
      </c>
      <c r="S8" s="1" t="s">
        <v>9</v>
      </c>
      <c r="T8" s="1" t="str">
        <f t="shared" si="8"/>
        <v>EXEC sys.sp_addextendedproperty @name=N'MS_Description', @value=N'Record Status' , @level0type=N'SCHEMA',@level0name=N'dbo', @level1type=N'TABLE',@level1name=N'WDC1', @level2type=N'COLUMN',@level2name=N'WDRCST'</v>
      </c>
      <c r="U8" s="1" t="s">
        <v>1311</v>
      </c>
      <c r="W8" s="1" t="s">
        <v>16</v>
      </c>
      <c r="X8" s="1" t="s">
        <v>15</v>
      </c>
      <c r="Y8" s="1" t="str">
        <f t="shared" si="9"/>
        <v>WDRCST</v>
      </c>
      <c r="Z8" s="1" t="str">
        <f t="shared" si="10"/>
        <v>Record Status</v>
      </c>
      <c r="AB8" s="1">
        <v>1</v>
      </c>
      <c r="AC8" s="6">
        <f t="shared" ca="1" si="11"/>
        <v>20141204</v>
      </c>
      <c r="AD8" s="3">
        <f t="shared" ca="1" si="12"/>
        <v>144109</v>
      </c>
      <c r="AE8" s="3" t="s">
        <v>88</v>
      </c>
      <c r="AF8" s="1">
        <v>0</v>
      </c>
      <c r="AG8" s="1">
        <v>0</v>
      </c>
      <c r="AI8" s="1" t="str">
        <f t="shared" ca="1" si="13"/>
        <v>insert into ZDIC values('DJB', '', 'EN', 'S', 'WDRCST', 'Record Status', '', '1', '20141204', '144109', 'SQL', '0', '0', '')</v>
      </c>
      <c r="AJ8" s="5" t="s">
        <v>9</v>
      </c>
      <c r="AK8" s="1" t="s">
        <v>1311</v>
      </c>
      <c r="AM8" s="3" t="s">
        <v>914</v>
      </c>
      <c r="AN8" s="12" t="s">
        <v>915</v>
      </c>
      <c r="AP8" s="3">
        <v>1</v>
      </c>
      <c r="AQ8" s="6">
        <f ca="1">YEAR(NOW())*10000+MONTH(NOW())*100+DAY(NOW())</f>
        <v>20141204</v>
      </c>
      <c r="AR8" s="3">
        <f ca="1">HOUR(NOW())*10000+MINUTE(NOW())*100+SECOND(NOW())</f>
        <v>144109</v>
      </c>
      <c r="AS8" s="3" t="s">
        <v>88</v>
      </c>
      <c r="AT8" s="1">
        <v>0</v>
      </c>
      <c r="AU8" s="1">
        <v>0</v>
      </c>
      <c r="AW8" s="1" t="str">
        <f t="shared" ca="1" si="28"/>
        <v>INSERT INTO WDC1 VALUES('DJB','','YCO','Yarn Consumption','',1,20141204,144109,'SQL',0,0,'')</v>
      </c>
      <c r="AX8" s="3"/>
    </row>
    <row r="9" spans="1:51" ht="14.25" customHeight="1" x14ac:dyDescent="0.15">
      <c r="A9" s="4"/>
      <c r="B9" s="1" t="str">
        <f>VLOOKUP($D$2,[1]Tables!$B$1:$D$65509,2,FALSE)</f>
        <v>WD</v>
      </c>
      <c r="C9" s="22" t="s">
        <v>23</v>
      </c>
      <c r="D9" s="1" t="str">
        <f t="shared" si="0"/>
        <v>WDCRDT</v>
      </c>
      <c r="E9" s="1" t="str">
        <f>VLOOKUP($C9,'[1]Data Dictionary'!$B$1:$I$65600,5,FALSE)</f>
        <v>Create Date</v>
      </c>
      <c r="F9" s="1" t="str">
        <f>VLOOKUP($C9,'[1]Data Dictionary'!$B$1:$I$65600,6,FALSE)</f>
        <v>Create Date</v>
      </c>
      <c r="G9" s="1" t="str">
        <f>VLOOKUP($C9,'[1]Data Dictionary'!$B$1:$I$65600,7,FALSE)</f>
        <v>Create Date</v>
      </c>
      <c r="H9" s="1" t="str">
        <f>VLOOKUP($C9,'[1]Data Dictionary'!$B$1:$I$65600,8,FALSE)</f>
        <v>Create Date</v>
      </c>
      <c r="I9" s="1" t="str">
        <f>VLOOKUP($C9,'[1]Data Dictionary'!$B$1:$I$65600,2,FALSE)</f>
        <v>NUMERIC</v>
      </c>
      <c r="J9" s="2" t="str">
        <f>VLOOKUP($C9,'[1]Data Dictionary'!$B$1:$I$65600,3,FALSE)</f>
        <v>8, 0</v>
      </c>
      <c r="K9" s="3"/>
      <c r="L9" s="3" t="str">
        <f t="shared" si="1"/>
        <v xml:space="preserve"> NULL </v>
      </c>
      <c r="M9" s="3" t="str">
        <f t="shared" si="2"/>
        <v xml:space="preserve"> DEFAULT(0) </v>
      </c>
      <c r="N9" s="1" t="str">
        <f t="shared" si="3"/>
        <v>WDCRDT NUMERIC(8, 0)  NULL  DEFAULT(0) ,</v>
      </c>
      <c r="O9" s="1" t="str">
        <f t="shared" si="4"/>
        <v>WDCRDT NUMBER(8, 0)  DEFAULT(0) ,</v>
      </c>
      <c r="P9" s="2" t="str">
        <f t="shared" si="5"/>
        <v>8</v>
      </c>
      <c r="Q9" s="2" t="str">
        <f t="shared" si="6"/>
        <v xml:space="preserve"> 0</v>
      </c>
      <c r="R9" s="1" t="str">
        <f t="shared" si="7"/>
        <v xml:space="preserve">     A            WDCRDT         8  0       COLHDG('Create Date')</v>
      </c>
      <c r="S9" s="1" t="s">
        <v>9</v>
      </c>
      <c r="T9" s="1" t="str">
        <f t="shared" si="8"/>
        <v>EXEC sys.sp_addextendedproperty @name=N'MS_Description', @value=N'Create Date' , @level0type=N'SCHEMA',@level0name=N'dbo', @level1type=N'TABLE',@level1name=N'WDC1', @level2type=N'COLUMN',@level2name=N'WDCRDT'</v>
      </c>
      <c r="U9" s="1" t="s">
        <v>1311</v>
      </c>
      <c r="W9" s="1" t="s">
        <v>16</v>
      </c>
      <c r="X9" s="1" t="s">
        <v>15</v>
      </c>
      <c r="Y9" s="1" t="str">
        <f t="shared" si="9"/>
        <v>WDCRDT</v>
      </c>
      <c r="Z9" s="1" t="str">
        <f t="shared" si="10"/>
        <v>Create Date</v>
      </c>
      <c r="AB9" s="1">
        <v>1</v>
      </c>
      <c r="AC9" s="6">
        <f t="shared" ca="1" si="11"/>
        <v>20141204</v>
      </c>
      <c r="AD9" s="3">
        <f t="shared" ca="1" si="12"/>
        <v>144109</v>
      </c>
      <c r="AE9" s="3" t="s">
        <v>88</v>
      </c>
      <c r="AF9" s="1">
        <v>0</v>
      </c>
      <c r="AG9" s="1">
        <v>0</v>
      </c>
      <c r="AI9" s="1" t="str">
        <f t="shared" ca="1" si="13"/>
        <v>insert into ZDIC values('DJB', '', 'EN', 'S', 'WDCRDT', 'Create Date', '', '1', '20141204', '144109', 'SQL', '0', '0', '')</v>
      </c>
      <c r="AJ9" s="5" t="s">
        <v>9</v>
      </c>
      <c r="AQ9" s="6"/>
      <c r="AW9" s="6"/>
      <c r="AX9" s="3"/>
      <c r="AY9" s="3"/>
    </row>
    <row r="10" spans="1:51" ht="14.25" customHeight="1" x14ac:dyDescent="0.15">
      <c r="A10" s="4"/>
      <c r="B10" s="1" t="str">
        <f>VLOOKUP($D$2,[1]Tables!$B$1:$D$65509,2,FALSE)</f>
        <v>WD</v>
      </c>
      <c r="C10" s="22" t="s">
        <v>24</v>
      </c>
      <c r="D10" s="1" t="str">
        <f t="shared" si="0"/>
        <v>WDCRTM</v>
      </c>
      <c r="E10" s="1" t="str">
        <f>VLOOKUP($C10,'[1]Data Dictionary'!$B$1:$I$65600,5,FALSE)</f>
        <v>Create Time</v>
      </c>
      <c r="F10" s="1" t="str">
        <f>VLOOKUP($C10,'[1]Data Dictionary'!$B$1:$I$65600,6,FALSE)</f>
        <v>Create Time</v>
      </c>
      <c r="G10" s="1" t="str">
        <f>VLOOKUP($C10,'[1]Data Dictionary'!$B$1:$I$65600,7,FALSE)</f>
        <v>Create Time</v>
      </c>
      <c r="H10" s="1" t="str">
        <f>VLOOKUP($C10,'[1]Data Dictionary'!$B$1:$I$65600,8,FALSE)</f>
        <v>Create Time</v>
      </c>
      <c r="I10" s="1" t="str">
        <f>VLOOKUP($C10,'[1]Data Dictionary'!$B$1:$I$65600,2,FALSE)</f>
        <v>NUMERIC</v>
      </c>
      <c r="J10" s="2" t="str">
        <f>VLOOKUP($C10,'[1]Data Dictionary'!$B$1:$I$65600,3,FALSE)</f>
        <v>6, 0</v>
      </c>
      <c r="K10" s="3"/>
      <c r="L10" s="3" t="str">
        <f t="shared" si="1"/>
        <v xml:space="preserve"> NULL </v>
      </c>
      <c r="M10" s="3" t="str">
        <f t="shared" si="2"/>
        <v xml:space="preserve"> DEFAULT(0) </v>
      </c>
      <c r="N10" s="1" t="str">
        <f t="shared" si="3"/>
        <v>WDCRTM NUMERIC(6, 0)  NULL  DEFAULT(0) ,</v>
      </c>
      <c r="O10" s="1" t="str">
        <f t="shared" si="4"/>
        <v>WDCRTM NUMBER(6, 0)  DEFAULT(0) ,</v>
      </c>
      <c r="P10" s="2" t="str">
        <f t="shared" si="5"/>
        <v>6</v>
      </c>
      <c r="Q10" s="2" t="str">
        <f t="shared" si="6"/>
        <v xml:space="preserve"> 0</v>
      </c>
      <c r="R10" s="1" t="str">
        <f t="shared" si="7"/>
        <v xml:space="preserve">     A            WDCRTM         6  0       COLHDG('Create Time')</v>
      </c>
      <c r="S10" s="1" t="s">
        <v>9</v>
      </c>
      <c r="T10" s="1" t="str">
        <f t="shared" si="8"/>
        <v>EXEC sys.sp_addextendedproperty @name=N'MS_Description', @value=N'Create Time' , @level0type=N'SCHEMA',@level0name=N'dbo', @level1type=N'TABLE',@level1name=N'WDC1', @level2type=N'COLUMN',@level2name=N'WDCRTM'</v>
      </c>
      <c r="U10" s="1" t="s">
        <v>1311</v>
      </c>
      <c r="W10" s="1" t="s">
        <v>16</v>
      </c>
      <c r="X10" s="1" t="s">
        <v>15</v>
      </c>
      <c r="Y10" s="1" t="str">
        <f t="shared" si="9"/>
        <v>WDCRTM</v>
      </c>
      <c r="Z10" s="1" t="str">
        <f t="shared" si="10"/>
        <v>Create Time</v>
      </c>
      <c r="AB10" s="1">
        <v>1</v>
      </c>
      <c r="AC10" s="6">
        <f t="shared" ca="1" si="11"/>
        <v>20141204</v>
      </c>
      <c r="AD10" s="3">
        <f t="shared" ca="1" si="12"/>
        <v>144109</v>
      </c>
      <c r="AE10" s="3" t="s">
        <v>88</v>
      </c>
      <c r="AF10" s="1">
        <v>0</v>
      </c>
      <c r="AG10" s="1">
        <v>0</v>
      </c>
      <c r="AI10" s="1" t="str">
        <f t="shared" ca="1" si="13"/>
        <v>insert into ZDIC values('DJB', '', 'EN', 'S', 'WDCRTM', 'Create Time', '', '1', '20141204', '144109', 'SQL', '0', '0', '')</v>
      </c>
      <c r="AJ10" s="5" t="s">
        <v>9</v>
      </c>
      <c r="AR10" s="1"/>
      <c r="AS10" s="1"/>
    </row>
    <row r="11" spans="1:51" ht="14.25" customHeight="1" x14ac:dyDescent="0.25">
      <c r="A11" s="4"/>
      <c r="B11" s="1" t="str">
        <f>VLOOKUP($D$2,[1]Tables!$B$1:$D$65509,2,FALSE)</f>
        <v>WD</v>
      </c>
      <c r="C11" s="1" t="s">
        <v>25</v>
      </c>
      <c r="D11" s="1" t="str">
        <f t="shared" si="0"/>
        <v>WDCRUS</v>
      </c>
      <c r="E11" s="1" t="str">
        <f>VLOOKUP($C11,'[1]Data Dictionary'!$B$1:$I$65600,5,FALSE)</f>
        <v>Create User</v>
      </c>
      <c r="F11" s="1" t="str">
        <f>VLOOKUP($C11,'[1]Data Dictionary'!$B$1:$I$65600,6,FALSE)</f>
        <v>Create User</v>
      </c>
      <c r="G11" s="1" t="str">
        <f>VLOOKUP($C11,'[1]Data Dictionary'!$B$1:$I$65600,7,FALSE)</f>
        <v>Create User</v>
      </c>
      <c r="H11" s="1" t="str">
        <f>VLOOKUP($C11,'[1]Data Dictionary'!$B$1:$I$65600,8,FALSE)</f>
        <v>Create User</v>
      </c>
      <c r="I11" s="1" t="str">
        <f>VLOOKUP($C11,'[1]Data Dictionary'!$B$1:$I$65600,2,FALSE)</f>
        <v>VARCHAR</v>
      </c>
      <c r="J11" s="2" t="str">
        <f>VLOOKUP($C11,'[1]Data Dictionary'!$B$1:$I$65600,3,FALSE)</f>
        <v>20</v>
      </c>
      <c r="K11" s="3"/>
      <c r="L11" s="3" t="str">
        <f t="shared" si="1"/>
        <v xml:space="preserve"> NULL </v>
      </c>
      <c r="M11" s="3" t="str">
        <f t="shared" si="2"/>
        <v xml:space="preserve"> DEFAULT('') </v>
      </c>
      <c r="N11" s="1" t="str">
        <f t="shared" si="3"/>
        <v>WDCRUS VARCHAR(20)  NULL  DEFAULT('') ,</v>
      </c>
      <c r="O11" s="1" t="str">
        <f t="shared" si="4"/>
        <v>WDCRUS VARCHAR2(20) DEFAULT(' '),</v>
      </c>
      <c r="P11" s="2" t="str">
        <f t="shared" si="5"/>
        <v>20</v>
      </c>
      <c r="Q11" s="2" t="str">
        <f t="shared" si="6"/>
        <v/>
      </c>
      <c r="R11" s="1" t="str">
        <f t="shared" si="7"/>
        <v xml:space="preserve">     A            WDCRUS        20          COLHDG('Create User')</v>
      </c>
      <c r="S11" s="1" t="s">
        <v>9</v>
      </c>
      <c r="T11" s="1" t="str">
        <f t="shared" si="8"/>
        <v>EXEC sys.sp_addextendedproperty @name=N'MS_Description', @value=N'Create User' , @level0type=N'SCHEMA',@level0name=N'dbo', @level1type=N'TABLE',@level1name=N'WDC1', @level2type=N'COLUMN',@level2name=N'WDCRUS'</v>
      </c>
      <c r="U11" s="1" t="s">
        <v>1311</v>
      </c>
      <c r="W11" s="1" t="s">
        <v>16</v>
      </c>
      <c r="X11" s="1" t="s">
        <v>15</v>
      </c>
      <c r="Y11" s="1" t="str">
        <f t="shared" si="9"/>
        <v>WDCRUS</v>
      </c>
      <c r="Z11" s="1" t="str">
        <f t="shared" si="10"/>
        <v>Create User</v>
      </c>
      <c r="AB11" s="1">
        <v>1</v>
      </c>
      <c r="AC11" s="6">
        <f t="shared" ca="1" si="11"/>
        <v>20141204</v>
      </c>
      <c r="AD11" s="3">
        <f t="shared" ca="1" si="12"/>
        <v>144109</v>
      </c>
      <c r="AE11" s="3" t="s">
        <v>88</v>
      </c>
      <c r="AF11" s="1">
        <v>0</v>
      </c>
      <c r="AG11" s="1">
        <v>0</v>
      </c>
      <c r="AI11" s="1" t="str">
        <f t="shared" ca="1" si="13"/>
        <v>insert into ZDIC values('DJB', '', 'EN', 'S', 'WDCRUS', 'Create User', '', '1', '20141204', '144109', 'SQL', '0', '0', '')</v>
      </c>
      <c r="AJ11" s="5" t="s">
        <v>9</v>
      </c>
      <c r="AQ11" s="6"/>
      <c r="AW11" s="6"/>
      <c r="AX11" s="3"/>
      <c r="AY11" s="3"/>
    </row>
    <row r="12" spans="1:51" ht="14.25" customHeight="1" x14ac:dyDescent="0.25">
      <c r="A12" s="4"/>
      <c r="B12" s="1" t="str">
        <f>VLOOKUP($D$2,[1]Tables!$B$1:$D$65509,2,FALSE)</f>
        <v>WD</v>
      </c>
      <c r="C12" s="1" t="s">
        <v>26</v>
      </c>
      <c r="D12" s="1" t="str">
        <f t="shared" si="0"/>
        <v>WDCHDT</v>
      </c>
      <c r="E12" s="1" t="str">
        <f>VLOOKUP($C12,'[1]Data Dictionary'!$B$1:$I$65600,5,FALSE)</f>
        <v>Change Date</v>
      </c>
      <c r="F12" s="1" t="str">
        <f>VLOOKUP($C12,'[1]Data Dictionary'!$B$1:$I$65600,6,FALSE)</f>
        <v>Change Date</v>
      </c>
      <c r="G12" s="1" t="str">
        <f>VLOOKUP($C12,'[1]Data Dictionary'!$B$1:$I$65600,7,FALSE)</f>
        <v>Change Date</v>
      </c>
      <c r="H12" s="1" t="str">
        <f>VLOOKUP($C12,'[1]Data Dictionary'!$B$1:$I$65600,8,FALSE)</f>
        <v>Change Date</v>
      </c>
      <c r="I12" s="1" t="str">
        <f>VLOOKUP($C12,'[1]Data Dictionary'!$B$1:$I$65600,2,FALSE)</f>
        <v>NUMERIC</v>
      </c>
      <c r="J12" s="2" t="str">
        <f>VLOOKUP($C12,'[1]Data Dictionary'!$B$1:$I$65600,3,FALSE)</f>
        <v>8, 0</v>
      </c>
      <c r="K12" s="3"/>
      <c r="L12" s="3" t="str">
        <f t="shared" si="1"/>
        <v xml:space="preserve"> NULL </v>
      </c>
      <c r="M12" s="3" t="str">
        <f t="shared" si="2"/>
        <v xml:space="preserve"> DEFAULT(0) </v>
      </c>
      <c r="N12" s="1" t="str">
        <f t="shared" si="3"/>
        <v>WDCHDT NUMERIC(8, 0)  NULL  DEFAULT(0) ,</v>
      </c>
      <c r="O12" s="1" t="str">
        <f t="shared" si="4"/>
        <v>WDCHDT NUMBER(8, 0)  DEFAULT(0) ,</v>
      </c>
      <c r="P12" s="2" t="str">
        <f t="shared" si="5"/>
        <v>8</v>
      </c>
      <c r="Q12" s="2" t="str">
        <f t="shared" si="6"/>
        <v xml:space="preserve"> 0</v>
      </c>
      <c r="R12" s="1" t="str">
        <f t="shared" si="7"/>
        <v xml:space="preserve">     A            WDCHDT         8  0       COLHDG('Change Date')</v>
      </c>
      <c r="S12" s="1" t="s">
        <v>9</v>
      </c>
      <c r="T12" s="1" t="str">
        <f t="shared" si="8"/>
        <v>EXEC sys.sp_addextendedproperty @name=N'MS_Description', @value=N'Change Date' , @level0type=N'SCHEMA',@level0name=N'dbo', @level1type=N'TABLE',@level1name=N'WDC1', @level2type=N'COLUMN',@level2name=N'WDCHDT'</v>
      </c>
      <c r="U12" s="1" t="s">
        <v>1311</v>
      </c>
      <c r="W12" s="1" t="s">
        <v>16</v>
      </c>
      <c r="X12" s="1" t="s">
        <v>15</v>
      </c>
      <c r="Y12" s="1" t="str">
        <f t="shared" si="9"/>
        <v>WDCHDT</v>
      </c>
      <c r="Z12" s="1" t="str">
        <f t="shared" si="10"/>
        <v>Change Date</v>
      </c>
      <c r="AB12" s="1">
        <v>1</v>
      </c>
      <c r="AC12" s="6">
        <f t="shared" ca="1" si="11"/>
        <v>20141204</v>
      </c>
      <c r="AD12" s="3">
        <f t="shared" ca="1" si="12"/>
        <v>144109</v>
      </c>
      <c r="AE12" s="3" t="s">
        <v>88</v>
      </c>
      <c r="AF12" s="1">
        <v>0</v>
      </c>
      <c r="AG12" s="1">
        <v>0</v>
      </c>
      <c r="AI12" s="1" t="str">
        <f t="shared" ca="1" si="13"/>
        <v>insert into ZDIC values('DJB', '', 'EN', 'S', 'WDCHDT', 'Change Date', '', '1', '20141204', '144109', 'SQL', '0', '0', '')</v>
      </c>
      <c r="AJ12" s="5" t="s">
        <v>9</v>
      </c>
      <c r="AQ12" s="6"/>
      <c r="AW12" s="6"/>
      <c r="AX12" s="3"/>
      <c r="AY12" s="3"/>
    </row>
    <row r="13" spans="1:51" ht="14.25" customHeight="1" x14ac:dyDescent="0.25">
      <c r="A13" s="4"/>
      <c r="B13" s="1" t="str">
        <f>VLOOKUP($D$2,[1]Tables!$B$1:$D$65509,2,FALSE)</f>
        <v>WD</v>
      </c>
      <c r="C13" s="1" t="s">
        <v>27</v>
      </c>
      <c r="D13" s="1" t="str">
        <f t="shared" si="0"/>
        <v>WDCHTM</v>
      </c>
      <c r="E13" s="1" t="str">
        <f>VLOOKUP($C13,'[1]Data Dictionary'!$B$1:$I$65600,5,FALSE)</f>
        <v>Change Time</v>
      </c>
      <c r="F13" s="1" t="str">
        <f>VLOOKUP($C13,'[1]Data Dictionary'!$B$1:$I$65600,6,FALSE)</f>
        <v>Change Time</v>
      </c>
      <c r="G13" s="1" t="str">
        <f>VLOOKUP($C13,'[1]Data Dictionary'!$B$1:$I$65600,7,FALSE)</f>
        <v>Change Time</v>
      </c>
      <c r="H13" s="1" t="str">
        <f>VLOOKUP($C13,'[1]Data Dictionary'!$B$1:$I$65600,8,FALSE)</f>
        <v>Change Time</v>
      </c>
      <c r="I13" s="1" t="str">
        <f>VLOOKUP($C13,'[1]Data Dictionary'!$B$1:$I$65600,2,FALSE)</f>
        <v>NUMERIC</v>
      </c>
      <c r="J13" s="2" t="str">
        <f>VLOOKUP($C13,'[1]Data Dictionary'!$B$1:$I$65600,3,FALSE)</f>
        <v>6, 0</v>
      </c>
      <c r="K13" s="3"/>
      <c r="L13" s="3" t="str">
        <f t="shared" si="1"/>
        <v xml:space="preserve"> NULL </v>
      </c>
      <c r="M13" s="3" t="str">
        <f t="shared" si="2"/>
        <v xml:space="preserve"> DEFAULT(0) </v>
      </c>
      <c r="N13" s="1" t="str">
        <f t="shared" si="3"/>
        <v>WDCHTM NUMERIC(6, 0)  NULL  DEFAULT(0) ,</v>
      </c>
      <c r="O13" s="1" t="str">
        <f t="shared" si="4"/>
        <v>WDCHTM NUMBER(6, 0)  DEFAULT(0) ,</v>
      </c>
      <c r="P13" s="2" t="str">
        <f t="shared" si="5"/>
        <v>6</v>
      </c>
      <c r="Q13" s="2" t="str">
        <f t="shared" si="6"/>
        <v xml:space="preserve"> 0</v>
      </c>
      <c r="R13" s="1" t="str">
        <f t="shared" si="7"/>
        <v xml:space="preserve">     A            WDCHTM         6  0       COLHDG('Change Time')</v>
      </c>
      <c r="S13" s="1" t="s">
        <v>9</v>
      </c>
      <c r="T13" s="1" t="str">
        <f t="shared" si="8"/>
        <v>EXEC sys.sp_addextendedproperty @name=N'MS_Description', @value=N'Change Time' , @level0type=N'SCHEMA',@level0name=N'dbo', @level1type=N'TABLE',@level1name=N'WDC1', @level2type=N'COLUMN',@level2name=N'WDCHTM'</v>
      </c>
      <c r="U13" s="1" t="s">
        <v>1311</v>
      </c>
      <c r="W13" s="1" t="s">
        <v>16</v>
      </c>
      <c r="X13" s="1" t="s">
        <v>15</v>
      </c>
      <c r="Y13" s="1" t="str">
        <f t="shared" si="9"/>
        <v>WDCHTM</v>
      </c>
      <c r="Z13" s="1" t="str">
        <f t="shared" si="10"/>
        <v>Change Time</v>
      </c>
      <c r="AB13" s="1">
        <v>1</v>
      </c>
      <c r="AC13" s="6">
        <f t="shared" ca="1" si="11"/>
        <v>20141204</v>
      </c>
      <c r="AD13" s="3">
        <f t="shared" ca="1" si="12"/>
        <v>144109</v>
      </c>
      <c r="AE13" s="3" t="s">
        <v>88</v>
      </c>
      <c r="AF13" s="1">
        <v>0</v>
      </c>
      <c r="AG13" s="1">
        <v>0</v>
      </c>
      <c r="AI13" s="1" t="str">
        <f t="shared" ca="1" si="13"/>
        <v>insert into ZDIC values('DJB', '', 'EN', 'S', 'WDCHTM', 'Change Time', '', '1', '20141204', '144109', 'SQL', '0', '0', '')</v>
      </c>
      <c r="AJ13" s="5" t="s">
        <v>9</v>
      </c>
      <c r="AQ13" s="6"/>
      <c r="AW13" s="6"/>
      <c r="AX13" s="3"/>
      <c r="AY13" s="3"/>
    </row>
    <row r="14" spans="1:51" ht="14.25" customHeight="1" x14ac:dyDescent="0.25">
      <c r="A14" s="4"/>
      <c r="B14" s="1" t="str">
        <f>VLOOKUP($D$2,[1]Tables!$B$1:$D$65509,2,FALSE)</f>
        <v>WD</v>
      </c>
      <c r="C14" s="1" t="s">
        <v>28</v>
      </c>
      <c r="D14" s="1" t="str">
        <f t="shared" si="0"/>
        <v>WDCHUS</v>
      </c>
      <c r="E14" s="1" t="str">
        <f>VLOOKUP($C14,'[1]Data Dictionary'!$B$1:$I$65600,5,FALSE)</f>
        <v>Change User</v>
      </c>
      <c r="F14" s="1" t="str">
        <f>VLOOKUP($C14,'[1]Data Dictionary'!$B$1:$I$65600,6,FALSE)</f>
        <v>Change User</v>
      </c>
      <c r="G14" s="1" t="str">
        <f>VLOOKUP($C14,'[1]Data Dictionary'!$B$1:$I$65600,7,FALSE)</f>
        <v>Change User</v>
      </c>
      <c r="H14" s="1" t="str">
        <f>VLOOKUP($C14,'[1]Data Dictionary'!$B$1:$I$65600,8,FALSE)</f>
        <v>Change User</v>
      </c>
      <c r="I14" s="1" t="str">
        <f>VLOOKUP($C14,'[1]Data Dictionary'!$B$1:$I$65600,2,FALSE)</f>
        <v>VARCHAR</v>
      </c>
      <c r="J14" s="2" t="str">
        <f>VLOOKUP($C14,'[1]Data Dictionary'!$B$1:$I$65600,3,FALSE)</f>
        <v>20</v>
      </c>
      <c r="K14" s="3"/>
      <c r="L14" s="3" t="str">
        <f t="shared" si="1"/>
        <v xml:space="preserve"> NULL </v>
      </c>
      <c r="M14" s="3" t="str">
        <f t="shared" si="2"/>
        <v xml:space="preserve"> DEFAULT('') </v>
      </c>
      <c r="N14" s="1" t="str">
        <f t="shared" si="3"/>
        <v>WDCHUS VARCHAR(20)  NULL  DEFAULT('') ,</v>
      </c>
      <c r="O14" s="1" t="str">
        <f t="shared" si="4"/>
        <v>WDCHUS VARCHAR2(20) DEFAULT(' '),</v>
      </c>
      <c r="P14" s="2" t="str">
        <f t="shared" si="5"/>
        <v>20</v>
      </c>
      <c r="Q14" s="2" t="str">
        <f t="shared" si="6"/>
        <v/>
      </c>
      <c r="R14" s="1" t="str">
        <f t="shared" si="7"/>
        <v xml:space="preserve">     A            WDCHUS        20          COLHDG('Change User')</v>
      </c>
      <c r="S14" s="1" t="s">
        <v>9</v>
      </c>
      <c r="T14" s="1" t="str">
        <f t="shared" si="8"/>
        <v>EXEC sys.sp_addextendedproperty @name=N'MS_Description', @value=N'Change User' , @level0type=N'SCHEMA',@level0name=N'dbo', @level1type=N'TABLE',@level1name=N'WDC1', @level2type=N'COLUMN',@level2name=N'WDCHUS'</v>
      </c>
      <c r="U14" s="1" t="s">
        <v>1311</v>
      </c>
      <c r="W14" s="1" t="s">
        <v>16</v>
      </c>
      <c r="X14" s="1" t="s">
        <v>15</v>
      </c>
      <c r="Y14" s="1" t="str">
        <f t="shared" si="9"/>
        <v>WDCHUS</v>
      </c>
      <c r="Z14" s="1" t="str">
        <f t="shared" si="10"/>
        <v>Change User</v>
      </c>
      <c r="AB14" s="1">
        <v>1</v>
      </c>
      <c r="AC14" s="6">
        <f t="shared" ca="1" si="11"/>
        <v>20141204</v>
      </c>
      <c r="AD14" s="3">
        <f t="shared" ca="1" si="12"/>
        <v>144109</v>
      </c>
      <c r="AE14" s="3" t="s">
        <v>88</v>
      </c>
      <c r="AF14" s="1">
        <v>0</v>
      </c>
      <c r="AG14" s="1">
        <v>0</v>
      </c>
      <c r="AI14" s="1" t="str">
        <f t="shared" ca="1" si="13"/>
        <v>insert into ZDIC values('DJB', '', 'EN', 'S', 'WDCHUS', 'Change User', '', '1', '20141204', '144109', 'SQL', '0', '0', '')</v>
      </c>
      <c r="AJ14" s="5" t="s">
        <v>9</v>
      </c>
      <c r="AQ14" s="6"/>
      <c r="AW14" s="6"/>
      <c r="AX14" s="3"/>
      <c r="AY14" s="3"/>
    </row>
    <row r="15" spans="1:51" ht="14.25" customHeight="1" x14ac:dyDescent="0.25">
      <c r="A15" s="4"/>
      <c r="B15" s="4"/>
      <c r="C15" s="4"/>
      <c r="D15" s="5"/>
      <c r="K15" s="3"/>
      <c r="L15" s="3"/>
      <c r="M15" s="3"/>
      <c r="N15" s="1" t="str">
        <f>CONCATENATE(" CONSTRAINT PK_",$D$2, " PRIMARY KEY CLUSTERED (")</f>
        <v xml:space="preserve"> CONSTRAINT PK_WDC1 PRIMARY KEY CLUSTERED (</v>
      </c>
      <c r="O15" s="1" t="str">
        <f>CONCATENATE(" CONSTRAINT PK_",$D$2, " PRIMARY KEY (")</f>
        <v xml:space="preserve"> CONSTRAINT PK_WDC1 PRIMARY KEY (</v>
      </c>
      <c r="P15" s="1" t="s">
        <v>9</v>
      </c>
      <c r="Q15" s="1" t="s">
        <v>9</v>
      </c>
      <c r="R15" s="1" t="s">
        <v>370</v>
      </c>
      <c r="S15" s="1" t="s">
        <v>9</v>
      </c>
      <c r="AQ15" s="6"/>
      <c r="AW15" s="6"/>
      <c r="AX15" s="3"/>
      <c r="AY15" s="3"/>
    </row>
    <row r="16" spans="1:51" ht="14.25" customHeight="1" x14ac:dyDescent="0.25">
      <c r="A16" s="4"/>
      <c r="B16" s="4"/>
      <c r="C16" s="4"/>
      <c r="K16" s="3"/>
      <c r="L16" s="3"/>
      <c r="M16" s="3"/>
      <c r="N16" s="1" t="str">
        <f>$D$3</f>
        <v>WDCONO</v>
      </c>
      <c r="O16" s="1" t="str">
        <f>$D$3</f>
        <v>WDCONO</v>
      </c>
      <c r="R16" s="1" t="str">
        <f>CONCATENATE("     A          K ", RIGHT(N16,6))</f>
        <v xml:space="preserve">     A          K WDCONO</v>
      </c>
      <c r="S16" s="1" t="s">
        <v>9</v>
      </c>
      <c r="AQ16" s="6"/>
      <c r="AW16" s="6"/>
      <c r="AX16" s="3"/>
      <c r="AY16" s="3"/>
    </row>
    <row r="17" spans="1:51" ht="14.25" customHeight="1" x14ac:dyDescent="0.25">
      <c r="A17" s="4"/>
      <c r="B17" s="4"/>
      <c r="C17" s="4"/>
      <c r="K17" s="3"/>
      <c r="L17" s="3"/>
      <c r="M17" s="3"/>
      <c r="N17" s="1" t="str">
        <f xml:space="preserve"> ", " &amp; $D4</f>
        <v>, WDBRNO</v>
      </c>
      <c r="O17" s="1" t="str">
        <f xml:space="preserve"> ", " &amp; $D4</f>
        <v>, WDBRNO</v>
      </c>
      <c r="R17" s="1" t="str">
        <f>CONCATENATE("     A          K ", RIGHT(N17,6))</f>
        <v xml:space="preserve">     A          K WDBRNO</v>
      </c>
      <c r="S17" s="1" t="s">
        <v>9</v>
      </c>
      <c r="AQ17" s="6"/>
      <c r="AW17" s="6"/>
      <c r="AX17" s="3"/>
      <c r="AY17" s="3"/>
    </row>
    <row r="18" spans="1:51" ht="14.25" customHeight="1" x14ac:dyDescent="0.25">
      <c r="A18" s="4"/>
      <c r="B18" s="4"/>
      <c r="C18" s="4"/>
      <c r="K18" s="3"/>
      <c r="L18" s="3"/>
      <c r="M18" s="3"/>
      <c r="N18" s="1" t="str">
        <f xml:space="preserve"> ", " &amp; $D5</f>
        <v>, WDDCTY</v>
      </c>
      <c r="O18" s="1" t="str">
        <f xml:space="preserve"> ", " &amp; $D5</f>
        <v>, WDDCTY</v>
      </c>
      <c r="R18" s="1" t="str">
        <f>CONCATENATE("     A          K ", RIGHT(N18,6))</f>
        <v xml:space="preserve">     A          K WDDCTY</v>
      </c>
      <c r="S18" s="1" t="s">
        <v>9</v>
      </c>
      <c r="AQ18" s="6"/>
      <c r="AW18" s="6"/>
      <c r="AX18" s="3"/>
      <c r="AY18" s="3"/>
    </row>
    <row r="19" spans="1:51" ht="14.25" customHeight="1" x14ac:dyDescent="0.25">
      <c r="A19" s="4"/>
      <c r="B19" s="4"/>
      <c r="C19" s="4"/>
      <c r="K19" s="3"/>
      <c r="L19" s="3"/>
      <c r="M19" s="3"/>
      <c r="N19" s="1" t="s">
        <v>11</v>
      </c>
      <c r="O19" s="1" t="s">
        <v>11</v>
      </c>
      <c r="S19" s="1" t="s">
        <v>9</v>
      </c>
      <c r="AQ19" s="6"/>
      <c r="AW19" s="6"/>
      <c r="AX19" s="3"/>
      <c r="AY19" s="3"/>
    </row>
    <row r="20" spans="1:51" ht="14.25" customHeight="1" x14ac:dyDescent="0.25">
      <c r="S20" s="1" t="s">
        <v>9</v>
      </c>
      <c r="AQ20" s="6"/>
      <c r="AW20" s="6"/>
      <c r="AX20" s="3"/>
      <c r="AY20" s="3"/>
    </row>
    <row r="21" spans="1:51" ht="14.25" customHeight="1" x14ac:dyDescent="0.25">
      <c r="S21" s="1" t="s">
        <v>9</v>
      </c>
      <c r="AQ21" s="6"/>
      <c r="AW21" s="6"/>
      <c r="AX21" s="3"/>
      <c r="AY21" s="3"/>
    </row>
    <row r="22" spans="1:51" ht="14.25" customHeight="1" x14ac:dyDescent="0.25">
      <c r="S22" s="1" t="s">
        <v>9</v>
      </c>
      <c r="AQ22" s="6"/>
      <c r="AW22" s="6"/>
      <c r="AX22" s="3"/>
      <c r="AY22" s="3"/>
    </row>
    <row r="23" spans="1:51" ht="14.25" customHeight="1" x14ac:dyDescent="0.25">
      <c r="S23" s="1" t="s">
        <v>9</v>
      </c>
      <c r="AQ23" s="6"/>
      <c r="AW23" s="6"/>
      <c r="AX23" s="3"/>
      <c r="AY23" s="3"/>
    </row>
    <row r="24" spans="1:51" ht="14.25" customHeight="1" x14ac:dyDescent="0.25">
      <c r="S24" s="1" t="s">
        <v>9</v>
      </c>
      <c r="AQ24" s="6"/>
      <c r="AW24" s="6"/>
      <c r="AX24" s="3"/>
      <c r="AY24" s="3"/>
    </row>
    <row r="25" spans="1:51" ht="14.25" customHeight="1" x14ac:dyDescent="0.25">
      <c r="S25" s="1" t="s">
        <v>9</v>
      </c>
      <c r="AQ25" s="6"/>
      <c r="AW25" s="6"/>
      <c r="AX25" s="3"/>
      <c r="AY25" s="3"/>
    </row>
    <row r="26" spans="1:51" ht="14.25" customHeight="1" x14ac:dyDescent="0.25">
      <c r="AQ26" s="6"/>
      <c r="AW26" s="6"/>
      <c r="AX26" s="3"/>
      <c r="AY26" s="3"/>
    </row>
    <row r="27" spans="1:51" ht="14.25" customHeight="1" x14ac:dyDescent="0.25">
      <c r="AQ27" s="6"/>
      <c r="AW27" s="6"/>
      <c r="AX27" s="3"/>
      <c r="AY27" s="3"/>
    </row>
    <row r="28" spans="1:51" ht="14.25" customHeight="1" x14ac:dyDescent="0.25">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J33" s="1"/>
      <c r="AQ33" s="3"/>
      <c r="AT33" s="3"/>
      <c r="AU33" s="3"/>
      <c r="AV33" s="3"/>
      <c r="AW33" s="6"/>
      <c r="AX33" s="3"/>
      <c r="AY33" s="3"/>
    </row>
    <row r="34" spans="10:51" ht="14.25" customHeight="1" x14ac:dyDescent="0.25">
      <c r="J34" s="1"/>
      <c r="AQ34" s="3"/>
      <c r="AT34" s="3"/>
      <c r="AU34" s="3"/>
      <c r="AV34" s="3"/>
      <c r="AW34" s="6"/>
      <c r="AX34" s="3"/>
      <c r="AY34" s="3"/>
    </row>
    <row r="35" spans="10:51" ht="14.25" customHeight="1" x14ac:dyDescent="0.25">
      <c r="J35" s="1"/>
      <c r="AQ35" s="3"/>
      <c r="AT35" s="3"/>
      <c r="AU35" s="3"/>
      <c r="AV35" s="3"/>
      <c r="AW35" s="6"/>
      <c r="AX35" s="3"/>
      <c r="AY35" s="3"/>
    </row>
    <row r="36" spans="10:51" ht="14.25" customHeight="1" x14ac:dyDescent="0.25">
      <c r="J36" s="1"/>
      <c r="AQ36" s="3"/>
      <c r="AT36" s="3"/>
      <c r="AU36" s="3"/>
      <c r="AV36" s="3"/>
      <c r="AW36" s="6"/>
      <c r="AX36" s="3"/>
      <c r="AY36" s="3"/>
    </row>
    <row r="37" spans="10:51" ht="14.25" customHeight="1" x14ac:dyDescent="0.25">
      <c r="J37" s="1"/>
      <c r="AQ37" s="3"/>
      <c r="AT37" s="3"/>
      <c r="AU37" s="3"/>
      <c r="AV37" s="3"/>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Y55"/>
  <sheetViews>
    <sheetView workbookViewId="0">
      <selection activeCell="AF5" sqref="A5:AF6"/>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4" style="1" bestFit="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WDC2</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R1" s="9"/>
      <c r="AS1" s="9"/>
    </row>
    <row r="2" spans="1:51" ht="14.25" customHeight="1" x14ac:dyDescent="0.25">
      <c r="A2" s="4"/>
      <c r="D2" s="1" t="s">
        <v>679</v>
      </c>
      <c r="E2" s="1" t="str">
        <f>VLOOKUP($D$2,[1]Tables!$B$1:$D$65509,3,FALSE)</f>
        <v>Document Approval Level</v>
      </c>
      <c r="K2" s="3"/>
      <c r="L2" s="3"/>
      <c r="M2" s="3"/>
      <c r="N2" s="3" t="str">
        <f>CONCATENATE("CREATE TABLE ", $D$2, " (")</f>
        <v>CREATE TABLE WDC2 (</v>
      </c>
      <c r="O2" s="7" t="str">
        <f>CONCATENATE("CREATE TABLE ", $D$2, " (")</f>
        <v>CREATE TABLE WDC2 (</v>
      </c>
      <c r="P2" s="8" t="s">
        <v>9</v>
      </c>
      <c r="Q2" s="8"/>
      <c r="R2" s="7" t="str">
        <f>CONCATENATE("     A          R ", D2, "R")</f>
        <v xml:space="preserve">     A          R WDC2R</v>
      </c>
      <c r="S2" s="1" t="s">
        <v>9</v>
      </c>
      <c r="AJ2" s="5" t="s">
        <v>9</v>
      </c>
      <c r="AQ2" s="3"/>
      <c r="AT2" s="3"/>
      <c r="AU2" s="3"/>
    </row>
    <row r="3" spans="1:51" ht="14.25" customHeight="1" x14ac:dyDescent="0.25">
      <c r="A3" s="4"/>
      <c r="B3" s="1" t="str">
        <f>VLOOKUP($D$2,[1]Tables!$B$1:$D$65509,2,FALSE)</f>
        <v>WE</v>
      </c>
      <c r="C3" s="1" t="s">
        <v>17</v>
      </c>
      <c r="D3" s="1" t="str">
        <f t="shared" ref="D3:D16" si="0">B3 &amp; C3</f>
        <v>WECONO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6" si="1">IF(K3="", " NULL ", " NOT NULL ")</f>
        <v xml:space="preserve"> NOT NULL </v>
      </c>
      <c r="M3" s="3" t="str">
        <f t="shared" ref="M3:M16" si="2">IF(I3="NUMERIC", " DEFAULT(0) ", IF(I3="DATETIME", "", " DEFAULT('') "))</f>
        <v xml:space="preserve"> DEFAULT('') </v>
      </c>
      <c r="N3" s="1" t="str">
        <f t="shared" ref="N3:N16" si="3">CONCATENATE(D3, " ", I3, IF(I3="DATETIME", "",CONCATENATE("(", J3, ") ")), L3, M3,",")</f>
        <v>WECONO VARCHAR(10)  NOT NULL  DEFAULT('') ,</v>
      </c>
      <c r="O3" s="1" t="str">
        <f t="shared" ref="O3:O16" si="4">CONCATENATE(D3, " ",IF(I3="VARCHAR", "VARCHAR2",IF(I3="NUMERIC", "NUMBER", I3)), IF(I3="DATETIME", "",CONCATENATE("(", J3, ") ")), IF(TRIM(K3)&lt;&gt;"", L3,IF(TRIM(M3)="DEFAULT('')", "DEFAULT(' ')", M3)), ",")</f>
        <v>WECONO VARCHAR2(10)  NOT NULL ,</v>
      </c>
      <c r="P3" s="2" t="str">
        <f t="shared" ref="P3:P16" si="5">IF(I3="VARCHAR",J3,LEFT(J3,FIND(",",J3)-1))</f>
        <v>10</v>
      </c>
      <c r="Q3" s="2" t="str">
        <f t="shared" ref="Q3:Q16" si="6">IF(I3="VARCHAR","",RIGHT(J3,LEN(J3)-FIND(",",J3)))</f>
        <v/>
      </c>
      <c r="R3" s="1" t="str">
        <f t="shared" ref="R3:R16" si="7">CONCATENATE("     A            ", D3, RIGHT("          "&amp;P3,10),RIGHT("   "&amp;Q3,3),"       COLHDG('", LEFT(E3,20), "')")</f>
        <v xml:space="preserve">     A            WECONO        10          COLHDG('Company Code')</v>
      </c>
      <c r="S3" s="1" t="s">
        <v>9</v>
      </c>
      <c r="T3" s="1" t="str">
        <f t="shared" ref="T3:T16"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@level1type=N'TABLE',@level1name=N'WDC2', @level2type=N'COLUMN',@level2name=N'WECONO'</v>
      </c>
      <c r="U3" s="1" t="s">
        <v>1311</v>
      </c>
      <c r="W3" s="1" t="s">
        <v>16</v>
      </c>
      <c r="X3" s="1" t="s">
        <v>15</v>
      </c>
      <c r="Y3" s="1" t="str">
        <f t="shared" ref="Y3:Y16" si="9">D3</f>
        <v>WECONO</v>
      </c>
      <c r="Z3" s="1" t="str">
        <f t="shared" ref="Z3:Z16" si="10">IF(AND(W3="EN",X3="S"),E3, IF(AND(W3="ID", X3="S"),F3, IF(AND(W3="EN", X3="R"),G3,H3)))</f>
        <v>Company Code</v>
      </c>
      <c r="AB3" s="1">
        <v>1</v>
      </c>
      <c r="AC3" s="6">
        <f t="shared" ref="AC3:AC16" ca="1" si="11">YEAR(NOW())*10000+MONTH(NOW())*100+DAY(NOW())</f>
        <v>20141204</v>
      </c>
      <c r="AD3" s="3">
        <f t="shared" ref="AD3:AD16" ca="1" si="12">HOUR(NOW())*10000+MINUTE(NOW())*100+SECOND(NOW())</f>
        <v>144109</v>
      </c>
      <c r="AE3" s="3" t="s">
        <v>88</v>
      </c>
      <c r="AF3" s="1">
        <v>0</v>
      </c>
      <c r="AG3" s="1">
        <v>0</v>
      </c>
      <c r="AI3" s="1" t="str">
        <f t="shared" ref="AI3:AI16" ca="1" si="13">CONCATENATE("insert into ZDIC values('",U3, "', '",V3, "', '",W3, "', '",X3, "', '",Y3, "', '",Z3, "', '",AA3, "', '",AB3, "', '",AC3, "', '",AD3, "', '",AE3, "', '",AF3, "', '",AG3, "', '",AH3, "')")</f>
        <v>insert into ZDIC values('DJB', '', 'EN', 'S', 'WECONO', 'Company Code', '', '1', '20141204', '144109', 'SQL', '0', '0', '')</v>
      </c>
      <c r="AJ3" s="5" t="s">
        <v>9</v>
      </c>
      <c r="AQ3" s="3"/>
      <c r="AT3" s="3"/>
      <c r="AU3" s="3"/>
    </row>
    <row r="4" spans="1:51" ht="14.25" customHeight="1" x14ac:dyDescent="0.25">
      <c r="A4" s="4"/>
      <c r="B4" s="1" t="str">
        <f>VLOOKUP($D$2,[1]Tables!$B$1:$D$65509,2,FALSE)</f>
        <v>WE</v>
      </c>
      <c r="C4" s="1" t="s">
        <v>69</v>
      </c>
      <c r="D4" s="1" t="str">
        <f t="shared" si="0"/>
        <v>WEBRNO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WEBRNO VARCHAR(10)  NOT NULL  DEFAULT('') ,</v>
      </c>
      <c r="O4" s="1" t="str">
        <f t="shared" si="4"/>
        <v>WEBRNO VARCHAR2(10)  NOT NULL ,</v>
      </c>
      <c r="P4" s="2" t="str">
        <f t="shared" si="5"/>
        <v>10</v>
      </c>
      <c r="Q4" s="2" t="str">
        <f t="shared" si="6"/>
        <v/>
      </c>
      <c r="R4" s="1" t="str">
        <f t="shared" si="7"/>
        <v xml:space="preserve">     A            WEBRNO        10          COLHDG('Branch Code')</v>
      </c>
      <c r="S4" s="1" t="s">
        <v>9</v>
      </c>
      <c r="T4" s="1" t="str">
        <f t="shared" si="8"/>
        <v>EXEC sys.sp_addextendedproperty @name=N'MS_Description', @value=N'Branch Code' , @level0type=N'SCHEMA',@level0name=N'dbo', @level1type=N'TABLE',@level1name=N'WDC2', @level2type=N'COLUMN',@level2name=N'WEBRNO'</v>
      </c>
      <c r="U4" s="1" t="s">
        <v>1311</v>
      </c>
      <c r="W4" s="1" t="s">
        <v>16</v>
      </c>
      <c r="X4" s="1" t="s">
        <v>15</v>
      </c>
      <c r="Y4" s="1" t="str">
        <f t="shared" si="9"/>
        <v>WEBRNO</v>
      </c>
      <c r="Z4" s="1" t="str">
        <f t="shared" si="10"/>
        <v>Branch Code</v>
      </c>
      <c r="AB4" s="1">
        <v>1</v>
      </c>
      <c r="AC4" s="6">
        <f t="shared" ca="1" si="11"/>
        <v>20141204</v>
      </c>
      <c r="AD4" s="3">
        <f t="shared" ca="1" si="12"/>
        <v>144109</v>
      </c>
      <c r="AE4" s="3" t="s">
        <v>88</v>
      </c>
      <c r="AF4" s="1">
        <v>0</v>
      </c>
      <c r="AG4" s="1">
        <v>0</v>
      </c>
      <c r="AI4" s="1" t="str">
        <f t="shared" ca="1" si="13"/>
        <v>insert into ZDIC values('DJB', '', 'EN', 'S', 'WEBRNO', 'Branch Code', '', '1', '20141204', '144109', 'SQL', '0', '0', '')</v>
      </c>
      <c r="AJ4" s="5" t="s">
        <v>9</v>
      </c>
      <c r="AR4" s="1"/>
      <c r="AS4" s="1"/>
    </row>
    <row r="5" spans="1:51" ht="14.25" customHeight="1" x14ac:dyDescent="0.25">
      <c r="A5" s="4"/>
      <c r="B5" s="1" t="str">
        <f>VLOOKUP($D$2,[1]Tables!$B$1:$D$65509,2,FALSE)</f>
        <v>WE</v>
      </c>
      <c r="C5" s="1" t="s">
        <v>582</v>
      </c>
      <c r="D5" s="1" t="str">
        <f t="shared" si="0"/>
        <v>WEDCTY</v>
      </c>
      <c r="E5" s="1" t="str">
        <f>VLOOKUP($C5,'[1]Data Dictionary'!$B$1:$I$65600,5,FALSE)</f>
        <v>Document Type</v>
      </c>
      <c r="F5" s="1" t="str">
        <f>VLOOKUP($C5,'[1]Data Dictionary'!$B$1:$I$65600,6,FALSE)</f>
        <v>Document Type</v>
      </c>
      <c r="G5" s="1" t="str">
        <f>VLOOKUP($C5,'[1]Data Dictionary'!$B$1:$I$65600,7,FALSE)</f>
        <v>Document Type</v>
      </c>
      <c r="H5" s="1" t="str">
        <f>VLOOKUP($C5,'[1]Data Dictionary'!$B$1:$I$65600,8,FALSE)</f>
        <v>Document Type</v>
      </c>
      <c r="I5" s="1" t="str">
        <f>VLOOKUP($C5,'[1]Data Dictionary'!$B$1:$I$65600,2,FALSE)</f>
        <v>VARCHAR</v>
      </c>
      <c r="J5" s="2" t="str">
        <f>VLOOKUP($C5,'[1]Data Dictionary'!$B$1:$I$65600,3,FALSE)</f>
        <v>10</v>
      </c>
      <c r="K5" s="3" t="s">
        <v>13</v>
      </c>
      <c r="L5" s="3" t="str">
        <f t="shared" si="1"/>
        <v xml:space="preserve"> NOT NULL </v>
      </c>
      <c r="M5" s="3" t="str">
        <f t="shared" si="2"/>
        <v xml:space="preserve"> DEFAULT('') </v>
      </c>
      <c r="N5" s="1" t="str">
        <f t="shared" si="3"/>
        <v>WEDCTY VARCHAR(10)  NOT NULL  DEFAULT('') ,</v>
      </c>
      <c r="O5" s="1" t="str">
        <f t="shared" si="4"/>
        <v>WEDCTY VARCHAR2(10)  NOT NULL ,</v>
      </c>
      <c r="P5" s="2" t="str">
        <f t="shared" si="5"/>
        <v>10</v>
      </c>
      <c r="Q5" s="2" t="str">
        <f t="shared" si="6"/>
        <v/>
      </c>
      <c r="R5" s="1" t="str">
        <f t="shared" si="7"/>
        <v xml:space="preserve">     A            WEDCTY        10          COLHDG('Document Type')</v>
      </c>
      <c r="S5" s="1" t="s">
        <v>9</v>
      </c>
      <c r="T5" s="1" t="str">
        <f t="shared" si="8"/>
        <v>EXEC sys.sp_addextendedproperty @name=N'MS_Description', @value=N'Document Type' , @level0type=N'SCHEMA',@level0name=N'dbo', @level1type=N'TABLE',@level1name=N'WDC2', @level2type=N'COLUMN',@level2name=N'WEDCTY'</v>
      </c>
      <c r="U5" s="1" t="s">
        <v>1311</v>
      </c>
      <c r="W5" s="1" t="s">
        <v>16</v>
      </c>
      <c r="X5" s="1" t="s">
        <v>15</v>
      </c>
      <c r="Y5" s="1" t="str">
        <f t="shared" si="9"/>
        <v>WEDCTY</v>
      </c>
      <c r="Z5" s="1" t="str">
        <f t="shared" si="10"/>
        <v>Document Type</v>
      </c>
      <c r="AB5" s="1">
        <v>1</v>
      </c>
      <c r="AC5" s="6">
        <f t="shared" ca="1" si="11"/>
        <v>20141204</v>
      </c>
      <c r="AD5" s="3">
        <f t="shared" ca="1" si="12"/>
        <v>144109</v>
      </c>
      <c r="AE5" s="3" t="s">
        <v>88</v>
      </c>
      <c r="AF5" s="1">
        <v>0</v>
      </c>
      <c r="AG5" s="1">
        <v>0</v>
      </c>
      <c r="AI5" s="1" t="str">
        <f t="shared" ca="1" si="13"/>
        <v>insert into ZDIC values('DJB', '', 'EN', 'S', 'WEDCTY', 'Document Type', '', '1', '20141204', '144109', 'SQL', '0', '0', '')</v>
      </c>
      <c r="AJ5" s="5" t="s">
        <v>9</v>
      </c>
      <c r="AR5" s="1"/>
      <c r="AS5" s="1"/>
    </row>
    <row r="6" spans="1:51" ht="14.25" customHeight="1" x14ac:dyDescent="0.25">
      <c r="A6" s="4"/>
      <c r="B6" s="1" t="str">
        <f>VLOOKUP($D$2,[1]Tables!$B$1:$D$65509,2,FALSE)</f>
        <v>WE</v>
      </c>
      <c r="C6" s="1" t="s">
        <v>552</v>
      </c>
      <c r="D6" s="1" t="str">
        <f t="shared" si="0"/>
        <v>WEOGLV</v>
      </c>
      <c r="E6" s="1" t="str">
        <f>VLOOKUP($C6,'[1]Data Dictionary'!$B$1:$I$65600,5,FALSE)</f>
        <v>Organization Level</v>
      </c>
      <c r="F6" s="1" t="str">
        <f>VLOOKUP($C6,'[1]Data Dictionary'!$B$1:$I$65600,6,FALSE)</f>
        <v>Organization Level</v>
      </c>
      <c r="G6" s="1" t="str">
        <f>VLOOKUP($C6,'[1]Data Dictionary'!$B$1:$I$65600,7,FALSE)</f>
        <v>Organization Level</v>
      </c>
      <c r="H6" s="1" t="str">
        <f>VLOOKUP($C6,'[1]Data Dictionary'!$B$1:$I$65600,8,FALSE)</f>
        <v>Organization Level</v>
      </c>
      <c r="I6" s="1" t="str">
        <f>VLOOKUP($C6,'[1]Data Dictionary'!$B$1:$I$65600,2,FALSE)</f>
        <v>NUMERIC</v>
      </c>
      <c r="J6" s="2" t="str">
        <f>VLOOKUP($C6,'[1]Data Dictionary'!$B$1:$I$65600,3,FALSE)</f>
        <v>2, 0</v>
      </c>
      <c r="K6" s="3" t="s">
        <v>14</v>
      </c>
      <c r="L6" s="3" t="str">
        <f t="shared" si="1"/>
        <v xml:space="preserve"> NOT NULL </v>
      </c>
      <c r="M6" s="3" t="str">
        <f t="shared" si="2"/>
        <v xml:space="preserve"> DEFAULT(0) </v>
      </c>
      <c r="N6" s="1" t="str">
        <f t="shared" si="3"/>
        <v>WEOGLV NUMERIC(2, 0)  NOT NULL  DEFAULT(0) ,</v>
      </c>
      <c r="O6" s="1" t="str">
        <f t="shared" si="4"/>
        <v>WEOGLV NUMBER(2, 0)  NOT NULL ,</v>
      </c>
      <c r="P6" s="2" t="str">
        <f t="shared" si="5"/>
        <v>2</v>
      </c>
      <c r="Q6" s="2" t="str">
        <f t="shared" si="6"/>
        <v xml:space="preserve"> 0</v>
      </c>
      <c r="R6" s="1" t="str">
        <f t="shared" si="7"/>
        <v xml:space="preserve">     A            WEOGLV         2  0       COLHDG('Organization Level')</v>
      </c>
      <c r="S6" s="1" t="s">
        <v>9</v>
      </c>
      <c r="T6" s="1" t="str">
        <f t="shared" si="8"/>
        <v>EXEC sys.sp_addextendedproperty @name=N'MS_Description', @value=N'Organization Level' , @level0type=N'SCHEMA',@level0name=N'dbo', @level1type=N'TABLE',@level1name=N'WDC2', @level2type=N'COLUMN',@level2name=N'WEOGLV'</v>
      </c>
      <c r="U6" s="1" t="s">
        <v>1311</v>
      </c>
      <c r="W6" s="1" t="s">
        <v>16</v>
      </c>
      <c r="X6" s="1" t="s">
        <v>15</v>
      </c>
      <c r="Y6" s="1" t="str">
        <f t="shared" si="9"/>
        <v>WEOGLV</v>
      </c>
      <c r="Z6" s="1" t="str">
        <f t="shared" si="10"/>
        <v>Organization Level</v>
      </c>
      <c r="AB6" s="1">
        <v>1</v>
      </c>
      <c r="AC6" s="6">
        <f t="shared" ca="1" si="11"/>
        <v>20141204</v>
      </c>
      <c r="AD6" s="3">
        <f t="shared" ca="1" si="12"/>
        <v>144109</v>
      </c>
      <c r="AE6" s="3" t="s">
        <v>88</v>
      </c>
      <c r="AF6" s="1">
        <v>0</v>
      </c>
      <c r="AG6" s="1">
        <v>0</v>
      </c>
      <c r="AI6" s="1" t="str">
        <f t="shared" ca="1" si="13"/>
        <v>insert into ZDIC values('DJB', '', 'EN', 'S', 'WEOGLV', 'Organization Level', '', '1', '20141204', '144109', 'SQL', '0', '0', '')</v>
      </c>
      <c r="AJ6" s="5" t="s">
        <v>9</v>
      </c>
      <c r="AR6" s="1"/>
      <c r="AS6" s="1"/>
    </row>
    <row r="7" spans="1:51" ht="14.25" customHeight="1" x14ac:dyDescent="0.25">
      <c r="A7" s="4"/>
      <c r="B7" s="1" t="str">
        <f>VLOOKUP($D$2,[1]Tables!$B$1:$D$65509,2,FALSE)</f>
        <v>WE</v>
      </c>
      <c r="C7" s="1" t="s">
        <v>680</v>
      </c>
      <c r="D7" s="1" t="str">
        <f t="shared" si="0"/>
        <v>WELVAM</v>
      </c>
      <c r="E7" s="1" t="str">
        <f>VLOOKUP($C7,'[1]Data Dictionary'!$B$1:$I$65600,5,FALSE)</f>
        <v>Level Amount</v>
      </c>
      <c r="F7" s="1" t="str">
        <f>VLOOKUP($C7,'[1]Data Dictionary'!$B$1:$I$65600,6,FALSE)</f>
        <v>Level Amount</v>
      </c>
      <c r="G7" s="1" t="str">
        <f>VLOOKUP($C7,'[1]Data Dictionary'!$B$1:$I$65600,7,FALSE)</f>
        <v>Level Amount</v>
      </c>
      <c r="H7" s="1" t="str">
        <f>VLOOKUP($C7,'[1]Data Dictionary'!$B$1:$I$65600,8,FALSE)</f>
        <v>Level Amount</v>
      </c>
      <c r="I7" s="1" t="str">
        <f>VLOOKUP($C7,'[1]Data Dictionary'!$B$1:$I$65600,2,FALSE)</f>
        <v>NUMERIC</v>
      </c>
      <c r="J7" s="2" t="str">
        <f>VLOOKUP($C7,'[1]Data Dictionary'!$B$1:$I$65600,3,FALSE)</f>
        <v>19, 6</v>
      </c>
      <c r="K7" s="3"/>
      <c r="L7" s="3" t="str">
        <f t="shared" si="1"/>
        <v xml:space="preserve"> NULL </v>
      </c>
      <c r="M7" s="3" t="str">
        <f t="shared" si="2"/>
        <v xml:space="preserve"> DEFAULT(0) </v>
      </c>
      <c r="N7" s="1" t="str">
        <f t="shared" si="3"/>
        <v>WELVAM NUMERIC(19, 6)  NULL  DEFAULT(0) ,</v>
      </c>
      <c r="O7" s="1" t="str">
        <f t="shared" si="4"/>
        <v>WELVAM NUMBER(19, 6)  DEFAULT(0) ,</v>
      </c>
      <c r="P7" s="2" t="str">
        <f t="shared" si="5"/>
        <v>19</v>
      </c>
      <c r="Q7" s="2" t="str">
        <f t="shared" si="6"/>
        <v xml:space="preserve"> 6</v>
      </c>
      <c r="R7" s="1" t="str">
        <f t="shared" si="7"/>
        <v xml:space="preserve">     A            WELVAM        19  6       COLHDG('Level Amount')</v>
      </c>
      <c r="S7" s="1" t="s">
        <v>9</v>
      </c>
      <c r="T7" s="1" t="str">
        <f t="shared" si="8"/>
        <v>EXEC sys.sp_addextendedproperty @name=N'MS_Description', @value=N'Level Amount' , @level0type=N'SCHEMA',@level0name=N'dbo', @level1type=N'TABLE',@level1name=N'WDC2', @level2type=N'COLUMN',@level2name=N'WELVAM'</v>
      </c>
      <c r="U7" s="1" t="s">
        <v>1311</v>
      </c>
      <c r="W7" s="1" t="s">
        <v>16</v>
      </c>
      <c r="X7" s="1" t="s">
        <v>15</v>
      </c>
      <c r="Y7" s="1" t="str">
        <f t="shared" si="9"/>
        <v>WELVAM</v>
      </c>
      <c r="Z7" s="1" t="str">
        <f t="shared" si="10"/>
        <v>Level Amount</v>
      </c>
      <c r="AB7" s="1">
        <v>1</v>
      </c>
      <c r="AC7" s="6">
        <f t="shared" ca="1" si="11"/>
        <v>20141204</v>
      </c>
      <c r="AD7" s="3">
        <f t="shared" ca="1" si="12"/>
        <v>144109</v>
      </c>
      <c r="AE7" s="3" t="s">
        <v>88</v>
      </c>
      <c r="AF7" s="1">
        <v>0</v>
      </c>
      <c r="AG7" s="1">
        <v>0</v>
      </c>
      <c r="AI7" s="1" t="str">
        <f t="shared" ca="1" si="13"/>
        <v>insert into ZDIC values('DJB', '', 'EN', 'S', 'WELVAM', 'Level Amount', '', '1', '20141204', '144109', 'SQL', '0', '0', '')</v>
      </c>
      <c r="AJ7" s="5" t="s">
        <v>9</v>
      </c>
      <c r="AQ7" s="6"/>
      <c r="AW7" s="6"/>
      <c r="AX7" s="3"/>
      <c r="AY7" s="3"/>
    </row>
    <row r="8" spans="1:51" ht="14.25" customHeight="1" x14ac:dyDescent="0.25">
      <c r="A8" s="4"/>
      <c r="B8" s="1" t="str">
        <f>VLOOKUP($D$2,[1]Tables!$B$1:$D$65509,2,FALSE)</f>
        <v>WE</v>
      </c>
      <c r="C8" s="1" t="s">
        <v>681</v>
      </c>
      <c r="D8" s="1" t="str">
        <f>B8 &amp; C8</f>
        <v>WEAVQT</v>
      </c>
      <c r="E8" s="1" t="str">
        <f>VLOOKUP($C8,'[1]Data Dictionary'!$B$1:$I$65600,5,FALSE)</f>
        <v>Required Approval Quantity</v>
      </c>
      <c r="F8" s="1" t="str">
        <f>VLOOKUP($C8,'[1]Data Dictionary'!$B$1:$I$65600,6,FALSE)</f>
        <v>Required Approval Quantity</v>
      </c>
      <c r="G8" s="1" t="str">
        <f>VLOOKUP($C8,'[1]Data Dictionary'!$B$1:$I$65600,7,FALSE)</f>
        <v>Required Approval Quantity</v>
      </c>
      <c r="H8" s="1" t="str">
        <f>VLOOKUP($C8,'[1]Data Dictionary'!$B$1:$I$65600,8,FALSE)</f>
        <v>Required Approval Quantity</v>
      </c>
      <c r="I8" s="1" t="str">
        <f>VLOOKUP($C8,'[1]Data Dictionary'!$B$1:$I$65600,2,FALSE)</f>
        <v>NUMERIC</v>
      </c>
      <c r="J8" s="2" t="str">
        <f>VLOOKUP($C8,'[1]Data Dictionary'!$B$1:$I$65600,3,FALSE)</f>
        <v>2, 0</v>
      </c>
      <c r="K8" s="3"/>
      <c r="L8" s="3" t="str">
        <f>IF(K8="", " NULL ", " NOT NULL ")</f>
        <v xml:space="preserve"> NULL </v>
      </c>
      <c r="M8" s="3" t="str">
        <f>IF(I8="NUMERIC", " DEFAULT(0) ", IF(I8="DATETIME", "", " DEFAULT('') "))</f>
        <v xml:space="preserve"> DEFAULT(0) </v>
      </c>
      <c r="N8" s="1" t="str">
        <f>CONCATENATE(D8, " ", I8, IF(I8="DATETIME", "",CONCATENATE("(", J8, ") ")), L8, M8,",")</f>
        <v>WEAVQT NUMERIC(2, 0)  NULL  DEFAULT(0) ,</v>
      </c>
      <c r="O8" s="1" t="str">
        <f>CONCATENATE(D8, " ",IF(I8="VARCHAR", "VARCHAR2",IF(I8="NUMERIC", "NUMBER", I8)), IF(I8="DATETIME", "",CONCATENATE("(", J8, ") ")), IF(TRIM(K8)&lt;&gt;"", L8,IF(TRIM(M8)="DEFAULT('')", "DEFAULT(' ')", M8)), ",")</f>
        <v>WEAVQT NUMBER(2, 0)  DEFAULT(0) ,</v>
      </c>
      <c r="P8" s="2" t="str">
        <f>IF(I8="VARCHAR",J8,LEFT(J8,FIND(",",J8)-1))</f>
        <v>2</v>
      </c>
      <c r="Q8" s="2" t="str">
        <f>IF(I8="VARCHAR","",RIGHT(J8,LEN(J8)-FIND(",",J8)))</f>
        <v xml:space="preserve"> 0</v>
      </c>
      <c r="R8" s="1" t="str">
        <f>CONCATENATE("     A            ", D8, RIGHT("          "&amp;P8,10),RIGHT("   "&amp;Q8,3),"       COLHDG('", LEFT(E8,20), "')")</f>
        <v xml:space="preserve">     A            WEAVQT         2  0       COLHDG('Required Approval Qu')</v>
      </c>
      <c r="S8" s="1" t="s">
        <v>9</v>
      </c>
      <c r="T8" s="1" t="str">
        <f>CONCATENATE("EXEC sys.sp_addextendedproperty @name=N'MS_Description', @value=N'", E8, "' , @level0type=N'SCHEMA',@level0name=N'dbo', @level1type=N'TABLE',@level1name=N'", $D$2, "', @level2type=N'COLUMN',@level2name=N'", D8, "'")</f>
        <v>EXEC sys.sp_addextendedproperty @name=N'MS_Description', @value=N'Required Approval Quantity' , @level0type=N'SCHEMA',@level0name=N'dbo', @level1type=N'TABLE',@level1name=N'WDC2', @level2type=N'COLUMN',@level2name=N'WEAVQT'</v>
      </c>
      <c r="U8" s="1" t="s">
        <v>1311</v>
      </c>
      <c r="W8" s="1" t="s">
        <v>16</v>
      </c>
      <c r="X8" s="1" t="s">
        <v>15</v>
      </c>
      <c r="Y8" s="1" t="str">
        <f>D8</f>
        <v>WEAVQT</v>
      </c>
      <c r="Z8" s="1" t="str">
        <f>IF(AND(W8="EN",X8="S"),E8, IF(AND(W8="ID", X8="S"),F8, IF(AND(W8="EN", X8="R"),G8,H8)))</f>
        <v>Required Approval Quantity</v>
      </c>
      <c r="AB8" s="1">
        <v>1</v>
      </c>
      <c r="AC8" s="6">
        <f t="shared" ca="1" si="11"/>
        <v>20141204</v>
      </c>
      <c r="AD8" s="3">
        <f t="shared" ca="1" si="12"/>
        <v>144109</v>
      </c>
      <c r="AE8" s="3" t="s">
        <v>88</v>
      </c>
      <c r="AF8" s="1">
        <v>0</v>
      </c>
      <c r="AG8" s="1">
        <v>0</v>
      </c>
      <c r="AI8" s="1" t="str">
        <f ca="1">CONCATENATE("insert into ZDIC values('",U8, "', '",V8, "', '",W8, "', '",X8, "', '",Y8, "', '",Z8, "', '",AA8, "', '",AB8, "', '",AC8, "', '",AD8, "', '",AE8, "', '",AF8, "', '",AG8, "', '",AH8, "')")</f>
        <v>insert into ZDIC values('DJB', '', 'EN', 'S', 'WEAVQT', 'Required Approval Quantity', '', '1', '20141204', '144109', 'SQL', '0', '0', '')</v>
      </c>
      <c r="AJ8" s="5" t="s">
        <v>9</v>
      </c>
      <c r="AQ8" s="6"/>
      <c r="AW8" s="6"/>
      <c r="AX8" s="3"/>
      <c r="AY8" s="3"/>
    </row>
    <row r="9" spans="1:51" ht="14.25" customHeight="1" x14ac:dyDescent="0.25">
      <c r="A9" s="4"/>
      <c r="B9" s="1" t="str">
        <f>VLOOKUP($D$2,[1]Tables!$B$1:$D$65509,2,FALSE)</f>
        <v>WE</v>
      </c>
      <c r="C9" s="1" t="s">
        <v>32</v>
      </c>
      <c r="D9" s="1" t="str">
        <f t="shared" si="0"/>
        <v>WEREMA</v>
      </c>
      <c r="E9" s="1" t="str">
        <f>VLOOKUP($C9,'[1]Data Dictionary'!$B$1:$I$65600,5,FALSE)</f>
        <v>Remark</v>
      </c>
      <c r="F9" s="1" t="str">
        <f>VLOOKUP($C9,'[1]Data Dictionary'!$B$1:$I$65600,6,FALSE)</f>
        <v>Remark</v>
      </c>
      <c r="G9" s="1" t="str">
        <f>VLOOKUP($C9,'[1]Data Dictionary'!$B$1:$I$65600,7,FALSE)</f>
        <v>Remark</v>
      </c>
      <c r="H9" s="1" t="str">
        <f>VLOOKUP($C9,'[1]Data Dictionary'!$B$1:$I$65600,8,FALSE)</f>
        <v>Remark</v>
      </c>
      <c r="I9" s="1" t="str">
        <f>VLOOKUP($C9,'[1]Data Dictionary'!$B$1:$I$65600,2,FALSE)</f>
        <v>VARCHAR</v>
      </c>
      <c r="J9" s="2" t="str">
        <f>VLOOKUP($C9,'[1]Data Dictionary'!$B$1:$I$65600,3,FALSE)</f>
        <v>100</v>
      </c>
      <c r="K9" s="3"/>
      <c r="L9" s="3" t="str">
        <f t="shared" si="1"/>
        <v xml:space="preserve"> NULL </v>
      </c>
      <c r="M9" s="3" t="str">
        <f t="shared" si="2"/>
        <v xml:space="preserve"> DEFAULT('') </v>
      </c>
      <c r="N9" s="1" t="str">
        <f t="shared" si="3"/>
        <v>WEREMA VARCHAR(100)  NULL  DEFAULT('') ,</v>
      </c>
      <c r="O9" s="1" t="str">
        <f t="shared" si="4"/>
        <v>WEREMA VARCHAR2(100) DEFAULT(' '),</v>
      </c>
      <c r="P9" s="2" t="str">
        <f t="shared" si="5"/>
        <v>100</v>
      </c>
      <c r="Q9" s="2" t="str">
        <f t="shared" si="6"/>
        <v/>
      </c>
      <c r="R9" s="1" t="str">
        <f t="shared" si="7"/>
        <v xml:space="preserve">     A            WEREMA       100          COLHDG('Remark')</v>
      </c>
      <c r="S9" s="1" t="s">
        <v>9</v>
      </c>
      <c r="T9" s="1" t="str">
        <f t="shared" si="8"/>
        <v>EXEC sys.sp_addextendedproperty @name=N'MS_Description', @value=N'Remark' , @level0type=N'SCHEMA',@level0name=N'dbo', @level1type=N'TABLE',@level1name=N'WDC2', @level2type=N'COLUMN',@level2name=N'WEREMA'</v>
      </c>
      <c r="U9" s="1" t="s">
        <v>1311</v>
      </c>
      <c r="W9" s="1" t="s">
        <v>16</v>
      </c>
      <c r="X9" s="1" t="s">
        <v>15</v>
      </c>
      <c r="Y9" s="1" t="str">
        <f t="shared" si="9"/>
        <v>WEREMA</v>
      </c>
      <c r="Z9" s="1" t="str">
        <f t="shared" si="10"/>
        <v>Remark</v>
      </c>
      <c r="AB9" s="1">
        <v>1</v>
      </c>
      <c r="AC9" s="6">
        <f t="shared" ca="1" si="11"/>
        <v>20141204</v>
      </c>
      <c r="AD9" s="3">
        <f t="shared" ca="1" si="12"/>
        <v>144109</v>
      </c>
      <c r="AE9" s="3" t="s">
        <v>88</v>
      </c>
      <c r="AF9" s="1">
        <v>0</v>
      </c>
      <c r="AG9" s="1">
        <v>0</v>
      </c>
      <c r="AI9" s="1" t="str">
        <f t="shared" ca="1" si="13"/>
        <v>insert into ZDIC values('DJB', '', 'EN', 'S', 'WEREMA', 'Remark', '', '1', '20141204', '144109', 'SQL', '0', '0', '')</v>
      </c>
      <c r="AJ9" s="5" t="s">
        <v>9</v>
      </c>
      <c r="AQ9" s="6"/>
      <c r="AW9" s="6"/>
      <c r="AX9" s="3"/>
      <c r="AY9" s="3"/>
    </row>
    <row r="10" spans="1:51" ht="14.25" customHeight="1" x14ac:dyDescent="0.15">
      <c r="A10" s="4"/>
      <c r="B10" s="1" t="str">
        <f>VLOOKUP($D$2,[1]Tables!$B$1:$D$65509,2,FALSE)</f>
        <v>WE</v>
      </c>
      <c r="C10" s="22" t="s">
        <v>33</v>
      </c>
      <c r="D10" s="1" t="str">
        <f t="shared" si="0"/>
        <v>WERCST</v>
      </c>
      <c r="E10" s="1" t="str">
        <f>VLOOKUP($C10,'[1]Data Dictionary'!$B$1:$I$65600,5,FALSE)</f>
        <v>Record Status</v>
      </c>
      <c r="F10" s="1" t="str">
        <f>VLOOKUP($C10,'[1]Data Dictionary'!$B$1:$I$65600,6,FALSE)</f>
        <v>Record Status</v>
      </c>
      <c r="G10" s="1" t="str">
        <f>VLOOKUP($C10,'[1]Data Dictionary'!$B$1:$I$65600,7,FALSE)</f>
        <v>Record Status</v>
      </c>
      <c r="H10" s="1" t="str">
        <f>VLOOKUP($C10,'[1]Data Dictionary'!$B$1:$I$65600,8,FALSE)</f>
        <v>Record Status</v>
      </c>
      <c r="I10" s="1" t="str">
        <f>VLOOKUP($C10,'[1]Data Dictionary'!$B$1:$I$65600,2,FALSE)</f>
        <v>NUMERIC</v>
      </c>
      <c r="J10" s="2" t="str">
        <f>VLOOKUP($C10,'[1]Data Dictionary'!$B$1:$I$65600,3,FALSE)</f>
        <v>1, 0</v>
      </c>
      <c r="K10" s="3"/>
      <c r="L10" s="3" t="str">
        <f t="shared" si="1"/>
        <v xml:space="preserve"> NULL </v>
      </c>
      <c r="M10" s="3" t="str">
        <f t="shared" si="2"/>
        <v xml:space="preserve"> DEFAULT(0) </v>
      </c>
      <c r="N10" s="1" t="str">
        <f t="shared" si="3"/>
        <v>WERCST NUMERIC(1, 0)  NULL  DEFAULT(0) ,</v>
      </c>
      <c r="O10" s="1" t="str">
        <f t="shared" si="4"/>
        <v>WERCST NUMBER(1, 0)  DEFAULT(0) ,</v>
      </c>
      <c r="P10" s="2" t="str">
        <f t="shared" si="5"/>
        <v>1</v>
      </c>
      <c r="Q10" s="2" t="str">
        <f t="shared" si="6"/>
        <v xml:space="preserve"> 0</v>
      </c>
      <c r="R10" s="1" t="str">
        <f t="shared" si="7"/>
        <v xml:space="preserve">     A            WERCST         1  0       COLHDG('Record Status')</v>
      </c>
      <c r="S10" s="1" t="s">
        <v>9</v>
      </c>
      <c r="T10" s="1" t="str">
        <f t="shared" si="8"/>
        <v>EXEC sys.sp_addextendedproperty @name=N'MS_Description', @value=N'Record Status' , @level0type=N'SCHEMA',@level0name=N'dbo', @level1type=N'TABLE',@level1name=N'WDC2', @level2type=N'COLUMN',@level2name=N'WERCST'</v>
      </c>
      <c r="U10" s="1" t="s">
        <v>1311</v>
      </c>
      <c r="W10" s="1" t="s">
        <v>16</v>
      </c>
      <c r="X10" s="1" t="s">
        <v>15</v>
      </c>
      <c r="Y10" s="1" t="str">
        <f t="shared" si="9"/>
        <v>WERCST</v>
      </c>
      <c r="Z10" s="1" t="str">
        <f t="shared" si="10"/>
        <v>Record Status</v>
      </c>
      <c r="AB10" s="1">
        <v>1</v>
      </c>
      <c r="AC10" s="6">
        <f t="shared" ca="1" si="11"/>
        <v>20141204</v>
      </c>
      <c r="AD10" s="3">
        <f t="shared" ca="1" si="12"/>
        <v>144109</v>
      </c>
      <c r="AE10" s="3" t="s">
        <v>88</v>
      </c>
      <c r="AF10" s="1">
        <v>0</v>
      </c>
      <c r="AG10" s="1">
        <v>0</v>
      </c>
      <c r="AI10" s="1" t="str">
        <f t="shared" ca="1" si="13"/>
        <v>insert into ZDIC values('DJB', '', 'EN', 'S', 'WERCST', 'Record Status', '', '1', '20141204', '144109', 'SQL', '0', '0', '')</v>
      </c>
      <c r="AJ10" s="5" t="s">
        <v>9</v>
      </c>
      <c r="AQ10" s="6"/>
      <c r="AW10" s="6"/>
      <c r="AX10" s="3"/>
      <c r="AY10" s="3"/>
    </row>
    <row r="11" spans="1:51" ht="14.25" customHeight="1" x14ac:dyDescent="0.15">
      <c r="A11" s="4"/>
      <c r="B11" s="1" t="str">
        <f>VLOOKUP($D$2,[1]Tables!$B$1:$D$65509,2,FALSE)</f>
        <v>WE</v>
      </c>
      <c r="C11" s="22" t="s">
        <v>23</v>
      </c>
      <c r="D11" s="1" t="str">
        <f t="shared" si="0"/>
        <v>WECRDT</v>
      </c>
      <c r="E11" s="1" t="str">
        <f>VLOOKUP($C11,'[1]Data Dictionary'!$B$1:$I$65600,5,FALSE)</f>
        <v>Create Date</v>
      </c>
      <c r="F11" s="1" t="str">
        <f>VLOOKUP($C11,'[1]Data Dictionary'!$B$1:$I$65600,6,FALSE)</f>
        <v>Create Date</v>
      </c>
      <c r="G11" s="1" t="str">
        <f>VLOOKUP($C11,'[1]Data Dictionary'!$B$1:$I$65600,7,FALSE)</f>
        <v>Create Date</v>
      </c>
      <c r="H11" s="1" t="str">
        <f>VLOOKUP($C11,'[1]Data Dictionary'!$B$1:$I$65600,8,FALSE)</f>
        <v>Create Date</v>
      </c>
      <c r="I11" s="1" t="str">
        <f>VLOOKUP($C11,'[1]Data Dictionary'!$B$1:$I$65600,2,FALSE)</f>
        <v>NUMERIC</v>
      </c>
      <c r="J11" s="2" t="str">
        <f>VLOOKUP($C11,'[1]Data Dictionary'!$B$1:$I$65600,3,FALSE)</f>
        <v>8, 0</v>
      </c>
      <c r="K11" s="3"/>
      <c r="L11" s="3" t="str">
        <f t="shared" si="1"/>
        <v xml:space="preserve"> NULL </v>
      </c>
      <c r="M11" s="3" t="str">
        <f t="shared" si="2"/>
        <v xml:space="preserve"> DEFAULT(0) </v>
      </c>
      <c r="N11" s="1" t="str">
        <f t="shared" si="3"/>
        <v>WECRDT NUMERIC(8, 0)  NULL  DEFAULT(0) ,</v>
      </c>
      <c r="O11" s="1" t="str">
        <f t="shared" si="4"/>
        <v>WECRDT NUMBER(8, 0)  DEFAULT(0) ,</v>
      </c>
      <c r="P11" s="2" t="str">
        <f t="shared" si="5"/>
        <v>8</v>
      </c>
      <c r="Q11" s="2" t="str">
        <f t="shared" si="6"/>
        <v xml:space="preserve"> 0</v>
      </c>
      <c r="R11" s="1" t="str">
        <f t="shared" si="7"/>
        <v xml:space="preserve">     A            WECRDT         8  0       COLHDG('Create Date')</v>
      </c>
      <c r="S11" s="1" t="s">
        <v>9</v>
      </c>
      <c r="T11" s="1" t="str">
        <f t="shared" si="8"/>
        <v>EXEC sys.sp_addextendedproperty @name=N'MS_Description', @value=N'Create Date' , @level0type=N'SCHEMA',@level0name=N'dbo', @level1type=N'TABLE',@level1name=N'WDC2', @level2type=N'COLUMN',@level2name=N'WECRDT'</v>
      </c>
      <c r="U11" s="1" t="s">
        <v>1311</v>
      </c>
      <c r="W11" s="1" t="s">
        <v>16</v>
      </c>
      <c r="X11" s="1" t="s">
        <v>15</v>
      </c>
      <c r="Y11" s="1" t="str">
        <f t="shared" si="9"/>
        <v>WECRDT</v>
      </c>
      <c r="Z11" s="1" t="str">
        <f t="shared" si="10"/>
        <v>Create Date</v>
      </c>
      <c r="AB11" s="1">
        <v>1</v>
      </c>
      <c r="AC11" s="6">
        <f t="shared" ca="1" si="11"/>
        <v>20141204</v>
      </c>
      <c r="AD11" s="3">
        <f t="shared" ca="1" si="12"/>
        <v>144109</v>
      </c>
      <c r="AE11" s="3" t="s">
        <v>88</v>
      </c>
      <c r="AF11" s="1">
        <v>0</v>
      </c>
      <c r="AG11" s="1">
        <v>0</v>
      </c>
      <c r="AI11" s="1" t="str">
        <f t="shared" ca="1" si="13"/>
        <v>insert into ZDIC values('DJB', '', 'EN', 'S', 'WECRDT', 'Create Date', '', '1', '20141204', '144109', 'SQL', '0', '0', '')</v>
      </c>
      <c r="AJ11" s="5" t="s">
        <v>9</v>
      </c>
      <c r="AQ11" s="6"/>
      <c r="AW11" s="6"/>
      <c r="AX11" s="3"/>
      <c r="AY11" s="3"/>
    </row>
    <row r="12" spans="1:51" ht="14.25" customHeight="1" x14ac:dyDescent="0.15">
      <c r="A12" s="4"/>
      <c r="B12" s="1" t="str">
        <f>VLOOKUP($D$2,[1]Tables!$B$1:$D$65509,2,FALSE)</f>
        <v>WE</v>
      </c>
      <c r="C12" s="22" t="s">
        <v>24</v>
      </c>
      <c r="D12" s="1" t="str">
        <f t="shared" si="0"/>
        <v>WECRTM</v>
      </c>
      <c r="E12" s="1" t="str">
        <f>VLOOKUP($C12,'[1]Data Dictionary'!$B$1:$I$65600,5,FALSE)</f>
        <v>Create Time</v>
      </c>
      <c r="F12" s="1" t="str">
        <f>VLOOKUP($C12,'[1]Data Dictionary'!$B$1:$I$65600,6,FALSE)</f>
        <v>Create Time</v>
      </c>
      <c r="G12" s="1" t="str">
        <f>VLOOKUP($C12,'[1]Data Dictionary'!$B$1:$I$65600,7,FALSE)</f>
        <v>Create Time</v>
      </c>
      <c r="H12" s="1" t="str">
        <f>VLOOKUP($C12,'[1]Data Dictionary'!$B$1:$I$65600,8,FALSE)</f>
        <v>Create Time</v>
      </c>
      <c r="I12" s="1" t="str">
        <f>VLOOKUP($C12,'[1]Data Dictionary'!$B$1:$I$65600,2,FALSE)</f>
        <v>NUMERIC</v>
      </c>
      <c r="J12" s="2" t="str">
        <f>VLOOKUP($C12,'[1]Data Dictionary'!$B$1:$I$65600,3,FALSE)</f>
        <v>6, 0</v>
      </c>
      <c r="K12" s="3"/>
      <c r="L12" s="3" t="str">
        <f t="shared" si="1"/>
        <v xml:space="preserve"> NULL </v>
      </c>
      <c r="M12" s="3" t="str">
        <f t="shared" si="2"/>
        <v xml:space="preserve"> DEFAULT(0) </v>
      </c>
      <c r="N12" s="1" t="str">
        <f t="shared" si="3"/>
        <v>WECRTM NUMERIC(6, 0)  NULL  DEFAULT(0) ,</v>
      </c>
      <c r="O12" s="1" t="str">
        <f t="shared" si="4"/>
        <v>WECRTM NUMBER(6, 0)  DEFAULT(0) ,</v>
      </c>
      <c r="P12" s="2" t="str">
        <f t="shared" si="5"/>
        <v>6</v>
      </c>
      <c r="Q12" s="2" t="str">
        <f t="shared" si="6"/>
        <v xml:space="preserve"> 0</v>
      </c>
      <c r="R12" s="1" t="str">
        <f t="shared" si="7"/>
        <v xml:space="preserve">     A            WECRTM         6  0       COLHDG('Create Time')</v>
      </c>
      <c r="S12" s="1" t="s">
        <v>9</v>
      </c>
      <c r="T12" s="1" t="str">
        <f t="shared" si="8"/>
        <v>EXEC sys.sp_addextendedproperty @name=N'MS_Description', @value=N'Create Time' , @level0type=N'SCHEMA',@level0name=N'dbo', @level1type=N'TABLE',@level1name=N'WDC2', @level2type=N'COLUMN',@level2name=N'WECRTM'</v>
      </c>
      <c r="U12" s="1" t="s">
        <v>1311</v>
      </c>
      <c r="W12" s="1" t="s">
        <v>16</v>
      </c>
      <c r="X12" s="1" t="s">
        <v>15</v>
      </c>
      <c r="Y12" s="1" t="str">
        <f t="shared" si="9"/>
        <v>WECRTM</v>
      </c>
      <c r="Z12" s="1" t="str">
        <f t="shared" si="10"/>
        <v>Create Time</v>
      </c>
      <c r="AB12" s="1">
        <v>1</v>
      </c>
      <c r="AC12" s="6">
        <f t="shared" ca="1" si="11"/>
        <v>20141204</v>
      </c>
      <c r="AD12" s="3">
        <f t="shared" ca="1" si="12"/>
        <v>144109</v>
      </c>
      <c r="AE12" s="3" t="s">
        <v>88</v>
      </c>
      <c r="AF12" s="1">
        <v>0</v>
      </c>
      <c r="AG12" s="1">
        <v>0</v>
      </c>
      <c r="AI12" s="1" t="str">
        <f t="shared" ca="1" si="13"/>
        <v>insert into ZDIC values('DJB', '', 'EN', 'S', 'WECRTM', 'Create Time', '', '1', '20141204', '144109', 'SQL', '0', '0', '')</v>
      </c>
      <c r="AJ12" s="5" t="s">
        <v>9</v>
      </c>
      <c r="AR12" s="1"/>
      <c r="AS12" s="1"/>
    </row>
    <row r="13" spans="1:51" ht="14.25" customHeight="1" x14ac:dyDescent="0.25">
      <c r="A13" s="4"/>
      <c r="B13" s="1" t="str">
        <f>VLOOKUP($D$2,[1]Tables!$B$1:$D$65509,2,FALSE)</f>
        <v>WE</v>
      </c>
      <c r="C13" s="1" t="s">
        <v>25</v>
      </c>
      <c r="D13" s="1" t="str">
        <f t="shared" si="0"/>
        <v>WECRUS</v>
      </c>
      <c r="E13" s="1" t="str">
        <f>VLOOKUP($C13,'[1]Data Dictionary'!$B$1:$I$65600,5,FALSE)</f>
        <v>Create User</v>
      </c>
      <c r="F13" s="1" t="str">
        <f>VLOOKUP($C13,'[1]Data Dictionary'!$B$1:$I$65600,6,FALSE)</f>
        <v>Create User</v>
      </c>
      <c r="G13" s="1" t="str">
        <f>VLOOKUP($C13,'[1]Data Dictionary'!$B$1:$I$65600,7,FALSE)</f>
        <v>Create User</v>
      </c>
      <c r="H13" s="1" t="str">
        <f>VLOOKUP($C13,'[1]Data Dictionary'!$B$1:$I$65600,8,FALSE)</f>
        <v>Create User</v>
      </c>
      <c r="I13" s="1" t="str">
        <f>VLOOKUP($C13,'[1]Data Dictionary'!$B$1:$I$65600,2,FALSE)</f>
        <v>VARCHAR</v>
      </c>
      <c r="J13" s="2" t="str">
        <f>VLOOKUP($C13,'[1]Data Dictionary'!$B$1:$I$65600,3,FALSE)</f>
        <v>20</v>
      </c>
      <c r="K13" s="3"/>
      <c r="L13" s="3" t="str">
        <f t="shared" si="1"/>
        <v xml:space="preserve"> NULL </v>
      </c>
      <c r="M13" s="3" t="str">
        <f t="shared" si="2"/>
        <v xml:space="preserve"> DEFAULT('') </v>
      </c>
      <c r="N13" s="1" t="str">
        <f t="shared" si="3"/>
        <v>WECRUS VARCHAR(20)  NULL  DEFAULT('') ,</v>
      </c>
      <c r="O13" s="1" t="str">
        <f t="shared" si="4"/>
        <v>WECRUS VARCHAR2(20) DEFAULT(' '),</v>
      </c>
      <c r="P13" s="2" t="str">
        <f t="shared" si="5"/>
        <v>20</v>
      </c>
      <c r="Q13" s="2" t="str">
        <f t="shared" si="6"/>
        <v/>
      </c>
      <c r="R13" s="1" t="str">
        <f t="shared" si="7"/>
        <v xml:space="preserve">     A            WECRUS        20          COLHDG('Create User')</v>
      </c>
      <c r="S13" s="1" t="s">
        <v>9</v>
      </c>
      <c r="T13" s="1" t="str">
        <f t="shared" si="8"/>
        <v>EXEC sys.sp_addextendedproperty @name=N'MS_Description', @value=N'Create User' , @level0type=N'SCHEMA',@level0name=N'dbo', @level1type=N'TABLE',@level1name=N'WDC2', @level2type=N'COLUMN',@level2name=N'WECRUS'</v>
      </c>
      <c r="U13" s="1" t="s">
        <v>1311</v>
      </c>
      <c r="W13" s="1" t="s">
        <v>16</v>
      </c>
      <c r="X13" s="1" t="s">
        <v>15</v>
      </c>
      <c r="Y13" s="1" t="str">
        <f t="shared" si="9"/>
        <v>WECRUS</v>
      </c>
      <c r="Z13" s="1" t="str">
        <f t="shared" si="10"/>
        <v>Create User</v>
      </c>
      <c r="AB13" s="1">
        <v>1</v>
      </c>
      <c r="AC13" s="6">
        <f t="shared" ca="1" si="11"/>
        <v>20141204</v>
      </c>
      <c r="AD13" s="3">
        <f t="shared" ca="1" si="12"/>
        <v>144109</v>
      </c>
      <c r="AE13" s="3" t="s">
        <v>88</v>
      </c>
      <c r="AF13" s="1">
        <v>0</v>
      </c>
      <c r="AG13" s="1">
        <v>0</v>
      </c>
      <c r="AI13" s="1" t="str">
        <f t="shared" ca="1" si="13"/>
        <v>insert into ZDIC values('DJB', '', 'EN', 'S', 'WECRUS', 'Create User', '', '1', '20141204', '144109', 'SQL', '0', '0', '')</v>
      </c>
      <c r="AJ13" s="5" t="s">
        <v>9</v>
      </c>
      <c r="AQ13" s="6"/>
      <c r="AW13" s="6"/>
      <c r="AX13" s="3"/>
      <c r="AY13" s="3"/>
    </row>
    <row r="14" spans="1:51" ht="14.25" customHeight="1" x14ac:dyDescent="0.25">
      <c r="A14" s="4"/>
      <c r="B14" s="1" t="str">
        <f>VLOOKUP($D$2,[1]Tables!$B$1:$D$65509,2,FALSE)</f>
        <v>WE</v>
      </c>
      <c r="C14" s="1" t="s">
        <v>26</v>
      </c>
      <c r="D14" s="1" t="str">
        <f t="shared" si="0"/>
        <v>WECHDT</v>
      </c>
      <c r="E14" s="1" t="str">
        <f>VLOOKUP($C14,'[1]Data Dictionary'!$B$1:$I$65600,5,FALSE)</f>
        <v>Change Date</v>
      </c>
      <c r="F14" s="1" t="str">
        <f>VLOOKUP($C14,'[1]Data Dictionary'!$B$1:$I$65600,6,FALSE)</f>
        <v>Change Date</v>
      </c>
      <c r="G14" s="1" t="str">
        <f>VLOOKUP($C14,'[1]Data Dictionary'!$B$1:$I$65600,7,FALSE)</f>
        <v>Change Date</v>
      </c>
      <c r="H14" s="1" t="str">
        <f>VLOOKUP($C14,'[1]Data Dictionary'!$B$1:$I$65600,8,FALSE)</f>
        <v>Change Date</v>
      </c>
      <c r="I14" s="1" t="str">
        <f>VLOOKUP($C14,'[1]Data Dictionary'!$B$1:$I$65600,2,FALSE)</f>
        <v>NUMERIC</v>
      </c>
      <c r="J14" s="2" t="str">
        <f>VLOOKUP($C14,'[1]Data Dictionary'!$B$1:$I$65600,3,FALSE)</f>
        <v>8, 0</v>
      </c>
      <c r="K14" s="3"/>
      <c r="L14" s="3" t="str">
        <f t="shared" si="1"/>
        <v xml:space="preserve"> NULL </v>
      </c>
      <c r="M14" s="3" t="str">
        <f t="shared" si="2"/>
        <v xml:space="preserve"> DEFAULT(0) </v>
      </c>
      <c r="N14" s="1" t="str">
        <f t="shared" si="3"/>
        <v>WECHDT NUMERIC(8, 0)  NULL  DEFAULT(0) ,</v>
      </c>
      <c r="O14" s="1" t="str">
        <f t="shared" si="4"/>
        <v>WECHDT NUMBER(8, 0)  DEFAULT(0) ,</v>
      </c>
      <c r="P14" s="2" t="str">
        <f t="shared" si="5"/>
        <v>8</v>
      </c>
      <c r="Q14" s="2" t="str">
        <f t="shared" si="6"/>
        <v xml:space="preserve"> 0</v>
      </c>
      <c r="R14" s="1" t="str">
        <f t="shared" si="7"/>
        <v xml:space="preserve">     A            WECHDT         8  0       COLHDG('Change Date')</v>
      </c>
      <c r="S14" s="1" t="s">
        <v>9</v>
      </c>
      <c r="T14" s="1" t="str">
        <f t="shared" si="8"/>
        <v>EXEC sys.sp_addextendedproperty @name=N'MS_Description', @value=N'Change Date' , @level0type=N'SCHEMA',@level0name=N'dbo', @level1type=N'TABLE',@level1name=N'WDC2', @level2type=N'COLUMN',@level2name=N'WECHDT'</v>
      </c>
      <c r="U14" s="1" t="s">
        <v>1311</v>
      </c>
      <c r="W14" s="1" t="s">
        <v>16</v>
      </c>
      <c r="X14" s="1" t="s">
        <v>15</v>
      </c>
      <c r="Y14" s="1" t="str">
        <f t="shared" si="9"/>
        <v>WECHDT</v>
      </c>
      <c r="Z14" s="1" t="str">
        <f t="shared" si="10"/>
        <v>Change Date</v>
      </c>
      <c r="AB14" s="1">
        <v>1</v>
      </c>
      <c r="AC14" s="6">
        <f t="shared" ca="1" si="11"/>
        <v>20141204</v>
      </c>
      <c r="AD14" s="3">
        <f t="shared" ca="1" si="12"/>
        <v>144109</v>
      </c>
      <c r="AE14" s="3" t="s">
        <v>88</v>
      </c>
      <c r="AF14" s="1">
        <v>0</v>
      </c>
      <c r="AG14" s="1">
        <v>0</v>
      </c>
      <c r="AI14" s="1" t="str">
        <f t="shared" ca="1" si="13"/>
        <v>insert into ZDIC values('DJB', '', 'EN', 'S', 'WECHDT', 'Change Date', '', '1', '20141204', '144109', 'SQL', '0', '0', '')</v>
      </c>
      <c r="AJ14" s="5" t="s">
        <v>9</v>
      </c>
      <c r="AQ14" s="6"/>
      <c r="AW14" s="6"/>
      <c r="AX14" s="3"/>
      <c r="AY14" s="3"/>
    </row>
    <row r="15" spans="1:51" ht="14.25" customHeight="1" x14ac:dyDescent="0.25">
      <c r="A15" s="4"/>
      <c r="B15" s="1" t="str">
        <f>VLOOKUP($D$2,[1]Tables!$B$1:$D$65509,2,FALSE)</f>
        <v>WE</v>
      </c>
      <c r="C15" s="1" t="s">
        <v>27</v>
      </c>
      <c r="D15" s="1" t="str">
        <f t="shared" si="0"/>
        <v>WECHTM</v>
      </c>
      <c r="E15" s="1" t="str">
        <f>VLOOKUP($C15,'[1]Data Dictionary'!$B$1:$I$65600,5,FALSE)</f>
        <v>Change Time</v>
      </c>
      <c r="F15" s="1" t="str">
        <f>VLOOKUP($C15,'[1]Data Dictionary'!$B$1:$I$65600,6,FALSE)</f>
        <v>Change Time</v>
      </c>
      <c r="G15" s="1" t="str">
        <f>VLOOKUP($C15,'[1]Data Dictionary'!$B$1:$I$65600,7,FALSE)</f>
        <v>Change Time</v>
      </c>
      <c r="H15" s="1" t="str">
        <f>VLOOKUP($C15,'[1]Data Dictionary'!$B$1:$I$65600,8,FALSE)</f>
        <v>Change Time</v>
      </c>
      <c r="I15" s="1" t="str">
        <f>VLOOKUP($C15,'[1]Data Dictionary'!$B$1:$I$65600,2,FALSE)</f>
        <v>NUMERIC</v>
      </c>
      <c r="J15" s="2" t="str">
        <f>VLOOKUP($C15,'[1]Data Dictionary'!$B$1:$I$65600,3,FALSE)</f>
        <v>6, 0</v>
      </c>
      <c r="K15" s="3"/>
      <c r="L15" s="3" t="str">
        <f t="shared" si="1"/>
        <v xml:space="preserve"> NULL </v>
      </c>
      <c r="M15" s="3" t="str">
        <f t="shared" si="2"/>
        <v xml:space="preserve"> DEFAULT(0) </v>
      </c>
      <c r="N15" s="1" t="str">
        <f t="shared" si="3"/>
        <v>WECHTM NUMERIC(6, 0)  NULL  DEFAULT(0) ,</v>
      </c>
      <c r="O15" s="1" t="str">
        <f t="shared" si="4"/>
        <v>WECHTM NUMBER(6, 0)  DEFAULT(0) ,</v>
      </c>
      <c r="P15" s="2" t="str">
        <f t="shared" si="5"/>
        <v>6</v>
      </c>
      <c r="Q15" s="2" t="str">
        <f t="shared" si="6"/>
        <v xml:space="preserve"> 0</v>
      </c>
      <c r="R15" s="1" t="str">
        <f t="shared" si="7"/>
        <v xml:space="preserve">     A            WECHTM         6  0       COLHDG('Change Time')</v>
      </c>
      <c r="S15" s="1" t="s">
        <v>9</v>
      </c>
      <c r="T15" s="1" t="str">
        <f t="shared" si="8"/>
        <v>EXEC sys.sp_addextendedproperty @name=N'MS_Description', @value=N'Change Time' , @level0type=N'SCHEMA',@level0name=N'dbo', @level1type=N'TABLE',@level1name=N'WDC2', @level2type=N'COLUMN',@level2name=N'WECHTM'</v>
      </c>
      <c r="U15" s="1" t="s">
        <v>1311</v>
      </c>
      <c r="W15" s="1" t="s">
        <v>16</v>
      </c>
      <c r="X15" s="1" t="s">
        <v>15</v>
      </c>
      <c r="Y15" s="1" t="str">
        <f t="shared" si="9"/>
        <v>WECHTM</v>
      </c>
      <c r="Z15" s="1" t="str">
        <f t="shared" si="10"/>
        <v>Change Time</v>
      </c>
      <c r="AB15" s="1">
        <v>1</v>
      </c>
      <c r="AC15" s="6">
        <f t="shared" ca="1" si="11"/>
        <v>20141204</v>
      </c>
      <c r="AD15" s="3">
        <f t="shared" ca="1" si="12"/>
        <v>144109</v>
      </c>
      <c r="AE15" s="3" t="s">
        <v>88</v>
      </c>
      <c r="AF15" s="1">
        <v>0</v>
      </c>
      <c r="AG15" s="1">
        <v>0</v>
      </c>
      <c r="AI15" s="1" t="str">
        <f t="shared" ca="1" si="13"/>
        <v>insert into ZDIC values('DJB', '', 'EN', 'S', 'WECHTM', 'Change Time', '', '1', '20141204', '144109', 'SQL', '0', '0', '')</v>
      </c>
      <c r="AJ15" s="5" t="s">
        <v>9</v>
      </c>
      <c r="AQ15" s="6"/>
      <c r="AW15" s="6"/>
      <c r="AX15" s="3"/>
      <c r="AY15" s="3"/>
    </row>
    <row r="16" spans="1:51" ht="14.25" customHeight="1" x14ac:dyDescent="0.25">
      <c r="A16" s="4"/>
      <c r="B16" s="1" t="str">
        <f>VLOOKUP($D$2,[1]Tables!$B$1:$D$65509,2,FALSE)</f>
        <v>WE</v>
      </c>
      <c r="C16" s="1" t="s">
        <v>28</v>
      </c>
      <c r="D16" s="1" t="str">
        <f t="shared" si="0"/>
        <v>WECHUS</v>
      </c>
      <c r="E16" s="1" t="str">
        <f>VLOOKUP($C16,'[1]Data Dictionary'!$B$1:$I$65600,5,FALSE)</f>
        <v>Change User</v>
      </c>
      <c r="F16" s="1" t="str">
        <f>VLOOKUP($C16,'[1]Data Dictionary'!$B$1:$I$65600,6,FALSE)</f>
        <v>Change User</v>
      </c>
      <c r="G16" s="1" t="str">
        <f>VLOOKUP($C16,'[1]Data Dictionary'!$B$1:$I$65600,7,FALSE)</f>
        <v>Change User</v>
      </c>
      <c r="H16" s="1" t="str">
        <f>VLOOKUP($C16,'[1]Data Dictionary'!$B$1:$I$65600,8,FALSE)</f>
        <v>Change User</v>
      </c>
      <c r="I16" s="1" t="str">
        <f>VLOOKUP($C16,'[1]Data Dictionary'!$B$1:$I$65600,2,FALSE)</f>
        <v>VARCHAR</v>
      </c>
      <c r="J16" s="2" t="str">
        <f>VLOOKUP($C16,'[1]Data Dictionary'!$B$1:$I$65600,3,FALSE)</f>
        <v>20</v>
      </c>
      <c r="K16" s="3"/>
      <c r="L16" s="3" t="str">
        <f t="shared" si="1"/>
        <v xml:space="preserve"> NULL </v>
      </c>
      <c r="M16" s="3" t="str">
        <f t="shared" si="2"/>
        <v xml:space="preserve"> DEFAULT('') </v>
      </c>
      <c r="N16" s="1" t="str">
        <f t="shared" si="3"/>
        <v>WECHUS VARCHAR(20)  NULL  DEFAULT('') ,</v>
      </c>
      <c r="O16" s="1" t="str">
        <f t="shared" si="4"/>
        <v>WECHUS VARCHAR2(20) DEFAULT(' '),</v>
      </c>
      <c r="P16" s="2" t="str">
        <f t="shared" si="5"/>
        <v>20</v>
      </c>
      <c r="Q16" s="2" t="str">
        <f t="shared" si="6"/>
        <v/>
      </c>
      <c r="R16" s="1" t="str">
        <f t="shared" si="7"/>
        <v xml:space="preserve">     A            WECHUS        20          COLHDG('Change User')</v>
      </c>
      <c r="S16" s="1" t="s">
        <v>9</v>
      </c>
      <c r="T16" s="1" t="str">
        <f t="shared" si="8"/>
        <v>EXEC sys.sp_addextendedproperty @name=N'MS_Description', @value=N'Change User' , @level0type=N'SCHEMA',@level0name=N'dbo', @level1type=N'TABLE',@level1name=N'WDC2', @level2type=N'COLUMN',@level2name=N'WECHUS'</v>
      </c>
      <c r="U16" s="1" t="s">
        <v>1311</v>
      </c>
      <c r="W16" s="1" t="s">
        <v>16</v>
      </c>
      <c r="X16" s="1" t="s">
        <v>15</v>
      </c>
      <c r="Y16" s="1" t="str">
        <f t="shared" si="9"/>
        <v>WECHUS</v>
      </c>
      <c r="Z16" s="1" t="str">
        <f t="shared" si="10"/>
        <v>Change User</v>
      </c>
      <c r="AB16" s="1">
        <v>1</v>
      </c>
      <c r="AC16" s="6">
        <f t="shared" ca="1" si="11"/>
        <v>20141204</v>
      </c>
      <c r="AD16" s="3">
        <f t="shared" ca="1" si="12"/>
        <v>144109</v>
      </c>
      <c r="AE16" s="3" t="s">
        <v>88</v>
      </c>
      <c r="AF16" s="1">
        <v>0</v>
      </c>
      <c r="AG16" s="1">
        <v>0</v>
      </c>
      <c r="AI16" s="1" t="str">
        <f t="shared" ca="1" si="13"/>
        <v>insert into ZDIC values('DJB', '', 'EN', 'S', 'WECHUS', 'Change User', '', '1', '20141204', '144109', 'SQL', '0', '0', '')</v>
      </c>
      <c r="AJ16" s="5" t="s">
        <v>9</v>
      </c>
      <c r="AQ16" s="6"/>
      <c r="AW16" s="6"/>
      <c r="AX16" s="3"/>
      <c r="AY16" s="3"/>
    </row>
    <row r="17" spans="1:51" ht="14.25" customHeight="1" x14ac:dyDescent="0.25">
      <c r="A17" s="4"/>
      <c r="B17" s="4"/>
      <c r="C17" s="4"/>
      <c r="D17" s="5"/>
      <c r="K17" s="3"/>
      <c r="L17" s="3"/>
      <c r="M17" s="3"/>
      <c r="N17" s="1" t="str">
        <f>CONCATENATE(" CONSTRAINT PK_",$D$2, " PRIMARY KEY CLUSTERED (")</f>
        <v xml:space="preserve"> CONSTRAINT PK_WDC2 PRIMARY KEY CLUSTERED (</v>
      </c>
      <c r="O17" s="1" t="str">
        <f>CONCATENATE(" CONSTRAINT PK_",$D$2, " PRIMARY KEY (")</f>
        <v xml:space="preserve"> CONSTRAINT PK_WDC2 PRIMARY KEY (</v>
      </c>
      <c r="P17" s="1" t="s">
        <v>9</v>
      </c>
      <c r="Q17" s="1" t="s">
        <v>9</v>
      </c>
      <c r="R17" s="1" t="s">
        <v>370</v>
      </c>
      <c r="S17" s="1" t="s">
        <v>9</v>
      </c>
      <c r="AQ17" s="6"/>
      <c r="AW17" s="6"/>
      <c r="AX17" s="3"/>
      <c r="AY17" s="3"/>
    </row>
    <row r="18" spans="1:51" ht="14.25" customHeight="1" x14ac:dyDescent="0.25">
      <c r="A18" s="4"/>
      <c r="B18" s="4"/>
      <c r="C18" s="4"/>
      <c r="K18" s="3"/>
      <c r="L18" s="3"/>
      <c r="M18" s="3"/>
      <c r="N18" s="1" t="str">
        <f>$D$3</f>
        <v>WECONO</v>
      </c>
      <c r="O18" s="1" t="str">
        <f>$D$3</f>
        <v>WECONO</v>
      </c>
      <c r="R18" s="1" t="str">
        <f>CONCATENATE("     A          K ", RIGHT(N18,6))</f>
        <v xml:space="preserve">     A          K WECONO</v>
      </c>
      <c r="S18" s="1" t="s">
        <v>9</v>
      </c>
      <c r="AQ18" s="6"/>
      <c r="AW18" s="6"/>
      <c r="AX18" s="3"/>
      <c r="AY18" s="3"/>
    </row>
    <row r="19" spans="1:51" ht="14.25" customHeight="1" x14ac:dyDescent="0.25">
      <c r="A19" s="4"/>
      <c r="B19" s="4"/>
      <c r="C19" s="4"/>
      <c r="K19" s="3"/>
      <c r="L19" s="3"/>
      <c r="M19" s="3"/>
      <c r="N19" s="1" t="str">
        <f t="shared" ref="N19:O21" si="14" xml:space="preserve"> ", " &amp; $D4</f>
        <v>, WEBRNO</v>
      </c>
      <c r="O19" s="1" t="str">
        <f t="shared" si="14"/>
        <v>, WEBRNO</v>
      </c>
      <c r="R19" s="1" t="str">
        <f>CONCATENATE("     A          K ", RIGHT(N19,6))</f>
        <v xml:space="preserve">     A          K WEBRNO</v>
      </c>
      <c r="S19" s="1" t="s">
        <v>9</v>
      </c>
      <c r="AQ19" s="6"/>
      <c r="AW19" s="6"/>
      <c r="AX19" s="3"/>
      <c r="AY19" s="3"/>
    </row>
    <row r="20" spans="1:51" ht="14.25" customHeight="1" x14ac:dyDescent="0.25">
      <c r="A20" s="4"/>
      <c r="B20" s="4"/>
      <c r="C20" s="4"/>
      <c r="K20" s="3"/>
      <c r="L20" s="3"/>
      <c r="M20" s="3"/>
      <c r="N20" s="1" t="str">
        <f t="shared" si="14"/>
        <v>, WEDCTY</v>
      </c>
      <c r="O20" s="1" t="str">
        <f t="shared" si="14"/>
        <v>, WEDCTY</v>
      </c>
      <c r="R20" s="1" t="str">
        <f>CONCATENATE("     A          K ", RIGHT(N20,6))</f>
        <v xml:space="preserve">     A          K WEDCTY</v>
      </c>
      <c r="S20" s="1" t="s">
        <v>9</v>
      </c>
      <c r="AQ20" s="6"/>
      <c r="AW20" s="6"/>
      <c r="AX20" s="3"/>
      <c r="AY20" s="3"/>
    </row>
    <row r="21" spans="1:51" ht="14.25" customHeight="1" x14ac:dyDescent="0.25">
      <c r="A21" s="4"/>
      <c r="B21" s="4"/>
      <c r="C21" s="4"/>
      <c r="K21" s="3"/>
      <c r="L21" s="3"/>
      <c r="M21" s="3"/>
      <c r="N21" s="1" t="str">
        <f t="shared" si="14"/>
        <v>, WEOGLV</v>
      </c>
      <c r="O21" s="1" t="str">
        <f t="shared" si="14"/>
        <v>, WEOGLV</v>
      </c>
      <c r="R21" s="1" t="str">
        <f>CONCATENATE("     A          K ", RIGHT(N21,6))</f>
        <v xml:space="preserve">     A          K WEOGLV</v>
      </c>
      <c r="S21" s="1" t="s">
        <v>9</v>
      </c>
      <c r="AQ21" s="6"/>
      <c r="AW21" s="6"/>
      <c r="AX21" s="3"/>
      <c r="AY21" s="3"/>
    </row>
    <row r="22" spans="1:51" ht="14.25" customHeight="1" x14ac:dyDescent="0.25">
      <c r="N22" s="1" t="s">
        <v>11</v>
      </c>
      <c r="O22" s="1" t="s">
        <v>11</v>
      </c>
      <c r="S22" s="1" t="s">
        <v>9</v>
      </c>
      <c r="AQ22" s="6"/>
      <c r="AW22" s="6"/>
      <c r="AX22" s="3"/>
      <c r="AY22" s="3"/>
    </row>
    <row r="23" spans="1:51" ht="14.25" customHeight="1" x14ac:dyDescent="0.25">
      <c r="S23" s="1" t="s">
        <v>9</v>
      </c>
      <c r="AQ23" s="6"/>
      <c r="AW23" s="6"/>
      <c r="AX23" s="3"/>
      <c r="AY23" s="3"/>
    </row>
    <row r="24" spans="1:51" ht="14.25" customHeight="1" x14ac:dyDescent="0.25">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S27" s="1" t="s">
        <v>9</v>
      </c>
      <c r="AQ27" s="6"/>
      <c r="AW27" s="6"/>
      <c r="AX27" s="3"/>
      <c r="AY27" s="3"/>
    </row>
    <row r="28" spans="1:51" ht="14.25" customHeight="1" x14ac:dyDescent="0.25">
      <c r="AQ28" s="6"/>
      <c r="AW28" s="6"/>
      <c r="AX28" s="3"/>
      <c r="AY28" s="3"/>
    </row>
    <row r="29" spans="1:51" ht="14.25" customHeight="1" x14ac:dyDescent="0.25">
      <c r="AQ29" s="6"/>
      <c r="AW29" s="6"/>
      <c r="AX29" s="3"/>
      <c r="AY29" s="3"/>
    </row>
    <row r="30" spans="1:51" ht="14.25" customHeight="1" x14ac:dyDescent="0.25">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AQ34" s="6"/>
      <c r="AW34" s="6"/>
      <c r="AX34" s="3"/>
      <c r="AY34" s="3"/>
    </row>
    <row r="35" spans="10:51" ht="14.25" customHeight="1" x14ac:dyDescent="0.25">
      <c r="J35" s="1"/>
      <c r="AQ35" s="3"/>
      <c r="AT35" s="3"/>
      <c r="AU35" s="3"/>
      <c r="AV35" s="3"/>
      <c r="AW35" s="6"/>
      <c r="AX35" s="3"/>
      <c r="AY35" s="3"/>
    </row>
    <row r="36" spans="10:51" ht="14.25" customHeight="1" x14ac:dyDescent="0.25">
      <c r="J36" s="1"/>
      <c r="AQ36" s="3"/>
      <c r="AT36" s="3"/>
      <c r="AU36" s="3"/>
      <c r="AV36" s="3"/>
      <c r="AW36" s="6"/>
      <c r="AX36" s="3"/>
      <c r="AY36" s="3"/>
    </row>
    <row r="37" spans="10:51" ht="14.25" customHeight="1" x14ac:dyDescent="0.25">
      <c r="J37" s="1"/>
      <c r="AQ37" s="3"/>
      <c r="AT37" s="3"/>
      <c r="AU37" s="3"/>
      <c r="AV37" s="3"/>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row r="55" spans="10:51" ht="14.25" customHeight="1" x14ac:dyDescent="0.25">
      <c r="J55" s="1"/>
      <c r="AQ55" s="3"/>
      <c r="AT55" s="3"/>
      <c r="AU55" s="3"/>
      <c r="AV55" s="3"/>
      <c r="AW55" s="6"/>
      <c r="AX55" s="3"/>
      <c r="AY55"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Y58"/>
  <sheetViews>
    <sheetView workbookViewId="0"/>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WAR1</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R1" s="9"/>
      <c r="AS1" s="9"/>
    </row>
    <row r="2" spans="1:51" ht="14.25" customHeight="1" x14ac:dyDescent="0.25">
      <c r="A2" s="4"/>
      <c r="D2" s="1" t="s">
        <v>682</v>
      </c>
      <c r="E2" s="1" t="str">
        <f>VLOOKUP($D$2,[1]Tables!$B$1:$D$65509,3,FALSE)</f>
        <v>Approval Request</v>
      </c>
      <c r="K2" s="3"/>
      <c r="L2" s="3"/>
      <c r="M2" s="3"/>
      <c r="N2" s="3" t="str">
        <f>CONCATENATE("CREATE TABLE ", $D$2, " (")</f>
        <v>CREATE TABLE WAR1 (</v>
      </c>
      <c r="O2" s="7" t="str">
        <f>CONCATENATE("CREATE TABLE ", $D$2, " (")</f>
        <v>CREATE TABLE WAR1 (</v>
      </c>
      <c r="P2" s="8" t="s">
        <v>9</v>
      </c>
      <c r="Q2" s="8"/>
      <c r="R2" s="7" t="str">
        <f>CONCATENATE("     A          R ", D2, "R")</f>
        <v xml:space="preserve">     A          R WAR1R</v>
      </c>
      <c r="S2" s="1" t="s">
        <v>9</v>
      </c>
      <c r="AJ2" s="5" t="s">
        <v>9</v>
      </c>
      <c r="AQ2" s="3"/>
      <c r="AT2" s="3"/>
      <c r="AU2" s="3"/>
    </row>
    <row r="3" spans="1:51" ht="14.25" customHeight="1" x14ac:dyDescent="0.25">
      <c r="A3" s="4"/>
      <c r="B3" s="1" t="str">
        <f>VLOOKUP($D$2,[1]Tables!$B$1:$D$65509,2,FALSE)</f>
        <v>WR</v>
      </c>
      <c r="C3" s="1" t="s">
        <v>17</v>
      </c>
      <c r="D3" s="1" t="str">
        <f t="shared" ref="D3:D19" si="0">B3 &amp; C3</f>
        <v>WRCONO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9" si="1">IF(K3="", " NULL ", " NOT NULL ")</f>
        <v xml:space="preserve"> NOT NULL </v>
      </c>
      <c r="M3" s="3" t="str">
        <f t="shared" ref="M3:M19" si="2">IF(I3="NUMERIC", " DEFAULT(0) ", IF(I3="DATETIME", "", " DEFAULT('') "))</f>
        <v xml:space="preserve"> DEFAULT('') </v>
      </c>
      <c r="N3" s="1" t="str">
        <f t="shared" ref="N3:N19" si="3">CONCATENATE(D3, " ", I3, IF(I3="DATETIME", "",CONCATENATE("(", J3, ") ")), L3, M3,",")</f>
        <v>WRCONO VARCHAR(10)  NOT NULL  DEFAULT('') ,</v>
      </c>
      <c r="O3" s="1" t="str">
        <f t="shared" ref="O3:O19" si="4">CONCATENATE(D3, " ",IF(I3="VARCHAR", "VARCHAR2",IF(I3="NUMERIC", "NUMBER", I3)), IF(I3="DATETIME", "",CONCATENATE("(", J3, ") ")), IF(TRIM(K3)&lt;&gt;"", L3,IF(TRIM(M3)="DEFAULT('')", "DEFAULT(' ')", M3)), ",")</f>
        <v>WRCONO VARCHAR2(10)  NOT NULL ,</v>
      </c>
      <c r="P3" s="2" t="str">
        <f t="shared" ref="P3:P19" si="5">IF(I3="VARCHAR",J3,LEFT(J3,FIND(",",J3)-1))</f>
        <v>10</v>
      </c>
      <c r="Q3" s="2" t="str">
        <f t="shared" ref="Q3:Q19" si="6">IF(I3="VARCHAR","",RIGHT(J3,LEN(J3)-FIND(",",J3)))</f>
        <v/>
      </c>
      <c r="R3" s="1" t="str">
        <f t="shared" ref="R3:R19" si="7">CONCATENATE("     A            ", D3, RIGHT("          "&amp;P3,10),RIGHT("   "&amp;Q3,3),"       COLHDG('", LEFT(E3,20), "')")</f>
        <v xml:space="preserve">     A            WRCONO        10          COLHDG('Company Code')</v>
      </c>
      <c r="S3" s="1" t="s">
        <v>9</v>
      </c>
      <c r="T3" s="1" t="str">
        <f t="shared" ref="T3:T19"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@level1type=N'TABLE',@level1name=N'WAR1', @level2type=N'COLUMN',@level2name=N'WRCONO'</v>
      </c>
      <c r="U3" s="1" t="s">
        <v>1311</v>
      </c>
      <c r="W3" s="1" t="s">
        <v>16</v>
      </c>
      <c r="X3" s="1" t="s">
        <v>15</v>
      </c>
      <c r="Y3" s="1" t="str">
        <f t="shared" ref="Y3:Y19" si="9">D3</f>
        <v>WRCONO</v>
      </c>
      <c r="Z3" s="1" t="str">
        <f t="shared" ref="Z3:Z19" si="10">IF(AND(W3="EN",X3="S"),E3, IF(AND(W3="ID", X3="S"),F3, IF(AND(W3="EN", X3="R"),G3,H3)))</f>
        <v>Company Code</v>
      </c>
      <c r="AB3" s="1">
        <v>1</v>
      </c>
      <c r="AC3" s="6">
        <f t="shared" ref="AC3:AC19" ca="1" si="11">YEAR(NOW())*10000+MONTH(NOW())*100+DAY(NOW())</f>
        <v>20141204</v>
      </c>
      <c r="AD3" s="3">
        <f t="shared" ref="AD3:AD19" ca="1" si="12">HOUR(NOW())*10000+MINUTE(NOW())*100+SECOND(NOW())</f>
        <v>144109</v>
      </c>
      <c r="AE3" s="3" t="s">
        <v>88</v>
      </c>
      <c r="AF3" s="1">
        <v>0</v>
      </c>
      <c r="AG3" s="1">
        <v>0</v>
      </c>
      <c r="AI3" s="1" t="str">
        <f t="shared" ref="AI3:AI19" ca="1" si="13">CONCATENATE("insert into ZDIC values('",U3, "', '",V3, "', '",W3, "', '",X3, "', '",Y3, "', '",Z3, "', '",AA3, "', '",AB3, "', '",AC3, "', '",AD3, "', '",AE3, "', '",AF3, "', '",AG3, "', '",AH3, "')")</f>
        <v>insert into ZDIC values('DJB', '', 'EN', 'S', 'WRCONO', 'Company Code', '', '1', '20141204', '144109', 'SQL', '0', '0', '')</v>
      </c>
      <c r="AJ3" s="5" t="s">
        <v>9</v>
      </c>
      <c r="AQ3" s="3"/>
      <c r="AT3" s="3"/>
      <c r="AU3" s="3"/>
    </row>
    <row r="4" spans="1:51" ht="14.25" customHeight="1" x14ac:dyDescent="0.25">
      <c r="A4" s="4"/>
      <c r="B4" s="1" t="str">
        <f>VLOOKUP($D$2,[1]Tables!$B$1:$D$65509,2,FALSE)</f>
        <v>WR</v>
      </c>
      <c r="C4" s="1" t="s">
        <v>69</v>
      </c>
      <c r="D4" s="1" t="str">
        <f t="shared" si="0"/>
        <v>WRBRNO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WRBRNO VARCHAR(10)  NOT NULL  DEFAULT('') ,</v>
      </c>
      <c r="O4" s="1" t="str">
        <f t="shared" si="4"/>
        <v>WRBRNO VARCHAR2(10)  NOT NULL ,</v>
      </c>
      <c r="P4" s="2" t="str">
        <f t="shared" si="5"/>
        <v>10</v>
      </c>
      <c r="Q4" s="2" t="str">
        <f t="shared" si="6"/>
        <v/>
      </c>
      <c r="R4" s="1" t="str">
        <f t="shared" si="7"/>
        <v xml:space="preserve">     A            WRBRNO        10          COLHDG('Branch Code')</v>
      </c>
      <c r="S4" s="1" t="s">
        <v>9</v>
      </c>
      <c r="T4" s="1" t="str">
        <f t="shared" si="8"/>
        <v>EXEC sys.sp_addextendedproperty @name=N'MS_Description', @value=N'Branch Code' , @level0type=N'SCHEMA',@level0name=N'dbo', @level1type=N'TABLE',@level1name=N'WAR1', @level2type=N'COLUMN',@level2name=N'WRBRNO'</v>
      </c>
      <c r="U4" s="1" t="s">
        <v>1311</v>
      </c>
      <c r="W4" s="1" t="s">
        <v>16</v>
      </c>
      <c r="X4" s="1" t="s">
        <v>15</v>
      </c>
      <c r="Y4" s="1" t="str">
        <f t="shared" si="9"/>
        <v>WRBRNO</v>
      </c>
      <c r="Z4" s="1" t="str">
        <f t="shared" si="10"/>
        <v>Branch Code</v>
      </c>
      <c r="AB4" s="1">
        <v>1</v>
      </c>
      <c r="AC4" s="6">
        <f t="shared" ca="1" si="11"/>
        <v>20141204</v>
      </c>
      <c r="AD4" s="3">
        <f t="shared" ca="1" si="12"/>
        <v>144109</v>
      </c>
      <c r="AE4" s="3" t="s">
        <v>88</v>
      </c>
      <c r="AF4" s="1">
        <v>0</v>
      </c>
      <c r="AG4" s="1">
        <v>0</v>
      </c>
      <c r="AI4" s="1" t="str">
        <f t="shared" ca="1" si="13"/>
        <v>insert into ZDIC values('DJB', '', 'EN', 'S', 'WRBRNO', 'Branch Code', '', '1', '20141204', '144109', 'SQL', '0', '0', '')</v>
      </c>
      <c r="AJ4" s="5" t="s">
        <v>9</v>
      </c>
      <c r="AR4" s="1"/>
      <c r="AS4" s="1"/>
    </row>
    <row r="5" spans="1:51" ht="14.25" customHeight="1" x14ac:dyDescent="0.25">
      <c r="A5" s="4"/>
      <c r="B5" s="1" t="str">
        <f>VLOOKUP($D$2,[1]Tables!$B$1:$D$65509,2,FALSE)</f>
        <v>WR</v>
      </c>
      <c r="C5" s="1" t="s">
        <v>683</v>
      </c>
      <c r="D5" s="1" t="str">
        <f t="shared" si="0"/>
        <v>WRAQDN</v>
      </c>
      <c r="E5" s="1" t="str">
        <f>VLOOKUP($C5,'[1]Data Dictionary'!$B$1:$I$65600,5,FALSE)</f>
        <v>Approval Request No.</v>
      </c>
      <c r="F5" s="1" t="str">
        <f>VLOOKUP($C5,'[1]Data Dictionary'!$B$1:$I$65600,6,FALSE)</f>
        <v>Approval Request No.</v>
      </c>
      <c r="G5" s="1" t="str">
        <f>VLOOKUP($C5,'[1]Data Dictionary'!$B$1:$I$65600,7,FALSE)</f>
        <v>Approval Request No.</v>
      </c>
      <c r="H5" s="1" t="str">
        <f>VLOOKUP($C5,'[1]Data Dictionary'!$B$1:$I$65600,8,FALSE)</f>
        <v>Approval Request No.</v>
      </c>
      <c r="I5" s="1" t="str">
        <f>VLOOKUP($C5,'[1]Data Dictionary'!$B$1:$I$65600,2,FALSE)</f>
        <v>VARCHAR</v>
      </c>
      <c r="J5" s="2" t="str">
        <f>VLOOKUP($C5,'[1]Data Dictionary'!$B$1:$I$65600,3,FALSE)</f>
        <v>30</v>
      </c>
      <c r="K5" s="3" t="s">
        <v>13</v>
      </c>
      <c r="L5" s="3" t="str">
        <f t="shared" si="1"/>
        <v xml:space="preserve"> NOT NULL </v>
      </c>
      <c r="M5" s="3" t="str">
        <f t="shared" si="2"/>
        <v xml:space="preserve"> DEFAULT('') </v>
      </c>
      <c r="N5" s="1" t="str">
        <f t="shared" si="3"/>
        <v>WRAQDN VARCHAR(30)  NOT NULL  DEFAULT('') ,</v>
      </c>
      <c r="O5" s="1" t="str">
        <f t="shared" si="4"/>
        <v>WRAQDN VARCHAR2(30)  NOT NULL ,</v>
      </c>
      <c r="P5" s="2" t="str">
        <f t="shared" si="5"/>
        <v>30</v>
      </c>
      <c r="Q5" s="2" t="str">
        <f t="shared" si="6"/>
        <v/>
      </c>
      <c r="R5" s="1" t="str">
        <f t="shared" si="7"/>
        <v xml:space="preserve">     A            WRAQDN        30          COLHDG('Approval Request No.')</v>
      </c>
      <c r="S5" s="1" t="s">
        <v>9</v>
      </c>
      <c r="T5" s="1" t="str">
        <f t="shared" si="8"/>
        <v>EXEC sys.sp_addextendedproperty @name=N'MS_Description', @value=N'Approval Request No.' , @level0type=N'SCHEMA',@level0name=N'dbo', @level1type=N'TABLE',@level1name=N'WAR1', @level2type=N'COLUMN',@level2name=N'WRAQDN'</v>
      </c>
      <c r="U5" s="1" t="s">
        <v>1311</v>
      </c>
      <c r="W5" s="1" t="s">
        <v>16</v>
      </c>
      <c r="X5" s="1" t="s">
        <v>15</v>
      </c>
      <c r="Y5" s="1" t="str">
        <f t="shared" si="9"/>
        <v>WRAQDN</v>
      </c>
      <c r="Z5" s="1" t="str">
        <f t="shared" si="10"/>
        <v>Approval Request No.</v>
      </c>
      <c r="AB5" s="1">
        <v>1</v>
      </c>
      <c r="AC5" s="6">
        <f t="shared" ca="1" si="11"/>
        <v>20141204</v>
      </c>
      <c r="AD5" s="3">
        <f t="shared" ca="1" si="12"/>
        <v>144109</v>
      </c>
      <c r="AE5" s="3" t="s">
        <v>88</v>
      </c>
      <c r="AF5" s="1">
        <v>0</v>
      </c>
      <c r="AG5" s="1">
        <v>0</v>
      </c>
      <c r="AI5" s="1" t="str">
        <f t="shared" ca="1" si="13"/>
        <v>insert into ZDIC values('DJB', '', 'EN', 'S', 'WRAQDN', 'Approval Request No.', '', '1', '20141204', '144109', 'SQL', '0', '0', '')</v>
      </c>
      <c r="AJ5" s="5" t="s">
        <v>9</v>
      </c>
      <c r="AR5" s="1"/>
      <c r="AS5" s="1"/>
    </row>
    <row r="6" spans="1:51" ht="14.25" customHeight="1" x14ac:dyDescent="0.25">
      <c r="A6" s="4"/>
      <c r="B6" s="1" t="str">
        <f>VLOOKUP($D$2,[1]Tables!$B$1:$D$65509,2,FALSE)</f>
        <v>WR</v>
      </c>
      <c r="C6" s="1" t="s">
        <v>684</v>
      </c>
      <c r="D6" s="1" t="str">
        <f t="shared" si="0"/>
        <v>WRAQDT</v>
      </c>
      <c r="E6" s="1" t="str">
        <f>VLOOKUP($C6,'[1]Data Dictionary'!$B$1:$I$65600,5,FALSE)</f>
        <v>Approval Request Date</v>
      </c>
      <c r="F6" s="1" t="str">
        <f>VLOOKUP($C6,'[1]Data Dictionary'!$B$1:$I$65600,6,FALSE)</f>
        <v>Approval Request Date</v>
      </c>
      <c r="G6" s="1" t="str">
        <f>VLOOKUP($C6,'[1]Data Dictionary'!$B$1:$I$65600,7,FALSE)</f>
        <v>Approval Request Date</v>
      </c>
      <c r="H6" s="1" t="str">
        <f>VLOOKUP($C6,'[1]Data Dictionary'!$B$1:$I$65600,8,FALSE)</f>
        <v>Approval Request Date</v>
      </c>
      <c r="I6" s="1" t="str">
        <f>VLOOKUP($C6,'[1]Data Dictionary'!$B$1:$I$65600,2,FALSE)</f>
        <v>NUMERIC</v>
      </c>
      <c r="J6" s="2" t="str">
        <f>VLOOKUP($C6,'[1]Data Dictionary'!$B$1:$I$65600,3,FALSE)</f>
        <v>8, 0</v>
      </c>
      <c r="K6" s="3"/>
      <c r="L6" s="3" t="str">
        <f t="shared" si="1"/>
        <v xml:space="preserve"> NULL </v>
      </c>
      <c r="M6" s="3" t="str">
        <f t="shared" si="2"/>
        <v xml:space="preserve"> DEFAULT(0) </v>
      </c>
      <c r="N6" s="1" t="str">
        <f t="shared" si="3"/>
        <v>WRAQDT NUMERIC(8, 0)  NULL  DEFAULT(0) ,</v>
      </c>
      <c r="O6" s="1" t="str">
        <f t="shared" si="4"/>
        <v>WRAQDT NUMBER(8, 0)  DEFAULT(0) ,</v>
      </c>
      <c r="P6" s="2" t="str">
        <f t="shared" si="5"/>
        <v>8</v>
      </c>
      <c r="Q6" s="2" t="str">
        <f t="shared" si="6"/>
        <v xml:space="preserve"> 0</v>
      </c>
      <c r="R6" s="1" t="str">
        <f t="shared" si="7"/>
        <v xml:space="preserve">     A            WRAQDT         8  0       COLHDG('Approval Request Dat')</v>
      </c>
      <c r="S6" s="1" t="s">
        <v>9</v>
      </c>
      <c r="T6" s="1" t="str">
        <f t="shared" si="8"/>
        <v>EXEC sys.sp_addextendedproperty @name=N'MS_Description', @value=N'Approval Request Date' , @level0type=N'SCHEMA',@level0name=N'dbo', @level1type=N'TABLE',@level1name=N'WAR1', @level2type=N'COLUMN',@level2name=N'WRAQDT'</v>
      </c>
      <c r="U6" s="1" t="s">
        <v>1311</v>
      </c>
      <c r="W6" s="1" t="s">
        <v>16</v>
      </c>
      <c r="X6" s="1" t="s">
        <v>15</v>
      </c>
      <c r="Y6" s="1" t="str">
        <f t="shared" si="9"/>
        <v>WRAQDT</v>
      </c>
      <c r="Z6" s="1" t="str">
        <f t="shared" si="10"/>
        <v>Approval Request Date</v>
      </c>
      <c r="AB6" s="1">
        <v>1</v>
      </c>
      <c r="AC6" s="6">
        <f t="shared" ca="1" si="11"/>
        <v>20141204</v>
      </c>
      <c r="AD6" s="3">
        <f t="shared" ca="1" si="12"/>
        <v>144109</v>
      </c>
      <c r="AE6" s="3" t="s">
        <v>88</v>
      </c>
      <c r="AF6" s="1">
        <v>0</v>
      </c>
      <c r="AG6" s="1">
        <v>0</v>
      </c>
      <c r="AI6" s="1" t="str">
        <f t="shared" ca="1" si="13"/>
        <v>insert into ZDIC values('DJB', '', 'EN', 'S', 'WRAQDT', 'Approval Request Date', '', '1', '20141204', '144109', 'SQL', '0', '0', '')</v>
      </c>
      <c r="AJ6" s="5" t="s">
        <v>9</v>
      </c>
      <c r="AR6" s="1"/>
      <c r="AS6" s="1"/>
    </row>
    <row r="7" spans="1:51" ht="14.25" customHeight="1" x14ac:dyDescent="0.25">
      <c r="A7" s="4"/>
      <c r="B7" s="1" t="str">
        <f>VLOOKUP($D$2,[1]Tables!$B$1:$D$65509,2,FALSE)</f>
        <v>WR</v>
      </c>
      <c r="C7" s="1" t="s">
        <v>582</v>
      </c>
      <c r="D7" s="1" t="str">
        <f>B7 &amp; C7</f>
        <v>WRDCTY</v>
      </c>
      <c r="E7" s="1" t="str">
        <f>VLOOKUP($C7,'[1]Data Dictionary'!$B$1:$I$65600,5,FALSE)</f>
        <v>Document Type</v>
      </c>
      <c r="F7" s="1" t="str">
        <f>VLOOKUP($C7,'[1]Data Dictionary'!$B$1:$I$65600,6,FALSE)</f>
        <v>Document Type</v>
      </c>
      <c r="G7" s="1" t="str">
        <f>VLOOKUP($C7,'[1]Data Dictionary'!$B$1:$I$65600,7,FALSE)</f>
        <v>Document Type</v>
      </c>
      <c r="H7" s="1" t="str">
        <f>VLOOKUP($C7,'[1]Data Dictionary'!$B$1:$I$65600,8,FALSE)</f>
        <v>Document Type</v>
      </c>
      <c r="I7" s="1" t="str">
        <f>VLOOKUP($C7,'[1]Data Dictionary'!$B$1:$I$65600,2,FALSE)</f>
        <v>VARCHAR</v>
      </c>
      <c r="J7" s="2" t="str">
        <f>VLOOKUP($C7,'[1]Data Dictionary'!$B$1:$I$65600,3,FALSE)</f>
        <v>10</v>
      </c>
      <c r="K7" s="3"/>
      <c r="L7" s="3" t="str">
        <f>IF(K7="", " NULL ", " NOT NULL ")</f>
        <v xml:space="preserve"> NULL </v>
      </c>
      <c r="M7" s="3" t="str">
        <f>IF(I7="NUMERIC", " DEFAULT(0) ", IF(I7="DATETIME", "", " DEFAULT('') "))</f>
        <v xml:space="preserve"> DEFAULT('') </v>
      </c>
      <c r="N7" s="1" t="str">
        <f>CONCATENATE(D7, " ", I7, IF(I7="DATETIME", "",CONCATENATE("(", J7, ") ")), L7, M7,",")</f>
        <v>WRDCTY VARCHAR(10)  NULL  DEFAULT('') ,</v>
      </c>
      <c r="O7" s="1" t="str">
        <f>CONCATENATE(D7, " ",IF(I7="VARCHAR", "VARCHAR2",IF(I7="NUMERIC", "NUMBER", I7)), IF(I7="DATETIME", "",CONCATENATE("(", J7, ") ")), IF(TRIM(K7)&lt;&gt;"", L7,IF(TRIM(M7)="DEFAULT('')", "DEFAULT(' ')", M7)), ",")</f>
        <v>WRDCTY VARCHAR2(10) DEFAULT(' '),</v>
      </c>
      <c r="P7" s="2" t="str">
        <f>IF(I7="VARCHAR",J7,LEFT(J7,FIND(",",J7)-1))</f>
        <v>10</v>
      </c>
      <c r="Q7" s="2" t="str">
        <f>IF(I7="VARCHAR","",RIGHT(J7,LEN(J7)-FIND(",",J7)))</f>
        <v/>
      </c>
      <c r="R7" s="1" t="str">
        <f>CONCATENATE("     A            ", D7, RIGHT("          "&amp;P7,10),RIGHT("   "&amp;Q7,3),"       COLHDG('", LEFT(E7,20), "')")</f>
        <v xml:space="preserve">     A            WRDCTY        10          COLHDG('Document Type')</v>
      </c>
      <c r="S7" s="1" t="s">
        <v>9</v>
      </c>
      <c r="T7" s="1" t="str">
        <f>CONCATENATE("EXEC sys.sp_addextendedproperty @name=N'MS_Description', @value=N'", E7, "' , @level0type=N'SCHEMA',@level0name=N'dbo', @level1type=N'TABLE',@level1name=N'", $D$2, "', @level2type=N'COLUMN',@level2name=N'", D7, "'")</f>
        <v>EXEC sys.sp_addextendedproperty @name=N'MS_Description', @value=N'Document Type' , @level0type=N'SCHEMA',@level0name=N'dbo', @level1type=N'TABLE',@level1name=N'WAR1', @level2type=N'COLUMN',@level2name=N'WRDCTY'</v>
      </c>
      <c r="U7" s="1" t="s">
        <v>1311</v>
      </c>
      <c r="W7" s="1" t="s">
        <v>16</v>
      </c>
      <c r="X7" s="1" t="s">
        <v>15</v>
      </c>
      <c r="Y7" s="1" t="str">
        <f>D7</f>
        <v>WRDCTY</v>
      </c>
      <c r="Z7" s="1" t="str">
        <f>IF(AND(W7="EN",X7="S"),E7, IF(AND(W7="ID", X7="S"),F7, IF(AND(W7="EN", X7="R"),G7,H7)))</f>
        <v>Document Type</v>
      </c>
      <c r="AB7" s="1">
        <v>1</v>
      </c>
      <c r="AC7" s="6">
        <f t="shared" ca="1" si="11"/>
        <v>20141204</v>
      </c>
      <c r="AD7" s="3">
        <f t="shared" ca="1" si="12"/>
        <v>144109</v>
      </c>
      <c r="AE7" s="3" t="s">
        <v>88</v>
      </c>
      <c r="AF7" s="1">
        <v>0</v>
      </c>
      <c r="AG7" s="1">
        <v>0</v>
      </c>
      <c r="AI7" s="1" t="str">
        <f ca="1">CONCATENATE("insert into ZDIC values('",U7, "', '",V7, "', '",W7, "', '",X7, "', '",Y7, "', '",Z7, "', '",AA7, "', '",AB7, "', '",AC7, "', '",AD7, "', '",AE7, "', '",AF7, "', '",AG7, "', '",AH7, "')")</f>
        <v>insert into ZDIC values('DJB', '', 'EN', 'S', 'WRDCTY', 'Document Type', '', '1', '20141204', '144109', 'SQL', '0', '0', '')</v>
      </c>
      <c r="AJ7" s="5" t="s">
        <v>9</v>
      </c>
      <c r="AQ7" s="6"/>
      <c r="AW7" s="6"/>
      <c r="AX7" s="3"/>
      <c r="AY7" s="3"/>
    </row>
    <row r="8" spans="1:51" ht="14.25" customHeight="1" x14ac:dyDescent="0.25">
      <c r="A8" s="4"/>
      <c r="B8" s="1" t="str">
        <f>VLOOKUP($D$2,[1]Tables!$B$1:$D$65509,2,FALSE)</f>
        <v>WR</v>
      </c>
      <c r="C8" s="1" t="s">
        <v>550</v>
      </c>
      <c r="D8" s="1" t="str">
        <f>B8 &amp; C8</f>
        <v>WROGNO</v>
      </c>
      <c r="E8" s="1" t="str">
        <f>VLOOKUP($C8,'[1]Data Dictionary'!$B$1:$I$65600,5,FALSE)</f>
        <v>Organization Code</v>
      </c>
      <c r="F8" s="1" t="str">
        <f>VLOOKUP($C8,'[1]Data Dictionary'!$B$1:$I$65600,6,FALSE)</f>
        <v>Organization Code</v>
      </c>
      <c r="G8" s="1" t="str">
        <f>VLOOKUP($C8,'[1]Data Dictionary'!$B$1:$I$65600,7,FALSE)</f>
        <v>Organization Code</v>
      </c>
      <c r="H8" s="1" t="str">
        <f>VLOOKUP($C8,'[1]Data Dictionary'!$B$1:$I$65600,8,FALSE)</f>
        <v>Organization Code</v>
      </c>
      <c r="I8" s="1" t="str">
        <f>VLOOKUP($C8,'[1]Data Dictionary'!$B$1:$I$65600,2,FALSE)</f>
        <v>VARCHAR</v>
      </c>
      <c r="J8" s="2" t="str">
        <f>VLOOKUP($C8,'[1]Data Dictionary'!$B$1:$I$65600,3,FALSE)</f>
        <v>10</v>
      </c>
      <c r="K8" s="3"/>
      <c r="L8" s="3" t="str">
        <f>IF(K8="", " NULL ", " NOT NULL ")</f>
        <v xml:space="preserve"> NULL </v>
      </c>
      <c r="M8" s="3" t="str">
        <f>IF(I8="NUMERIC", " DEFAULT(0) ", IF(I8="DATETIME", "", " DEFAULT('') "))</f>
        <v xml:space="preserve"> DEFAULT('') </v>
      </c>
      <c r="N8" s="1" t="str">
        <f>CONCATENATE(D8, " ", I8, IF(I8="DATETIME", "",CONCATENATE("(", J8, ") ")), L8, M8,",")</f>
        <v>WROGNO VARCHAR(10)  NULL  DEFAULT('') ,</v>
      </c>
      <c r="O8" s="1" t="str">
        <f>CONCATENATE(D8, " ",IF(I8="VARCHAR", "VARCHAR2",IF(I8="NUMERIC", "NUMBER", I8)), IF(I8="DATETIME", "",CONCATENATE("(", J8, ") ")), IF(TRIM(K8)&lt;&gt;"", L8,IF(TRIM(M8)="DEFAULT('')", "DEFAULT(' ')", M8)), ",")</f>
        <v>WROGNO VARCHAR2(10) DEFAULT(' '),</v>
      </c>
      <c r="P8" s="2" t="str">
        <f>IF(I8="VARCHAR",J8,LEFT(J8,FIND(",",J8)-1))</f>
        <v>10</v>
      </c>
      <c r="Q8" s="2" t="str">
        <f>IF(I8="VARCHAR","",RIGHT(J8,LEN(J8)-FIND(",",J8)))</f>
        <v/>
      </c>
      <c r="R8" s="1" t="str">
        <f>CONCATENATE("     A            ", D8, RIGHT("          "&amp;P8,10),RIGHT("   "&amp;Q8,3),"       COLHDG('", LEFT(E8,20), "')")</f>
        <v xml:space="preserve">     A            WROGNO        10          COLHDG('Organization Code')</v>
      </c>
      <c r="S8" s="1" t="s">
        <v>9</v>
      </c>
      <c r="T8" s="1" t="str">
        <f>CONCATENATE("EXEC sys.sp_addextendedproperty @name=N'MS_Description', @value=N'", E8, "' , @level0type=N'SCHEMA',@level0name=N'dbo', @level1type=N'TABLE',@level1name=N'", $D$2, "', @level2type=N'COLUMN',@level2name=N'", D8, "'")</f>
        <v>EXEC sys.sp_addextendedproperty @name=N'MS_Description', @value=N'Organization Code' , @level0type=N'SCHEMA',@level0name=N'dbo', @level1type=N'TABLE',@level1name=N'WAR1', @level2type=N'COLUMN',@level2name=N'WROGNO'</v>
      </c>
      <c r="U8" s="1" t="s">
        <v>1311</v>
      </c>
      <c r="W8" s="1" t="s">
        <v>16</v>
      </c>
      <c r="X8" s="1" t="s">
        <v>15</v>
      </c>
      <c r="Y8" s="1" t="str">
        <f>D8</f>
        <v>WROGNO</v>
      </c>
      <c r="Z8" s="1" t="str">
        <f>IF(AND(W8="EN",X8="S"),E8, IF(AND(W8="ID", X8="S"),F8, IF(AND(W8="EN", X8="R"),G8,H8)))</f>
        <v>Organization Code</v>
      </c>
      <c r="AB8" s="1">
        <v>1</v>
      </c>
      <c r="AC8" s="6">
        <f t="shared" ca="1" si="11"/>
        <v>20141204</v>
      </c>
      <c r="AD8" s="3">
        <f t="shared" ca="1" si="12"/>
        <v>144109</v>
      </c>
      <c r="AE8" s="3" t="s">
        <v>88</v>
      </c>
      <c r="AF8" s="1">
        <v>0</v>
      </c>
      <c r="AG8" s="1">
        <v>0</v>
      </c>
      <c r="AI8" s="1" t="str">
        <f ca="1">CONCATENATE("insert into ZDIC values('",U8, "', '",V8, "', '",W8, "', '",X8, "', '",Y8, "', '",Z8, "', '",AA8, "', '",AB8, "', '",AC8, "', '",AD8, "', '",AE8, "', '",AF8, "', '",AG8, "', '",AH8, "')")</f>
        <v>insert into ZDIC values('DJB', '', 'EN', 'S', 'WROGNO', 'Organization Code', '', '1', '20141204', '144109', 'SQL', '0', '0', '')</v>
      </c>
      <c r="AJ8" s="5" t="s">
        <v>9</v>
      </c>
      <c r="AQ8" s="6"/>
      <c r="AW8" s="6"/>
      <c r="AX8" s="3"/>
      <c r="AY8" s="3"/>
    </row>
    <row r="9" spans="1:51" ht="14.25" customHeight="1" x14ac:dyDescent="0.25">
      <c r="A9" s="4"/>
      <c r="B9" s="1" t="str">
        <f>VLOOKUP($D$2,[1]Tables!$B$1:$D$65509,2,FALSE)</f>
        <v>WR</v>
      </c>
      <c r="C9" s="1" t="s">
        <v>687</v>
      </c>
      <c r="D9" s="1" t="str">
        <f>B9 &amp; C9</f>
        <v>WRAQST</v>
      </c>
      <c r="E9" s="1" t="str">
        <f>VLOOKUP($C9,'[1]Data Dictionary'!$B$1:$I$65600,5,FALSE)</f>
        <v>Approval Request Status</v>
      </c>
      <c r="F9" s="1" t="str">
        <f>VLOOKUP($C9,'[1]Data Dictionary'!$B$1:$I$65600,6,FALSE)</f>
        <v>Approval Request Status</v>
      </c>
      <c r="G9" s="1" t="str">
        <f>VLOOKUP($C9,'[1]Data Dictionary'!$B$1:$I$65600,7,FALSE)</f>
        <v>Approval Request Status</v>
      </c>
      <c r="H9" s="1" t="str">
        <f>VLOOKUP($C9,'[1]Data Dictionary'!$B$1:$I$65600,8,FALSE)</f>
        <v>Approval Request Status</v>
      </c>
      <c r="I9" s="1" t="str">
        <f>VLOOKUP($C9,'[1]Data Dictionary'!$B$1:$I$65600,2,FALSE)</f>
        <v>VARCHAR</v>
      </c>
      <c r="J9" s="2" t="str">
        <f>VLOOKUP($C9,'[1]Data Dictionary'!$B$1:$I$65600,3,FALSE)</f>
        <v>10</v>
      </c>
      <c r="K9" s="3"/>
      <c r="L9" s="3" t="str">
        <f>IF(K9="", " NULL ", " NOT NULL ")</f>
        <v xml:space="preserve"> NULL </v>
      </c>
      <c r="M9" s="3" t="str">
        <f>IF(I9="NUMERIC", " DEFAULT(0) ", IF(I9="DATETIME", "", " DEFAULT('') "))</f>
        <v xml:space="preserve"> DEFAULT('') </v>
      </c>
      <c r="N9" s="1" t="str">
        <f>CONCATENATE(D9, " ", I9, IF(I9="DATETIME", "",CONCATENATE("(", J9, ") ")), L9, M9,",")</f>
        <v>WRAQST VARCHAR(10)  NULL  DEFAULT('') ,</v>
      </c>
      <c r="O9" s="1" t="str">
        <f>CONCATENATE(D9, " ",IF(I9="VARCHAR", "VARCHAR2",IF(I9="NUMERIC", "NUMBER", I9)), IF(I9="DATETIME", "",CONCATENATE("(", J9, ") ")), IF(TRIM(K9)&lt;&gt;"", L9,IF(TRIM(M9)="DEFAULT('')", "DEFAULT(' ')", M9)), ",")</f>
        <v>WRAQST VARCHAR2(10) DEFAULT(' '),</v>
      </c>
      <c r="P9" s="2" t="str">
        <f>IF(I9="VARCHAR",J9,LEFT(J9,FIND(",",J9)-1))</f>
        <v>10</v>
      </c>
      <c r="Q9" s="2" t="str">
        <f>IF(I9="VARCHAR","",RIGHT(J9,LEN(J9)-FIND(",",J9)))</f>
        <v/>
      </c>
      <c r="R9" s="1" t="str">
        <f>CONCATENATE("     A            ", D9, RIGHT("          "&amp;P9,10),RIGHT("   "&amp;Q9,3),"       COLHDG('", LEFT(E9,20), "')")</f>
        <v xml:space="preserve">     A            WRAQST        10          COLHDG('Approval Request Sta')</v>
      </c>
      <c r="S9" s="1" t="s">
        <v>9</v>
      </c>
      <c r="T9" s="1" t="str">
        <f>CONCATENATE("EXEC sys.sp_addextendedproperty @name=N'MS_Description', @value=N'", E9, "' , @level0type=N'SCHEMA',@level0name=N'dbo', @level1type=N'TABLE',@level1name=N'", $D$2, "', @level2type=N'COLUMN',@level2name=N'", D9, "'")</f>
        <v>EXEC sys.sp_addextendedproperty @name=N'MS_Description', @value=N'Approval Request Status' , @level0type=N'SCHEMA',@level0name=N'dbo', @level1type=N'TABLE',@level1name=N'WAR1', @level2type=N'COLUMN',@level2name=N'WRAQST'</v>
      </c>
      <c r="U9" s="1" t="s">
        <v>1311</v>
      </c>
      <c r="W9" s="1" t="s">
        <v>16</v>
      </c>
      <c r="X9" s="1" t="s">
        <v>15</v>
      </c>
      <c r="Y9" s="1" t="str">
        <f>D9</f>
        <v>WRAQST</v>
      </c>
      <c r="Z9" s="1" t="str">
        <f>IF(AND(W9="EN",X9="S"),E9, IF(AND(W9="ID", X9="S"),F9, IF(AND(W9="EN", X9="R"),G9,H9)))</f>
        <v>Approval Request Status</v>
      </c>
      <c r="AB9" s="1">
        <v>1</v>
      </c>
      <c r="AC9" s="6">
        <f t="shared" ca="1" si="11"/>
        <v>20141204</v>
      </c>
      <c r="AD9" s="3">
        <f t="shared" ca="1" si="12"/>
        <v>144109</v>
      </c>
      <c r="AE9" s="3" t="s">
        <v>88</v>
      </c>
      <c r="AF9" s="1">
        <v>0</v>
      </c>
      <c r="AG9" s="1">
        <v>0</v>
      </c>
      <c r="AI9" s="1" t="str">
        <f ca="1">CONCATENATE("insert into ZDIC values('",U9, "', '",V9, "', '",W9, "', '",X9, "', '",Y9, "', '",Z9, "', '",AA9, "', '",AB9, "', '",AC9, "', '",AD9, "', '",AE9, "', '",AF9, "', '",AG9, "', '",AH9, "')")</f>
        <v>insert into ZDIC values('DJB', '', 'EN', 'S', 'WRAQST', 'Approval Request Status', '', '1', '20141204', '144109', 'SQL', '0', '0', '')</v>
      </c>
      <c r="AJ9" s="5" t="s">
        <v>9</v>
      </c>
      <c r="AQ9" s="6"/>
      <c r="AW9" s="6"/>
      <c r="AX9" s="3"/>
      <c r="AY9" s="3"/>
    </row>
    <row r="10" spans="1:51" ht="14.25" customHeight="1" x14ac:dyDescent="0.25">
      <c r="A10" s="4"/>
      <c r="B10" s="1" t="str">
        <f>VLOOKUP($D$2,[1]Tables!$B$1:$D$65509,2,FALSE)</f>
        <v>WR</v>
      </c>
      <c r="C10" s="1" t="s">
        <v>688</v>
      </c>
      <c r="D10" s="1" t="str">
        <f>B10 &amp; C10</f>
        <v>WRAQAM</v>
      </c>
      <c r="E10" s="1" t="str">
        <f>VLOOKUP($C10,'[1]Data Dictionary'!$B$1:$I$65600,5,FALSE)</f>
        <v>Approval Request Amount</v>
      </c>
      <c r="F10" s="1" t="str">
        <f>VLOOKUP($C10,'[1]Data Dictionary'!$B$1:$I$65600,6,FALSE)</f>
        <v>Approval Request Amount</v>
      </c>
      <c r="G10" s="1" t="str">
        <f>VLOOKUP($C10,'[1]Data Dictionary'!$B$1:$I$65600,7,FALSE)</f>
        <v>Approval Request Amount</v>
      </c>
      <c r="H10" s="1" t="str">
        <f>VLOOKUP($C10,'[1]Data Dictionary'!$B$1:$I$65600,8,FALSE)</f>
        <v>Approval Request Amount</v>
      </c>
      <c r="I10" s="1" t="str">
        <f>VLOOKUP($C10,'[1]Data Dictionary'!$B$1:$I$65600,2,FALSE)</f>
        <v>NUMERIC</v>
      </c>
      <c r="J10" s="2" t="str">
        <f>VLOOKUP($C10,'[1]Data Dictionary'!$B$1:$I$65600,3,FALSE)</f>
        <v>19, 6</v>
      </c>
      <c r="K10" s="3"/>
      <c r="L10" s="3" t="str">
        <f>IF(K10="", " NULL ", " NOT NULL ")</f>
        <v xml:space="preserve"> NULL </v>
      </c>
      <c r="M10" s="3" t="str">
        <f>IF(I10="NUMERIC", " DEFAULT(0) ", IF(I10="DATETIME", "", " DEFAULT('') "))</f>
        <v xml:space="preserve"> DEFAULT(0) </v>
      </c>
      <c r="N10" s="1" t="str">
        <f>CONCATENATE(D10, " ", I10, IF(I10="DATETIME", "",CONCATENATE("(", J10, ") ")), L10, M10,",")</f>
        <v>WRAQAM NUMERIC(19, 6)  NULL  DEFAULT(0) ,</v>
      </c>
      <c r="O10" s="1" t="str">
        <f>CONCATENATE(D10, " ",IF(I10="VARCHAR", "VARCHAR2",IF(I10="NUMERIC", "NUMBER", I10)), IF(I10="DATETIME", "",CONCATENATE("(", J10, ") ")), IF(TRIM(K10)&lt;&gt;"", L10,IF(TRIM(M10)="DEFAULT('')", "DEFAULT(' ')", M10)), ",")</f>
        <v>WRAQAM NUMBER(19, 6)  DEFAULT(0) ,</v>
      </c>
      <c r="P10" s="2" t="str">
        <f>IF(I10="VARCHAR",J10,LEFT(J10,FIND(",",J10)-1))</f>
        <v>19</v>
      </c>
      <c r="Q10" s="2" t="str">
        <f>IF(I10="VARCHAR","",RIGHT(J10,LEN(J10)-FIND(",",J10)))</f>
        <v xml:space="preserve"> 6</v>
      </c>
      <c r="R10" s="1" t="str">
        <f>CONCATENATE("     A            ", D10, RIGHT("          "&amp;P10,10),RIGHT("   "&amp;Q10,3),"       COLHDG('", LEFT(E10,20), "')")</f>
        <v xml:space="preserve">     A            WRAQAM        19  6       COLHDG('Approval Request Amo')</v>
      </c>
      <c r="S10" s="1" t="s">
        <v>9</v>
      </c>
      <c r="T10" s="1" t="str">
        <f>CONCATENATE("EXEC sys.sp_addextendedproperty @name=N'MS_Description', @value=N'", E10, "' , @level0type=N'SCHEMA',@level0name=N'dbo', @level1type=N'TABLE',@level1name=N'", $D$2, "', @level2type=N'COLUMN',@level2name=N'", D10, "'")</f>
        <v>EXEC sys.sp_addextendedproperty @name=N'MS_Description', @value=N'Approval Request Amount' , @level0type=N'SCHEMA',@level0name=N'dbo', @level1type=N'TABLE',@level1name=N'WAR1', @level2type=N'COLUMN',@level2name=N'WRAQAM'</v>
      </c>
      <c r="U10" s="1" t="s">
        <v>1311</v>
      </c>
      <c r="W10" s="1" t="s">
        <v>16</v>
      </c>
      <c r="X10" s="1" t="s">
        <v>15</v>
      </c>
      <c r="Y10" s="1" t="str">
        <f>D10</f>
        <v>WRAQAM</v>
      </c>
      <c r="Z10" s="1" t="str">
        <f>IF(AND(W10="EN",X10="S"),E10, IF(AND(W10="ID", X10="S"),F10, IF(AND(W10="EN", X10="R"),G10,H10)))</f>
        <v>Approval Request Amount</v>
      </c>
      <c r="AB10" s="1">
        <v>1</v>
      </c>
      <c r="AC10" s="6">
        <f t="shared" ca="1" si="11"/>
        <v>20141204</v>
      </c>
      <c r="AD10" s="3">
        <f t="shared" ca="1" si="12"/>
        <v>144109</v>
      </c>
      <c r="AE10" s="3" t="s">
        <v>88</v>
      </c>
      <c r="AF10" s="1">
        <v>0</v>
      </c>
      <c r="AG10" s="1">
        <v>0</v>
      </c>
      <c r="AI10" s="1" t="str">
        <f ca="1">CONCATENATE("insert into ZDIC values('",U10, "', '",V10, "', '",W10, "', '",X10, "', '",Y10, "', '",Z10, "', '",AA10, "', '",AB10, "', '",AC10, "', '",AD10, "', '",AE10, "', '",AF10, "', '",AG10, "', '",AH10, "')")</f>
        <v>insert into ZDIC values('DJB', '', 'EN', 'S', 'WRAQAM', 'Approval Request Amount', '', '1', '20141204', '144109', 'SQL', '0', '0', '')</v>
      </c>
      <c r="AJ10" s="5" t="s">
        <v>9</v>
      </c>
      <c r="AR10" s="1"/>
      <c r="AS10" s="1"/>
    </row>
    <row r="11" spans="1:51" ht="14.25" customHeight="1" x14ac:dyDescent="0.25">
      <c r="A11" s="4"/>
      <c r="B11" s="1" t="str">
        <f>VLOOKUP($D$2,[1]Tables!$B$1:$D$65509,2,FALSE)</f>
        <v>WR</v>
      </c>
      <c r="C11" s="1" t="s">
        <v>685</v>
      </c>
      <c r="D11" s="1" t="str">
        <f>B11 &amp; C11</f>
        <v>WRAQBY</v>
      </c>
      <c r="E11" s="1" t="str">
        <f>VLOOKUP($C11,'[1]Data Dictionary'!$B$1:$I$65600,5,FALSE)</f>
        <v>Approval Request By</v>
      </c>
      <c r="F11" s="1" t="str">
        <f>VLOOKUP($C11,'[1]Data Dictionary'!$B$1:$I$65600,6,FALSE)</f>
        <v>Approval Request By</v>
      </c>
      <c r="G11" s="1" t="str">
        <f>VLOOKUP($C11,'[1]Data Dictionary'!$B$1:$I$65600,7,FALSE)</f>
        <v>Approval Request By</v>
      </c>
      <c r="H11" s="1" t="str">
        <f>VLOOKUP($C11,'[1]Data Dictionary'!$B$1:$I$65600,8,FALSE)</f>
        <v>Approval Request By</v>
      </c>
      <c r="I11" s="1" t="str">
        <f>VLOOKUP($C11,'[1]Data Dictionary'!$B$1:$I$65600,2,FALSE)</f>
        <v>VARCHAR</v>
      </c>
      <c r="J11" s="2" t="str">
        <f>VLOOKUP($C11,'[1]Data Dictionary'!$B$1:$I$65600,3,FALSE)</f>
        <v>20</v>
      </c>
      <c r="K11" s="3"/>
      <c r="L11" s="3" t="str">
        <f>IF(K11="", " NULL ", " NOT NULL ")</f>
        <v xml:space="preserve"> NULL </v>
      </c>
      <c r="M11" s="3" t="str">
        <f>IF(I11="NUMERIC", " DEFAULT(0) ", IF(I11="DATETIME", "", " DEFAULT('') "))</f>
        <v xml:space="preserve"> DEFAULT('') </v>
      </c>
      <c r="N11" s="1" t="str">
        <f>CONCATENATE(D11, " ", I11, IF(I11="DATETIME", "",CONCATENATE("(", J11, ") ")), L11, M11,",")</f>
        <v>WRAQBY VARCHAR(20)  NULL  DEFAULT('') ,</v>
      </c>
      <c r="O11" s="1" t="str">
        <f>CONCATENATE(D11, " ",IF(I11="VARCHAR", "VARCHAR2",IF(I11="NUMERIC", "NUMBER", I11)), IF(I11="DATETIME", "",CONCATENATE("(", J11, ") ")), IF(TRIM(K11)&lt;&gt;"", L11,IF(TRIM(M11)="DEFAULT('')", "DEFAULT(' ')", M11)), ",")</f>
        <v>WRAQBY VARCHAR2(20) DEFAULT(' '),</v>
      </c>
      <c r="P11" s="2" t="str">
        <f>IF(I11="VARCHAR",J11,LEFT(J11,FIND(",",J11)-1))</f>
        <v>20</v>
      </c>
      <c r="Q11" s="2" t="str">
        <f>IF(I11="VARCHAR","",RIGHT(J11,LEN(J11)-FIND(",",J11)))</f>
        <v/>
      </c>
      <c r="R11" s="1" t="str">
        <f>CONCATENATE("     A            ", D11, RIGHT("          "&amp;P11,10),RIGHT("   "&amp;Q11,3),"       COLHDG('", LEFT(E11,20), "')")</f>
        <v xml:space="preserve">     A            WRAQBY        20          COLHDG('Approval Request By')</v>
      </c>
      <c r="S11" s="1" t="s">
        <v>9</v>
      </c>
      <c r="T11" s="1" t="str">
        <f>CONCATENATE("EXEC sys.sp_addextendedproperty @name=N'MS_Description', @value=N'", E11, "' , @level0type=N'SCHEMA',@level0name=N'dbo', @level1type=N'TABLE',@level1name=N'", $D$2, "', @level2type=N'COLUMN',@level2name=N'", D11, "'")</f>
        <v>EXEC sys.sp_addextendedproperty @name=N'MS_Description', @value=N'Approval Request By' , @level0type=N'SCHEMA',@level0name=N'dbo', @level1type=N'TABLE',@level1name=N'WAR1', @level2type=N'COLUMN',@level2name=N'WRAQBY'</v>
      </c>
      <c r="U11" s="1" t="s">
        <v>1311</v>
      </c>
      <c r="W11" s="1" t="s">
        <v>16</v>
      </c>
      <c r="X11" s="1" t="s">
        <v>15</v>
      </c>
      <c r="Y11" s="1" t="str">
        <f>D11</f>
        <v>WRAQBY</v>
      </c>
      <c r="Z11" s="1" t="str">
        <f>IF(AND(W11="EN",X11="S"),E11, IF(AND(W11="ID", X11="S"),F11, IF(AND(W11="EN", X11="R"),G11,H11)))</f>
        <v>Approval Request By</v>
      </c>
      <c r="AB11" s="1">
        <v>1</v>
      </c>
      <c r="AC11" s="6">
        <f t="shared" ca="1" si="11"/>
        <v>20141204</v>
      </c>
      <c r="AD11" s="3">
        <f t="shared" ca="1" si="12"/>
        <v>144109</v>
      </c>
      <c r="AE11" s="3" t="s">
        <v>88</v>
      </c>
      <c r="AF11" s="1">
        <v>0</v>
      </c>
      <c r="AG11" s="1">
        <v>0</v>
      </c>
      <c r="AI11" s="1" t="str">
        <f ca="1">CONCATENATE("insert into ZDIC values('",U11, "', '",V11, "', '",W11, "', '",X11, "', '",Y11, "', '",Z11, "', '",AA11, "', '",AB11, "', '",AC11, "', '",AD11, "', '",AE11, "', '",AF11, "', '",AG11, "', '",AH11, "')")</f>
        <v>insert into ZDIC values('DJB', '', 'EN', 'S', 'WRAQBY', 'Approval Request By', '', '1', '20141204', '144109', 'SQL', '0', '0', '')</v>
      </c>
      <c r="AJ11" s="5" t="s">
        <v>9</v>
      </c>
      <c r="AQ11" s="6"/>
      <c r="AW11" s="6"/>
      <c r="AX11" s="3"/>
      <c r="AY11" s="3"/>
    </row>
    <row r="12" spans="1:51" ht="14.25" customHeight="1" x14ac:dyDescent="0.25">
      <c r="A12" s="4"/>
      <c r="B12" s="1" t="str">
        <f>VLOOKUP($D$2,[1]Tables!$B$1:$D$65509,2,FALSE)</f>
        <v>WR</v>
      </c>
      <c r="C12" s="1" t="s">
        <v>32</v>
      </c>
      <c r="D12" s="1" t="str">
        <f t="shared" si="0"/>
        <v>WRREMA</v>
      </c>
      <c r="E12" s="1" t="str">
        <f>VLOOKUP($C12,'[1]Data Dictionary'!$B$1:$I$65600,5,FALSE)</f>
        <v>Remark</v>
      </c>
      <c r="F12" s="1" t="str">
        <f>VLOOKUP($C12,'[1]Data Dictionary'!$B$1:$I$65600,6,FALSE)</f>
        <v>Remark</v>
      </c>
      <c r="G12" s="1" t="str">
        <f>VLOOKUP($C12,'[1]Data Dictionary'!$B$1:$I$65600,7,FALSE)</f>
        <v>Remark</v>
      </c>
      <c r="H12" s="1" t="str">
        <f>VLOOKUP($C12,'[1]Data Dictionary'!$B$1:$I$65600,8,FALSE)</f>
        <v>Remark</v>
      </c>
      <c r="I12" s="1" t="str">
        <f>VLOOKUP($C12,'[1]Data Dictionary'!$B$1:$I$65600,2,FALSE)</f>
        <v>VARCHAR</v>
      </c>
      <c r="J12" s="2" t="str">
        <f>VLOOKUP($C12,'[1]Data Dictionary'!$B$1:$I$65600,3,FALSE)</f>
        <v>100</v>
      </c>
      <c r="K12" s="3"/>
      <c r="L12" s="3" t="str">
        <f t="shared" si="1"/>
        <v xml:space="preserve"> NULL </v>
      </c>
      <c r="M12" s="3" t="str">
        <f t="shared" si="2"/>
        <v xml:space="preserve"> DEFAULT('') </v>
      </c>
      <c r="N12" s="1" t="str">
        <f t="shared" si="3"/>
        <v>WRREMA VARCHAR(100)  NULL  DEFAULT('') ,</v>
      </c>
      <c r="O12" s="1" t="str">
        <f t="shared" si="4"/>
        <v>WRREMA VARCHAR2(100) DEFAULT(' '),</v>
      </c>
      <c r="P12" s="2" t="str">
        <f t="shared" si="5"/>
        <v>100</v>
      </c>
      <c r="Q12" s="2" t="str">
        <f t="shared" si="6"/>
        <v/>
      </c>
      <c r="R12" s="1" t="str">
        <f t="shared" si="7"/>
        <v xml:space="preserve">     A            WRREMA       100          COLHDG('Remark')</v>
      </c>
      <c r="S12" s="1" t="s">
        <v>9</v>
      </c>
      <c r="T12" s="1" t="str">
        <f t="shared" si="8"/>
        <v>EXEC sys.sp_addextendedproperty @name=N'MS_Description', @value=N'Remark' , @level0type=N'SCHEMA',@level0name=N'dbo', @level1type=N'TABLE',@level1name=N'WAR1', @level2type=N'COLUMN',@level2name=N'WRREMA'</v>
      </c>
      <c r="U12" s="1" t="s">
        <v>1311</v>
      </c>
      <c r="W12" s="1" t="s">
        <v>16</v>
      </c>
      <c r="X12" s="1" t="s">
        <v>15</v>
      </c>
      <c r="Y12" s="1" t="str">
        <f t="shared" si="9"/>
        <v>WRREMA</v>
      </c>
      <c r="Z12" s="1" t="str">
        <f t="shared" si="10"/>
        <v>Remark</v>
      </c>
      <c r="AB12" s="1">
        <v>1</v>
      </c>
      <c r="AC12" s="6">
        <f t="shared" ca="1" si="11"/>
        <v>20141204</v>
      </c>
      <c r="AD12" s="3">
        <f t="shared" ca="1" si="12"/>
        <v>144109</v>
      </c>
      <c r="AE12" s="3" t="s">
        <v>88</v>
      </c>
      <c r="AF12" s="1">
        <v>0</v>
      </c>
      <c r="AG12" s="1">
        <v>0</v>
      </c>
      <c r="AI12" s="1" t="str">
        <f t="shared" ca="1" si="13"/>
        <v>insert into ZDIC values('DJB', '', 'EN', 'S', 'WRREMA', 'Remark', '', '1', '20141204', '144109', 'SQL', '0', '0', '')</v>
      </c>
      <c r="AJ12" s="5" t="s">
        <v>9</v>
      </c>
      <c r="AQ12" s="6"/>
      <c r="AW12" s="6"/>
      <c r="AX12" s="3"/>
      <c r="AY12" s="3"/>
    </row>
    <row r="13" spans="1:51" ht="14.25" customHeight="1" x14ac:dyDescent="0.25">
      <c r="A13" s="4"/>
      <c r="B13" s="1" t="str">
        <f>VLOOKUP($D$2,[1]Tables!$B$1:$D$65509,2,FALSE)</f>
        <v>WR</v>
      </c>
      <c r="C13" s="1" t="s">
        <v>33</v>
      </c>
      <c r="D13" s="1" t="str">
        <f t="shared" si="0"/>
        <v>WRRCST</v>
      </c>
      <c r="E13" s="1" t="str">
        <f>VLOOKUP($C13,'[1]Data Dictionary'!$B$1:$I$65600,5,FALSE)</f>
        <v>Record Status</v>
      </c>
      <c r="F13" s="1" t="str">
        <f>VLOOKUP($C13,'[1]Data Dictionary'!$B$1:$I$65600,6,FALSE)</f>
        <v>Record Status</v>
      </c>
      <c r="G13" s="1" t="str">
        <f>VLOOKUP($C13,'[1]Data Dictionary'!$B$1:$I$65600,7,FALSE)</f>
        <v>Record Status</v>
      </c>
      <c r="H13" s="1" t="str">
        <f>VLOOKUP($C13,'[1]Data Dictionary'!$B$1:$I$65600,8,FALSE)</f>
        <v>Record Status</v>
      </c>
      <c r="I13" s="1" t="str">
        <f>VLOOKUP($C13,'[1]Data Dictionary'!$B$1:$I$65600,2,FALSE)</f>
        <v>NUMERIC</v>
      </c>
      <c r="J13" s="2" t="str">
        <f>VLOOKUP($C13,'[1]Data Dictionary'!$B$1:$I$65600,3,FALSE)</f>
        <v>1, 0</v>
      </c>
      <c r="K13" s="3"/>
      <c r="L13" s="3" t="str">
        <f t="shared" si="1"/>
        <v xml:space="preserve"> NULL </v>
      </c>
      <c r="M13" s="3" t="str">
        <f t="shared" si="2"/>
        <v xml:space="preserve"> DEFAULT(0) </v>
      </c>
      <c r="N13" s="1" t="str">
        <f t="shared" si="3"/>
        <v>WRRCST NUMERIC(1, 0)  NULL  DEFAULT(0) ,</v>
      </c>
      <c r="O13" s="1" t="str">
        <f t="shared" si="4"/>
        <v>WRRCST NUMBER(1, 0)  DEFAULT(0) ,</v>
      </c>
      <c r="P13" s="2" t="str">
        <f t="shared" si="5"/>
        <v>1</v>
      </c>
      <c r="Q13" s="2" t="str">
        <f t="shared" si="6"/>
        <v xml:space="preserve"> 0</v>
      </c>
      <c r="R13" s="1" t="str">
        <f t="shared" si="7"/>
        <v xml:space="preserve">     A            WRRCST         1  0       COLHDG('Record Status')</v>
      </c>
      <c r="S13" s="1" t="s">
        <v>9</v>
      </c>
      <c r="T13" s="1" t="str">
        <f t="shared" si="8"/>
        <v>EXEC sys.sp_addextendedproperty @name=N'MS_Description', @value=N'Record Status' , @level0type=N'SCHEMA',@level0name=N'dbo', @level1type=N'TABLE',@level1name=N'WAR1', @level2type=N'COLUMN',@level2name=N'WRRCST'</v>
      </c>
      <c r="U13" s="1" t="s">
        <v>1311</v>
      </c>
      <c r="W13" s="1" t="s">
        <v>16</v>
      </c>
      <c r="X13" s="1" t="s">
        <v>15</v>
      </c>
      <c r="Y13" s="1" t="str">
        <f t="shared" si="9"/>
        <v>WRRCST</v>
      </c>
      <c r="Z13" s="1" t="str">
        <f t="shared" si="10"/>
        <v>Record Status</v>
      </c>
      <c r="AB13" s="1">
        <v>1</v>
      </c>
      <c r="AC13" s="6">
        <f t="shared" ca="1" si="11"/>
        <v>20141204</v>
      </c>
      <c r="AD13" s="3">
        <f t="shared" ca="1" si="12"/>
        <v>144109</v>
      </c>
      <c r="AE13" s="3" t="s">
        <v>88</v>
      </c>
      <c r="AF13" s="1">
        <v>0</v>
      </c>
      <c r="AG13" s="1">
        <v>0</v>
      </c>
      <c r="AI13" s="1" t="str">
        <f t="shared" ca="1" si="13"/>
        <v>insert into ZDIC values('DJB', '', 'EN', 'S', 'WRRCST', 'Record Status', '', '1', '20141204', '144109', 'SQL', '0', '0', '')</v>
      </c>
      <c r="AJ13" s="5" t="s">
        <v>9</v>
      </c>
      <c r="AQ13" s="6"/>
      <c r="AW13" s="6"/>
      <c r="AX13" s="3"/>
      <c r="AY13" s="3"/>
    </row>
    <row r="14" spans="1:51" ht="14.25" customHeight="1" x14ac:dyDescent="0.25">
      <c r="A14" s="4"/>
      <c r="B14" s="1" t="str">
        <f>VLOOKUP($D$2,[1]Tables!$B$1:$D$65509,2,FALSE)</f>
        <v>WR</v>
      </c>
      <c r="C14" s="1" t="s">
        <v>23</v>
      </c>
      <c r="D14" s="1" t="str">
        <f t="shared" si="0"/>
        <v>WRCRDT</v>
      </c>
      <c r="E14" s="1" t="str">
        <f>VLOOKUP($C14,'[1]Data Dictionary'!$B$1:$I$65600,5,FALSE)</f>
        <v>Create Date</v>
      </c>
      <c r="F14" s="1" t="str">
        <f>VLOOKUP($C14,'[1]Data Dictionary'!$B$1:$I$65600,6,FALSE)</f>
        <v>Create Date</v>
      </c>
      <c r="G14" s="1" t="str">
        <f>VLOOKUP($C14,'[1]Data Dictionary'!$B$1:$I$65600,7,FALSE)</f>
        <v>Create Date</v>
      </c>
      <c r="H14" s="1" t="str">
        <f>VLOOKUP($C14,'[1]Data Dictionary'!$B$1:$I$65600,8,FALSE)</f>
        <v>Create Date</v>
      </c>
      <c r="I14" s="1" t="str">
        <f>VLOOKUP($C14,'[1]Data Dictionary'!$B$1:$I$65600,2,FALSE)</f>
        <v>NUMERIC</v>
      </c>
      <c r="J14" s="2" t="str">
        <f>VLOOKUP($C14,'[1]Data Dictionary'!$B$1:$I$65600,3,FALSE)</f>
        <v>8, 0</v>
      </c>
      <c r="K14" s="3"/>
      <c r="L14" s="3" t="str">
        <f t="shared" si="1"/>
        <v xml:space="preserve"> NULL </v>
      </c>
      <c r="M14" s="3" t="str">
        <f t="shared" si="2"/>
        <v xml:space="preserve"> DEFAULT(0) </v>
      </c>
      <c r="N14" s="1" t="str">
        <f t="shared" si="3"/>
        <v>WRCRDT NUMERIC(8, 0)  NULL  DEFAULT(0) ,</v>
      </c>
      <c r="O14" s="1" t="str">
        <f t="shared" si="4"/>
        <v>WRCRDT NUMBER(8, 0)  DEFAULT(0) ,</v>
      </c>
      <c r="P14" s="2" t="str">
        <f t="shared" si="5"/>
        <v>8</v>
      </c>
      <c r="Q14" s="2" t="str">
        <f t="shared" si="6"/>
        <v xml:space="preserve"> 0</v>
      </c>
      <c r="R14" s="1" t="str">
        <f t="shared" si="7"/>
        <v xml:space="preserve">     A            WRCRDT         8  0       COLHDG('Create Date')</v>
      </c>
      <c r="S14" s="1" t="s">
        <v>9</v>
      </c>
      <c r="T14" s="1" t="str">
        <f t="shared" si="8"/>
        <v>EXEC sys.sp_addextendedproperty @name=N'MS_Description', @value=N'Create Date' , @level0type=N'SCHEMA',@level0name=N'dbo', @level1type=N'TABLE',@level1name=N'WAR1', @level2type=N'COLUMN',@level2name=N'WRCRDT'</v>
      </c>
      <c r="U14" s="1" t="s">
        <v>1311</v>
      </c>
      <c r="W14" s="1" t="s">
        <v>16</v>
      </c>
      <c r="X14" s="1" t="s">
        <v>15</v>
      </c>
      <c r="Y14" s="1" t="str">
        <f t="shared" si="9"/>
        <v>WRCRDT</v>
      </c>
      <c r="Z14" s="1" t="str">
        <f t="shared" si="10"/>
        <v>Create Date</v>
      </c>
      <c r="AB14" s="1">
        <v>1</v>
      </c>
      <c r="AC14" s="6">
        <f t="shared" ca="1" si="11"/>
        <v>20141204</v>
      </c>
      <c r="AD14" s="3">
        <f t="shared" ca="1" si="12"/>
        <v>144109</v>
      </c>
      <c r="AE14" s="3" t="s">
        <v>88</v>
      </c>
      <c r="AF14" s="1">
        <v>0</v>
      </c>
      <c r="AG14" s="1">
        <v>0</v>
      </c>
      <c r="AI14" s="1" t="str">
        <f t="shared" ca="1" si="13"/>
        <v>insert into ZDIC values('DJB', '', 'EN', 'S', 'WRCRDT', 'Create Date', '', '1', '20141204', '144109', 'SQL', '0', '0', '')</v>
      </c>
      <c r="AJ14" s="5" t="s">
        <v>9</v>
      </c>
      <c r="AQ14" s="6"/>
      <c r="AW14" s="6"/>
      <c r="AX14" s="3"/>
      <c r="AY14" s="3"/>
    </row>
    <row r="15" spans="1:51" ht="14.25" customHeight="1" x14ac:dyDescent="0.25">
      <c r="A15" s="4"/>
      <c r="B15" s="1" t="str">
        <f>VLOOKUP($D$2,[1]Tables!$B$1:$D$65509,2,FALSE)</f>
        <v>WR</v>
      </c>
      <c r="C15" s="1" t="s">
        <v>24</v>
      </c>
      <c r="D15" s="1" t="str">
        <f t="shared" si="0"/>
        <v>WRCRTM</v>
      </c>
      <c r="E15" s="1" t="str">
        <f>VLOOKUP($C15,'[1]Data Dictionary'!$B$1:$I$65600,5,FALSE)</f>
        <v>Create Time</v>
      </c>
      <c r="F15" s="1" t="str">
        <f>VLOOKUP($C15,'[1]Data Dictionary'!$B$1:$I$65600,6,FALSE)</f>
        <v>Create Time</v>
      </c>
      <c r="G15" s="1" t="str">
        <f>VLOOKUP($C15,'[1]Data Dictionary'!$B$1:$I$65600,7,FALSE)</f>
        <v>Create Time</v>
      </c>
      <c r="H15" s="1" t="str">
        <f>VLOOKUP($C15,'[1]Data Dictionary'!$B$1:$I$65600,8,FALSE)</f>
        <v>Create Time</v>
      </c>
      <c r="I15" s="1" t="str">
        <f>VLOOKUP($C15,'[1]Data Dictionary'!$B$1:$I$65600,2,FALSE)</f>
        <v>NUMERIC</v>
      </c>
      <c r="J15" s="2" t="str">
        <f>VLOOKUP($C15,'[1]Data Dictionary'!$B$1:$I$65600,3,FALSE)</f>
        <v>6, 0</v>
      </c>
      <c r="K15" s="3"/>
      <c r="L15" s="3" t="str">
        <f t="shared" si="1"/>
        <v xml:space="preserve"> NULL </v>
      </c>
      <c r="M15" s="3" t="str">
        <f t="shared" si="2"/>
        <v xml:space="preserve"> DEFAULT(0) </v>
      </c>
      <c r="N15" s="1" t="str">
        <f t="shared" si="3"/>
        <v>WRCRTM NUMERIC(6, 0)  NULL  DEFAULT(0) ,</v>
      </c>
      <c r="O15" s="1" t="str">
        <f t="shared" si="4"/>
        <v>WRCRTM NUMBER(6, 0)  DEFAULT(0) ,</v>
      </c>
      <c r="P15" s="2" t="str">
        <f t="shared" si="5"/>
        <v>6</v>
      </c>
      <c r="Q15" s="2" t="str">
        <f t="shared" si="6"/>
        <v xml:space="preserve"> 0</v>
      </c>
      <c r="R15" s="1" t="str">
        <f t="shared" si="7"/>
        <v xml:space="preserve">     A            WRCRTM         6  0       COLHDG('Create Time')</v>
      </c>
      <c r="S15" s="1" t="s">
        <v>9</v>
      </c>
      <c r="T15" s="1" t="str">
        <f t="shared" si="8"/>
        <v>EXEC sys.sp_addextendedproperty @name=N'MS_Description', @value=N'Create Time' , @level0type=N'SCHEMA',@level0name=N'dbo', @level1type=N'TABLE',@level1name=N'WAR1', @level2type=N'COLUMN',@level2name=N'WRCRTM'</v>
      </c>
      <c r="U15" s="1" t="s">
        <v>1311</v>
      </c>
      <c r="W15" s="1" t="s">
        <v>16</v>
      </c>
      <c r="X15" s="1" t="s">
        <v>15</v>
      </c>
      <c r="Y15" s="1" t="str">
        <f t="shared" si="9"/>
        <v>WRCRTM</v>
      </c>
      <c r="Z15" s="1" t="str">
        <f t="shared" si="10"/>
        <v>Create Time</v>
      </c>
      <c r="AB15" s="1">
        <v>1</v>
      </c>
      <c r="AC15" s="6">
        <f t="shared" ca="1" si="11"/>
        <v>20141204</v>
      </c>
      <c r="AD15" s="3">
        <f t="shared" ca="1" si="12"/>
        <v>144109</v>
      </c>
      <c r="AE15" s="3" t="s">
        <v>88</v>
      </c>
      <c r="AF15" s="1">
        <v>0</v>
      </c>
      <c r="AG15" s="1">
        <v>0</v>
      </c>
      <c r="AI15" s="1" t="str">
        <f t="shared" ca="1" si="13"/>
        <v>insert into ZDIC values('DJB', '', 'EN', 'S', 'WRCRTM', 'Create Time', '', '1', '20141204', '144109', 'SQL', '0', '0', '')</v>
      </c>
      <c r="AJ15" s="5" t="s">
        <v>9</v>
      </c>
      <c r="AR15" s="1"/>
      <c r="AS15" s="1"/>
    </row>
    <row r="16" spans="1:51" ht="14.25" customHeight="1" x14ac:dyDescent="0.25">
      <c r="A16" s="4"/>
      <c r="B16" s="1" t="str">
        <f>VLOOKUP($D$2,[1]Tables!$B$1:$D$65509,2,FALSE)</f>
        <v>WR</v>
      </c>
      <c r="C16" s="1" t="s">
        <v>25</v>
      </c>
      <c r="D16" s="1" t="str">
        <f t="shared" si="0"/>
        <v>WRCRUS</v>
      </c>
      <c r="E16" s="1" t="str">
        <f>VLOOKUP($C16,'[1]Data Dictionary'!$B$1:$I$65600,5,FALSE)</f>
        <v>Create User</v>
      </c>
      <c r="F16" s="1" t="str">
        <f>VLOOKUP($C16,'[1]Data Dictionary'!$B$1:$I$65600,6,FALSE)</f>
        <v>Create User</v>
      </c>
      <c r="G16" s="1" t="str">
        <f>VLOOKUP($C16,'[1]Data Dictionary'!$B$1:$I$65600,7,FALSE)</f>
        <v>Create User</v>
      </c>
      <c r="H16" s="1" t="str">
        <f>VLOOKUP($C16,'[1]Data Dictionary'!$B$1:$I$65600,8,FALSE)</f>
        <v>Create User</v>
      </c>
      <c r="I16" s="1" t="str">
        <f>VLOOKUP($C16,'[1]Data Dictionary'!$B$1:$I$65600,2,FALSE)</f>
        <v>VARCHAR</v>
      </c>
      <c r="J16" s="2" t="str">
        <f>VLOOKUP($C16,'[1]Data Dictionary'!$B$1:$I$65600,3,FALSE)</f>
        <v>20</v>
      </c>
      <c r="K16" s="3"/>
      <c r="L16" s="3" t="str">
        <f t="shared" si="1"/>
        <v xml:space="preserve"> NULL </v>
      </c>
      <c r="M16" s="3" t="str">
        <f t="shared" si="2"/>
        <v xml:space="preserve"> DEFAULT('') </v>
      </c>
      <c r="N16" s="1" t="str">
        <f t="shared" si="3"/>
        <v>WRCRUS VARCHAR(20)  NULL  DEFAULT('') ,</v>
      </c>
      <c r="O16" s="1" t="str">
        <f t="shared" si="4"/>
        <v>WRCRUS VARCHAR2(20) DEFAULT(' '),</v>
      </c>
      <c r="P16" s="2" t="str">
        <f t="shared" si="5"/>
        <v>20</v>
      </c>
      <c r="Q16" s="2" t="str">
        <f t="shared" si="6"/>
        <v/>
      </c>
      <c r="R16" s="1" t="str">
        <f t="shared" si="7"/>
        <v xml:space="preserve">     A            WRCRUS        20          COLHDG('Create User')</v>
      </c>
      <c r="S16" s="1" t="s">
        <v>9</v>
      </c>
      <c r="T16" s="1" t="str">
        <f t="shared" si="8"/>
        <v>EXEC sys.sp_addextendedproperty @name=N'MS_Description', @value=N'Create User' , @level0type=N'SCHEMA',@level0name=N'dbo', @level1type=N'TABLE',@level1name=N'WAR1', @level2type=N'COLUMN',@level2name=N'WRCRUS'</v>
      </c>
      <c r="U16" s="1" t="s">
        <v>1311</v>
      </c>
      <c r="W16" s="1" t="s">
        <v>16</v>
      </c>
      <c r="X16" s="1" t="s">
        <v>15</v>
      </c>
      <c r="Y16" s="1" t="str">
        <f t="shared" si="9"/>
        <v>WRCRUS</v>
      </c>
      <c r="Z16" s="1" t="str">
        <f t="shared" si="10"/>
        <v>Create User</v>
      </c>
      <c r="AB16" s="1">
        <v>1</v>
      </c>
      <c r="AC16" s="6">
        <f t="shared" ca="1" si="11"/>
        <v>20141204</v>
      </c>
      <c r="AD16" s="3">
        <f t="shared" ca="1" si="12"/>
        <v>144109</v>
      </c>
      <c r="AE16" s="3" t="s">
        <v>88</v>
      </c>
      <c r="AF16" s="1">
        <v>0</v>
      </c>
      <c r="AG16" s="1">
        <v>0</v>
      </c>
      <c r="AI16" s="1" t="str">
        <f t="shared" ca="1" si="13"/>
        <v>insert into ZDIC values('DJB', '', 'EN', 'S', 'WRCRUS', 'Create User', '', '1', '20141204', '144109', 'SQL', '0', '0', '')</v>
      </c>
      <c r="AJ16" s="5" t="s">
        <v>9</v>
      </c>
      <c r="AQ16" s="6"/>
      <c r="AW16" s="6"/>
      <c r="AX16" s="3"/>
      <c r="AY16" s="3"/>
    </row>
    <row r="17" spans="1:51" ht="14.25" customHeight="1" x14ac:dyDescent="0.25">
      <c r="A17" s="4"/>
      <c r="B17" s="1" t="str">
        <f>VLOOKUP($D$2,[1]Tables!$B$1:$D$65509,2,FALSE)</f>
        <v>WR</v>
      </c>
      <c r="C17" s="1" t="s">
        <v>26</v>
      </c>
      <c r="D17" s="1" t="str">
        <f t="shared" si="0"/>
        <v>WRCHDT</v>
      </c>
      <c r="E17" s="1" t="str">
        <f>VLOOKUP($C17,'[1]Data Dictionary'!$B$1:$I$65600,5,FALSE)</f>
        <v>Change Date</v>
      </c>
      <c r="F17" s="1" t="str">
        <f>VLOOKUP($C17,'[1]Data Dictionary'!$B$1:$I$65600,6,FALSE)</f>
        <v>Change Date</v>
      </c>
      <c r="G17" s="1" t="str">
        <f>VLOOKUP($C17,'[1]Data Dictionary'!$B$1:$I$65600,7,FALSE)</f>
        <v>Change Date</v>
      </c>
      <c r="H17" s="1" t="str">
        <f>VLOOKUP($C17,'[1]Data Dictionary'!$B$1:$I$65600,8,FALSE)</f>
        <v>Change Date</v>
      </c>
      <c r="I17" s="1" t="str">
        <f>VLOOKUP($C17,'[1]Data Dictionary'!$B$1:$I$65600,2,FALSE)</f>
        <v>NUMERIC</v>
      </c>
      <c r="J17" s="2" t="str">
        <f>VLOOKUP($C17,'[1]Data Dictionary'!$B$1:$I$65600,3,FALSE)</f>
        <v>8, 0</v>
      </c>
      <c r="K17" s="3"/>
      <c r="L17" s="3" t="str">
        <f t="shared" si="1"/>
        <v xml:space="preserve"> NULL </v>
      </c>
      <c r="M17" s="3" t="str">
        <f t="shared" si="2"/>
        <v xml:space="preserve"> DEFAULT(0) </v>
      </c>
      <c r="N17" s="1" t="str">
        <f t="shared" si="3"/>
        <v>WRCHDT NUMERIC(8, 0)  NULL  DEFAULT(0) ,</v>
      </c>
      <c r="O17" s="1" t="str">
        <f t="shared" si="4"/>
        <v>WRCHDT NUMBER(8, 0)  DEFAULT(0) ,</v>
      </c>
      <c r="P17" s="2" t="str">
        <f t="shared" si="5"/>
        <v>8</v>
      </c>
      <c r="Q17" s="2" t="str">
        <f t="shared" si="6"/>
        <v xml:space="preserve"> 0</v>
      </c>
      <c r="R17" s="1" t="str">
        <f t="shared" si="7"/>
        <v xml:space="preserve">     A            WRCHDT         8  0       COLHDG('Change Date')</v>
      </c>
      <c r="S17" s="1" t="s">
        <v>9</v>
      </c>
      <c r="T17" s="1" t="str">
        <f t="shared" si="8"/>
        <v>EXEC sys.sp_addextendedproperty @name=N'MS_Description', @value=N'Change Date' , @level0type=N'SCHEMA',@level0name=N'dbo', @level1type=N'TABLE',@level1name=N'WAR1', @level2type=N'COLUMN',@level2name=N'WRCHDT'</v>
      </c>
      <c r="U17" s="1" t="s">
        <v>1311</v>
      </c>
      <c r="W17" s="1" t="s">
        <v>16</v>
      </c>
      <c r="X17" s="1" t="s">
        <v>15</v>
      </c>
      <c r="Y17" s="1" t="str">
        <f t="shared" si="9"/>
        <v>WRCHDT</v>
      </c>
      <c r="Z17" s="1" t="str">
        <f t="shared" si="10"/>
        <v>Change Date</v>
      </c>
      <c r="AB17" s="1">
        <v>1</v>
      </c>
      <c r="AC17" s="6">
        <f t="shared" ca="1" si="11"/>
        <v>20141204</v>
      </c>
      <c r="AD17" s="3">
        <f t="shared" ca="1" si="12"/>
        <v>144109</v>
      </c>
      <c r="AE17" s="3" t="s">
        <v>88</v>
      </c>
      <c r="AF17" s="1">
        <v>0</v>
      </c>
      <c r="AG17" s="1">
        <v>0</v>
      </c>
      <c r="AI17" s="1" t="str">
        <f t="shared" ca="1" si="13"/>
        <v>insert into ZDIC values('DJB', '', 'EN', 'S', 'WRCHDT', 'Change Date', '', '1', '20141204', '144109', 'SQL', '0', '0', '')</v>
      </c>
      <c r="AJ17" s="5" t="s">
        <v>9</v>
      </c>
      <c r="AQ17" s="6"/>
      <c r="AW17" s="6"/>
      <c r="AX17" s="3"/>
      <c r="AY17" s="3"/>
    </row>
    <row r="18" spans="1:51" ht="14.25" customHeight="1" x14ac:dyDescent="0.25">
      <c r="A18" s="4"/>
      <c r="B18" s="1" t="str">
        <f>VLOOKUP($D$2,[1]Tables!$B$1:$D$65509,2,FALSE)</f>
        <v>WR</v>
      </c>
      <c r="C18" s="1" t="s">
        <v>27</v>
      </c>
      <c r="D18" s="1" t="str">
        <f t="shared" si="0"/>
        <v>WRCHTM</v>
      </c>
      <c r="E18" s="1" t="str">
        <f>VLOOKUP($C18,'[1]Data Dictionary'!$B$1:$I$65600,5,FALSE)</f>
        <v>Change Time</v>
      </c>
      <c r="F18" s="1" t="str">
        <f>VLOOKUP($C18,'[1]Data Dictionary'!$B$1:$I$65600,6,FALSE)</f>
        <v>Change Time</v>
      </c>
      <c r="G18" s="1" t="str">
        <f>VLOOKUP($C18,'[1]Data Dictionary'!$B$1:$I$65600,7,FALSE)</f>
        <v>Change Time</v>
      </c>
      <c r="H18" s="1" t="str">
        <f>VLOOKUP($C18,'[1]Data Dictionary'!$B$1:$I$65600,8,FALSE)</f>
        <v>Change Time</v>
      </c>
      <c r="I18" s="1" t="str">
        <f>VLOOKUP($C18,'[1]Data Dictionary'!$B$1:$I$65600,2,FALSE)</f>
        <v>NUMERIC</v>
      </c>
      <c r="J18" s="2" t="str">
        <f>VLOOKUP($C18,'[1]Data Dictionary'!$B$1:$I$65600,3,FALSE)</f>
        <v>6, 0</v>
      </c>
      <c r="K18" s="3"/>
      <c r="L18" s="3" t="str">
        <f t="shared" si="1"/>
        <v xml:space="preserve"> NULL </v>
      </c>
      <c r="M18" s="3" t="str">
        <f t="shared" si="2"/>
        <v xml:space="preserve"> DEFAULT(0) </v>
      </c>
      <c r="N18" s="1" t="str">
        <f t="shared" si="3"/>
        <v>WRCHTM NUMERIC(6, 0)  NULL  DEFAULT(0) ,</v>
      </c>
      <c r="O18" s="1" t="str">
        <f t="shared" si="4"/>
        <v>WRCHTM NUMBER(6, 0)  DEFAULT(0) ,</v>
      </c>
      <c r="P18" s="2" t="str">
        <f t="shared" si="5"/>
        <v>6</v>
      </c>
      <c r="Q18" s="2" t="str">
        <f t="shared" si="6"/>
        <v xml:space="preserve"> 0</v>
      </c>
      <c r="R18" s="1" t="str">
        <f t="shared" si="7"/>
        <v xml:space="preserve">     A            WRCHTM         6  0       COLHDG('Change Time')</v>
      </c>
      <c r="S18" s="1" t="s">
        <v>9</v>
      </c>
      <c r="T18" s="1" t="str">
        <f t="shared" si="8"/>
        <v>EXEC sys.sp_addextendedproperty @name=N'MS_Description', @value=N'Change Time' , @level0type=N'SCHEMA',@level0name=N'dbo', @level1type=N'TABLE',@level1name=N'WAR1', @level2type=N'COLUMN',@level2name=N'WRCHTM'</v>
      </c>
      <c r="U18" s="1" t="s">
        <v>1311</v>
      </c>
      <c r="W18" s="1" t="s">
        <v>16</v>
      </c>
      <c r="X18" s="1" t="s">
        <v>15</v>
      </c>
      <c r="Y18" s="1" t="str">
        <f t="shared" si="9"/>
        <v>WRCHTM</v>
      </c>
      <c r="Z18" s="1" t="str">
        <f t="shared" si="10"/>
        <v>Change Time</v>
      </c>
      <c r="AB18" s="1">
        <v>1</v>
      </c>
      <c r="AC18" s="6">
        <f t="shared" ca="1" si="11"/>
        <v>20141204</v>
      </c>
      <c r="AD18" s="3">
        <f t="shared" ca="1" si="12"/>
        <v>144109</v>
      </c>
      <c r="AE18" s="3" t="s">
        <v>88</v>
      </c>
      <c r="AF18" s="1">
        <v>0</v>
      </c>
      <c r="AG18" s="1">
        <v>0</v>
      </c>
      <c r="AI18" s="1" t="str">
        <f t="shared" ca="1" si="13"/>
        <v>insert into ZDIC values('DJB', '', 'EN', 'S', 'WRCHTM', 'Change Time', '', '1', '20141204', '144109', 'SQL', '0', '0', '')</v>
      </c>
      <c r="AJ18" s="5" t="s">
        <v>9</v>
      </c>
      <c r="AQ18" s="6"/>
      <c r="AW18" s="6"/>
      <c r="AX18" s="3"/>
      <c r="AY18" s="3"/>
    </row>
    <row r="19" spans="1:51" ht="14.25" customHeight="1" x14ac:dyDescent="0.25">
      <c r="A19" s="4"/>
      <c r="B19" s="1" t="str">
        <f>VLOOKUP($D$2,[1]Tables!$B$1:$D$65509,2,FALSE)</f>
        <v>WR</v>
      </c>
      <c r="C19" s="1" t="s">
        <v>28</v>
      </c>
      <c r="D19" s="1" t="str">
        <f t="shared" si="0"/>
        <v>WRCHUS</v>
      </c>
      <c r="E19" s="1" t="str">
        <f>VLOOKUP($C19,'[1]Data Dictionary'!$B$1:$I$65600,5,FALSE)</f>
        <v>Change User</v>
      </c>
      <c r="F19" s="1" t="str">
        <f>VLOOKUP($C19,'[1]Data Dictionary'!$B$1:$I$65600,6,FALSE)</f>
        <v>Change User</v>
      </c>
      <c r="G19" s="1" t="str">
        <f>VLOOKUP($C19,'[1]Data Dictionary'!$B$1:$I$65600,7,FALSE)</f>
        <v>Change User</v>
      </c>
      <c r="H19" s="1" t="str">
        <f>VLOOKUP($C19,'[1]Data Dictionary'!$B$1:$I$65600,8,FALSE)</f>
        <v>Change User</v>
      </c>
      <c r="I19" s="1" t="str">
        <f>VLOOKUP($C19,'[1]Data Dictionary'!$B$1:$I$65600,2,FALSE)</f>
        <v>VARCHAR</v>
      </c>
      <c r="J19" s="2" t="str">
        <f>VLOOKUP($C19,'[1]Data Dictionary'!$B$1:$I$65600,3,FALSE)</f>
        <v>20</v>
      </c>
      <c r="K19" s="3"/>
      <c r="L19" s="3" t="str">
        <f t="shared" si="1"/>
        <v xml:space="preserve"> NULL </v>
      </c>
      <c r="M19" s="3" t="str">
        <f t="shared" si="2"/>
        <v xml:space="preserve"> DEFAULT('') </v>
      </c>
      <c r="N19" s="1" t="str">
        <f t="shared" si="3"/>
        <v>WRCHUS VARCHAR(20)  NULL  DEFAULT('') ,</v>
      </c>
      <c r="O19" s="1" t="str">
        <f t="shared" si="4"/>
        <v>WRCHUS VARCHAR2(20) DEFAULT(' '),</v>
      </c>
      <c r="P19" s="2" t="str">
        <f t="shared" si="5"/>
        <v>20</v>
      </c>
      <c r="Q19" s="2" t="str">
        <f t="shared" si="6"/>
        <v/>
      </c>
      <c r="R19" s="1" t="str">
        <f t="shared" si="7"/>
        <v xml:space="preserve">     A            WRCHUS        20          COLHDG('Change User')</v>
      </c>
      <c r="S19" s="1" t="s">
        <v>9</v>
      </c>
      <c r="T19" s="1" t="str">
        <f t="shared" si="8"/>
        <v>EXEC sys.sp_addextendedproperty @name=N'MS_Description', @value=N'Change User' , @level0type=N'SCHEMA',@level0name=N'dbo', @level1type=N'TABLE',@level1name=N'WAR1', @level2type=N'COLUMN',@level2name=N'WRCHUS'</v>
      </c>
      <c r="U19" s="1" t="s">
        <v>1311</v>
      </c>
      <c r="W19" s="1" t="s">
        <v>16</v>
      </c>
      <c r="X19" s="1" t="s">
        <v>15</v>
      </c>
      <c r="Y19" s="1" t="str">
        <f t="shared" si="9"/>
        <v>WRCHUS</v>
      </c>
      <c r="Z19" s="1" t="str">
        <f t="shared" si="10"/>
        <v>Change User</v>
      </c>
      <c r="AB19" s="1">
        <v>1</v>
      </c>
      <c r="AC19" s="6">
        <f t="shared" ca="1" si="11"/>
        <v>20141204</v>
      </c>
      <c r="AD19" s="3">
        <f t="shared" ca="1" si="12"/>
        <v>144109</v>
      </c>
      <c r="AE19" s="3" t="s">
        <v>88</v>
      </c>
      <c r="AF19" s="1">
        <v>0</v>
      </c>
      <c r="AG19" s="1">
        <v>0</v>
      </c>
      <c r="AI19" s="1" t="str">
        <f t="shared" ca="1" si="13"/>
        <v>insert into ZDIC values('DJB', '', 'EN', 'S', 'WRCHUS', 'Change User', '', '1', '20141204', '144109', 'SQL', '0', '0', '')</v>
      </c>
      <c r="AJ19" s="5" t="s">
        <v>9</v>
      </c>
      <c r="AQ19" s="6"/>
      <c r="AW19" s="6"/>
      <c r="AX19" s="3"/>
      <c r="AY19" s="3"/>
    </row>
    <row r="20" spans="1:51" ht="14.25" customHeight="1" x14ac:dyDescent="0.25">
      <c r="A20" s="4"/>
      <c r="B20" s="4"/>
      <c r="C20" s="4"/>
      <c r="D20" s="5"/>
      <c r="K20" s="3"/>
      <c r="L20" s="3"/>
      <c r="M20" s="3"/>
      <c r="N20" s="1" t="str">
        <f>CONCATENATE(" CONSTRAINT PK_",$D$2, " PRIMARY KEY CLUSTERED (")</f>
        <v xml:space="preserve"> CONSTRAINT PK_WAR1 PRIMARY KEY CLUSTERED (</v>
      </c>
      <c r="O20" s="1" t="str">
        <f>CONCATENATE(" CONSTRAINT PK_",$D$2, " PRIMARY KEY (")</f>
        <v xml:space="preserve"> CONSTRAINT PK_WAR1 PRIMARY KEY (</v>
      </c>
      <c r="P20" s="1" t="s">
        <v>9</v>
      </c>
      <c r="Q20" s="1" t="s">
        <v>9</v>
      </c>
      <c r="R20" s="1" t="s">
        <v>370</v>
      </c>
      <c r="S20" s="1" t="s">
        <v>9</v>
      </c>
      <c r="AQ20" s="6"/>
      <c r="AW20" s="6"/>
      <c r="AX20" s="3"/>
      <c r="AY20" s="3"/>
    </row>
    <row r="21" spans="1:51" ht="14.25" customHeight="1" x14ac:dyDescent="0.25">
      <c r="A21" s="4"/>
      <c r="B21" s="4"/>
      <c r="C21" s="4"/>
      <c r="K21" s="3"/>
      <c r="L21" s="3"/>
      <c r="M21" s="3"/>
      <c r="N21" s="1" t="str">
        <f>$D$3</f>
        <v>WRCONO</v>
      </c>
      <c r="O21" s="1" t="str">
        <f>$D$3</f>
        <v>WRCONO</v>
      </c>
      <c r="R21" s="1" t="str">
        <f>CONCATENATE("     A          K ", RIGHT(N21,6))</f>
        <v xml:space="preserve">     A          K WRCONO</v>
      </c>
      <c r="S21" s="1" t="s">
        <v>9</v>
      </c>
      <c r="AQ21" s="6"/>
      <c r="AW21" s="6"/>
      <c r="AX21" s="3"/>
      <c r="AY21" s="3"/>
    </row>
    <row r="22" spans="1:51" ht="14.25" customHeight="1" x14ac:dyDescent="0.25">
      <c r="A22" s="4"/>
      <c r="B22" s="4"/>
      <c r="C22" s="4"/>
      <c r="K22" s="3"/>
      <c r="L22" s="3"/>
      <c r="M22" s="3"/>
      <c r="N22" s="1" t="str">
        <f xml:space="preserve"> ", " &amp; $D4</f>
        <v>, WRBRNO</v>
      </c>
      <c r="O22" s="1" t="str">
        <f xml:space="preserve"> ", " &amp; $D4</f>
        <v>, WRBRNO</v>
      </c>
      <c r="R22" s="1" t="str">
        <f>CONCATENATE("     A          K ", RIGHT(N22,6))</f>
        <v xml:space="preserve">     A          K WRBRNO</v>
      </c>
      <c r="S22" s="1" t="s">
        <v>9</v>
      </c>
      <c r="AQ22" s="6"/>
      <c r="AW22" s="6"/>
      <c r="AX22" s="3"/>
      <c r="AY22" s="3"/>
    </row>
    <row r="23" spans="1:51" ht="14.25" customHeight="1" x14ac:dyDescent="0.25">
      <c r="A23" s="4"/>
      <c r="B23" s="4"/>
      <c r="C23" s="4"/>
      <c r="K23" s="3"/>
      <c r="L23" s="3"/>
      <c r="M23" s="3"/>
      <c r="N23" s="1" t="str">
        <f xml:space="preserve"> ", " &amp; $D5</f>
        <v>, WRAQDN</v>
      </c>
      <c r="O23" s="1" t="str">
        <f xml:space="preserve"> ", " &amp; $D5</f>
        <v>, WRAQDN</v>
      </c>
      <c r="R23" s="1" t="str">
        <f>CONCATENATE("     A          K ", RIGHT(N23,6))</f>
        <v xml:space="preserve">     A          K WRAQDN</v>
      </c>
      <c r="S23" s="1" t="s">
        <v>9</v>
      </c>
      <c r="AQ23" s="6"/>
      <c r="AW23" s="6"/>
      <c r="AX23" s="3"/>
      <c r="AY23" s="3"/>
    </row>
    <row r="24" spans="1:51" ht="14.25" customHeight="1" x14ac:dyDescent="0.25">
      <c r="A24" s="4"/>
      <c r="B24" s="4"/>
      <c r="C24" s="4"/>
      <c r="K24" s="3"/>
      <c r="L24" s="3"/>
      <c r="M24" s="3"/>
      <c r="N24" s="1" t="s">
        <v>11</v>
      </c>
      <c r="O24" s="1" t="s">
        <v>11</v>
      </c>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S27" s="1" t="s">
        <v>9</v>
      </c>
      <c r="AQ27" s="6"/>
      <c r="AW27" s="6"/>
      <c r="AX27" s="3"/>
      <c r="AY27" s="3"/>
    </row>
    <row r="28" spans="1:51" ht="14.25" customHeight="1" x14ac:dyDescent="0.25">
      <c r="S28" s="1" t="s">
        <v>9</v>
      </c>
      <c r="AQ28" s="6"/>
      <c r="AW28" s="6"/>
      <c r="AX28" s="3"/>
      <c r="AY28" s="3"/>
    </row>
    <row r="29" spans="1:51" ht="14.25" customHeight="1" x14ac:dyDescent="0.25">
      <c r="S29" s="1" t="s">
        <v>9</v>
      </c>
      <c r="AQ29" s="6"/>
      <c r="AW29" s="6"/>
      <c r="AX29" s="3"/>
      <c r="AY29" s="3"/>
    </row>
    <row r="30" spans="1:51" ht="14.25" customHeight="1" x14ac:dyDescent="0.25">
      <c r="S30" s="1" t="s">
        <v>9</v>
      </c>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AQ34" s="6"/>
      <c r="AW34" s="6"/>
      <c r="AX34" s="3"/>
      <c r="AY34" s="3"/>
    </row>
    <row r="35" spans="10:51" ht="14.25" customHeight="1" x14ac:dyDescent="0.25">
      <c r="AQ35" s="6"/>
      <c r="AW35" s="6"/>
      <c r="AX35" s="3"/>
      <c r="AY35" s="3"/>
    </row>
    <row r="36" spans="10:51" ht="14.25" customHeight="1" x14ac:dyDescent="0.25">
      <c r="AQ36" s="6"/>
      <c r="AW36" s="6"/>
      <c r="AX36" s="3"/>
      <c r="AY36" s="3"/>
    </row>
    <row r="37" spans="10:51" ht="14.25" customHeight="1" x14ac:dyDescent="0.25">
      <c r="AQ37" s="6"/>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row r="55" spans="10:51" ht="14.25" customHeight="1" x14ac:dyDescent="0.25">
      <c r="J55" s="1"/>
      <c r="AQ55" s="3"/>
      <c r="AT55" s="3"/>
      <c r="AU55" s="3"/>
      <c r="AV55" s="3"/>
      <c r="AW55" s="6"/>
      <c r="AX55" s="3"/>
      <c r="AY55" s="3"/>
    </row>
    <row r="56" spans="10:51" ht="14.25" customHeight="1" x14ac:dyDescent="0.25">
      <c r="J56" s="1"/>
      <c r="AQ56" s="3"/>
      <c r="AT56" s="3"/>
      <c r="AU56" s="3"/>
      <c r="AV56" s="3"/>
      <c r="AW56" s="6"/>
      <c r="AX56" s="3"/>
      <c r="AY56" s="3"/>
    </row>
    <row r="57" spans="10:51" ht="14.25" customHeight="1" x14ac:dyDescent="0.25">
      <c r="J57" s="1"/>
      <c r="AQ57" s="3"/>
      <c r="AT57" s="3"/>
      <c r="AU57" s="3"/>
      <c r="AV57" s="3"/>
      <c r="AW57" s="6"/>
      <c r="AX57" s="3"/>
      <c r="AY57" s="3"/>
    </row>
    <row r="58" spans="10:51" ht="14.25" customHeight="1" x14ac:dyDescent="0.25">
      <c r="J58" s="1"/>
      <c r="AQ58" s="3"/>
      <c r="AT58" s="3"/>
      <c r="AU58" s="3"/>
      <c r="AV58" s="3"/>
      <c r="AW58" s="6"/>
      <c r="AX58" s="3"/>
      <c r="AY58" s="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Y58"/>
  <sheetViews>
    <sheetView workbookViewId="0">
      <selection activeCell="C11" sqref="C11"/>
    </sheetView>
  </sheetViews>
  <sheetFormatPr defaultRowHeight="14.25" customHeight="1" x14ac:dyDescent="0.25"/>
  <cols>
    <col min="1" max="1" width="5.85546875" style="1" bestFit="1" customWidth="1"/>
    <col min="2" max="2" width="3.140625" style="1" bestFit="1" customWidth="1"/>
    <col min="3" max="3" width="6.42578125" style="1" bestFit="1" customWidth="1"/>
    <col min="4" max="4" width="9.42578125" style="1" customWidth="1"/>
    <col min="5" max="5" width="22.7109375" style="1" customWidth="1"/>
    <col min="6" max="8" width="4.140625" style="1" customWidth="1"/>
    <col min="9" max="9" width="9" style="1" bestFit="1" customWidth="1"/>
    <col min="10" max="10" width="5.5703125" style="2" customWidth="1"/>
    <col min="11" max="11" width="3.28515625" style="1" bestFit="1" customWidth="1"/>
    <col min="12" max="12" width="10.28515625" style="1" bestFit="1" customWidth="1"/>
    <col min="13" max="13" width="12" style="1" bestFit="1" customWidth="1"/>
    <col min="14" max="14" width="10.5703125" style="1" customWidth="1"/>
    <col min="15" max="15" width="13" style="1" customWidth="1"/>
    <col min="16" max="17" width="5.42578125" style="1" customWidth="1"/>
    <col min="18" max="18" width="6.5703125" style="1" customWidth="1"/>
    <col min="19" max="19" width="8" style="1" bestFit="1" customWidth="1"/>
    <col min="20" max="20" width="20.7109375" style="1" customWidth="1"/>
    <col min="21" max="21" width="8.140625" style="1" bestFit="1" customWidth="1"/>
    <col min="22" max="23" width="8.42578125" style="1" bestFit="1" customWidth="1"/>
    <col min="24" max="24" width="7.28515625" style="1" bestFit="1" customWidth="1"/>
    <col min="25" max="25" width="8.7109375" style="1" bestFit="1" customWidth="1"/>
    <col min="26" max="26" width="14.85546875" style="1" bestFit="1" customWidth="1"/>
    <col min="27" max="27" width="8.5703125" style="1" bestFit="1" customWidth="1"/>
    <col min="28" max="28" width="7.5703125" style="1" bestFit="1" customWidth="1"/>
    <col min="29" max="29" width="9" style="1" bestFit="1" customWidth="1"/>
    <col min="30" max="30" width="8.42578125" style="1" bestFit="1" customWidth="1"/>
    <col min="31" max="32" width="8" style="1" bestFit="1" customWidth="1"/>
    <col min="33" max="33" width="8.5703125" style="1" bestFit="1" customWidth="1"/>
    <col min="34" max="34" width="8.140625" style="1" bestFit="1" customWidth="1"/>
    <col min="35" max="36" width="9.140625" style="1"/>
    <col min="37" max="39" width="9.5703125" style="1" customWidth="1"/>
    <col min="40" max="40" width="24.28515625" style="1" customWidth="1"/>
    <col min="41" max="43" width="9.5703125" style="1" customWidth="1"/>
    <col min="44" max="45" width="9.5703125" style="3" customWidth="1"/>
    <col min="46" max="58" width="9.5703125" style="1" customWidth="1"/>
    <col min="59" max="16384" width="9.140625" style="1"/>
  </cols>
  <sheetData>
    <row r="1" spans="1:51" s="5" customFormat="1" ht="14.25" customHeight="1" x14ac:dyDescent="0.25">
      <c r="A1" s="11" t="s">
        <v>0</v>
      </c>
      <c r="B1" s="5" t="s">
        <v>67</v>
      </c>
      <c r="C1" s="5" t="s">
        <v>68</v>
      </c>
      <c r="D1" s="5" t="s">
        <v>1</v>
      </c>
      <c r="E1" s="5" t="s">
        <v>18</v>
      </c>
      <c r="F1" s="5" t="s">
        <v>19</v>
      </c>
      <c r="G1" s="5" t="s">
        <v>20</v>
      </c>
      <c r="H1" s="5" t="s">
        <v>21</v>
      </c>
      <c r="I1" s="5" t="s">
        <v>2</v>
      </c>
      <c r="J1" s="10" t="s">
        <v>66</v>
      </c>
      <c r="K1" s="9" t="s">
        <v>3</v>
      </c>
      <c r="L1" s="9" t="s">
        <v>4</v>
      </c>
      <c r="M1" s="9" t="s">
        <v>5</v>
      </c>
      <c r="N1" s="9" t="str">
        <f>CONCATENATE("drop table " &amp; $D$2)</f>
        <v>drop table WAR2</v>
      </c>
      <c r="O1" s="9" t="s">
        <v>72</v>
      </c>
      <c r="P1" s="10" t="s">
        <v>66</v>
      </c>
      <c r="Q1" s="10" t="s">
        <v>375</v>
      </c>
      <c r="R1" s="9" t="s">
        <v>374</v>
      </c>
      <c r="S1" s="5" t="s">
        <v>7</v>
      </c>
      <c r="T1" s="5" t="s">
        <v>8</v>
      </c>
      <c r="U1" s="5" t="s">
        <v>73</v>
      </c>
      <c r="V1" s="5" t="s">
        <v>90</v>
      </c>
      <c r="W1" s="5" t="s">
        <v>74</v>
      </c>
      <c r="X1" s="5" t="s">
        <v>75</v>
      </c>
      <c r="Y1" s="5" t="s">
        <v>76</v>
      </c>
      <c r="Z1" s="5" t="s">
        <v>77</v>
      </c>
      <c r="AA1" s="5" t="s">
        <v>78</v>
      </c>
      <c r="AB1" s="5" t="s">
        <v>91</v>
      </c>
      <c r="AC1" s="5" t="s">
        <v>92</v>
      </c>
      <c r="AD1" s="5" t="s">
        <v>93</v>
      </c>
      <c r="AE1" s="5" t="s">
        <v>94</v>
      </c>
      <c r="AF1" s="5" t="s">
        <v>95</v>
      </c>
      <c r="AG1" s="5" t="s">
        <v>96</v>
      </c>
      <c r="AH1" s="5" t="s">
        <v>97</v>
      </c>
      <c r="AI1" s="5" t="s">
        <v>6</v>
      </c>
      <c r="AR1" s="9"/>
      <c r="AS1" s="9"/>
    </row>
    <row r="2" spans="1:51" ht="14.25" customHeight="1" x14ac:dyDescent="0.25">
      <c r="A2" s="4"/>
      <c r="D2" s="1" t="s">
        <v>689</v>
      </c>
      <c r="E2" s="1" t="str">
        <f>VLOOKUP($D$2,[1]Tables!$B$1:$D$65509,3,FALSE)</f>
        <v>Approval Result</v>
      </c>
      <c r="K2" s="3"/>
      <c r="L2" s="3"/>
      <c r="M2" s="3"/>
      <c r="N2" s="3" t="str">
        <f>CONCATENATE("CREATE TABLE ", $D$2, " (")</f>
        <v>CREATE TABLE WAR2 (</v>
      </c>
      <c r="O2" s="7" t="str">
        <f>CONCATENATE("CREATE TABLE ", $D$2, " (")</f>
        <v>CREATE TABLE WAR2 (</v>
      </c>
      <c r="P2" s="8" t="s">
        <v>9</v>
      </c>
      <c r="Q2" s="8"/>
      <c r="R2" s="7" t="str">
        <f>CONCATENATE("     A          R ", D2, "R")</f>
        <v xml:space="preserve">     A          R WAR2R</v>
      </c>
      <c r="S2" s="1" t="s">
        <v>9</v>
      </c>
      <c r="AJ2" s="5" t="s">
        <v>9</v>
      </c>
      <c r="AQ2" s="3"/>
      <c r="AT2" s="3"/>
      <c r="AU2" s="3"/>
    </row>
    <row r="3" spans="1:51" ht="14.25" customHeight="1" x14ac:dyDescent="0.25">
      <c r="A3" s="4"/>
      <c r="B3" s="1" t="str">
        <f>VLOOKUP($D$2,[1]Tables!$B$1:$D$65509,2,FALSE)</f>
        <v>WS</v>
      </c>
      <c r="C3" s="1" t="s">
        <v>17</v>
      </c>
      <c r="D3" s="1" t="str">
        <f t="shared" ref="D3:D19" si="0">B3 &amp; C3</f>
        <v>WSCONO</v>
      </c>
      <c r="E3" s="1" t="str">
        <f>VLOOKUP($C3,'[1]Data Dictionary'!$B$1:$I$65600,5,FALSE)</f>
        <v>Company Code</v>
      </c>
      <c r="F3" s="1" t="str">
        <f>VLOOKUP($C3,'[1]Data Dictionary'!$B$1:$I$65600,6,FALSE)</f>
        <v>Company Code</v>
      </c>
      <c r="G3" s="1" t="str">
        <f>VLOOKUP($C3,'[1]Data Dictionary'!$B$1:$I$65600,7,FALSE)</f>
        <v>Company Code</v>
      </c>
      <c r="H3" s="1" t="str">
        <f>VLOOKUP($C3,'[1]Data Dictionary'!$B$1:$I$65600,8,FALSE)</f>
        <v>Company Code</v>
      </c>
      <c r="I3" s="1" t="str">
        <f>VLOOKUP($C3,'[1]Data Dictionary'!$B$1:$I$65600,2,FALSE)</f>
        <v>VARCHAR</v>
      </c>
      <c r="J3" s="2" t="str">
        <f>VLOOKUP($C3,'[1]Data Dictionary'!$B$1:$I$65600,3,FALSE)</f>
        <v>10</v>
      </c>
      <c r="K3" s="3" t="s">
        <v>10</v>
      </c>
      <c r="L3" s="3" t="str">
        <f t="shared" ref="L3:L19" si="1">IF(K3="", " NULL ", " NOT NULL ")</f>
        <v xml:space="preserve"> NOT NULL </v>
      </c>
      <c r="M3" s="3" t="str">
        <f t="shared" ref="M3:M19" si="2">IF(I3="NUMERIC", " DEFAULT(0) ", IF(I3="DATETIME", "", " DEFAULT('') "))</f>
        <v xml:space="preserve"> DEFAULT('') </v>
      </c>
      <c r="N3" s="1" t="str">
        <f t="shared" ref="N3:N19" si="3">CONCATENATE(D3, " ", I3, IF(I3="DATETIME", "",CONCATENATE("(", J3, ") ")), L3, M3,",")</f>
        <v>WSCONO VARCHAR(10)  NOT NULL  DEFAULT('') ,</v>
      </c>
      <c r="O3" s="1" t="str">
        <f t="shared" ref="O3:O19" si="4">CONCATENATE(D3, " ",IF(I3="VARCHAR", "VARCHAR2",IF(I3="NUMERIC", "NUMBER", I3)), IF(I3="DATETIME", "",CONCATENATE("(", J3, ") ")), IF(TRIM(K3)&lt;&gt;"", L3,IF(TRIM(M3)="DEFAULT('')", "DEFAULT(' ')", M3)), ",")</f>
        <v>WSCONO VARCHAR2(10)  NOT NULL ,</v>
      </c>
      <c r="P3" s="2" t="str">
        <f t="shared" ref="P3:P19" si="5">IF(I3="VARCHAR",J3,LEFT(J3,FIND(",",J3)-1))</f>
        <v>10</v>
      </c>
      <c r="Q3" s="2" t="str">
        <f t="shared" ref="Q3:Q19" si="6">IF(I3="VARCHAR","",RIGHT(J3,LEN(J3)-FIND(",",J3)))</f>
        <v/>
      </c>
      <c r="R3" s="1" t="str">
        <f t="shared" ref="R3:R19" si="7">CONCATENATE("     A            ", D3, RIGHT("          "&amp;P3,10),RIGHT("   "&amp;Q3,3),"       COLHDG('", LEFT(E3,20), "')")</f>
        <v xml:space="preserve">     A            WSCONO        10          COLHDG('Company Code')</v>
      </c>
      <c r="S3" s="1" t="s">
        <v>9</v>
      </c>
      <c r="T3" s="1" t="str">
        <f t="shared" ref="T3:T19" si="8">CONCATENATE("EXEC sys.sp_addextendedproperty @name=N'MS_Description', @value=N'", E3, "' , @level0type=N'SCHEMA',@level0name=N'dbo', @level1type=N'TABLE',@level1name=N'", $D$2, "', @level2type=N'COLUMN',@level2name=N'", D3, "'")</f>
        <v>EXEC sys.sp_addextendedproperty @name=N'MS_Description', @value=N'Company Code' , @level0type=N'SCHEMA',@level0name=N'dbo', @level1type=N'TABLE',@level1name=N'WAR2', @level2type=N'COLUMN',@level2name=N'WSCONO'</v>
      </c>
      <c r="U3" s="1" t="s">
        <v>1311</v>
      </c>
      <c r="W3" s="1" t="s">
        <v>16</v>
      </c>
      <c r="X3" s="1" t="s">
        <v>15</v>
      </c>
      <c r="Y3" s="1" t="str">
        <f t="shared" ref="Y3:Y19" si="9">D3</f>
        <v>WSCONO</v>
      </c>
      <c r="Z3" s="1" t="str">
        <f t="shared" ref="Z3:Z19" si="10">IF(AND(W3="EN",X3="S"),E3, IF(AND(W3="ID", X3="S"),F3, IF(AND(W3="EN", X3="R"),G3,H3)))</f>
        <v>Company Code</v>
      </c>
      <c r="AB3" s="1">
        <v>1</v>
      </c>
      <c r="AC3" s="6">
        <f t="shared" ref="AC3:AC19" ca="1" si="11">YEAR(NOW())*10000+MONTH(NOW())*100+DAY(NOW())</f>
        <v>20141204</v>
      </c>
      <c r="AD3" s="3">
        <f t="shared" ref="AD3:AD19" ca="1" si="12">HOUR(NOW())*10000+MINUTE(NOW())*100+SECOND(NOW())</f>
        <v>144109</v>
      </c>
      <c r="AE3" s="3" t="s">
        <v>88</v>
      </c>
      <c r="AF3" s="1">
        <v>0</v>
      </c>
      <c r="AG3" s="1">
        <v>0</v>
      </c>
      <c r="AI3" s="1" t="str">
        <f t="shared" ref="AI3:AI19" ca="1" si="13">CONCATENATE("insert into ZDIC values('",U3, "', '",V3, "', '",W3, "', '",X3, "', '",Y3, "', '",Z3, "', '",AA3, "', '",AB3, "', '",AC3, "', '",AD3, "', '",AE3, "', '",AF3, "', '",AG3, "', '",AH3, "')")</f>
        <v>insert into ZDIC values('DJB', '', 'EN', 'S', 'WSCONO', 'Company Code', '', '1', '20141204', '144109', 'SQL', '0', '0', '')</v>
      </c>
      <c r="AJ3" s="5" t="s">
        <v>9</v>
      </c>
      <c r="AQ3" s="3"/>
      <c r="AT3" s="3"/>
      <c r="AU3" s="3"/>
    </row>
    <row r="4" spans="1:51" ht="14.25" customHeight="1" x14ac:dyDescent="0.25">
      <c r="A4" s="4"/>
      <c r="B4" s="1" t="str">
        <f>VLOOKUP($D$2,[1]Tables!$B$1:$D$65509,2,FALSE)</f>
        <v>WS</v>
      </c>
      <c r="C4" s="1" t="s">
        <v>69</v>
      </c>
      <c r="D4" s="1" t="str">
        <f t="shared" si="0"/>
        <v>WSBRNO</v>
      </c>
      <c r="E4" s="1" t="str">
        <f>VLOOKUP($C4,'[1]Data Dictionary'!$B$1:$I$65600,5,FALSE)</f>
        <v>Branch Code</v>
      </c>
      <c r="F4" s="1" t="str">
        <f>VLOOKUP($C4,'[1]Data Dictionary'!$B$1:$I$65600,6,FALSE)</f>
        <v>Branch Code</v>
      </c>
      <c r="G4" s="1" t="str">
        <f>VLOOKUP($C4,'[1]Data Dictionary'!$B$1:$I$65600,7,FALSE)</f>
        <v>Branch Code</v>
      </c>
      <c r="H4" s="1" t="str">
        <f>VLOOKUP($C4,'[1]Data Dictionary'!$B$1:$I$65600,8,FALSE)</f>
        <v>Branch Code</v>
      </c>
      <c r="I4" s="1" t="str">
        <f>VLOOKUP($C4,'[1]Data Dictionary'!$B$1:$I$65600,2,FALSE)</f>
        <v>VARCHAR</v>
      </c>
      <c r="J4" s="2" t="str">
        <f>VLOOKUP($C4,'[1]Data Dictionary'!$B$1:$I$65600,3,FALSE)</f>
        <v>10</v>
      </c>
      <c r="K4" s="3" t="s">
        <v>12</v>
      </c>
      <c r="L4" s="3" t="str">
        <f t="shared" si="1"/>
        <v xml:space="preserve"> NOT NULL </v>
      </c>
      <c r="M4" s="3" t="str">
        <f t="shared" si="2"/>
        <v xml:space="preserve"> DEFAULT('') </v>
      </c>
      <c r="N4" s="1" t="str">
        <f t="shared" si="3"/>
        <v>WSBRNO VARCHAR(10)  NOT NULL  DEFAULT('') ,</v>
      </c>
      <c r="O4" s="1" t="str">
        <f t="shared" si="4"/>
        <v>WSBRNO VARCHAR2(10)  NOT NULL ,</v>
      </c>
      <c r="P4" s="2" t="str">
        <f t="shared" si="5"/>
        <v>10</v>
      </c>
      <c r="Q4" s="2" t="str">
        <f t="shared" si="6"/>
        <v/>
      </c>
      <c r="R4" s="1" t="str">
        <f t="shared" si="7"/>
        <v xml:space="preserve">     A            WSBRNO        10          COLHDG('Branch Code')</v>
      </c>
      <c r="S4" s="1" t="s">
        <v>9</v>
      </c>
      <c r="T4" s="1" t="str">
        <f t="shared" si="8"/>
        <v>EXEC sys.sp_addextendedproperty @name=N'MS_Description', @value=N'Branch Code' , @level0type=N'SCHEMA',@level0name=N'dbo', @level1type=N'TABLE',@level1name=N'WAR2', @level2type=N'COLUMN',@level2name=N'WSBRNO'</v>
      </c>
      <c r="U4" s="1" t="s">
        <v>1311</v>
      </c>
      <c r="W4" s="1" t="s">
        <v>16</v>
      </c>
      <c r="X4" s="1" t="s">
        <v>15</v>
      </c>
      <c r="Y4" s="1" t="str">
        <f t="shared" si="9"/>
        <v>WSBRNO</v>
      </c>
      <c r="Z4" s="1" t="str">
        <f t="shared" si="10"/>
        <v>Branch Code</v>
      </c>
      <c r="AB4" s="1">
        <v>1</v>
      </c>
      <c r="AC4" s="6">
        <f t="shared" ca="1" si="11"/>
        <v>20141204</v>
      </c>
      <c r="AD4" s="3">
        <f t="shared" ca="1" si="12"/>
        <v>144109</v>
      </c>
      <c r="AE4" s="3" t="s">
        <v>88</v>
      </c>
      <c r="AF4" s="1">
        <v>0</v>
      </c>
      <c r="AG4" s="1">
        <v>0</v>
      </c>
      <c r="AI4" s="1" t="str">
        <f t="shared" ca="1" si="13"/>
        <v>insert into ZDIC values('DJB', '', 'EN', 'S', 'WSBRNO', 'Branch Code', '', '1', '20141204', '144109', 'SQL', '0', '0', '')</v>
      </c>
      <c r="AJ4" s="5" t="s">
        <v>9</v>
      </c>
      <c r="AR4" s="1"/>
      <c r="AS4" s="1"/>
    </row>
    <row r="5" spans="1:51" ht="14.25" customHeight="1" x14ac:dyDescent="0.25">
      <c r="A5" s="4"/>
      <c r="B5" s="1" t="str">
        <f>VLOOKUP($D$2,[1]Tables!$B$1:$D$65509,2,FALSE)</f>
        <v>WS</v>
      </c>
      <c r="C5" s="1" t="s">
        <v>683</v>
      </c>
      <c r="D5" s="1" t="str">
        <f t="shared" si="0"/>
        <v>WSAQDN</v>
      </c>
      <c r="E5" s="1" t="str">
        <f>VLOOKUP($C5,'[1]Data Dictionary'!$B$1:$I$65600,5,FALSE)</f>
        <v>Approval Request No.</v>
      </c>
      <c r="F5" s="1" t="str">
        <f>VLOOKUP($C5,'[1]Data Dictionary'!$B$1:$I$65600,6,FALSE)</f>
        <v>Approval Request No.</v>
      </c>
      <c r="G5" s="1" t="str">
        <f>VLOOKUP($C5,'[1]Data Dictionary'!$B$1:$I$65600,7,FALSE)</f>
        <v>Approval Request No.</v>
      </c>
      <c r="H5" s="1" t="str">
        <f>VLOOKUP($C5,'[1]Data Dictionary'!$B$1:$I$65600,8,FALSE)</f>
        <v>Approval Request No.</v>
      </c>
      <c r="I5" s="1" t="str">
        <f>VLOOKUP($C5,'[1]Data Dictionary'!$B$1:$I$65600,2,FALSE)</f>
        <v>VARCHAR</v>
      </c>
      <c r="J5" s="2" t="str">
        <f>VLOOKUP($C5,'[1]Data Dictionary'!$B$1:$I$65600,3,FALSE)</f>
        <v>30</v>
      </c>
      <c r="K5" s="3" t="s">
        <v>13</v>
      </c>
      <c r="L5" s="3" t="str">
        <f t="shared" si="1"/>
        <v xml:space="preserve"> NOT NULL </v>
      </c>
      <c r="M5" s="3" t="str">
        <f t="shared" si="2"/>
        <v xml:space="preserve"> DEFAULT('') </v>
      </c>
      <c r="N5" s="1" t="str">
        <f t="shared" si="3"/>
        <v>WSAQDN VARCHAR(30)  NOT NULL  DEFAULT('') ,</v>
      </c>
      <c r="O5" s="1" t="str">
        <f t="shared" si="4"/>
        <v>WSAQDN VARCHAR2(30)  NOT NULL ,</v>
      </c>
      <c r="P5" s="2" t="str">
        <f t="shared" si="5"/>
        <v>30</v>
      </c>
      <c r="Q5" s="2" t="str">
        <f t="shared" si="6"/>
        <v/>
      </c>
      <c r="R5" s="1" t="str">
        <f t="shared" si="7"/>
        <v xml:space="preserve">     A            WSAQDN        30          COLHDG('Approval Request No.')</v>
      </c>
      <c r="S5" s="1" t="s">
        <v>9</v>
      </c>
      <c r="T5" s="1" t="str">
        <f t="shared" si="8"/>
        <v>EXEC sys.sp_addextendedproperty @name=N'MS_Description', @value=N'Approval Request No.' , @level0type=N'SCHEMA',@level0name=N'dbo', @level1type=N'TABLE',@level1name=N'WAR2', @level2type=N'COLUMN',@level2name=N'WSAQDN'</v>
      </c>
      <c r="U5" s="1" t="s">
        <v>1311</v>
      </c>
      <c r="W5" s="1" t="s">
        <v>16</v>
      </c>
      <c r="X5" s="1" t="s">
        <v>15</v>
      </c>
      <c r="Y5" s="1" t="str">
        <f t="shared" si="9"/>
        <v>WSAQDN</v>
      </c>
      <c r="Z5" s="1" t="str">
        <f t="shared" si="10"/>
        <v>Approval Request No.</v>
      </c>
      <c r="AB5" s="1">
        <v>1</v>
      </c>
      <c r="AC5" s="6">
        <f t="shared" ca="1" si="11"/>
        <v>20141204</v>
      </c>
      <c r="AD5" s="3">
        <f t="shared" ca="1" si="12"/>
        <v>144109</v>
      </c>
      <c r="AE5" s="3" t="s">
        <v>88</v>
      </c>
      <c r="AF5" s="1">
        <v>0</v>
      </c>
      <c r="AG5" s="1">
        <v>0</v>
      </c>
      <c r="AI5" s="1" t="str">
        <f t="shared" ca="1" si="13"/>
        <v>insert into ZDIC values('DJB', '', 'EN', 'S', 'WSAQDN', 'Approval Request No.', '', '1', '20141204', '144109', 'SQL', '0', '0', '')</v>
      </c>
      <c r="AJ5" s="5" t="s">
        <v>9</v>
      </c>
      <c r="AR5" s="1"/>
      <c r="AS5" s="1"/>
    </row>
    <row r="6" spans="1:51" ht="14.25" customHeight="1" x14ac:dyDescent="0.25">
      <c r="A6" s="4"/>
      <c r="B6" s="1" t="str">
        <f>VLOOKUP($D$2,[1]Tables!$B$1:$D$65509,2,FALSE)</f>
        <v>WS</v>
      </c>
      <c r="C6" s="1" t="s">
        <v>552</v>
      </c>
      <c r="D6" s="1" t="str">
        <f t="shared" si="0"/>
        <v>WSOGLV</v>
      </c>
      <c r="E6" s="1" t="str">
        <f>VLOOKUP($C6,'[1]Data Dictionary'!$B$1:$I$65600,5,FALSE)</f>
        <v>Organization Level</v>
      </c>
      <c r="F6" s="1" t="str">
        <f>VLOOKUP($C6,'[1]Data Dictionary'!$B$1:$I$65600,6,FALSE)</f>
        <v>Organization Level</v>
      </c>
      <c r="G6" s="1" t="str">
        <f>VLOOKUP($C6,'[1]Data Dictionary'!$B$1:$I$65600,7,FALSE)</f>
        <v>Organization Level</v>
      </c>
      <c r="H6" s="1" t="str">
        <f>VLOOKUP($C6,'[1]Data Dictionary'!$B$1:$I$65600,8,FALSE)</f>
        <v>Organization Level</v>
      </c>
      <c r="I6" s="1" t="str">
        <f>VLOOKUP($C6,'[1]Data Dictionary'!$B$1:$I$65600,2,FALSE)</f>
        <v>NUMERIC</v>
      </c>
      <c r="J6" s="2" t="str">
        <f>VLOOKUP($C6,'[1]Data Dictionary'!$B$1:$I$65600,3,FALSE)</f>
        <v>2, 0</v>
      </c>
      <c r="K6" s="3" t="s">
        <v>14</v>
      </c>
      <c r="L6" s="3" t="str">
        <f t="shared" si="1"/>
        <v xml:space="preserve"> NOT NULL </v>
      </c>
      <c r="M6" s="3" t="str">
        <f t="shared" si="2"/>
        <v xml:space="preserve"> DEFAULT(0) </v>
      </c>
      <c r="N6" s="1" t="str">
        <f t="shared" si="3"/>
        <v>WSOGLV NUMERIC(2, 0)  NOT NULL  DEFAULT(0) ,</v>
      </c>
      <c r="O6" s="1" t="str">
        <f t="shared" si="4"/>
        <v>WSOGLV NUMBER(2, 0)  NOT NULL ,</v>
      </c>
      <c r="P6" s="2" t="str">
        <f t="shared" si="5"/>
        <v>2</v>
      </c>
      <c r="Q6" s="2" t="str">
        <f t="shared" si="6"/>
        <v xml:space="preserve"> 0</v>
      </c>
      <c r="R6" s="1" t="str">
        <f t="shared" si="7"/>
        <v xml:space="preserve">     A            WSOGLV         2  0       COLHDG('Organization Level')</v>
      </c>
      <c r="S6" s="1" t="s">
        <v>9</v>
      </c>
      <c r="T6" s="1" t="str">
        <f t="shared" si="8"/>
        <v>EXEC sys.sp_addextendedproperty @name=N'MS_Description', @value=N'Organization Level' , @level0type=N'SCHEMA',@level0name=N'dbo', @level1type=N'TABLE',@level1name=N'WAR2', @level2type=N'COLUMN',@level2name=N'WSOGLV'</v>
      </c>
      <c r="U6" s="1" t="s">
        <v>1311</v>
      </c>
      <c r="W6" s="1" t="s">
        <v>16</v>
      </c>
      <c r="X6" s="1" t="s">
        <v>15</v>
      </c>
      <c r="Y6" s="1" t="str">
        <f t="shared" si="9"/>
        <v>WSOGLV</v>
      </c>
      <c r="Z6" s="1" t="str">
        <f t="shared" si="10"/>
        <v>Organization Level</v>
      </c>
      <c r="AB6" s="1">
        <v>1</v>
      </c>
      <c r="AC6" s="6">
        <f t="shared" ca="1" si="11"/>
        <v>20141204</v>
      </c>
      <c r="AD6" s="3">
        <f t="shared" ca="1" si="12"/>
        <v>144109</v>
      </c>
      <c r="AE6" s="3" t="s">
        <v>88</v>
      </c>
      <c r="AF6" s="1">
        <v>0</v>
      </c>
      <c r="AG6" s="1">
        <v>0</v>
      </c>
      <c r="AI6" s="1" t="str">
        <f t="shared" ca="1" si="13"/>
        <v>insert into ZDIC values('DJB', '', 'EN', 'S', 'WSOGLV', 'Organization Level', '', '1', '20141204', '144109', 'SQL', '0', '0', '')</v>
      </c>
      <c r="AJ6" s="5" t="s">
        <v>9</v>
      </c>
      <c r="AR6" s="1"/>
      <c r="AS6" s="1"/>
    </row>
    <row r="7" spans="1:51" ht="14.25" customHeight="1" x14ac:dyDescent="0.25">
      <c r="A7" s="4"/>
      <c r="B7" s="1" t="str">
        <f>VLOOKUP($D$2,[1]Tables!$B$1:$D$65509,2,FALSE)</f>
        <v>WS</v>
      </c>
      <c r="C7" s="1" t="s">
        <v>690</v>
      </c>
      <c r="D7" s="1" t="str">
        <f t="shared" si="0"/>
        <v>WSAVBY</v>
      </c>
      <c r="E7" s="1" t="str">
        <f>VLOOKUP($C7,'[1]Data Dictionary'!$B$1:$I$65600,5,FALSE)</f>
        <v>Approval By</v>
      </c>
      <c r="F7" s="1" t="str">
        <f>VLOOKUP($C7,'[1]Data Dictionary'!$B$1:$I$65600,6,FALSE)</f>
        <v>Approval By</v>
      </c>
      <c r="G7" s="1" t="str">
        <f>VLOOKUP($C7,'[1]Data Dictionary'!$B$1:$I$65600,7,FALSE)</f>
        <v>Approval By</v>
      </c>
      <c r="H7" s="1" t="str">
        <f>VLOOKUP($C7,'[1]Data Dictionary'!$B$1:$I$65600,8,FALSE)</f>
        <v>Approval By</v>
      </c>
      <c r="I7" s="1" t="str">
        <f>VLOOKUP($C7,'[1]Data Dictionary'!$B$1:$I$65600,2,FALSE)</f>
        <v>VARCHAR</v>
      </c>
      <c r="J7" s="2" t="str">
        <f>VLOOKUP($C7,'[1]Data Dictionary'!$B$1:$I$65600,3,FALSE)</f>
        <v>20</v>
      </c>
      <c r="K7" s="3"/>
      <c r="L7" s="3" t="str">
        <f t="shared" si="1"/>
        <v xml:space="preserve"> NULL </v>
      </c>
      <c r="M7" s="3" t="str">
        <f t="shared" si="2"/>
        <v xml:space="preserve"> DEFAULT('') </v>
      </c>
      <c r="N7" s="1" t="str">
        <f t="shared" si="3"/>
        <v>WSAVBY VARCHAR(20)  NULL  DEFAULT('') ,</v>
      </c>
      <c r="O7" s="1" t="str">
        <f t="shared" si="4"/>
        <v>WSAVBY VARCHAR2(20) DEFAULT(' '),</v>
      </c>
      <c r="P7" s="2" t="str">
        <f t="shared" si="5"/>
        <v>20</v>
      </c>
      <c r="Q7" s="2" t="str">
        <f t="shared" si="6"/>
        <v/>
      </c>
      <c r="R7" s="1" t="str">
        <f t="shared" si="7"/>
        <v xml:space="preserve">     A            WSAVBY        20          COLHDG('Approval By')</v>
      </c>
      <c r="S7" s="1" t="s">
        <v>9</v>
      </c>
      <c r="T7" s="1" t="str">
        <f t="shared" si="8"/>
        <v>EXEC sys.sp_addextendedproperty @name=N'MS_Description', @value=N'Approval By' , @level0type=N'SCHEMA',@level0name=N'dbo', @level1type=N'TABLE',@level1name=N'WAR2', @level2type=N'COLUMN',@level2name=N'WSAVBY'</v>
      </c>
      <c r="U7" s="1" t="s">
        <v>1311</v>
      </c>
      <c r="W7" s="1" t="s">
        <v>16</v>
      </c>
      <c r="X7" s="1" t="s">
        <v>15</v>
      </c>
      <c r="Y7" s="1" t="str">
        <f t="shared" si="9"/>
        <v>WSAVBY</v>
      </c>
      <c r="Z7" s="1" t="str">
        <f t="shared" si="10"/>
        <v>Approval By</v>
      </c>
      <c r="AB7" s="1">
        <v>1</v>
      </c>
      <c r="AC7" s="6">
        <f t="shared" ca="1" si="11"/>
        <v>20141204</v>
      </c>
      <c r="AD7" s="3">
        <f t="shared" ca="1" si="12"/>
        <v>144109</v>
      </c>
      <c r="AE7" s="3" t="s">
        <v>88</v>
      </c>
      <c r="AF7" s="1">
        <v>0</v>
      </c>
      <c r="AG7" s="1">
        <v>0</v>
      </c>
      <c r="AI7" s="1" t="str">
        <f t="shared" ca="1" si="13"/>
        <v>insert into ZDIC values('DJB', '', 'EN', 'S', 'WSAVBY', 'Approval By', '', '1', '20141204', '144109', 'SQL', '0', '0', '')</v>
      </c>
      <c r="AJ7" s="5" t="s">
        <v>9</v>
      </c>
      <c r="AQ7" s="6"/>
      <c r="AW7" s="6"/>
      <c r="AX7" s="3"/>
      <c r="AY7" s="3"/>
    </row>
    <row r="8" spans="1:51" ht="14.25" customHeight="1" x14ac:dyDescent="0.25">
      <c r="A8" s="4"/>
      <c r="B8" s="1" t="str">
        <f>VLOOKUP($D$2,[1]Tables!$B$1:$D$65509,2,FALSE)</f>
        <v>WS</v>
      </c>
      <c r="C8" s="1" t="s">
        <v>686</v>
      </c>
      <c r="D8" s="1" t="str">
        <f t="shared" si="0"/>
        <v>WSAVST</v>
      </c>
      <c r="E8" s="1" t="str">
        <f>VLOOKUP($C8,'[1]Data Dictionary'!$B$1:$I$65600,5,FALSE)</f>
        <v>Approval Status</v>
      </c>
      <c r="F8" s="1" t="str">
        <f>VLOOKUP($C8,'[1]Data Dictionary'!$B$1:$I$65600,6,FALSE)</f>
        <v>Approval Status</v>
      </c>
      <c r="G8" s="1" t="str">
        <f>VLOOKUP($C8,'[1]Data Dictionary'!$B$1:$I$65600,7,FALSE)</f>
        <v>Approval Status</v>
      </c>
      <c r="H8" s="1" t="str">
        <f>VLOOKUP($C8,'[1]Data Dictionary'!$B$1:$I$65600,8,FALSE)</f>
        <v>Approval Status</v>
      </c>
      <c r="I8" s="1" t="str">
        <f>VLOOKUP($C8,'[1]Data Dictionary'!$B$1:$I$65600,2,FALSE)</f>
        <v>VARCHAR</v>
      </c>
      <c r="J8" s="2" t="str">
        <f>VLOOKUP($C8,'[1]Data Dictionary'!$B$1:$I$65600,3,FALSE)</f>
        <v>10</v>
      </c>
      <c r="K8" s="3"/>
      <c r="L8" s="3" t="str">
        <f t="shared" si="1"/>
        <v xml:space="preserve"> NULL </v>
      </c>
      <c r="M8" s="3" t="str">
        <f t="shared" si="2"/>
        <v xml:space="preserve"> DEFAULT('') </v>
      </c>
      <c r="N8" s="1" t="str">
        <f t="shared" si="3"/>
        <v>WSAVST VARCHAR(10)  NULL  DEFAULT('') ,</v>
      </c>
      <c r="O8" s="1" t="str">
        <f t="shared" si="4"/>
        <v>WSAVST VARCHAR2(10) DEFAULT(' '),</v>
      </c>
      <c r="P8" s="2" t="str">
        <f t="shared" si="5"/>
        <v>10</v>
      </c>
      <c r="Q8" s="2" t="str">
        <f t="shared" si="6"/>
        <v/>
      </c>
      <c r="R8" s="1" t="str">
        <f t="shared" si="7"/>
        <v xml:space="preserve">     A            WSAVST        10          COLHDG('Approval Status')</v>
      </c>
      <c r="S8" s="1" t="s">
        <v>9</v>
      </c>
      <c r="T8" s="1" t="str">
        <f t="shared" si="8"/>
        <v>EXEC sys.sp_addextendedproperty @name=N'MS_Description', @value=N'Approval Status' , @level0type=N'SCHEMA',@level0name=N'dbo', @level1type=N'TABLE',@level1name=N'WAR2', @level2type=N'COLUMN',@level2name=N'WSAVST'</v>
      </c>
      <c r="U8" s="1" t="s">
        <v>1311</v>
      </c>
      <c r="W8" s="1" t="s">
        <v>16</v>
      </c>
      <c r="X8" s="1" t="s">
        <v>15</v>
      </c>
      <c r="Y8" s="1" t="str">
        <f t="shared" si="9"/>
        <v>WSAVST</v>
      </c>
      <c r="Z8" s="1" t="str">
        <f t="shared" si="10"/>
        <v>Approval Status</v>
      </c>
      <c r="AB8" s="1">
        <v>1</v>
      </c>
      <c r="AC8" s="6">
        <f t="shared" ca="1" si="11"/>
        <v>20141204</v>
      </c>
      <c r="AD8" s="3">
        <f t="shared" ca="1" si="12"/>
        <v>144109</v>
      </c>
      <c r="AE8" s="3" t="s">
        <v>88</v>
      </c>
      <c r="AF8" s="1">
        <v>0</v>
      </c>
      <c r="AG8" s="1">
        <v>0</v>
      </c>
      <c r="AI8" s="1" t="str">
        <f t="shared" ca="1" si="13"/>
        <v>insert into ZDIC values('DJB', '', 'EN', 'S', 'WSAVST', 'Approval Status', '', '1', '20141204', '144109', 'SQL', '0', '0', '')</v>
      </c>
      <c r="AJ8" s="5" t="s">
        <v>9</v>
      </c>
      <c r="AQ8" s="6"/>
      <c r="AW8" s="6"/>
      <c r="AX8" s="3"/>
      <c r="AY8" s="3"/>
    </row>
    <row r="9" spans="1:51" ht="14.25" customHeight="1" x14ac:dyDescent="0.25">
      <c r="A9" s="4"/>
      <c r="B9" s="1" t="str">
        <f>VLOOKUP($D$2,[1]Tables!$B$1:$D$65509,2,FALSE)</f>
        <v>WS</v>
      </c>
      <c r="C9" s="1" t="s">
        <v>974</v>
      </c>
      <c r="D9" s="1" t="str">
        <f t="shared" ref="D9" si="14">B9 &amp; C9</f>
        <v>WSAVTY</v>
      </c>
      <c r="E9" s="1" t="str">
        <f>VLOOKUP($C9,'[1]Data Dictionary'!$B$1:$I$65600,5,FALSE)</f>
        <v>Approval Type</v>
      </c>
      <c r="F9" s="1" t="str">
        <f>VLOOKUP($C9,'[1]Data Dictionary'!$B$1:$I$65600,6,FALSE)</f>
        <v>Approval Type</v>
      </c>
      <c r="G9" s="1" t="str">
        <f>VLOOKUP($C9,'[1]Data Dictionary'!$B$1:$I$65600,7,FALSE)</f>
        <v>Approval Type</v>
      </c>
      <c r="H9" s="1" t="str">
        <f>VLOOKUP($C9,'[1]Data Dictionary'!$B$1:$I$65600,8,FALSE)</f>
        <v>Approval Type</v>
      </c>
      <c r="I9" s="1" t="str">
        <f>VLOOKUP($C9,'[1]Data Dictionary'!$B$1:$I$65600,2,FALSE)</f>
        <v>VARCHAR</v>
      </c>
      <c r="J9" s="2" t="str">
        <f>VLOOKUP($C9,'[1]Data Dictionary'!$B$1:$I$65600,3,FALSE)</f>
        <v>10</v>
      </c>
      <c r="K9" s="3"/>
      <c r="L9" s="3" t="str">
        <f t="shared" ref="L9" si="15">IF(K9="", " NULL ", " NOT NULL ")</f>
        <v xml:space="preserve"> NULL </v>
      </c>
      <c r="M9" s="3" t="str">
        <f t="shared" ref="M9" si="16">IF(I9="NUMERIC", " DEFAULT(0) ", IF(I9="DATETIME", "", " DEFAULT('') "))</f>
        <v xml:space="preserve"> DEFAULT('') </v>
      </c>
      <c r="N9" s="1" t="str">
        <f t="shared" ref="N9" si="17">CONCATENATE(D9, " ", I9, IF(I9="DATETIME", "",CONCATENATE("(", J9, ") ")), L9, M9,",")</f>
        <v>WSAVTY VARCHAR(10)  NULL  DEFAULT('') ,</v>
      </c>
      <c r="O9" s="1" t="str">
        <f t="shared" ref="O9" si="18">CONCATENATE(D9, " ",IF(I9="VARCHAR", "VARCHAR2",IF(I9="NUMERIC", "NUMBER", I9)), IF(I9="DATETIME", "",CONCATENATE("(", J9, ") ")), IF(TRIM(K9)&lt;&gt;"", L9,IF(TRIM(M9)="DEFAULT('')", "DEFAULT(' ')", M9)), ",")</f>
        <v>WSAVTY VARCHAR2(10) DEFAULT(' '),</v>
      </c>
      <c r="P9" s="2" t="str">
        <f t="shared" ref="P9" si="19">IF(I9="VARCHAR",J9,LEFT(J9,FIND(",",J9)-1))</f>
        <v>10</v>
      </c>
      <c r="Q9" s="2" t="str">
        <f t="shared" ref="Q9" si="20">IF(I9="VARCHAR","",RIGHT(J9,LEN(J9)-FIND(",",J9)))</f>
        <v/>
      </c>
      <c r="R9" s="1" t="str">
        <f t="shared" ref="R9" si="21">CONCATENATE("     A            ", D9, RIGHT("          "&amp;P9,10),RIGHT("   "&amp;Q9,3),"       COLHDG('", LEFT(E9,20), "')")</f>
        <v xml:space="preserve">     A            WSAVTY        10          COLHDG('Approval Type')</v>
      </c>
      <c r="S9" s="1" t="s">
        <v>9</v>
      </c>
      <c r="T9" s="1" t="str">
        <f t="shared" ref="T9" si="22">CONCATENATE("EXEC sys.sp_addextendedproperty @name=N'MS_Description', @value=N'", E9, "' , @level0type=N'SCHEMA',@level0name=N'dbo', @level1type=N'TABLE',@level1name=N'", $D$2, "', @level2type=N'COLUMN',@level2name=N'", D9, "'")</f>
        <v>EXEC sys.sp_addextendedproperty @name=N'MS_Description', @value=N'Approval Type' , @level0type=N'SCHEMA',@level0name=N'dbo', @level1type=N'TABLE',@level1name=N'WAR2', @level2type=N'COLUMN',@level2name=N'WSAVTY'</v>
      </c>
      <c r="U9" s="1" t="s">
        <v>1311</v>
      </c>
      <c r="W9" s="1" t="s">
        <v>16</v>
      </c>
      <c r="X9" s="1" t="s">
        <v>15</v>
      </c>
      <c r="Y9" s="1" t="str">
        <f t="shared" ref="Y9" si="23">D9</f>
        <v>WSAVTY</v>
      </c>
      <c r="Z9" s="1" t="str">
        <f t="shared" ref="Z9" si="24">IF(AND(W9="EN",X9="S"),E9, IF(AND(W9="ID", X9="S"),F9, IF(AND(W9="EN", X9="R"),G9,H9)))</f>
        <v>Approval Type</v>
      </c>
      <c r="AB9" s="1">
        <v>1</v>
      </c>
      <c r="AC9" s="6">
        <f t="shared" ca="1" si="11"/>
        <v>20141204</v>
      </c>
      <c r="AD9" s="3">
        <f t="shared" ca="1" si="12"/>
        <v>144109</v>
      </c>
      <c r="AE9" s="3" t="s">
        <v>88</v>
      </c>
      <c r="AF9" s="1">
        <v>0</v>
      </c>
      <c r="AG9" s="1">
        <v>0</v>
      </c>
      <c r="AI9" s="1" t="str">
        <f t="shared" ref="AI9" ca="1" si="25">CONCATENATE("insert into ZDIC values('",U9, "', '",V9, "', '",W9, "', '",X9, "', '",Y9, "', '",Z9, "', '",AA9, "', '",AB9, "', '",AC9, "', '",AD9, "', '",AE9, "', '",AF9, "', '",AG9, "', '",AH9, "')")</f>
        <v>insert into ZDIC values('DJB', '', 'EN', 'S', 'WSAVTY', 'Approval Type', '', '1', '20141204', '144109', 'SQL', '0', '0', '')</v>
      </c>
      <c r="AJ9" s="5" t="s">
        <v>9</v>
      </c>
      <c r="AQ9" s="6"/>
      <c r="AW9" s="6"/>
      <c r="AX9" s="3"/>
      <c r="AY9" s="3"/>
    </row>
    <row r="10" spans="1:51" ht="14.25" customHeight="1" x14ac:dyDescent="0.25">
      <c r="A10" s="4"/>
      <c r="B10" s="1" t="str">
        <f>VLOOKUP($D$2,[1]Tables!$B$1:$D$65509,2,FALSE)</f>
        <v>WS</v>
      </c>
      <c r="C10" s="1" t="s">
        <v>975</v>
      </c>
      <c r="D10" s="1" t="str">
        <f t="shared" ref="D10" si="26">B10 &amp; C10</f>
        <v>WSADUL</v>
      </c>
      <c r="E10" s="1" t="str">
        <f>VLOOKUP($C10,'[1]Data Dictionary'!$B$1:$I$65600,5,FALSE)</f>
        <v>Approval Document URL</v>
      </c>
      <c r="F10" s="1" t="str">
        <f>VLOOKUP($C10,'[1]Data Dictionary'!$B$1:$I$65600,6,FALSE)</f>
        <v>Approval Document URL</v>
      </c>
      <c r="G10" s="1" t="str">
        <f>VLOOKUP($C10,'[1]Data Dictionary'!$B$1:$I$65600,7,FALSE)</f>
        <v>Approval Document URL</v>
      </c>
      <c r="H10" s="1" t="str">
        <f>VLOOKUP($C10,'[1]Data Dictionary'!$B$1:$I$65600,8,FALSE)</f>
        <v>Approval Document URL</v>
      </c>
      <c r="I10" s="1" t="str">
        <f>VLOOKUP($C10,'[1]Data Dictionary'!$B$1:$I$65600,2,FALSE)</f>
        <v>VARCHAR</v>
      </c>
      <c r="J10" s="2" t="str">
        <f>VLOOKUP($C10,'[1]Data Dictionary'!$B$1:$I$65600,3,FALSE)</f>
        <v>500</v>
      </c>
      <c r="K10" s="3"/>
      <c r="L10" s="3" t="str">
        <f t="shared" ref="L10" si="27">IF(K10="", " NULL ", " NOT NULL ")</f>
        <v xml:space="preserve"> NULL </v>
      </c>
      <c r="M10" s="3" t="str">
        <f t="shared" ref="M10" si="28">IF(I10="NUMERIC", " DEFAULT(0) ", IF(I10="DATETIME", "", " DEFAULT('') "))</f>
        <v xml:space="preserve"> DEFAULT('') </v>
      </c>
      <c r="N10" s="1" t="str">
        <f t="shared" ref="N10" si="29">CONCATENATE(D10, " ", I10, IF(I10="DATETIME", "",CONCATENATE("(", J10, ") ")), L10, M10,",")</f>
        <v>WSADUL VARCHAR(500)  NULL  DEFAULT('') ,</v>
      </c>
      <c r="O10" s="1" t="str">
        <f t="shared" ref="O10" si="30">CONCATENATE(D10, " ",IF(I10="VARCHAR", "VARCHAR2",IF(I10="NUMERIC", "NUMBER", I10)), IF(I10="DATETIME", "",CONCATENATE("(", J10, ") ")), IF(TRIM(K10)&lt;&gt;"", L10,IF(TRIM(M10)="DEFAULT('')", "DEFAULT(' ')", M10)), ",")</f>
        <v>WSADUL VARCHAR2(500) DEFAULT(' '),</v>
      </c>
      <c r="P10" s="2" t="str">
        <f t="shared" ref="P10" si="31">IF(I10="VARCHAR",J10,LEFT(J10,FIND(",",J10)-1))</f>
        <v>500</v>
      </c>
      <c r="Q10" s="2" t="str">
        <f t="shared" ref="Q10" si="32">IF(I10="VARCHAR","",RIGHT(J10,LEN(J10)-FIND(",",J10)))</f>
        <v/>
      </c>
      <c r="R10" s="1" t="str">
        <f t="shared" ref="R10" si="33">CONCATENATE("     A            ", D10, RIGHT("          "&amp;P10,10),RIGHT("   "&amp;Q10,3),"       COLHDG('", LEFT(E10,20), "')")</f>
        <v xml:space="preserve">     A            WSADUL       500          COLHDG('Approval Document UR')</v>
      </c>
      <c r="S10" s="1" t="s">
        <v>9</v>
      </c>
      <c r="T10" s="1" t="str">
        <f t="shared" ref="T10" si="34">CONCATENATE("EXEC sys.sp_addextendedproperty @name=N'MS_Description', @value=N'", E10, "' , @level0type=N'SCHEMA',@level0name=N'dbo', @level1type=N'TABLE',@level1name=N'", $D$2, "', @level2type=N'COLUMN',@level2name=N'", D10, "'")</f>
        <v>EXEC sys.sp_addextendedproperty @name=N'MS_Description', @value=N'Approval Document URL' , @level0type=N'SCHEMA',@level0name=N'dbo', @level1type=N'TABLE',@level1name=N'WAR2', @level2type=N'COLUMN',@level2name=N'WSADUL'</v>
      </c>
      <c r="U10" s="1" t="s">
        <v>1311</v>
      </c>
      <c r="W10" s="1" t="s">
        <v>16</v>
      </c>
      <c r="X10" s="1" t="s">
        <v>15</v>
      </c>
      <c r="Y10" s="1" t="str">
        <f t="shared" ref="Y10" si="35">D10</f>
        <v>WSADUL</v>
      </c>
      <c r="Z10" s="1" t="str">
        <f t="shared" ref="Z10" si="36">IF(AND(W10="EN",X10="S"),E10, IF(AND(W10="ID", X10="S"),F10, IF(AND(W10="EN", X10="R"),G10,H10)))</f>
        <v>Approval Document URL</v>
      </c>
      <c r="AB10" s="1">
        <v>1</v>
      </c>
      <c r="AC10" s="6">
        <f t="shared" ca="1" si="11"/>
        <v>20141204</v>
      </c>
      <c r="AD10" s="3">
        <f t="shared" ca="1" si="12"/>
        <v>144109</v>
      </c>
      <c r="AE10" s="3" t="s">
        <v>88</v>
      </c>
      <c r="AF10" s="1">
        <v>0</v>
      </c>
      <c r="AG10" s="1">
        <v>0</v>
      </c>
      <c r="AI10" s="1" t="str">
        <f t="shared" ref="AI10" ca="1" si="37">CONCATENATE("insert into ZDIC values('",U10, "', '",V10, "', '",W10, "', '",X10, "', '",Y10, "', '",Z10, "', '",AA10, "', '",AB10, "', '",AC10, "', '",AD10, "', '",AE10, "', '",AF10, "', '",AG10, "', '",AH10, "')")</f>
        <v>insert into ZDIC values('DJB', '', 'EN', 'S', 'WSADUL', 'Approval Document URL', '', '1', '20141204', '144109', 'SQL', '0', '0', '')</v>
      </c>
      <c r="AJ10" s="5" t="s">
        <v>9</v>
      </c>
      <c r="AQ10" s="6"/>
      <c r="AW10" s="6"/>
      <c r="AX10" s="3"/>
      <c r="AY10" s="3"/>
    </row>
    <row r="11" spans="1:51" ht="14.25" customHeight="1" x14ac:dyDescent="0.25">
      <c r="A11" s="4"/>
      <c r="B11" s="1" t="str">
        <f>VLOOKUP($D$2,[1]Tables!$B$1:$D$65509,2,FALSE)</f>
        <v>WS</v>
      </c>
      <c r="C11" s="1" t="s">
        <v>691</v>
      </c>
      <c r="D11" s="1" t="str">
        <f t="shared" si="0"/>
        <v>WSRSNO</v>
      </c>
      <c r="E11" s="1" t="str">
        <f>VLOOKUP($C11,'[1]Data Dictionary'!$B$1:$I$65600,5,FALSE)</f>
        <v>Reason Code</v>
      </c>
      <c r="F11" s="1" t="str">
        <f>VLOOKUP($C11,'[1]Data Dictionary'!$B$1:$I$65600,6,FALSE)</f>
        <v>Reason Code</v>
      </c>
      <c r="G11" s="1" t="str">
        <f>VLOOKUP($C11,'[1]Data Dictionary'!$B$1:$I$65600,7,FALSE)</f>
        <v>Reason Code</v>
      </c>
      <c r="H11" s="1" t="str">
        <f>VLOOKUP($C11,'[1]Data Dictionary'!$B$1:$I$65600,8,FALSE)</f>
        <v>Reason Code</v>
      </c>
      <c r="I11" s="1" t="str">
        <f>VLOOKUP($C11,'[1]Data Dictionary'!$B$1:$I$65600,2,FALSE)</f>
        <v>VARCHAR</v>
      </c>
      <c r="J11" s="2" t="str">
        <f>VLOOKUP($C11,'[1]Data Dictionary'!$B$1:$I$65600,3,FALSE)</f>
        <v>10</v>
      </c>
      <c r="K11" s="3"/>
      <c r="L11" s="3" t="str">
        <f t="shared" si="1"/>
        <v xml:space="preserve"> NULL </v>
      </c>
      <c r="M11" s="3" t="str">
        <f t="shared" si="2"/>
        <v xml:space="preserve"> DEFAULT('') </v>
      </c>
      <c r="N11" s="1" t="str">
        <f t="shared" si="3"/>
        <v>WSRSNO VARCHAR(10)  NULL  DEFAULT('') ,</v>
      </c>
      <c r="O11" s="1" t="str">
        <f t="shared" si="4"/>
        <v>WSRSNO VARCHAR2(10) DEFAULT(' '),</v>
      </c>
      <c r="P11" s="2" t="str">
        <f t="shared" si="5"/>
        <v>10</v>
      </c>
      <c r="Q11" s="2" t="str">
        <f t="shared" si="6"/>
        <v/>
      </c>
      <c r="R11" s="1" t="str">
        <f t="shared" si="7"/>
        <v xml:space="preserve">     A            WSRSNO        10          COLHDG('Reason Code')</v>
      </c>
      <c r="S11" s="1" t="s">
        <v>9</v>
      </c>
      <c r="T11" s="1" t="str">
        <f t="shared" si="8"/>
        <v>EXEC sys.sp_addextendedproperty @name=N'MS_Description', @value=N'Reason Code' , @level0type=N'SCHEMA',@level0name=N'dbo', @level1type=N'TABLE',@level1name=N'WAR2', @level2type=N'COLUMN',@level2name=N'WSRSNO'</v>
      </c>
      <c r="U11" s="1" t="s">
        <v>1311</v>
      </c>
      <c r="W11" s="1" t="s">
        <v>16</v>
      </c>
      <c r="X11" s="1" t="s">
        <v>15</v>
      </c>
      <c r="Y11" s="1" t="str">
        <f t="shared" si="9"/>
        <v>WSRSNO</v>
      </c>
      <c r="Z11" s="1" t="str">
        <f t="shared" si="10"/>
        <v>Reason Code</v>
      </c>
      <c r="AB11" s="1">
        <v>1</v>
      </c>
      <c r="AC11" s="6">
        <f t="shared" ca="1" si="11"/>
        <v>20141204</v>
      </c>
      <c r="AD11" s="3">
        <f t="shared" ca="1" si="12"/>
        <v>144109</v>
      </c>
      <c r="AE11" s="3" t="s">
        <v>88</v>
      </c>
      <c r="AF11" s="1">
        <v>0</v>
      </c>
      <c r="AG11" s="1">
        <v>0</v>
      </c>
      <c r="AI11" s="1" t="str">
        <f t="shared" ca="1" si="13"/>
        <v>insert into ZDIC values('DJB', '', 'EN', 'S', 'WSRSNO', 'Reason Code', '', '1', '20141204', '144109', 'SQL', '0', '0', '')</v>
      </c>
      <c r="AJ11" s="5" t="s">
        <v>9</v>
      </c>
      <c r="AQ11" s="6"/>
      <c r="AW11" s="6"/>
      <c r="AX11" s="3"/>
      <c r="AY11" s="3"/>
    </row>
    <row r="12" spans="1:51" ht="14.25" customHeight="1" x14ac:dyDescent="0.25">
      <c r="A12" s="4"/>
      <c r="B12" s="1" t="str">
        <f>VLOOKUP($D$2,[1]Tables!$B$1:$D$65509,2,FALSE)</f>
        <v>WS</v>
      </c>
      <c r="C12" s="1" t="s">
        <v>32</v>
      </c>
      <c r="D12" s="1" t="str">
        <f t="shared" si="0"/>
        <v>WSREMA</v>
      </c>
      <c r="E12" s="1" t="str">
        <f>VLOOKUP($C12,'[1]Data Dictionary'!$B$1:$I$65600,5,FALSE)</f>
        <v>Remark</v>
      </c>
      <c r="F12" s="1" t="str">
        <f>VLOOKUP($C12,'[1]Data Dictionary'!$B$1:$I$65600,6,FALSE)</f>
        <v>Remark</v>
      </c>
      <c r="G12" s="1" t="str">
        <f>VLOOKUP($C12,'[1]Data Dictionary'!$B$1:$I$65600,7,FALSE)</f>
        <v>Remark</v>
      </c>
      <c r="H12" s="1" t="str">
        <f>VLOOKUP($C12,'[1]Data Dictionary'!$B$1:$I$65600,8,FALSE)</f>
        <v>Remark</v>
      </c>
      <c r="I12" s="1" t="str">
        <f>VLOOKUP($C12,'[1]Data Dictionary'!$B$1:$I$65600,2,FALSE)</f>
        <v>VARCHAR</v>
      </c>
      <c r="J12" s="2" t="str">
        <f>VLOOKUP($C12,'[1]Data Dictionary'!$B$1:$I$65600,3,FALSE)</f>
        <v>100</v>
      </c>
      <c r="K12" s="3"/>
      <c r="L12" s="3" t="str">
        <f t="shared" si="1"/>
        <v xml:space="preserve"> NULL </v>
      </c>
      <c r="M12" s="3" t="str">
        <f t="shared" si="2"/>
        <v xml:space="preserve"> DEFAULT('') </v>
      </c>
      <c r="N12" s="1" t="str">
        <f t="shared" si="3"/>
        <v>WSREMA VARCHAR(100)  NULL  DEFAULT('') ,</v>
      </c>
      <c r="O12" s="1" t="str">
        <f t="shared" si="4"/>
        <v>WSREMA VARCHAR2(100) DEFAULT(' '),</v>
      </c>
      <c r="P12" s="2" t="str">
        <f t="shared" si="5"/>
        <v>100</v>
      </c>
      <c r="Q12" s="2" t="str">
        <f t="shared" si="6"/>
        <v/>
      </c>
      <c r="R12" s="1" t="str">
        <f t="shared" si="7"/>
        <v xml:space="preserve">     A            WSREMA       100          COLHDG('Remark')</v>
      </c>
      <c r="S12" s="1" t="s">
        <v>9</v>
      </c>
      <c r="T12" s="1" t="str">
        <f t="shared" si="8"/>
        <v>EXEC sys.sp_addextendedproperty @name=N'MS_Description', @value=N'Remark' , @level0type=N'SCHEMA',@level0name=N'dbo', @level1type=N'TABLE',@level1name=N'WAR2', @level2type=N'COLUMN',@level2name=N'WSREMA'</v>
      </c>
      <c r="U12" s="1" t="s">
        <v>1311</v>
      </c>
      <c r="W12" s="1" t="s">
        <v>16</v>
      </c>
      <c r="X12" s="1" t="s">
        <v>15</v>
      </c>
      <c r="Y12" s="1" t="str">
        <f t="shared" si="9"/>
        <v>WSREMA</v>
      </c>
      <c r="Z12" s="1" t="str">
        <f t="shared" si="10"/>
        <v>Remark</v>
      </c>
      <c r="AB12" s="1">
        <v>1</v>
      </c>
      <c r="AC12" s="6">
        <f t="shared" ca="1" si="11"/>
        <v>20141204</v>
      </c>
      <c r="AD12" s="3">
        <f t="shared" ca="1" si="12"/>
        <v>144109</v>
      </c>
      <c r="AE12" s="3" t="s">
        <v>88</v>
      </c>
      <c r="AF12" s="1">
        <v>0</v>
      </c>
      <c r="AG12" s="1">
        <v>0</v>
      </c>
      <c r="AI12" s="1" t="str">
        <f t="shared" ca="1" si="13"/>
        <v>insert into ZDIC values('DJB', '', 'EN', 'S', 'WSREMA', 'Remark', '', '1', '20141204', '144109', 'SQL', '0', '0', '')</v>
      </c>
      <c r="AJ12" s="5" t="s">
        <v>9</v>
      </c>
      <c r="AQ12" s="6"/>
      <c r="AW12" s="6"/>
      <c r="AX12" s="3"/>
      <c r="AY12" s="3"/>
    </row>
    <row r="13" spans="1:51" ht="14.25" customHeight="1" x14ac:dyDescent="0.25">
      <c r="A13" s="4"/>
      <c r="B13" s="1" t="str">
        <f>VLOOKUP($D$2,[1]Tables!$B$1:$D$65509,2,FALSE)</f>
        <v>WS</v>
      </c>
      <c r="C13" s="1" t="s">
        <v>33</v>
      </c>
      <c r="D13" s="1" t="str">
        <f t="shared" si="0"/>
        <v>WSRCST</v>
      </c>
      <c r="E13" s="1" t="str">
        <f>VLOOKUP($C13,'[1]Data Dictionary'!$B$1:$I$65600,5,FALSE)</f>
        <v>Record Status</v>
      </c>
      <c r="F13" s="1" t="str">
        <f>VLOOKUP($C13,'[1]Data Dictionary'!$B$1:$I$65600,6,FALSE)</f>
        <v>Record Status</v>
      </c>
      <c r="G13" s="1" t="str">
        <f>VLOOKUP($C13,'[1]Data Dictionary'!$B$1:$I$65600,7,FALSE)</f>
        <v>Record Status</v>
      </c>
      <c r="H13" s="1" t="str">
        <f>VLOOKUP($C13,'[1]Data Dictionary'!$B$1:$I$65600,8,FALSE)</f>
        <v>Record Status</v>
      </c>
      <c r="I13" s="1" t="str">
        <f>VLOOKUP($C13,'[1]Data Dictionary'!$B$1:$I$65600,2,FALSE)</f>
        <v>NUMERIC</v>
      </c>
      <c r="J13" s="2" t="str">
        <f>VLOOKUP($C13,'[1]Data Dictionary'!$B$1:$I$65600,3,FALSE)</f>
        <v>1, 0</v>
      </c>
      <c r="K13" s="3"/>
      <c r="L13" s="3" t="str">
        <f t="shared" si="1"/>
        <v xml:space="preserve"> NULL </v>
      </c>
      <c r="M13" s="3" t="str">
        <f t="shared" si="2"/>
        <v xml:space="preserve"> DEFAULT(0) </v>
      </c>
      <c r="N13" s="1" t="str">
        <f t="shared" si="3"/>
        <v>WSRCST NUMERIC(1, 0)  NULL  DEFAULT(0) ,</v>
      </c>
      <c r="O13" s="1" t="str">
        <f t="shared" si="4"/>
        <v>WSRCST NUMBER(1, 0)  DEFAULT(0) ,</v>
      </c>
      <c r="P13" s="2" t="str">
        <f t="shared" si="5"/>
        <v>1</v>
      </c>
      <c r="Q13" s="2" t="str">
        <f t="shared" si="6"/>
        <v xml:space="preserve"> 0</v>
      </c>
      <c r="R13" s="1" t="str">
        <f t="shared" si="7"/>
        <v xml:space="preserve">     A            WSRCST         1  0       COLHDG('Record Status')</v>
      </c>
      <c r="S13" s="1" t="s">
        <v>9</v>
      </c>
      <c r="T13" s="1" t="str">
        <f t="shared" si="8"/>
        <v>EXEC sys.sp_addextendedproperty @name=N'MS_Description', @value=N'Record Status' , @level0type=N'SCHEMA',@level0name=N'dbo', @level1type=N'TABLE',@level1name=N'WAR2', @level2type=N'COLUMN',@level2name=N'WSRCST'</v>
      </c>
      <c r="U13" s="1" t="s">
        <v>1311</v>
      </c>
      <c r="W13" s="1" t="s">
        <v>16</v>
      </c>
      <c r="X13" s="1" t="s">
        <v>15</v>
      </c>
      <c r="Y13" s="1" t="str">
        <f t="shared" si="9"/>
        <v>WSRCST</v>
      </c>
      <c r="Z13" s="1" t="str">
        <f t="shared" si="10"/>
        <v>Record Status</v>
      </c>
      <c r="AB13" s="1">
        <v>1</v>
      </c>
      <c r="AC13" s="6">
        <f t="shared" ca="1" si="11"/>
        <v>20141204</v>
      </c>
      <c r="AD13" s="3">
        <f t="shared" ca="1" si="12"/>
        <v>144109</v>
      </c>
      <c r="AE13" s="3" t="s">
        <v>88</v>
      </c>
      <c r="AF13" s="1">
        <v>0</v>
      </c>
      <c r="AG13" s="1">
        <v>0</v>
      </c>
      <c r="AI13" s="1" t="str">
        <f t="shared" ca="1" si="13"/>
        <v>insert into ZDIC values('DJB', '', 'EN', 'S', 'WSRCST', 'Record Status', '', '1', '20141204', '144109', 'SQL', '0', '0', '')</v>
      </c>
      <c r="AJ13" s="5" t="s">
        <v>9</v>
      </c>
      <c r="AQ13" s="6"/>
      <c r="AW13" s="6"/>
      <c r="AX13" s="3"/>
      <c r="AY13" s="3"/>
    </row>
    <row r="14" spans="1:51" ht="14.25" customHeight="1" x14ac:dyDescent="0.25">
      <c r="A14" s="4"/>
      <c r="B14" s="1" t="str">
        <f>VLOOKUP($D$2,[1]Tables!$B$1:$D$65509,2,FALSE)</f>
        <v>WS</v>
      </c>
      <c r="C14" s="1" t="s">
        <v>23</v>
      </c>
      <c r="D14" s="1" t="str">
        <f t="shared" si="0"/>
        <v>WSCRDT</v>
      </c>
      <c r="E14" s="1" t="str">
        <f>VLOOKUP($C14,'[1]Data Dictionary'!$B$1:$I$65600,5,FALSE)</f>
        <v>Create Date</v>
      </c>
      <c r="F14" s="1" t="str">
        <f>VLOOKUP($C14,'[1]Data Dictionary'!$B$1:$I$65600,6,FALSE)</f>
        <v>Create Date</v>
      </c>
      <c r="G14" s="1" t="str">
        <f>VLOOKUP($C14,'[1]Data Dictionary'!$B$1:$I$65600,7,FALSE)</f>
        <v>Create Date</v>
      </c>
      <c r="H14" s="1" t="str">
        <f>VLOOKUP($C14,'[1]Data Dictionary'!$B$1:$I$65600,8,FALSE)</f>
        <v>Create Date</v>
      </c>
      <c r="I14" s="1" t="str">
        <f>VLOOKUP($C14,'[1]Data Dictionary'!$B$1:$I$65600,2,FALSE)</f>
        <v>NUMERIC</v>
      </c>
      <c r="J14" s="2" t="str">
        <f>VLOOKUP($C14,'[1]Data Dictionary'!$B$1:$I$65600,3,FALSE)</f>
        <v>8, 0</v>
      </c>
      <c r="K14" s="3"/>
      <c r="L14" s="3" t="str">
        <f t="shared" si="1"/>
        <v xml:space="preserve"> NULL </v>
      </c>
      <c r="M14" s="3" t="str">
        <f t="shared" si="2"/>
        <v xml:space="preserve"> DEFAULT(0) </v>
      </c>
      <c r="N14" s="1" t="str">
        <f t="shared" si="3"/>
        <v>WSCRDT NUMERIC(8, 0)  NULL  DEFAULT(0) ,</v>
      </c>
      <c r="O14" s="1" t="str">
        <f t="shared" si="4"/>
        <v>WSCRDT NUMBER(8, 0)  DEFAULT(0) ,</v>
      </c>
      <c r="P14" s="2" t="str">
        <f t="shared" si="5"/>
        <v>8</v>
      </c>
      <c r="Q14" s="2" t="str">
        <f t="shared" si="6"/>
        <v xml:space="preserve"> 0</v>
      </c>
      <c r="R14" s="1" t="str">
        <f t="shared" si="7"/>
        <v xml:space="preserve">     A            WSCRDT         8  0       COLHDG('Create Date')</v>
      </c>
      <c r="S14" s="1" t="s">
        <v>9</v>
      </c>
      <c r="T14" s="1" t="str">
        <f t="shared" si="8"/>
        <v>EXEC sys.sp_addextendedproperty @name=N'MS_Description', @value=N'Create Date' , @level0type=N'SCHEMA',@level0name=N'dbo', @level1type=N'TABLE',@level1name=N'WAR2', @level2type=N'COLUMN',@level2name=N'WSCRDT'</v>
      </c>
      <c r="U14" s="1" t="s">
        <v>1311</v>
      </c>
      <c r="W14" s="1" t="s">
        <v>16</v>
      </c>
      <c r="X14" s="1" t="s">
        <v>15</v>
      </c>
      <c r="Y14" s="1" t="str">
        <f t="shared" si="9"/>
        <v>WSCRDT</v>
      </c>
      <c r="Z14" s="1" t="str">
        <f t="shared" si="10"/>
        <v>Create Date</v>
      </c>
      <c r="AB14" s="1">
        <v>1</v>
      </c>
      <c r="AC14" s="6">
        <f t="shared" ca="1" si="11"/>
        <v>20141204</v>
      </c>
      <c r="AD14" s="3">
        <f t="shared" ca="1" si="12"/>
        <v>144109</v>
      </c>
      <c r="AE14" s="3" t="s">
        <v>88</v>
      </c>
      <c r="AF14" s="1">
        <v>0</v>
      </c>
      <c r="AG14" s="1">
        <v>0</v>
      </c>
      <c r="AI14" s="1" t="str">
        <f t="shared" ca="1" si="13"/>
        <v>insert into ZDIC values('DJB', '', 'EN', 'S', 'WSCRDT', 'Create Date', '', '1', '20141204', '144109', 'SQL', '0', '0', '')</v>
      </c>
      <c r="AJ14" s="5" t="s">
        <v>9</v>
      </c>
      <c r="AQ14" s="6"/>
      <c r="AW14" s="6"/>
      <c r="AX14" s="3"/>
      <c r="AY14" s="3"/>
    </row>
    <row r="15" spans="1:51" ht="14.25" customHeight="1" x14ac:dyDescent="0.25">
      <c r="A15" s="4"/>
      <c r="B15" s="1" t="str">
        <f>VLOOKUP($D$2,[1]Tables!$B$1:$D$65509,2,FALSE)</f>
        <v>WS</v>
      </c>
      <c r="C15" s="1" t="s">
        <v>24</v>
      </c>
      <c r="D15" s="1" t="str">
        <f t="shared" si="0"/>
        <v>WSCRTM</v>
      </c>
      <c r="E15" s="1" t="str">
        <f>VLOOKUP($C15,'[1]Data Dictionary'!$B$1:$I$65600,5,FALSE)</f>
        <v>Create Time</v>
      </c>
      <c r="F15" s="1" t="str">
        <f>VLOOKUP($C15,'[1]Data Dictionary'!$B$1:$I$65600,6,FALSE)</f>
        <v>Create Time</v>
      </c>
      <c r="G15" s="1" t="str">
        <f>VLOOKUP($C15,'[1]Data Dictionary'!$B$1:$I$65600,7,FALSE)</f>
        <v>Create Time</v>
      </c>
      <c r="H15" s="1" t="str">
        <f>VLOOKUP($C15,'[1]Data Dictionary'!$B$1:$I$65600,8,FALSE)</f>
        <v>Create Time</v>
      </c>
      <c r="I15" s="1" t="str">
        <f>VLOOKUP($C15,'[1]Data Dictionary'!$B$1:$I$65600,2,FALSE)</f>
        <v>NUMERIC</v>
      </c>
      <c r="J15" s="2" t="str">
        <f>VLOOKUP($C15,'[1]Data Dictionary'!$B$1:$I$65600,3,FALSE)</f>
        <v>6, 0</v>
      </c>
      <c r="K15" s="3"/>
      <c r="L15" s="3" t="str">
        <f t="shared" si="1"/>
        <v xml:space="preserve"> NULL </v>
      </c>
      <c r="M15" s="3" t="str">
        <f t="shared" si="2"/>
        <v xml:space="preserve"> DEFAULT(0) </v>
      </c>
      <c r="N15" s="1" t="str">
        <f t="shared" si="3"/>
        <v>WSCRTM NUMERIC(6, 0)  NULL  DEFAULT(0) ,</v>
      </c>
      <c r="O15" s="1" t="str">
        <f t="shared" si="4"/>
        <v>WSCRTM NUMBER(6, 0)  DEFAULT(0) ,</v>
      </c>
      <c r="P15" s="2" t="str">
        <f t="shared" si="5"/>
        <v>6</v>
      </c>
      <c r="Q15" s="2" t="str">
        <f t="shared" si="6"/>
        <v xml:space="preserve"> 0</v>
      </c>
      <c r="R15" s="1" t="str">
        <f t="shared" si="7"/>
        <v xml:space="preserve">     A            WSCRTM         6  0       COLHDG('Create Time')</v>
      </c>
      <c r="S15" s="1" t="s">
        <v>9</v>
      </c>
      <c r="T15" s="1" t="str">
        <f t="shared" si="8"/>
        <v>EXEC sys.sp_addextendedproperty @name=N'MS_Description', @value=N'Create Time' , @level0type=N'SCHEMA',@level0name=N'dbo', @level1type=N'TABLE',@level1name=N'WAR2', @level2type=N'COLUMN',@level2name=N'WSCRTM'</v>
      </c>
      <c r="U15" s="1" t="s">
        <v>1311</v>
      </c>
      <c r="W15" s="1" t="s">
        <v>16</v>
      </c>
      <c r="X15" s="1" t="s">
        <v>15</v>
      </c>
      <c r="Y15" s="1" t="str">
        <f t="shared" si="9"/>
        <v>WSCRTM</v>
      </c>
      <c r="Z15" s="1" t="str">
        <f t="shared" si="10"/>
        <v>Create Time</v>
      </c>
      <c r="AB15" s="1">
        <v>1</v>
      </c>
      <c r="AC15" s="6">
        <f t="shared" ca="1" si="11"/>
        <v>20141204</v>
      </c>
      <c r="AD15" s="3">
        <f t="shared" ca="1" si="12"/>
        <v>144109</v>
      </c>
      <c r="AE15" s="3" t="s">
        <v>88</v>
      </c>
      <c r="AF15" s="1">
        <v>0</v>
      </c>
      <c r="AG15" s="1">
        <v>0</v>
      </c>
      <c r="AI15" s="1" t="str">
        <f t="shared" ca="1" si="13"/>
        <v>insert into ZDIC values('DJB', '', 'EN', 'S', 'WSCRTM', 'Create Time', '', '1', '20141204', '144109', 'SQL', '0', '0', '')</v>
      </c>
      <c r="AJ15" s="5" t="s">
        <v>9</v>
      </c>
      <c r="AR15" s="1"/>
      <c r="AS15" s="1"/>
    </row>
    <row r="16" spans="1:51" ht="14.25" customHeight="1" x14ac:dyDescent="0.25">
      <c r="A16" s="4"/>
      <c r="B16" s="1" t="str">
        <f>VLOOKUP($D$2,[1]Tables!$B$1:$D$65509,2,FALSE)</f>
        <v>WS</v>
      </c>
      <c r="C16" s="1" t="s">
        <v>25</v>
      </c>
      <c r="D16" s="1" t="str">
        <f t="shared" si="0"/>
        <v>WSCRUS</v>
      </c>
      <c r="E16" s="1" t="str">
        <f>VLOOKUP($C16,'[1]Data Dictionary'!$B$1:$I$65600,5,FALSE)</f>
        <v>Create User</v>
      </c>
      <c r="F16" s="1" t="str">
        <f>VLOOKUP($C16,'[1]Data Dictionary'!$B$1:$I$65600,6,FALSE)</f>
        <v>Create User</v>
      </c>
      <c r="G16" s="1" t="str">
        <f>VLOOKUP($C16,'[1]Data Dictionary'!$B$1:$I$65600,7,FALSE)</f>
        <v>Create User</v>
      </c>
      <c r="H16" s="1" t="str">
        <f>VLOOKUP($C16,'[1]Data Dictionary'!$B$1:$I$65600,8,FALSE)</f>
        <v>Create User</v>
      </c>
      <c r="I16" s="1" t="str">
        <f>VLOOKUP($C16,'[1]Data Dictionary'!$B$1:$I$65600,2,FALSE)</f>
        <v>VARCHAR</v>
      </c>
      <c r="J16" s="2" t="str">
        <f>VLOOKUP($C16,'[1]Data Dictionary'!$B$1:$I$65600,3,FALSE)</f>
        <v>20</v>
      </c>
      <c r="K16" s="3"/>
      <c r="L16" s="3" t="str">
        <f t="shared" si="1"/>
        <v xml:space="preserve"> NULL </v>
      </c>
      <c r="M16" s="3" t="str">
        <f t="shared" si="2"/>
        <v xml:space="preserve"> DEFAULT('') </v>
      </c>
      <c r="N16" s="1" t="str">
        <f t="shared" si="3"/>
        <v>WSCRUS VARCHAR(20)  NULL  DEFAULT('') ,</v>
      </c>
      <c r="O16" s="1" t="str">
        <f t="shared" si="4"/>
        <v>WSCRUS VARCHAR2(20) DEFAULT(' '),</v>
      </c>
      <c r="P16" s="2" t="str">
        <f t="shared" si="5"/>
        <v>20</v>
      </c>
      <c r="Q16" s="2" t="str">
        <f t="shared" si="6"/>
        <v/>
      </c>
      <c r="R16" s="1" t="str">
        <f t="shared" si="7"/>
        <v xml:space="preserve">     A            WSCRUS        20          COLHDG('Create User')</v>
      </c>
      <c r="S16" s="1" t="s">
        <v>9</v>
      </c>
      <c r="T16" s="1" t="str">
        <f t="shared" si="8"/>
        <v>EXEC sys.sp_addextendedproperty @name=N'MS_Description', @value=N'Create User' , @level0type=N'SCHEMA',@level0name=N'dbo', @level1type=N'TABLE',@level1name=N'WAR2', @level2type=N'COLUMN',@level2name=N'WSCRUS'</v>
      </c>
      <c r="U16" s="1" t="s">
        <v>1311</v>
      </c>
      <c r="W16" s="1" t="s">
        <v>16</v>
      </c>
      <c r="X16" s="1" t="s">
        <v>15</v>
      </c>
      <c r="Y16" s="1" t="str">
        <f t="shared" si="9"/>
        <v>WSCRUS</v>
      </c>
      <c r="Z16" s="1" t="str">
        <f t="shared" si="10"/>
        <v>Create User</v>
      </c>
      <c r="AB16" s="1">
        <v>1</v>
      </c>
      <c r="AC16" s="6">
        <f t="shared" ca="1" si="11"/>
        <v>20141204</v>
      </c>
      <c r="AD16" s="3">
        <f t="shared" ca="1" si="12"/>
        <v>144109</v>
      </c>
      <c r="AE16" s="3" t="s">
        <v>88</v>
      </c>
      <c r="AF16" s="1">
        <v>0</v>
      </c>
      <c r="AG16" s="1">
        <v>0</v>
      </c>
      <c r="AI16" s="1" t="str">
        <f t="shared" ca="1" si="13"/>
        <v>insert into ZDIC values('DJB', '', 'EN', 'S', 'WSCRUS', 'Create User', '', '1', '20141204', '144109', 'SQL', '0', '0', '')</v>
      </c>
      <c r="AJ16" s="5" t="s">
        <v>9</v>
      </c>
      <c r="AQ16" s="6"/>
      <c r="AW16" s="6"/>
      <c r="AX16" s="3"/>
      <c r="AY16" s="3"/>
    </row>
    <row r="17" spans="1:51" ht="14.25" customHeight="1" x14ac:dyDescent="0.25">
      <c r="A17" s="4"/>
      <c r="B17" s="1" t="str">
        <f>VLOOKUP($D$2,[1]Tables!$B$1:$D$65509,2,FALSE)</f>
        <v>WS</v>
      </c>
      <c r="C17" s="1" t="s">
        <v>26</v>
      </c>
      <c r="D17" s="1" t="str">
        <f t="shared" si="0"/>
        <v>WSCHDT</v>
      </c>
      <c r="E17" s="1" t="str">
        <f>VLOOKUP($C17,'[1]Data Dictionary'!$B$1:$I$65600,5,FALSE)</f>
        <v>Change Date</v>
      </c>
      <c r="F17" s="1" t="str">
        <f>VLOOKUP($C17,'[1]Data Dictionary'!$B$1:$I$65600,6,FALSE)</f>
        <v>Change Date</v>
      </c>
      <c r="G17" s="1" t="str">
        <f>VLOOKUP($C17,'[1]Data Dictionary'!$B$1:$I$65600,7,FALSE)</f>
        <v>Change Date</v>
      </c>
      <c r="H17" s="1" t="str">
        <f>VLOOKUP($C17,'[1]Data Dictionary'!$B$1:$I$65600,8,FALSE)</f>
        <v>Change Date</v>
      </c>
      <c r="I17" s="1" t="str">
        <f>VLOOKUP($C17,'[1]Data Dictionary'!$B$1:$I$65600,2,FALSE)</f>
        <v>NUMERIC</v>
      </c>
      <c r="J17" s="2" t="str">
        <f>VLOOKUP($C17,'[1]Data Dictionary'!$B$1:$I$65600,3,FALSE)</f>
        <v>8, 0</v>
      </c>
      <c r="K17" s="3"/>
      <c r="L17" s="3" t="str">
        <f t="shared" si="1"/>
        <v xml:space="preserve"> NULL </v>
      </c>
      <c r="M17" s="3" t="str">
        <f t="shared" si="2"/>
        <v xml:space="preserve"> DEFAULT(0) </v>
      </c>
      <c r="N17" s="1" t="str">
        <f t="shared" si="3"/>
        <v>WSCHDT NUMERIC(8, 0)  NULL  DEFAULT(0) ,</v>
      </c>
      <c r="O17" s="1" t="str">
        <f t="shared" si="4"/>
        <v>WSCHDT NUMBER(8, 0)  DEFAULT(0) ,</v>
      </c>
      <c r="P17" s="2" t="str">
        <f t="shared" si="5"/>
        <v>8</v>
      </c>
      <c r="Q17" s="2" t="str">
        <f t="shared" si="6"/>
        <v xml:space="preserve"> 0</v>
      </c>
      <c r="R17" s="1" t="str">
        <f t="shared" si="7"/>
        <v xml:space="preserve">     A            WSCHDT         8  0       COLHDG('Change Date')</v>
      </c>
      <c r="S17" s="1" t="s">
        <v>9</v>
      </c>
      <c r="T17" s="1" t="str">
        <f t="shared" si="8"/>
        <v>EXEC sys.sp_addextendedproperty @name=N'MS_Description', @value=N'Change Date' , @level0type=N'SCHEMA',@level0name=N'dbo', @level1type=N'TABLE',@level1name=N'WAR2', @level2type=N'COLUMN',@level2name=N'WSCHDT'</v>
      </c>
      <c r="U17" s="1" t="s">
        <v>1311</v>
      </c>
      <c r="W17" s="1" t="s">
        <v>16</v>
      </c>
      <c r="X17" s="1" t="s">
        <v>15</v>
      </c>
      <c r="Y17" s="1" t="str">
        <f t="shared" si="9"/>
        <v>WSCHDT</v>
      </c>
      <c r="Z17" s="1" t="str">
        <f t="shared" si="10"/>
        <v>Change Date</v>
      </c>
      <c r="AB17" s="1">
        <v>1</v>
      </c>
      <c r="AC17" s="6">
        <f t="shared" ca="1" si="11"/>
        <v>20141204</v>
      </c>
      <c r="AD17" s="3">
        <f t="shared" ca="1" si="12"/>
        <v>144109</v>
      </c>
      <c r="AE17" s="3" t="s">
        <v>88</v>
      </c>
      <c r="AF17" s="1">
        <v>0</v>
      </c>
      <c r="AG17" s="1">
        <v>0</v>
      </c>
      <c r="AI17" s="1" t="str">
        <f t="shared" ca="1" si="13"/>
        <v>insert into ZDIC values('DJB', '', 'EN', 'S', 'WSCHDT', 'Change Date', '', '1', '20141204', '144109', 'SQL', '0', '0', '')</v>
      </c>
      <c r="AJ17" s="5" t="s">
        <v>9</v>
      </c>
      <c r="AQ17" s="6"/>
      <c r="AW17" s="6"/>
      <c r="AX17" s="3"/>
      <c r="AY17" s="3"/>
    </row>
    <row r="18" spans="1:51" ht="14.25" customHeight="1" x14ac:dyDescent="0.25">
      <c r="A18" s="4"/>
      <c r="B18" s="1" t="str">
        <f>VLOOKUP($D$2,[1]Tables!$B$1:$D$65509,2,FALSE)</f>
        <v>WS</v>
      </c>
      <c r="C18" s="1" t="s">
        <v>27</v>
      </c>
      <c r="D18" s="1" t="str">
        <f t="shared" si="0"/>
        <v>WSCHTM</v>
      </c>
      <c r="E18" s="1" t="str">
        <f>VLOOKUP($C18,'[1]Data Dictionary'!$B$1:$I$65600,5,FALSE)</f>
        <v>Change Time</v>
      </c>
      <c r="F18" s="1" t="str">
        <f>VLOOKUP($C18,'[1]Data Dictionary'!$B$1:$I$65600,6,FALSE)</f>
        <v>Change Time</v>
      </c>
      <c r="G18" s="1" t="str">
        <f>VLOOKUP($C18,'[1]Data Dictionary'!$B$1:$I$65600,7,FALSE)</f>
        <v>Change Time</v>
      </c>
      <c r="H18" s="1" t="str">
        <f>VLOOKUP($C18,'[1]Data Dictionary'!$B$1:$I$65600,8,FALSE)</f>
        <v>Change Time</v>
      </c>
      <c r="I18" s="1" t="str">
        <f>VLOOKUP($C18,'[1]Data Dictionary'!$B$1:$I$65600,2,FALSE)</f>
        <v>NUMERIC</v>
      </c>
      <c r="J18" s="2" t="str">
        <f>VLOOKUP($C18,'[1]Data Dictionary'!$B$1:$I$65600,3,FALSE)</f>
        <v>6, 0</v>
      </c>
      <c r="K18" s="3"/>
      <c r="L18" s="3" t="str">
        <f t="shared" si="1"/>
        <v xml:space="preserve"> NULL </v>
      </c>
      <c r="M18" s="3" t="str">
        <f t="shared" si="2"/>
        <v xml:space="preserve"> DEFAULT(0) </v>
      </c>
      <c r="N18" s="1" t="str">
        <f t="shared" si="3"/>
        <v>WSCHTM NUMERIC(6, 0)  NULL  DEFAULT(0) ,</v>
      </c>
      <c r="O18" s="1" t="str">
        <f t="shared" si="4"/>
        <v>WSCHTM NUMBER(6, 0)  DEFAULT(0) ,</v>
      </c>
      <c r="P18" s="2" t="str">
        <f t="shared" si="5"/>
        <v>6</v>
      </c>
      <c r="Q18" s="2" t="str">
        <f t="shared" si="6"/>
        <v xml:space="preserve"> 0</v>
      </c>
      <c r="R18" s="1" t="str">
        <f t="shared" si="7"/>
        <v xml:space="preserve">     A            WSCHTM         6  0       COLHDG('Change Time')</v>
      </c>
      <c r="S18" s="1" t="s">
        <v>9</v>
      </c>
      <c r="T18" s="1" t="str">
        <f t="shared" si="8"/>
        <v>EXEC sys.sp_addextendedproperty @name=N'MS_Description', @value=N'Change Time' , @level0type=N'SCHEMA',@level0name=N'dbo', @level1type=N'TABLE',@level1name=N'WAR2', @level2type=N'COLUMN',@level2name=N'WSCHTM'</v>
      </c>
      <c r="U18" s="1" t="s">
        <v>1311</v>
      </c>
      <c r="W18" s="1" t="s">
        <v>16</v>
      </c>
      <c r="X18" s="1" t="s">
        <v>15</v>
      </c>
      <c r="Y18" s="1" t="str">
        <f t="shared" si="9"/>
        <v>WSCHTM</v>
      </c>
      <c r="Z18" s="1" t="str">
        <f t="shared" si="10"/>
        <v>Change Time</v>
      </c>
      <c r="AB18" s="1">
        <v>1</v>
      </c>
      <c r="AC18" s="6">
        <f t="shared" ca="1" si="11"/>
        <v>20141204</v>
      </c>
      <c r="AD18" s="3">
        <f t="shared" ca="1" si="12"/>
        <v>144109</v>
      </c>
      <c r="AE18" s="3" t="s">
        <v>88</v>
      </c>
      <c r="AF18" s="1">
        <v>0</v>
      </c>
      <c r="AG18" s="1">
        <v>0</v>
      </c>
      <c r="AI18" s="1" t="str">
        <f t="shared" ca="1" si="13"/>
        <v>insert into ZDIC values('DJB', '', 'EN', 'S', 'WSCHTM', 'Change Time', '', '1', '20141204', '144109', 'SQL', '0', '0', '')</v>
      </c>
      <c r="AJ18" s="5" t="s">
        <v>9</v>
      </c>
      <c r="AQ18" s="6"/>
      <c r="AW18" s="6"/>
      <c r="AX18" s="3"/>
      <c r="AY18" s="3"/>
    </row>
    <row r="19" spans="1:51" ht="14.25" customHeight="1" x14ac:dyDescent="0.25">
      <c r="A19" s="4"/>
      <c r="B19" s="1" t="str">
        <f>VLOOKUP($D$2,[1]Tables!$B$1:$D$65509,2,FALSE)</f>
        <v>WS</v>
      </c>
      <c r="C19" s="1" t="s">
        <v>28</v>
      </c>
      <c r="D19" s="1" t="str">
        <f t="shared" si="0"/>
        <v>WSCHUS</v>
      </c>
      <c r="E19" s="1" t="str">
        <f>VLOOKUP($C19,'[1]Data Dictionary'!$B$1:$I$65600,5,FALSE)</f>
        <v>Change User</v>
      </c>
      <c r="F19" s="1" t="str">
        <f>VLOOKUP($C19,'[1]Data Dictionary'!$B$1:$I$65600,6,FALSE)</f>
        <v>Change User</v>
      </c>
      <c r="G19" s="1" t="str">
        <f>VLOOKUP($C19,'[1]Data Dictionary'!$B$1:$I$65600,7,FALSE)</f>
        <v>Change User</v>
      </c>
      <c r="H19" s="1" t="str">
        <f>VLOOKUP($C19,'[1]Data Dictionary'!$B$1:$I$65600,8,FALSE)</f>
        <v>Change User</v>
      </c>
      <c r="I19" s="1" t="str">
        <f>VLOOKUP($C19,'[1]Data Dictionary'!$B$1:$I$65600,2,FALSE)</f>
        <v>VARCHAR</v>
      </c>
      <c r="J19" s="2" t="str">
        <f>VLOOKUP($C19,'[1]Data Dictionary'!$B$1:$I$65600,3,FALSE)</f>
        <v>20</v>
      </c>
      <c r="K19" s="3"/>
      <c r="L19" s="3" t="str">
        <f t="shared" si="1"/>
        <v xml:space="preserve"> NULL </v>
      </c>
      <c r="M19" s="3" t="str">
        <f t="shared" si="2"/>
        <v xml:space="preserve"> DEFAULT('') </v>
      </c>
      <c r="N19" s="1" t="str">
        <f t="shared" si="3"/>
        <v>WSCHUS VARCHAR(20)  NULL  DEFAULT('') ,</v>
      </c>
      <c r="O19" s="1" t="str">
        <f t="shared" si="4"/>
        <v>WSCHUS VARCHAR2(20) DEFAULT(' '),</v>
      </c>
      <c r="P19" s="2" t="str">
        <f t="shared" si="5"/>
        <v>20</v>
      </c>
      <c r="Q19" s="2" t="str">
        <f t="shared" si="6"/>
        <v/>
      </c>
      <c r="R19" s="1" t="str">
        <f t="shared" si="7"/>
        <v xml:space="preserve">     A            WSCHUS        20          COLHDG('Change User')</v>
      </c>
      <c r="S19" s="1" t="s">
        <v>9</v>
      </c>
      <c r="T19" s="1" t="str">
        <f t="shared" si="8"/>
        <v>EXEC sys.sp_addextendedproperty @name=N'MS_Description', @value=N'Change User' , @level0type=N'SCHEMA',@level0name=N'dbo', @level1type=N'TABLE',@level1name=N'WAR2', @level2type=N'COLUMN',@level2name=N'WSCHUS'</v>
      </c>
      <c r="U19" s="1" t="s">
        <v>1311</v>
      </c>
      <c r="W19" s="1" t="s">
        <v>16</v>
      </c>
      <c r="X19" s="1" t="s">
        <v>15</v>
      </c>
      <c r="Y19" s="1" t="str">
        <f t="shared" si="9"/>
        <v>WSCHUS</v>
      </c>
      <c r="Z19" s="1" t="str">
        <f t="shared" si="10"/>
        <v>Change User</v>
      </c>
      <c r="AB19" s="1">
        <v>1</v>
      </c>
      <c r="AC19" s="6">
        <f t="shared" ca="1" si="11"/>
        <v>20141204</v>
      </c>
      <c r="AD19" s="3">
        <f t="shared" ca="1" si="12"/>
        <v>144109</v>
      </c>
      <c r="AE19" s="3" t="s">
        <v>88</v>
      </c>
      <c r="AF19" s="1">
        <v>0</v>
      </c>
      <c r="AG19" s="1">
        <v>0</v>
      </c>
      <c r="AI19" s="1" t="str">
        <f t="shared" ca="1" si="13"/>
        <v>insert into ZDIC values('DJB', '', 'EN', 'S', 'WSCHUS', 'Change User', '', '1', '20141204', '144109', 'SQL', '0', '0', '')</v>
      </c>
      <c r="AJ19" s="5" t="s">
        <v>9</v>
      </c>
      <c r="AQ19" s="6"/>
      <c r="AW19" s="6"/>
      <c r="AX19" s="3"/>
      <c r="AY19" s="3"/>
    </row>
    <row r="20" spans="1:51" ht="14.25" customHeight="1" x14ac:dyDescent="0.25">
      <c r="A20" s="4"/>
      <c r="B20" s="4"/>
      <c r="C20" s="4"/>
      <c r="D20" s="5"/>
      <c r="K20" s="3"/>
      <c r="L20" s="3"/>
      <c r="M20" s="3"/>
      <c r="N20" s="1" t="str">
        <f>CONCATENATE(" CONSTRAINT PK_",$D$2, " PRIMARY KEY CLUSTERED (")</f>
        <v xml:space="preserve"> CONSTRAINT PK_WAR2 PRIMARY KEY CLUSTERED (</v>
      </c>
      <c r="O20" s="1" t="str">
        <f>CONCATENATE(" CONSTRAINT PK_",$D$2, " PRIMARY KEY (")</f>
        <v xml:space="preserve"> CONSTRAINT PK_WAR2 PRIMARY KEY (</v>
      </c>
      <c r="P20" s="1" t="s">
        <v>9</v>
      </c>
      <c r="Q20" s="1" t="s">
        <v>9</v>
      </c>
      <c r="R20" s="1" t="s">
        <v>370</v>
      </c>
      <c r="S20" s="1" t="s">
        <v>9</v>
      </c>
      <c r="AQ20" s="6"/>
      <c r="AW20" s="6"/>
      <c r="AX20" s="3"/>
      <c r="AY20" s="3"/>
    </row>
    <row r="21" spans="1:51" ht="14.25" customHeight="1" x14ac:dyDescent="0.25">
      <c r="A21" s="4"/>
      <c r="B21" s="4"/>
      <c r="C21" s="4"/>
      <c r="K21" s="3"/>
      <c r="L21" s="3"/>
      <c r="M21" s="3"/>
      <c r="N21" s="1" t="str">
        <f>$D$3</f>
        <v>WSCONO</v>
      </c>
      <c r="O21" s="1" t="str">
        <f>$D$3</f>
        <v>WSCONO</v>
      </c>
      <c r="R21" s="1" t="str">
        <f>CONCATENATE("     A          K ", RIGHT(N21,6))</f>
        <v xml:space="preserve">     A          K WSCONO</v>
      </c>
      <c r="S21" s="1" t="s">
        <v>9</v>
      </c>
      <c r="AQ21" s="6"/>
      <c r="AW21" s="6"/>
      <c r="AX21" s="3"/>
      <c r="AY21" s="3"/>
    </row>
    <row r="22" spans="1:51" ht="14.25" customHeight="1" x14ac:dyDescent="0.25">
      <c r="A22" s="4"/>
      <c r="B22" s="4"/>
      <c r="C22" s="4"/>
      <c r="K22" s="3"/>
      <c r="L22" s="3"/>
      <c r="M22" s="3"/>
      <c r="N22" s="1" t="str">
        <f xml:space="preserve"> ", " &amp; $D4</f>
        <v>, WSBRNO</v>
      </c>
      <c r="O22" s="1" t="str">
        <f xml:space="preserve"> ", " &amp; $D4</f>
        <v>, WSBRNO</v>
      </c>
      <c r="R22" s="1" t="str">
        <f>CONCATENATE("     A          K ", RIGHT(N22,6))</f>
        <v xml:space="preserve">     A          K WSBRNO</v>
      </c>
      <c r="S22" s="1" t="s">
        <v>9</v>
      </c>
      <c r="AQ22" s="6"/>
      <c r="AW22" s="6"/>
      <c r="AX22" s="3"/>
      <c r="AY22" s="3"/>
    </row>
    <row r="23" spans="1:51" ht="14.25" customHeight="1" x14ac:dyDescent="0.25">
      <c r="A23" s="4"/>
      <c r="B23" s="4"/>
      <c r="C23" s="4"/>
      <c r="K23" s="3"/>
      <c r="L23" s="3"/>
      <c r="M23" s="3"/>
      <c r="N23" s="1" t="str">
        <f xml:space="preserve"> ", " &amp; $D5</f>
        <v>, WSAQDN</v>
      </c>
      <c r="O23" s="1" t="str">
        <f xml:space="preserve"> ", " &amp; $D5</f>
        <v>, WSAQDN</v>
      </c>
      <c r="R23" s="1" t="str">
        <f>CONCATENATE("     A          K ", RIGHT(N23,6))</f>
        <v xml:space="preserve">     A          K WSAQDN</v>
      </c>
      <c r="S23" s="1" t="s">
        <v>9</v>
      </c>
      <c r="AQ23" s="6"/>
      <c r="AW23" s="6"/>
      <c r="AX23" s="3"/>
      <c r="AY23" s="3"/>
    </row>
    <row r="24" spans="1:51" ht="14.25" customHeight="1" x14ac:dyDescent="0.25">
      <c r="A24" s="4"/>
      <c r="B24" s="4"/>
      <c r="C24" s="4"/>
      <c r="K24" s="3"/>
      <c r="L24" s="3"/>
      <c r="M24" s="3"/>
      <c r="N24" s="1" t="s">
        <v>11</v>
      </c>
      <c r="O24" s="1" t="s">
        <v>11</v>
      </c>
      <c r="S24" s="1" t="s">
        <v>9</v>
      </c>
      <c r="AQ24" s="6"/>
      <c r="AW24" s="6"/>
      <c r="AX24" s="3"/>
      <c r="AY24" s="3"/>
    </row>
    <row r="25" spans="1:51" ht="14.25" customHeight="1" x14ac:dyDescent="0.25">
      <c r="S25" s="1" t="s">
        <v>9</v>
      </c>
      <c r="AQ25" s="6"/>
      <c r="AW25" s="6"/>
      <c r="AX25" s="3"/>
      <c r="AY25" s="3"/>
    </row>
    <row r="26" spans="1:51" ht="14.25" customHeight="1" x14ac:dyDescent="0.25">
      <c r="S26" s="1" t="s">
        <v>9</v>
      </c>
      <c r="AQ26" s="6"/>
      <c r="AW26" s="6"/>
      <c r="AX26" s="3"/>
      <c r="AY26" s="3"/>
    </row>
    <row r="27" spans="1:51" ht="14.25" customHeight="1" x14ac:dyDescent="0.25">
      <c r="S27" s="1" t="s">
        <v>9</v>
      </c>
      <c r="AQ27" s="6"/>
      <c r="AW27" s="6"/>
      <c r="AX27" s="3"/>
      <c r="AY27" s="3"/>
    </row>
    <row r="28" spans="1:51" ht="14.25" customHeight="1" x14ac:dyDescent="0.25">
      <c r="S28" s="1" t="s">
        <v>9</v>
      </c>
      <c r="AQ28" s="6"/>
      <c r="AW28" s="6"/>
      <c r="AX28" s="3"/>
      <c r="AY28" s="3"/>
    </row>
    <row r="29" spans="1:51" ht="14.25" customHeight="1" x14ac:dyDescent="0.25">
      <c r="S29" s="1" t="s">
        <v>9</v>
      </c>
      <c r="AQ29" s="6"/>
      <c r="AW29" s="6"/>
      <c r="AX29" s="3"/>
      <c r="AY29" s="3"/>
    </row>
    <row r="30" spans="1:51" ht="14.25" customHeight="1" x14ac:dyDescent="0.25">
      <c r="S30" s="1" t="s">
        <v>9</v>
      </c>
      <c r="AQ30" s="6"/>
      <c r="AW30" s="6"/>
      <c r="AX30" s="3"/>
      <c r="AY30" s="3"/>
    </row>
    <row r="31" spans="1:51" ht="14.25" customHeight="1" x14ac:dyDescent="0.25">
      <c r="AQ31" s="6"/>
      <c r="AW31" s="6"/>
      <c r="AX31" s="3"/>
      <c r="AY31" s="3"/>
    </row>
    <row r="32" spans="1:51" ht="14.25" customHeight="1" x14ac:dyDescent="0.25">
      <c r="AQ32" s="6"/>
      <c r="AW32" s="6"/>
      <c r="AX32" s="3"/>
      <c r="AY32" s="3"/>
    </row>
    <row r="33" spans="10:51" ht="14.25" customHeight="1" x14ac:dyDescent="0.25">
      <c r="AQ33" s="6"/>
      <c r="AW33" s="6"/>
      <c r="AX33" s="3"/>
      <c r="AY33" s="3"/>
    </row>
    <row r="34" spans="10:51" ht="14.25" customHeight="1" x14ac:dyDescent="0.25">
      <c r="AQ34" s="6"/>
      <c r="AW34" s="6"/>
      <c r="AX34" s="3"/>
      <c r="AY34" s="3"/>
    </row>
    <row r="35" spans="10:51" ht="14.25" customHeight="1" x14ac:dyDescent="0.25">
      <c r="AQ35" s="6"/>
      <c r="AW35" s="6"/>
      <c r="AX35" s="3"/>
      <c r="AY35" s="3"/>
    </row>
    <row r="36" spans="10:51" ht="14.25" customHeight="1" x14ac:dyDescent="0.25">
      <c r="AQ36" s="6"/>
      <c r="AW36" s="6"/>
      <c r="AX36" s="3"/>
      <c r="AY36" s="3"/>
    </row>
    <row r="37" spans="10:51" ht="14.25" customHeight="1" x14ac:dyDescent="0.25">
      <c r="AQ37" s="6"/>
      <c r="AW37" s="6"/>
      <c r="AX37" s="3"/>
      <c r="AY37" s="3"/>
    </row>
    <row r="38" spans="10:51" ht="14.25" customHeight="1" x14ac:dyDescent="0.25">
      <c r="J38" s="1"/>
      <c r="AQ38" s="3"/>
      <c r="AT38" s="3"/>
      <c r="AU38" s="3"/>
      <c r="AV38" s="3"/>
      <c r="AW38" s="6"/>
      <c r="AX38" s="3"/>
      <c r="AY38" s="3"/>
    </row>
    <row r="39" spans="10:51" ht="14.25" customHeight="1" x14ac:dyDescent="0.25">
      <c r="J39" s="1"/>
      <c r="AQ39" s="3"/>
      <c r="AT39" s="3"/>
      <c r="AU39" s="3"/>
      <c r="AV39" s="3"/>
      <c r="AW39" s="6"/>
      <c r="AX39" s="3"/>
      <c r="AY39" s="3"/>
    </row>
    <row r="40" spans="10:51" ht="14.25" customHeight="1" x14ac:dyDescent="0.25">
      <c r="J40" s="1"/>
      <c r="AQ40" s="3"/>
      <c r="AT40" s="3"/>
      <c r="AU40" s="3"/>
      <c r="AV40" s="3"/>
      <c r="AW40" s="6"/>
      <c r="AX40" s="3"/>
      <c r="AY40" s="3"/>
    </row>
    <row r="41" spans="10:51" ht="14.25" customHeight="1" x14ac:dyDescent="0.25">
      <c r="J41" s="1"/>
      <c r="AQ41" s="3"/>
      <c r="AT41" s="3"/>
      <c r="AU41" s="3"/>
      <c r="AV41" s="3"/>
      <c r="AW41" s="6"/>
      <c r="AX41" s="3"/>
      <c r="AY41" s="3"/>
    </row>
    <row r="42" spans="10:51" ht="14.25" customHeight="1" x14ac:dyDescent="0.25">
      <c r="J42" s="1"/>
      <c r="AQ42" s="3"/>
      <c r="AT42" s="3"/>
      <c r="AU42" s="3"/>
      <c r="AV42" s="3"/>
      <c r="AW42" s="6"/>
      <c r="AX42" s="3"/>
      <c r="AY42" s="3"/>
    </row>
    <row r="43" spans="10:51" ht="14.25" customHeight="1" x14ac:dyDescent="0.25">
      <c r="J43" s="1"/>
      <c r="AQ43" s="3"/>
      <c r="AT43" s="3"/>
      <c r="AU43" s="3"/>
      <c r="AV43" s="3"/>
      <c r="AW43" s="6"/>
      <c r="AX43" s="3"/>
      <c r="AY43" s="3"/>
    </row>
    <row r="44" spans="10:51" ht="14.25" customHeight="1" x14ac:dyDescent="0.25">
      <c r="J44" s="1"/>
      <c r="AQ44" s="3"/>
      <c r="AT44" s="3"/>
      <c r="AU44" s="3"/>
      <c r="AV44" s="3"/>
      <c r="AW44" s="6"/>
      <c r="AX44" s="3"/>
      <c r="AY44" s="3"/>
    </row>
    <row r="45" spans="10:51" ht="14.25" customHeight="1" x14ac:dyDescent="0.25">
      <c r="J45" s="1"/>
      <c r="AQ45" s="3"/>
      <c r="AT45" s="3"/>
      <c r="AU45" s="3"/>
      <c r="AV45" s="3"/>
      <c r="AW45" s="6"/>
      <c r="AX45" s="3"/>
      <c r="AY45" s="3"/>
    </row>
    <row r="46" spans="10:51" ht="14.25" customHeight="1" x14ac:dyDescent="0.25">
      <c r="J46" s="1"/>
      <c r="AQ46" s="3"/>
      <c r="AT46" s="3"/>
      <c r="AU46" s="3"/>
      <c r="AV46" s="3"/>
      <c r="AW46" s="6"/>
      <c r="AX46" s="3"/>
      <c r="AY46" s="3"/>
    </row>
    <row r="47" spans="10:51" ht="14.25" customHeight="1" x14ac:dyDescent="0.25">
      <c r="J47" s="1"/>
      <c r="AQ47" s="3"/>
      <c r="AT47" s="3"/>
      <c r="AU47" s="3"/>
      <c r="AV47" s="3"/>
      <c r="AW47" s="6"/>
      <c r="AX47" s="3"/>
      <c r="AY47" s="3"/>
    </row>
    <row r="48" spans="10:51" ht="14.25" customHeight="1" x14ac:dyDescent="0.25">
      <c r="J48" s="1"/>
      <c r="AQ48" s="3"/>
      <c r="AT48" s="3"/>
      <c r="AU48" s="3"/>
      <c r="AV48" s="3"/>
      <c r="AW48" s="6"/>
      <c r="AX48" s="3"/>
      <c r="AY48" s="3"/>
    </row>
    <row r="49" spans="10:51" ht="14.25" customHeight="1" x14ac:dyDescent="0.25">
      <c r="J49" s="1"/>
      <c r="AQ49" s="3"/>
      <c r="AT49" s="3"/>
      <c r="AU49" s="3"/>
      <c r="AV49" s="3"/>
      <c r="AW49" s="6"/>
      <c r="AX49" s="3"/>
      <c r="AY49" s="3"/>
    </row>
    <row r="50" spans="10:51" ht="14.25" customHeight="1" x14ac:dyDescent="0.25">
      <c r="J50" s="1"/>
      <c r="AQ50" s="3"/>
      <c r="AT50" s="3"/>
      <c r="AU50" s="3"/>
      <c r="AV50" s="3"/>
      <c r="AW50" s="6"/>
      <c r="AX50" s="3"/>
      <c r="AY50" s="3"/>
    </row>
    <row r="51" spans="10:51" ht="14.25" customHeight="1" x14ac:dyDescent="0.25">
      <c r="J51" s="1"/>
      <c r="AQ51" s="3"/>
      <c r="AT51" s="3"/>
      <c r="AU51" s="3"/>
      <c r="AV51" s="3"/>
      <c r="AW51" s="6"/>
      <c r="AX51" s="3"/>
      <c r="AY51" s="3"/>
    </row>
    <row r="52" spans="10:51" ht="14.25" customHeight="1" x14ac:dyDescent="0.25">
      <c r="J52" s="1"/>
      <c r="AQ52" s="3"/>
      <c r="AT52" s="3"/>
      <c r="AU52" s="3"/>
      <c r="AV52" s="3"/>
      <c r="AW52" s="6"/>
      <c r="AX52" s="3"/>
      <c r="AY52" s="3"/>
    </row>
    <row r="53" spans="10:51" ht="14.25" customHeight="1" x14ac:dyDescent="0.25">
      <c r="J53" s="1"/>
      <c r="AQ53" s="3"/>
      <c r="AT53" s="3"/>
      <c r="AU53" s="3"/>
      <c r="AV53" s="3"/>
      <c r="AW53" s="6"/>
      <c r="AX53" s="3"/>
      <c r="AY53" s="3"/>
    </row>
    <row r="54" spans="10:51" ht="14.25" customHeight="1" x14ac:dyDescent="0.25">
      <c r="J54" s="1"/>
      <c r="AQ54" s="3"/>
      <c r="AT54" s="3"/>
      <c r="AU54" s="3"/>
      <c r="AV54" s="3"/>
      <c r="AW54" s="6"/>
      <c r="AX54" s="3"/>
      <c r="AY54" s="3"/>
    </row>
    <row r="55" spans="10:51" ht="14.25" customHeight="1" x14ac:dyDescent="0.25">
      <c r="J55" s="1"/>
      <c r="AQ55" s="3"/>
      <c r="AT55" s="3"/>
      <c r="AU55" s="3"/>
      <c r="AV55" s="3"/>
      <c r="AW55" s="6"/>
      <c r="AX55" s="3"/>
      <c r="AY55" s="3"/>
    </row>
    <row r="56" spans="10:51" ht="14.25" customHeight="1" x14ac:dyDescent="0.25">
      <c r="J56" s="1"/>
      <c r="AQ56" s="3"/>
      <c r="AT56" s="3"/>
      <c r="AU56" s="3"/>
      <c r="AV56" s="3"/>
      <c r="AW56" s="6"/>
      <c r="AX56" s="3"/>
      <c r="AY56" s="3"/>
    </row>
    <row r="57" spans="10:51" ht="14.25" customHeight="1" x14ac:dyDescent="0.25">
      <c r="J57" s="1"/>
      <c r="AQ57" s="3"/>
      <c r="AT57" s="3"/>
      <c r="AU57" s="3"/>
      <c r="AV57" s="3"/>
      <c r="AW57" s="6"/>
      <c r="AX57" s="3"/>
      <c r="AY57" s="3"/>
    </row>
    <row r="58" spans="10:51" ht="14.25" customHeight="1" x14ac:dyDescent="0.25">
      <c r="J58" s="1"/>
      <c r="AQ58" s="3"/>
      <c r="AT58" s="3"/>
      <c r="AU58" s="3"/>
      <c r="AV58" s="3"/>
      <c r="AW58" s="6"/>
      <c r="AX58" s="3"/>
      <c r="AY58"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Revision</vt:lpstr>
      <vt:lpstr>ZAPP</vt:lpstr>
      <vt:lpstr>ZCMP</vt:lpstr>
      <vt:lpstr>ZBIZ</vt:lpstr>
      <vt:lpstr>ZBRC</vt:lpstr>
      <vt:lpstr>ZBUM</vt:lpstr>
      <vt:lpstr>ZDUM</vt:lpstr>
      <vt:lpstr>ZVUM</vt:lpstr>
      <vt:lpstr>ZWUM</vt:lpstr>
      <vt:lpstr>ZCCM</vt:lpstr>
      <vt:lpstr>ZGUA</vt:lpstr>
      <vt:lpstr>ZPGM</vt:lpstr>
      <vt:lpstr>ZMNU</vt:lpstr>
      <vt:lpstr>ZAUT</vt:lpstr>
      <vt:lpstr>ZUG1</vt:lpstr>
      <vt:lpstr>ZUG2</vt:lpstr>
      <vt:lpstr>ZUSR</vt:lpstr>
      <vt:lpstr>ZDIC</vt:lpstr>
      <vt:lpstr>ZVAR</vt:lpstr>
      <vt:lpstr>ZERR</vt:lpstr>
      <vt:lpstr>GEMP</vt:lpstr>
      <vt:lpstr>GCT1</vt:lpstr>
      <vt:lpstr>GCT2</vt:lpstr>
      <vt:lpstr>GCUC - Sync</vt:lpstr>
      <vt:lpstr>GDM1</vt:lpstr>
      <vt:lpstr>GDM2</vt:lpstr>
      <vt:lpstr>GDM3</vt:lpstr>
      <vt:lpstr>GDEP</vt:lpstr>
      <vt:lpstr>GDIV</vt:lpstr>
      <vt:lpstr>GOG1</vt:lpstr>
      <vt:lpstr>GOG2</vt:lpstr>
      <vt:lpstr>GSGM</vt:lpstr>
      <vt:lpstr>GCCA</vt:lpstr>
      <vt:lpstr>GCUR</vt:lpstr>
      <vt:lpstr>GEXR</vt:lpstr>
      <vt:lpstr>GTOP</vt:lpstr>
      <vt:lpstr>GBUD</vt:lpstr>
      <vt:lpstr>GRES</vt:lpstr>
      <vt:lpstr>PVMA - Sync</vt:lpstr>
      <vt:lpstr>IIMA - Sync</vt:lpstr>
      <vt:lpstr>ICON</vt:lpstr>
      <vt:lpstr>WDC1</vt:lpstr>
      <vt:lpstr>WDC2</vt:lpstr>
      <vt:lpstr>WAR1</vt:lpstr>
      <vt:lpstr>WAR2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dc:creator>
  <cp:lastModifiedBy>edp3</cp:lastModifiedBy>
  <dcterms:created xsi:type="dcterms:W3CDTF">2010-08-16T12:26:36Z</dcterms:created>
  <dcterms:modified xsi:type="dcterms:W3CDTF">2014-12-08T02:39:27Z</dcterms:modified>
</cp:coreProperties>
</file>